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fd9475661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ogic" sheetId="1" r:id="R02054ebdf5114157"/>
    <x:sheet xmlns:r="http://schemas.openxmlformats.org/officeDocument/2006/relationships" name="00a_Proxy_TPS_MW" sheetId="2" r:id="Rf5570c0a1a8941ab"/>
    <x:sheet xmlns:r="http://schemas.openxmlformats.org/officeDocument/2006/relationships" name="01_Benchmark_Input" sheetId="3" r:id="R589126da6f4b49e7"/>
    <x:sheet xmlns:r="http://schemas.openxmlformats.org/officeDocument/2006/relationships" name="01b_Interactivity" sheetId="4" r:id="R6ac16a73a059456c"/>
    <x:sheet xmlns:r="http://schemas.openxmlformats.org/officeDocument/2006/relationships" name="02_Inputs" sheetId="5" r:id="Rc2630989d8e14fac"/>
    <x:sheet xmlns:r="http://schemas.openxmlformats.org/officeDocument/2006/relationships" name="02x_Accelerator_Catalog" sheetId="6" r:id="R606e6898d2b0462e"/>
    <x:sheet xmlns:r="http://schemas.openxmlformats.org/officeDocument/2006/relationships" name="02a_CSP_Contract_Alloc" sheetId="7" r:id="Ra9303e3f6d7c4d99"/>
    <x:sheet xmlns:r="http://schemas.openxmlformats.org/officeDocument/2006/relationships" name="02b_CSP_Accelerator_Mix" sheetId="8" r:id="Rb0443ebfa6c04fdf"/>
    <x:sheet xmlns:r="http://schemas.openxmlformats.org/officeDocument/2006/relationships" name="02c_AI_CSP_Normalized" sheetId="9" r:id="R79ad2ec65058459e"/>
    <x:sheet xmlns:r="http://schemas.openxmlformats.org/officeDocument/2006/relationships" name="02d_AI_Accelerator_Power" sheetId="10" r:id="R033a114afbc54bff"/>
    <x:sheet xmlns:r="http://schemas.openxmlformats.org/officeDocument/2006/relationships" name="02_GPU_Mix_Input" sheetId="11" r:id="R38af44aa569c4412"/>
    <x:sheet xmlns:r="http://schemas.openxmlformats.org/officeDocument/2006/relationships" name="03_Calculation" sheetId="12" r:id="Rabcf3ff628784d25"/>
    <x:sheet xmlns:r="http://schemas.openxmlformats.org/officeDocument/2006/relationships" name="04_Output" sheetId="13" r:id="Ra955f98c69274e5c"/>
    <x:sheet xmlns:r="http://schemas.openxmlformats.org/officeDocument/2006/relationships" name="05_Checks" sheetId="14" r:id="Rb38e0d24d8624d83"/>
    <x:sheet xmlns:r="http://schemas.openxmlformats.org/officeDocument/2006/relationships" name="06_Aggressive_View" sheetId="15" r:id="Rfa5ccd36ab5e4023"/>
    <x:sheet xmlns:r="http://schemas.openxmlformats.org/officeDocument/2006/relationships" name="07_Source_Registry" sheetId="16" r:id="Rd36e7e8aede149b0"/>
    <x:sheet xmlns:r="http://schemas.openxmlformats.org/officeDocument/2006/relationships" name="08_Provenance_Trace" sheetId="17" r:id="R5de6baccb0384bb6"/>
    <x:sheet xmlns:r="http://schemas.openxmlformats.org/officeDocument/2006/relationships" name="09_Fact_Assumption_Audit" sheetId="18" r:id="R89eba7557dc74435"/>
    <x:sheet xmlns:r="http://schemas.openxmlformats.org/officeDocument/2006/relationships" name="00b_GPU_Scaling" sheetId="19" r:id="R472cac3bdf5a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64" formatCode="0.0%"/>
    <x:numFmt numFmtId="165" formatCode="#,##0.0"/>
    <x:numFmt numFmtId="166" formatCode="0.000"/>
    <x:numFmt numFmtId="200" formatCode="0.00x"/>
    <x:numFmt numFmtId="201" formatCode="0"/>
    <x:numFmt numFmtId="202" formatCode="#,##0"/>
    <x:numFmt numFmtId="203" formatCode="0.00"/>
    <x:numFmt numFmtId="204" formatCode="yyyy-mm-dd"/>
    <x:numFmt numFmtId="205" formatCode="0.000x"/>
  </x:numFmts>
  <x:fonts count="12">
    <x:font>
      <x:sz val="11"/>
      <x:color theme="1"/>
      <x:name val="Calibri"/>
    </x:font>
    <x:font>
      <x:b/>
      <x:sz val="16"/>
      <x:color rgb="FFFFFFFF"/>
    </x:font>
    <x:font>
      <x:b/>
      <x:color rgb="FF14213D"/>
    </x:font>
    <x:font>
      <x:b/>
      <x:color rgb="FFFFFFFF"/>
    </x:font>
    <x:font>
      <x:color rgb="FF0000FF"/>
    </x:font>
    <x:font>
      <x:b/>
      <x:sz val="12"/>
      <x:color rgb="FF14213D"/>
    </x:font>
    <x:font>
      <x:b/>
      <x:color rgb="FF006100"/>
    </x:font>
    <x:font>
      <x:b/>
      <x:sz val="16"/>
      <x:color rgb="FFFFFFFF"/>
      <x:name val="Calibri"/>
    </x:font>
    <x:font>
      <x:i/>
      <x:sz val="11"/>
      <x:color rgb="FF404040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404040"/>
      <x:name val="Calibri"/>
    </x:font>
  </x:fonts>
  <x:fills count="30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EAF0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AF2FF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4213D"/>
      </x:patternFill>
    </x:fill>
    <x:fill>
      <x:patternFill patternType="solid">
        <x:fgColor rgb="FFEAF0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4213D"/>
      </x:patternFill>
    </x:fill>
    <x:fill>
      <x:patternFill patternType="solid">
        <x:fgColor rgb="FFEAF0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4213D"/>
      </x:patternFill>
    </x:fill>
    <x:fill>
      <x:patternFill patternType="solid">
        <x:fgColor rgb="FFEAF0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4213D"/>
      </x:patternFill>
    </x:fill>
    <x:fill>
      <x:patternFill patternType="solid">
        <x:fgColor rgb="FFEAF0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5">
    <x:border/>
    <x:border>
      <x:bottom style="thin">
        <x:color rgb="FFD9E2EC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60">
    <x:xf numFmtId="0" fontId="0" fillId="0" borderId="0" xfId="0"/>
    <x:xf numFmtId="0" fontId="1" fillId="2" borderId="0" xfId="0"/>
    <x:xf numFmtId="0" fontId="2" fillId="3" borderId="0" xfId="0"/>
    <x:xf numFmtId="0" fontId="0" fillId="0" borderId="0" xfId="0" applyAlignment="1">
      <x:alignment vertical="top" wrapText="1"/>
    </x:xf>
    <x:xf numFmtId="0" fontId="3" fillId="2" borderId="1" xfId="0" applyAlignment="1">
      <x:alignment vertical="top" wrapText="1"/>
    </x:xf>
    <x:xf numFmtId="0" fontId="0" fillId="4" borderId="0" xfId="0" applyAlignment="1">
      <x:alignment vertical="top" wrapText="1"/>
    </x:xf>
    <x:xf numFmtId="164" fontId="0" fillId="4" borderId="0" xfId="0" applyAlignment="1">
      <x:alignment vertical="top" wrapText="1"/>
    </x:xf>
    <x:xf numFmtId="3" fontId="0" fillId="4" borderId="0" xfId="0" applyAlignment="1">
      <x:alignment vertical="top" wrapText="1"/>
    </x:xf>
    <x:xf numFmtId="2" fontId="0" fillId="4" borderId="0" xfId="0" applyAlignment="1">
      <x:alignment vertical="top" wrapText="1"/>
    </x:xf>
    <x:xf numFmtId="0" fontId="0" fillId="5" borderId="0" xfId="0" applyAlignment="1">
      <x:alignment vertical="top" wrapText="1"/>
    </x:xf>
    <x:xf numFmtId="164" fontId="0" fillId="5" borderId="0" xfId="0" applyAlignment="1">
      <x:alignment vertical="top" wrapText="1"/>
    </x:xf>
    <x:xf numFmtId="3" fontId="0" fillId="5" borderId="0" xfId="0" applyAlignment="1">
      <x:alignment vertical="top" wrapText="1"/>
    </x:xf>
    <x:xf numFmtId="2" fontId="0" fillId="5" borderId="0" xfId="0" applyAlignment="1">
      <x:alignment vertical="top" wrapText="1"/>
    </x:xf>
    <x:xf numFmtId="0" fontId="0" fillId="6" borderId="0" xfId="0" applyAlignment="1">
      <x:alignment vertical="top" wrapText="1"/>
    </x:xf>
    <x:xf numFmtId="164" fontId="0" fillId="6" borderId="0" xfId="0" applyAlignment="1">
      <x:alignment vertical="top" wrapText="1"/>
    </x:xf>
    <x:xf numFmtId="3" fontId="0" fillId="6" borderId="0" xfId="0" applyAlignment="1">
      <x:alignment vertical="top" wrapText="1"/>
    </x:xf>
    <x:xf numFmtId="2" fontId="0" fillId="6" borderId="0" xfId="0" applyAlignment="1">
      <x:alignment vertical="top" wrapText="1"/>
    </x:xf>
    <x:xf numFmtId="164" fontId="4" fillId="7" borderId="0" xfId="0" applyAlignment="1">
      <x:alignment vertical="top" wrapText="1"/>
    </x:xf>
    <x:xf numFmtId="3" fontId="4" fillId="7" borderId="0" xfId="0" applyAlignment="1">
      <x:alignment vertical="top" wrapText="1"/>
    </x:xf>
    <x:xf numFmtId="3" fontId="0" fillId="0" borderId="0" xfId="0" applyAlignment="1">
      <x:alignment vertical="top" wrapText="1"/>
    </x:xf>
    <x:xf numFmtId="4" fontId="0" fillId="0" borderId="0" xfId="0" applyAlignment="1">
      <x:alignment vertical="top" wrapText="1"/>
    </x:xf>
    <x:xf numFmtId="4" fontId="0" fillId="5" borderId="0" xfId="0" applyAlignment="1">
      <x:alignment vertical="top" wrapText="1"/>
    </x:xf>
    <x:xf numFmtId="4" fontId="0" fillId="4" borderId="0" xfId="0" applyAlignment="1">
      <x:alignment vertical="top" wrapText="1"/>
    </x:xf>
    <x:xf numFmtId="0" fontId="0" fillId="7" borderId="0" xfId="0" applyAlignment="1">
      <x:alignment vertical="top" wrapText="1"/>
    </x:xf>
    <x:xf numFmtId="164" fontId="0" fillId="7" borderId="0" xfId="0" applyAlignment="1">
      <x:alignment vertical="top" wrapText="1"/>
    </x:xf>
    <x:xf numFmtId="0" fontId="4" fillId="7" borderId="0" xfId="0" applyAlignment="1">
      <x:alignment vertical="top" wrapText="1"/>
    </x:xf>
    <x:xf numFmtId="2" fontId="4" fillId="7" borderId="0" xfId="0" applyAlignment="1">
      <x:alignment vertical="top" wrapText="1"/>
    </x:xf>
    <x:xf numFmtId="165" fontId="4" fillId="7" borderId="0" xfId="0" applyAlignment="1">
      <x:alignment vertical="top" wrapText="1"/>
    </x:xf>
    <x:xf numFmtId="165" fontId="0" fillId="4" borderId="0" xfId="0" applyAlignment="1">
      <x:alignment vertical="top" wrapText="1"/>
    </x:xf>
    <x:xf numFmtId="166" fontId="0" fillId="4" borderId="0" xfId="0" applyAlignment="1">
      <x:alignment vertical="top" wrapText="1"/>
    </x:xf>
    <x:xf numFmtId="0" fontId="5" fillId="0" borderId="0" xfId="0" applyAlignment="1">
      <x:alignment vertical="top" wrapText="1"/>
    </x:xf>
    <x:xf numFmtId="0" fontId="3" fillId="2" borderId="0" xfId="0" applyAlignment="1">
      <x:alignment vertical="top" wrapText="1"/>
    </x:xf>
    <x:xf numFmtId="0" fontId="2" fillId="8" borderId="0" xfId="0" applyAlignment="1">
      <x:alignment vertical="top" wrapText="1"/>
    </x:xf>
    <x:xf numFmtId="166" fontId="2" fillId="8" borderId="0" xfId="0" applyAlignment="1">
      <x:alignment vertical="top" wrapText="1"/>
    </x:xf>
    <x:xf numFmtId="0" fontId="6" fillId="4" borderId="0" xfId="0" applyAlignment="1">
      <x:alignment vertical="top" wrapText="1"/>
    </x:xf>
    <x:xf numFmtId="0" fontId="3" fillId="2" borderId="0" xfId="0"/>
    <x:xf numFmtId="0" fontId="0" fillId="4" borderId="0" xfId="0"/>
    <x:xf numFmtId="166" fontId="0" fillId="4" borderId="0" xfId="0"/>
    <x:xf numFmtId="164" fontId="0" fillId="4" borderId="0" xfId="0"/>
    <x:xf numFmtId="166" fontId="0" fillId="0" borderId="0" xfId="0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2" xfId="0" applyNumberFormat="1" applyFont="1" applyFill="1" applyBorder="1"/>
    <x:xf numFmtId="0" fontId="9" fillId="11" borderId="3" xfId="0" applyNumberFormat="1" applyFont="1" applyFill="1" applyBorder="1"/>
    <x:xf numFmtId="0" fontId="9" fillId="11" borderId="4" xfId="0" applyNumberFormat="1" applyFont="1" applyFill="1" applyBorder="1"/>
    <x:xf numFmtId="0" fontId="9" fillId="11" borderId="2" xfId="0" applyNumberFormat="1" applyFont="1" applyFill="1" applyBorder="1" applyAlignment="1">
      <x:alignment wrapText="1"/>
    </x:xf>
    <x:xf numFmtId="0" fontId="9" fillId="11" borderId="3" xfId="0" applyNumberFormat="1" applyFont="1" applyFill="1" applyBorder="1" applyAlignment="1">
      <x:alignment wrapText="1"/>
    </x:xf>
    <x:xf numFmtId="0" fontId="9" fillId="11" borderId="4" xfId="0" applyNumberFormat="1" applyFont="1" applyFill="1" applyBorder="1" applyAlignment="1">
      <x:alignment wrapText="1"/>
    </x:xf>
    <x:xf numFmtId="0" fontId="9" fillId="11" borderId="2" xfId="0" applyNumberFormat="1" applyFont="1" applyFill="1" applyBorder="1" applyAlignment="1">
      <x:alignment horizontal="center" wrapText="1"/>
    </x:xf>
    <x:xf numFmtId="0" fontId="9" fillId="11" borderId="3" xfId="0" applyNumberFormat="1" applyFont="1" applyFill="1" applyBorder="1" applyAlignment="1">
      <x:alignment horizontal="center" wrapText="1"/>
    </x:xf>
    <x:xf numFmtId="0" fontId="9" fillId="11" borderId="4" xfId="0" applyNumberFormat="1" applyFont="1" applyFill="1" applyBorder="1" applyAlignment="1">
      <x:alignment horizontal="center" wrapText="1"/>
    </x:xf>
    <x:xf numFmtId="0" fontId="9" fillId="11" borderId="2" xfId="0" applyNumberFormat="1" applyFont="1" applyFill="1" applyBorder="1" applyAlignment="1">
      <x:alignment horizontal="center" vertical="center" wrapText="1"/>
    </x:xf>
    <x:xf numFmtId="0" fontId="9" fillId="11" borderId="3" xfId="0" applyNumberFormat="1" applyFont="1" applyFill="1" applyBorder="1" applyAlignment="1">
      <x:alignment horizontal="center" vertical="center" wrapText="1"/>
    </x:xf>
    <x:xf numFmtId="0" fontId="9" fillId="11" borderId="4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200" fontId="10" fillId="12" borderId="0" xfId="0" applyNumberFormat="1" applyFont="1" applyFill="1" applyBorder="1"/>
    <x:xf numFmtId="0" fontId="0" fillId="13" borderId="0" xfId="0" applyNumberFormat="1" applyFont="1" applyFill="1" applyBorder="1"/>
    <x:xf numFmtId="200" fontId="0" fillId="1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164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202" fontId="0" fillId="13" borderId="0" xfId="0" applyNumberFormat="1" applyFont="1" applyFill="1" applyBorder="1"/>
    <x:xf numFmtId="203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borderId="2" xfId="0" applyNumberFormat="1" applyFont="1" applyFill="1" applyBorder="1"/>
    <x:xf numFmtId="0" fontId="9" fillId="16" borderId="3" xfId="0" applyNumberFormat="1" applyFont="1" applyFill="1" applyBorder="1"/>
    <x:xf numFmtId="0" fontId="9" fillId="16" borderId="4" xfId="0" applyNumberFormat="1" applyFont="1" applyFill="1" applyBorder="1"/>
    <x:xf numFmtId="0" fontId="9" fillId="16" borderId="2" xfId="0" applyNumberFormat="1" applyFont="1" applyFill="1" applyBorder="1" applyAlignment="1">
      <x:alignment wrapText="1"/>
    </x:xf>
    <x:xf numFmtId="0" fontId="9" fillId="16" borderId="3" xfId="0" applyNumberFormat="1" applyFont="1" applyFill="1" applyBorder="1" applyAlignment="1">
      <x:alignment wrapText="1"/>
    </x:xf>
    <x:xf numFmtId="0" fontId="9" fillId="16" borderId="4" xfId="0" applyNumberFormat="1" applyFont="1" applyFill="1" applyBorder="1" applyAlignment="1">
      <x:alignment wrapText="1"/>
    </x:xf>
    <x:xf numFmtId="0" fontId="9" fillId="16" borderId="2" xfId="0" applyNumberFormat="1" applyFont="1" applyFill="1" applyBorder="1" applyAlignment="1">
      <x:alignment horizontal="center" wrapText="1"/>
    </x:xf>
    <x:xf numFmtId="0" fontId="9" fillId="16" borderId="3" xfId="0" applyNumberFormat="1" applyFont="1" applyFill="1" applyBorder="1" applyAlignment="1">
      <x:alignment horizontal="center" wrapText="1"/>
    </x:xf>
    <x:xf numFmtId="0" fontId="9" fillId="16" borderId="4" xfId="0" applyNumberFormat="1" applyFont="1" applyFill="1" applyBorder="1" applyAlignment="1">
      <x:alignment horizontal="center" wrapText="1"/>
    </x:xf>
    <x:xf numFmtId="0" fontId="9" fillId="16" borderId="2" xfId="0" applyNumberFormat="1" applyFont="1" applyFill="1" applyBorder="1" applyAlignment="1">
      <x:alignment horizontal="center" vertical="center" wrapText="1"/>
    </x:xf>
    <x:xf numFmtId="0" fontId="9" fillId="16" borderId="3" xfId="0" applyNumberFormat="1" applyFont="1" applyFill="1" applyBorder="1" applyAlignment="1">
      <x:alignment horizontal="center" vertical="center" wrapText="1"/>
    </x:xf>
    <x:xf numFmtId="0" fontId="9" fillId="16" borderId="4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200" fontId="10" fillId="17" borderId="0" xfId="0" applyNumberFormat="1" applyFont="1" applyFill="1" applyBorder="1"/>
    <x:xf numFmtId="0" fontId="0" fillId="18" borderId="0" xfId="0" applyNumberFormat="1" applyFont="1" applyFill="1" applyBorder="1"/>
    <x:xf numFmtId="200" fontId="0" fillId="18" borderId="0" xfId="0" applyNumberFormat="1" applyFont="1" applyFill="1" applyBorder="1"/>
    <x:xf numFmtId="202" fontId="0" fillId="18" borderId="0" xfId="0" applyNumberFormat="1" applyFont="1" applyFill="1" applyBorder="1"/>
    <x:xf numFmtId="202" fontId="0" fillId="18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7" fillId="19" borderId="0" xfId="0" applyNumberFormat="1" applyFont="1" applyFill="1" applyBorder="1"/>
    <x:xf numFmtId="0" fontId="7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9" fillId="21" borderId="0" xfId="0" applyNumberFormat="1" applyFont="1" applyFill="1" applyBorder="1"/>
    <x:xf numFmtId="0" fontId="9" fillId="21" borderId="2" xfId="0" applyNumberFormat="1" applyFont="1" applyFill="1" applyBorder="1"/>
    <x:xf numFmtId="0" fontId="9" fillId="21" borderId="3" xfId="0" applyNumberFormat="1" applyFont="1" applyFill="1" applyBorder="1"/>
    <x:xf numFmtId="0" fontId="9" fillId="21" borderId="4" xfId="0" applyNumberFormat="1" applyFont="1" applyFill="1" applyBorder="1"/>
    <x:xf numFmtId="0" fontId="9" fillId="21" borderId="2" xfId="0" applyNumberFormat="1" applyFont="1" applyFill="1" applyBorder="1" applyAlignment="1">
      <x:alignment wrapText="1"/>
    </x:xf>
    <x:xf numFmtId="0" fontId="9" fillId="21" borderId="3" xfId="0" applyNumberFormat="1" applyFont="1" applyFill="1" applyBorder="1" applyAlignment="1">
      <x:alignment wrapText="1"/>
    </x:xf>
    <x:xf numFmtId="0" fontId="9" fillId="21" borderId="4" xfId="0" applyNumberFormat="1" applyFont="1" applyFill="1" applyBorder="1" applyAlignment="1">
      <x:alignment wrapText="1"/>
    </x:xf>
    <x:xf numFmtId="0" fontId="9" fillId="21" borderId="2" xfId="0" applyNumberFormat="1" applyFont="1" applyFill="1" applyBorder="1" applyAlignment="1">
      <x:alignment horizontal="center" wrapText="1"/>
    </x:xf>
    <x:xf numFmtId="0" fontId="9" fillId="21" borderId="3" xfId="0" applyNumberFormat="1" applyFont="1" applyFill="1" applyBorder="1" applyAlignment="1">
      <x:alignment horizontal="center" wrapText="1"/>
    </x:xf>
    <x:xf numFmtId="0" fontId="9" fillId="21" borderId="4" xfId="0" applyNumberFormat="1" applyFont="1" applyFill="1" applyBorder="1" applyAlignment="1">
      <x:alignment horizontal="center" wrapText="1"/>
    </x:xf>
    <x:xf numFmtId="0" fontId="9" fillId="21" borderId="2" xfId="0" applyNumberFormat="1" applyFont="1" applyFill="1" applyBorder="1" applyAlignment="1">
      <x:alignment horizontal="center" vertical="center" wrapText="1"/>
    </x:xf>
    <x:xf numFmtId="0" fontId="9" fillId="21" borderId="3" xfId="0" applyNumberFormat="1" applyFont="1" applyFill="1" applyBorder="1" applyAlignment="1">
      <x:alignment horizontal="center" vertical="center" wrapText="1"/>
    </x:xf>
    <x:xf numFmtId="0" fontId="9" fillId="21" borderId="4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/>
    <x:xf numFmtId="200" fontId="10" fillId="22" borderId="0" xfId="0" applyNumberFormat="1" applyFont="1" applyFill="1" applyBorder="1"/>
    <x:xf numFmtId="0" fontId="0" fillId="23" borderId="0" xfId="0" applyNumberFormat="1" applyFont="1" applyFill="1" applyBorder="1"/>
    <x:xf numFmtId="200" fontId="0" fillId="23" borderId="0" xfId="0" applyNumberFormat="1" applyFont="1" applyFill="1" applyBorder="1"/>
    <x:xf numFmtId="202" fontId="0" fillId="23" borderId="0" xfId="0" applyNumberFormat="1" applyFont="1" applyFill="1" applyBorder="1"/>
    <x:xf numFmtId="202" fontId="0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7" fillId="24" borderId="0" xfId="0" applyNumberFormat="1" applyFont="1" applyFill="1" applyBorder="1"/>
    <x:xf numFmtId="0" fontId="7" fillId="24" borderId="0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8" fillId="25" borderId="0" xfId="0" applyNumberFormat="1" applyFont="1" applyFill="1" applyBorder="1"/>
    <x:xf numFmtId="0" fontId="8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9" fillId="26" borderId="0" xfId="0" applyNumberFormat="1" applyFont="1" applyFill="1" applyBorder="1"/>
    <x:xf numFmtId="0" fontId="9" fillId="26" borderId="2" xfId="0" applyNumberFormat="1" applyFont="1" applyFill="1" applyBorder="1"/>
    <x:xf numFmtId="0" fontId="9" fillId="26" borderId="3" xfId="0" applyNumberFormat="1" applyFont="1" applyFill="1" applyBorder="1"/>
    <x:xf numFmtId="0" fontId="9" fillId="26" borderId="4" xfId="0" applyNumberFormat="1" applyFont="1" applyFill="1" applyBorder="1"/>
    <x:xf numFmtId="0" fontId="9" fillId="26" borderId="2" xfId="0" applyNumberFormat="1" applyFont="1" applyFill="1" applyBorder="1" applyAlignment="1">
      <x:alignment wrapText="1"/>
    </x:xf>
    <x:xf numFmtId="0" fontId="9" fillId="26" borderId="3" xfId="0" applyNumberFormat="1" applyFont="1" applyFill="1" applyBorder="1" applyAlignment="1">
      <x:alignment wrapText="1"/>
    </x:xf>
    <x:xf numFmtId="0" fontId="9" fillId="26" borderId="4" xfId="0" applyNumberFormat="1" applyFont="1" applyFill="1" applyBorder="1" applyAlignment="1">
      <x:alignment wrapText="1"/>
    </x:xf>
    <x:xf numFmtId="0" fontId="9" fillId="26" borderId="2" xfId="0" applyNumberFormat="1" applyFont="1" applyFill="1" applyBorder="1" applyAlignment="1">
      <x:alignment horizontal="center" wrapText="1"/>
    </x:xf>
    <x:xf numFmtId="0" fontId="9" fillId="26" borderId="3" xfId="0" applyNumberFormat="1" applyFont="1" applyFill="1" applyBorder="1" applyAlignment="1">
      <x:alignment horizontal="center" wrapText="1"/>
    </x:xf>
    <x:xf numFmtId="0" fontId="9" fillId="26" borderId="4" xfId="0" applyNumberFormat="1" applyFont="1" applyFill="1" applyBorder="1" applyAlignment="1">
      <x:alignment horizontal="center" wrapText="1"/>
    </x:xf>
    <x:xf numFmtId="0" fontId="9" fillId="26" borderId="2" xfId="0" applyNumberFormat="1" applyFont="1" applyFill="1" applyBorder="1" applyAlignment="1">
      <x:alignment horizontal="center" vertical="center" wrapText="1"/>
    </x:xf>
    <x:xf numFmtId="0" fontId="9" fillId="26" borderId="3" xfId="0" applyNumberFormat="1" applyFont="1" applyFill="1" applyBorder="1" applyAlignment="1">
      <x:alignment horizontal="center" vertical="center" wrapText="1"/>
    </x:xf>
    <x:xf numFmtId="0" fontId="9" fillId="26" borderId="4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166" fontId="0" fillId="27" borderId="0" xfId="0" applyNumberFormat="1" applyFont="1" applyFill="1" applyBorder="1"/>
    <x:xf numFmtId="205" fontId="0" fillId="27" borderId="0" xfId="0" applyNumberFormat="1" applyFont="1" applyFill="1" applyBorder="1"/>
    <x:xf numFmtId="203" fontId="0" fillId="28" borderId="0" xfId="0" applyNumberFormat="1" applyFont="1" applyFill="1" applyBorder="1"/>
    <x:xf numFmtId="203" fontId="11" fillId="28" borderId="0" xfId="0" applyNumberFormat="1" applyFont="1" applyFill="1" applyBorder="1"/>
    <x:xf numFmtId="203" fontId="0" fillId="29" borderId="0" xfId="0" applyNumberFormat="1" applyFont="1" applyFill="1" applyBorder="1"/>
    <x:xf numFmtId="203" fontId="10" fillId="29" borderId="0" xfId="0" applyNumberFormat="1" applyFont="1" applyFill="1" applyBorder="1"/>
    <x:xf numFmtId="202" fontId="0" fillId="27" borderId="0" xfId="0" applyNumberFormat="1" applyFont="1" applyFill="1" applyBorder="1"/>
    <x:xf numFmtId="205" fontId="0" fillId="0" borderId="0" xfId="0" applyNumberFormat="1" applyFont="1" applyFill="1" applyBorder="1"/>
    <x:xf numFmtId="202" fontId="0" fillId="27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c89df84f94291" /><Relationship Type="http://schemas.openxmlformats.org/officeDocument/2006/relationships/theme" Target="/xl/theme/theme1.xml" Id="R987731065de342ba" /><Relationship Type="http://schemas.openxmlformats.org/officeDocument/2006/relationships/sharedStrings" Target="/xl/sharedStrings.xml" Id="Rac94c498cead4ab0" /><Relationship Type="http://schemas.openxmlformats.org/officeDocument/2006/relationships/worksheet" Target="/xl/worksheets/sheet1.xml" Id="R02054ebdf5114157" /><Relationship Type="http://schemas.openxmlformats.org/officeDocument/2006/relationships/worksheet" Target="/xl/worksheets/sheet2.xml" Id="Rf5570c0a1a8941ab" /><Relationship Type="http://schemas.openxmlformats.org/officeDocument/2006/relationships/worksheet" Target="/xl/worksheets/sheet3.xml" Id="R589126da6f4b49e7" /><Relationship Type="http://schemas.openxmlformats.org/officeDocument/2006/relationships/worksheet" Target="/xl/worksheets/sheet4.xml" Id="R6ac16a73a059456c" /><Relationship Type="http://schemas.openxmlformats.org/officeDocument/2006/relationships/worksheet" Target="/xl/worksheets/sheet5.xml" Id="Rc2630989d8e14fac" /><Relationship Type="http://schemas.openxmlformats.org/officeDocument/2006/relationships/worksheet" Target="/xl/worksheets/sheet6.xml" Id="R606e6898d2b0462e" /><Relationship Type="http://schemas.openxmlformats.org/officeDocument/2006/relationships/worksheet" Target="/xl/worksheets/sheet7.xml" Id="Ra9303e3f6d7c4d99" /><Relationship Type="http://schemas.openxmlformats.org/officeDocument/2006/relationships/worksheet" Target="/xl/worksheets/sheet8.xml" Id="Rb0443ebfa6c04fdf" /><Relationship Type="http://schemas.openxmlformats.org/officeDocument/2006/relationships/worksheet" Target="/xl/worksheets/sheet9.xml" Id="R79ad2ec65058459e" /><Relationship Type="http://schemas.openxmlformats.org/officeDocument/2006/relationships/worksheet" Target="/xl/worksheets/sheet10.xml" Id="R033a114afbc54bff" /><Relationship Type="http://schemas.openxmlformats.org/officeDocument/2006/relationships/worksheet" Target="/xl/worksheets/sheet11.xml" Id="R38af44aa569c4412" /><Relationship Type="http://schemas.openxmlformats.org/officeDocument/2006/relationships/worksheet" Target="/xl/worksheets/sheet12.xml" Id="Rabcf3ff628784d25" /><Relationship Type="http://schemas.openxmlformats.org/officeDocument/2006/relationships/worksheet" Target="/xl/worksheets/sheet13.xml" Id="Ra955f98c69274e5c" /><Relationship Type="http://schemas.openxmlformats.org/officeDocument/2006/relationships/worksheet" Target="/xl/worksheets/sheet14.xml" Id="Rb38e0d24d8624d83" /><Relationship Type="http://schemas.openxmlformats.org/officeDocument/2006/relationships/worksheet" Target="/xl/worksheets/sheet15.xml" Id="Rfa5ccd36ab5e4023" /><Relationship Type="http://schemas.openxmlformats.org/officeDocument/2006/relationships/worksheet" Target="/xl/worksheets/sheet16.xml" Id="Rd36e7e8aede149b0" /><Relationship Type="http://schemas.openxmlformats.org/officeDocument/2006/relationships/worksheet" Target="/xl/worksheets/sheet17.xml" Id="R5de6baccb0384bb6" /><Relationship Type="http://schemas.openxmlformats.org/officeDocument/2006/relationships/worksheet" Target="/xl/worksheets/sheet18.xml" Id="R89eba7557dc74435" /><Relationship Type="http://schemas.openxmlformats.org/officeDocument/2006/relationships/worksheet" Target="/xl/worksheets/sheet19.xml" Id="R472cac3bdf5a4d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30bf2037c7a4576" /><Relationship Type="http://schemas.openxmlformats.org/officeDocument/2006/relationships/chart" Target="/xl/drawings/charts/chart2.xml" Id="R25a2725d7ef54d9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d30fb4c2533414e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 Provider Token Capacity (Q tokens/day)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Microsoft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'04_Output'!$B$5:$F$5</c:f>
              <c:strCache>
                <c:ptCount val="0"/>
              </c:strCache>
            </c:strRef>
          </c:cat>
          <c:val>
            <c:numRef>
              <c:f>'04_Output'!$B$6:$F$6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Google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'04_Output'!$B$5:$F$5</c:f>
              <c:strCache>
                <c:ptCount val="0"/>
              </c:strCache>
            </c:strRef>
          </c:cat>
          <c:val>
            <c:numRef>
              <c:f>'04_Output'!$B$7:$F$7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Meta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'04_Output'!$B$5:$F$5</c:f>
              <c:strCache>
                <c:ptCount val="0"/>
              </c:strCache>
            </c:strRef>
          </c:cat>
          <c:val>
            <c:numRef>
              <c:f>'04_Output'!$B$8:$F$8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xAI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'04_Output'!$B$5:$F$5</c:f>
              <c:strCache>
                <c:ptCount val="0"/>
              </c:strCache>
            </c:strRef>
          </c:cat>
          <c:val>
            <c:numRef>
              <c:f>'04_Output'!$B$9:$F$9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OpenAI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'04_Output'!$B$5:$F$5</c:f>
              <c:strCache>
                <c:ptCount val="0"/>
              </c:strCache>
            </c:strRef>
          </c:cat>
          <c:val>
            <c:numRef>
              <c:f>'04_Output'!$B$10:$F$10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Anthropic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'04_Output'!$B$5:$F$5</c:f>
              <c:strCache>
                <c:ptCount val="0"/>
              </c:strCache>
            </c:strRef>
          </c:cat>
          <c:val>
            <c:numRef>
              <c:f>'04_Output'!$B$11:$F$11</c:f>
              <c:numCache>
                <c:formatCode>0.000</c:formatCode>
                <c:ptCount val="0"/>
              </c:numCache>
            </c:numRef>
          </c:val>
        </c:ser>
        <c:ser>
          <c:idx val="6"/>
          <c:order val="6"/>
          <c:tx>
            <c:v>DeepSeek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'04_Output'!$B$5:$F$5</c:f>
              <c:strCache>
                <c:ptCount val="0"/>
              </c:strCache>
            </c:strRef>
          </c:cat>
          <c:val>
            <c:numRef>
              <c:f>'04_Output'!$B$12:$F$12</c:f>
              <c:numCache>
                <c:formatCode>0.000</c:formatCode>
                <c:ptCount val="0"/>
              </c:numCache>
            </c:numRef>
          </c:val>
        </c:ser>
        <c:ser>
          <c:idx val="7"/>
          <c:order val="7"/>
          <c:tx>
            <c:v>Alibaba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'04_Output'!$B$5:$F$5</c:f>
              <c:strCache>
                <c:ptCount val="0"/>
              </c:strCache>
            </c:strRef>
          </c:cat>
          <c:val>
            <c:numRef>
              <c:f>'04_Output'!$B$13:$F$13</c:f>
              <c:numCache>
                <c:formatCode>0.000</c:formatCode>
                <c:ptCount val="0"/>
              </c:numCache>
            </c:numRef>
          </c:val>
        </c:ser>
        <c:ser>
          <c:idx val="8"/>
          <c:order val="8"/>
          <c:tx>
            <c:v>Tencent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'04_Output'!$B$5:$F$5</c:f>
              <c:strCache>
                <c:ptCount val="0"/>
              </c:strCache>
            </c:strRef>
          </c:cat>
          <c:val>
            <c:numRef>
              <c:f>'04_Output'!$B$14:$F$14</c:f>
              <c:numCache>
                <c:formatCode>0.000</c:formatCode>
                <c:ptCount val="0"/>
              </c:numCache>
            </c:numRef>
          </c:val>
        </c:ser>
        <c:axId val="10"/>
        <c:axId val="100"/>
      </c:line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Year</a:t>
                </a:r>
              </a:p>
            </c:rich>
          </c:tx>
        </c:title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Q tokens/day</a:t>
                </a:r>
              </a:p>
            </c:rich>
          </c:tx>
        </c:title>
        <c:numFmt formatCode="0.000" sourceLinked="0"/>
        <c:majorTickMark val="none"/>
        <c:minorTickMark val="none"/>
        <c:crossAx val="10"/>
        <c:crossBetween val="between"/>
      </c:valAx>
    </c:plotArea>
    <c:legend>
      <c:legendPos val="r"/>
      <c:overlay val="0"/>
    </c:legend>
    <c:plotVisOnly val="1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Total Token Capacity (Q tokens/day)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Bear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'04_Output'!$B$31:$F$31</c:f>
              <c:strCache>
                <c:ptCount val="0"/>
              </c:strCache>
            </c:strRef>
          </c:cat>
          <c:val>
            <c:numRef>
              <c:f>'04_Output'!$B$32:$F$32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'04_Output'!$B$31:$F$31</c:f>
              <c:strCache>
                <c:ptCount val="0"/>
              </c:strCache>
            </c:strRef>
          </c:cat>
          <c:val>
            <c:numRef>
              <c:f>'04_Output'!$B$33:$F$33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Bull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'04_Output'!$B$31:$F$31</c:f>
              <c:strCache>
                <c:ptCount val="0"/>
              </c:strCache>
            </c:strRef>
          </c:cat>
          <c:val>
            <c:numRef>
              <c:f>'04_Output'!$B$34:$F$34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Grid-Constrained / Efficiency-Upside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'04_Output'!$B$31:$F$31</c:f>
              <c:strCache>
                <c:ptCount val="0"/>
              </c:strCache>
            </c:strRef>
          </c:cat>
          <c:val>
            <c:numRef>
              <c:f>'04_Output'!$B$35:$F$35</c:f>
              <c:numCache>
                <c:formatCode>0.000</c:formatCode>
                <c:ptCount val="0"/>
              </c:numCache>
            </c:numRef>
          </c:val>
        </c:ser>
        <c:axId val="10"/>
        <c:axId val="100"/>
      </c:line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Year</a:t>
                </a:r>
              </a:p>
            </c:rich>
          </c:tx>
        </c:title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Q tokens/day</a:t>
                </a:r>
              </a:p>
            </c:rich>
          </c:tx>
        </c:title>
        <c:numFmt formatCode="0.000" sourceLinked="0"/>
        <c:majorTickMark val="none"/>
        <c:minorTickMark val="none"/>
        <c:crossAx val="10"/>
        <c:crossBetween val="between"/>
      </c:valAx>
    </c:plotArea>
    <c:legend>
      <c:legendPos val="r"/>
      <c:overlay val="0"/>
    </c:legend>
    <c:plotVisOnly val="1"/>
  </c:chart>
</c:chartSpace>
</file>

<file path=xl/drawings/charts/chart3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Aggressive Token Supply Range (Q output tokens/day)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strRef>
              <c:f>'06_Aggressive_View'!B13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'06_Aggressive_View'!$A$14:$A$18</c:f>
              <c:strCache>
                <c:ptCount val="0"/>
              </c:strCache>
            </c:strRef>
          </c:cat>
          <c:val>
            <c:numRef>
              <c:f>'06_Aggressive_View'!$B$14:$B$18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'06_Aggressive_View'!C13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'06_Aggressive_View'!$A$14:$A$18</c:f>
              <c:strCache>
                <c:ptCount val="0"/>
              </c:strCache>
            </c:strRef>
          </c:cat>
          <c:val>
            <c:numRef>
              <c:f>'06_Aggressive_View'!$C$14:$C$18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'06_Aggressive_View'!D13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'06_Aggressive_View'!$A$14:$A$18</c:f>
              <c:strCache>
                <c:ptCount val="0"/>
              </c:strCache>
            </c:strRef>
          </c:cat>
          <c:val>
            <c:numRef>
              <c:f>'06_Aggressive_View'!$D$14:$D$18</c:f>
              <c:numCache>
                <c:formatCode>General</c:formatCode>
                <c:ptCount val="0"/>
              </c:numCache>
            </c:numRef>
          </c:val>
        </c:ser>
        <c:axId val="10"/>
        <c:axId val="100"/>
      </c:line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Year</a:t>
                </a:r>
              </a:p>
            </c:rich>
          </c:tx>
        </c:title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Q tokens/day</a:t>
                </a:r>
              </a:p>
            </c:rich>
          </c:tx>
        </c:title>
        <c:numFmt formatCode="General"/>
        <c:majorTickMark val="none"/>
        <c:minorTickMark val="none"/>
        <c:crossAx val="10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3</xdr:row>
      <xdr:rowOff>0</xdr:rowOff>
    </xdr:from>
    <xdr:ext cx="6480000" cy="288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0bf2037c7a4576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6480000" cy="2880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a2725d7ef54d98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9</xdr:col>
      <xdr:colOff>0</xdr:colOff>
      <xdr:row>2</xdr:row>
      <xdr:rowOff>0</xdr:rowOff>
    </xdr:from>
    <xdr:ext cx="6480000" cy="288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30fb4c2533414e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2" name="ProxyTPSMWBandwidthPowerV1" displayName="ProxyTPSMWBandwidthPowerV1" ref="A4:R204" headerRowCount="1" totalsRowCount="0" totalsRowShown="0">
  <x:tableColumns count="18">
    <x:tableColumn id="1" name="proxy_model"/>
    <x:tableColumn id="2" name="gpu"/>
    <x:tableColumn id="3" name="interactivity_tok_s_user"/>
    <x:tableColumn id="4" name="short_tps_per_mw"/>
    <x:tableColumn id="5" name="short_concurrency"/>
    <x:tableColumn id="6" name="short_precision"/>
    <x:tableColumn id="7" name="short_framework"/>
    <x:tableColumn id="8" name="short_source"/>
    <x:tableColumn id="9" name="long_tps_per_mw"/>
    <x:tableColumn id="10" name="long_concurrency"/>
    <x:tableColumn id="11" name="long_precision"/>
    <x:tableColumn id="12" name="long_framework"/>
    <x:tableColumn id="13" name="long_source"/>
    <x:tableColumn id="14" name="agentic_tps_per_mw"/>
    <x:tableColumn id="15" name="agentic_concurrency"/>
    <x:tableColumn id="16" name="agentic_precision"/>
    <x:tableColumn id="17" name="agentic_framework"/>
    <x:tableColumn id="18" name="agentic_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InteractivityBandwidthPowerV1" displayName="InteractivityBandwidthPowerV1" ref="A4:AA604" headerRowCount="1" totalsRowCount="0" totalsRowShown="0">
  <x:tableColumns count="27">
    <x:tableColumn id="1" name="reference_key"/>
    <x:tableColumn id="2" name="proxy_model"/>
    <x:tableColumn id="3" name="source_model"/>
    <x:tableColumn id="4" name="gpu"/>
    <x:tableColumn id="5" name="workload"/>
    <x:tableColumn id="6" name="target_tok_s_user"/>
    <x:tableColumn id="7" name="target_met"/>
    <x:tableColumn id="8" name="effective_output_tps_per_mw"/>
    <x:tableColumn id="9" name="selected_tok_s_user"/>
    <x:tableColumn id="10" name="observed_tok_s_user"/>
    <x:tableColumn id="11" name="bandwidth_power_multiplier_vs_source"/>
    <x:tableColumn id="12" name="source_gpu"/>
    <x:tableColumn id="13" name="benchmark_id"/>
    <x:tableColumn id="14" name="framework"/>
    <x:tableColumn id="15" name="precision"/>
    <x:tableColumn id="16" name="spec_method"/>
    <x:tableColumn id="17" name="concurrency"/>
    <x:tableColumn id="18" name="benchmark_type"/>
    <x:tableColumn id="19" name="selected_isl"/>
    <x:tableColumn id="20" name="selected_osl"/>
    <x:tableColumn id="21" name="candidate_rows"/>
    <x:tableColumn id="22" name="eligible_rows"/>
    <x:tableColumn id="23" name="selection_status"/>
    <x:tableColumn id="24" name="source_type"/>
    <x:tableColumn id="25" name="benchmark_date"/>
    <x:tableColumn id="26" name="run_url"/>
    <x:tableColumn id="27" name="method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0" name="GPUScalingBandwidthPowerV1" displayName="GPUScalingBandwidthPowerV1" ref="A4:L14" headerRowCount="1" totalsRowCount="0" totalsRowShown="0">
  <x:tableColumns count="12">
    <x:tableColumn id="1" name="gpu"/>
    <x:tableColumn id="2" name="architecture"/>
    <x:tableColumn id="3" name="benchmark_anchor_gpu"/>
    <x:tableColumn id="4" name="HBM_bandwidth_TB_s"/>
    <x:tableColumn id="5" name="all_in_power_kW"/>
    <x:tableColumn id="6" name="bandwidth_efficiency_TB_s_per_kW"/>
    <x:tableColumn id="7" name="scale_vs_anchor"/>
    <x:tableColumn id="8" name="benchmark_source_gpu"/>
    <x:tableColumn id="9" name="evidence_status"/>
    <x:tableColumn id="10" name="source_url"/>
    <x:tableColumn id="11" name="benchmark_max_date"/>
    <x:tableColumn id="12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a180beebf24a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95f18a5c6a0477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8b663541699e474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2.xml" Id="R6ff8427ff0334b3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3.xml" Id="Rd9f7f598c6a345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26" customWidth="1"/>
  </x:cols>
  <x:sheetData>
    <x:row r="1">
      <x:c r="A1" s="1" t="inlineStr">
        <x:is>
          <x:t xml:space="preserve">AI LLM Token Capacity Simulation - Core Formula Model</x:t>
        </x:is>
      </x:c>
      <x:c r="B1" s="1" t="inlineStr">
        <x:is>
          <x:t xml:space="preserve"/>
        </x:is>
      </x:c>
    </x:row>
    <x:row r="2" ht="30" customHeight="1">
      <x:c r="A2" s="2" t="inlineStr">
        <x:is>
          <x:t xml:space="preserve">목적</x:t>
        </x:is>
      </x:c>
      <x:c r="B2" s="3" t="inlineStr">
        <x:is>
          <x:t xml:space="preserve">최종 generated output tokens/day를 설명 가능한 전력, GPU 세대 mix, commercial workload 가정으로 계산</x:t>
        </x:is>
      </x:c>
    </x:row>
    <x:row r="3" ht="30" customHeight="1">
      <x:c r="A3" s="2" t="inlineStr">
        <x:is>
          <x:t xml:space="preserve">입력 원칙</x:t>
        </x:is>
      </x:c>
      <x:c r="B3" s="3" t="str">
        <x:v>NVIDIA 기준 TPS/MW 표는 `00a_Proxy_TPS_MW`, 선택된 benchmark 행은 `01b_Interactivity`, R200 이후 HBM bandwidth/all-in power 입력은 `00b_GPU_Scaling`에서 관리합니다.</x:v>
      </x:c>
    </x:row>
    <x:row r="4" ht="30" customHeight="1">
      <x:c r="A4" s="2" t="inlineStr">
        <x:is>
          <x:t xml:space="preserve">Step 1</x:t>
        </x:is>
      </x:c>
      <x:c r="B4" s="3" t="inlineStr">
        <x:is>
          <x:t xml:space="preserve">operational_power_gw = contracted_power_gw * operational_deployment_share</x:t>
        </x:is>
      </x:c>
    </x:row>
    <x:row r="5" ht="30" customHeight="1">
      <x:c r="A5" s="2" t="inlineStr">
        <x:is>
          <x:t xml:space="preserve">Step 2</x:t>
        </x:is>
      </x:c>
      <x:c r="B5" s="3" t="inlineStr">
        <x:is>
          <x:t xml:space="preserve">inference_gw = operational_power_gw / pue * ai_workload_share * inference_power_share</x:t>
        </x:is>
      </x:c>
    </x:row>
    <x:row r="6" ht="30" customHeight="1">
      <x:c r="A6" s="2" t="inlineStr">
        <x:is>
          <x:t xml:space="preserve">Step 3</x:t>
        </x:is>
      </x:c>
      <x:c r="B6" s="3" t="inlineStr">
        <x:is>
          <x:t xml:space="preserve">gpu_workload_avg_tps_per_mw = short_share*gpu_short_tps + long_share*gpu_long_tps + agentic_share*gpu_agentic_tps</x:t>
        </x:is>
      </x:c>
    </x:row>
    <x:row r="7" ht="30" customHeight="1">
      <x:c r="A7" s="2" t="inlineStr">
        <x:is>
          <x:t xml:space="preserve">Step 4</x:t>
        </x:is>
      </x:c>
      <x:c r="B7" s="3" t="inlineStr">
        <x:is>
          <x:t xml:space="preserve">AI company inference MW is normalized across CSPs by CSP total power * AI contract share * inference share; accelerator power = normalized CSP inference MW * CSP accelerator share.</x:t>
        </x:is>
      </x:c>
    </x:row>
    <x:row r="8" ht="30" customHeight="1">
      <x:c r="A8" s="2" t="inlineStr">
        <x:is>
          <x:t xml:space="preserve">Step 4b</x:t>
        </x:is>
      </x:c>
      <x:c r="B8" s="3" t="inlineStr">
        <x:is>
          <x:t xml:space="preserve">serving_tps_per_mw = fleet_reference_tps_per_mw * commercial_workload_fit_factor</x:t>
        </x:is>
      </x:c>
    </x:row>
    <x:row r="9" ht="30" customHeight="1">
      <x:c r="A9" s="2" t="inlineStr">
        <x:is>
          <x:t xml:space="preserve">Step 5</x:t>
        </x:is>
      </x:c>
      <x:c r="B9" s="3" t="inlineStr">
        <x:is>
          <x:t xml:space="preserve">generated_output_tokens_per_day = inference_gw * 1,000 * serving_tps_per_mw * 86,400</x:t>
        </x:is>
      </x:c>
    </x:row>
    <x:row r="10" ht="30" customHeight="1">
      <x:c r="A10" s="2" t="inlineStr">
        <x:is>
          <x:t xml:space="preserve">GPU mix rule</x:t>
        </x:is>
      </x:c>
      <x:c r="B10" s="3" t="str">
        <x:v>`00a_Proxy_TPS_MW`는 H200/B200/B300/GB200/GB300/R200/VR200/R300/VR300/Post Rubin만 포함하며, 미래 GPU는 HBM bandwidth/all-in power가 모두 입력된 경우에만 계산됩니다.</x:v>
      </x:c>
    </x:row>
    <x:row r="11" ht="30" customHeight="1">
      <x:c r="A11" s="2" t="inlineStr">
        <x:is>
          <x:t xml:space="preserve">Benchmark rule</x:t>
        </x:is>
      </x:c>
      <x:c r="B11" s="3" t="str">
        <x:v>Interactivity 30/50/70/100마다 source InferenceX median_intvty가 목표 이상인 행 중 TPS/MW 최대 행을 선택합니다. 미래 GPU의 TPS/MW만 bandwidth-per-power 배율을 적용하며 concurrency·precision·framework·interactivity는 source 행을 유지합니다.</x:v>
      </x:c>
    </x:row>
    <x:row r="12" ht="30" customHeight="1">
      <x:c r="A12" s="2" t="inlineStr">
        <x:is>
          <x:t xml:space="preserve">Purpose-built rule</x:t>
        </x:is>
      </x:c>
      <x:c r="B12" s="3" t="str">
        <x:v>Short=single_turn 1K/1K, Long=single_turn 8K/1K, Agentic=agentic_traces. MiniMax M3 agentic 및 GLM 5.2 short/long처럼 exact workload가 전혀 없을 때만 직전 모델의 InferenceX curve를 fallback으로 표시합니다.</x:v>
      </x:c>
    </x:row>
    <x:row r="13" ht="30" customHeight="1">
      <x:c r="A13" s="2" t="inlineStr">
        <x:is>
          <x:t xml:space="preserve">Excluded</x:t>
        </x:is>
      </x:c>
      <x:c r="B13" s="3" t="inlineStr">
        <x:is>
          <x:t xml:space="preserve">utilization, MoE uplift, software CAGR는 headline 계산에서 제외합니다.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hidden="0" customWidth="1"/>
    <x:col min="2" max="2" width="14" hidden="0" customWidth="1"/>
    <x:col min="3" max="3" width="21" hidden="0" customWidth="1"/>
    <x:col min="4" max="4" width="20" hidden="0" customWidth="1"/>
    <x:col min="5" max="5" width="18" hidden="0" customWidth="1"/>
    <x:col min="6" max="6" width="15" hidden="0" customWidth="1"/>
    <x:col min="7" max="7" width="21" hidden="0" customWidth="1"/>
    <x:col min="8" max="8" width="42" hidden="0" customWidth="1"/>
    <x:col min="9" max="9" width="20" hidden="0" customWidth="1"/>
    <x:col min="10" max="10" width="18" hidden="0" customWidth="1"/>
    <x:col min="11" max="11" width="15" hidden="0" customWidth="1"/>
    <x:col min="12" max="12" width="21" hidden="0" customWidth="1"/>
    <x:col min="13" max="13" width="42" hidden="0" customWidth="1"/>
    <x:col min="14" max="14" width="22" hidden="0" customWidth="1"/>
    <x:col min="15" max="15" width="20" hidden="0" customWidth="1"/>
    <x:col min="16" max="16" width="16" hidden="0" customWidth="1"/>
    <x:col min="17" max="17" width="22" hidden="0" customWidth="1"/>
    <x:col min="18" max="18" width="44" hidden="0" customWidth="1"/>
    <x:col min="19" max="19" width="92" customWidth="1"/>
  </x:cols>
  <x:sheetData>
    <x:row r="1" ht="28" customHeight="1">
      <x:c r="A1" s="132" t="str">
        <x:v>NVIDIA GPU × Interactivity × Workload Output TPS/MW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 s="4" t="inlineStr">
        <x:is>
          <x:t xml:space="preserve">method_note</x:t>
        </x:is>
      </x:c>
    </x:row>
    <x:row r="2" ht="46" customHeight="1">
      <x:c r="A2" s="135" t="str">
        <x:v>Five proxy models × ten NVIDIA GPU labels × 30/50/70/100 tok/s/user. R200 이후 값은 00b_GPU_Scaling의 HBM bandwidth와 all-in power 입력에 따라 자동 갱신됩니다. 공란은 입력 미설정 또는 source benchmark가 target interactivity를 충족하지 못한 경우입니다.</x:v>
      </x:c>
      <x:c r="B2" s="135"/>
      <x:c r="C2" s="135"/>
      <x:c r="D2" s="135"/>
      <x:c r="E2" s="135"/>
      <x:c r="F2" s="135"/>
      <x:c r="G2" s="135"/>
      <x:c r="H2" s="135"/>
      <x:c r="I2" s="135"/>
      <x:c r="J2" s="135"/>
      <x:c r="K2" s="135"/>
      <x:c r="L2" s="135"/>
      <x:c r="M2" s="135"/>
      <x:c r="N2" s="135"/>
      <x:c r="O2" s="135"/>
      <x:c r="P2" s="135"/>
      <x:c r="Q2" s="135"/>
      <x:c r="R2" s="135"/>
      <x:c r="S2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4" ht="42" customHeight="1">
      <x:c r="A4" s="147" t="str">
        <x:v>proxy_model</x:v>
      </x:c>
      <x:c r="B4" s="148" t="str">
        <x:v>gpu</x:v>
      </x:c>
      <x:c r="C4" s="148" t="str">
        <x:v>interactivity_tok_s_user</x:v>
      </x:c>
      <x:c r="D4" s="148" t="str">
        <x:v>short_tps_per_mw</x:v>
      </x:c>
      <x:c r="E4" s="148" t="str">
        <x:v>short_concurrency</x:v>
      </x:c>
      <x:c r="F4" s="148" t="str">
        <x:v>short_precision</x:v>
      </x:c>
      <x:c r="G4" s="148" t="str">
        <x:v>short_framework</x:v>
      </x:c>
      <x:c r="H4" s="148" t="str">
        <x:v>short_source</x:v>
      </x:c>
      <x:c r="I4" s="148" t="str">
        <x:v>long_tps_per_mw</x:v>
      </x:c>
      <x:c r="J4" s="148" t="str">
        <x:v>long_concurrency</x:v>
      </x:c>
      <x:c r="K4" s="148" t="str">
        <x:v>long_precision</x:v>
      </x:c>
      <x:c r="L4" s="148" t="str">
        <x:v>long_framework</x:v>
      </x:c>
      <x:c r="M4" s="148" t="str">
        <x:v>long_source</x:v>
      </x:c>
      <x:c r="N4" s="148" t="str">
        <x:v>agentic_tps_per_mw</x:v>
      </x:c>
      <x:c r="O4" s="148" t="str">
        <x:v>agentic_concurrency</x:v>
      </x:c>
      <x:c r="P4" s="148" t="str">
        <x:v>agentic_precision</x:v>
      </x:c>
      <x:c r="Q4" s="148" t="str">
        <x:v>agentic_framework</x:v>
      </x:c>
      <x:c r="R4" s="149" t="str">
        <x:v>agentic_source</x:v>
      </x:c>
      <x:c r="S4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5">
      <x:c r="A5" t="str">
        <x:v>DeepSeek V4 Pro</x:v>
      </x:c>
      <x:c r="B5" t="str">
        <x:v>H200</x:v>
      </x:c>
      <x:c r="C5" s="66" t="n">
        <x:v>30</x:v>
      </x:c>
      <x:c r="D5" s="157" t="n">
        <x:f>IF('01b_Interactivity'!H5="","",'01b_Interactivity'!H5)</x:f>
        <x:v>95793.950843</x:v>
      </x:c>
      <x:c r="E5" s="66" t="n">
        <x:f>IF('01b_Interactivity'!H5="","",'01b_Interactivity'!Q5)</x:f>
        <x:v>32</x:v>
      </x:c>
      <x:c r="F5" s="65" t="str">
        <x:f>IF('01b_Interactivity'!H5="","",'01b_Interactivity'!O5)</x:f>
        <x:v>fp8</x:v>
      </x:c>
      <x:c r="G5" s="65" t="str">
        <x:f>IF('01b_Interactivity'!H5="","",'01b_Interactivity'!N5)</x:f>
        <x:v>vllm</x:v>
      </x:c>
      <x:c r="H5" s="65" t="str">
        <x:f>'01b_Interactivity'!X5</x:f>
        <x:v>InferenceX_direct_exact_model</x:v>
      </x:c>
      <x:c r="I5" s="159" t="n">
        <x:f>IF('01b_Interactivity'!H6="","",'01b_Interactivity'!H6)</x:f>
        <x:v>26985.672563</x:v>
      </x:c>
      <x:c r="J5" s="102" t="n">
        <x:f>IF('01b_Interactivity'!H6="","",'01b_Interactivity'!Q6)</x:f>
        <x:v>8</x:v>
      </x:c>
      <x:c r="K5" s="65" t="str">
        <x:f>IF('01b_Interactivity'!H6="","",'01b_Interactivity'!O6)</x:f>
        <x:v>fp8</x:v>
      </x:c>
      <x:c r="L5" s="65" t="str">
        <x:f>IF('01b_Interactivity'!H6="","",'01b_Interactivity'!N6)</x:f>
        <x:v>sglang</x:v>
      </x:c>
      <x:c r="M5" s="65" t="str">
        <x:f>'01b_Interactivity'!X6</x:f>
        <x:v>InferenceX_direct_exact_model</x:v>
      </x:c>
      <x:c r="N5" s="159" t="n">
        <x:f>IF('01b_Interactivity'!H7="","",'01b_Interactivity'!H7)</x:f>
        <x:v>86201.456934</x:v>
      </x:c>
      <x:c r="O5" s="102" t="n">
        <x:f>IF('01b_Interactivity'!H7="","",'01b_Interactivity'!Q7)</x:f>
        <x:v>48</x:v>
      </x:c>
      <x:c r="P5" s="65" t="str">
        <x:f>IF('01b_Interactivity'!H7="","",'01b_Interactivity'!O7)</x:f>
        <x:v>fp4</x:v>
      </x:c>
      <x:c r="Q5" s="65" t="str">
        <x:f>IF('01b_Interactivity'!H7="","",'01b_Interactivity'!N7)</x:f>
        <x:v>vllm</x:v>
      </x:c>
      <x:c r="R5" s="65" t="str">
        <x:f>'01b_Interactivity'!X7</x:f>
        <x:v>InferenceX_scaled_exact_model</x:v>
      </x:c>
      <x:c r="S5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6">
      <x:c r="A6" t="str">
        <x:v>DeepSeek V4 Pro</x:v>
      </x:c>
      <x:c r="B6" t="str">
        <x:v>H200</x:v>
      </x:c>
      <x:c r="C6" s="66" t="n">
        <x:v>50</x:v>
      </x:c>
      <x:c r="D6" s="157" t="n">
        <x:f>IF('01b_Interactivity'!H8="","",'01b_Interactivity'!H8)</x:f>
        <x:v>71446.97451</x:v>
      </x:c>
      <x:c r="E6" s="66" t="n">
        <x:f>IF('01b_Interactivity'!H8="","",'01b_Interactivity'!Q8)</x:f>
        <x:v>16</x:v>
      </x:c>
      <x:c r="F6" s="65" t="str">
        <x:f>IF('01b_Interactivity'!H8="","",'01b_Interactivity'!O8)</x:f>
        <x:v>fp8</x:v>
      </x:c>
      <x:c r="G6" s="65" t="str">
        <x:f>IF('01b_Interactivity'!H8="","",'01b_Interactivity'!N8)</x:f>
        <x:v>sglang</x:v>
      </x:c>
      <x:c r="H6" s="65" t="str">
        <x:f>'01b_Interactivity'!X8</x:f>
        <x:v>InferenceX_direct_exact_model</x:v>
      </x:c>
      <x:c r="I6" s="159" t="n">
        <x:f>IF('01b_Interactivity'!H9="","",'01b_Interactivity'!H9)</x:f>
        <x:v>20410.369987</x:v>
      </x:c>
      <x:c r="J6" s="102" t="n">
        <x:f>IF('01b_Interactivity'!H9="","",'01b_Interactivity'!Q9)</x:f>
        <x:v>4</x:v>
      </x:c>
      <x:c r="K6" s="65" t="str">
        <x:f>IF('01b_Interactivity'!H9="","",'01b_Interactivity'!O9)</x:f>
        <x:v>fp8</x:v>
      </x:c>
      <x:c r="L6" s="65" t="str">
        <x:f>IF('01b_Interactivity'!H9="","",'01b_Interactivity'!N9)</x:f>
        <x:v>sglang</x:v>
      </x:c>
      <x:c r="M6" s="65" t="str">
        <x:f>'01b_Interactivity'!X9</x:f>
        <x:v>InferenceX_direct_exact_model</x:v>
      </x:c>
      <x:c r="N6" s="159" t="n">
        <x:f>IF('01b_Interactivity'!H10="","",'01b_Interactivity'!H10)</x:f>
        <x:v>53806.248175</x:v>
      </x:c>
      <x:c r="O6" s="102" t="n">
        <x:f>IF('01b_Interactivity'!H10="","",'01b_Interactivity'!Q10)</x:f>
        <x:v>24</x:v>
      </x:c>
      <x:c r="P6" s="65" t="str">
        <x:f>IF('01b_Interactivity'!H10="","",'01b_Interactivity'!O10)</x:f>
        <x:v>fp4</x:v>
      </x:c>
      <x:c r="Q6" s="65" t="str">
        <x:f>IF('01b_Interactivity'!H10="","",'01b_Interactivity'!N10)</x:f>
        <x:v>vllm</x:v>
      </x:c>
      <x:c r="R6" s="65" t="str">
        <x:f>'01b_Interactivity'!X10</x:f>
        <x:v>InferenceX_scaled_exact_model</x:v>
      </x:c>
      <x:c r="S6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7">
      <x:c r="A7" t="str">
        <x:v>DeepSeek V4 Pro</x:v>
      </x:c>
      <x:c r="B7" t="str">
        <x:v>H200</x:v>
      </x:c>
      <x:c r="C7" s="66" t="n">
        <x:v>70</x:v>
      </x:c>
      <x:c r="D7" s="157" t="n">
        <x:f>IF('01b_Interactivity'!H11="","",'01b_Interactivity'!H11)</x:f>
        <x:v>48586.916765</x:v>
      </x:c>
      <x:c r="E7" s="66" t="n">
        <x:f>IF('01b_Interactivity'!H11="","",'01b_Interactivity'!Q11)</x:f>
        <x:v>8</x:v>
      </x:c>
      <x:c r="F7" s="65" t="str">
        <x:f>IF('01b_Interactivity'!H11="","",'01b_Interactivity'!O11)</x:f>
        <x:v>fp8</x:v>
      </x:c>
      <x:c r="G7" s="65" t="str">
        <x:f>IF('01b_Interactivity'!H11="","",'01b_Interactivity'!N11)</x:f>
        <x:v>vllm</x:v>
      </x:c>
      <x:c r="H7" s="65" t="str">
        <x:f>'01b_Interactivity'!X11</x:f>
        <x:v>InferenceX_direct_exact_model</x:v>
      </x:c>
      <x:c r="I7" s="159" t="n">
        <x:f>IF('01b_Interactivity'!H12="","",'01b_Interactivity'!H12)</x:f>
        <x:v>13217.209329</x:v>
      </x:c>
      <x:c r="J7" s="102" t="n">
        <x:f>IF('01b_Interactivity'!H12="","",'01b_Interactivity'!Q12)</x:f>
        <x:v>2</x:v>
      </x:c>
      <x:c r="K7" s="65" t="str">
        <x:f>IF('01b_Interactivity'!H12="","",'01b_Interactivity'!O12)</x:f>
        <x:v>fp8</x:v>
      </x:c>
      <x:c r="L7" s="65" t="str">
        <x:f>IF('01b_Interactivity'!H12="","",'01b_Interactivity'!N12)</x:f>
        <x:v>vllm</x:v>
      </x:c>
      <x:c r="M7" s="65" t="str">
        <x:f>'01b_Interactivity'!X12</x:f>
        <x:v>InferenceX_direct_exact_model</x:v>
      </x:c>
      <x:c r="N7" s="159" t="n">
        <x:f>IF('01b_Interactivity'!H13="","",'01b_Interactivity'!H13)</x:f>
        <x:v>34939.620438</x:v>
      </x:c>
      <x:c r="O7" s="102" t="n">
        <x:f>IF('01b_Interactivity'!H13="","",'01b_Interactivity'!Q13)</x:f>
        <x:v>8</x:v>
      </x:c>
      <x:c r="P7" s="65" t="str">
        <x:f>IF('01b_Interactivity'!H13="","",'01b_Interactivity'!O13)</x:f>
        <x:v>fp4</x:v>
      </x:c>
      <x:c r="Q7" s="65" t="str">
        <x:f>IF('01b_Interactivity'!H13="","",'01b_Interactivity'!N13)</x:f>
        <x:v>vllm</x:v>
      </x:c>
      <x:c r="R7" s="65" t="str">
        <x:f>'01b_Interactivity'!X13</x:f>
        <x:v>InferenceX_scaled_exact_model</x:v>
      </x:c>
      <x:c r="S7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8">
      <x:c r="A8" t="str">
        <x:v>DeepSeek V4 Pro</x:v>
      </x:c>
      <x:c r="B8" t="str">
        <x:v>H200</x:v>
      </x:c>
      <x:c r="C8" s="66" t="n">
        <x:v>100</x:v>
      </x:c>
      <x:c r="D8" s="157" t="n">
        <x:f>IF('01b_Interactivity'!H14="","",'01b_Interactivity'!H14)</x:f>
        <x:v>24061.236782</x:v>
      </x:c>
      <x:c r="E8" s="66" t="n">
        <x:f>IF('01b_Interactivity'!H14="","",'01b_Interactivity'!Q14)</x:f>
        <x:v>2</x:v>
      </x:c>
      <x:c r="F8" s="65" t="str">
        <x:f>IF('01b_Interactivity'!H14="","",'01b_Interactivity'!O14)</x:f>
        <x:v>fp8</x:v>
      </x:c>
      <x:c r="G8" s="65" t="str">
        <x:f>IF('01b_Interactivity'!H14="","",'01b_Interactivity'!N14)</x:f>
        <x:v>vllm</x:v>
      </x:c>
      <x:c r="H8" s="65" t="str">
        <x:f>'01b_Interactivity'!X14</x:f>
        <x:v>InferenceX_direct_exact_model</x:v>
      </x:c>
      <x:c r="I8" s="159" t="n">
        <x:f>IF('01b_Interactivity'!H15="","",'01b_Interactivity'!H15)</x:f>
        <x:v>13217.209329</x:v>
      </x:c>
      <x:c r="J8" s="102" t="n">
        <x:f>IF('01b_Interactivity'!H15="","",'01b_Interactivity'!Q15)</x:f>
        <x:v>2</x:v>
      </x:c>
      <x:c r="K8" s="65" t="str">
        <x:f>IF('01b_Interactivity'!H15="","",'01b_Interactivity'!O15)</x:f>
        <x:v>fp8</x:v>
      </x:c>
      <x:c r="L8" s="65" t="str">
        <x:f>IF('01b_Interactivity'!H15="","",'01b_Interactivity'!N15)</x:f>
        <x:v>vllm</x:v>
      </x:c>
      <x:c r="M8" s="65" t="str">
        <x:f>'01b_Interactivity'!X15</x:f>
        <x:v>InferenceX_direct_exact_model</x:v>
      </x:c>
      <x:c r="N8" s="159" t="n">
        <x:f>IF('01b_Interactivity'!H16="","",'01b_Interactivity'!H16)</x:f>
        <x:v>29285.071533</x:v>
      </x:c>
      <x:c r="O8" s="102" t="n">
        <x:f>IF('01b_Interactivity'!H16="","",'01b_Interactivity'!Q16)</x:f>
        <x:v>6</x:v>
      </x:c>
      <x:c r="P8" s="65" t="str">
        <x:f>IF('01b_Interactivity'!H16="","",'01b_Interactivity'!O16)</x:f>
        <x:v>fp4</x:v>
      </x:c>
      <x:c r="Q8" s="65" t="str">
        <x:f>IF('01b_Interactivity'!H16="","",'01b_Interactivity'!N16)</x:f>
        <x:v>vllm</x:v>
      </x:c>
      <x:c r="R8" s="65" t="str">
        <x:f>'01b_Interactivity'!X16</x:f>
        <x:v>InferenceX_scaled_exact_model</x:v>
      </x:c>
      <x:c r="S8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9">
      <x:c r="A9" t="str">
        <x:v>DeepSeek V4 Pro</x:v>
      </x:c>
      <x:c r="B9" t="str">
        <x:v>B200</x:v>
      </x:c>
      <x:c r="C9" s="66" t="n">
        <x:v>30</x:v>
      </x:c>
      <x:c r="D9" s="157" t="n">
        <x:f>IF('01b_Interactivity'!H17="","",'01b_Interactivity'!H17)</x:f>
        <x:v>788432.664843</x:v>
      </x:c>
      <x:c r="E9" s="66" t="n">
        <x:f>IF('01b_Interactivity'!H17="","",'01b_Interactivity'!Q17)</x:f>
        <x:v>256</x:v>
      </x:c>
      <x:c r="F9" s="65" t="str">
        <x:f>IF('01b_Interactivity'!H17="","",'01b_Interactivity'!O17)</x:f>
        <x:v>fp4</x:v>
      </x:c>
      <x:c r="G9" s="65" t="str">
        <x:f>IF('01b_Interactivity'!H17="","",'01b_Interactivity'!N17)</x:f>
        <x:v>trt</x:v>
      </x:c>
      <x:c r="H9" s="65" t="str">
        <x:f>'01b_Interactivity'!X17</x:f>
        <x:v>InferenceX_direct_exact_model</x:v>
      </x:c>
      <x:c r="I9" s="159" t="n">
        <x:f>IF('01b_Interactivity'!H18="","",'01b_Interactivity'!H18)</x:f>
        <x:v>308278.35307</x:v>
      </x:c>
      <x:c r="J9" s="102" t="n">
        <x:f>IF('01b_Interactivity'!H18="","",'01b_Interactivity'!Q18)</x:f>
        <x:v>256</x:v>
      </x:c>
      <x:c r="K9" s="65" t="str">
        <x:f>IF('01b_Interactivity'!H18="","",'01b_Interactivity'!O18)</x:f>
        <x:v>fp4</x:v>
      </x:c>
      <x:c r="L9" s="65" t="str">
        <x:f>IF('01b_Interactivity'!H18="","",'01b_Interactivity'!N18)</x:f>
        <x:v>trt</x:v>
      </x:c>
      <x:c r="M9" s="65" t="str">
        <x:f>'01b_Interactivity'!X18</x:f>
        <x:v>InferenceX_direct_exact_model</x:v>
      </x:c>
      <x:c r="N9" s="159" t="n">
        <x:f>IF('01b_Interactivity'!H19="","",'01b_Interactivity'!H19)</x:f>
        <x:v>115103.309942</x:v>
      </x:c>
      <x:c r="O9" s="102" t="n">
        <x:f>IF('01b_Interactivity'!H19="","",'01b_Interactivity'!Q19)</x:f>
        <x:v>48</x:v>
      </x:c>
      <x:c r="P9" s="65" t="str">
        <x:f>IF('01b_Interactivity'!H19="","",'01b_Interactivity'!O19)</x:f>
        <x:v>fp4</x:v>
      </x:c>
      <x:c r="Q9" s="65" t="str">
        <x:f>IF('01b_Interactivity'!H19="","",'01b_Interactivity'!N19)</x:f>
        <x:v>vllm</x:v>
      </x:c>
      <x:c r="R9" s="65" t="str">
        <x:f>'01b_Interactivity'!X19</x:f>
        <x:v>InferenceX_direct_exact_model</x:v>
      </x:c>
      <x:c r="S9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0">
      <x:c r="A10" t="str">
        <x:v>DeepSeek V4 Pro</x:v>
      </x:c>
      <x:c r="B10" t="str">
        <x:v>B200</x:v>
      </x:c>
      <x:c r="C10" s="66" t="n">
        <x:v>50</x:v>
      </x:c>
      <x:c r="D10" s="157" t="n">
        <x:f>IF('01b_Interactivity'!H20="","",'01b_Interactivity'!H20)</x:f>
        <x:v>788432.664843</x:v>
      </x:c>
      <x:c r="E10" s="66" t="n">
        <x:f>IF('01b_Interactivity'!H20="","",'01b_Interactivity'!Q20)</x:f>
        <x:v>256</x:v>
      </x:c>
      <x:c r="F10" s="65" t="str">
        <x:f>IF('01b_Interactivity'!H20="","",'01b_Interactivity'!O20)</x:f>
        <x:v>fp4</x:v>
      </x:c>
      <x:c r="G10" s="65" t="str">
        <x:f>IF('01b_Interactivity'!H20="","",'01b_Interactivity'!N20)</x:f>
        <x:v>trt</x:v>
      </x:c>
      <x:c r="H10" s="65" t="str">
        <x:f>'01b_Interactivity'!X20</x:f>
        <x:v>InferenceX_direct_exact_model</x:v>
      </x:c>
      <x:c r="I10" s="159" t="n">
        <x:f>IF('01b_Interactivity'!H21="","",'01b_Interactivity'!H21)</x:f>
        <x:v>222954.204007</x:v>
      </x:c>
      <x:c r="J10" s="102" t="n">
        <x:f>IF('01b_Interactivity'!H21="","",'01b_Interactivity'!Q21)</x:f>
        <x:v>64</x:v>
      </x:c>
      <x:c r="K10" s="65" t="str">
        <x:f>IF('01b_Interactivity'!H21="","",'01b_Interactivity'!O21)</x:f>
        <x:v>fp4</x:v>
      </x:c>
      <x:c r="L10" s="65" t="str">
        <x:f>IF('01b_Interactivity'!H21="","",'01b_Interactivity'!N21)</x:f>
        <x:v>trt</x:v>
      </x:c>
      <x:c r="M10" s="65" t="str">
        <x:f>'01b_Interactivity'!X21</x:f>
        <x:v>InferenceX_direct_exact_model</x:v>
      </x:c>
      <x:c r="N10" s="159" t="n">
        <x:f>IF('01b_Interactivity'!H22="","",'01b_Interactivity'!H22)</x:f>
        <x:v>71846.549708</x:v>
      </x:c>
      <x:c r="O10" s="102" t="n">
        <x:f>IF('01b_Interactivity'!H22="","",'01b_Interactivity'!Q22)</x:f>
        <x:v>24</x:v>
      </x:c>
      <x:c r="P10" s="65" t="str">
        <x:f>IF('01b_Interactivity'!H22="","",'01b_Interactivity'!O22)</x:f>
        <x:v>fp4</x:v>
      </x:c>
      <x:c r="Q10" s="65" t="str">
        <x:f>IF('01b_Interactivity'!H22="","",'01b_Interactivity'!N22)</x:f>
        <x:v>vllm</x:v>
      </x:c>
      <x:c r="R10" s="65" t="str">
        <x:f>'01b_Interactivity'!X22</x:f>
        <x:v>InferenceX_direct_exact_model</x:v>
      </x:c>
      <x:c r="S10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1">
      <x:c r="A11" t="str">
        <x:v>DeepSeek V4 Pro</x:v>
      </x:c>
      <x:c r="B11" t="str">
        <x:v>B200</x:v>
      </x:c>
      <x:c r="C11" s="66" t="n">
        <x:v>70</x:v>
      </x:c>
      <x:c r="D11" s="157" t="n">
        <x:f>IF('01b_Interactivity'!H23="","",'01b_Interactivity'!H23)</x:f>
        <x:v>271993.18069</x:v>
      </x:c>
      <x:c r="E11" s="66" t="n">
        <x:f>IF('01b_Interactivity'!H23="","",'01b_Interactivity'!Q23)</x:f>
        <x:v>64</x:v>
      </x:c>
      <x:c r="F11" s="65" t="str">
        <x:f>IF('01b_Interactivity'!H23="","",'01b_Interactivity'!O23)</x:f>
        <x:v>fp4</x:v>
      </x:c>
      <x:c r="G11" s="65" t="str">
        <x:f>IF('01b_Interactivity'!H23="","",'01b_Interactivity'!N23)</x:f>
        <x:v>trt</x:v>
      </x:c>
      <x:c r="H11" s="65" t="str">
        <x:f>'01b_Interactivity'!X23</x:f>
        <x:v>InferenceX_direct_exact_model</x:v>
      </x:c>
      <x:c r="I11" s="159" t="n">
        <x:f>IF('01b_Interactivity'!H24="","",'01b_Interactivity'!H24)</x:f>
        <x:v>145523.87732</x:v>
      </x:c>
      <x:c r="J11" s="102" t="n">
        <x:f>IF('01b_Interactivity'!H24="","",'01b_Interactivity'!Q24)</x:f>
        <x:v>32</x:v>
      </x:c>
      <x:c r="K11" s="65" t="str">
        <x:f>IF('01b_Interactivity'!H24="","",'01b_Interactivity'!O24)</x:f>
        <x:v>fp4</x:v>
      </x:c>
      <x:c r="L11" s="65" t="str">
        <x:f>IF('01b_Interactivity'!H24="","",'01b_Interactivity'!N24)</x:f>
        <x:v>trt</x:v>
      </x:c>
      <x:c r="M11" s="65" t="str">
        <x:f>'01b_Interactivity'!X24</x:f>
        <x:v>InferenceX_direct_exact_model</x:v>
      </x:c>
      <x:c r="N11" s="159" t="n">
        <x:f>IF('01b_Interactivity'!H25="","",'01b_Interactivity'!H25)</x:f>
        <x:v>46654.269006</x:v>
      </x:c>
      <x:c r="O11" s="102" t="n">
        <x:f>IF('01b_Interactivity'!H25="","",'01b_Interactivity'!Q25)</x:f>
        <x:v>8</x:v>
      </x:c>
      <x:c r="P11" s="65" t="str">
        <x:f>IF('01b_Interactivity'!H25="","",'01b_Interactivity'!O25)</x:f>
        <x:v>fp4</x:v>
      </x:c>
      <x:c r="Q11" s="65" t="str">
        <x:f>IF('01b_Interactivity'!H25="","",'01b_Interactivity'!N25)</x:f>
        <x:v>vllm</x:v>
      </x:c>
      <x:c r="R11" s="65" t="str">
        <x:f>'01b_Interactivity'!X25</x:f>
        <x:v>InferenceX_direct_exact_model</x:v>
      </x:c>
      <x:c r="S11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2">
      <x:c r="A12" t="str">
        <x:v>DeepSeek V4 Pro</x:v>
      </x:c>
      <x:c r="B12" t="str">
        <x:v>B200</x:v>
      </x:c>
      <x:c r="C12" s="66" t="n">
        <x:v>100</x:v>
      </x:c>
      <x:c r="D12" s="157" t="n">
        <x:f>IF('01b_Interactivity'!H26="","",'01b_Interactivity'!H26)</x:f>
        <x:v>59907.247405</x:v>
      </x:c>
      <x:c r="E12" s="66" t="n">
        <x:f>IF('01b_Interactivity'!H26="","",'01b_Interactivity'!Q26)</x:f>
        <x:v>8</x:v>
      </x:c>
      <x:c r="F12" s="65" t="str">
        <x:f>IF('01b_Interactivity'!H26="","",'01b_Interactivity'!O26)</x:f>
        <x:v>fp4</x:v>
      </x:c>
      <x:c r="G12" s="65" t="str">
        <x:f>IF('01b_Interactivity'!H26="","",'01b_Interactivity'!N26)</x:f>
        <x:v>vllm</x:v>
      </x:c>
      <x:c r="H12" s="65" t="str">
        <x:f>'01b_Interactivity'!X26</x:f>
        <x:v>InferenceX_direct_exact_model</x:v>
      </x:c>
      <x:c r="I12" s="159" t="n">
        <x:f>IF('01b_Interactivity'!H27="","",'01b_Interactivity'!H27)</x:f>
        <x:v>59214.851219</x:v>
      </x:c>
      <x:c r="J12" s="102" t="n">
        <x:f>IF('01b_Interactivity'!H27="","",'01b_Interactivity'!Q27)</x:f>
        <x:v>8</x:v>
      </x:c>
      <x:c r="K12" s="65" t="str">
        <x:f>IF('01b_Interactivity'!H27="","",'01b_Interactivity'!O27)</x:f>
        <x:v>fp4</x:v>
      </x:c>
      <x:c r="L12" s="65" t="str">
        <x:f>IF('01b_Interactivity'!H27="","",'01b_Interactivity'!N27)</x:f>
        <x:v>trt</x:v>
      </x:c>
      <x:c r="M12" s="65" t="str">
        <x:f>'01b_Interactivity'!X27</x:f>
        <x:v>InferenceX_direct_exact_model</x:v>
      </x:c>
      <x:c r="N12" s="159" t="n">
        <x:f>IF('01b_Interactivity'!H28="","",'01b_Interactivity'!H28)</x:f>
        <x:v>39103.847953</x:v>
      </x:c>
      <x:c r="O12" s="102" t="n">
        <x:f>IF('01b_Interactivity'!H28="","",'01b_Interactivity'!Q28)</x:f>
        <x:v>6</x:v>
      </x:c>
      <x:c r="P12" s="65" t="str">
        <x:f>IF('01b_Interactivity'!H28="","",'01b_Interactivity'!O28)</x:f>
        <x:v>fp4</x:v>
      </x:c>
      <x:c r="Q12" s="65" t="str">
        <x:f>IF('01b_Interactivity'!H28="","",'01b_Interactivity'!N28)</x:f>
        <x:v>vllm</x:v>
      </x:c>
      <x:c r="R12" s="65" t="str">
        <x:f>'01b_Interactivity'!X28</x:f>
        <x:v>InferenceX_direct_exact_model</x:v>
      </x:c>
      <x:c r="S12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3">
      <x:c r="A13" t="str">
        <x:v>DeepSeek V4 Pro</x:v>
      </x:c>
      <x:c r="B13" t="str">
        <x:v>B300</x:v>
      </x:c>
      <x:c r="C13" s="66" t="n">
        <x:v>30</x:v>
      </x:c>
      <x:c r="D13" s="157" t="n">
        <x:f>IF('01b_Interactivity'!H29="","",'01b_Interactivity'!H29)</x:f>
        <x:v>1538008.897642</x:v>
      </x:c>
      <x:c r="E13" s="66" t="n">
        <x:f>IF('01b_Interactivity'!H29="","",'01b_Interactivity'!Q29)</x:f>
        <x:v>1024</x:v>
      </x:c>
      <x:c r="F13" s="65" t="str">
        <x:f>IF('01b_Interactivity'!H29="","",'01b_Interactivity'!O29)</x:f>
        <x:v>fp4</x:v>
      </x:c>
      <x:c r="G13" s="65" t="str">
        <x:f>IF('01b_Interactivity'!H29="","",'01b_Interactivity'!N29)</x:f>
        <x:v>trt</x:v>
      </x:c>
      <x:c r="H13" s="65" t="str">
        <x:f>'01b_Interactivity'!X29</x:f>
        <x:v>InferenceX_direct_exact_model</x:v>
      </x:c>
      <x:c r="I13" s="159" t="n">
        <x:f>IF('01b_Interactivity'!H30="","",'01b_Interactivity'!H30)</x:f>
        <x:v>2837835.016764</x:v>
      </x:c>
      <x:c r="J13" s="102" t="n">
        <x:f>IF('01b_Interactivity'!H30="","",'01b_Interactivity'!Q30)</x:f>
        <x:v>3072</x:v>
      </x:c>
      <x:c r="K13" s="65" t="str">
        <x:f>IF('01b_Interactivity'!H30="","",'01b_Interactivity'!O30)</x:f>
        <x:v>fp4</x:v>
      </x:c>
      <x:c r="L13" s="65" t="str">
        <x:f>IF('01b_Interactivity'!H30="","",'01b_Interactivity'!N30)</x:f>
        <x:v>dynamo-sglang</x:v>
      </x:c>
      <x:c r="M13" s="65" t="str">
        <x:f>'01b_Interactivity'!X30</x:f>
        <x:v>InferenceX_direct_exact_model</x:v>
      </x:c>
      <x:c r="N13" s="159" t="n">
        <x:f>IF('01b_Interactivity'!H31="","",'01b_Interactivity'!H31)</x:f>
        <x:v>144192.726316</x:v>
      </x:c>
      <x:c r="O13" s="102" t="n">
        <x:f>IF('01b_Interactivity'!H31="","",'01b_Interactivity'!Q31)</x:f>
        <x:v>40</x:v>
      </x:c>
      <x:c r="P13" s="65" t="str">
        <x:f>IF('01b_Interactivity'!H31="","",'01b_Interactivity'!O31)</x:f>
        <x:v>fp4</x:v>
      </x:c>
      <x:c r="Q13" s="65" t="str">
        <x:f>IF('01b_Interactivity'!H31="","",'01b_Interactivity'!N31)</x:f>
        <x:v>vllm</x:v>
      </x:c>
      <x:c r="R13" s="65" t="str">
        <x:f>'01b_Interactivity'!X31</x:f>
        <x:v>InferenceX_direct_exact_model</x:v>
      </x:c>
      <x:c r="S13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4">
      <x:c r="A14" t="str">
        <x:v>DeepSeek V4 Pro</x:v>
      </x:c>
      <x:c r="B14" t="str">
        <x:v>B300</x:v>
      </x:c>
      <x:c r="C14" s="66" t="n">
        <x:v>50</x:v>
      </x:c>
      <x:c r="D14" s="157" t="n">
        <x:f>IF('01b_Interactivity'!H32="","",'01b_Interactivity'!H32)</x:f>
        <x:v>381313.522391</x:v>
      </x:c>
      <x:c r="E14" s="66" t="n">
        <x:f>IF('01b_Interactivity'!H32="","",'01b_Interactivity'!Q32)</x:f>
        <x:v>64</x:v>
      </x:c>
      <x:c r="F14" s="65" t="str">
        <x:f>IF('01b_Interactivity'!H32="","",'01b_Interactivity'!O32)</x:f>
        <x:v>fp4</x:v>
      </x:c>
      <x:c r="G14" s="65" t="str">
        <x:f>IF('01b_Interactivity'!H32="","",'01b_Interactivity'!N32)</x:f>
        <x:v>trt</x:v>
      </x:c>
      <x:c r="H14" s="65" t="str">
        <x:f>'01b_Interactivity'!X32</x:f>
        <x:v>InferenceX_direct_exact_model</x:v>
      </x:c>
      <x:c r="I14" s="159" t="n">
        <x:f>IF('01b_Interactivity'!H33="","",'01b_Interactivity'!H33)</x:f>
        <x:v>1400983.543572</x:v>
      </x:c>
      <x:c r="J14" s="102" t="n">
        <x:f>IF('01b_Interactivity'!H33="","",'01b_Interactivity'!Q33)</x:f>
        <x:v>1024</x:v>
      </x:c>
      <x:c r="K14" s="65" t="str">
        <x:f>IF('01b_Interactivity'!H33="","",'01b_Interactivity'!O33)</x:f>
        <x:v>fp4</x:v>
      </x:c>
      <x:c r="L14" s="65" t="str">
        <x:f>IF('01b_Interactivity'!H33="","",'01b_Interactivity'!N33)</x:f>
        <x:v>dynamo-sglang</x:v>
      </x:c>
      <x:c r="M14" s="65" t="str">
        <x:f>'01b_Interactivity'!X33</x:f>
        <x:v>InferenceX_direct_exact_model</x:v>
      </x:c>
      <x:c r="N14" s="159" t="n">
        <x:f>IF('01b_Interactivity'!H34="","",'01b_Interactivity'!H34)</x:f>
        <x:v>97250.352632</x:v>
      </x:c>
      <x:c r="O14" s="102" t="n">
        <x:f>IF('01b_Interactivity'!H34="","",'01b_Interactivity'!Q34)</x:f>
        <x:v>12</x:v>
      </x:c>
      <x:c r="P14" s="65" t="str">
        <x:f>IF('01b_Interactivity'!H34="","",'01b_Interactivity'!O34)</x:f>
        <x:v>fp4</x:v>
      </x:c>
      <x:c r="Q14" s="65" t="str">
        <x:f>IF('01b_Interactivity'!H34="","",'01b_Interactivity'!N34)</x:f>
        <x:v>vllm</x:v>
      </x:c>
      <x:c r="R14" s="65" t="str">
        <x:f>'01b_Interactivity'!X34</x:f>
        <x:v>InferenceX_direct_exact_model</x:v>
      </x:c>
      <x:c r="S14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5">
      <x:c r="A15" t="str">
        <x:v>DeepSeek V4 Pro</x:v>
      </x:c>
      <x:c r="B15" t="str">
        <x:v>B300</x:v>
      </x:c>
      <x:c r="C15" s="66" t="n">
        <x:v>70</x:v>
      </x:c>
      <x:c r="D15" s="157" t="n">
        <x:f>IF('01b_Interactivity'!H35="","",'01b_Interactivity'!H35)</x:f>
        <x:v>158275.470027</x:v>
      </x:c>
      <x:c r="E15" s="66" t="n">
        <x:f>IF('01b_Interactivity'!H35="","",'01b_Interactivity'!Q35)</x:f>
        <x:v>16</x:v>
      </x:c>
      <x:c r="F15" s="65" t="str">
        <x:f>IF('01b_Interactivity'!H35="","",'01b_Interactivity'!O35)</x:f>
        <x:v>fp4</x:v>
      </x:c>
      <x:c r="G15" s="65" t="str">
        <x:f>IF('01b_Interactivity'!H35="","",'01b_Interactivity'!N35)</x:f>
        <x:v>vllm</x:v>
      </x:c>
      <x:c r="H15" s="65" t="str">
        <x:f>'01b_Interactivity'!X35</x:f>
        <x:v>InferenceX_direct_exact_model</x:v>
      </x:c>
      <x:c r="I15" s="159" t="n">
        <x:f>IF('01b_Interactivity'!H36="","",'01b_Interactivity'!H36)</x:f>
        <x:v>444662.903186</x:v>
      </x:c>
      <x:c r="J15" s="102" t="n">
        <x:f>IF('01b_Interactivity'!H36="","",'01b_Interactivity'!Q36)</x:f>
        <x:v>256</x:v>
      </x:c>
      <x:c r="K15" s="65" t="str">
        <x:f>IF('01b_Interactivity'!H36="","",'01b_Interactivity'!O36)</x:f>
        <x:v>fp4</x:v>
      </x:c>
      <x:c r="L15" s="65" t="str">
        <x:f>IF('01b_Interactivity'!H36="","",'01b_Interactivity'!N36)</x:f>
        <x:v>dynamo-sglang</x:v>
      </x:c>
      <x:c r="M15" s="65" t="str">
        <x:f>'01b_Interactivity'!X36</x:f>
        <x:v>InferenceX_direct_exact_model</x:v>
      </x:c>
      <x:c r="N15" s="159" t="n">
        <x:f>IF('01b_Interactivity'!H37="","",'01b_Interactivity'!H37)</x:f>
        <x:v>97250.352632</x:v>
      </x:c>
      <x:c r="O15" s="102" t="n">
        <x:f>IF('01b_Interactivity'!H37="","",'01b_Interactivity'!Q37)</x:f>
        <x:v>12</x:v>
      </x:c>
      <x:c r="P15" s="65" t="str">
        <x:f>IF('01b_Interactivity'!H37="","",'01b_Interactivity'!O37)</x:f>
        <x:v>fp4</x:v>
      </x:c>
      <x:c r="Q15" s="65" t="str">
        <x:f>IF('01b_Interactivity'!H37="","",'01b_Interactivity'!N37)</x:f>
        <x:v>vllm</x:v>
      </x:c>
      <x:c r="R15" s="65" t="str">
        <x:f>'01b_Interactivity'!X37</x:f>
        <x:v>InferenceX_direct_exact_model</x:v>
      </x:c>
      <x:c r="S15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6">
      <x:c r="A16" t="str">
        <x:v>DeepSeek V4 Pro</x:v>
      </x:c>
      <x:c r="B16" t="str">
        <x:v>B300</x:v>
      </x:c>
      <x:c r="C16" s="66" t="n">
        <x:v>100</x:v>
      </x:c>
      <x:c r="D16" s="157" t="n">
        <x:f>IF('01b_Interactivity'!H38="","",'01b_Interactivity'!H38)</x:f>
        <x:v>106813.080969</x:v>
      </x:c>
      <x:c r="E16" s="66" t="n">
        <x:f>IF('01b_Interactivity'!H38="","",'01b_Interactivity'!Q38)</x:f>
        <x:v>8</x:v>
      </x:c>
      <x:c r="F16" s="65" t="str">
        <x:f>IF('01b_Interactivity'!H38="","",'01b_Interactivity'!O38)</x:f>
        <x:v>fp4</x:v>
      </x:c>
      <x:c r="G16" s="65" t="str">
        <x:f>IF('01b_Interactivity'!H38="","",'01b_Interactivity'!N38)</x:f>
        <x:v>vllm</x:v>
      </x:c>
      <x:c r="H16" s="65" t="str">
        <x:f>'01b_Interactivity'!X38</x:f>
        <x:v>InferenceX_direct_exact_model</x:v>
      </x:c>
      <x:c r="I16" s="159" t="n">
        <x:f>IF('01b_Interactivity'!H39="","",'01b_Interactivity'!H39)</x:f>
        <x:v>108903.627904</x:v>
      </x:c>
      <x:c r="J16" s="102" t="n">
        <x:f>IF('01b_Interactivity'!H39="","",'01b_Interactivity'!Q39)</x:f>
        <x:v>64</x:v>
      </x:c>
      <x:c r="K16" s="65" t="str">
        <x:f>IF('01b_Interactivity'!H39="","",'01b_Interactivity'!O39)</x:f>
        <x:v>fp4</x:v>
      </x:c>
      <x:c r="L16" s="65" t="str">
        <x:f>IF('01b_Interactivity'!H39="","",'01b_Interactivity'!N39)</x:f>
        <x:v>dynamo-sglang</x:v>
      </x:c>
      <x:c r="M16" s="65" t="str">
        <x:f>'01b_Interactivity'!X39</x:f>
        <x:v>InferenceX_direct_exact_model</x:v>
      </x:c>
      <x:c r="N16" s="159" t="n">
        <x:f>IF('01b_Interactivity'!H40="","",'01b_Interactivity'!H40)</x:f>
        <x:v>75741.021053</x:v>
      </x:c>
      <x:c r="O16" s="102" t="n">
        <x:f>IF('01b_Interactivity'!H40="","",'01b_Interactivity'!Q40)</x:f>
        <x:v>6</x:v>
      </x:c>
      <x:c r="P16" s="65" t="str">
        <x:f>IF('01b_Interactivity'!H40="","",'01b_Interactivity'!O40)</x:f>
        <x:v>fp4</x:v>
      </x:c>
      <x:c r="Q16" s="65" t="str">
        <x:f>IF('01b_Interactivity'!H40="","",'01b_Interactivity'!N40)</x:f>
        <x:v>vllm</x:v>
      </x:c>
      <x:c r="R16" s="65" t="str">
        <x:f>'01b_Interactivity'!X40</x:f>
        <x:v>InferenceX_direct_exact_model</x:v>
      </x:c>
      <x:c r="S16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7">
      <x:c r="A17" t="str">
        <x:v>DeepSeek V4 Pro</x:v>
      </x:c>
      <x:c r="B17" t="str">
        <x:v>GB200</x:v>
      </x:c>
      <x:c r="C17" s="66" t="n">
        <x:v>30</x:v>
      </x:c>
      <x:c r="D17" s="157" t="n">
        <x:f>IF('01b_Interactivity'!H41="","",'01b_Interactivity'!H41)</x:f>
        <x:v>72466.303346</x:v>
      </x:c>
      <x:c r="E17" s="66" t="n">
        <x:f>IF('01b_Interactivity'!H41="","",'01b_Interactivity'!Q41)</x:f>
        <x:v>32</x:v>
      </x:c>
      <x:c r="F17" s="65" t="str">
        <x:f>IF('01b_Interactivity'!H41="","",'01b_Interactivity'!O41)</x:f>
        <x:v>fp4</x:v>
      </x:c>
      <x:c r="G17" s="65" t="str">
        <x:f>IF('01b_Interactivity'!H41="","",'01b_Interactivity'!N41)</x:f>
        <x:v>dynamo-vllm</x:v>
      </x:c>
      <x:c r="H17" s="65" t="str">
        <x:f>'01b_Interactivity'!X41</x:f>
        <x:v>InferenceX_direct_exact_model</x:v>
      </x:c>
      <x:c r="I17" s="159" t="n">
        <x:f>IF('01b_Interactivity'!H42="","",'01b_Interactivity'!H42)</x:f>
        <x:v>2252081.955332</x:v>
      </x:c>
      <x:c r="J17" s="102" t="n">
        <x:f>IF('01b_Interactivity'!H42="","",'01b_Interactivity'!Q42)</x:f>
        <x:v>16384</x:v>
      </x:c>
      <x:c r="K17" s="65" t="str">
        <x:f>IF('01b_Interactivity'!H42="","",'01b_Interactivity'!O42)</x:f>
        <x:v>fp4</x:v>
      </x:c>
      <x:c r="L17" s="65" t="str">
        <x:f>IF('01b_Interactivity'!H42="","",'01b_Interactivity'!N42)</x:f>
        <x:v>dynamo-sglang</x:v>
      </x:c>
      <x:c r="M17" s="65" t="str">
        <x:f>'01b_Interactivity'!X42</x:f>
        <x:v>InferenceX_direct_exact_model</x:v>
      </x:c>
      <x:c r="N17" s="159" t="n">
        <x:f>IF('01b_Interactivity'!H43="","",'01b_Interactivity'!H43)</x:f>
        <x:v>105254.898396</x:v>
      </x:c>
      <x:c r="O17" s="102" t="n">
        <x:f>IF('01b_Interactivity'!H43="","",'01b_Interactivity'!Q43)</x:f>
        <x:v>48</x:v>
      </x:c>
      <x:c r="P17" s="65" t="str">
        <x:f>IF('01b_Interactivity'!H43="","",'01b_Interactivity'!O43)</x:f>
        <x:v>fp4</x:v>
      </x:c>
      <x:c r="Q17" s="65" t="str">
        <x:f>IF('01b_Interactivity'!H43="","",'01b_Interactivity'!N43)</x:f>
        <x:v>vllm</x:v>
      </x:c>
      <x:c r="R17" s="65" t="str">
        <x:f>'01b_Interactivity'!X43</x:f>
        <x:v>InferenceX_scaled_exact_model</x:v>
      </x:c>
      <x:c r="S17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8">
      <x:c r="A18" t="str">
        <x:v>DeepSeek V4 Pro</x:v>
      </x:c>
      <x:c r="B18" t="str">
        <x:v>GB200</x:v>
      </x:c>
      <x:c r="C18" s="66" t="n">
        <x:v>50</x:v>
      </x:c>
      <x:c r="D18" s="157" t="n">
        <x:f>IF('01b_Interactivity'!H44="","",'01b_Interactivity'!H44)</x:f>
        <x:v>26792.140242</x:v>
      </x:c>
      <x:c r="E18" s="66" t="n">
        <x:f>IF('01b_Interactivity'!H44="","",'01b_Interactivity'!Q44)</x:f>
        <x:v>8</x:v>
      </x:c>
      <x:c r="F18" s="65" t="str">
        <x:f>IF('01b_Interactivity'!H44="","",'01b_Interactivity'!O44)</x:f>
        <x:v>fp4</x:v>
      </x:c>
      <x:c r="G18" s="65" t="str">
        <x:f>IF('01b_Interactivity'!H44="","",'01b_Interactivity'!N44)</x:f>
        <x:v>dynamo-vllm</x:v>
      </x:c>
      <x:c r="H18" s="65" t="str">
        <x:f>'01b_Interactivity'!X44</x:f>
        <x:v>InferenceX_direct_exact_model</x:v>
      </x:c>
      <x:c r="I18" s="159" t="n">
        <x:f>IF('01b_Interactivity'!H45="","",'01b_Interactivity'!H45)</x:f>
        <x:v>2252081.955332</x:v>
      </x:c>
      <x:c r="J18" s="102" t="n">
        <x:f>IF('01b_Interactivity'!H45="","",'01b_Interactivity'!Q45)</x:f>
        <x:v>16384</x:v>
      </x:c>
      <x:c r="K18" s="65" t="str">
        <x:f>IF('01b_Interactivity'!H45="","",'01b_Interactivity'!O45)</x:f>
        <x:v>fp4</x:v>
      </x:c>
      <x:c r="L18" s="65" t="str">
        <x:f>IF('01b_Interactivity'!H45="","",'01b_Interactivity'!N45)</x:f>
        <x:v>dynamo-sglang</x:v>
      </x:c>
      <x:c r="M18" s="65" t="str">
        <x:f>'01b_Interactivity'!X45</x:f>
        <x:v>InferenceX_direct_exact_model</x:v>
      </x:c>
      <x:c r="N18" s="159" t="n">
        <x:f>IF('01b_Interactivity'!H46="","",'01b_Interactivity'!H46)</x:f>
        <x:v>65699.251337</x:v>
      </x:c>
      <x:c r="O18" s="102" t="n">
        <x:f>IF('01b_Interactivity'!H46="","",'01b_Interactivity'!Q46)</x:f>
        <x:v>24</x:v>
      </x:c>
      <x:c r="P18" s="65" t="str">
        <x:f>IF('01b_Interactivity'!H46="","",'01b_Interactivity'!O46)</x:f>
        <x:v>fp4</x:v>
      </x:c>
      <x:c r="Q18" s="65" t="str">
        <x:f>IF('01b_Interactivity'!H46="","",'01b_Interactivity'!N46)</x:f>
        <x:v>vllm</x:v>
      </x:c>
      <x:c r="R18" s="65" t="str">
        <x:f>'01b_Interactivity'!X46</x:f>
        <x:v>InferenceX_scaled_exact_model</x:v>
      </x:c>
      <x:c r="S18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9">
      <x:c r="A19" t="str">
        <x:v>DeepSeek V4 Pro</x:v>
      </x:c>
      <x:c r="B19" t="str">
        <x:v>GB200</x:v>
      </x:c>
      <x:c r="C19" s="66" t="n">
        <x:v>70</x:v>
      </x:c>
      <x:c r="D19" s="157" t="n">
        <x:f>IF('01b_Interactivity'!H47="","",'01b_Interactivity'!H47)</x:f>
        <x:v>2817.421407</x:v>
      </x:c>
      <x:c r="E19" s="66" t="n">
        <x:f>IF('01b_Interactivity'!H47="","",'01b_Interactivity'!Q47)</x:f>
        <x:v>1</x:v>
      </x:c>
      <x:c r="F19" s="65" t="str">
        <x:f>IF('01b_Interactivity'!H47="","",'01b_Interactivity'!O47)</x:f>
        <x:v>fp4</x:v>
      </x:c>
      <x:c r="G19" s="65" t="str">
        <x:f>IF('01b_Interactivity'!H47="","",'01b_Interactivity'!N47)</x:f>
        <x:v>dynamo-vllm</x:v>
      </x:c>
      <x:c r="H19" s="65" t="str">
        <x:f>'01b_Interactivity'!X47</x:f>
        <x:v>InferenceX_direct_exact_model</x:v>
      </x:c>
      <x:c r="I19" s="159" t="n">
        <x:f>IF('01b_Interactivity'!H48="","",'01b_Interactivity'!H48)</x:f>
        <x:v>1527370.082392</x:v>
      </x:c>
      <x:c r="J19" s="102" t="n">
        <x:f>IF('01b_Interactivity'!H48="","",'01b_Interactivity'!Q48)</x:f>
        <x:v>6144</x:v>
      </x:c>
      <x:c r="K19" s="65" t="str">
        <x:f>IF('01b_Interactivity'!H48="","",'01b_Interactivity'!O48)</x:f>
        <x:v>fp4</x:v>
      </x:c>
      <x:c r="L19" s="65" t="str">
        <x:f>IF('01b_Interactivity'!H48="","",'01b_Interactivity'!N48)</x:f>
        <x:v>dynamo-sglang</x:v>
      </x:c>
      <x:c r="M19" s="65" t="str">
        <x:f>'01b_Interactivity'!X48</x:f>
        <x:v>InferenceX_direct_exact_model</x:v>
      </x:c>
      <x:c r="N19" s="159" t="n">
        <x:f>IF('01b_Interactivity'!H49="","",'01b_Interactivity'!H49)</x:f>
        <x:v>42662.459893</x:v>
      </x:c>
      <x:c r="O19" s="102" t="n">
        <x:f>IF('01b_Interactivity'!H49="","",'01b_Interactivity'!Q49)</x:f>
        <x:v>8</x:v>
      </x:c>
      <x:c r="P19" s="65" t="str">
        <x:f>IF('01b_Interactivity'!H49="","",'01b_Interactivity'!O49)</x:f>
        <x:v>fp4</x:v>
      </x:c>
      <x:c r="Q19" s="65" t="str">
        <x:f>IF('01b_Interactivity'!H49="","",'01b_Interactivity'!N49)</x:f>
        <x:v>vllm</x:v>
      </x:c>
      <x:c r="R19" s="65" t="str">
        <x:f>'01b_Interactivity'!X49</x:f>
        <x:v>InferenceX_scaled_exact_model</x:v>
      </x:c>
      <x:c r="S19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20">
      <x:c r="A20" t="str">
        <x:v>DeepSeek V4 Pro</x:v>
      </x:c>
      <x:c r="B20" t="str">
        <x:v>GB200</x:v>
      </x:c>
      <x:c r="C20" s="66" t="n">
        <x:v>100</x:v>
      </x:c>
      <x:c r="D20" s="157" t="str">
        <x:f>IF('01b_Interactivity'!H50="","",'01b_Interactivity'!H50)</x:f>
      </x:c>
      <x:c r="E20" s="66" t="str">
        <x:f>IF('01b_Interactivity'!H50="","",'01b_Interactivity'!Q50)</x:f>
      </x:c>
      <x:c r="F20" s="65" t="str">
        <x:f>IF('01b_Interactivity'!H50="","",'01b_Interactivity'!O50)</x:f>
      </x:c>
      <x:c r="G20" s="65" t="str">
        <x:f>IF('01b_Interactivity'!H50="","",'01b_Interactivity'!N50)</x:f>
      </x:c>
      <x:c r="H20" s="65" t="str">
        <x:f>'01b_Interactivity'!X50</x:f>
        <x:v>InferenceX_exact_model_unavailable</x:v>
      </x:c>
      <x:c r="I20" s="159" t="n">
        <x:f>IF('01b_Interactivity'!H51="","",'01b_Interactivity'!H51)</x:f>
        <x:v>769357.42216</x:v>
      </x:c>
      <x:c r="J20" s="102" t="n">
        <x:f>IF('01b_Interactivity'!H51="","",'01b_Interactivity'!Q51)</x:f>
        <x:v>2048</x:v>
      </x:c>
      <x:c r="K20" s="65" t="str">
        <x:f>IF('01b_Interactivity'!H51="","",'01b_Interactivity'!O51)</x:f>
        <x:v>fp4</x:v>
      </x:c>
      <x:c r="L20" s="65" t="str">
        <x:f>IF('01b_Interactivity'!H51="","",'01b_Interactivity'!N51)</x:f>
        <x:v>dynamo-sglang</x:v>
      </x:c>
      <x:c r="M20" s="65" t="str">
        <x:f>'01b_Interactivity'!X51</x:f>
        <x:v>InferenceX_direct_exact_model</x:v>
      </x:c>
      <x:c r="N20" s="159" t="n">
        <x:f>IF('01b_Interactivity'!H52="","",'01b_Interactivity'!H52)</x:f>
        <x:v>35758.064171</x:v>
      </x:c>
      <x:c r="O20" s="102" t="n">
        <x:f>IF('01b_Interactivity'!H52="","",'01b_Interactivity'!Q52)</x:f>
        <x:v>6</x:v>
      </x:c>
      <x:c r="P20" s="65" t="str">
        <x:f>IF('01b_Interactivity'!H52="","",'01b_Interactivity'!O52)</x:f>
        <x:v>fp4</x:v>
      </x:c>
      <x:c r="Q20" s="65" t="str">
        <x:f>IF('01b_Interactivity'!H52="","",'01b_Interactivity'!N52)</x:f>
        <x:v>vllm</x:v>
      </x:c>
      <x:c r="R20" s="65" t="str">
        <x:f>'01b_Interactivity'!X52</x:f>
        <x:v>InferenceX_scaled_exact_model</x:v>
      </x:c>
      <x:c r="S20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21">
      <x:c r="A21" t="str">
        <x:v>DeepSeek V4 Pro</x:v>
      </x:c>
      <x:c r="B21" t="str">
        <x:v>GB300</x:v>
      </x:c>
      <x:c r="C21" s="66" t="n">
        <x:v>30</x:v>
      </x:c>
      <x:c r="D21" s="157" t="n">
        <x:f>IF('01b_Interactivity'!H53="","",'01b_Interactivity'!H53)</x:f>
        <x:v>3939721.851134</x:v>
      </x:c>
      <x:c r="E21" s="66" t="n">
        <x:f>IF('01b_Interactivity'!H53="","",'01b_Interactivity'!Q53)</x:f>
        <x:v>4301</x:v>
      </x:c>
      <x:c r="F21" s="65" t="str">
        <x:f>IF('01b_Interactivity'!H53="","",'01b_Interactivity'!O53)</x:f>
        <x:v>fp4</x:v>
      </x:c>
      <x:c r="G21" s="65" t="str">
        <x:f>IF('01b_Interactivity'!H53="","",'01b_Interactivity'!N53)</x:f>
        <x:v>dynamo-trt</x:v>
      </x:c>
      <x:c r="H21" s="65" t="str">
        <x:f>'01b_Interactivity'!X53</x:f>
        <x:v>InferenceX_direct_exact_model</x:v>
      </x:c>
      <x:c r="I21" s="159" t="n">
        <x:f>IF('01b_Interactivity'!H54="","",'01b_Interactivity'!H54)</x:f>
        <x:v>3351414.681049</x:v>
      </x:c>
      <x:c r="J21" s="102" t="n">
        <x:f>IF('01b_Interactivity'!H54="","",'01b_Interactivity'!Q54)</x:f>
        <x:v>2253</x:v>
      </x:c>
      <x:c r="K21" s="65" t="str">
        <x:f>IF('01b_Interactivity'!H54="","",'01b_Interactivity'!O54)</x:f>
        <x:v>fp4</x:v>
      </x:c>
      <x:c r="L21" s="65" t="str">
        <x:f>IF('01b_Interactivity'!H54="","",'01b_Interactivity'!N54)</x:f>
        <x:v>dynamo-trt</x:v>
      </x:c>
      <x:c r="M21" s="65" t="str">
        <x:f>'01b_Interactivity'!X54</x:f>
        <x:v>InferenceX_direct_exact_model</x:v>
      </x:c>
      <x:c r="N21" s="159" t="n">
        <x:f>IF('01b_Interactivity'!H55="","",'01b_Interactivity'!H55)</x:f>
        <x:v>376846.25</x:v>
      </x:c>
      <x:c r="O21" s="102" t="n">
        <x:f>IF('01b_Interactivity'!H55="","",'01b_Interactivity'!Q55)</x:f>
        <x:v>384</x:v>
      </x:c>
      <x:c r="P21" s="65" t="str">
        <x:f>IF('01b_Interactivity'!H55="","",'01b_Interactivity'!O55)</x:f>
        <x:v>fp4</x:v>
      </x:c>
      <x:c r="Q21" s="65" t="str">
        <x:f>IF('01b_Interactivity'!H55="","",'01b_Interactivity'!N55)</x:f>
        <x:v>dynamo-vllm</x:v>
      </x:c>
      <x:c r="R21" s="65" t="str">
        <x:f>'01b_Interactivity'!X55</x:f>
        <x:v>InferenceX_direct_exact_model</x:v>
      </x:c>
      <x:c r="S21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22">
      <x:c r="A22" t="str">
        <x:v>DeepSeek V4 Pro</x:v>
      </x:c>
      <x:c r="B22" t="str">
        <x:v>GB300</x:v>
      </x:c>
      <x:c r="C22" s="66" t="n">
        <x:v>50</x:v>
      </x:c>
      <x:c r="D22" s="157" t="n">
        <x:f>IF('01b_Interactivity'!H56="","",'01b_Interactivity'!H56)</x:f>
        <x:v>2816060.185385</x:v>
      </x:c>
      <x:c r="E22" s="66" t="n">
        <x:f>IF('01b_Interactivity'!H56="","",'01b_Interactivity'!Q56)</x:f>
        <x:v>4301</x:v>
      </x:c>
      <x:c r="F22" s="65" t="str">
        <x:f>IF('01b_Interactivity'!H56="","",'01b_Interactivity'!O56)</x:f>
        <x:v>fp4</x:v>
      </x:c>
      <x:c r="G22" s="65" t="str">
        <x:f>IF('01b_Interactivity'!H56="","",'01b_Interactivity'!N56)</x:f>
        <x:v>dynamo-trt</x:v>
      </x:c>
      <x:c r="H22" s="65" t="str">
        <x:f>'01b_Interactivity'!X56</x:f>
        <x:v>InferenceX_direct_exact_model</x:v>
      </x:c>
      <x:c r="I22" s="159" t="n">
        <x:f>IF('01b_Interactivity'!H57="","",'01b_Interactivity'!H57)</x:f>
        <x:v>1669415.886722</x:v>
      </x:c>
      <x:c r="J22" s="102" t="n">
        <x:f>IF('01b_Interactivity'!H57="","",'01b_Interactivity'!Q57)</x:f>
        <x:v>1229</x:v>
      </x:c>
      <x:c r="K22" s="65" t="str">
        <x:f>IF('01b_Interactivity'!H57="","",'01b_Interactivity'!O57)</x:f>
        <x:v>fp4</x:v>
      </x:c>
      <x:c r="L22" s="65" t="str">
        <x:f>IF('01b_Interactivity'!H57="","",'01b_Interactivity'!N57)</x:f>
        <x:v>dynamo-trt</x:v>
      </x:c>
      <x:c r="M22" s="65" t="str">
        <x:f>'01b_Interactivity'!X57</x:f>
        <x:v>InferenceX_direct_exact_model</x:v>
      </x:c>
      <x:c r="N22" s="159" t="n">
        <x:f>IF('01b_Interactivity'!H58="","",'01b_Interactivity'!H58)</x:f>
        <x:v>376846.25</x:v>
      </x:c>
      <x:c r="O22" s="102" t="n">
        <x:f>IF('01b_Interactivity'!H58="","",'01b_Interactivity'!Q58)</x:f>
        <x:v>384</x:v>
      </x:c>
      <x:c r="P22" s="65" t="str">
        <x:f>IF('01b_Interactivity'!H58="","",'01b_Interactivity'!O58)</x:f>
        <x:v>fp4</x:v>
      </x:c>
      <x:c r="Q22" s="65" t="str">
        <x:f>IF('01b_Interactivity'!H58="","",'01b_Interactivity'!N58)</x:f>
        <x:v>dynamo-vllm</x:v>
      </x:c>
      <x:c r="R22" s="65" t="str">
        <x:f>'01b_Interactivity'!X58</x:f>
        <x:v>InferenceX_direct_exact_model</x:v>
      </x:c>
      <x:c r="S22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23">
      <x:c r="A23" t="str">
        <x:v>DeepSeek V4 Pro</x:v>
      </x:c>
      <x:c r="B23" t="str">
        <x:v>GB300</x:v>
      </x:c>
      <x:c r="C23" s="66" t="n">
        <x:v>70</x:v>
      </x:c>
      <x:c r="D23" s="157" t="n">
        <x:f>IF('01b_Interactivity'!H59="","",'01b_Interactivity'!H59)</x:f>
        <x:v>1875330.328851</x:v>
      </x:c>
      <x:c r="E23" s="66" t="n">
        <x:f>IF('01b_Interactivity'!H59="","",'01b_Interactivity'!Q59)</x:f>
        <x:v>2253</x:v>
      </x:c>
      <x:c r="F23" s="65" t="str">
        <x:f>IF('01b_Interactivity'!H59="","",'01b_Interactivity'!O59)</x:f>
        <x:v>fp4</x:v>
      </x:c>
      <x:c r="G23" s="65" t="str">
        <x:f>IF('01b_Interactivity'!H59="","",'01b_Interactivity'!N59)</x:f>
        <x:v>dynamo-trt</x:v>
      </x:c>
      <x:c r="H23" s="65" t="str">
        <x:f>'01b_Interactivity'!X59</x:f>
        <x:v>InferenceX_direct_exact_model</x:v>
      </x:c>
      <x:c r="I23" s="159" t="n">
        <x:f>IF('01b_Interactivity'!H60="","",'01b_Interactivity'!H60)</x:f>
        <x:v>1669415.886722</x:v>
      </x:c>
      <x:c r="J23" s="102" t="n">
        <x:f>IF('01b_Interactivity'!H60="","",'01b_Interactivity'!Q60)</x:f>
        <x:v>1229</x:v>
      </x:c>
      <x:c r="K23" s="65" t="str">
        <x:f>IF('01b_Interactivity'!H60="","",'01b_Interactivity'!O60)</x:f>
        <x:v>fp4</x:v>
      </x:c>
      <x:c r="L23" s="65" t="str">
        <x:f>IF('01b_Interactivity'!H60="","",'01b_Interactivity'!N60)</x:f>
        <x:v>dynamo-trt</x:v>
      </x:c>
      <x:c r="M23" s="65" t="str">
        <x:f>'01b_Interactivity'!X60</x:f>
        <x:v>InferenceX_direct_exact_model</x:v>
      </x:c>
      <x:c r="N23" s="159" t="n">
        <x:f>IF('01b_Interactivity'!H61="","",'01b_Interactivity'!H61)</x:f>
        <x:v>155485.457547</x:v>
      </x:c>
      <x:c r="O23" s="102" t="n">
        <x:f>IF('01b_Interactivity'!H61="","",'01b_Interactivity'!Q61)</x:f>
        <x:v>256</x:v>
      </x:c>
      <x:c r="P23" s="65" t="str">
        <x:f>IF('01b_Interactivity'!H61="","",'01b_Interactivity'!O61)</x:f>
        <x:v>fp4</x:v>
      </x:c>
      <x:c r="Q23" s="65" t="str">
        <x:f>IF('01b_Interactivity'!H61="","",'01b_Interactivity'!N61)</x:f>
        <x:v>dynamo-sglang</x:v>
      </x:c>
      <x:c r="R23" s="65" t="str">
        <x:f>'01b_Interactivity'!X61</x:f>
        <x:v>InferenceX_direct_exact_model</x:v>
      </x:c>
      <x:c r="S23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24">
      <x:c r="A24" t="str">
        <x:v>DeepSeek V4 Pro</x:v>
      </x:c>
      <x:c r="B24" t="str">
        <x:v>GB300</x:v>
      </x:c>
      <x:c r="C24" s="66" t="n">
        <x:v>100</x:v>
      </x:c>
      <x:c r="D24" s="157" t="n">
        <x:f>IF('01b_Interactivity'!H62="","",'01b_Interactivity'!H62)</x:f>
        <x:v>656307.415419</x:v>
      </x:c>
      <x:c r="E24" s="66" t="n">
        <x:f>IF('01b_Interactivity'!H62="","",'01b_Interactivity'!Q62)</x:f>
        <x:v>615</x:v>
      </x:c>
      <x:c r="F24" s="65" t="str">
        <x:f>IF('01b_Interactivity'!H62="","",'01b_Interactivity'!O62)</x:f>
        <x:v>fp4</x:v>
      </x:c>
      <x:c r="G24" s="65" t="str">
        <x:f>IF('01b_Interactivity'!H62="","",'01b_Interactivity'!N62)</x:f>
        <x:v>dynamo-trt</x:v>
      </x:c>
      <x:c r="H24" s="65" t="str">
        <x:f>'01b_Interactivity'!X62</x:f>
        <x:v>InferenceX_direct_exact_model</x:v>
      </x:c>
      <x:c r="I24" s="159" t="n">
        <x:f>IF('01b_Interactivity'!H63="","",'01b_Interactivity'!H63)</x:f>
        <x:v>628688.538904</x:v>
      </x:c>
      <x:c r="J24" s="102" t="n">
        <x:f>IF('01b_Interactivity'!H63="","",'01b_Interactivity'!Q63)</x:f>
        <x:v>615</x:v>
      </x:c>
      <x:c r="K24" s="65" t="str">
        <x:f>IF('01b_Interactivity'!H63="","",'01b_Interactivity'!O63)</x:f>
        <x:v>fp4</x:v>
      </x:c>
      <x:c r="L24" s="65" t="str">
        <x:f>IF('01b_Interactivity'!H63="","",'01b_Interactivity'!N63)</x:f>
        <x:v>dynamo-trt</x:v>
      </x:c>
      <x:c r="M24" s="65" t="str">
        <x:f>'01b_Interactivity'!X63</x:f>
        <x:v>InferenceX_direct_exact_model</x:v>
      </x:c>
      <x:c r="N24" s="159" t="n">
        <x:f>IF('01b_Interactivity'!H64="","",'01b_Interactivity'!H64)</x:f>
        <x:v>52813.5</x:v>
      </x:c>
      <x:c r="O24" s="102" t="n">
        <x:f>IF('01b_Interactivity'!H64="","",'01b_Interactivity'!Q64)</x:f>
        <x:v>4</x:v>
      </x:c>
      <x:c r="P24" s="65" t="str">
        <x:f>IF('01b_Interactivity'!H64="","",'01b_Interactivity'!O64)</x:f>
        <x:v>fp4</x:v>
      </x:c>
      <x:c r="Q24" s="65" t="str">
        <x:f>IF('01b_Interactivity'!H64="","",'01b_Interactivity'!N64)</x:f>
        <x:v>dynamo-vllm</x:v>
      </x:c>
      <x:c r="R24" s="65" t="str">
        <x:f>'01b_Interactivity'!X64</x:f>
        <x:v>InferenceX_direct_exact_model</x:v>
      </x:c>
      <x:c r="S24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25">
      <x:c r="A25" t="str">
        <x:v>DeepSeek V4 Pro</x:v>
      </x:c>
      <x:c r="B25" t="str">
        <x:v>R200</x:v>
      </x:c>
      <x:c r="C25" s="66" t="n">
        <x:v>30</x:v>
      </x:c>
      <x:c r="D25" s="157" t="str">
        <x:f>IF('01b_Interactivity'!H65="","",'01b_Interactivity'!H65)</x:f>
      </x:c>
      <x:c r="E25" s="66" t="str">
        <x:f>IF('01b_Interactivity'!H65="","",'01b_Interactivity'!Q65)</x:f>
      </x:c>
      <x:c r="F25" s="65" t="str">
        <x:f>IF('01b_Interactivity'!H65="","",'01b_Interactivity'!O65)</x:f>
      </x:c>
      <x:c r="G25" s="65" t="str">
        <x:f>IF('01b_Interactivity'!H65="","",'01b_Interactivity'!N65)</x:f>
      </x:c>
      <x:c r="H25" s="65" t="str">
        <x:f>'01b_Interactivity'!X65</x:f>
        <x:v>editable_future_gpu_unavailable</x:v>
      </x:c>
      <x:c r="I25" s="159" t="str">
        <x:f>IF('01b_Interactivity'!H66="","",'01b_Interactivity'!H66)</x:f>
      </x:c>
      <x:c r="J25" s="102" t="str">
        <x:f>IF('01b_Interactivity'!H66="","",'01b_Interactivity'!Q66)</x:f>
      </x:c>
      <x:c r="K25" s="65" t="str">
        <x:f>IF('01b_Interactivity'!H66="","",'01b_Interactivity'!O66)</x:f>
      </x:c>
      <x:c r="L25" s="65" t="str">
        <x:f>IF('01b_Interactivity'!H66="","",'01b_Interactivity'!N66)</x:f>
      </x:c>
      <x:c r="M25" s="65" t="str">
        <x:f>'01b_Interactivity'!X66</x:f>
        <x:v>editable_future_gpu_unavailable</x:v>
      </x:c>
      <x:c r="N25" s="159" t="str">
        <x:f>IF('01b_Interactivity'!H67="","",'01b_Interactivity'!H67)</x:f>
      </x:c>
      <x:c r="O25" s="102" t="str">
        <x:f>IF('01b_Interactivity'!H67="","",'01b_Interactivity'!Q67)</x:f>
      </x:c>
      <x:c r="P25" s="65" t="str">
        <x:f>IF('01b_Interactivity'!H67="","",'01b_Interactivity'!O67)</x:f>
      </x:c>
      <x:c r="Q25" s="65" t="str">
        <x:f>IF('01b_Interactivity'!H67="","",'01b_Interactivity'!N67)</x:f>
      </x:c>
      <x:c r="R25" s="65" t="str">
        <x:f>'01b_Interactivity'!X67</x:f>
        <x:v>editable_future_gpu_unavailable</x:v>
      </x:c>
      <x:c r="S25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26">
      <x:c r="A26" t="str">
        <x:v>DeepSeek V4 Pro</x:v>
      </x:c>
      <x:c r="B26" t="str">
        <x:v>R200</x:v>
      </x:c>
      <x:c r="C26" s="66" t="n">
        <x:v>50</x:v>
      </x:c>
      <x:c r="D26" s="157" t="str">
        <x:f>IF('01b_Interactivity'!H68="","",'01b_Interactivity'!H68)</x:f>
      </x:c>
      <x:c r="E26" s="66" t="str">
        <x:f>IF('01b_Interactivity'!H68="","",'01b_Interactivity'!Q68)</x:f>
      </x:c>
      <x:c r="F26" s="65" t="str">
        <x:f>IF('01b_Interactivity'!H68="","",'01b_Interactivity'!O68)</x:f>
      </x:c>
      <x:c r="G26" s="65" t="str">
        <x:f>IF('01b_Interactivity'!H68="","",'01b_Interactivity'!N68)</x:f>
      </x:c>
      <x:c r="H26" s="65" t="str">
        <x:f>'01b_Interactivity'!X68</x:f>
        <x:v>editable_future_gpu_unavailable</x:v>
      </x:c>
      <x:c r="I26" s="159" t="str">
        <x:f>IF('01b_Interactivity'!H69="","",'01b_Interactivity'!H69)</x:f>
      </x:c>
      <x:c r="J26" s="102" t="str">
        <x:f>IF('01b_Interactivity'!H69="","",'01b_Interactivity'!Q69)</x:f>
      </x:c>
      <x:c r="K26" s="65" t="str">
        <x:f>IF('01b_Interactivity'!H69="","",'01b_Interactivity'!O69)</x:f>
      </x:c>
      <x:c r="L26" s="65" t="str">
        <x:f>IF('01b_Interactivity'!H69="","",'01b_Interactivity'!N69)</x:f>
      </x:c>
      <x:c r="M26" s="65" t="str">
        <x:f>'01b_Interactivity'!X69</x:f>
        <x:v>editable_future_gpu_unavailable</x:v>
      </x:c>
      <x:c r="N26" s="159" t="str">
        <x:f>IF('01b_Interactivity'!H70="","",'01b_Interactivity'!H70)</x:f>
      </x:c>
      <x:c r="O26" s="102" t="str">
        <x:f>IF('01b_Interactivity'!H70="","",'01b_Interactivity'!Q70)</x:f>
      </x:c>
      <x:c r="P26" s="65" t="str">
        <x:f>IF('01b_Interactivity'!H70="","",'01b_Interactivity'!O70)</x:f>
      </x:c>
      <x:c r="Q26" s="65" t="str">
        <x:f>IF('01b_Interactivity'!H70="","",'01b_Interactivity'!N70)</x:f>
      </x:c>
      <x:c r="R26" s="65" t="str">
        <x:f>'01b_Interactivity'!X70</x:f>
        <x:v>editable_future_gpu_unavailable</x:v>
      </x:c>
      <x:c r="S26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27">
      <x:c r="A27" t="str">
        <x:v>DeepSeek V4 Pro</x:v>
      </x:c>
      <x:c r="B27" t="str">
        <x:v>R200</x:v>
      </x:c>
      <x:c r="C27" s="66" t="n">
        <x:v>70</x:v>
      </x:c>
      <x:c r="D27" s="157" t="str">
        <x:f>IF('01b_Interactivity'!H71="","",'01b_Interactivity'!H71)</x:f>
      </x:c>
      <x:c r="E27" s="66" t="str">
        <x:f>IF('01b_Interactivity'!H71="","",'01b_Interactivity'!Q71)</x:f>
      </x:c>
      <x:c r="F27" s="65" t="str">
        <x:f>IF('01b_Interactivity'!H71="","",'01b_Interactivity'!O71)</x:f>
      </x:c>
      <x:c r="G27" s="65" t="str">
        <x:f>IF('01b_Interactivity'!H71="","",'01b_Interactivity'!N71)</x:f>
      </x:c>
      <x:c r="H27" s="65" t="str">
        <x:f>'01b_Interactivity'!X71</x:f>
        <x:v>editable_future_gpu_unavailable</x:v>
      </x:c>
      <x:c r="I27" s="159" t="str">
        <x:f>IF('01b_Interactivity'!H72="","",'01b_Interactivity'!H72)</x:f>
      </x:c>
      <x:c r="J27" s="102" t="str">
        <x:f>IF('01b_Interactivity'!H72="","",'01b_Interactivity'!Q72)</x:f>
      </x:c>
      <x:c r="K27" s="65" t="str">
        <x:f>IF('01b_Interactivity'!H72="","",'01b_Interactivity'!O72)</x:f>
      </x:c>
      <x:c r="L27" s="65" t="str">
        <x:f>IF('01b_Interactivity'!H72="","",'01b_Interactivity'!N72)</x:f>
      </x:c>
      <x:c r="M27" s="65" t="str">
        <x:f>'01b_Interactivity'!X72</x:f>
        <x:v>editable_future_gpu_unavailable</x:v>
      </x:c>
      <x:c r="N27" s="159" t="str">
        <x:f>IF('01b_Interactivity'!H73="","",'01b_Interactivity'!H73)</x:f>
      </x:c>
      <x:c r="O27" s="102" t="str">
        <x:f>IF('01b_Interactivity'!H73="","",'01b_Interactivity'!Q73)</x:f>
      </x:c>
      <x:c r="P27" s="65" t="str">
        <x:f>IF('01b_Interactivity'!H73="","",'01b_Interactivity'!O73)</x:f>
      </x:c>
      <x:c r="Q27" s="65" t="str">
        <x:f>IF('01b_Interactivity'!H73="","",'01b_Interactivity'!N73)</x:f>
      </x:c>
      <x:c r="R27" s="65" t="str">
        <x:f>'01b_Interactivity'!X73</x:f>
        <x:v>editable_future_gpu_unavailable</x:v>
      </x:c>
      <x:c r="S27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28">
      <x:c r="A28" t="str">
        <x:v>DeepSeek V4 Pro</x:v>
      </x:c>
      <x:c r="B28" t="str">
        <x:v>R200</x:v>
      </x:c>
      <x:c r="C28" s="66" t="n">
        <x:v>100</x:v>
      </x:c>
      <x:c r="D28" s="157" t="str">
        <x:f>IF('01b_Interactivity'!H74="","",'01b_Interactivity'!H74)</x:f>
      </x:c>
      <x:c r="E28" s="66" t="str">
        <x:f>IF('01b_Interactivity'!H74="","",'01b_Interactivity'!Q74)</x:f>
      </x:c>
      <x:c r="F28" s="65" t="str">
        <x:f>IF('01b_Interactivity'!H74="","",'01b_Interactivity'!O74)</x:f>
      </x:c>
      <x:c r="G28" s="65" t="str">
        <x:f>IF('01b_Interactivity'!H74="","",'01b_Interactivity'!N74)</x:f>
      </x:c>
      <x:c r="H28" s="65" t="str">
        <x:f>'01b_Interactivity'!X74</x:f>
        <x:v>editable_future_gpu_unavailable</x:v>
      </x:c>
      <x:c r="I28" s="159" t="str">
        <x:f>IF('01b_Interactivity'!H75="","",'01b_Interactivity'!H75)</x:f>
      </x:c>
      <x:c r="J28" s="102" t="str">
        <x:f>IF('01b_Interactivity'!H75="","",'01b_Interactivity'!Q75)</x:f>
      </x:c>
      <x:c r="K28" s="65" t="str">
        <x:f>IF('01b_Interactivity'!H75="","",'01b_Interactivity'!O75)</x:f>
      </x:c>
      <x:c r="L28" s="65" t="str">
        <x:f>IF('01b_Interactivity'!H75="","",'01b_Interactivity'!N75)</x:f>
      </x:c>
      <x:c r="M28" s="65" t="str">
        <x:f>'01b_Interactivity'!X75</x:f>
        <x:v>editable_future_gpu_unavailable</x:v>
      </x:c>
      <x:c r="N28" s="159" t="str">
        <x:f>IF('01b_Interactivity'!H76="","",'01b_Interactivity'!H76)</x:f>
      </x:c>
      <x:c r="O28" s="102" t="str">
        <x:f>IF('01b_Interactivity'!H76="","",'01b_Interactivity'!Q76)</x:f>
      </x:c>
      <x:c r="P28" s="65" t="str">
        <x:f>IF('01b_Interactivity'!H76="","",'01b_Interactivity'!O76)</x:f>
      </x:c>
      <x:c r="Q28" s="65" t="str">
        <x:f>IF('01b_Interactivity'!H76="","",'01b_Interactivity'!N76)</x:f>
      </x:c>
      <x:c r="R28" s="65" t="str">
        <x:f>'01b_Interactivity'!X76</x:f>
        <x:v>editable_future_gpu_unavailable</x:v>
      </x:c>
      <x:c r="S28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29">
      <x:c r="A29" t="str">
        <x:v>DeepSeek V4 Pro</x:v>
      </x:c>
      <x:c r="B29" t="str">
        <x:v>VR200</x:v>
      </x:c>
      <x:c r="C29" s="66" t="n">
        <x:v>30</x:v>
      </x:c>
      <x:c r="D29" s="157" t="str">
        <x:f>IF('01b_Interactivity'!H77="","",'01b_Interactivity'!H77)</x:f>
      </x:c>
      <x:c r="E29" s="66" t="str">
        <x:f>IF('01b_Interactivity'!H77="","",'01b_Interactivity'!Q77)</x:f>
      </x:c>
      <x:c r="F29" s="65" t="str">
        <x:f>IF('01b_Interactivity'!H77="","",'01b_Interactivity'!O77)</x:f>
      </x:c>
      <x:c r="G29" s="65" t="str">
        <x:f>IF('01b_Interactivity'!H77="","",'01b_Interactivity'!N77)</x:f>
      </x:c>
      <x:c r="H29" s="65" t="str">
        <x:f>'01b_Interactivity'!X77</x:f>
        <x:v>editable_future_gpu_unavailable</x:v>
      </x:c>
      <x:c r="I29" s="159" t="str">
        <x:f>IF('01b_Interactivity'!H78="","",'01b_Interactivity'!H78)</x:f>
      </x:c>
      <x:c r="J29" s="102" t="str">
        <x:f>IF('01b_Interactivity'!H78="","",'01b_Interactivity'!Q78)</x:f>
      </x:c>
      <x:c r="K29" s="65" t="str">
        <x:f>IF('01b_Interactivity'!H78="","",'01b_Interactivity'!O78)</x:f>
      </x:c>
      <x:c r="L29" s="65" t="str">
        <x:f>IF('01b_Interactivity'!H78="","",'01b_Interactivity'!N78)</x:f>
      </x:c>
      <x:c r="M29" s="65" t="str">
        <x:f>'01b_Interactivity'!X78</x:f>
        <x:v>editable_future_gpu_unavailable</x:v>
      </x:c>
      <x:c r="N29" s="159" t="str">
        <x:f>IF('01b_Interactivity'!H79="","",'01b_Interactivity'!H79)</x:f>
      </x:c>
      <x:c r="O29" s="102" t="str">
        <x:f>IF('01b_Interactivity'!H79="","",'01b_Interactivity'!Q79)</x:f>
      </x:c>
      <x:c r="P29" s="65" t="str">
        <x:f>IF('01b_Interactivity'!H79="","",'01b_Interactivity'!O79)</x:f>
      </x:c>
      <x:c r="Q29" s="65" t="str">
        <x:f>IF('01b_Interactivity'!H79="","",'01b_Interactivity'!N79)</x:f>
      </x:c>
      <x:c r="R29" s="65" t="str">
        <x:f>'01b_Interactivity'!X79</x:f>
        <x:v>editable_future_gpu_unavailable</x:v>
      </x:c>
      <x:c r="S29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30">
      <x:c r="A30" t="str">
        <x:v>DeepSeek V4 Pro</x:v>
      </x:c>
      <x:c r="B30" t="str">
        <x:v>VR200</x:v>
      </x:c>
      <x:c r="C30" s="66" t="n">
        <x:v>50</x:v>
      </x:c>
      <x:c r="D30" s="157" t="str">
        <x:f>IF('01b_Interactivity'!H80="","",'01b_Interactivity'!H80)</x:f>
      </x:c>
      <x:c r="E30" s="66" t="str">
        <x:f>IF('01b_Interactivity'!H80="","",'01b_Interactivity'!Q80)</x:f>
      </x:c>
      <x:c r="F30" s="65" t="str">
        <x:f>IF('01b_Interactivity'!H80="","",'01b_Interactivity'!O80)</x:f>
      </x:c>
      <x:c r="G30" s="65" t="str">
        <x:f>IF('01b_Interactivity'!H80="","",'01b_Interactivity'!N80)</x:f>
      </x:c>
      <x:c r="H30" s="65" t="str">
        <x:f>'01b_Interactivity'!X80</x:f>
        <x:v>editable_future_gpu_unavailable</x:v>
      </x:c>
      <x:c r="I30" s="159" t="str">
        <x:f>IF('01b_Interactivity'!H81="","",'01b_Interactivity'!H81)</x:f>
      </x:c>
      <x:c r="J30" s="102" t="str">
        <x:f>IF('01b_Interactivity'!H81="","",'01b_Interactivity'!Q81)</x:f>
      </x:c>
      <x:c r="K30" s="65" t="str">
        <x:f>IF('01b_Interactivity'!H81="","",'01b_Interactivity'!O81)</x:f>
      </x:c>
      <x:c r="L30" s="65" t="str">
        <x:f>IF('01b_Interactivity'!H81="","",'01b_Interactivity'!N81)</x:f>
      </x:c>
      <x:c r="M30" s="65" t="str">
        <x:f>'01b_Interactivity'!X81</x:f>
        <x:v>editable_future_gpu_unavailable</x:v>
      </x:c>
      <x:c r="N30" s="159" t="str">
        <x:f>IF('01b_Interactivity'!H82="","",'01b_Interactivity'!H82)</x:f>
      </x:c>
      <x:c r="O30" s="102" t="str">
        <x:f>IF('01b_Interactivity'!H82="","",'01b_Interactivity'!Q82)</x:f>
      </x:c>
      <x:c r="P30" s="65" t="str">
        <x:f>IF('01b_Interactivity'!H82="","",'01b_Interactivity'!O82)</x:f>
      </x:c>
      <x:c r="Q30" s="65" t="str">
        <x:f>IF('01b_Interactivity'!H82="","",'01b_Interactivity'!N82)</x:f>
      </x:c>
      <x:c r="R30" s="65" t="str">
        <x:f>'01b_Interactivity'!X82</x:f>
        <x:v>editable_future_gpu_unavailable</x:v>
      </x:c>
      <x:c r="S30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31">
      <x:c r="A31" t="str">
        <x:v>DeepSeek V4 Pro</x:v>
      </x:c>
      <x:c r="B31" t="str">
        <x:v>VR200</x:v>
      </x:c>
      <x:c r="C31" s="66" t="n">
        <x:v>70</x:v>
      </x:c>
      <x:c r="D31" s="157" t="str">
        <x:f>IF('01b_Interactivity'!H83="","",'01b_Interactivity'!H83)</x:f>
      </x:c>
      <x:c r="E31" s="66" t="str">
        <x:f>IF('01b_Interactivity'!H83="","",'01b_Interactivity'!Q83)</x:f>
      </x:c>
      <x:c r="F31" s="65" t="str">
        <x:f>IF('01b_Interactivity'!H83="","",'01b_Interactivity'!O83)</x:f>
      </x:c>
      <x:c r="G31" s="65" t="str">
        <x:f>IF('01b_Interactivity'!H83="","",'01b_Interactivity'!N83)</x:f>
      </x:c>
      <x:c r="H31" s="65" t="str">
        <x:f>'01b_Interactivity'!X83</x:f>
        <x:v>editable_future_gpu_unavailable</x:v>
      </x:c>
      <x:c r="I31" s="159" t="str">
        <x:f>IF('01b_Interactivity'!H84="","",'01b_Interactivity'!H84)</x:f>
      </x:c>
      <x:c r="J31" s="102" t="str">
        <x:f>IF('01b_Interactivity'!H84="","",'01b_Interactivity'!Q84)</x:f>
      </x:c>
      <x:c r="K31" s="65" t="str">
        <x:f>IF('01b_Interactivity'!H84="","",'01b_Interactivity'!O84)</x:f>
      </x:c>
      <x:c r="L31" s="65" t="str">
        <x:f>IF('01b_Interactivity'!H84="","",'01b_Interactivity'!N84)</x:f>
      </x:c>
      <x:c r="M31" s="65" t="str">
        <x:f>'01b_Interactivity'!X84</x:f>
        <x:v>editable_future_gpu_unavailable</x:v>
      </x:c>
      <x:c r="N31" s="159" t="str">
        <x:f>IF('01b_Interactivity'!H85="","",'01b_Interactivity'!H85)</x:f>
      </x:c>
      <x:c r="O31" s="102" t="str">
        <x:f>IF('01b_Interactivity'!H85="","",'01b_Interactivity'!Q85)</x:f>
      </x:c>
      <x:c r="P31" s="65" t="str">
        <x:f>IF('01b_Interactivity'!H85="","",'01b_Interactivity'!O85)</x:f>
      </x:c>
      <x:c r="Q31" s="65" t="str">
        <x:f>IF('01b_Interactivity'!H85="","",'01b_Interactivity'!N85)</x:f>
      </x:c>
      <x:c r="R31" s="65" t="str">
        <x:f>'01b_Interactivity'!X85</x:f>
        <x:v>editable_future_gpu_unavailable</x:v>
      </x:c>
      <x:c r="S31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32">
      <x:c r="A32" t="str">
        <x:v>DeepSeek V4 Pro</x:v>
      </x:c>
      <x:c r="B32" t="str">
        <x:v>VR200</x:v>
      </x:c>
      <x:c r="C32" s="66" t="n">
        <x:v>100</x:v>
      </x:c>
      <x:c r="D32" s="157" t="str">
        <x:f>IF('01b_Interactivity'!H86="","",'01b_Interactivity'!H86)</x:f>
      </x:c>
      <x:c r="E32" s="66" t="str">
        <x:f>IF('01b_Interactivity'!H86="","",'01b_Interactivity'!Q86)</x:f>
      </x:c>
      <x:c r="F32" s="65" t="str">
        <x:f>IF('01b_Interactivity'!H86="","",'01b_Interactivity'!O86)</x:f>
      </x:c>
      <x:c r="G32" s="65" t="str">
        <x:f>IF('01b_Interactivity'!H86="","",'01b_Interactivity'!N86)</x:f>
      </x:c>
      <x:c r="H32" s="65" t="str">
        <x:f>'01b_Interactivity'!X86</x:f>
        <x:v>editable_future_gpu_unavailable</x:v>
      </x:c>
      <x:c r="I32" s="159" t="str">
        <x:f>IF('01b_Interactivity'!H87="","",'01b_Interactivity'!H87)</x:f>
      </x:c>
      <x:c r="J32" s="102" t="str">
        <x:f>IF('01b_Interactivity'!H87="","",'01b_Interactivity'!Q87)</x:f>
      </x:c>
      <x:c r="K32" s="65" t="str">
        <x:f>IF('01b_Interactivity'!H87="","",'01b_Interactivity'!O87)</x:f>
      </x:c>
      <x:c r="L32" s="65" t="str">
        <x:f>IF('01b_Interactivity'!H87="","",'01b_Interactivity'!N87)</x:f>
      </x:c>
      <x:c r="M32" s="65" t="str">
        <x:f>'01b_Interactivity'!X87</x:f>
        <x:v>editable_future_gpu_unavailable</x:v>
      </x:c>
      <x:c r="N32" s="159" t="str">
        <x:f>IF('01b_Interactivity'!H88="","",'01b_Interactivity'!H88)</x:f>
      </x:c>
      <x:c r="O32" s="102" t="str">
        <x:f>IF('01b_Interactivity'!H88="","",'01b_Interactivity'!Q88)</x:f>
      </x:c>
      <x:c r="P32" s="65" t="str">
        <x:f>IF('01b_Interactivity'!H88="","",'01b_Interactivity'!O88)</x:f>
      </x:c>
      <x:c r="Q32" s="65" t="str">
        <x:f>IF('01b_Interactivity'!H88="","",'01b_Interactivity'!N88)</x:f>
      </x:c>
      <x:c r="R32" s="65" t="str">
        <x:f>'01b_Interactivity'!X88</x:f>
        <x:v>editable_future_gpu_unavailable</x:v>
      </x:c>
      <x:c r="S32" s="9" t="inlineStr">
        <x:is>
          <x:t xml:space="preserve">No model/GPU/workload benchmark row was available.</x:t>
        </x:is>
      </x:c>
    </x:row>
    <x:row r="33">
      <x:c r="A33" t="str">
        <x:v>DeepSeek V4 Pro</x:v>
      </x:c>
      <x:c r="B33" t="str">
        <x:v>R300</x:v>
      </x:c>
      <x:c r="C33" s="66" t="n">
        <x:v>30</x:v>
      </x:c>
      <x:c r="D33" s="157" t="str">
        <x:f>IF('01b_Interactivity'!H89="","",'01b_Interactivity'!H89)</x:f>
      </x:c>
      <x:c r="E33" s="66" t="str">
        <x:f>IF('01b_Interactivity'!H89="","",'01b_Interactivity'!Q89)</x:f>
      </x:c>
      <x:c r="F33" s="65" t="str">
        <x:f>IF('01b_Interactivity'!H89="","",'01b_Interactivity'!O89)</x:f>
      </x:c>
      <x:c r="G33" s="65" t="str">
        <x:f>IF('01b_Interactivity'!H89="","",'01b_Interactivity'!N89)</x:f>
      </x:c>
      <x:c r="H33" s="65" t="str">
        <x:f>'01b_Interactivity'!X89</x:f>
        <x:v>editable_future_gpu_unavailable</x:v>
      </x:c>
      <x:c r="I33" s="159" t="str">
        <x:f>IF('01b_Interactivity'!H90="","",'01b_Interactivity'!H90)</x:f>
      </x:c>
      <x:c r="J33" s="102" t="str">
        <x:f>IF('01b_Interactivity'!H90="","",'01b_Interactivity'!Q90)</x:f>
      </x:c>
      <x:c r="K33" s="65" t="str">
        <x:f>IF('01b_Interactivity'!H90="","",'01b_Interactivity'!O90)</x:f>
      </x:c>
      <x:c r="L33" s="65" t="str">
        <x:f>IF('01b_Interactivity'!H90="","",'01b_Interactivity'!N90)</x:f>
      </x:c>
      <x:c r="M33" s="65" t="str">
        <x:f>'01b_Interactivity'!X90</x:f>
        <x:v>editable_future_gpu_unavailable</x:v>
      </x:c>
      <x:c r="N33" s="159" t="str">
        <x:f>IF('01b_Interactivity'!H91="","",'01b_Interactivity'!H91)</x:f>
      </x:c>
      <x:c r="O33" s="102" t="str">
        <x:f>IF('01b_Interactivity'!H91="","",'01b_Interactivity'!Q91)</x:f>
      </x:c>
      <x:c r="P33" s="65" t="str">
        <x:f>IF('01b_Interactivity'!H91="","",'01b_Interactivity'!O91)</x:f>
      </x:c>
      <x:c r="Q33" s="65" t="str">
        <x:f>IF('01b_Interactivity'!H91="","",'01b_Interactivity'!N91)</x:f>
      </x:c>
      <x:c r="R33" s="65" t="str">
        <x:f>'01b_Interactivity'!X91</x:f>
        <x:v>editable_future_gpu_unavailable</x:v>
      </x:c>
      <x:c r="S33" s="9" t="inlineStr">
        <x:is>
          <x:t xml:space="preserve">No model/GPU/workload benchmark row was available.</x:t>
        </x:is>
      </x:c>
    </x:row>
    <x:row r="34">
      <x:c r="A34" t="str">
        <x:v>DeepSeek V4 Pro</x:v>
      </x:c>
      <x:c r="B34" t="str">
        <x:v>R300</x:v>
      </x:c>
      <x:c r="C34" s="66" t="n">
        <x:v>50</x:v>
      </x:c>
      <x:c r="D34" s="157" t="str">
        <x:f>IF('01b_Interactivity'!H92="","",'01b_Interactivity'!H92)</x:f>
      </x:c>
      <x:c r="E34" s="66" t="str">
        <x:f>IF('01b_Interactivity'!H92="","",'01b_Interactivity'!Q92)</x:f>
      </x:c>
      <x:c r="F34" s="65" t="str">
        <x:f>IF('01b_Interactivity'!H92="","",'01b_Interactivity'!O92)</x:f>
      </x:c>
      <x:c r="G34" s="65" t="str">
        <x:f>IF('01b_Interactivity'!H92="","",'01b_Interactivity'!N92)</x:f>
      </x:c>
      <x:c r="H34" s="65" t="str">
        <x:f>'01b_Interactivity'!X92</x:f>
        <x:v>editable_future_gpu_unavailable</x:v>
      </x:c>
      <x:c r="I34" s="159" t="str">
        <x:f>IF('01b_Interactivity'!H93="","",'01b_Interactivity'!H93)</x:f>
      </x:c>
      <x:c r="J34" s="102" t="str">
        <x:f>IF('01b_Interactivity'!H93="","",'01b_Interactivity'!Q93)</x:f>
      </x:c>
      <x:c r="K34" s="65" t="str">
        <x:f>IF('01b_Interactivity'!H93="","",'01b_Interactivity'!O93)</x:f>
      </x:c>
      <x:c r="L34" s="65" t="str">
        <x:f>IF('01b_Interactivity'!H93="","",'01b_Interactivity'!N93)</x:f>
      </x:c>
      <x:c r="M34" s="65" t="str">
        <x:f>'01b_Interactivity'!X93</x:f>
        <x:v>editable_future_gpu_unavailable</x:v>
      </x:c>
      <x:c r="N34" s="159" t="str">
        <x:f>IF('01b_Interactivity'!H94="","",'01b_Interactivity'!H94)</x:f>
      </x:c>
      <x:c r="O34" s="102" t="str">
        <x:f>IF('01b_Interactivity'!H94="","",'01b_Interactivity'!Q94)</x:f>
      </x:c>
      <x:c r="P34" s="65" t="str">
        <x:f>IF('01b_Interactivity'!H94="","",'01b_Interactivity'!O94)</x:f>
      </x:c>
      <x:c r="Q34" s="65" t="str">
        <x:f>IF('01b_Interactivity'!H94="","",'01b_Interactivity'!N94)</x:f>
      </x:c>
      <x:c r="R34" s="65" t="str">
        <x:f>'01b_Interactivity'!X94</x:f>
        <x:v>editable_future_gpu_unavailable</x:v>
      </x:c>
      <x:c r="S34" s="9" t="inlineStr">
        <x:is>
          <x:t xml:space="preserve">No model/GPU/workload benchmark row was available.</x:t>
        </x:is>
      </x:c>
    </x:row>
    <x:row r="35">
      <x:c r="A35" t="str">
        <x:v>DeepSeek V4 Pro</x:v>
      </x:c>
      <x:c r="B35" t="str">
        <x:v>R300</x:v>
      </x:c>
      <x:c r="C35" s="66" t="n">
        <x:v>70</x:v>
      </x:c>
      <x:c r="D35" s="157" t="str">
        <x:f>IF('01b_Interactivity'!H95="","",'01b_Interactivity'!H95)</x:f>
      </x:c>
      <x:c r="E35" s="66" t="str">
        <x:f>IF('01b_Interactivity'!H95="","",'01b_Interactivity'!Q95)</x:f>
      </x:c>
      <x:c r="F35" s="65" t="str">
        <x:f>IF('01b_Interactivity'!H95="","",'01b_Interactivity'!O95)</x:f>
      </x:c>
      <x:c r="G35" s="65" t="str">
        <x:f>IF('01b_Interactivity'!H95="","",'01b_Interactivity'!N95)</x:f>
      </x:c>
      <x:c r="H35" s="65" t="str">
        <x:f>'01b_Interactivity'!X95</x:f>
        <x:v>editable_future_gpu_unavailable</x:v>
      </x:c>
      <x:c r="I35" s="159" t="str">
        <x:f>IF('01b_Interactivity'!H96="","",'01b_Interactivity'!H96)</x:f>
      </x:c>
      <x:c r="J35" s="102" t="str">
        <x:f>IF('01b_Interactivity'!H96="","",'01b_Interactivity'!Q96)</x:f>
      </x:c>
      <x:c r="K35" s="65" t="str">
        <x:f>IF('01b_Interactivity'!H96="","",'01b_Interactivity'!O96)</x:f>
      </x:c>
      <x:c r="L35" s="65" t="str">
        <x:f>IF('01b_Interactivity'!H96="","",'01b_Interactivity'!N96)</x:f>
      </x:c>
      <x:c r="M35" s="65" t="str">
        <x:f>'01b_Interactivity'!X96</x:f>
        <x:v>editable_future_gpu_unavailable</x:v>
      </x:c>
      <x:c r="N35" s="159" t="str">
        <x:f>IF('01b_Interactivity'!H97="","",'01b_Interactivity'!H97)</x:f>
      </x:c>
      <x:c r="O35" s="102" t="str">
        <x:f>IF('01b_Interactivity'!H97="","",'01b_Interactivity'!Q97)</x:f>
      </x:c>
      <x:c r="P35" s="65" t="str">
        <x:f>IF('01b_Interactivity'!H97="","",'01b_Interactivity'!O97)</x:f>
      </x:c>
      <x:c r="Q35" s="65" t="str">
        <x:f>IF('01b_Interactivity'!H97="","",'01b_Interactivity'!N97)</x:f>
      </x:c>
      <x:c r="R35" s="65" t="str">
        <x:f>'01b_Interactivity'!X97</x:f>
        <x:v>editable_future_gpu_unavailable</x:v>
      </x:c>
      <x:c r="S35" s="9" t="inlineStr">
        <x:is>
          <x:t xml:space="preserve">No model/GPU/workload benchmark row was available.</x:t>
        </x:is>
      </x:c>
    </x:row>
    <x:row r="36">
      <x:c r="A36" t="str">
        <x:v>DeepSeek V4 Pro</x:v>
      </x:c>
      <x:c r="B36" t="str">
        <x:v>R300</x:v>
      </x:c>
      <x:c r="C36" s="66" t="n">
        <x:v>100</x:v>
      </x:c>
      <x:c r="D36" s="157" t="str">
        <x:f>IF('01b_Interactivity'!H98="","",'01b_Interactivity'!H98)</x:f>
      </x:c>
      <x:c r="E36" s="66" t="str">
        <x:f>IF('01b_Interactivity'!H98="","",'01b_Interactivity'!Q98)</x:f>
      </x:c>
      <x:c r="F36" s="65" t="str">
        <x:f>IF('01b_Interactivity'!H98="","",'01b_Interactivity'!O98)</x:f>
      </x:c>
      <x:c r="G36" s="65" t="str">
        <x:f>IF('01b_Interactivity'!H98="","",'01b_Interactivity'!N98)</x:f>
      </x:c>
      <x:c r="H36" s="65" t="str">
        <x:f>'01b_Interactivity'!X98</x:f>
        <x:v>editable_future_gpu_unavailable</x:v>
      </x:c>
      <x:c r="I36" s="159" t="str">
        <x:f>IF('01b_Interactivity'!H99="","",'01b_Interactivity'!H99)</x:f>
      </x:c>
      <x:c r="J36" s="102" t="str">
        <x:f>IF('01b_Interactivity'!H99="","",'01b_Interactivity'!Q99)</x:f>
      </x:c>
      <x:c r="K36" s="65" t="str">
        <x:f>IF('01b_Interactivity'!H99="","",'01b_Interactivity'!O99)</x:f>
      </x:c>
      <x:c r="L36" s="65" t="str">
        <x:f>IF('01b_Interactivity'!H99="","",'01b_Interactivity'!N99)</x:f>
      </x:c>
      <x:c r="M36" s="65" t="str">
        <x:f>'01b_Interactivity'!X99</x:f>
        <x:v>editable_future_gpu_unavailable</x:v>
      </x:c>
      <x:c r="N36" s="159" t="str">
        <x:f>IF('01b_Interactivity'!H100="","",'01b_Interactivity'!H100)</x:f>
      </x:c>
      <x:c r="O36" s="102" t="str">
        <x:f>IF('01b_Interactivity'!H100="","",'01b_Interactivity'!Q100)</x:f>
      </x:c>
      <x:c r="P36" s="65" t="str">
        <x:f>IF('01b_Interactivity'!H100="","",'01b_Interactivity'!O100)</x:f>
      </x:c>
      <x:c r="Q36" s="65" t="str">
        <x:f>IF('01b_Interactivity'!H100="","",'01b_Interactivity'!N100)</x:f>
      </x:c>
      <x:c r="R36" s="65" t="str">
        <x:f>'01b_Interactivity'!X100</x:f>
        <x:v>editable_future_gpu_unavailable</x:v>
      </x:c>
      <x:c r="S36" s="9" t="inlineStr">
        <x:is>
          <x:t xml:space="preserve">No model/GPU/workload benchmark row was available.</x:t>
        </x:is>
      </x:c>
    </x:row>
    <x:row r="37">
      <x:c r="A37" t="str">
        <x:v>DeepSeek V4 Pro</x:v>
      </x:c>
      <x:c r="B37" t="str">
        <x:v>VR300</x:v>
      </x:c>
      <x:c r="C37" s="66" t="n">
        <x:v>30</x:v>
      </x:c>
      <x:c r="D37" s="157" t="str">
        <x:f>IF('01b_Interactivity'!H101="","",'01b_Interactivity'!H101)</x:f>
      </x:c>
      <x:c r="E37" s="66" t="str">
        <x:f>IF('01b_Interactivity'!H101="","",'01b_Interactivity'!Q101)</x:f>
      </x:c>
      <x:c r="F37" s="65" t="str">
        <x:f>IF('01b_Interactivity'!H101="","",'01b_Interactivity'!O101)</x:f>
      </x:c>
      <x:c r="G37" s="65" t="str">
        <x:f>IF('01b_Interactivity'!H101="","",'01b_Interactivity'!N101)</x:f>
      </x:c>
      <x:c r="H37" s="65" t="str">
        <x:f>'01b_Interactivity'!X101</x:f>
        <x:v>editable_future_gpu_unavailable</x:v>
      </x:c>
      <x:c r="I37" s="159" t="str">
        <x:f>IF('01b_Interactivity'!H102="","",'01b_Interactivity'!H102)</x:f>
      </x:c>
      <x:c r="J37" s="102" t="str">
        <x:f>IF('01b_Interactivity'!H102="","",'01b_Interactivity'!Q102)</x:f>
      </x:c>
      <x:c r="K37" s="65" t="str">
        <x:f>IF('01b_Interactivity'!H102="","",'01b_Interactivity'!O102)</x:f>
      </x:c>
      <x:c r="L37" s="65" t="str">
        <x:f>IF('01b_Interactivity'!H102="","",'01b_Interactivity'!N102)</x:f>
      </x:c>
      <x:c r="M37" s="65" t="str">
        <x:f>'01b_Interactivity'!X102</x:f>
        <x:v>editable_future_gpu_unavailable</x:v>
      </x:c>
      <x:c r="N37" s="159" t="str">
        <x:f>IF('01b_Interactivity'!H103="","",'01b_Interactivity'!H103)</x:f>
      </x:c>
      <x:c r="O37" s="102" t="str">
        <x:f>IF('01b_Interactivity'!H103="","",'01b_Interactivity'!Q103)</x:f>
      </x:c>
      <x:c r="P37" s="65" t="str">
        <x:f>IF('01b_Interactivity'!H103="","",'01b_Interactivity'!O103)</x:f>
      </x:c>
      <x:c r="Q37" s="65" t="str">
        <x:f>IF('01b_Interactivity'!H103="","",'01b_Interactivity'!N103)</x:f>
      </x:c>
      <x:c r="R37" s="65" t="str">
        <x:f>'01b_Interactivity'!X103</x:f>
        <x:v>editable_future_gpu_unavailable</x:v>
      </x:c>
      <x:c r="S37" s="9" t="inlineStr">
        <x:is>
          <x:t xml:space="preserve">No model/GPU/workload benchmark row was available.</x:t>
        </x:is>
      </x:c>
    </x:row>
    <x:row r="38">
      <x:c r="A38" t="str">
        <x:v>DeepSeek V4 Pro</x:v>
      </x:c>
      <x:c r="B38" t="str">
        <x:v>VR300</x:v>
      </x:c>
      <x:c r="C38" s="66" t="n">
        <x:v>50</x:v>
      </x:c>
      <x:c r="D38" s="157" t="str">
        <x:f>IF('01b_Interactivity'!H104="","",'01b_Interactivity'!H104)</x:f>
      </x:c>
      <x:c r="E38" s="66" t="str">
        <x:f>IF('01b_Interactivity'!H104="","",'01b_Interactivity'!Q104)</x:f>
      </x:c>
      <x:c r="F38" s="65" t="str">
        <x:f>IF('01b_Interactivity'!H104="","",'01b_Interactivity'!O104)</x:f>
      </x:c>
      <x:c r="G38" s="65" t="str">
        <x:f>IF('01b_Interactivity'!H104="","",'01b_Interactivity'!N104)</x:f>
      </x:c>
      <x:c r="H38" s="65" t="str">
        <x:f>'01b_Interactivity'!X104</x:f>
        <x:v>editable_future_gpu_unavailable</x:v>
      </x:c>
      <x:c r="I38" s="159" t="str">
        <x:f>IF('01b_Interactivity'!H105="","",'01b_Interactivity'!H105)</x:f>
      </x:c>
      <x:c r="J38" s="102" t="str">
        <x:f>IF('01b_Interactivity'!H105="","",'01b_Interactivity'!Q105)</x:f>
      </x:c>
      <x:c r="K38" s="65" t="str">
        <x:f>IF('01b_Interactivity'!H105="","",'01b_Interactivity'!O105)</x:f>
      </x:c>
      <x:c r="L38" s="65" t="str">
        <x:f>IF('01b_Interactivity'!H105="","",'01b_Interactivity'!N105)</x:f>
      </x:c>
      <x:c r="M38" s="65" t="str">
        <x:f>'01b_Interactivity'!X105</x:f>
        <x:v>editable_future_gpu_unavailable</x:v>
      </x:c>
      <x:c r="N38" s="159" t="str">
        <x:f>IF('01b_Interactivity'!H106="","",'01b_Interactivity'!H106)</x:f>
      </x:c>
      <x:c r="O38" s="102" t="str">
        <x:f>IF('01b_Interactivity'!H106="","",'01b_Interactivity'!Q106)</x:f>
      </x:c>
      <x:c r="P38" s="65" t="str">
        <x:f>IF('01b_Interactivity'!H106="","",'01b_Interactivity'!O106)</x:f>
      </x:c>
      <x:c r="Q38" s="65" t="str">
        <x:f>IF('01b_Interactivity'!H106="","",'01b_Interactivity'!N106)</x:f>
      </x:c>
      <x:c r="R38" s="65" t="str">
        <x:f>'01b_Interactivity'!X106</x:f>
        <x:v>editable_future_gpu_unavailable</x:v>
      </x:c>
      <x:c r="S38" s="9" t="inlineStr">
        <x:is>
          <x:t xml:space="preserve">No model/GPU/workload benchmark row was available.</x:t>
        </x:is>
      </x:c>
    </x:row>
    <x:row r="39">
      <x:c r="A39" t="str">
        <x:v>DeepSeek V4 Pro</x:v>
      </x:c>
      <x:c r="B39" t="str">
        <x:v>VR300</x:v>
      </x:c>
      <x:c r="C39" s="66" t="n">
        <x:v>70</x:v>
      </x:c>
      <x:c r="D39" s="157" t="str">
        <x:f>IF('01b_Interactivity'!H107="","",'01b_Interactivity'!H107)</x:f>
      </x:c>
      <x:c r="E39" s="66" t="str">
        <x:f>IF('01b_Interactivity'!H107="","",'01b_Interactivity'!Q107)</x:f>
      </x:c>
      <x:c r="F39" s="65" t="str">
        <x:f>IF('01b_Interactivity'!H107="","",'01b_Interactivity'!O107)</x:f>
      </x:c>
      <x:c r="G39" s="65" t="str">
        <x:f>IF('01b_Interactivity'!H107="","",'01b_Interactivity'!N107)</x:f>
      </x:c>
      <x:c r="H39" s="65" t="str">
        <x:f>'01b_Interactivity'!X107</x:f>
        <x:v>editable_future_gpu_unavailable</x:v>
      </x:c>
      <x:c r="I39" s="159" t="str">
        <x:f>IF('01b_Interactivity'!H108="","",'01b_Interactivity'!H108)</x:f>
      </x:c>
      <x:c r="J39" s="102" t="str">
        <x:f>IF('01b_Interactivity'!H108="","",'01b_Interactivity'!Q108)</x:f>
      </x:c>
      <x:c r="K39" s="65" t="str">
        <x:f>IF('01b_Interactivity'!H108="","",'01b_Interactivity'!O108)</x:f>
      </x:c>
      <x:c r="L39" s="65" t="str">
        <x:f>IF('01b_Interactivity'!H108="","",'01b_Interactivity'!N108)</x:f>
      </x:c>
      <x:c r="M39" s="65" t="str">
        <x:f>'01b_Interactivity'!X108</x:f>
        <x:v>editable_future_gpu_unavailable</x:v>
      </x:c>
      <x:c r="N39" s="159" t="str">
        <x:f>IF('01b_Interactivity'!H109="","",'01b_Interactivity'!H109)</x:f>
      </x:c>
      <x:c r="O39" s="102" t="str">
        <x:f>IF('01b_Interactivity'!H109="","",'01b_Interactivity'!Q109)</x:f>
      </x:c>
      <x:c r="P39" s="65" t="str">
        <x:f>IF('01b_Interactivity'!H109="","",'01b_Interactivity'!O109)</x:f>
      </x:c>
      <x:c r="Q39" s="65" t="str">
        <x:f>IF('01b_Interactivity'!H109="","",'01b_Interactivity'!N109)</x:f>
      </x:c>
      <x:c r="R39" s="65" t="str">
        <x:f>'01b_Interactivity'!X109</x:f>
        <x:v>editable_future_gpu_unavailable</x:v>
      </x:c>
      <x:c r="S39" s="9" t="inlineStr">
        <x:is>
          <x:t xml:space="preserve">No model/GPU/workload benchmark row was available.</x:t>
        </x:is>
      </x:c>
    </x:row>
    <x:row r="40">
      <x:c r="A40" t="str">
        <x:v>DeepSeek V4 Pro</x:v>
      </x:c>
      <x:c r="B40" t="str">
        <x:v>VR300</x:v>
      </x:c>
      <x:c r="C40" s="66" t="n">
        <x:v>100</x:v>
      </x:c>
      <x:c r="D40" s="157" t="str">
        <x:f>IF('01b_Interactivity'!H110="","",'01b_Interactivity'!H110)</x:f>
      </x:c>
      <x:c r="E40" s="66" t="str">
        <x:f>IF('01b_Interactivity'!H110="","",'01b_Interactivity'!Q110)</x:f>
      </x:c>
      <x:c r="F40" s="65" t="str">
        <x:f>IF('01b_Interactivity'!H110="","",'01b_Interactivity'!O110)</x:f>
      </x:c>
      <x:c r="G40" s="65" t="str">
        <x:f>IF('01b_Interactivity'!H110="","",'01b_Interactivity'!N110)</x:f>
      </x:c>
      <x:c r="H40" s="65" t="str">
        <x:f>'01b_Interactivity'!X110</x:f>
        <x:v>editable_future_gpu_unavailable</x:v>
      </x:c>
      <x:c r="I40" s="159" t="str">
        <x:f>IF('01b_Interactivity'!H111="","",'01b_Interactivity'!H111)</x:f>
      </x:c>
      <x:c r="J40" s="102" t="str">
        <x:f>IF('01b_Interactivity'!H111="","",'01b_Interactivity'!Q111)</x:f>
      </x:c>
      <x:c r="K40" s="65" t="str">
        <x:f>IF('01b_Interactivity'!H111="","",'01b_Interactivity'!O111)</x:f>
      </x:c>
      <x:c r="L40" s="65" t="str">
        <x:f>IF('01b_Interactivity'!H111="","",'01b_Interactivity'!N111)</x:f>
      </x:c>
      <x:c r="M40" s="65" t="str">
        <x:f>'01b_Interactivity'!X111</x:f>
        <x:v>editable_future_gpu_unavailable</x:v>
      </x:c>
      <x:c r="N40" s="159" t="str">
        <x:f>IF('01b_Interactivity'!H112="","",'01b_Interactivity'!H112)</x:f>
      </x:c>
      <x:c r="O40" s="102" t="str">
        <x:f>IF('01b_Interactivity'!H112="","",'01b_Interactivity'!Q112)</x:f>
      </x:c>
      <x:c r="P40" s="65" t="str">
        <x:f>IF('01b_Interactivity'!H112="","",'01b_Interactivity'!O112)</x:f>
      </x:c>
      <x:c r="Q40" s="65" t="str">
        <x:f>IF('01b_Interactivity'!H112="","",'01b_Interactivity'!N112)</x:f>
      </x:c>
      <x:c r="R40" s="65" t="str">
        <x:f>'01b_Interactivity'!X112</x:f>
        <x:v>editable_future_gpu_unavailable</x:v>
      </x:c>
      <x:c r="S40" s="9" t="inlineStr">
        <x:is>
          <x:t xml:space="preserve">No model/GPU/workload benchmark row was available.</x:t>
        </x:is>
      </x:c>
    </x:row>
    <x:row r="41">
      <x:c r="A41" t="str">
        <x:v>DeepSeek V4 Pro</x:v>
      </x:c>
      <x:c r="B41" t="str">
        <x:v>Post Rubin</x:v>
      </x:c>
      <x:c r="C41" s="66" t="n">
        <x:v>30</x:v>
      </x:c>
      <x:c r="D41" s="157" t="str">
        <x:f>IF('01b_Interactivity'!H113="","",'01b_Interactivity'!H113)</x:f>
      </x:c>
      <x:c r="E41" s="66" t="str">
        <x:f>IF('01b_Interactivity'!H113="","",'01b_Interactivity'!Q113)</x:f>
      </x:c>
      <x:c r="F41" s="65" t="str">
        <x:f>IF('01b_Interactivity'!H113="","",'01b_Interactivity'!O113)</x:f>
      </x:c>
      <x:c r="G41" s="65" t="str">
        <x:f>IF('01b_Interactivity'!H113="","",'01b_Interactivity'!N113)</x:f>
      </x:c>
      <x:c r="H41" s="65" t="str">
        <x:f>'01b_Interactivity'!X113</x:f>
        <x:v>editable_future_gpu_unavailable</x:v>
      </x:c>
      <x:c r="I41" s="159" t="str">
        <x:f>IF('01b_Interactivity'!H114="","",'01b_Interactivity'!H114)</x:f>
      </x:c>
      <x:c r="J41" s="102" t="str">
        <x:f>IF('01b_Interactivity'!H114="","",'01b_Interactivity'!Q114)</x:f>
      </x:c>
      <x:c r="K41" s="65" t="str">
        <x:f>IF('01b_Interactivity'!H114="","",'01b_Interactivity'!O114)</x:f>
      </x:c>
      <x:c r="L41" s="65" t="str">
        <x:f>IF('01b_Interactivity'!H114="","",'01b_Interactivity'!N114)</x:f>
      </x:c>
      <x:c r="M41" s="65" t="str">
        <x:f>'01b_Interactivity'!X114</x:f>
        <x:v>editable_future_gpu_unavailable</x:v>
      </x:c>
      <x:c r="N41" s="159" t="str">
        <x:f>IF('01b_Interactivity'!H115="","",'01b_Interactivity'!H115)</x:f>
      </x:c>
      <x:c r="O41" s="102" t="str">
        <x:f>IF('01b_Interactivity'!H115="","",'01b_Interactivity'!Q115)</x:f>
      </x:c>
      <x:c r="P41" s="65" t="str">
        <x:f>IF('01b_Interactivity'!H115="","",'01b_Interactivity'!O115)</x:f>
      </x:c>
      <x:c r="Q41" s="65" t="str">
        <x:f>IF('01b_Interactivity'!H115="","",'01b_Interactivity'!N115)</x:f>
      </x:c>
      <x:c r="R41" s="65" t="str">
        <x:f>'01b_Interactivity'!X115</x:f>
        <x:v>editable_future_gpu_unavailable</x:v>
      </x:c>
      <x:c r="S41" s="9" t="inlineStr">
        <x:is>
          <x:t xml:space="preserve">No model/GPU/workload benchmark row was available.</x:t>
        </x:is>
      </x:c>
    </x:row>
    <x:row r="42">
      <x:c r="A42" t="str">
        <x:v>DeepSeek V4 Pro</x:v>
      </x:c>
      <x:c r="B42" t="str">
        <x:v>Post Rubin</x:v>
      </x:c>
      <x:c r="C42" s="66" t="n">
        <x:v>50</x:v>
      </x:c>
      <x:c r="D42" s="157" t="str">
        <x:f>IF('01b_Interactivity'!H116="","",'01b_Interactivity'!H116)</x:f>
      </x:c>
      <x:c r="E42" s="66" t="str">
        <x:f>IF('01b_Interactivity'!H116="","",'01b_Interactivity'!Q116)</x:f>
      </x:c>
      <x:c r="F42" s="65" t="str">
        <x:f>IF('01b_Interactivity'!H116="","",'01b_Interactivity'!O116)</x:f>
      </x:c>
      <x:c r="G42" s="65" t="str">
        <x:f>IF('01b_Interactivity'!H116="","",'01b_Interactivity'!N116)</x:f>
      </x:c>
      <x:c r="H42" s="65" t="str">
        <x:f>'01b_Interactivity'!X116</x:f>
        <x:v>editable_future_gpu_unavailable</x:v>
      </x:c>
      <x:c r="I42" s="159" t="str">
        <x:f>IF('01b_Interactivity'!H117="","",'01b_Interactivity'!H117)</x:f>
      </x:c>
      <x:c r="J42" s="102" t="str">
        <x:f>IF('01b_Interactivity'!H117="","",'01b_Interactivity'!Q117)</x:f>
      </x:c>
      <x:c r="K42" s="65" t="str">
        <x:f>IF('01b_Interactivity'!H117="","",'01b_Interactivity'!O117)</x:f>
      </x:c>
      <x:c r="L42" s="65" t="str">
        <x:f>IF('01b_Interactivity'!H117="","",'01b_Interactivity'!N117)</x:f>
      </x:c>
      <x:c r="M42" s="65" t="str">
        <x:f>'01b_Interactivity'!X117</x:f>
        <x:v>editable_future_gpu_unavailable</x:v>
      </x:c>
      <x:c r="N42" s="159" t="str">
        <x:f>IF('01b_Interactivity'!H118="","",'01b_Interactivity'!H118)</x:f>
      </x:c>
      <x:c r="O42" s="102" t="str">
        <x:f>IF('01b_Interactivity'!H118="","",'01b_Interactivity'!Q118)</x:f>
      </x:c>
      <x:c r="P42" s="65" t="str">
        <x:f>IF('01b_Interactivity'!H118="","",'01b_Interactivity'!O118)</x:f>
      </x:c>
      <x:c r="Q42" s="65" t="str">
        <x:f>IF('01b_Interactivity'!H118="","",'01b_Interactivity'!N118)</x:f>
      </x:c>
      <x:c r="R42" s="65" t="str">
        <x:f>'01b_Interactivity'!X118</x:f>
        <x:v>editable_future_gpu_unavailable</x:v>
      </x:c>
      <x:c r="S42" s="9" t="inlineStr">
        <x:is>
          <x:t xml:space="preserve">Agentic proxy could not be derived because no long-chat benchmark row was available.</x:t>
        </x:is>
      </x:c>
    </x:row>
    <x:row r="43">
      <x:c r="A43" t="str">
        <x:v>DeepSeek V4 Pro</x:v>
      </x:c>
      <x:c r="B43" t="str">
        <x:v>Post Rubin</x:v>
      </x:c>
      <x:c r="C43" s="66" t="n">
        <x:v>70</x:v>
      </x:c>
      <x:c r="D43" s="157" t="str">
        <x:f>IF('01b_Interactivity'!H119="","",'01b_Interactivity'!H119)</x:f>
      </x:c>
      <x:c r="E43" s="66" t="str">
        <x:f>IF('01b_Interactivity'!H119="","",'01b_Interactivity'!Q119)</x:f>
      </x:c>
      <x:c r="F43" s="65" t="str">
        <x:f>IF('01b_Interactivity'!H119="","",'01b_Interactivity'!O119)</x:f>
      </x:c>
      <x:c r="G43" s="65" t="str">
        <x:f>IF('01b_Interactivity'!H119="","",'01b_Interactivity'!N119)</x:f>
      </x:c>
      <x:c r="H43" s="65" t="str">
        <x:f>'01b_Interactivity'!X119</x:f>
        <x:v>editable_future_gpu_unavailable</x:v>
      </x:c>
      <x:c r="I43" s="159" t="str">
        <x:f>IF('01b_Interactivity'!H120="","",'01b_Interactivity'!H120)</x:f>
      </x:c>
      <x:c r="J43" s="102" t="str">
        <x:f>IF('01b_Interactivity'!H120="","",'01b_Interactivity'!Q120)</x:f>
      </x:c>
      <x:c r="K43" s="65" t="str">
        <x:f>IF('01b_Interactivity'!H120="","",'01b_Interactivity'!O120)</x:f>
      </x:c>
      <x:c r="L43" s="65" t="str">
        <x:f>IF('01b_Interactivity'!H120="","",'01b_Interactivity'!N120)</x:f>
      </x:c>
      <x:c r="M43" s="65" t="str">
        <x:f>'01b_Interactivity'!X120</x:f>
        <x:v>editable_future_gpu_unavailable</x:v>
      </x:c>
      <x:c r="N43" s="159" t="str">
        <x:f>IF('01b_Interactivity'!H121="","",'01b_Interactivity'!H121)</x:f>
      </x:c>
      <x:c r="O43" s="102" t="str">
        <x:f>IF('01b_Interactivity'!H121="","",'01b_Interactivity'!Q121)</x:f>
      </x:c>
      <x:c r="P43" s="65" t="str">
        <x:f>IF('01b_Interactivity'!H121="","",'01b_Interactivity'!O121)</x:f>
      </x:c>
      <x:c r="Q43" s="65" t="str">
        <x:f>IF('01b_Interactivity'!H121="","",'01b_Interactivity'!N121)</x:f>
      </x:c>
      <x:c r="R43" s="65" t="str">
        <x:f>'01b_Interactivity'!X121</x:f>
        <x:v>editable_future_gpu_unavailable</x:v>
      </x:c>
      <x:c r="S43" s="9" t="inlineStr">
        <x:is>
          <x:t xml:space="preserve">Agentic proxy could not be derived because no long-chat benchmark row was available.</x:t>
        </x:is>
      </x:c>
    </x:row>
    <x:row r="44">
      <x:c r="A44" t="str">
        <x:v>DeepSeek V4 Pro</x:v>
      </x:c>
      <x:c r="B44" t="str">
        <x:v>Post Rubin</x:v>
      </x:c>
      <x:c r="C44" s="66" t="n">
        <x:v>100</x:v>
      </x:c>
      <x:c r="D44" s="157" t="str">
        <x:f>IF('01b_Interactivity'!H122="","",'01b_Interactivity'!H122)</x:f>
      </x:c>
      <x:c r="E44" s="66" t="str">
        <x:f>IF('01b_Interactivity'!H122="","",'01b_Interactivity'!Q122)</x:f>
      </x:c>
      <x:c r="F44" s="65" t="str">
        <x:f>IF('01b_Interactivity'!H122="","",'01b_Interactivity'!O122)</x:f>
      </x:c>
      <x:c r="G44" s="65" t="str">
        <x:f>IF('01b_Interactivity'!H122="","",'01b_Interactivity'!N122)</x:f>
      </x:c>
      <x:c r="H44" s="65" t="str">
        <x:f>'01b_Interactivity'!X122</x:f>
        <x:v>editable_future_gpu_unavailable</x:v>
      </x:c>
      <x:c r="I44" s="159" t="str">
        <x:f>IF('01b_Interactivity'!H123="","",'01b_Interactivity'!H123)</x:f>
      </x:c>
      <x:c r="J44" s="102" t="str">
        <x:f>IF('01b_Interactivity'!H123="","",'01b_Interactivity'!Q123)</x:f>
      </x:c>
      <x:c r="K44" s="65" t="str">
        <x:f>IF('01b_Interactivity'!H123="","",'01b_Interactivity'!O123)</x:f>
      </x:c>
      <x:c r="L44" s="65" t="str">
        <x:f>IF('01b_Interactivity'!H123="","",'01b_Interactivity'!N123)</x:f>
      </x:c>
      <x:c r="M44" s="65" t="str">
        <x:f>'01b_Interactivity'!X123</x:f>
        <x:v>editable_future_gpu_unavailable</x:v>
      </x:c>
      <x:c r="N44" s="159" t="str">
        <x:f>IF('01b_Interactivity'!H124="","",'01b_Interactivity'!H124)</x:f>
      </x:c>
      <x:c r="O44" s="102" t="str">
        <x:f>IF('01b_Interactivity'!H124="","",'01b_Interactivity'!Q124)</x:f>
      </x:c>
      <x:c r="P44" s="65" t="str">
        <x:f>IF('01b_Interactivity'!H124="","",'01b_Interactivity'!O124)</x:f>
      </x:c>
      <x:c r="Q44" s="65" t="str">
        <x:f>IF('01b_Interactivity'!H124="","",'01b_Interactivity'!N124)</x:f>
      </x:c>
      <x:c r="R44" s="65" t="str">
        <x:f>'01b_Interactivity'!X124</x:f>
        <x:v>editable_future_gpu_unavailable</x:v>
      </x:c>
      <x:c r="S44" s="9" t="inlineStr">
        <x:is>
          <x:t xml:space="preserve">Agentic proxy could not be derived because no long-chat benchmark row was available.</x:t>
        </x:is>
      </x:c>
    </x:row>
    <x:row r="45">
      <x:c r="A45" t="str">
        <x:v>Kimi K2.5</x:v>
      </x:c>
      <x:c r="B45" t="str">
        <x:v>H200</x:v>
      </x:c>
      <x:c r="C45" s="66" t="n">
        <x:v>30</x:v>
      </x:c>
      <x:c r="D45" s="157" t="n">
        <x:f>IF('01b_Interactivity'!H125="","",'01b_Interactivity'!H125)</x:f>
        <x:v>190201.654401</x:v>
      </x:c>
      <x:c r="E45" s="66" t="n">
        <x:f>IF('01b_Interactivity'!H125="","",'01b_Interactivity'!Q125)</x:f>
        <x:v>64</x:v>
      </x:c>
      <x:c r="F45" s="65" t="str">
        <x:f>IF('01b_Interactivity'!H125="","",'01b_Interactivity'!O125)</x:f>
        <x:v>int4</x:v>
      </x:c>
      <x:c r="G45" s="65" t="str">
        <x:f>IF('01b_Interactivity'!H125="","",'01b_Interactivity'!N125)</x:f>
        <x:v>vllm</x:v>
      </x:c>
      <x:c r="H45" s="65" t="str">
        <x:f>'01b_Interactivity'!X125</x:f>
        <x:v>InferenceX_direct_exact_model</x:v>
      </x:c>
      <x:c r="I45" s="159" t="n">
        <x:f>IF('01b_Interactivity'!H126="","",'01b_Interactivity'!H126)</x:f>
        <x:v>64866.509818</x:v>
      </x:c>
      <x:c r="J45" s="102" t="n">
        <x:f>IF('01b_Interactivity'!H126="","",'01b_Interactivity'!Q126)</x:f>
        <x:v>16</x:v>
      </x:c>
      <x:c r="K45" s="65" t="str">
        <x:f>IF('01b_Interactivity'!H126="","",'01b_Interactivity'!O126)</x:f>
        <x:v>int4</x:v>
      </x:c>
      <x:c r="L45" s="65" t="str">
        <x:f>IF('01b_Interactivity'!H126="","",'01b_Interactivity'!N126)</x:f>
        <x:v>vllm</x:v>
      </x:c>
      <x:c r="M45" s="65" t="str">
        <x:f>'01b_Interactivity'!X126</x:f>
        <x:v>InferenceX_direct_exact_model</x:v>
      </x:c>
      <x:c r="N45" s="159" t="n">
        <x:f>IF('01b_Interactivity'!H127="","",'01b_Interactivity'!H127)</x:f>
        <x:v>99657.753285</x:v>
      </x:c>
      <x:c r="O45" s="102" t="n">
        <x:f>IF('01b_Interactivity'!H127="","",'01b_Interactivity'!Q127)</x:f>
        <x:v>32</x:v>
      </x:c>
      <x:c r="P45" s="65" t="str">
        <x:f>IF('01b_Interactivity'!H127="","",'01b_Interactivity'!O127)</x:f>
        <x:v>fp4</x:v>
      </x:c>
      <x:c r="Q45" s="65" t="str">
        <x:f>IF('01b_Interactivity'!H127="","",'01b_Interactivity'!N127)</x:f>
        <x:v>vllm</x:v>
      </x:c>
      <x:c r="R45" s="65" t="str">
        <x:f>'01b_Interactivity'!X127</x:f>
        <x:v>InferenceX_scaled_exact_model</x:v>
      </x:c>
      <x:c r="S45" s="9" t="inlineStr">
        <x:is>
          <x:t xml:space="preserve">Agentic proxy could not be derived because no long-chat benchmark row was available.</x:t>
        </x:is>
      </x:c>
    </x:row>
    <x:row r="46">
      <x:c r="A46" t="str">
        <x:v>Kimi K2.5</x:v>
      </x:c>
      <x:c r="B46" t="str">
        <x:v>H200</x:v>
      </x:c>
      <x:c r="C46" s="66" t="n">
        <x:v>50</x:v>
      </x:c>
      <x:c r="D46" s="157" t="n">
        <x:f>IF('01b_Interactivity'!H128="","",'01b_Interactivity'!H128)</x:f>
        <x:v>91147.876559</x:v>
      </x:c>
      <x:c r="E46" s="66" t="n">
        <x:f>IF('01b_Interactivity'!H128="","",'01b_Interactivity'!Q128)</x:f>
        <x:v>16</x:v>
      </x:c>
      <x:c r="F46" s="65" t="str">
        <x:f>IF('01b_Interactivity'!H128="","",'01b_Interactivity'!O128)</x:f>
        <x:v>int4</x:v>
      </x:c>
      <x:c r="G46" s="65" t="str">
        <x:f>IF('01b_Interactivity'!H128="","",'01b_Interactivity'!N128)</x:f>
        <x:v>vllm</x:v>
      </x:c>
      <x:c r="H46" s="65" t="str">
        <x:f>'01b_Interactivity'!X128</x:f>
        <x:v>InferenceX_direct_exact_model</x:v>
      </x:c>
      <x:c r="I46" s="159" t="n">
        <x:f>IF('01b_Interactivity'!H129="","",'01b_Interactivity'!H129)</x:f>
        <x:v>48406.761177</x:v>
      </x:c>
      <x:c r="J46" s="102" t="n">
        <x:f>IF('01b_Interactivity'!H129="","",'01b_Interactivity'!Q129)</x:f>
        <x:v>8</x:v>
      </x:c>
      <x:c r="K46" s="65" t="str">
        <x:f>IF('01b_Interactivity'!H129="","",'01b_Interactivity'!O129)</x:f>
        <x:v>int4</x:v>
      </x:c>
      <x:c r="L46" s="65" t="str">
        <x:f>IF('01b_Interactivity'!H129="","",'01b_Interactivity'!N129)</x:f>
        <x:v>vllm</x:v>
      </x:c>
      <x:c r="M46" s="65" t="str">
        <x:f>'01b_Interactivity'!X129</x:f>
        <x:v>InferenceX_direct_exact_model</x:v>
      </x:c>
      <x:c r="N46" s="159" t="n">
        <x:f>IF('01b_Interactivity'!H130="","",'01b_Interactivity'!H130)</x:f>
        <x:v>84147.976642</x:v>
      </x:c>
      <x:c r="O46" s="102" t="n">
        <x:f>IF('01b_Interactivity'!H130="","",'01b_Interactivity'!Q130)</x:f>
        <x:v>16</x:v>
      </x:c>
      <x:c r="P46" s="65" t="str">
        <x:f>IF('01b_Interactivity'!H130="","",'01b_Interactivity'!O130)</x:f>
        <x:v>fp4</x:v>
      </x:c>
      <x:c r="Q46" s="65" t="str">
        <x:f>IF('01b_Interactivity'!H130="","",'01b_Interactivity'!N130)</x:f>
        <x:v>vllm</x:v>
      </x:c>
      <x:c r="R46" s="65" t="str">
        <x:f>'01b_Interactivity'!X130</x:f>
        <x:v>InferenceX_scaled_exact_model</x:v>
      </x:c>
      <x:c r="S46" s="9" t="inlineStr">
        <x:is>
          <x:t xml:space="preserve">Agentic proxy could not be derived because no long-chat benchmark row was available.</x:t>
        </x:is>
      </x:c>
    </x:row>
    <x:row r="47">
      <x:c r="A47" t="str">
        <x:v>Kimi K2.5</x:v>
      </x:c>
      <x:c r="B47" t="str">
        <x:v>H200</x:v>
      </x:c>
      <x:c r="C47" s="66" t="n">
        <x:v>70</x:v>
      </x:c>
      <x:c r="D47" s="157" t="n">
        <x:f>IF('01b_Interactivity'!H131="","",'01b_Interactivity'!H131)</x:f>
        <x:v>60785.503006</x:v>
      </x:c>
      <x:c r="E47" s="66" t="n">
        <x:f>IF('01b_Interactivity'!H131="","",'01b_Interactivity'!Q131)</x:f>
        <x:v>8</x:v>
      </x:c>
      <x:c r="F47" s="65" t="str">
        <x:f>IF('01b_Interactivity'!H131="","",'01b_Interactivity'!O131)</x:f>
        <x:v>int4</x:v>
      </x:c>
      <x:c r="G47" s="65" t="str">
        <x:f>IF('01b_Interactivity'!H131="","",'01b_Interactivity'!N131)</x:f>
        <x:v>vllm</x:v>
      </x:c>
      <x:c r="H47" s="65" t="str">
        <x:f>'01b_Interactivity'!X131</x:f>
        <x:v>InferenceX_direct_exact_model</x:v>
      </x:c>
      <x:c r="I47" s="159" t="n">
        <x:f>IF('01b_Interactivity'!H132="","",'01b_Interactivity'!H132)</x:f>
        <x:v>48406.761177</x:v>
      </x:c>
      <x:c r="J47" s="102" t="n">
        <x:f>IF('01b_Interactivity'!H132="","",'01b_Interactivity'!Q132)</x:f>
        <x:v>8</x:v>
      </x:c>
      <x:c r="K47" s="65" t="str">
        <x:f>IF('01b_Interactivity'!H132="","",'01b_Interactivity'!O132)</x:f>
        <x:v>int4</x:v>
      </x:c>
      <x:c r="L47" s="65" t="str">
        <x:f>IF('01b_Interactivity'!H132="","",'01b_Interactivity'!N132)</x:f>
        <x:v>vllm</x:v>
      </x:c>
      <x:c r="M47" s="65" t="str">
        <x:f>'01b_Interactivity'!X132</x:f>
        <x:v>InferenceX_direct_exact_model</x:v>
      </x:c>
      <x:c r="N47" s="159" t="n">
        <x:f>IF('01b_Interactivity'!H133="","",'01b_Interactivity'!H133)</x:f>
        <x:v>74610.359124</x:v>
      </x:c>
      <x:c r="O47" s="102" t="n">
        <x:f>IF('01b_Interactivity'!H133="","",'01b_Interactivity'!Q133)</x:f>
        <x:v>8</x:v>
      </x:c>
      <x:c r="P47" s="65" t="str">
        <x:f>IF('01b_Interactivity'!H133="","",'01b_Interactivity'!O133)</x:f>
        <x:v>fp4</x:v>
      </x:c>
      <x:c r="Q47" s="65" t="str">
        <x:f>IF('01b_Interactivity'!H133="","",'01b_Interactivity'!N133)</x:f>
        <x:v>vllm</x:v>
      </x:c>
      <x:c r="R47" s="65" t="str">
        <x:f>'01b_Interactivity'!X133</x:f>
        <x:v>InferenceX_scaled_exact_model</x:v>
      </x:c>
      <x:c r="S47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48">
      <x:c r="A48" t="str">
        <x:v>Kimi K2.5</x:v>
      </x:c>
      <x:c r="B48" t="str">
        <x:v>H200</x:v>
      </x:c>
      <x:c r="C48" s="66" t="n">
        <x:v>100</x:v>
      </x:c>
      <x:c r="D48" s="157" t="n">
        <x:f>IF('01b_Interactivity'!H134="","",'01b_Interactivity'!H134)</x:f>
        <x:v>37024.279977</x:v>
      </x:c>
      <x:c r="E48" s="66" t="n">
        <x:f>IF('01b_Interactivity'!H134="","",'01b_Interactivity'!Q134)</x:f>
        <x:v>4</x:v>
      </x:c>
      <x:c r="F48" s="65" t="str">
        <x:f>IF('01b_Interactivity'!H134="","",'01b_Interactivity'!O134)</x:f>
        <x:v>int4</x:v>
      </x:c>
      <x:c r="G48" s="65" t="str">
        <x:f>IF('01b_Interactivity'!H134="","",'01b_Interactivity'!N134)</x:f>
        <x:v>vllm</x:v>
      </x:c>
      <x:c r="H48" s="65" t="str">
        <x:f>'01b_Interactivity'!X134</x:f>
        <x:v>InferenceX_direct_exact_model</x:v>
      </x:c>
      <x:c r="I48" s="159" t="str">
        <x:f>IF('01b_Interactivity'!H135="","",'01b_Interactivity'!H135)</x:f>
      </x:c>
      <x:c r="J48" s="102" t="str">
        <x:f>IF('01b_Interactivity'!H135="","",'01b_Interactivity'!Q135)</x:f>
      </x:c>
      <x:c r="K48" s="65" t="str">
        <x:f>IF('01b_Interactivity'!H135="","",'01b_Interactivity'!O135)</x:f>
      </x:c>
      <x:c r="L48" s="65" t="str">
        <x:f>IF('01b_Interactivity'!H135="","",'01b_Interactivity'!N135)</x:f>
      </x:c>
      <x:c r="M48" s="65" t="str">
        <x:f>'01b_Interactivity'!X135</x:f>
        <x:v>InferenceX_exact_model_unavailable</x:v>
      </x:c>
      <x:c r="N48" s="159" t="n">
        <x:f>IF('01b_Interactivity'!H136="","",'01b_Interactivity'!H136)</x:f>
        <x:v>74610.359124</x:v>
      </x:c>
      <x:c r="O48" s="102" t="n">
        <x:f>IF('01b_Interactivity'!H136="","",'01b_Interactivity'!Q136)</x:f>
        <x:v>8</x:v>
      </x:c>
      <x:c r="P48" s="65" t="str">
        <x:f>IF('01b_Interactivity'!H136="","",'01b_Interactivity'!O136)</x:f>
        <x:v>fp4</x:v>
      </x:c>
      <x:c r="Q48" s="65" t="str">
        <x:f>IF('01b_Interactivity'!H136="","",'01b_Interactivity'!N136)</x:f>
        <x:v>vllm</x:v>
      </x:c>
      <x:c r="R48" s="65" t="str">
        <x:f>'01b_Interactivity'!X136</x:f>
        <x:v>InferenceX_scaled_exact_model</x:v>
      </x:c>
      <x:c r="S48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49">
      <x:c r="A49" t="str">
        <x:v>Kimi K2.5</x:v>
      </x:c>
      <x:c r="B49" t="str">
        <x:v>B200</x:v>
      </x:c>
      <x:c r="C49" s="66" t="n">
        <x:v>30</x:v>
      </x:c>
      <x:c r="D49" s="157" t="n">
        <x:f>IF('01b_Interactivity'!H137="","",'01b_Interactivity'!H137)</x:f>
        <x:v>607272.283624</x:v>
      </x:c>
      <x:c r="E49" s="66" t="n">
        <x:f>IF('01b_Interactivity'!H137="","",'01b_Interactivity'!Q137)</x:f>
        <x:v>128</x:v>
      </x:c>
      <x:c r="F49" s="65" t="str">
        <x:f>IF('01b_Interactivity'!H137="","",'01b_Interactivity'!O137)</x:f>
        <x:v>fp4</x:v>
      </x:c>
      <x:c r="G49" s="65" t="str">
        <x:f>IF('01b_Interactivity'!H137="","",'01b_Interactivity'!N137)</x:f>
        <x:v>vllm</x:v>
      </x:c>
      <x:c r="H49" s="65" t="str">
        <x:f>'01b_Interactivity'!X137</x:f>
        <x:v>InferenceX_direct_exact_model</x:v>
      </x:c>
      <x:c r="I49" s="159" t="n">
        <x:f>IF('01b_Interactivity'!H138="","",'01b_Interactivity'!H138)</x:f>
        <x:v>2335371.457059</x:v>
      </x:c>
      <x:c r="J49" s="102" t="n">
        <x:f>IF('01b_Interactivity'!H138="","",'01b_Interactivity'!Q138)</x:f>
        <x:v>1127</x:v>
      </x:c>
      <x:c r="K49" s="65" t="str">
        <x:f>IF('01b_Interactivity'!H138="","",'01b_Interactivity'!O138)</x:f>
        <x:v>fp4</x:v>
      </x:c>
      <x:c r="L49" s="65" t="str">
        <x:f>IF('01b_Interactivity'!H138="","",'01b_Interactivity'!N138)</x:f>
        <x:v>dynamo-trt</x:v>
      </x:c>
      <x:c r="M49" s="65" t="str">
        <x:f>'01b_Interactivity'!X138</x:f>
        <x:v>InferenceX_direct_exact_model</x:v>
      </x:c>
      <x:c r="N49" s="159" t="n">
        <x:f>IF('01b_Interactivity'!H139="","",'01b_Interactivity'!H139)</x:f>
        <x:v>133071.269006</x:v>
      </x:c>
      <x:c r="O49" s="102" t="n">
        <x:f>IF('01b_Interactivity'!H139="","",'01b_Interactivity'!Q139)</x:f>
        <x:v>32</x:v>
      </x:c>
      <x:c r="P49" s="65" t="str">
        <x:f>IF('01b_Interactivity'!H139="","",'01b_Interactivity'!O139)</x:f>
        <x:v>fp4</x:v>
      </x:c>
      <x:c r="Q49" s="65" t="str">
        <x:f>IF('01b_Interactivity'!H139="","",'01b_Interactivity'!N139)</x:f>
        <x:v>vllm</x:v>
      </x:c>
      <x:c r="R49" s="65" t="str">
        <x:f>'01b_Interactivity'!X139</x:f>
        <x:v>InferenceX_scaled_exact_model</x:v>
      </x:c>
      <x:c r="S49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50">
      <x:c r="A50" t="str">
        <x:v>Kimi K2.5</x:v>
      </x:c>
      <x:c r="B50" t="str">
        <x:v>B200</x:v>
      </x:c>
      <x:c r="C50" s="66" t="n">
        <x:v>50</x:v>
      </x:c>
      <x:c r="D50" s="157" t="n">
        <x:f>IF('01b_Interactivity'!H140="","",'01b_Interactivity'!H140)</x:f>
        <x:v>265130.03328</x:v>
      </x:c>
      <x:c r="E50" s="66" t="n">
        <x:f>IF('01b_Interactivity'!H140="","",'01b_Interactivity'!Q140)</x:f>
        <x:v>32</x:v>
      </x:c>
      <x:c r="F50" s="65" t="str">
        <x:f>IF('01b_Interactivity'!H140="","",'01b_Interactivity'!O140)</x:f>
        <x:v>fp4</x:v>
      </x:c>
      <x:c r="G50" s="65" t="str">
        <x:f>IF('01b_Interactivity'!H140="","",'01b_Interactivity'!N140)</x:f>
        <x:v>vllm</x:v>
      </x:c>
      <x:c r="H50" s="65" t="str">
        <x:f>'01b_Interactivity'!X140</x:f>
        <x:v>InferenceX_direct_exact_model</x:v>
      </x:c>
      <x:c r="I50" s="159" t="n">
        <x:f>IF('01b_Interactivity'!H141="","",'01b_Interactivity'!H141)</x:f>
        <x:v>315680.655838</x:v>
      </x:c>
      <x:c r="J50" s="102" t="n">
        <x:f>IF('01b_Interactivity'!H141="","",'01b_Interactivity'!Q141)</x:f>
        <x:v>512</x:v>
      </x:c>
      <x:c r="K50" s="65" t="str">
        <x:f>IF('01b_Interactivity'!H141="","",'01b_Interactivity'!O141)</x:f>
        <x:v>fp4</x:v>
      </x:c>
      <x:c r="L50" s="65" t="str">
        <x:f>IF('01b_Interactivity'!H141="","",'01b_Interactivity'!N141)</x:f>
        <x:v>dynamo-vllm</x:v>
      </x:c>
      <x:c r="M50" s="65" t="str">
        <x:f>'01b_Interactivity'!X141</x:f>
        <x:v>InferenceX_direct_exact_model</x:v>
      </x:c>
      <x:c r="N50" s="159" t="n">
        <x:f>IF('01b_Interactivity'!H142="","",'01b_Interactivity'!H142)</x:f>
        <x:v>112361.333333</x:v>
      </x:c>
      <x:c r="O50" s="102" t="n">
        <x:f>IF('01b_Interactivity'!H142="","",'01b_Interactivity'!Q142)</x:f>
        <x:v>16</x:v>
      </x:c>
      <x:c r="P50" s="65" t="str">
        <x:f>IF('01b_Interactivity'!H142="","",'01b_Interactivity'!O142)</x:f>
        <x:v>fp4</x:v>
      </x:c>
      <x:c r="Q50" s="65" t="str">
        <x:f>IF('01b_Interactivity'!H142="","",'01b_Interactivity'!N142)</x:f>
        <x:v>vllm</x:v>
      </x:c>
      <x:c r="R50" s="65" t="str">
        <x:f>'01b_Interactivity'!X142</x:f>
        <x:v>InferenceX_scaled_exact_model</x:v>
      </x:c>
      <x:c r="S50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51">
      <x:c r="A51" t="str">
        <x:v>Kimi K2.5</x:v>
      </x:c>
      <x:c r="B51" t="str">
        <x:v>B200</x:v>
      </x:c>
      <x:c r="C51" s="66" t="n">
        <x:v>70</x:v>
      </x:c>
      <x:c r="D51" s="157" t="n">
        <x:f>IF('01b_Interactivity'!H143="","",'01b_Interactivity'!H143)</x:f>
        <x:v>181730.656567</x:v>
      </x:c>
      <x:c r="E51" s="66" t="n">
        <x:f>IF('01b_Interactivity'!H143="","",'01b_Interactivity'!Q143)</x:f>
        <x:v>16</x:v>
      </x:c>
      <x:c r="F51" s="65" t="str">
        <x:f>IF('01b_Interactivity'!H143="","",'01b_Interactivity'!O143)</x:f>
        <x:v>fp4</x:v>
      </x:c>
      <x:c r="G51" s="65" t="str">
        <x:f>IF('01b_Interactivity'!H143="","",'01b_Interactivity'!N143)</x:f>
        <x:v>vllm</x:v>
      </x:c>
      <x:c r="H51" s="65" t="str">
        <x:f>'01b_Interactivity'!X143</x:f>
        <x:v>InferenceX_direct_exact_model</x:v>
      </x:c>
      <x:c r="I51" s="159" t="n">
        <x:f>IF('01b_Interactivity'!H144="","",'01b_Interactivity'!H144)</x:f>
        <x:v>193807.711585</x:v>
      </x:c>
      <x:c r="J51" s="102" t="n">
        <x:f>IF('01b_Interactivity'!H144="","",'01b_Interactivity'!Q144)</x:f>
        <x:v>115</x:v>
      </x:c>
      <x:c r="K51" s="65" t="str">
        <x:f>IF('01b_Interactivity'!H144="","",'01b_Interactivity'!O144)</x:f>
        <x:v>fp4</x:v>
      </x:c>
      <x:c r="L51" s="65" t="str">
        <x:f>IF('01b_Interactivity'!H144="","",'01b_Interactivity'!N144)</x:f>
        <x:v>dynamo-trt</x:v>
      </x:c>
      <x:c r="M51" s="65" t="str">
        <x:f>'01b_Interactivity'!X144</x:f>
        <x:v>InferenceX_direct_exact_model</x:v>
      </x:c>
      <x:c r="N51" s="159" t="n">
        <x:f>IF('01b_Interactivity'!H145="","",'01b_Interactivity'!H145)</x:f>
        <x:v>99625.918129</x:v>
      </x:c>
      <x:c r="O51" s="102" t="n">
        <x:f>IF('01b_Interactivity'!H145="","",'01b_Interactivity'!Q145)</x:f>
        <x:v>8</x:v>
      </x:c>
      <x:c r="P51" s="65" t="str">
        <x:f>IF('01b_Interactivity'!H145="","",'01b_Interactivity'!O145)</x:f>
        <x:v>fp4</x:v>
      </x:c>
      <x:c r="Q51" s="65" t="str">
        <x:f>IF('01b_Interactivity'!H145="","",'01b_Interactivity'!N145)</x:f>
        <x:v>vllm</x:v>
      </x:c>
      <x:c r="R51" s="65" t="str">
        <x:f>'01b_Interactivity'!X145</x:f>
        <x:v>InferenceX_scaled_exact_model</x:v>
      </x:c>
      <x:c r="S51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52">
      <x:c r="A52" t="str">
        <x:v>Kimi K2.5</x:v>
      </x:c>
      <x:c r="B52" t="str">
        <x:v>B200</x:v>
      </x:c>
      <x:c r="C52" s="66" t="n">
        <x:v>100</x:v>
      </x:c>
      <x:c r="D52" s="157" t="n">
        <x:f>IF('01b_Interactivity'!H146="","",'01b_Interactivity'!H146)</x:f>
        <x:v>117663.179702</x:v>
      </x:c>
      <x:c r="E52" s="66" t="n">
        <x:f>IF('01b_Interactivity'!H146="","",'01b_Interactivity'!Q146)</x:f>
        <x:v>8</x:v>
      </x:c>
      <x:c r="F52" s="65" t="str">
        <x:f>IF('01b_Interactivity'!H146="","",'01b_Interactivity'!O146)</x:f>
        <x:v>fp4</x:v>
      </x:c>
      <x:c r="G52" s="65" t="str">
        <x:f>IF('01b_Interactivity'!H146="","",'01b_Interactivity'!N146)</x:f>
        <x:v>vllm</x:v>
      </x:c>
      <x:c r="H52" s="65" t="str">
        <x:f>'01b_Interactivity'!X146</x:f>
        <x:v>InferenceX_direct_exact_model</x:v>
      </x:c>
      <x:c r="I52" s="159" t="n">
        <x:f>IF('01b_Interactivity'!H147="","",'01b_Interactivity'!H147)</x:f>
        <x:v>121421.699544</x:v>
      </x:c>
      <x:c r="J52" s="102" t="n">
        <x:f>IF('01b_Interactivity'!H147="","",'01b_Interactivity'!Q147)</x:f>
        <x:v>60</x:v>
      </x:c>
      <x:c r="K52" s="65" t="str">
        <x:f>IF('01b_Interactivity'!H147="","",'01b_Interactivity'!O147)</x:f>
        <x:v>fp4</x:v>
      </x:c>
      <x:c r="L52" s="65" t="str">
        <x:f>IF('01b_Interactivity'!H147="","",'01b_Interactivity'!N147)</x:f>
        <x:v>dynamo-trt</x:v>
      </x:c>
      <x:c r="M52" s="65" t="str">
        <x:f>'01b_Interactivity'!X147</x:f>
        <x:v>InferenceX_direct_exact_model</x:v>
      </x:c>
      <x:c r="N52" s="159" t="n">
        <x:f>IF('01b_Interactivity'!H148="","",'01b_Interactivity'!H148)</x:f>
        <x:v>99625.918129</x:v>
      </x:c>
      <x:c r="O52" s="102" t="n">
        <x:f>IF('01b_Interactivity'!H148="","",'01b_Interactivity'!Q148)</x:f>
        <x:v>8</x:v>
      </x:c>
      <x:c r="P52" s="65" t="str">
        <x:f>IF('01b_Interactivity'!H148="","",'01b_Interactivity'!O148)</x:f>
        <x:v>fp4</x:v>
      </x:c>
      <x:c r="Q52" s="65" t="str">
        <x:f>IF('01b_Interactivity'!H148="","",'01b_Interactivity'!N148)</x:f>
        <x:v>vllm</x:v>
      </x:c>
      <x:c r="R52" s="65" t="str">
        <x:f>'01b_Interactivity'!X148</x:f>
        <x:v>InferenceX_scaled_exact_model</x:v>
      </x:c>
      <x:c r="S52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53">
      <x:c r="A53" t="str">
        <x:v>Kimi K2.5</x:v>
      </x:c>
      <x:c r="B53" t="str">
        <x:v>B300</x:v>
      </x:c>
      <x:c r="C53" s="66" t="n">
        <x:v>30</x:v>
      </x:c>
      <x:c r="D53" s="157" t="n">
        <x:f>IF('01b_Interactivity'!H149="","",'01b_Interactivity'!H149)</x:f>
        <x:v>558962.190034</x:v>
      </x:c>
      <x:c r="E53" s="66" t="n">
        <x:f>IF('01b_Interactivity'!H149="","",'01b_Interactivity'!Q149)</x:f>
        <x:v>128</x:v>
      </x:c>
      <x:c r="F53" s="65" t="str">
        <x:f>IF('01b_Interactivity'!H149="","",'01b_Interactivity'!O149)</x:f>
        <x:v>fp4</x:v>
      </x:c>
      <x:c r="G53" s="65" t="str">
        <x:f>IF('01b_Interactivity'!H149="","",'01b_Interactivity'!N149)</x:f>
        <x:v>vllm</x:v>
      </x:c>
      <x:c r="H53" s="65" t="str">
        <x:f>'01b_Interactivity'!X149</x:f>
        <x:v>InferenceX_direct_exact_model</x:v>
      </x:c>
      <x:c r="I53" s="159" t="n">
        <x:f>IF('01b_Interactivity'!H150="","",'01b_Interactivity'!H150)</x:f>
        <x:v>250424.638978</x:v>
      </x:c>
      <x:c r="J53" s="102" t="n">
        <x:f>IF('01b_Interactivity'!H150="","",'01b_Interactivity'!Q150)</x:f>
        <x:v>64</x:v>
      </x:c>
      <x:c r="K53" s="65" t="str">
        <x:f>IF('01b_Interactivity'!H150="","",'01b_Interactivity'!O150)</x:f>
        <x:v>fp4</x:v>
      </x:c>
      <x:c r="L53" s="65" t="str">
        <x:f>IF('01b_Interactivity'!H150="","",'01b_Interactivity'!N150)</x:f>
        <x:v>vllm</x:v>
      </x:c>
      <x:c r="M53" s="65" t="str">
        <x:f>'01b_Interactivity'!X150</x:f>
        <x:v>InferenceX_direct_exact_model</x:v>
      </x:c>
      <x:c r="N53" s="159" t="n">
        <x:f>IF('01b_Interactivity'!H151="","",'01b_Interactivity'!H151)</x:f>
        <x:v>119764.142105</x:v>
      </x:c>
      <x:c r="O53" s="102" t="n">
        <x:f>IF('01b_Interactivity'!H151="","",'01b_Interactivity'!Q151)</x:f>
        <x:v>32</x:v>
      </x:c>
      <x:c r="P53" s="65" t="str">
        <x:f>IF('01b_Interactivity'!H151="","",'01b_Interactivity'!O151)</x:f>
        <x:v>fp4</x:v>
      </x:c>
      <x:c r="Q53" s="65" t="str">
        <x:f>IF('01b_Interactivity'!H151="","",'01b_Interactivity'!N151)</x:f>
        <x:v>vllm</x:v>
      </x:c>
      <x:c r="R53" s="65" t="str">
        <x:f>'01b_Interactivity'!X151</x:f>
        <x:v>InferenceX_direct_exact_model</x:v>
      </x:c>
      <x:c r="S53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54">
      <x:c r="A54" t="str">
        <x:v>Kimi K2.5</x:v>
      </x:c>
      <x:c r="B54" t="str">
        <x:v>B300</x:v>
      </x:c>
      <x:c r="C54" s="66" t="n">
        <x:v>50</x:v>
      </x:c>
      <x:c r="D54" s="157" t="n">
        <x:f>IF('01b_Interactivity'!H152="","",'01b_Interactivity'!H152)</x:f>
        <x:v>249783.742153</x:v>
      </x:c>
      <x:c r="E54" s="66" t="n">
        <x:f>IF('01b_Interactivity'!H152="","",'01b_Interactivity'!Q152)</x:f>
        <x:v>32</x:v>
      </x:c>
      <x:c r="F54" s="65" t="str">
        <x:f>IF('01b_Interactivity'!H152="","",'01b_Interactivity'!O152)</x:f>
        <x:v>fp4</x:v>
      </x:c>
      <x:c r="G54" s="65" t="str">
        <x:f>IF('01b_Interactivity'!H152="","",'01b_Interactivity'!N152)</x:f>
        <x:v>vllm</x:v>
      </x:c>
      <x:c r="H54" s="65" t="str">
        <x:f>'01b_Interactivity'!X152</x:f>
        <x:v>InferenceX_direct_exact_model</x:v>
      </x:c>
      <x:c r="I54" s="159" t="n">
        <x:f>IF('01b_Interactivity'!H153="","",'01b_Interactivity'!H153)</x:f>
        <x:v>165628.193761</x:v>
      </x:c>
      <x:c r="J54" s="102" t="n">
        <x:f>IF('01b_Interactivity'!H153="","",'01b_Interactivity'!Q153)</x:f>
        <x:v>16</x:v>
      </x:c>
      <x:c r="K54" s="65" t="str">
        <x:f>IF('01b_Interactivity'!H153="","",'01b_Interactivity'!O153)</x:f>
        <x:v>fp4</x:v>
      </x:c>
      <x:c r="L54" s="65" t="str">
        <x:f>IF('01b_Interactivity'!H153="","",'01b_Interactivity'!N153)</x:f>
        <x:v>vllm</x:v>
      </x:c>
      <x:c r="M54" s="65" t="str">
        <x:f>'01b_Interactivity'!X153</x:f>
        <x:v>InferenceX_direct_exact_model</x:v>
      </x:c>
      <x:c r="N54" s="159" t="n">
        <x:f>IF('01b_Interactivity'!H154="","",'01b_Interactivity'!H154)</x:f>
        <x:v>101125.2</x:v>
      </x:c>
      <x:c r="O54" s="102" t="n">
        <x:f>IF('01b_Interactivity'!H154="","",'01b_Interactivity'!Q154)</x:f>
        <x:v>16</x:v>
      </x:c>
      <x:c r="P54" s="65" t="str">
        <x:f>IF('01b_Interactivity'!H154="","",'01b_Interactivity'!O154)</x:f>
        <x:v>fp4</x:v>
      </x:c>
      <x:c r="Q54" s="65" t="str">
        <x:f>IF('01b_Interactivity'!H154="","",'01b_Interactivity'!N154)</x:f>
        <x:v>vllm</x:v>
      </x:c>
      <x:c r="R54" s="65" t="str">
        <x:f>'01b_Interactivity'!X154</x:f>
        <x:v>InferenceX_direct_exact_model</x:v>
      </x:c>
      <x:c r="S54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55">
      <x:c r="A55" t="str">
        <x:v>Kimi K2.5</x:v>
      </x:c>
      <x:c r="B55" t="str">
        <x:v>B300</x:v>
      </x:c>
      <x:c r="C55" s="66" t="n">
        <x:v>70</x:v>
      </x:c>
      <x:c r="D55" s="157" t="n">
        <x:f>IF('01b_Interactivity'!H155="","",'01b_Interactivity'!H155)</x:f>
        <x:v>230833.413974</x:v>
      </x:c>
      <x:c r="E55" s="66" t="n">
        <x:f>IF('01b_Interactivity'!H155="","",'01b_Interactivity'!Q155)</x:f>
        <x:v>16</x:v>
      </x:c>
      <x:c r="F55" s="65" t="str">
        <x:f>IF('01b_Interactivity'!H155="","",'01b_Interactivity'!O155)</x:f>
        <x:v>fp4</x:v>
      </x:c>
      <x:c r="G55" s="65" t="str">
        <x:f>IF('01b_Interactivity'!H155="","",'01b_Interactivity'!N155)</x:f>
        <x:v>vllm</x:v>
      </x:c>
      <x:c r="H55" s="65" t="str">
        <x:f>'01b_Interactivity'!X155</x:f>
        <x:v>InferenceX_direct_exact_model</x:v>
      </x:c>
      <x:c r="I55" s="159" t="n">
        <x:f>IF('01b_Interactivity'!H156="","",'01b_Interactivity'!H156)</x:f>
        <x:v>165628.193761</x:v>
      </x:c>
      <x:c r="J55" s="102" t="n">
        <x:f>IF('01b_Interactivity'!H156="","",'01b_Interactivity'!Q156)</x:f>
        <x:v>16</x:v>
      </x:c>
      <x:c r="K55" s="65" t="str">
        <x:f>IF('01b_Interactivity'!H156="","",'01b_Interactivity'!O156)</x:f>
        <x:v>fp4</x:v>
      </x:c>
      <x:c r="L55" s="65" t="str">
        <x:f>IF('01b_Interactivity'!H156="","",'01b_Interactivity'!N156)</x:f>
        <x:v>vllm</x:v>
      </x:c>
      <x:c r="M55" s="65" t="str">
        <x:f>'01b_Interactivity'!X156</x:f>
        <x:v>InferenceX_direct_exact_model</x:v>
      </x:c>
      <x:c r="N55" s="159" t="n">
        <x:f>IF('01b_Interactivity'!H157="","",'01b_Interactivity'!H157)</x:f>
        <x:v>89663.326316</x:v>
      </x:c>
      <x:c r="O55" s="102" t="n">
        <x:f>IF('01b_Interactivity'!H157="","",'01b_Interactivity'!Q157)</x:f>
        <x:v>8</x:v>
      </x:c>
      <x:c r="P55" s="65" t="str">
        <x:f>IF('01b_Interactivity'!H157="","",'01b_Interactivity'!O157)</x:f>
        <x:v>fp4</x:v>
      </x:c>
      <x:c r="Q55" s="65" t="str">
        <x:f>IF('01b_Interactivity'!H157="","",'01b_Interactivity'!N157)</x:f>
        <x:v>vllm</x:v>
      </x:c>
      <x:c r="R55" s="65" t="str">
        <x:f>'01b_Interactivity'!X157</x:f>
        <x:v>InferenceX_direct_exact_model</x:v>
      </x:c>
      <x:c r="S55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56">
      <x:c r="A56" t="str">
        <x:v>Kimi K2.5</x:v>
      </x:c>
      <x:c r="B56" t="str">
        <x:v>B300</x:v>
      </x:c>
      <x:c r="C56" s="66" t="n">
        <x:v>100</x:v>
      </x:c>
      <x:c r="D56" s="157" t="n">
        <x:f>IF('01b_Interactivity'!H158="","",'01b_Interactivity'!H158)</x:f>
        <x:v>230833.413974</x:v>
      </x:c>
      <x:c r="E56" s="66" t="n">
        <x:f>IF('01b_Interactivity'!H158="","",'01b_Interactivity'!Q158)</x:f>
        <x:v>16</x:v>
      </x:c>
      <x:c r="F56" s="65" t="str">
        <x:f>IF('01b_Interactivity'!H158="","",'01b_Interactivity'!O158)</x:f>
        <x:v>fp4</x:v>
      </x:c>
      <x:c r="G56" s="65" t="str">
        <x:f>IF('01b_Interactivity'!H158="","",'01b_Interactivity'!N158)</x:f>
        <x:v>vllm</x:v>
      </x:c>
      <x:c r="H56" s="65" t="str">
        <x:f>'01b_Interactivity'!X158</x:f>
        <x:v>InferenceX_direct_exact_model</x:v>
      </x:c>
      <x:c r="I56" s="159" t="n">
        <x:f>IF('01b_Interactivity'!H159="","",'01b_Interactivity'!H159)</x:f>
        <x:v>116007.970866</x:v>
      </x:c>
      <x:c r="J56" s="102" t="n">
        <x:f>IF('01b_Interactivity'!H159="","",'01b_Interactivity'!Q159)</x:f>
        <x:v>8</x:v>
      </x:c>
      <x:c r="K56" s="65" t="str">
        <x:f>IF('01b_Interactivity'!H159="","",'01b_Interactivity'!O159)</x:f>
        <x:v>fp4</x:v>
      </x:c>
      <x:c r="L56" s="65" t="str">
        <x:f>IF('01b_Interactivity'!H159="","",'01b_Interactivity'!N159)</x:f>
        <x:v>vllm</x:v>
      </x:c>
      <x:c r="M56" s="65" t="str">
        <x:f>'01b_Interactivity'!X159</x:f>
        <x:v>InferenceX_direct_exact_model</x:v>
      </x:c>
      <x:c r="N56" s="159" t="n">
        <x:f>IF('01b_Interactivity'!H160="","",'01b_Interactivity'!H160)</x:f>
        <x:v>89663.326316</x:v>
      </x:c>
      <x:c r="O56" s="102" t="n">
        <x:f>IF('01b_Interactivity'!H160="","",'01b_Interactivity'!Q160)</x:f>
        <x:v>8</x:v>
      </x:c>
      <x:c r="P56" s="65" t="str">
        <x:f>IF('01b_Interactivity'!H160="","",'01b_Interactivity'!O160)</x:f>
        <x:v>fp4</x:v>
      </x:c>
      <x:c r="Q56" s="65" t="str">
        <x:f>IF('01b_Interactivity'!H160="","",'01b_Interactivity'!N160)</x:f>
        <x:v>vllm</x:v>
      </x:c>
      <x:c r="R56" s="65" t="str">
        <x:f>'01b_Interactivity'!X160</x:f>
        <x:v>InferenceX_direct_exact_model</x:v>
      </x:c>
      <x:c r="S56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57">
      <x:c r="A57" t="str">
        <x:v>Kimi K2.5</x:v>
      </x:c>
      <x:c r="B57" t="str">
        <x:v>GB200</x:v>
      </x:c>
      <x:c r="C57" s="66" t="n">
        <x:v>30</x:v>
      </x:c>
      <x:c r="D57" s="157" t="n">
        <x:f>IF('01b_Interactivity'!H161="","",'01b_Interactivity'!H161)</x:f>
        <x:v>4798956.730083</x:v>
      </x:c>
      <x:c r="E57" s="66" t="n">
        <x:f>IF('01b_Interactivity'!H161="","",'01b_Interactivity'!Q161)</x:f>
        <x:v>4301</x:v>
      </x:c>
      <x:c r="F57" s="65" t="str">
        <x:f>IF('01b_Interactivity'!H161="","",'01b_Interactivity'!O161)</x:f>
        <x:v>fp4</x:v>
      </x:c>
      <x:c r="G57" s="65" t="str">
        <x:f>IF('01b_Interactivity'!H161="","",'01b_Interactivity'!N161)</x:f>
        <x:v>dynamo-trt</x:v>
      </x:c>
      <x:c r="H57" s="65" t="str">
        <x:f>'01b_Interactivity'!X161</x:f>
        <x:v>InferenceX_direct_exact_model</x:v>
      </x:c>
      <x:c r="I57" s="159" t="n">
        <x:f>IF('01b_Interactivity'!H162="","",'01b_Interactivity'!H162)</x:f>
        <x:v>2462470.372289</x:v>
      </x:c>
      <x:c r="J57" s="102" t="n">
        <x:f>IF('01b_Interactivity'!H162="","",'01b_Interactivity'!Q162)</x:f>
        <x:v>2253</x:v>
      </x:c>
      <x:c r="K57" s="65" t="str">
        <x:f>IF('01b_Interactivity'!H162="","",'01b_Interactivity'!O162)</x:f>
        <x:v>fp4</x:v>
      </x:c>
      <x:c r="L57" s="65" t="str">
        <x:f>IF('01b_Interactivity'!H162="","",'01b_Interactivity'!N162)</x:f>
        <x:v>dynamo-trt</x:v>
      </x:c>
      <x:c r="M57" s="65" t="str">
        <x:f>'01b_Interactivity'!X162</x:f>
        <x:v>InferenceX_direct_exact_model</x:v>
      </x:c>
      <x:c r="N57" s="159" t="n">
        <x:f>IF('01b_Interactivity'!H163="","",'01b_Interactivity'!H163)</x:f>
        <x:v>121685.491979</x:v>
      </x:c>
      <x:c r="O57" s="102" t="n">
        <x:f>IF('01b_Interactivity'!H163="","",'01b_Interactivity'!Q163)</x:f>
        <x:v>32</x:v>
      </x:c>
      <x:c r="P57" s="65" t="str">
        <x:f>IF('01b_Interactivity'!H163="","",'01b_Interactivity'!O163)</x:f>
        <x:v>fp4</x:v>
      </x:c>
      <x:c r="Q57" s="65" t="str">
        <x:f>IF('01b_Interactivity'!H163="","",'01b_Interactivity'!N163)</x:f>
        <x:v>vllm</x:v>
      </x:c>
      <x:c r="R57" s="65" t="str">
        <x:f>'01b_Interactivity'!X163</x:f>
        <x:v>InferenceX_scaled_exact_model</x:v>
      </x:c>
      <x:c r="S57" s="13" t="inlineStr">
        <x:is>
          <x:t xml:space="preserve">Agentic throughput = long-chat output TPS/MW divided by 9.2x LLM call multiplier from dynamic reasoning / AgentBench analysis. Long-chat source selection: selected_public_max; agentic_target_met_from_long_chat.</x:t>
        </x:is>
      </x:c>
    </x:row>
    <x:row r="58">
      <x:c r="A58" t="str">
        <x:v>Kimi K2.5</x:v>
      </x:c>
      <x:c r="B58" t="str">
        <x:v>GB200</x:v>
      </x:c>
      <x:c r="C58" s="66" t="n">
        <x:v>50</x:v>
      </x:c>
      <x:c r="D58" s="157" t="n">
        <x:f>IF('01b_Interactivity'!H164="","",'01b_Interactivity'!H164)</x:f>
        <x:v>3043267.567684</x:v>
      </x:c>
      <x:c r="E58" s="66" t="n">
        <x:f>IF('01b_Interactivity'!H164="","",'01b_Interactivity'!Q164)</x:f>
        <x:v>4301</x:v>
      </x:c>
      <x:c r="F58" s="65" t="str">
        <x:f>IF('01b_Interactivity'!H164="","",'01b_Interactivity'!O164)</x:f>
        <x:v>fp4</x:v>
      </x:c>
      <x:c r="G58" s="65" t="str">
        <x:f>IF('01b_Interactivity'!H164="","",'01b_Interactivity'!N164)</x:f>
        <x:v>dynamo-trt</x:v>
      </x:c>
      <x:c r="H58" s="65" t="str">
        <x:f>'01b_Interactivity'!X164</x:f>
        <x:v>InferenceX_direct_exact_model</x:v>
      </x:c>
      <x:c r="I58" s="159" t="n">
        <x:f>IF('01b_Interactivity'!H165="","",'01b_Interactivity'!H165)</x:f>
        <x:v>985185.484085</x:v>
      </x:c>
      <x:c r="J58" s="102" t="n">
        <x:f>IF('01b_Interactivity'!H165="","",'01b_Interactivity'!Q165)</x:f>
        <x:v>1229</x:v>
      </x:c>
      <x:c r="K58" s="65" t="str">
        <x:f>IF('01b_Interactivity'!H165="","",'01b_Interactivity'!O165)</x:f>
        <x:v>fp4</x:v>
      </x:c>
      <x:c r="L58" s="65" t="str">
        <x:f>IF('01b_Interactivity'!H165="","",'01b_Interactivity'!N165)</x:f>
        <x:v>dynamo-trt</x:v>
      </x:c>
      <x:c r="M58" s="65" t="str">
        <x:f>'01b_Interactivity'!X165</x:f>
        <x:v>InferenceX_direct_exact_model</x:v>
      </x:c>
      <x:c r="N58" s="159" t="n">
        <x:f>IF('01b_Interactivity'!H166="","",'01b_Interactivity'!H166)</x:f>
        <x:v>102747.529412</x:v>
      </x:c>
      <x:c r="O58" s="102" t="n">
        <x:f>IF('01b_Interactivity'!H166="","",'01b_Interactivity'!Q166)</x:f>
        <x:v>16</x:v>
      </x:c>
      <x:c r="P58" s="65" t="str">
        <x:f>IF('01b_Interactivity'!H166="","",'01b_Interactivity'!O166)</x:f>
        <x:v>fp4</x:v>
      </x:c>
      <x:c r="Q58" s="65" t="str">
        <x:f>IF('01b_Interactivity'!H166="","",'01b_Interactivity'!N166)</x:f>
        <x:v>vllm</x:v>
      </x:c>
      <x:c r="R58" s="65" t="str">
        <x:f>'01b_Interactivity'!X166</x:f>
        <x:v>InferenceX_scaled_exact_model</x:v>
      </x:c>
      <x:c r="S58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59">
      <x:c r="A59" t="str">
        <x:v>Kimi K2.5</x:v>
      </x:c>
      <x:c r="B59" t="str">
        <x:v>GB200</x:v>
      </x:c>
      <x:c r="C59" s="66" t="n">
        <x:v>70</x:v>
      </x:c>
      <x:c r="D59" s="157" t="n">
        <x:f>IF('01b_Interactivity'!H167="","",'01b_Interactivity'!H167)</x:f>
        <x:v>1169891.082143</x:v>
      </x:c>
      <x:c r="E59" s="66" t="n">
        <x:f>IF('01b_Interactivity'!H167="","",'01b_Interactivity'!Q167)</x:f>
        <x:v>1127</x:v>
      </x:c>
      <x:c r="F59" s="65" t="str">
        <x:f>IF('01b_Interactivity'!H167="","",'01b_Interactivity'!O167)</x:f>
        <x:v>fp4</x:v>
      </x:c>
      <x:c r="G59" s="65" t="str">
        <x:f>IF('01b_Interactivity'!H167="","",'01b_Interactivity'!N167)</x:f>
        <x:v>dynamo-trt</x:v>
      </x:c>
      <x:c r="H59" s="65" t="str">
        <x:f>'01b_Interactivity'!X167</x:f>
        <x:v>InferenceX_direct_exact_model</x:v>
      </x:c>
      <x:c r="I59" s="159" t="n">
        <x:f>IF('01b_Interactivity'!H168="","",'01b_Interactivity'!H168)</x:f>
        <x:v>594793.835839</x:v>
      </x:c>
      <x:c r="J59" s="102" t="n">
        <x:f>IF('01b_Interactivity'!H168="","",'01b_Interactivity'!Q168)</x:f>
        <x:v>666</x:v>
      </x:c>
      <x:c r="K59" s="65" t="str">
        <x:f>IF('01b_Interactivity'!H168="","",'01b_Interactivity'!O168)</x:f>
        <x:v>fp4</x:v>
      </x:c>
      <x:c r="L59" s="65" t="str">
        <x:f>IF('01b_Interactivity'!H168="","",'01b_Interactivity'!N168)</x:f>
        <x:v>dynamo-trt</x:v>
      </x:c>
      <x:c r="M59" s="65" t="str">
        <x:f>'01b_Interactivity'!X168</x:f>
        <x:v>InferenceX_direct_exact_model</x:v>
      </x:c>
      <x:c r="N59" s="159" t="n">
        <x:f>IF('01b_Interactivity'!H169="","",'01b_Interactivity'!H169)</x:f>
        <x:v>91101.775401</x:v>
      </x:c>
      <x:c r="O59" s="102" t="n">
        <x:f>IF('01b_Interactivity'!H169="","",'01b_Interactivity'!Q169)</x:f>
        <x:v>8</x:v>
      </x:c>
      <x:c r="P59" s="65" t="str">
        <x:f>IF('01b_Interactivity'!H169="","",'01b_Interactivity'!O169)</x:f>
        <x:v>fp4</x:v>
      </x:c>
      <x:c r="Q59" s="65" t="str">
        <x:f>IF('01b_Interactivity'!H169="","",'01b_Interactivity'!N169)</x:f>
        <x:v>vllm</x:v>
      </x:c>
      <x:c r="R59" s="65" t="str">
        <x:f>'01b_Interactivity'!X169</x:f>
        <x:v>InferenceX_scaled_exact_model</x:v>
      </x:c>
      <x:c r="S59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60">
      <x:c r="A60" t="str">
        <x:v>Kimi K2.5</x:v>
      </x:c>
      <x:c r="B60" t="str">
        <x:v>GB200</x:v>
      </x:c>
      <x:c r="C60" s="66" t="n">
        <x:v>100</x:v>
      </x:c>
      <x:c r="D60" s="157" t="n">
        <x:f>IF('01b_Interactivity'!H170="","",'01b_Interactivity'!H170)</x:f>
        <x:v>117030.148647</x:v>
      </x:c>
      <x:c r="E60" s="66" t="n">
        <x:f>IF('01b_Interactivity'!H170="","",'01b_Interactivity'!Q170)</x:f>
        <x:v>60</x:v>
      </x:c>
      <x:c r="F60" s="65" t="str">
        <x:f>IF('01b_Interactivity'!H170="","",'01b_Interactivity'!O170)</x:f>
        <x:v>fp4</x:v>
      </x:c>
      <x:c r="G60" s="65" t="str">
        <x:f>IF('01b_Interactivity'!H170="","",'01b_Interactivity'!N170)</x:f>
        <x:v>dynamo-trt</x:v>
      </x:c>
      <x:c r="H60" s="65" t="str">
        <x:f>'01b_Interactivity'!X170</x:f>
        <x:v>InferenceX_direct_exact_model</x:v>
      </x:c>
      <x:c r="I60" s="159" t="n">
        <x:f>IF('01b_Interactivity'!H171="","",'01b_Interactivity'!H171)</x:f>
        <x:v>109937.641485</x:v>
      </x:c>
      <x:c r="J60" s="102" t="n">
        <x:f>IF('01b_Interactivity'!H171="","",'01b_Interactivity'!Q171)</x:f>
        <x:v>60</x:v>
      </x:c>
      <x:c r="K60" s="65" t="str">
        <x:f>IF('01b_Interactivity'!H171="","",'01b_Interactivity'!O171)</x:f>
        <x:v>fp4</x:v>
      </x:c>
      <x:c r="L60" s="65" t="str">
        <x:f>IF('01b_Interactivity'!H171="","",'01b_Interactivity'!N171)</x:f>
        <x:v>dynamo-trt</x:v>
      </x:c>
      <x:c r="M60" s="65" t="str">
        <x:f>'01b_Interactivity'!X171</x:f>
        <x:v>InferenceX_direct_exact_model</x:v>
      </x:c>
      <x:c r="N60" s="159" t="n">
        <x:f>IF('01b_Interactivity'!H172="","",'01b_Interactivity'!H172)</x:f>
        <x:v>91101.775401</x:v>
      </x:c>
      <x:c r="O60" s="102" t="n">
        <x:f>IF('01b_Interactivity'!H172="","",'01b_Interactivity'!Q172)</x:f>
        <x:v>8</x:v>
      </x:c>
      <x:c r="P60" s="65" t="str">
        <x:f>IF('01b_Interactivity'!H172="","",'01b_Interactivity'!O172)</x:f>
        <x:v>fp4</x:v>
      </x:c>
      <x:c r="Q60" s="65" t="str">
        <x:f>IF('01b_Interactivity'!H172="","",'01b_Interactivity'!N172)</x:f>
        <x:v>vllm</x:v>
      </x:c>
      <x:c r="R60" s="65" t="str">
        <x:f>'01b_Interactivity'!X172</x:f>
        <x:v>InferenceX_scaled_exact_model</x:v>
      </x:c>
      <x:c r="S60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61">
      <x:c r="A61" t="str">
        <x:v>Kimi K2.5</x:v>
      </x:c>
      <x:c r="B61" t="str">
        <x:v>GB300</x:v>
      </x:c>
      <x:c r="C61" s="66" t="n">
        <x:v>30</x:v>
      </x:c>
      <x:c r="D61" s="157" t="n">
        <x:f>IF('01b_Interactivity'!H173="","",'01b_Interactivity'!H173)</x:f>
        <x:v>4529174.537271</x:v>
      </x:c>
      <x:c r="E61" s="66" t="n">
        <x:f>IF('01b_Interactivity'!H173="","",'01b_Interactivity'!Q173)</x:f>
        <x:v>4301</x:v>
      </x:c>
      <x:c r="F61" s="65" t="str">
        <x:f>IF('01b_Interactivity'!H173="","",'01b_Interactivity'!O173)</x:f>
        <x:v>fp4</x:v>
      </x:c>
      <x:c r="G61" s="65" t="str">
        <x:f>IF('01b_Interactivity'!H173="","",'01b_Interactivity'!N173)</x:f>
        <x:v>dynamo-trt</x:v>
      </x:c>
      <x:c r="H61" s="65" t="str">
        <x:f>'01b_Interactivity'!X173</x:f>
        <x:v>InferenceX_direct_exact_model</x:v>
      </x:c>
      <x:c r="I61" s="159" t="n">
        <x:f>IF('01b_Interactivity'!H174="","",'01b_Interactivity'!H174)</x:f>
        <x:v>2177077.36017</x:v>
      </x:c>
      <x:c r="J61" s="102" t="n">
        <x:f>IF('01b_Interactivity'!H174="","",'01b_Interactivity'!Q174)</x:f>
        <x:v>2253</x:v>
      </x:c>
      <x:c r="K61" s="65" t="str">
        <x:f>IF('01b_Interactivity'!H174="","",'01b_Interactivity'!O174)</x:f>
        <x:v>fp4</x:v>
      </x:c>
      <x:c r="L61" s="65" t="str">
        <x:f>IF('01b_Interactivity'!H174="","",'01b_Interactivity'!N174)</x:f>
        <x:v>dynamo-trt</x:v>
      </x:c>
      <x:c r="M61" s="65" t="str">
        <x:f>'01b_Interactivity'!X174</x:f>
        <x:v>InferenceX_direct_exact_model</x:v>
      </x:c>
      <x:c r="N61" s="159" t="n">
        <x:f>IF('01b_Interactivity'!H175="","",'01b_Interactivity'!H175)</x:f>
        <x:v>107335.787736</x:v>
      </x:c>
      <x:c r="O61" s="102" t="n">
        <x:f>IF('01b_Interactivity'!H175="","",'01b_Interactivity'!Q175)</x:f>
        <x:v>32</x:v>
      </x:c>
      <x:c r="P61" s="65" t="str">
        <x:f>IF('01b_Interactivity'!H175="","",'01b_Interactivity'!O175)</x:f>
        <x:v>fp4</x:v>
      </x:c>
      <x:c r="Q61" s="65" t="str">
        <x:f>IF('01b_Interactivity'!H175="","",'01b_Interactivity'!N175)</x:f>
        <x:v>vllm</x:v>
      </x:c>
      <x:c r="R61" s="65" t="str">
        <x:f>'01b_Interactivity'!X175</x:f>
        <x:v>InferenceX_scaled_exact_model</x:v>
      </x:c>
      <x:c r="S61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62">
      <x:c r="A62" t="str">
        <x:v>Kimi K2.5</x:v>
      </x:c>
      <x:c r="B62" t="str">
        <x:v>GB300</x:v>
      </x:c>
      <x:c r="C62" s="66" t="n">
        <x:v>50</x:v>
      </x:c>
      <x:c r="D62" s="157" t="n">
        <x:f>IF('01b_Interactivity'!H176="","",'01b_Interactivity'!H176)</x:f>
        <x:v>2888665.817598</x:v>
      </x:c>
      <x:c r="E62" s="66" t="n">
        <x:f>IF('01b_Interactivity'!H176="","",'01b_Interactivity'!Q176)</x:f>
        <x:v>4301</x:v>
      </x:c>
      <x:c r="F62" s="65" t="str">
        <x:f>IF('01b_Interactivity'!H176="","",'01b_Interactivity'!O176)</x:f>
        <x:v>fp4</x:v>
      </x:c>
      <x:c r="G62" s="65" t="str">
        <x:f>IF('01b_Interactivity'!H176="","",'01b_Interactivity'!N176)</x:f>
        <x:v>dynamo-trt</x:v>
      </x:c>
      <x:c r="H62" s="65" t="str">
        <x:f>'01b_Interactivity'!X176</x:f>
        <x:v>InferenceX_direct_exact_model</x:v>
      </x:c>
      <x:c r="I62" s="159" t="n">
        <x:f>IF('01b_Interactivity'!H177="","",'01b_Interactivity'!H177)</x:f>
        <x:v>877936.375657</x:v>
      </x:c>
      <x:c r="J62" s="102" t="n">
        <x:f>IF('01b_Interactivity'!H177="","",'01b_Interactivity'!Q177)</x:f>
        <x:v>1229</x:v>
      </x:c>
      <x:c r="K62" s="65" t="str">
        <x:f>IF('01b_Interactivity'!H177="","",'01b_Interactivity'!O177)</x:f>
        <x:v>fp4</x:v>
      </x:c>
      <x:c r="L62" s="65" t="str">
        <x:f>IF('01b_Interactivity'!H177="","",'01b_Interactivity'!N177)</x:f>
        <x:v>dynamo-trt</x:v>
      </x:c>
      <x:c r="M62" s="65" t="str">
        <x:f>'01b_Interactivity'!X177</x:f>
        <x:v>InferenceX_direct_exact_model</x:v>
      </x:c>
      <x:c r="N62" s="159" t="n">
        <x:f>IF('01b_Interactivity'!H178="","",'01b_Interactivity'!H178)</x:f>
        <x:v>90631.075472</x:v>
      </x:c>
      <x:c r="O62" s="102" t="n">
        <x:f>IF('01b_Interactivity'!H178="","",'01b_Interactivity'!Q178)</x:f>
        <x:v>16</x:v>
      </x:c>
      <x:c r="P62" s="65" t="str">
        <x:f>IF('01b_Interactivity'!H178="","",'01b_Interactivity'!O178)</x:f>
        <x:v>fp4</x:v>
      </x:c>
      <x:c r="Q62" s="65" t="str">
        <x:f>IF('01b_Interactivity'!H178="","",'01b_Interactivity'!N178)</x:f>
        <x:v>vllm</x:v>
      </x:c>
      <x:c r="R62" s="65" t="str">
        <x:f>'01b_Interactivity'!X178</x:f>
        <x:v>InferenceX_scaled_exact_model</x:v>
      </x:c>
      <x:c r="S62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63">
      <x:c r="A63" t="str">
        <x:v>Kimi K2.5</x:v>
      </x:c>
      <x:c r="B63" t="str">
        <x:v>GB300</x:v>
      </x:c>
      <x:c r="C63" s="66" t="n">
        <x:v>70</x:v>
      </x:c>
      <x:c r="D63" s="157" t="n">
        <x:f>IF('01b_Interactivity'!H179="","",'01b_Interactivity'!H179)</x:f>
        <x:v>1069827.842115</x:v>
      </x:c>
      <x:c r="E63" s="66" t="n">
        <x:f>IF('01b_Interactivity'!H179="","",'01b_Interactivity'!Q179)</x:f>
        <x:v>1229</x:v>
      </x:c>
      <x:c r="F63" s="65" t="str">
        <x:f>IF('01b_Interactivity'!H179="","",'01b_Interactivity'!O179)</x:f>
        <x:v>fp4</x:v>
      </x:c>
      <x:c r="G63" s="65" t="str">
        <x:f>IF('01b_Interactivity'!H179="","",'01b_Interactivity'!N179)</x:f>
        <x:v>dynamo-trt</x:v>
      </x:c>
      <x:c r="H63" s="65" t="str">
        <x:f>'01b_Interactivity'!X179</x:f>
        <x:v>InferenceX_direct_exact_model</x:v>
      </x:c>
      <x:c r="I63" s="159" t="n">
        <x:f>IF('01b_Interactivity'!H180="","",'01b_Interactivity'!H180)</x:f>
        <x:v>520354.890274</x:v>
      </x:c>
      <x:c r="J63" s="102" t="n">
        <x:f>IF('01b_Interactivity'!H180="","",'01b_Interactivity'!Q180)</x:f>
        <x:v>615</x:v>
      </x:c>
      <x:c r="K63" s="65" t="str">
        <x:f>IF('01b_Interactivity'!H180="","",'01b_Interactivity'!O180)</x:f>
        <x:v>fp4</x:v>
      </x:c>
      <x:c r="L63" s="65" t="str">
        <x:f>IF('01b_Interactivity'!H180="","",'01b_Interactivity'!N180)</x:f>
        <x:v>dynamo-trt</x:v>
      </x:c>
      <x:c r="M63" s="65" t="str">
        <x:f>'01b_Interactivity'!X180</x:f>
        <x:v>InferenceX_direct_exact_model</x:v>
      </x:c>
      <x:c r="N63" s="159" t="n">
        <x:f>IF('01b_Interactivity'!H181="","",'01b_Interactivity'!H181)</x:f>
        <x:v>80358.641509</x:v>
      </x:c>
      <x:c r="O63" s="102" t="n">
        <x:f>IF('01b_Interactivity'!H181="","",'01b_Interactivity'!Q181)</x:f>
        <x:v>8</x:v>
      </x:c>
      <x:c r="P63" s="65" t="str">
        <x:f>IF('01b_Interactivity'!H181="","",'01b_Interactivity'!O181)</x:f>
        <x:v>fp4</x:v>
      </x:c>
      <x:c r="Q63" s="65" t="str">
        <x:f>IF('01b_Interactivity'!H181="","",'01b_Interactivity'!N181)</x:f>
        <x:v>vllm</x:v>
      </x:c>
      <x:c r="R63" s="65" t="str">
        <x:f>'01b_Interactivity'!X181</x:f>
        <x:v>InferenceX_scaled_exact_model</x:v>
      </x:c>
      <x:c r="S63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64">
      <x:c r="A64" t="str">
        <x:v>Kimi K2.5</x:v>
      </x:c>
      <x:c r="B64" t="str">
        <x:v>GB300</x:v>
      </x:c>
      <x:c r="C64" s="66" t="n">
        <x:v>100</x:v>
      </x:c>
      <x:c r="D64" s="157" t="n">
        <x:f>IF('01b_Interactivity'!H182="","",'01b_Interactivity'!H182)</x:f>
        <x:v>105347.631625</x:v>
      </x:c>
      <x:c r="E64" s="66" t="n">
        <x:f>IF('01b_Interactivity'!H182="","",'01b_Interactivity'!Q182)</x:f>
        <x:v>60</x:v>
      </x:c>
      <x:c r="F64" s="65" t="str">
        <x:f>IF('01b_Interactivity'!H182="","",'01b_Interactivity'!O182)</x:f>
        <x:v>fp4</x:v>
      </x:c>
      <x:c r="G64" s="65" t="str">
        <x:f>IF('01b_Interactivity'!H182="","",'01b_Interactivity'!N182)</x:f>
        <x:v>dynamo-trt</x:v>
      </x:c>
      <x:c r="H64" s="65" t="str">
        <x:f>'01b_Interactivity'!X182</x:f>
        <x:v>InferenceX_direct_exact_model</x:v>
      </x:c>
      <x:c r="I64" s="159" t="n">
        <x:f>IF('01b_Interactivity'!H183="","",'01b_Interactivity'!H183)</x:f>
        <x:v>97638.697318</x:v>
      </x:c>
      <x:c r="J64" s="102" t="n">
        <x:f>IF('01b_Interactivity'!H183="","",'01b_Interactivity'!Q183)</x:f>
        <x:v>60</x:v>
      </x:c>
      <x:c r="K64" s="65" t="str">
        <x:f>IF('01b_Interactivity'!H183="","",'01b_Interactivity'!O183)</x:f>
        <x:v>fp4</x:v>
      </x:c>
      <x:c r="L64" s="65" t="str">
        <x:f>IF('01b_Interactivity'!H183="","",'01b_Interactivity'!N183)</x:f>
        <x:v>dynamo-trt</x:v>
      </x:c>
      <x:c r="M64" s="65" t="str">
        <x:f>'01b_Interactivity'!X183</x:f>
        <x:v>InferenceX_direct_exact_model</x:v>
      </x:c>
      <x:c r="N64" s="159" t="n">
        <x:f>IF('01b_Interactivity'!H184="","",'01b_Interactivity'!H184)</x:f>
        <x:v>80358.641509</x:v>
      </x:c>
      <x:c r="O64" s="102" t="n">
        <x:f>IF('01b_Interactivity'!H184="","",'01b_Interactivity'!Q184)</x:f>
        <x:v>8</x:v>
      </x:c>
      <x:c r="P64" s="65" t="str">
        <x:f>IF('01b_Interactivity'!H184="","",'01b_Interactivity'!O184)</x:f>
        <x:v>fp4</x:v>
      </x:c>
      <x:c r="Q64" s="65" t="str">
        <x:f>IF('01b_Interactivity'!H184="","",'01b_Interactivity'!N184)</x:f>
        <x:v>vllm</x:v>
      </x:c>
      <x:c r="R64" s="65" t="str">
        <x:f>'01b_Interactivity'!X184</x:f>
        <x:v>InferenceX_scaled_exact_model</x:v>
      </x:c>
      <x:c r="S64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65">
      <x:c r="A65" t="str">
        <x:v>Kimi K2.5</x:v>
      </x:c>
      <x:c r="B65" t="str">
        <x:v>R200</x:v>
      </x:c>
      <x:c r="C65" s="66" t="n">
        <x:v>30</x:v>
      </x:c>
      <x:c r="D65" s="157" t="str">
        <x:f>IF('01b_Interactivity'!H185="","",'01b_Interactivity'!H185)</x:f>
      </x:c>
      <x:c r="E65" s="66" t="str">
        <x:f>IF('01b_Interactivity'!H185="","",'01b_Interactivity'!Q185)</x:f>
      </x:c>
      <x:c r="F65" s="65" t="str">
        <x:f>IF('01b_Interactivity'!H185="","",'01b_Interactivity'!O185)</x:f>
      </x:c>
      <x:c r="G65" s="65" t="str">
        <x:f>IF('01b_Interactivity'!H185="","",'01b_Interactivity'!N185)</x:f>
      </x:c>
      <x:c r="H65" s="65" t="str">
        <x:f>'01b_Interactivity'!X185</x:f>
        <x:v>editable_future_gpu_unavailable</x:v>
      </x:c>
      <x:c r="I65" s="159" t="str">
        <x:f>IF('01b_Interactivity'!H186="","",'01b_Interactivity'!H186)</x:f>
      </x:c>
      <x:c r="J65" s="102" t="str">
        <x:f>IF('01b_Interactivity'!H186="","",'01b_Interactivity'!Q186)</x:f>
      </x:c>
      <x:c r="K65" s="65" t="str">
        <x:f>IF('01b_Interactivity'!H186="","",'01b_Interactivity'!O186)</x:f>
      </x:c>
      <x:c r="L65" s="65" t="str">
        <x:f>IF('01b_Interactivity'!H186="","",'01b_Interactivity'!N186)</x:f>
      </x:c>
      <x:c r="M65" s="65" t="str">
        <x:f>'01b_Interactivity'!X186</x:f>
        <x:v>editable_future_gpu_unavailable</x:v>
      </x:c>
      <x:c r="N65" s="159" t="str">
        <x:f>IF('01b_Interactivity'!H187="","",'01b_Interactivity'!H187)</x:f>
      </x:c>
      <x:c r="O65" s="102" t="str">
        <x:f>IF('01b_Interactivity'!H187="","",'01b_Interactivity'!Q187)</x:f>
      </x:c>
      <x:c r="P65" s="65" t="str">
        <x:f>IF('01b_Interactivity'!H187="","",'01b_Interactivity'!O187)</x:f>
      </x:c>
      <x:c r="Q65" s="65" t="str">
        <x:f>IF('01b_Interactivity'!H187="","",'01b_Interactivity'!N187)</x:f>
      </x:c>
      <x:c r="R65" s="65" t="str">
        <x:f>'01b_Interactivity'!X187</x:f>
        <x:v>editable_future_gpu_unavailable</x:v>
      </x:c>
      <x:c r="S65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66">
      <x:c r="A66" t="str">
        <x:v>Kimi K2.5</x:v>
      </x:c>
      <x:c r="B66" t="str">
        <x:v>R200</x:v>
      </x:c>
      <x:c r="C66" s="66" t="n">
        <x:v>50</x:v>
      </x:c>
      <x:c r="D66" s="157" t="str">
        <x:f>IF('01b_Interactivity'!H188="","",'01b_Interactivity'!H188)</x:f>
      </x:c>
      <x:c r="E66" s="66" t="str">
        <x:f>IF('01b_Interactivity'!H188="","",'01b_Interactivity'!Q188)</x:f>
      </x:c>
      <x:c r="F66" s="65" t="str">
        <x:f>IF('01b_Interactivity'!H188="","",'01b_Interactivity'!O188)</x:f>
      </x:c>
      <x:c r="G66" s="65" t="str">
        <x:f>IF('01b_Interactivity'!H188="","",'01b_Interactivity'!N188)</x:f>
      </x:c>
      <x:c r="H66" s="65" t="str">
        <x:f>'01b_Interactivity'!X188</x:f>
        <x:v>editable_future_gpu_unavailable</x:v>
      </x:c>
      <x:c r="I66" s="159" t="str">
        <x:f>IF('01b_Interactivity'!H189="","",'01b_Interactivity'!H189)</x:f>
      </x:c>
      <x:c r="J66" s="102" t="str">
        <x:f>IF('01b_Interactivity'!H189="","",'01b_Interactivity'!Q189)</x:f>
      </x:c>
      <x:c r="K66" s="65" t="str">
        <x:f>IF('01b_Interactivity'!H189="","",'01b_Interactivity'!O189)</x:f>
      </x:c>
      <x:c r="L66" s="65" t="str">
        <x:f>IF('01b_Interactivity'!H189="","",'01b_Interactivity'!N189)</x:f>
      </x:c>
      <x:c r="M66" s="65" t="str">
        <x:f>'01b_Interactivity'!X189</x:f>
        <x:v>editable_future_gpu_unavailable</x:v>
      </x:c>
      <x:c r="N66" s="159" t="str">
        <x:f>IF('01b_Interactivity'!H190="","",'01b_Interactivity'!H190)</x:f>
      </x:c>
      <x:c r="O66" s="102" t="str">
        <x:f>IF('01b_Interactivity'!H190="","",'01b_Interactivity'!Q190)</x:f>
      </x:c>
      <x:c r="P66" s="65" t="str">
        <x:f>IF('01b_Interactivity'!H190="","",'01b_Interactivity'!O190)</x:f>
      </x:c>
      <x:c r="Q66" s="65" t="str">
        <x:f>IF('01b_Interactivity'!H190="","",'01b_Interactivity'!N190)</x:f>
      </x:c>
      <x:c r="R66" s="65" t="str">
        <x:f>'01b_Interactivity'!X190</x:f>
        <x:v>editable_future_gpu_unavailable</x:v>
      </x:c>
      <x:c r="S66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67">
      <x:c r="A67" t="str">
        <x:v>Kimi K2.5</x:v>
      </x:c>
      <x:c r="B67" t="str">
        <x:v>R200</x:v>
      </x:c>
      <x:c r="C67" s="66" t="n">
        <x:v>70</x:v>
      </x:c>
      <x:c r="D67" s="157" t="str">
        <x:f>IF('01b_Interactivity'!H191="","",'01b_Interactivity'!H191)</x:f>
      </x:c>
      <x:c r="E67" s="66" t="str">
        <x:f>IF('01b_Interactivity'!H191="","",'01b_Interactivity'!Q191)</x:f>
      </x:c>
      <x:c r="F67" s="65" t="str">
        <x:f>IF('01b_Interactivity'!H191="","",'01b_Interactivity'!O191)</x:f>
      </x:c>
      <x:c r="G67" s="65" t="str">
        <x:f>IF('01b_Interactivity'!H191="","",'01b_Interactivity'!N191)</x:f>
      </x:c>
      <x:c r="H67" s="65" t="str">
        <x:f>'01b_Interactivity'!X191</x:f>
        <x:v>editable_future_gpu_unavailable</x:v>
      </x:c>
      <x:c r="I67" s="159" t="str">
        <x:f>IF('01b_Interactivity'!H192="","",'01b_Interactivity'!H192)</x:f>
      </x:c>
      <x:c r="J67" s="102" t="str">
        <x:f>IF('01b_Interactivity'!H192="","",'01b_Interactivity'!Q192)</x:f>
      </x:c>
      <x:c r="K67" s="65" t="str">
        <x:f>IF('01b_Interactivity'!H192="","",'01b_Interactivity'!O192)</x:f>
      </x:c>
      <x:c r="L67" s="65" t="str">
        <x:f>IF('01b_Interactivity'!H192="","",'01b_Interactivity'!N192)</x:f>
      </x:c>
      <x:c r="M67" s="65" t="str">
        <x:f>'01b_Interactivity'!X192</x:f>
        <x:v>editable_future_gpu_unavailable</x:v>
      </x:c>
      <x:c r="N67" s="159" t="str">
        <x:f>IF('01b_Interactivity'!H193="","",'01b_Interactivity'!H193)</x:f>
      </x:c>
      <x:c r="O67" s="102" t="str">
        <x:f>IF('01b_Interactivity'!H193="","",'01b_Interactivity'!Q193)</x:f>
      </x:c>
      <x:c r="P67" s="65" t="str">
        <x:f>IF('01b_Interactivity'!H193="","",'01b_Interactivity'!O193)</x:f>
      </x:c>
      <x:c r="Q67" s="65" t="str">
        <x:f>IF('01b_Interactivity'!H193="","",'01b_Interactivity'!N193)</x:f>
      </x:c>
      <x:c r="R67" s="65" t="str">
        <x:f>'01b_Interactivity'!X193</x:f>
        <x:v>editable_future_gpu_unavailable</x:v>
      </x:c>
      <x:c r="S67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68">
      <x:c r="A68" t="str">
        <x:v>Kimi K2.5</x:v>
      </x:c>
      <x:c r="B68" t="str">
        <x:v>R200</x:v>
      </x:c>
      <x:c r="C68" s="66" t="n">
        <x:v>100</x:v>
      </x:c>
      <x:c r="D68" s="157" t="str">
        <x:f>IF('01b_Interactivity'!H194="","",'01b_Interactivity'!H194)</x:f>
      </x:c>
      <x:c r="E68" s="66" t="str">
        <x:f>IF('01b_Interactivity'!H194="","",'01b_Interactivity'!Q194)</x:f>
      </x:c>
      <x:c r="F68" s="65" t="str">
        <x:f>IF('01b_Interactivity'!H194="","",'01b_Interactivity'!O194)</x:f>
      </x:c>
      <x:c r="G68" s="65" t="str">
        <x:f>IF('01b_Interactivity'!H194="","",'01b_Interactivity'!N194)</x:f>
      </x:c>
      <x:c r="H68" s="65" t="str">
        <x:f>'01b_Interactivity'!X194</x:f>
        <x:v>editable_future_gpu_unavailable</x:v>
      </x:c>
      <x:c r="I68" s="159" t="str">
        <x:f>IF('01b_Interactivity'!H195="","",'01b_Interactivity'!H195)</x:f>
      </x:c>
      <x:c r="J68" s="102" t="str">
        <x:f>IF('01b_Interactivity'!H195="","",'01b_Interactivity'!Q195)</x:f>
      </x:c>
      <x:c r="K68" s="65" t="str">
        <x:f>IF('01b_Interactivity'!H195="","",'01b_Interactivity'!O195)</x:f>
      </x:c>
      <x:c r="L68" s="65" t="str">
        <x:f>IF('01b_Interactivity'!H195="","",'01b_Interactivity'!N195)</x:f>
      </x:c>
      <x:c r="M68" s="65" t="str">
        <x:f>'01b_Interactivity'!X195</x:f>
        <x:v>editable_future_gpu_unavailable</x:v>
      </x:c>
      <x:c r="N68" s="159" t="str">
        <x:f>IF('01b_Interactivity'!H196="","",'01b_Interactivity'!H196)</x:f>
      </x:c>
      <x:c r="O68" s="102" t="str">
        <x:f>IF('01b_Interactivity'!H196="","",'01b_Interactivity'!Q196)</x:f>
      </x:c>
      <x:c r="P68" s="65" t="str">
        <x:f>IF('01b_Interactivity'!H196="","",'01b_Interactivity'!O196)</x:f>
      </x:c>
      <x:c r="Q68" s="65" t="str">
        <x:f>IF('01b_Interactivity'!H196="","",'01b_Interactivity'!N196)</x:f>
      </x:c>
      <x:c r="R68" s="65" t="str">
        <x:f>'01b_Interactivity'!X196</x:f>
        <x:v>editable_future_gpu_unavailable</x:v>
      </x:c>
      <x:c r="S68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69">
      <x:c r="A69" t="str">
        <x:v>Kimi K2.5</x:v>
      </x:c>
      <x:c r="B69" t="str">
        <x:v>VR200</x:v>
      </x:c>
      <x:c r="C69" s="66" t="n">
        <x:v>30</x:v>
      </x:c>
      <x:c r="D69" s="157" t="str">
        <x:f>IF('01b_Interactivity'!H197="","",'01b_Interactivity'!H197)</x:f>
      </x:c>
      <x:c r="E69" s="66" t="str">
        <x:f>IF('01b_Interactivity'!H197="","",'01b_Interactivity'!Q197)</x:f>
      </x:c>
      <x:c r="F69" s="65" t="str">
        <x:f>IF('01b_Interactivity'!H197="","",'01b_Interactivity'!O197)</x:f>
      </x:c>
      <x:c r="G69" s="65" t="str">
        <x:f>IF('01b_Interactivity'!H197="","",'01b_Interactivity'!N197)</x:f>
      </x:c>
      <x:c r="H69" s="65" t="str">
        <x:f>'01b_Interactivity'!X197</x:f>
        <x:v>editable_future_gpu_unavailable</x:v>
      </x:c>
      <x:c r="I69" s="159" t="str">
        <x:f>IF('01b_Interactivity'!H198="","",'01b_Interactivity'!H198)</x:f>
      </x:c>
      <x:c r="J69" s="102" t="str">
        <x:f>IF('01b_Interactivity'!H198="","",'01b_Interactivity'!Q198)</x:f>
      </x:c>
      <x:c r="K69" s="65" t="str">
        <x:f>IF('01b_Interactivity'!H198="","",'01b_Interactivity'!O198)</x:f>
      </x:c>
      <x:c r="L69" s="65" t="str">
        <x:f>IF('01b_Interactivity'!H198="","",'01b_Interactivity'!N198)</x:f>
      </x:c>
      <x:c r="M69" s="65" t="str">
        <x:f>'01b_Interactivity'!X198</x:f>
        <x:v>editable_future_gpu_unavailable</x:v>
      </x:c>
      <x:c r="N69" s="159" t="str">
        <x:f>IF('01b_Interactivity'!H199="","",'01b_Interactivity'!H199)</x:f>
      </x:c>
      <x:c r="O69" s="102" t="str">
        <x:f>IF('01b_Interactivity'!H199="","",'01b_Interactivity'!Q199)</x:f>
      </x:c>
      <x:c r="P69" s="65" t="str">
        <x:f>IF('01b_Interactivity'!H199="","",'01b_Interactivity'!O199)</x:f>
      </x:c>
      <x:c r="Q69" s="65" t="str">
        <x:f>IF('01b_Interactivity'!H199="","",'01b_Interactivity'!N199)</x:f>
      </x:c>
      <x:c r="R69" s="65" t="str">
        <x:f>'01b_Interactivity'!X199</x:f>
        <x:v>editable_future_gpu_unavailable</x:v>
      </x:c>
      <x:c r="S69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70">
      <x:c r="A70" t="str">
        <x:v>Kimi K2.5</x:v>
      </x:c>
      <x:c r="B70" t="str">
        <x:v>VR200</x:v>
      </x:c>
      <x:c r="C70" s="66" t="n">
        <x:v>50</x:v>
      </x:c>
      <x:c r="D70" s="157" t="str">
        <x:f>IF('01b_Interactivity'!H200="","",'01b_Interactivity'!H200)</x:f>
      </x:c>
      <x:c r="E70" s="66" t="str">
        <x:f>IF('01b_Interactivity'!H200="","",'01b_Interactivity'!Q200)</x:f>
      </x:c>
      <x:c r="F70" s="65" t="str">
        <x:f>IF('01b_Interactivity'!H200="","",'01b_Interactivity'!O200)</x:f>
      </x:c>
      <x:c r="G70" s="65" t="str">
        <x:f>IF('01b_Interactivity'!H200="","",'01b_Interactivity'!N200)</x:f>
      </x:c>
      <x:c r="H70" s="65" t="str">
        <x:f>'01b_Interactivity'!X200</x:f>
        <x:v>editable_future_gpu_unavailable</x:v>
      </x:c>
      <x:c r="I70" s="159" t="str">
        <x:f>IF('01b_Interactivity'!H201="","",'01b_Interactivity'!H201)</x:f>
      </x:c>
      <x:c r="J70" s="102" t="str">
        <x:f>IF('01b_Interactivity'!H201="","",'01b_Interactivity'!Q201)</x:f>
      </x:c>
      <x:c r="K70" s="65" t="str">
        <x:f>IF('01b_Interactivity'!H201="","",'01b_Interactivity'!O201)</x:f>
      </x:c>
      <x:c r="L70" s="65" t="str">
        <x:f>IF('01b_Interactivity'!H201="","",'01b_Interactivity'!N201)</x:f>
      </x:c>
      <x:c r="M70" s="65" t="str">
        <x:f>'01b_Interactivity'!X201</x:f>
        <x:v>editable_future_gpu_unavailable</x:v>
      </x:c>
      <x:c r="N70" s="159" t="str">
        <x:f>IF('01b_Interactivity'!H202="","",'01b_Interactivity'!H202)</x:f>
      </x:c>
      <x:c r="O70" s="102" t="str">
        <x:f>IF('01b_Interactivity'!H202="","",'01b_Interactivity'!Q202)</x:f>
      </x:c>
      <x:c r="P70" s="65" t="str">
        <x:f>IF('01b_Interactivity'!H202="","",'01b_Interactivity'!O202)</x:f>
      </x:c>
      <x:c r="Q70" s="65" t="str">
        <x:f>IF('01b_Interactivity'!H202="","",'01b_Interactivity'!N202)</x:f>
      </x:c>
      <x:c r="R70" s="65" t="str">
        <x:f>'01b_Interactivity'!X202</x:f>
        <x:v>editable_future_gpu_unavailable</x:v>
      </x:c>
      <x:c r="S70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71">
      <x:c r="A71" t="str">
        <x:v>Kimi K2.5</x:v>
      </x:c>
      <x:c r="B71" t="str">
        <x:v>VR200</x:v>
      </x:c>
      <x:c r="C71" s="66" t="n">
        <x:v>70</x:v>
      </x:c>
      <x:c r="D71" s="157" t="str">
        <x:f>IF('01b_Interactivity'!H203="","",'01b_Interactivity'!H203)</x:f>
      </x:c>
      <x:c r="E71" s="66" t="str">
        <x:f>IF('01b_Interactivity'!H203="","",'01b_Interactivity'!Q203)</x:f>
      </x:c>
      <x:c r="F71" s="65" t="str">
        <x:f>IF('01b_Interactivity'!H203="","",'01b_Interactivity'!O203)</x:f>
      </x:c>
      <x:c r="G71" s="65" t="str">
        <x:f>IF('01b_Interactivity'!H203="","",'01b_Interactivity'!N203)</x:f>
      </x:c>
      <x:c r="H71" s="65" t="str">
        <x:f>'01b_Interactivity'!X203</x:f>
        <x:v>editable_future_gpu_unavailable</x:v>
      </x:c>
      <x:c r="I71" s="159" t="str">
        <x:f>IF('01b_Interactivity'!H204="","",'01b_Interactivity'!H204)</x:f>
      </x:c>
      <x:c r="J71" s="102" t="str">
        <x:f>IF('01b_Interactivity'!H204="","",'01b_Interactivity'!Q204)</x:f>
      </x:c>
      <x:c r="K71" s="65" t="str">
        <x:f>IF('01b_Interactivity'!H204="","",'01b_Interactivity'!O204)</x:f>
      </x:c>
      <x:c r="L71" s="65" t="str">
        <x:f>IF('01b_Interactivity'!H204="","",'01b_Interactivity'!N204)</x:f>
      </x:c>
      <x:c r="M71" s="65" t="str">
        <x:f>'01b_Interactivity'!X204</x:f>
        <x:v>editable_future_gpu_unavailable</x:v>
      </x:c>
      <x:c r="N71" s="159" t="str">
        <x:f>IF('01b_Interactivity'!H205="","",'01b_Interactivity'!H205)</x:f>
      </x:c>
      <x:c r="O71" s="102" t="str">
        <x:f>IF('01b_Interactivity'!H205="","",'01b_Interactivity'!Q205)</x:f>
      </x:c>
      <x:c r="P71" s="65" t="str">
        <x:f>IF('01b_Interactivity'!H205="","",'01b_Interactivity'!O205)</x:f>
      </x:c>
      <x:c r="Q71" s="65" t="str">
        <x:f>IF('01b_Interactivity'!H205="","",'01b_Interactivity'!N205)</x:f>
      </x:c>
      <x:c r="R71" s="65" t="str">
        <x:f>'01b_Interactivity'!X205</x:f>
        <x:v>editable_future_gpu_unavailable</x:v>
      </x:c>
      <x:c r="S71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72">
      <x:c r="A72" t="str">
        <x:v>Kimi K2.5</x:v>
      </x:c>
      <x:c r="B72" t="str">
        <x:v>VR200</x:v>
      </x:c>
      <x:c r="C72" s="66" t="n">
        <x:v>100</x:v>
      </x:c>
      <x:c r="D72" s="157" t="str">
        <x:f>IF('01b_Interactivity'!H206="","",'01b_Interactivity'!H206)</x:f>
      </x:c>
      <x:c r="E72" s="66" t="str">
        <x:f>IF('01b_Interactivity'!H206="","",'01b_Interactivity'!Q206)</x:f>
      </x:c>
      <x:c r="F72" s="65" t="str">
        <x:f>IF('01b_Interactivity'!H206="","",'01b_Interactivity'!O206)</x:f>
      </x:c>
      <x:c r="G72" s="65" t="str">
        <x:f>IF('01b_Interactivity'!H206="","",'01b_Interactivity'!N206)</x:f>
      </x:c>
      <x:c r="H72" s="65" t="str">
        <x:f>'01b_Interactivity'!X206</x:f>
        <x:v>editable_future_gpu_unavailable</x:v>
      </x:c>
      <x:c r="I72" s="159" t="str">
        <x:f>IF('01b_Interactivity'!H207="","",'01b_Interactivity'!H207)</x:f>
      </x:c>
      <x:c r="J72" s="102" t="str">
        <x:f>IF('01b_Interactivity'!H207="","",'01b_Interactivity'!Q207)</x:f>
      </x:c>
      <x:c r="K72" s="65" t="str">
        <x:f>IF('01b_Interactivity'!H207="","",'01b_Interactivity'!O207)</x:f>
      </x:c>
      <x:c r="L72" s="65" t="str">
        <x:f>IF('01b_Interactivity'!H207="","",'01b_Interactivity'!N207)</x:f>
      </x:c>
      <x:c r="M72" s="65" t="str">
        <x:f>'01b_Interactivity'!X207</x:f>
        <x:v>editable_future_gpu_unavailable</x:v>
      </x:c>
      <x:c r="N72" s="159" t="str">
        <x:f>IF('01b_Interactivity'!H208="","",'01b_Interactivity'!H208)</x:f>
      </x:c>
      <x:c r="O72" s="102" t="str">
        <x:f>IF('01b_Interactivity'!H208="","",'01b_Interactivity'!Q208)</x:f>
      </x:c>
      <x:c r="P72" s="65" t="str">
        <x:f>IF('01b_Interactivity'!H208="","",'01b_Interactivity'!O208)</x:f>
      </x:c>
      <x:c r="Q72" s="65" t="str">
        <x:f>IF('01b_Interactivity'!H208="","",'01b_Interactivity'!N208)</x:f>
      </x:c>
      <x:c r="R72" s="65" t="str">
        <x:f>'01b_Interactivity'!X208</x:f>
        <x:v>editable_future_gpu_unavailable</x:v>
      </x:c>
      <x:c r="S72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73">
      <x:c r="A73" t="str">
        <x:v>Kimi K2.5</x:v>
      </x:c>
      <x:c r="B73" t="str">
        <x:v>R300</x:v>
      </x:c>
      <x:c r="C73" s="66" t="n">
        <x:v>30</x:v>
      </x:c>
      <x:c r="D73" s="157" t="str">
        <x:f>IF('01b_Interactivity'!H209="","",'01b_Interactivity'!H209)</x:f>
      </x:c>
      <x:c r="E73" s="66" t="str">
        <x:f>IF('01b_Interactivity'!H209="","",'01b_Interactivity'!Q209)</x:f>
      </x:c>
      <x:c r="F73" s="65" t="str">
        <x:f>IF('01b_Interactivity'!H209="","",'01b_Interactivity'!O209)</x:f>
      </x:c>
      <x:c r="G73" s="65" t="str">
        <x:f>IF('01b_Interactivity'!H209="","",'01b_Interactivity'!N209)</x:f>
      </x:c>
      <x:c r="H73" s="65" t="str">
        <x:f>'01b_Interactivity'!X209</x:f>
        <x:v>editable_future_gpu_unavailable</x:v>
      </x:c>
      <x:c r="I73" s="159" t="str">
        <x:f>IF('01b_Interactivity'!H210="","",'01b_Interactivity'!H210)</x:f>
      </x:c>
      <x:c r="J73" s="102" t="str">
        <x:f>IF('01b_Interactivity'!H210="","",'01b_Interactivity'!Q210)</x:f>
      </x:c>
      <x:c r="K73" s="65" t="str">
        <x:f>IF('01b_Interactivity'!H210="","",'01b_Interactivity'!O210)</x:f>
      </x:c>
      <x:c r="L73" s="65" t="str">
        <x:f>IF('01b_Interactivity'!H210="","",'01b_Interactivity'!N210)</x:f>
      </x:c>
      <x:c r="M73" s="65" t="str">
        <x:f>'01b_Interactivity'!X210</x:f>
        <x:v>editable_future_gpu_unavailable</x:v>
      </x:c>
      <x:c r="N73" s="159" t="str">
        <x:f>IF('01b_Interactivity'!H211="","",'01b_Interactivity'!H211)</x:f>
      </x:c>
      <x:c r="O73" s="102" t="str">
        <x:f>IF('01b_Interactivity'!H211="","",'01b_Interactivity'!Q211)</x:f>
      </x:c>
      <x:c r="P73" s="65" t="str">
        <x:f>IF('01b_Interactivity'!H211="","",'01b_Interactivity'!O211)</x:f>
      </x:c>
      <x:c r="Q73" s="65" t="str">
        <x:f>IF('01b_Interactivity'!H211="","",'01b_Interactivity'!N211)</x:f>
      </x:c>
      <x:c r="R73" s="65" t="str">
        <x:f>'01b_Interactivity'!X211</x:f>
        <x:v>editable_future_gpu_unavailable</x:v>
      </x:c>
      <x:c r="S73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74">
      <x:c r="A74" t="str">
        <x:v>Kimi K2.5</x:v>
      </x:c>
      <x:c r="B74" t="str">
        <x:v>R300</x:v>
      </x:c>
      <x:c r="C74" s="66" t="n">
        <x:v>50</x:v>
      </x:c>
      <x:c r="D74" s="157" t="str">
        <x:f>IF('01b_Interactivity'!H212="","",'01b_Interactivity'!H212)</x:f>
      </x:c>
      <x:c r="E74" s="66" t="str">
        <x:f>IF('01b_Interactivity'!H212="","",'01b_Interactivity'!Q212)</x:f>
      </x:c>
      <x:c r="F74" s="65" t="str">
        <x:f>IF('01b_Interactivity'!H212="","",'01b_Interactivity'!O212)</x:f>
      </x:c>
      <x:c r="G74" s="65" t="str">
        <x:f>IF('01b_Interactivity'!H212="","",'01b_Interactivity'!N212)</x:f>
      </x:c>
      <x:c r="H74" s="65" t="str">
        <x:f>'01b_Interactivity'!X212</x:f>
        <x:v>editable_future_gpu_unavailable</x:v>
      </x:c>
      <x:c r="I74" s="159" t="str">
        <x:f>IF('01b_Interactivity'!H213="","",'01b_Interactivity'!H213)</x:f>
      </x:c>
      <x:c r="J74" s="102" t="str">
        <x:f>IF('01b_Interactivity'!H213="","",'01b_Interactivity'!Q213)</x:f>
      </x:c>
      <x:c r="K74" s="65" t="str">
        <x:f>IF('01b_Interactivity'!H213="","",'01b_Interactivity'!O213)</x:f>
      </x:c>
      <x:c r="L74" s="65" t="str">
        <x:f>IF('01b_Interactivity'!H213="","",'01b_Interactivity'!N213)</x:f>
      </x:c>
      <x:c r="M74" s="65" t="str">
        <x:f>'01b_Interactivity'!X213</x:f>
        <x:v>editable_future_gpu_unavailable</x:v>
      </x:c>
      <x:c r="N74" s="159" t="str">
        <x:f>IF('01b_Interactivity'!H214="","",'01b_Interactivity'!H214)</x:f>
      </x:c>
      <x:c r="O74" s="102" t="str">
        <x:f>IF('01b_Interactivity'!H214="","",'01b_Interactivity'!Q214)</x:f>
      </x:c>
      <x:c r="P74" s="65" t="str">
        <x:f>IF('01b_Interactivity'!H214="","",'01b_Interactivity'!O214)</x:f>
      </x:c>
      <x:c r="Q74" s="65" t="str">
        <x:f>IF('01b_Interactivity'!H214="","",'01b_Interactivity'!N214)</x:f>
      </x:c>
      <x:c r="R74" s="65" t="str">
        <x:f>'01b_Interactivity'!X214</x:f>
        <x:v>editable_future_gpu_unavailable</x:v>
      </x:c>
      <x:c r="S74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75">
      <x:c r="A75" t="str">
        <x:v>Kimi K2.5</x:v>
      </x:c>
      <x:c r="B75" t="str">
        <x:v>R300</x:v>
      </x:c>
      <x:c r="C75" s="66" t="n">
        <x:v>70</x:v>
      </x:c>
      <x:c r="D75" s="157" t="str">
        <x:f>IF('01b_Interactivity'!H215="","",'01b_Interactivity'!H215)</x:f>
      </x:c>
      <x:c r="E75" s="66" t="str">
        <x:f>IF('01b_Interactivity'!H215="","",'01b_Interactivity'!Q215)</x:f>
      </x:c>
      <x:c r="F75" s="65" t="str">
        <x:f>IF('01b_Interactivity'!H215="","",'01b_Interactivity'!O215)</x:f>
      </x:c>
      <x:c r="G75" s="65" t="str">
        <x:f>IF('01b_Interactivity'!H215="","",'01b_Interactivity'!N215)</x:f>
      </x:c>
      <x:c r="H75" s="65" t="str">
        <x:f>'01b_Interactivity'!X215</x:f>
        <x:v>editable_future_gpu_unavailable</x:v>
      </x:c>
      <x:c r="I75" s="159" t="str">
        <x:f>IF('01b_Interactivity'!H216="","",'01b_Interactivity'!H216)</x:f>
      </x:c>
      <x:c r="J75" s="102" t="str">
        <x:f>IF('01b_Interactivity'!H216="","",'01b_Interactivity'!Q216)</x:f>
      </x:c>
      <x:c r="K75" s="65" t="str">
        <x:f>IF('01b_Interactivity'!H216="","",'01b_Interactivity'!O216)</x:f>
      </x:c>
      <x:c r="L75" s="65" t="str">
        <x:f>IF('01b_Interactivity'!H216="","",'01b_Interactivity'!N216)</x:f>
      </x:c>
      <x:c r="M75" s="65" t="str">
        <x:f>'01b_Interactivity'!X216</x:f>
        <x:v>editable_future_gpu_unavailable</x:v>
      </x:c>
      <x:c r="N75" s="159" t="str">
        <x:f>IF('01b_Interactivity'!H217="","",'01b_Interactivity'!H217)</x:f>
      </x:c>
      <x:c r="O75" s="102" t="str">
        <x:f>IF('01b_Interactivity'!H217="","",'01b_Interactivity'!Q217)</x:f>
      </x:c>
      <x:c r="P75" s="65" t="str">
        <x:f>IF('01b_Interactivity'!H217="","",'01b_Interactivity'!O217)</x:f>
      </x:c>
      <x:c r="Q75" s="65" t="str">
        <x:f>IF('01b_Interactivity'!H217="","",'01b_Interactivity'!N217)</x:f>
      </x:c>
      <x:c r="R75" s="65" t="str">
        <x:f>'01b_Interactivity'!X217</x:f>
        <x:v>editable_future_gpu_unavailable</x:v>
      </x:c>
      <x:c r="S75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76">
      <x:c r="A76" t="str">
        <x:v>Kimi K2.5</x:v>
      </x:c>
      <x:c r="B76" t="str">
        <x:v>R300</x:v>
      </x:c>
      <x:c r="C76" s="66" t="n">
        <x:v>100</x:v>
      </x:c>
      <x:c r="D76" s="157" t="str">
        <x:f>IF('01b_Interactivity'!H218="","",'01b_Interactivity'!H218)</x:f>
      </x:c>
      <x:c r="E76" s="66" t="str">
        <x:f>IF('01b_Interactivity'!H218="","",'01b_Interactivity'!Q218)</x:f>
      </x:c>
      <x:c r="F76" s="65" t="str">
        <x:f>IF('01b_Interactivity'!H218="","",'01b_Interactivity'!O218)</x:f>
      </x:c>
      <x:c r="G76" s="65" t="str">
        <x:f>IF('01b_Interactivity'!H218="","",'01b_Interactivity'!N218)</x:f>
      </x:c>
      <x:c r="H76" s="65" t="str">
        <x:f>'01b_Interactivity'!X218</x:f>
        <x:v>editable_future_gpu_unavailable</x:v>
      </x:c>
      <x:c r="I76" s="159" t="str">
        <x:f>IF('01b_Interactivity'!H219="","",'01b_Interactivity'!H219)</x:f>
      </x:c>
      <x:c r="J76" s="102" t="str">
        <x:f>IF('01b_Interactivity'!H219="","",'01b_Interactivity'!Q219)</x:f>
      </x:c>
      <x:c r="K76" s="65" t="str">
        <x:f>IF('01b_Interactivity'!H219="","",'01b_Interactivity'!O219)</x:f>
      </x:c>
      <x:c r="L76" s="65" t="str">
        <x:f>IF('01b_Interactivity'!H219="","",'01b_Interactivity'!N219)</x:f>
      </x:c>
      <x:c r="M76" s="65" t="str">
        <x:f>'01b_Interactivity'!X219</x:f>
        <x:v>editable_future_gpu_unavailable</x:v>
      </x:c>
      <x:c r="N76" s="159" t="str">
        <x:f>IF('01b_Interactivity'!H220="","",'01b_Interactivity'!H220)</x:f>
      </x:c>
      <x:c r="O76" s="102" t="str">
        <x:f>IF('01b_Interactivity'!H220="","",'01b_Interactivity'!Q220)</x:f>
      </x:c>
      <x:c r="P76" s="65" t="str">
        <x:f>IF('01b_Interactivity'!H220="","",'01b_Interactivity'!O220)</x:f>
      </x:c>
      <x:c r="Q76" s="65" t="str">
        <x:f>IF('01b_Interactivity'!H220="","",'01b_Interactivity'!N220)</x:f>
      </x:c>
      <x:c r="R76" s="65" t="str">
        <x:f>'01b_Interactivity'!X220</x:f>
        <x:v>editable_future_gpu_unavailable</x:v>
      </x:c>
      <x:c r="S76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77">
      <x:c r="A77" t="str">
        <x:v>Kimi K2.5</x:v>
      </x:c>
      <x:c r="B77" t="str">
        <x:v>VR300</x:v>
      </x:c>
      <x:c r="C77" s="66" t="n">
        <x:v>30</x:v>
      </x:c>
      <x:c r="D77" s="157" t="str">
        <x:f>IF('01b_Interactivity'!H221="","",'01b_Interactivity'!H221)</x:f>
      </x:c>
      <x:c r="E77" s="66" t="str">
        <x:f>IF('01b_Interactivity'!H221="","",'01b_Interactivity'!Q221)</x:f>
      </x:c>
      <x:c r="F77" s="65" t="str">
        <x:f>IF('01b_Interactivity'!H221="","",'01b_Interactivity'!O221)</x:f>
      </x:c>
      <x:c r="G77" s="65" t="str">
        <x:f>IF('01b_Interactivity'!H221="","",'01b_Interactivity'!N221)</x:f>
      </x:c>
      <x:c r="H77" s="65" t="str">
        <x:f>'01b_Interactivity'!X221</x:f>
        <x:v>editable_future_gpu_unavailable</x:v>
      </x:c>
      <x:c r="I77" s="159" t="str">
        <x:f>IF('01b_Interactivity'!H222="","",'01b_Interactivity'!H222)</x:f>
      </x:c>
      <x:c r="J77" s="102" t="str">
        <x:f>IF('01b_Interactivity'!H222="","",'01b_Interactivity'!Q222)</x:f>
      </x:c>
      <x:c r="K77" s="65" t="str">
        <x:f>IF('01b_Interactivity'!H222="","",'01b_Interactivity'!O222)</x:f>
      </x:c>
      <x:c r="L77" s="65" t="str">
        <x:f>IF('01b_Interactivity'!H222="","",'01b_Interactivity'!N222)</x:f>
      </x:c>
      <x:c r="M77" s="65" t="str">
        <x:f>'01b_Interactivity'!X222</x:f>
        <x:v>editable_future_gpu_unavailable</x:v>
      </x:c>
      <x:c r="N77" s="159" t="str">
        <x:f>IF('01b_Interactivity'!H223="","",'01b_Interactivity'!H223)</x:f>
      </x:c>
      <x:c r="O77" s="102" t="str">
        <x:f>IF('01b_Interactivity'!H223="","",'01b_Interactivity'!Q223)</x:f>
      </x:c>
      <x:c r="P77" s="65" t="str">
        <x:f>IF('01b_Interactivity'!H223="","",'01b_Interactivity'!O223)</x:f>
      </x:c>
      <x:c r="Q77" s="65" t="str">
        <x:f>IF('01b_Interactivity'!H223="","",'01b_Interactivity'!N223)</x:f>
      </x:c>
      <x:c r="R77" s="65" t="str">
        <x:f>'01b_Interactivity'!X223</x:f>
        <x:v>editable_future_gpu_unavailable</x:v>
      </x:c>
      <x:c r="S77" s="9" t="inlineStr">
        <x:is>
          <x:t xml:space="preserve">No model/GPU/workload benchmark row was available.</x:t>
        </x:is>
      </x:c>
    </x:row>
    <x:row r="78">
      <x:c r="A78" t="str">
        <x:v>Kimi K2.5</x:v>
      </x:c>
      <x:c r="B78" t="str">
        <x:v>VR300</x:v>
      </x:c>
      <x:c r="C78" s="66" t="n">
        <x:v>50</x:v>
      </x:c>
      <x:c r="D78" s="157" t="str">
        <x:f>IF('01b_Interactivity'!H224="","",'01b_Interactivity'!H224)</x:f>
      </x:c>
      <x:c r="E78" s="66" t="str">
        <x:f>IF('01b_Interactivity'!H224="","",'01b_Interactivity'!Q224)</x:f>
      </x:c>
      <x:c r="F78" s="65" t="str">
        <x:f>IF('01b_Interactivity'!H224="","",'01b_Interactivity'!O224)</x:f>
      </x:c>
      <x:c r="G78" s="65" t="str">
        <x:f>IF('01b_Interactivity'!H224="","",'01b_Interactivity'!N224)</x:f>
      </x:c>
      <x:c r="H78" s="65" t="str">
        <x:f>'01b_Interactivity'!X224</x:f>
        <x:v>editable_future_gpu_unavailable</x:v>
      </x:c>
      <x:c r="I78" s="159" t="str">
        <x:f>IF('01b_Interactivity'!H225="","",'01b_Interactivity'!H225)</x:f>
      </x:c>
      <x:c r="J78" s="102" t="str">
        <x:f>IF('01b_Interactivity'!H225="","",'01b_Interactivity'!Q225)</x:f>
      </x:c>
      <x:c r="K78" s="65" t="str">
        <x:f>IF('01b_Interactivity'!H225="","",'01b_Interactivity'!O225)</x:f>
      </x:c>
      <x:c r="L78" s="65" t="str">
        <x:f>IF('01b_Interactivity'!H225="","",'01b_Interactivity'!N225)</x:f>
      </x:c>
      <x:c r="M78" s="65" t="str">
        <x:f>'01b_Interactivity'!X225</x:f>
        <x:v>editable_future_gpu_unavailable</x:v>
      </x:c>
      <x:c r="N78" s="159" t="str">
        <x:f>IF('01b_Interactivity'!H226="","",'01b_Interactivity'!H226)</x:f>
      </x:c>
      <x:c r="O78" s="102" t="str">
        <x:f>IF('01b_Interactivity'!H226="","",'01b_Interactivity'!Q226)</x:f>
      </x:c>
      <x:c r="P78" s="65" t="str">
        <x:f>IF('01b_Interactivity'!H226="","",'01b_Interactivity'!O226)</x:f>
      </x:c>
      <x:c r="Q78" s="65" t="str">
        <x:f>IF('01b_Interactivity'!H226="","",'01b_Interactivity'!N226)</x:f>
      </x:c>
      <x:c r="R78" s="65" t="str">
        <x:f>'01b_Interactivity'!X226</x:f>
        <x:v>editable_future_gpu_unavailable</x:v>
      </x:c>
      <x:c r="S78" s="9" t="inlineStr">
        <x:is>
          <x:t xml:space="preserve">No model/GPU/workload benchmark row was available.</x:t>
        </x:is>
      </x:c>
    </x:row>
    <x:row r="79">
      <x:c r="A79" t="str">
        <x:v>Kimi K2.5</x:v>
      </x:c>
      <x:c r="B79" t="str">
        <x:v>VR300</x:v>
      </x:c>
      <x:c r="C79" s="66" t="n">
        <x:v>70</x:v>
      </x:c>
      <x:c r="D79" s="157" t="str">
        <x:f>IF('01b_Interactivity'!H227="","",'01b_Interactivity'!H227)</x:f>
      </x:c>
      <x:c r="E79" s="66" t="str">
        <x:f>IF('01b_Interactivity'!H227="","",'01b_Interactivity'!Q227)</x:f>
      </x:c>
      <x:c r="F79" s="65" t="str">
        <x:f>IF('01b_Interactivity'!H227="","",'01b_Interactivity'!O227)</x:f>
      </x:c>
      <x:c r="G79" s="65" t="str">
        <x:f>IF('01b_Interactivity'!H227="","",'01b_Interactivity'!N227)</x:f>
      </x:c>
      <x:c r="H79" s="65" t="str">
        <x:f>'01b_Interactivity'!X227</x:f>
        <x:v>editable_future_gpu_unavailable</x:v>
      </x:c>
      <x:c r="I79" s="159" t="str">
        <x:f>IF('01b_Interactivity'!H228="","",'01b_Interactivity'!H228)</x:f>
      </x:c>
      <x:c r="J79" s="102" t="str">
        <x:f>IF('01b_Interactivity'!H228="","",'01b_Interactivity'!Q228)</x:f>
      </x:c>
      <x:c r="K79" s="65" t="str">
        <x:f>IF('01b_Interactivity'!H228="","",'01b_Interactivity'!O228)</x:f>
      </x:c>
      <x:c r="L79" s="65" t="str">
        <x:f>IF('01b_Interactivity'!H228="","",'01b_Interactivity'!N228)</x:f>
      </x:c>
      <x:c r="M79" s="65" t="str">
        <x:f>'01b_Interactivity'!X228</x:f>
        <x:v>editable_future_gpu_unavailable</x:v>
      </x:c>
      <x:c r="N79" s="159" t="str">
        <x:f>IF('01b_Interactivity'!H229="","",'01b_Interactivity'!H229)</x:f>
      </x:c>
      <x:c r="O79" s="102" t="str">
        <x:f>IF('01b_Interactivity'!H229="","",'01b_Interactivity'!Q229)</x:f>
      </x:c>
      <x:c r="P79" s="65" t="str">
        <x:f>IF('01b_Interactivity'!H229="","",'01b_Interactivity'!O229)</x:f>
      </x:c>
      <x:c r="Q79" s="65" t="str">
        <x:f>IF('01b_Interactivity'!H229="","",'01b_Interactivity'!N229)</x:f>
      </x:c>
      <x:c r="R79" s="65" t="str">
        <x:f>'01b_Interactivity'!X229</x:f>
        <x:v>editable_future_gpu_unavailable</x:v>
      </x:c>
      <x:c r="S79" s="9" t="inlineStr">
        <x:is>
          <x:t xml:space="preserve">No model/GPU/workload benchmark row was available.</x:t>
        </x:is>
      </x:c>
    </x:row>
    <x:row r="80">
      <x:c r="A80" t="str">
        <x:v>Kimi K2.5</x:v>
      </x:c>
      <x:c r="B80" t="str">
        <x:v>VR300</x:v>
      </x:c>
      <x:c r="C80" s="66" t="n">
        <x:v>100</x:v>
      </x:c>
      <x:c r="D80" s="157" t="str">
        <x:f>IF('01b_Interactivity'!H230="","",'01b_Interactivity'!H230)</x:f>
      </x:c>
      <x:c r="E80" s="66" t="str">
        <x:f>IF('01b_Interactivity'!H230="","",'01b_Interactivity'!Q230)</x:f>
      </x:c>
      <x:c r="F80" s="65" t="str">
        <x:f>IF('01b_Interactivity'!H230="","",'01b_Interactivity'!O230)</x:f>
      </x:c>
      <x:c r="G80" s="65" t="str">
        <x:f>IF('01b_Interactivity'!H230="","",'01b_Interactivity'!N230)</x:f>
      </x:c>
      <x:c r="H80" s="65" t="str">
        <x:f>'01b_Interactivity'!X230</x:f>
        <x:v>editable_future_gpu_unavailable</x:v>
      </x:c>
      <x:c r="I80" s="159" t="str">
        <x:f>IF('01b_Interactivity'!H231="","",'01b_Interactivity'!H231)</x:f>
      </x:c>
      <x:c r="J80" s="102" t="str">
        <x:f>IF('01b_Interactivity'!H231="","",'01b_Interactivity'!Q231)</x:f>
      </x:c>
      <x:c r="K80" s="65" t="str">
        <x:f>IF('01b_Interactivity'!H231="","",'01b_Interactivity'!O231)</x:f>
      </x:c>
      <x:c r="L80" s="65" t="str">
        <x:f>IF('01b_Interactivity'!H231="","",'01b_Interactivity'!N231)</x:f>
      </x:c>
      <x:c r="M80" s="65" t="str">
        <x:f>'01b_Interactivity'!X231</x:f>
        <x:v>editable_future_gpu_unavailable</x:v>
      </x:c>
      <x:c r="N80" s="159" t="str">
        <x:f>IF('01b_Interactivity'!H232="","",'01b_Interactivity'!H232)</x:f>
      </x:c>
      <x:c r="O80" s="102" t="str">
        <x:f>IF('01b_Interactivity'!H232="","",'01b_Interactivity'!Q232)</x:f>
      </x:c>
      <x:c r="P80" s="65" t="str">
        <x:f>IF('01b_Interactivity'!H232="","",'01b_Interactivity'!O232)</x:f>
      </x:c>
      <x:c r="Q80" s="65" t="str">
        <x:f>IF('01b_Interactivity'!H232="","",'01b_Interactivity'!N232)</x:f>
      </x:c>
      <x:c r="R80" s="65" t="str">
        <x:f>'01b_Interactivity'!X232</x:f>
        <x:v>editable_future_gpu_unavailable</x:v>
      </x:c>
      <x:c r="S80" s="9" t="inlineStr">
        <x:is>
          <x:t xml:space="preserve">No model/GPU/workload benchmark row was available.</x:t>
        </x:is>
      </x:c>
    </x:row>
    <x:row r="81">
      <x:c r="A81" t="str">
        <x:v>Kimi K2.5</x:v>
      </x:c>
      <x:c r="B81" t="str">
        <x:v>Post Rubin</x:v>
      </x:c>
      <x:c r="C81" s="66" t="n">
        <x:v>30</x:v>
      </x:c>
      <x:c r="D81" s="157" t="str">
        <x:f>IF('01b_Interactivity'!H233="","",'01b_Interactivity'!H233)</x:f>
      </x:c>
      <x:c r="E81" s="66" t="str">
        <x:f>IF('01b_Interactivity'!H233="","",'01b_Interactivity'!Q233)</x:f>
      </x:c>
      <x:c r="F81" s="65" t="str">
        <x:f>IF('01b_Interactivity'!H233="","",'01b_Interactivity'!O233)</x:f>
      </x:c>
      <x:c r="G81" s="65" t="str">
        <x:f>IF('01b_Interactivity'!H233="","",'01b_Interactivity'!N233)</x:f>
      </x:c>
      <x:c r="H81" s="65" t="str">
        <x:f>'01b_Interactivity'!X233</x:f>
        <x:v>editable_future_gpu_unavailable</x:v>
      </x:c>
      <x:c r="I81" s="159" t="str">
        <x:f>IF('01b_Interactivity'!H234="","",'01b_Interactivity'!H234)</x:f>
      </x:c>
      <x:c r="J81" s="102" t="str">
        <x:f>IF('01b_Interactivity'!H234="","",'01b_Interactivity'!Q234)</x:f>
      </x:c>
      <x:c r="K81" s="65" t="str">
        <x:f>IF('01b_Interactivity'!H234="","",'01b_Interactivity'!O234)</x:f>
      </x:c>
      <x:c r="L81" s="65" t="str">
        <x:f>IF('01b_Interactivity'!H234="","",'01b_Interactivity'!N234)</x:f>
      </x:c>
      <x:c r="M81" s="65" t="str">
        <x:f>'01b_Interactivity'!X234</x:f>
        <x:v>editable_future_gpu_unavailable</x:v>
      </x:c>
      <x:c r="N81" s="159" t="str">
        <x:f>IF('01b_Interactivity'!H235="","",'01b_Interactivity'!H235)</x:f>
      </x:c>
      <x:c r="O81" s="102" t="str">
        <x:f>IF('01b_Interactivity'!H235="","",'01b_Interactivity'!Q235)</x:f>
      </x:c>
      <x:c r="P81" s="65" t="str">
        <x:f>IF('01b_Interactivity'!H235="","",'01b_Interactivity'!O235)</x:f>
      </x:c>
      <x:c r="Q81" s="65" t="str">
        <x:f>IF('01b_Interactivity'!H235="","",'01b_Interactivity'!N235)</x:f>
      </x:c>
      <x:c r="R81" s="65" t="str">
        <x:f>'01b_Interactivity'!X235</x:f>
        <x:v>editable_future_gpu_unavailable</x:v>
      </x:c>
      <x:c r="S81" s="9" t="inlineStr">
        <x:is>
          <x:t xml:space="preserve">No model/GPU/workload benchmark row was available.</x:t>
        </x:is>
      </x:c>
    </x:row>
    <x:row r="82">
      <x:c r="A82" t="str">
        <x:v>Kimi K2.5</x:v>
      </x:c>
      <x:c r="B82" t="str">
        <x:v>Post Rubin</x:v>
      </x:c>
      <x:c r="C82" s="66" t="n">
        <x:v>50</x:v>
      </x:c>
      <x:c r="D82" s="157" t="str">
        <x:f>IF('01b_Interactivity'!H236="","",'01b_Interactivity'!H236)</x:f>
      </x:c>
      <x:c r="E82" s="66" t="str">
        <x:f>IF('01b_Interactivity'!H236="","",'01b_Interactivity'!Q236)</x:f>
      </x:c>
      <x:c r="F82" s="65" t="str">
        <x:f>IF('01b_Interactivity'!H236="","",'01b_Interactivity'!O236)</x:f>
      </x:c>
      <x:c r="G82" s="65" t="str">
        <x:f>IF('01b_Interactivity'!H236="","",'01b_Interactivity'!N236)</x:f>
      </x:c>
      <x:c r="H82" s="65" t="str">
        <x:f>'01b_Interactivity'!X236</x:f>
        <x:v>editable_future_gpu_unavailable</x:v>
      </x:c>
      <x:c r="I82" s="159" t="str">
        <x:f>IF('01b_Interactivity'!H237="","",'01b_Interactivity'!H237)</x:f>
      </x:c>
      <x:c r="J82" s="102" t="str">
        <x:f>IF('01b_Interactivity'!H237="","",'01b_Interactivity'!Q237)</x:f>
      </x:c>
      <x:c r="K82" s="65" t="str">
        <x:f>IF('01b_Interactivity'!H237="","",'01b_Interactivity'!O237)</x:f>
      </x:c>
      <x:c r="L82" s="65" t="str">
        <x:f>IF('01b_Interactivity'!H237="","",'01b_Interactivity'!N237)</x:f>
      </x:c>
      <x:c r="M82" s="65" t="str">
        <x:f>'01b_Interactivity'!X237</x:f>
        <x:v>editable_future_gpu_unavailable</x:v>
      </x:c>
      <x:c r="N82" s="159" t="str">
        <x:f>IF('01b_Interactivity'!H238="","",'01b_Interactivity'!H238)</x:f>
      </x:c>
      <x:c r="O82" s="102" t="str">
        <x:f>IF('01b_Interactivity'!H238="","",'01b_Interactivity'!Q238)</x:f>
      </x:c>
      <x:c r="P82" s="65" t="str">
        <x:f>IF('01b_Interactivity'!H238="","",'01b_Interactivity'!O238)</x:f>
      </x:c>
      <x:c r="Q82" s="65" t="str">
        <x:f>IF('01b_Interactivity'!H238="","",'01b_Interactivity'!N238)</x:f>
      </x:c>
      <x:c r="R82" s="65" t="str">
        <x:f>'01b_Interactivity'!X238</x:f>
        <x:v>editable_future_gpu_unavailable</x:v>
      </x:c>
      <x:c r="S82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83">
      <x:c r="A83" t="str">
        <x:v>Kimi K2.5</x:v>
      </x:c>
      <x:c r="B83" t="str">
        <x:v>Post Rubin</x:v>
      </x:c>
      <x:c r="C83" s="66" t="n">
        <x:v>70</x:v>
      </x:c>
      <x:c r="D83" s="157" t="str">
        <x:f>IF('01b_Interactivity'!H239="","",'01b_Interactivity'!H239)</x:f>
      </x:c>
      <x:c r="E83" s="66" t="str">
        <x:f>IF('01b_Interactivity'!H239="","",'01b_Interactivity'!Q239)</x:f>
      </x:c>
      <x:c r="F83" s="65" t="str">
        <x:f>IF('01b_Interactivity'!H239="","",'01b_Interactivity'!O239)</x:f>
      </x:c>
      <x:c r="G83" s="65" t="str">
        <x:f>IF('01b_Interactivity'!H239="","",'01b_Interactivity'!N239)</x:f>
      </x:c>
      <x:c r="H83" s="65" t="str">
        <x:f>'01b_Interactivity'!X239</x:f>
        <x:v>editable_future_gpu_unavailable</x:v>
      </x:c>
      <x:c r="I83" s="159" t="str">
        <x:f>IF('01b_Interactivity'!H240="","",'01b_Interactivity'!H240)</x:f>
      </x:c>
      <x:c r="J83" s="102" t="str">
        <x:f>IF('01b_Interactivity'!H240="","",'01b_Interactivity'!Q240)</x:f>
      </x:c>
      <x:c r="K83" s="65" t="str">
        <x:f>IF('01b_Interactivity'!H240="","",'01b_Interactivity'!O240)</x:f>
      </x:c>
      <x:c r="L83" s="65" t="str">
        <x:f>IF('01b_Interactivity'!H240="","",'01b_Interactivity'!N240)</x:f>
      </x:c>
      <x:c r="M83" s="65" t="str">
        <x:f>'01b_Interactivity'!X240</x:f>
        <x:v>editable_future_gpu_unavailable</x:v>
      </x:c>
      <x:c r="N83" s="159" t="str">
        <x:f>IF('01b_Interactivity'!H241="","",'01b_Interactivity'!H241)</x:f>
      </x:c>
      <x:c r="O83" s="102" t="str">
        <x:f>IF('01b_Interactivity'!H241="","",'01b_Interactivity'!Q241)</x:f>
      </x:c>
      <x:c r="P83" s="65" t="str">
        <x:f>IF('01b_Interactivity'!H241="","",'01b_Interactivity'!O241)</x:f>
      </x:c>
      <x:c r="Q83" s="65" t="str">
        <x:f>IF('01b_Interactivity'!H241="","",'01b_Interactivity'!N241)</x:f>
      </x:c>
      <x:c r="R83" s="65" t="str">
        <x:f>'01b_Interactivity'!X241</x:f>
        <x:v>editable_future_gpu_unavailable</x:v>
      </x:c>
      <x:c r="S83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84">
      <x:c r="A84" t="str">
        <x:v>Kimi K2.5</x:v>
      </x:c>
      <x:c r="B84" t="str">
        <x:v>Post Rubin</x:v>
      </x:c>
      <x:c r="C84" s="66" t="n">
        <x:v>100</x:v>
      </x:c>
      <x:c r="D84" s="157" t="str">
        <x:f>IF('01b_Interactivity'!H242="","",'01b_Interactivity'!H242)</x:f>
      </x:c>
      <x:c r="E84" s="66" t="str">
        <x:f>IF('01b_Interactivity'!H242="","",'01b_Interactivity'!Q242)</x:f>
      </x:c>
      <x:c r="F84" s="65" t="str">
        <x:f>IF('01b_Interactivity'!H242="","",'01b_Interactivity'!O242)</x:f>
      </x:c>
      <x:c r="G84" s="65" t="str">
        <x:f>IF('01b_Interactivity'!H242="","",'01b_Interactivity'!N242)</x:f>
      </x:c>
      <x:c r="H84" s="65" t="str">
        <x:f>'01b_Interactivity'!X242</x:f>
        <x:v>editable_future_gpu_unavailable</x:v>
      </x:c>
      <x:c r="I84" s="159" t="str">
        <x:f>IF('01b_Interactivity'!H243="","",'01b_Interactivity'!H243)</x:f>
      </x:c>
      <x:c r="J84" s="102" t="str">
        <x:f>IF('01b_Interactivity'!H243="","",'01b_Interactivity'!Q243)</x:f>
      </x:c>
      <x:c r="K84" s="65" t="str">
        <x:f>IF('01b_Interactivity'!H243="","",'01b_Interactivity'!O243)</x:f>
      </x:c>
      <x:c r="L84" s="65" t="str">
        <x:f>IF('01b_Interactivity'!H243="","",'01b_Interactivity'!N243)</x:f>
      </x:c>
      <x:c r="M84" s="65" t="str">
        <x:f>'01b_Interactivity'!X243</x:f>
        <x:v>editable_future_gpu_unavailable</x:v>
      </x:c>
      <x:c r="N84" s="159" t="str">
        <x:f>IF('01b_Interactivity'!H244="","",'01b_Interactivity'!H244)</x:f>
      </x:c>
      <x:c r="O84" s="102" t="str">
        <x:f>IF('01b_Interactivity'!H244="","",'01b_Interactivity'!Q244)</x:f>
      </x:c>
      <x:c r="P84" s="65" t="str">
        <x:f>IF('01b_Interactivity'!H244="","",'01b_Interactivity'!O244)</x:f>
      </x:c>
      <x:c r="Q84" s="65" t="str">
        <x:f>IF('01b_Interactivity'!H244="","",'01b_Interactivity'!N244)</x:f>
      </x:c>
      <x:c r="R84" s="65" t="str">
        <x:f>'01b_Interactivity'!X244</x:f>
        <x:v>editable_future_gpu_unavailable</x:v>
      </x:c>
      <x:c r="S84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85">
      <x:c r="A85" t="str">
        <x:v>MiniMax M3</x:v>
      </x:c>
      <x:c r="B85" t="str">
        <x:v>H200</x:v>
      </x:c>
      <x:c r="C85" s="66" t="n">
        <x:v>30</x:v>
      </x:c>
      <x:c r="D85" s="157" t="n">
        <x:f>IF('01b_Interactivity'!H245="","",'01b_Interactivity'!H245)</x:f>
        <x:v>445699.1349</x:v>
      </x:c>
      <x:c r="E85" s="66" t="n">
        <x:f>IF('01b_Interactivity'!H245="","",'01b_Interactivity'!Q245)</x:f>
        <x:v>64</x:v>
      </x:c>
      <x:c r="F85" s="65" t="str">
        <x:f>IF('01b_Interactivity'!H245="","",'01b_Interactivity'!O245)</x:f>
        <x:v>fp8</x:v>
      </x:c>
      <x:c r="G85" s="65" t="str">
        <x:f>IF('01b_Interactivity'!H245="","",'01b_Interactivity'!N245)</x:f>
        <x:v>vllm</x:v>
      </x:c>
      <x:c r="H85" s="65" t="str">
        <x:f>'01b_Interactivity'!X245</x:f>
        <x:v>InferenceX_direct_exact_model</x:v>
      </x:c>
      <x:c r="I85" s="159" t="n">
        <x:f>IF('01b_Interactivity'!H246="","",'01b_Interactivity'!H246)</x:f>
        <x:v>155730.779498</x:v>
      </x:c>
      <x:c r="J85" s="102" t="n">
        <x:f>IF('01b_Interactivity'!H246="","",'01b_Interactivity'!Q246)</x:f>
        <x:v>32</x:v>
      </x:c>
      <x:c r="K85" s="65" t="str">
        <x:f>IF('01b_Interactivity'!H246="","",'01b_Interactivity'!O246)</x:f>
        <x:v>fp8</x:v>
      </x:c>
      <x:c r="L85" s="65" t="str">
        <x:f>IF('01b_Interactivity'!H246="","",'01b_Interactivity'!N246)</x:f>
        <x:v>vllm</x:v>
      </x:c>
      <x:c r="M85" s="65" t="str">
        <x:f>'01b_Interactivity'!X246</x:f>
        <x:v>InferenceX_direct_exact_model</x:v>
      </x:c>
      <x:c r="N85" s="159" t="str">
        <x:f>IF('01b_Interactivity'!H247="","",'01b_Interactivity'!H247)</x:f>
      </x:c>
      <x:c r="O85" s="102" t="str">
        <x:f>IF('01b_Interactivity'!H247="","",'01b_Interactivity'!Q247)</x:f>
      </x:c>
      <x:c r="P85" s="65" t="str">
        <x:f>IF('01b_Interactivity'!H247="","",'01b_Interactivity'!O247)</x:f>
      </x:c>
      <x:c r="Q85" s="65" t="str">
        <x:f>IF('01b_Interactivity'!H247="","",'01b_Interactivity'!N247)</x:f>
      </x:c>
      <x:c r="R85" s="65" t="str">
        <x:f>'01b_Interactivity'!X247</x:f>
        <x:v>InferenceX_model_fallback_unavailable</x:v>
      </x:c>
      <x:c r="S85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86">
      <x:c r="A86" t="str">
        <x:v>MiniMax M3</x:v>
      </x:c>
      <x:c r="B86" t="str">
        <x:v>H200</x:v>
      </x:c>
      <x:c r="C86" s="66" t="n">
        <x:v>50</x:v>
      </x:c>
      <x:c r="D86" s="157" t="n">
        <x:f>IF('01b_Interactivity'!H248="","",'01b_Interactivity'!H248)</x:f>
        <x:v>314636.176628</x:v>
      </x:c>
      <x:c r="E86" s="66" t="n">
        <x:f>IF('01b_Interactivity'!H248="","",'01b_Interactivity'!Q248)</x:f>
        <x:v>32</x:v>
      </x:c>
      <x:c r="F86" s="65" t="str">
        <x:f>IF('01b_Interactivity'!H248="","",'01b_Interactivity'!O248)</x:f>
        <x:v>fp8</x:v>
      </x:c>
      <x:c r="G86" s="65" t="str">
        <x:f>IF('01b_Interactivity'!H248="","",'01b_Interactivity'!N248)</x:f>
        <x:v>vllm</x:v>
      </x:c>
      <x:c r="H86" s="65" t="str">
        <x:f>'01b_Interactivity'!X248</x:f>
        <x:v>InferenceX_direct_exact_model</x:v>
      </x:c>
      <x:c r="I86" s="159" t="n">
        <x:f>IF('01b_Interactivity'!H249="","",'01b_Interactivity'!H249)</x:f>
        <x:v>135691.469024</x:v>
      </x:c>
      <x:c r="J86" s="102" t="n">
        <x:f>IF('01b_Interactivity'!H249="","",'01b_Interactivity'!Q249)</x:f>
        <x:v>16</x:v>
      </x:c>
      <x:c r="K86" s="65" t="str">
        <x:f>IF('01b_Interactivity'!H249="","",'01b_Interactivity'!O249)</x:f>
        <x:v>fp8</x:v>
      </x:c>
      <x:c r="L86" s="65" t="str">
        <x:f>IF('01b_Interactivity'!H249="","",'01b_Interactivity'!N249)</x:f>
        <x:v>vllm</x:v>
      </x:c>
      <x:c r="M86" s="65" t="str">
        <x:f>'01b_Interactivity'!X249</x:f>
        <x:v>InferenceX_direct_exact_model</x:v>
      </x:c>
      <x:c r="N86" s="159" t="str">
        <x:f>IF('01b_Interactivity'!H250="","",'01b_Interactivity'!H250)</x:f>
      </x:c>
      <x:c r="O86" s="102" t="str">
        <x:f>IF('01b_Interactivity'!H250="","",'01b_Interactivity'!Q250)</x:f>
      </x:c>
      <x:c r="P86" s="65" t="str">
        <x:f>IF('01b_Interactivity'!H250="","",'01b_Interactivity'!O250)</x:f>
      </x:c>
      <x:c r="Q86" s="65" t="str">
        <x:f>IF('01b_Interactivity'!H250="","",'01b_Interactivity'!N250)</x:f>
      </x:c>
      <x:c r="R86" s="65" t="str">
        <x:f>'01b_Interactivity'!X250</x:f>
        <x:v>InferenceX_model_fallback_unavailable</x:v>
      </x:c>
      <x:c r="S86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87">
      <x:c r="A87" t="str">
        <x:v>MiniMax M3</x:v>
      </x:c>
      <x:c r="B87" t="str">
        <x:v>H200</x:v>
      </x:c>
      <x:c r="C87" s="66" t="n">
        <x:v>70</x:v>
      </x:c>
      <x:c r="D87" s="157" t="n">
        <x:f>IF('01b_Interactivity'!H251="","",'01b_Interactivity'!H251)</x:f>
        <x:v>230135.556075</x:v>
      </x:c>
      <x:c r="E87" s="66" t="n">
        <x:f>IF('01b_Interactivity'!H251="","",'01b_Interactivity'!Q251)</x:f>
        <x:v>16</x:v>
      </x:c>
      <x:c r="F87" s="65" t="str">
        <x:f>IF('01b_Interactivity'!H251="","",'01b_Interactivity'!O251)</x:f>
        <x:v>fp8</x:v>
      </x:c>
      <x:c r="G87" s="65" t="str">
        <x:f>IF('01b_Interactivity'!H251="","",'01b_Interactivity'!N251)</x:f>
        <x:v>vllm</x:v>
      </x:c>
      <x:c r="H87" s="65" t="str">
        <x:f>'01b_Interactivity'!X251</x:f>
        <x:v>InferenceX_direct_exact_model</x:v>
      </x:c>
      <x:c r="I87" s="159" t="n">
        <x:f>IF('01b_Interactivity'!H252="","",'01b_Interactivity'!H252)</x:f>
        <x:v>105930.582375</x:v>
      </x:c>
      <x:c r="J87" s="102" t="n">
        <x:f>IF('01b_Interactivity'!H252="","",'01b_Interactivity'!Q252)</x:f>
        <x:v>8</x:v>
      </x:c>
      <x:c r="K87" s="65" t="str">
        <x:f>IF('01b_Interactivity'!H252="","",'01b_Interactivity'!O252)</x:f>
        <x:v>fp8</x:v>
      </x:c>
      <x:c r="L87" s="65" t="str">
        <x:f>IF('01b_Interactivity'!H252="","",'01b_Interactivity'!N252)</x:f>
        <x:v>vllm</x:v>
      </x:c>
      <x:c r="M87" s="65" t="str">
        <x:f>'01b_Interactivity'!X252</x:f>
        <x:v>InferenceX_direct_exact_model</x:v>
      </x:c>
      <x:c r="N87" s="159" t="str">
        <x:f>IF('01b_Interactivity'!H253="","",'01b_Interactivity'!H253)</x:f>
      </x:c>
      <x:c r="O87" s="102" t="str">
        <x:f>IF('01b_Interactivity'!H253="","",'01b_Interactivity'!Q253)</x:f>
      </x:c>
      <x:c r="P87" s="65" t="str">
        <x:f>IF('01b_Interactivity'!H253="","",'01b_Interactivity'!O253)</x:f>
      </x:c>
      <x:c r="Q87" s="65" t="str">
        <x:f>IF('01b_Interactivity'!H253="","",'01b_Interactivity'!N253)</x:f>
      </x:c>
      <x:c r="R87" s="65" t="str">
        <x:f>'01b_Interactivity'!X253</x:f>
        <x:v>InferenceX_model_fallback_unavailable</x:v>
      </x:c>
      <x:c r="S87" s="13" t="inlineStr">
        <x:is>
          <x:t xml:space="preserve">Agentic throughput = long-chat output TPS/MW divided by 9.2x LLM call multiplier from dynamic reasoning / AgentBench analysis. Long-chat source selection: selected_optimized_stack; agentic_best_available_below_target.</x:t>
        </x:is>
      </x:c>
    </x:row>
    <x:row r="88">
      <x:c r="A88" t="str">
        <x:v>MiniMax M3</x:v>
      </x:c>
      <x:c r="B88" t="str">
        <x:v>H200</x:v>
      </x:c>
      <x:c r="C88" s="66" t="n">
        <x:v>100</x:v>
      </x:c>
      <x:c r="D88" s="157" t="n">
        <x:f>IF('01b_Interactivity'!H254="","",'01b_Interactivity'!H254)</x:f>
        <x:v>152538.334888</x:v>
      </x:c>
      <x:c r="E88" s="66" t="n">
        <x:f>IF('01b_Interactivity'!H254="","",'01b_Interactivity'!Q254)</x:f>
        <x:v>8</x:v>
      </x:c>
      <x:c r="F88" s="65" t="str">
        <x:f>IF('01b_Interactivity'!H254="","",'01b_Interactivity'!O254)</x:f>
        <x:v>fp8</x:v>
      </x:c>
      <x:c r="G88" s="65" t="str">
        <x:f>IF('01b_Interactivity'!H254="","",'01b_Interactivity'!N254)</x:f>
        <x:v>vllm</x:v>
      </x:c>
      <x:c r="H88" s="65" t="str">
        <x:f>'01b_Interactivity'!X254</x:f>
        <x:v>InferenceX_direct_exact_model</x:v>
      </x:c>
      <x:c r="I88" s="159" t="n">
        <x:f>IF('01b_Interactivity'!H255="","",'01b_Interactivity'!H255)</x:f>
        <x:v>78790.855009</x:v>
      </x:c>
      <x:c r="J88" s="102" t="n">
        <x:f>IF('01b_Interactivity'!H255="","",'01b_Interactivity'!Q255)</x:f>
        <x:v>4</x:v>
      </x:c>
      <x:c r="K88" s="65" t="str">
        <x:f>IF('01b_Interactivity'!H255="","",'01b_Interactivity'!O255)</x:f>
        <x:v>fp8</x:v>
      </x:c>
      <x:c r="L88" s="65" t="str">
        <x:f>IF('01b_Interactivity'!H255="","",'01b_Interactivity'!N255)</x:f>
        <x:v>vllm</x:v>
      </x:c>
      <x:c r="M88" s="65" t="str">
        <x:f>'01b_Interactivity'!X255</x:f>
        <x:v>InferenceX_direct_exact_model</x:v>
      </x:c>
      <x:c r="N88" s="159" t="str">
        <x:f>IF('01b_Interactivity'!H256="","",'01b_Interactivity'!H256)</x:f>
      </x:c>
      <x:c r="O88" s="102" t="str">
        <x:f>IF('01b_Interactivity'!H256="","",'01b_Interactivity'!Q256)</x:f>
      </x:c>
      <x:c r="P88" s="65" t="str">
        <x:f>IF('01b_Interactivity'!H256="","",'01b_Interactivity'!O256)</x:f>
      </x:c>
      <x:c r="Q88" s="65" t="str">
        <x:f>IF('01b_Interactivity'!H256="","",'01b_Interactivity'!N256)</x:f>
      </x:c>
      <x:c r="R88" s="65" t="str">
        <x:f>'01b_Interactivity'!X256</x:f>
        <x:v>InferenceX_model_fallback_unavailable</x:v>
      </x:c>
      <x:c r="S88" s="13" t="inlineStr">
        <x:is>
          <x:t xml:space="preserve">Agentic throughput = long-chat output TPS/MW divided by 9.2x LLM call multiplier from dynamic reasoning / AgentBench analysis. Long-chat source selection: selected_optimized_stack; agentic_best_available_below_target.</x:t>
        </x:is>
      </x:c>
    </x:row>
    <x:row r="89">
      <x:c r="A89" t="str">
        <x:v>MiniMax M3</x:v>
      </x:c>
      <x:c r="B89" t="str">
        <x:v>B200</x:v>
      </x:c>
      <x:c r="C89" s="66" t="n">
        <x:v>30</x:v>
      </x:c>
      <x:c r="D89" s="157" t="n">
        <x:f>IF('01b_Interactivity'!H257="","",'01b_Interactivity'!H257)</x:f>
        <x:v>2094081.042946</x:v>
      </x:c>
      <x:c r="E89" s="66" t="n">
        <x:f>IF('01b_Interactivity'!H257="","",'01b_Interactivity'!Q257)</x:f>
        <x:v>512</x:v>
      </x:c>
      <x:c r="F89" s="65" t="str">
        <x:f>IF('01b_Interactivity'!H257="","",'01b_Interactivity'!O257)</x:f>
        <x:v>fp4</x:v>
      </x:c>
      <x:c r="G89" s="65" t="str">
        <x:f>IF('01b_Interactivity'!H257="","",'01b_Interactivity'!N257)</x:f>
        <x:v>vllm</x:v>
      </x:c>
      <x:c r="H89" s="65" t="str">
        <x:f>'01b_Interactivity'!X257</x:f>
        <x:v>InferenceX_direct_exact_model</x:v>
      </x:c>
      <x:c r="I89" s="159" t="n">
        <x:f>IF('01b_Interactivity'!H258="","",'01b_Interactivity'!H258)</x:f>
        <x:v>1286379.917054</x:v>
      </x:c>
      <x:c r="J89" s="102" t="n">
        <x:f>IF('01b_Interactivity'!H258="","",'01b_Interactivity'!Q258)</x:f>
        <x:v>1024</x:v>
      </x:c>
      <x:c r="K89" s="65" t="str">
        <x:f>IF('01b_Interactivity'!H258="","",'01b_Interactivity'!O258)</x:f>
        <x:v>fp4</x:v>
      </x:c>
      <x:c r="L89" s="65" t="str">
        <x:f>IF('01b_Interactivity'!H258="","",'01b_Interactivity'!N258)</x:f>
        <x:v>dynamo-vllm</x:v>
      </x:c>
      <x:c r="M89" s="65" t="str">
        <x:f>'01b_Interactivity'!X258</x:f>
        <x:v>InferenceX_direct_exact_model</x:v>
      </x:c>
      <x:c r="N89" s="159" t="str">
        <x:f>IF('01b_Interactivity'!H259="","",'01b_Interactivity'!H259)</x:f>
      </x:c>
      <x:c r="O89" s="102" t="str">
        <x:f>IF('01b_Interactivity'!H259="","",'01b_Interactivity'!Q259)</x:f>
      </x:c>
      <x:c r="P89" s="65" t="str">
        <x:f>IF('01b_Interactivity'!H259="","",'01b_Interactivity'!O259)</x:f>
      </x:c>
      <x:c r="Q89" s="65" t="str">
        <x:f>IF('01b_Interactivity'!H259="","",'01b_Interactivity'!N259)</x:f>
      </x:c>
      <x:c r="R89" s="65" t="str">
        <x:f>'01b_Interactivity'!X259</x:f>
        <x:v>InferenceX_model_fallback_unavailable</x:v>
      </x:c>
      <x:c r="S89" s="13" t="inlineStr">
        <x:is>
          <x:t xml:space="preserve">Agentic throughput = long-chat output TPS/MW divided by 9.2x LLM call multiplier from dynamic reasoning / AgentBench analysis. Long-chat source selection: selected_optimized_stack; agentic_best_available_below_target.</x:t>
        </x:is>
      </x:c>
    </x:row>
    <x:row r="90">
      <x:c r="A90" t="str">
        <x:v>MiniMax M3</x:v>
      </x:c>
      <x:c r="B90" t="str">
        <x:v>B200</x:v>
      </x:c>
      <x:c r="C90" s="66" t="n">
        <x:v>50</x:v>
      </x:c>
      <x:c r="D90" s="157" t="n">
        <x:f>IF('01b_Interactivity'!H260="","",'01b_Interactivity'!H260)</x:f>
        <x:v>1443591.071124</x:v>
      </x:c>
      <x:c r="E90" s="66" t="n">
        <x:f>IF('01b_Interactivity'!H260="","",'01b_Interactivity'!Q260)</x:f>
        <x:v>128</x:v>
      </x:c>
      <x:c r="F90" s="65" t="str">
        <x:f>IF('01b_Interactivity'!H260="","",'01b_Interactivity'!O260)</x:f>
        <x:v>fp4</x:v>
      </x:c>
      <x:c r="G90" s="65" t="str">
        <x:f>IF('01b_Interactivity'!H260="","",'01b_Interactivity'!N260)</x:f>
        <x:v>vllm</x:v>
      </x:c>
      <x:c r="H90" s="65" t="str">
        <x:f>'01b_Interactivity'!X260</x:f>
        <x:v>InferenceX_direct_exact_model</x:v>
      </x:c>
      <x:c r="I90" s="159" t="n">
        <x:f>IF('01b_Interactivity'!H261="","",'01b_Interactivity'!H261)</x:f>
        <x:v>1286379.917054</x:v>
      </x:c>
      <x:c r="J90" s="102" t="n">
        <x:f>IF('01b_Interactivity'!H261="","",'01b_Interactivity'!Q261)</x:f>
        <x:v>1024</x:v>
      </x:c>
      <x:c r="K90" s="65" t="str">
        <x:f>IF('01b_Interactivity'!H261="","",'01b_Interactivity'!O261)</x:f>
        <x:v>fp4</x:v>
      </x:c>
      <x:c r="L90" s="65" t="str">
        <x:f>IF('01b_Interactivity'!H261="","",'01b_Interactivity'!N261)</x:f>
        <x:v>dynamo-vllm</x:v>
      </x:c>
      <x:c r="M90" s="65" t="str">
        <x:f>'01b_Interactivity'!X261</x:f>
        <x:v>InferenceX_direct_exact_model</x:v>
      </x:c>
      <x:c r="N90" s="159" t="str">
        <x:f>IF('01b_Interactivity'!H262="","",'01b_Interactivity'!H262)</x:f>
      </x:c>
      <x:c r="O90" s="102" t="str">
        <x:f>IF('01b_Interactivity'!H262="","",'01b_Interactivity'!Q262)</x:f>
      </x:c>
      <x:c r="P90" s="65" t="str">
        <x:f>IF('01b_Interactivity'!H262="","",'01b_Interactivity'!O262)</x:f>
      </x:c>
      <x:c r="Q90" s="65" t="str">
        <x:f>IF('01b_Interactivity'!H262="","",'01b_Interactivity'!N262)</x:f>
      </x:c>
      <x:c r="R90" s="65" t="str">
        <x:f>'01b_Interactivity'!X262</x:f>
        <x:v>InferenceX_model_fallback_unavailable</x:v>
      </x:c>
      <x:c r="S90" s="13" t="inlineStr">
        <x:is>
          <x:t xml:space="preserve">Agentic throughput = long-chat output TPS/MW divided by 9.2x LLM call multiplier from dynamic reasoning / AgentBench analysis. Long-chat source selection: selected_optimized_stack; agentic_best_available_below_target.</x:t>
        </x:is>
      </x:c>
    </x:row>
    <x:row r="91">
      <x:c r="A91" t="str">
        <x:v>MiniMax M3</x:v>
      </x:c>
      <x:c r="B91" t="str">
        <x:v>B200</x:v>
      </x:c>
      <x:c r="C91" s="66" t="n">
        <x:v>70</x:v>
      </x:c>
      <x:c r="D91" s="157" t="n">
        <x:f>IF('01b_Interactivity'!H263="","",'01b_Interactivity'!H263)</x:f>
        <x:v>819457.128987</x:v>
      </x:c>
      <x:c r="E91" s="66" t="n">
        <x:f>IF('01b_Interactivity'!H263="","",'01b_Interactivity'!Q263)</x:f>
        <x:v>512</x:v>
      </x:c>
      <x:c r="F91" s="65" t="str">
        <x:f>IF('01b_Interactivity'!H263="","",'01b_Interactivity'!O263)</x:f>
        <x:v>fp4</x:v>
      </x:c>
      <x:c r="G91" s="65" t="str">
        <x:f>IF('01b_Interactivity'!H263="","",'01b_Interactivity'!N263)</x:f>
        <x:v>vllm</x:v>
      </x:c>
      <x:c r="H91" s="65" t="str">
        <x:f>'01b_Interactivity'!X263</x:f>
        <x:v>InferenceX_direct_exact_model</x:v>
      </x:c>
      <x:c r="I91" s="159" t="n">
        <x:f>IF('01b_Interactivity'!H264="","",'01b_Interactivity'!H264)</x:f>
        <x:v>981729.157947</x:v>
      </x:c>
      <x:c r="J91" s="102" t="n">
        <x:f>IF('01b_Interactivity'!H264="","",'01b_Interactivity'!Q264)</x:f>
        <x:v>512</x:v>
      </x:c>
      <x:c r="K91" s="65" t="str">
        <x:f>IF('01b_Interactivity'!H264="","",'01b_Interactivity'!O264)</x:f>
        <x:v>fp4</x:v>
      </x:c>
      <x:c r="L91" s="65" t="str">
        <x:f>IF('01b_Interactivity'!H264="","",'01b_Interactivity'!N264)</x:f>
        <x:v>dynamo-vllm</x:v>
      </x:c>
      <x:c r="M91" s="65" t="str">
        <x:f>'01b_Interactivity'!X264</x:f>
        <x:v>InferenceX_direct_exact_model</x:v>
      </x:c>
      <x:c r="N91" s="159" t="str">
        <x:f>IF('01b_Interactivity'!H265="","",'01b_Interactivity'!H265)</x:f>
      </x:c>
      <x:c r="O91" s="102" t="str">
        <x:f>IF('01b_Interactivity'!H265="","",'01b_Interactivity'!Q265)</x:f>
      </x:c>
      <x:c r="P91" s="65" t="str">
        <x:f>IF('01b_Interactivity'!H265="","",'01b_Interactivity'!O265)</x:f>
      </x:c>
      <x:c r="Q91" s="65" t="str">
        <x:f>IF('01b_Interactivity'!H265="","",'01b_Interactivity'!N265)</x:f>
      </x:c>
      <x:c r="R91" s="65" t="str">
        <x:f>'01b_Interactivity'!X265</x:f>
        <x:v>InferenceX_model_fallback_unavailable</x:v>
      </x:c>
      <x:c r="S91" s="13" t="inlineStr">
        <x:is>
          <x:t xml:space="preserve">Agentic throughput = long-chat output TPS/MW divided by 9.2x LLM call multiplier from dynamic reasoning / AgentBench analysis. Long-chat source selection: selected_optimized_stack; agentic_best_available_below_target.</x:t>
        </x:is>
      </x:c>
    </x:row>
    <x:row r="92">
      <x:c r="A92" t="str">
        <x:v>MiniMax M3</x:v>
      </x:c>
      <x:c r="B92" t="str">
        <x:v>B200</x:v>
      </x:c>
      <x:c r="C92" s="66" t="n">
        <x:v>100</x:v>
      </x:c>
      <x:c r="D92" s="157" t="n">
        <x:f>IF('01b_Interactivity'!H266="","",'01b_Interactivity'!H266)</x:f>
        <x:v>594930.682834</x:v>
      </x:c>
      <x:c r="E92" s="66" t="n">
        <x:f>IF('01b_Interactivity'!H266="","",'01b_Interactivity'!Q266)</x:f>
        <x:v>64</x:v>
      </x:c>
      <x:c r="F92" s="65" t="str">
        <x:f>IF('01b_Interactivity'!H266="","",'01b_Interactivity'!O266)</x:f>
        <x:v>fp4</x:v>
      </x:c>
      <x:c r="G92" s="65" t="str">
        <x:f>IF('01b_Interactivity'!H266="","",'01b_Interactivity'!N266)</x:f>
        <x:v>vllm</x:v>
      </x:c>
      <x:c r="H92" s="65" t="str">
        <x:f>'01b_Interactivity'!X266</x:f>
        <x:v>InferenceX_direct_exact_model</x:v>
      </x:c>
      <x:c r="I92" s="159" t="n">
        <x:f>IF('01b_Interactivity'!H267="","",'01b_Interactivity'!H267)</x:f>
        <x:v>471919.176318</x:v>
      </x:c>
      <x:c r="J92" s="102" t="n">
        <x:f>IF('01b_Interactivity'!H267="","",'01b_Interactivity'!Q267)</x:f>
        <x:v>96</x:v>
      </x:c>
      <x:c r="K92" s="65" t="str">
        <x:f>IF('01b_Interactivity'!H267="","",'01b_Interactivity'!O267)</x:f>
        <x:v>fp4</x:v>
      </x:c>
      <x:c r="L92" s="65" t="str">
        <x:f>IF('01b_Interactivity'!H267="","",'01b_Interactivity'!N267)</x:f>
        <x:v>dynamo-vllm</x:v>
      </x:c>
      <x:c r="M92" s="65" t="str">
        <x:f>'01b_Interactivity'!X267</x:f>
        <x:v>InferenceX_direct_exact_model</x:v>
      </x:c>
      <x:c r="N92" s="159" t="str">
        <x:f>IF('01b_Interactivity'!H268="","",'01b_Interactivity'!H268)</x:f>
      </x:c>
      <x:c r="O92" s="102" t="str">
        <x:f>IF('01b_Interactivity'!H268="","",'01b_Interactivity'!Q268)</x:f>
      </x:c>
      <x:c r="P92" s="65" t="str">
        <x:f>IF('01b_Interactivity'!H268="","",'01b_Interactivity'!O268)</x:f>
      </x:c>
      <x:c r="Q92" s="65" t="str">
        <x:f>IF('01b_Interactivity'!H268="","",'01b_Interactivity'!N268)</x:f>
      </x:c>
      <x:c r="R92" s="65" t="str">
        <x:f>'01b_Interactivity'!X268</x:f>
        <x:v>InferenceX_model_fallback_unavailable</x:v>
      </x:c>
      <x:c r="S92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93">
      <x:c r="A93" t="str">
        <x:v>MiniMax M3</x:v>
      </x:c>
      <x:c r="B93" t="str">
        <x:v>B300</x:v>
      </x:c>
      <x:c r="C93" s="66" t="n">
        <x:v>30</x:v>
      </x:c>
      <x:c r="D93" s="157" t="n">
        <x:f>IF('01b_Interactivity'!H269="","",'01b_Interactivity'!H269)</x:f>
        <x:v>3127503.890493</x:v>
      </x:c>
      <x:c r="E93" s="66" t="n">
        <x:f>IF('01b_Interactivity'!H269="","",'01b_Interactivity'!Q269)</x:f>
        <x:v>2048</x:v>
      </x:c>
      <x:c r="F93" s="65" t="str">
        <x:f>IF('01b_Interactivity'!H269="","",'01b_Interactivity'!O269)</x:f>
        <x:v>fp4</x:v>
      </x:c>
      <x:c r="G93" s="65" t="str">
        <x:f>IF('01b_Interactivity'!H269="","",'01b_Interactivity'!N269)</x:f>
        <x:v>dynamo-vllm</x:v>
      </x:c>
      <x:c r="H93" s="65" t="str">
        <x:f>'01b_Interactivity'!X269</x:f>
        <x:v>InferenceX_direct_exact_model</x:v>
      </x:c>
      <x:c r="I93" s="159" t="n">
        <x:f>IF('01b_Interactivity'!H270="","",'01b_Interactivity'!H270)</x:f>
        <x:v>1632147.233619</x:v>
      </x:c>
      <x:c r="J93" s="102" t="n">
        <x:f>IF('01b_Interactivity'!H270="","",'01b_Interactivity'!Q270)</x:f>
        <x:v>4096</x:v>
      </x:c>
      <x:c r="K93" s="65" t="str">
        <x:f>IF('01b_Interactivity'!H270="","",'01b_Interactivity'!O270)</x:f>
        <x:v>fp4</x:v>
      </x:c>
      <x:c r="L93" s="65" t="str">
        <x:f>IF('01b_Interactivity'!H270="","",'01b_Interactivity'!N270)</x:f>
        <x:v>dynamo-vllm</x:v>
      </x:c>
      <x:c r="M93" s="65" t="str">
        <x:f>'01b_Interactivity'!X270</x:f>
        <x:v>InferenceX_direct_exact_model</x:v>
      </x:c>
      <x:c r="N93" s="159" t="str">
        <x:f>IF('01b_Interactivity'!H271="","",'01b_Interactivity'!H271)</x:f>
      </x:c>
      <x:c r="O93" s="102" t="str">
        <x:f>IF('01b_Interactivity'!H271="","",'01b_Interactivity'!Q271)</x:f>
      </x:c>
      <x:c r="P93" s="65" t="str">
        <x:f>IF('01b_Interactivity'!H271="","",'01b_Interactivity'!O271)</x:f>
      </x:c>
      <x:c r="Q93" s="65" t="str">
        <x:f>IF('01b_Interactivity'!H271="","",'01b_Interactivity'!N271)</x:f>
      </x:c>
      <x:c r="R93" s="65" t="str">
        <x:f>'01b_Interactivity'!X271</x:f>
        <x:v>InferenceX_model_fallback_unavailable</x:v>
      </x:c>
      <x:c r="S93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94">
      <x:c r="A94" t="str">
        <x:v>MiniMax M3</x:v>
      </x:c>
      <x:c r="B94" t="str">
        <x:v>B300</x:v>
      </x:c>
      <x:c r="C94" s="66" t="n">
        <x:v>50</x:v>
      </x:c>
      <x:c r="D94" s="157" t="n">
        <x:f>IF('01b_Interactivity'!H272="","",'01b_Interactivity'!H272)</x:f>
        <x:v>1717686.211242</x:v>
      </x:c>
      <x:c r="E94" s="66" t="n">
        <x:f>IF('01b_Interactivity'!H272="","",'01b_Interactivity'!Q272)</x:f>
        <x:v>128</x:v>
      </x:c>
      <x:c r="F94" s="65" t="str">
        <x:f>IF('01b_Interactivity'!H272="","",'01b_Interactivity'!O272)</x:f>
        <x:v>fp4</x:v>
      </x:c>
      <x:c r="G94" s="65" t="str">
        <x:f>IF('01b_Interactivity'!H272="","",'01b_Interactivity'!N272)</x:f>
        <x:v>vllm</x:v>
      </x:c>
      <x:c r="H94" s="65" t="str">
        <x:f>'01b_Interactivity'!X272</x:f>
        <x:v>InferenceX_direct_exact_model</x:v>
      </x:c>
      <x:c r="I94" s="159" t="n">
        <x:f>IF('01b_Interactivity'!H273="","",'01b_Interactivity'!H273)</x:f>
        <x:v>1488755.976908</x:v>
      </x:c>
      <x:c r="J94" s="102" t="n">
        <x:f>IF('01b_Interactivity'!H273="","",'01b_Interactivity'!Q273)</x:f>
        <x:v>512</x:v>
      </x:c>
      <x:c r="K94" s="65" t="str">
        <x:f>IF('01b_Interactivity'!H273="","",'01b_Interactivity'!O273)</x:f>
        <x:v>fp4</x:v>
      </x:c>
      <x:c r="L94" s="65" t="str">
        <x:f>IF('01b_Interactivity'!H273="","",'01b_Interactivity'!N273)</x:f>
        <x:v>dynamo-vllm</x:v>
      </x:c>
      <x:c r="M94" s="65" t="str">
        <x:f>'01b_Interactivity'!X273</x:f>
        <x:v>InferenceX_direct_exact_model</x:v>
      </x:c>
      <x:c r="N94" s="159" t="str">
        <x:f>IF('01b_Interactivity'!H274="","",'01b_Interactivity'!H274)</x:f>
      </x:c>
      <x:c r="O94" s="102" t="str">
        <x:f>IF('01b_Interactivity'!H274="","",'01b_Interactivity'!Q274)</x:f>
      </x:c>
      <x:c r="P94" s="65" t="str">
        <x:f>IF('01b_Interactivity'!H274="","",'01b_Interactivity'!O274)</x:f>
      </x:c>
      <x:c r="Q94" s="65" t="str">
        <x:f>IF('01b_Interactivity'!H274="","",'01b_Interactivity'!N274)</x:f>
      </x:c>
      <x:c r="R94" s="65" t="str">
        <x:f>'01b_Interactivity'!X274</x:f>
        <x:v>InferenceX_model_fallback_unavailable</x:v>
      </x:c>
      <x:c r="S94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95">
      <x:c r="A95" t="str">
        <x:v>MiniMax M3</x:v>
      </x:c>
      <x:c r="B95" t="str">
        <x:v>B300</x:v>
      </x:c>
      <x:c r="C95" s="66" t="n">
        <x:v>70</x:v>
      </x:c>
      <x:c r="D95" s="157" t="n">
        <x:f>IF('01b_Interactivity'!H275="","",'01b_Interactivity'!H275)</x:f>
        <x:v>767318.033959</x:v>
      </x:c>
      <x:c r="E95" s="66" t="n">
        <x:f>IF('01b_Interactivity'!H275="","",'01b_Interactivity'!Q275)</x:f>
        <x:v>64</x:v>
      </x:c>
      <x:c r="F95" s="65" t="str">
        <x:f>IF('01b_Interactivity'!H275="","",'01b_Interactivity'!O275)</x:f>
        <x:v>fp4</x:v>
      </x:c>
      <x:c r="G95" s="65" t="str">
        <x:f>IF('01b_Interactivity'!H275="","",'01b_Interactivity'!N275)</x:f>
        <x:v>vllm</x:v>
      </x:c>
      <x:c r="H95" s="65" t="str">
        <x:f>'01b_Interactivity'!X275</x:f>
        <x:v>InferenceX_direct_exact_model</x:v>
      </x:c>
      <x:c r="I95" s="159" t="n">
        <x:f>IF('01b_Interactivity'!H276="","",'01b_Interactivity'!H276)</x:f>
        <x:v>1488755.976908</x:v>
      </x:c>
      <x:c r="J95" s="102" t="n">
        <x:f>IF('01b_Interactivity'!H276="","",'01b_Interactivity'!Q276)</x:f>
        <x:v>512</x:v>
      </x:c>
      <x:c r="K95" s="65" t="str">
        <x:f>IF('01b_Interactivity'!H276="","",'01b_Interactivity'!O276)</x:f>
        <x:v>fp4</x:v>
      </x:c>
      <x:c r="L95" s="65" t="str">
        <x:f>IF('01b_Interactivity'!H276="","",'01b_Interactivity'!N276)</x:f>
        <x:v>dynamo-vllm</x:v>
      </x:c>
      <x:c r="M95" s="65" t="str">
        <x:f>'01b_Interactivity'!X276</x:f>
        <x:v>InferenceX_direct_exact_model</x:v>
      </x:c>
      <x:c r="N95" s="159" t="str">
        <x:f>IF('01b_Interactivity'!H277="","",'01b_Interactivity'!H277)</x:f>
      </x:c>
      <x:c r="O95" s="102" t="str">
        <x:f>IF('01b_Interactivity'!H277="","",'01b_Interactivity'!Q277)</x:f>
      </x:c>
      <x:c r="P95" s="65" t="str">
        <x:f>IF('01b_Interactivity'!H277="","",'01b_Interactivity'!O277)</x:f>
      </x:c>
      <x:c r="Q95" s="65" t="str">
        <x:f>IF('01b_Interactivity'!H277="","",'01b_Interactivity'!N277)</x:f>
      </x:c>
      <x:c r="R95" s="65" t="str">
        <x:f>'01b_Interactivity'!X277</x:f>
        <x:v>InferenceX_model_fallback_unavailable</x:v>
      </x:c>
      <x:c r="S95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96">
      <x:c r="A96" t="str">
        <x:v>MiniMax M3</x:v>
      </x:c>
      <x:c r="B96" t="str">
        <x:v>B300</x:v>
      </x:c>
      <x:c r="C96" s="66" t="n">
        <x:v>100</x:v>
      </x:c>
      <x:c r="D96" s="157" t="n">
        <x:f>IF('01b_Interactivity'!H278="","",'01b_Interactivity'!H278)</x:f>
        <x:v>549118.354624</x:v>
      </x:c>
      <x:c r="E96" s="66" t="n">
        <x:f>IF('01b_Interactivity'!H278="","",'01b_Interactivity'!Q278)</x:f>
        <x:v>32</x:v>
      </x:c>
      <x:c r="F96" s="65" t="str">
        <x:f>IF('01b_Interactivity'!H278="","",'01b_Interactivity'!O278)</x:f>
        <x:v>fp4</x:v>
      </x:c>
      <x:c r="G96" s="65" t="str">
        <x:f>IF('01b_Interactivity'!H278="","",'01b_Interactivity'!N278)</x:f>
        <x:v>vllm</x:v>
      </x:c>
      <x:c r="H96" s="65" t="str">
        <x:f>'01b_Interactivity'!X278</x:f>
        <x:v>InferenceX_direct_exact_model</x:v>
      </x:c>
      <x:c r="I96" s="159" t="n">
        <x:f>IF('01b_Interactivity'!H279="","",'01b_Interactivity'!H279)</x:f>
        <x:v>1488755.976908</x:v>
      </x:c>
      <x:c r="J96" s="102" t="n">
        <x:f>IF('01b_Interactivity'!H279="","",'01b_Interactivity'!Q279)</x:f>
        <x:v>512</x:v>
      </x:c>
      <x:c r="K96" s="65" t="str">
        <x:f>IF('01b_Interactivity'!H279="","",'01b_Interactivity'!O279)</x:f>
        <x:v>fp4</x:v>
      </x:c>
      <x:c r="L96" s="65" t="str">
        <x:f>IF('01b_Interactivity'!H279="","",'01b_Interactivity'!N279)</x:f>
        <x:v>dynamo-vllm</x:v>
      </x:c>
      <x:c r="M96" s="65" t="str">
        <x:f>'01b_Interactivity'!X279</x:f>
        <x:v>InferenceX_direct_exact_model</x:v>
      </x:c>
      <x:c r="N96" s="159" t="str">
        <x:f>IF('01b_Interactivity'!H280="","",'01b_Interactivity'!H280)</x:f>
      </x:c>
      <x:c r="O96" s="102" t="str">
        <x:f>IF('01b_Interactivity'!H280="","",'01b_Interactivity'!Q280)</x:f>
      </x:c>
      <x:c r="P96" s="65" t="str">
        <x:f>IF('01b_Interactivity'!H280="","",'01b_Interactivity'!O280)</x:f>
      </x:c>
      <x:c r="Q96" s="65" t="str">
        <x:f>IF('01b_Interactivity'!H280="","",'01b_Interactivity'!N280)</x:f>
      </x:c>
      <x:c r="R96" s="65" t="str">
        <x:f>'01b_Interactivity'!X280</x:f>
        <x:v>InferenceX_model_fallback_unavailable</x:v>
      </x:c>
      <x:c r="S96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97">
      <x:c r="A97" t="str">
        <x:v>MiniMax M3</x:v>
      </x:c>
      <x:c r="B97" t="str">
        <x:v>GB200</x:v>
      </x:c>
      <x:c r="C97" s="66" t="n">
        <x:v>30</x:v>
      </x:c>
      <x:c r="D97" s="157" t="n">
        <x:f>IF('01b_Interactivity'!H281="","",'01b_Interactivity'!H281)</x:f>
        <x:v>1869224.53497</x:v>
      </x:c>
      <x:c r="E97" s="66" t="n">
        <x:f>IF('01b_Interactivity'!H281="","",'01b_Interactivity'!Q281)</x:f>
        <x:v>1024</x:v>
      </x:c>
      <x:c r="F97" s="65" t="str">
        <x:f>IF('01b_Interactivity'!H281="","",'01b_Interactivity'!O281)</x:f>
        <x:v>fp8</x:v>
      </x:c>
      <x:c r="G97" s="65" t="str">
        <x:f>IF('01b_Interactivity'!H281="","",'01b_Interactivity'!N281)</x:f>
        <x:v>dynamo-vllm</x:v>
      </x:c>
      <x:c r="H97" s="65" t="str">
        <x:f>'01b_Interactivity'!X281</x:f>
        <x:v>InferenceX_direct_exact_model</x:v>
      </x:c>
      <x:c r="I97" s="159" t="n">
        <x:f>IF('01b_Interactivity'!H282="","",'01b_Interactivity'!H282)</x:f>
        <x:v>1845708.355198</x:v>
      </x:c>
      <x:c r="J97" s="102" t="n">
        <x:f>IF('01b_Interactivity'!H282="","",'01b_Interactivity'!Q282)</x:f>
        <x:v>4096</x:v>
      </x:c>
      <x:c r="K97" s="65" t="str">
        <x:f>IF('01b_Interactivity'!H282="","",'01b_Interactivity'!O282)</x:f>
        <x:v>fp8</x:v>
      </x:c>
      <x:c r="L97" s="65" t="str">
        <x:f>IF('01b_Interactivity'!H282="","",'01b_Interactivity'!N282)</x:f>
        <x:v>dynamo-vllm</x:v>
      </x:c>
      <x:c r="M97" s="65" t="str">
        <x:f>'01b_Interactivity'!X282</x:f>
        <x:v>InferenceX_direct_exact_model</x:v>
      </x:c>
      <x:c r="N97" s="159" t="str">
        <x:f>IF('01b_Interactivity'!H283="","",'01b_Interactivity'!H283)</x:f>
      </x:c>
      <x:c r="O97" s="102" t="str">
        <x:f>IF('01b_Interactivity'!H283="","",'01b_Interactivity'!Q283)</x:f>
      </x:c>
      <x:c r="P97" s="65" t="str">
        <x:f>IF('01b_Interactivity'!H283="","",'01b_Interactivity'!O283)</x:f>
      </x:c>
      <x:c r="Q97" s="65" t="str">
        <x:f>IF('01b_Interactivity'!H283="","",'01b_Interactivity'!N283)</x:f>
      </x:c>
      <x:c r="R97" s="65" t="str">
        <x:f>'01b_Interactivity'!X283</x:f>
        <x:v>InferenceX_model_fallback_unavailable</x:v>
      </x:c>
      <x:c r="S97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98">
      <x:c r="A98" t="str">
        <x:v>MiniMax M3</x:v>
      </x:c>
      <x:c r="B98" t="str">
        <x:v>GB200</x:v>
      </x:c>
      <x:c r="C98" s="66" t="n">
        <x:v>50</x:v>
      </x:c>
      <x:c r="D98" s="157" t="n">
        <x:f>IF('01b_Interactivity'!H284="","",'01b_Interactivity'!H284)</x:f>
        <x:v>473214.466145</x:v>
      </x:c>
      <x:c r="E98" s="66" t="n">
        <x:f>IF('01b_Interactivity'!H284="","",'01b_Interactivity'!Q284)</x:f>
        <x:v>128</x:v>
      </x:c>
      <x:c r="F98" s="65" t="str">
        <x:f>IF('01b_Interactivity'!H284="","",'01b_Interactivity'!O284)</x:f>
        <x:v>fp8</x:v>
      </x:c>
      <x:c r="G98" s="65" t="str">
        <x:f>IF('01b_Interactivity'!H284="","",'01b_Interactivity'!N284)</x:f>
        <x:v>dynamo-vllm</x:v>
      </x:c>
      <x:c r="H98" s="65" t="str">
        <x:f>'01b_Interactivity'!X284</x:f>
        <x:v>InferenceX_direct_exact_model</x:v>
      </x:c>
      <x:c r="I98" s="159" t="n">
        <x:f>IF('01b_Interactivity'!H285="","",'01b_Interactivity'!H285)</x:f>
        <x:v>373792.816408</x:v>
      </x:c>
      <x:c r="J98" s="102" t="n">
        <x:f>IF('01b_Interactivity'!H285="","",'01b_Interactivity'!Q285)</x:f>
        <x:v>512</x:v>
      </x:c>
      <x:c r="K98" s="65" t="str">
        <x:f>IF('01b_Interactivity'!H285="","",'01b_Interactivity'!O285)</x:f>
        <x:v>fp8</x:v>
      </x:c>
      <x:c r="L98" s="65" t="str">
        <x:f>IF('01b_Interactivity'!H285="","",'01b_Interactivity'!N285)</x:f>
        <x:v>dynamo-vllm</x:v>
      </x:c>
      <x:c r="M98" s="65" t="str">
        <x:f>'01b_Interactivity'!X285</x:f>
        <x:v>InferenceX_direct_exact_model</x:v>
      </x:c>
      <x:c r="N98" s="159" t="str">
        <x:f>IF('01b_Interactivity'!H286="","",'01b_Interactivity'!H286)</x:f>
      </x:c>
      <x:c r="O98" s="102" t="str">
        <x:f>IF('01b_Interactivity'!H286="","",'01b_Interactivity'!Q286)</x:f>
      </x:c>
      <x:c r="P98" s="65" t="str">
        <x:f>IF('01b_Interactivity'!H286="","",'01b_Interactivity'!O286)</x:f>
      </x:c>
      <x:c r="Q98" s="65" t="str">
        <x:f>IF('01b_Interactivity'!H286="","",'01b_Interactivity'!N286)</x:f>
      </x:c>
      <x:c r="R98" s="65" t="str">
        <x:f>'01b_Interactivity'!X286</x:f>
        <x:v>InferenceX_model_fallback_unavailable</x:v>
      </x:c>
      <x:c r="S98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99">
      <x:c r="A99" t="str">
        <x:v>MiniMax M3</x:v>
      </x:c>
      <x:c r="B99" t="str">
        <x:v>GB200</x:v>
      </x:c>
      <x:c r="C99" s="66" t="n">
        <x:v>70</x:v>
      </x:c>
      <x:c r="D99" s="157" t="n">
        <x:f>IF('01b_Interactivity'!H287="","",'01b_Interactivity'!H287)</x:f>
        <x:v>183554.624877</x:v>
      </x:c>
      <x:c r="E99" s="66" t="n">
        <x:f>IF('01b_Interactivity'!H287="","",'01b_Interactivity'!Q287)</x:f>
        <x:v>64</x:v>
      </x:c>
      <x:c r="F99" s="65" t="str">
        <x:f>IF('01b_Interactivity'!H287="","",'01b_Interactivity'!O287)</x:f>
        <x:v>fp8</x:v>
      </x:c>
      <x:c r="G99" s="65" t="str">
        <x:f>IF('01b_Interactivity'!H287="","",'01b_Interactivity'!N287)</x:f>
        <x:v>dynamo-vllm</x:v>
      </x:c>
      <x:c r="H99" s="65" t="str">
        <x:f>'01b_Interactivity'!X287</x:f>
        <x:v>InferenceX_direct_exact_model</x:v>
      </x:c>
      <x:c r="I99" s="159" t="n">
        <x:f>IF('01b_Interactivity'!H288="","",'01b_Interactivity'!H288)</x:f>
        <x:v>264585.7052</x:v>
      </x:c>
      <x:c r="J99" s="102" t="n">
        <x:f>IF('01b_Interactivity'!H288="","",'01b_Interactivity'!Q288)</x:f>
        <x:v>128</x:v>
      </x:c>
      <x:c r="K99" s="65" t="str">
        <x:f>IF('01b_Interactivity'!H288="","",'01b_Interactivity'!O288)</x:f>
        <x:v>fp8</x:v>
      </x:c>
      <x:c r="L99" s="65" t="str">
        <x:f>IF('01b_Interactivity'!H288="","",'01b_Interactivity'!N288)</x:f>
        <x:v>dynamo-vllm</x:v>
      </x:c>
      <x:c r="M99" s="65" t="str">
        <x:f>'01b_Interactivity'!X288</x:f>
        <x:v>InferenceX_direct_exact_model</x:v>
      </x:c>
      <x:c r="N99" s="159" t="str">
        <x:f>IF('01b_Interactivity'!H289="","",'01b_Interactivity'!H289)</x:f>
      </x:c>
      <x:c r="O99" s="102" t="str">
        <x:f>IF('01b_Interactivity'!H289="","",'01b_Interactivity'!Q289)</x:f>
      </x:c>
      <x:c r="P99" s="65" t="str">
        <x:f>IF('01b_Interactivity'!H289="","",'01b_Interactivity'!O289)</x:f>
      </x:c>
      <x:c r="Q99" s="65" t="str">
        <x:f>IF('01b_Interactivity'!H289="","",'01b_Interactivity'!N289)</x:f>
      </x:c>
      <x:c r="R99" s="65" t="str">
        <x:f>'01b_Interactivity'!X289</x:f>
        <x:v>InferenceX_model_fallback_unavailable</x:v>
      </x:c>
      <x:c r="S99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00">
      <x:c r="A100" t="str">
        <x:v>MiniMax M3</x:v>
      </x:c>
      <x:c r="B100" t="str">
        <x:v>GB200</x:v>
      </x:c>
      <x:c r="C100" s="66" t="n">
        <x:v>100</x:v>
      </x:c>
      <x:c r="D100" s="157" t="n">
        <x:f>IF('01b_Interactivity'!H290="","",'01b_Interactivity'!H290)</x:f>
        <x:v>64184.936386</x:v>
      </x:c>
      <x:c r="E100" s="66" t="n">
        <x:f>IF('01b_Interactivity'!H290="","",'01b_Interactivity'!Q290)</x:f>
        <x:v>16</x:v>
      </x:c>
      <x:c r="F100" s="65" t="str">
        <x:f>IF('01b_Interactivity'!H290="","",'01b_Interactivity'!O290)</x:f>
        <x:v>fp8</x:v>
      </x:c>
      <x:c r="G100" s="65" t="str">
        <x:f>IF('01b_Interactivity'!H290="","",'01b_Interactivity'!N290)</x:f>
        <x:v>dynamo-vllm</x:v>
      </x:c>
      <x:c r="H100" s="65" t="str">
        <x:f>'01b_Interactivity'!X290</x:f>
        <x:v>InferenceX_direct_exact_model</x:v>
      </x:c>
      <x:c r="I100" s="159" t="n">
        <x:f>IF('01b_Interactivity'!H291="","",'01b_Interactivity'!H291)</x:f>
        <x:v>110364.097447</x:v>
      </x:c>
      <x:c r="J100" s="102" t="n">
        <x:f>IF('01b_Interactivity'!H291="","",'01b_Interactivity'!Q291)</x:f>
        <x:v>32</x:v>
      </x:c>
      <x:c r="K100" s="65" t="str">
        <x:f>IF('01b_Interactivity'!H291="","",'01b_Interactivity'!O291)</x:f>
        <x:v>fp8</x:v>
      </x:c>
      <x:c r="L100" s="65" t="str">
        <x:f>IF('01b_Interactivity'!H291="","",'01b_Interactivity'!N291)</x:f>
        <x:v>dynamo-vllm</x:v>
      </x:c>
      <x:c r="M100" s="65" t="str">
        <x:f>'01b_Interactivity'!X291</x:f>
        <x:v>InferenceX_direct_exact_model</x:v>
      </x:c>
      <x:c r="N100" s="159" t="str">
        <x:f>IF('01b_Interactivity'!H292="","",'01b_Interactivity'!H292)</x:f>
      </x:c>
      <x:c r="O100" s="102" t="str">
        <x:f>IF('01b_Interactivity'!H292="","",'01b_Interactivity'!Q292)</x:f>
      </x:c>
      <x:c r="P100" s="65" t="str">
        <x:f>IF('01b_Interactivity'!H292="","",'01b_Interactivity'!O292)</x:f>
      </x:c>
      <x:c r="Q100" s="65" t="str">
        <x:f>IF('01b_Interactivity'!H292="","",'01b_Interactivity'!N292)</x:f>
      </x:c>
      <x:c r="R100" s="65" t="str">
        <x:f>'01b_Interactivity'!X292</x:f>
        <x:v>InferenceX_model_fallback_unavailable</x:v>
      </x:c>
      <x:c r="S100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01">
      <x:c r="A101" t="str">
        <x:v>MiniMax M3</x:v>
      </x:c>
      <x:c r="B101" t="str">
        <x:v>GB300</x:v>
      </x:c>
      <x:c r="C101" s="66" t="n">
        <x:v>30</x:v>
      </x:c>
      <x:c r="D101" s="157" t="n">
        <x:f>IF('01b_Interactivity'!H293="","",'01b_Interactivity'!H293)</x:f>
        <x:v>1174704.677332</x:v>
      </x:c>
      <x:c r="E101" s="66" t="n">
        <x:f>IF('01b_Interactivity'!H293="","",'01b_Interactivity'!Q293)</x:f>
        <x:v>1024</x:v>
      </x:c>
      <x:c r="F101" s="65" t="str">
        <x:f>IF('01b_Interactivity'!H293="","",'01b_Interactivity'!O293)</x:f>
        <x:v>fp8</x:v>
      </x:c>
      <x:c r="G101" s="65" t="str">
        <x:f>IF('01b_Interactivity'!H293="","",'01b_Interactivity'!N293)</x:f>
        <x:v>dynamo-vllm</x:v>
      </x:c>
      <x:c r="H101" s="65" t="str">
        <x:f>'01b_Interactivity'!X293</x:f>
        <x:v>InferenceX_direct_exact_model</x:v>
      </x:c>
      <x:c r="I101" s="159" t="n">
        <x:f>IF('01b_Interactivity'!H294="","",'01b_Interactivity'!H294)</x:f>
        <x:v>2103130.536847</x:v>
      </x:c>
      <x:c r="J101" s="102" t="n">
        <x:f>IF('01b_Interactivity'!H294="","",'01b_Interactivity'!Q294)</x:f>
        <x:v>2048</x:v>
      </x:c>
      <x:c r="K101" s="65" t="str">
        <x:f>IF('01b_Interactivity'!H294="","",'01b_Interactivity'!O294)</x:f>
        <x:v>fp8</x:v>
      </x:c>
      <x:c r="L101" s="65" t="str">
        <x:f>IF('01b_Interactivity'!H294="","",'01b_Interactivity'!N294)</x:f>
        <x:v>dynamo-vllm</x:v>
      </x:c>
      <x:c r="M101" s="65" t="str">
        <x:f>'01b_Interactivity'!X294</x:f>
        <x:v>InferenceX_direct_exact_model</x:v>
      </x:c>
      <x:c r="N101" s="159" t="str">
        <x:f>IF('01b_Interactivity'!H295="","",'01b_Interactivity'!H295)</x:f>
      </x:c>
      <x:c r="O101" s="102" t="str">
        <x:f>IF('01b_Interactivity'!H295="","",'01b_Interactivity'!Q295)</x:f>
      </x:c>
      <x:c r="P101" s="65" t="str">
        <x:f>IF('01b_Interactivity'!H295="","",'01b_Interactivity'!O295)</x:f>
      </x:c>
      <x:c r="Q101" s="65" t="str">
        <x:f>IF('01b_Interactivity'!H295="","",'01b_Interactivity'!N295)</x:f>
      </x:c>
      <x:c r="R101" s="65" t="str">
        <x:f>'01b_Interactivity'!X295</x:f>
        <x:v>InferenceX_model_fallback_unavailable</x:v>
      </x:c>
      <x:c r="S101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02">
      <x:c r="A102" t="str">
        <x:v>MiniMax M3</x:v>
      </x:c>
      <x:c r="B102" t="str">
        <x:v>GB300</x:v>
      </x:c>
      <x:c r="C102" s="66" t="n">
        <x:v>50</x:v>
      </x:c>
      <x:c r="D102" s="157" t="n">
        <x:f>IF('01b_Interactivity'!H296="","",'01b_Interactivity'!H296)</x:f>
        <x:v>419788.867094</x:v>
      </x:c>
      <x:c r="E102" s="66" t="n">
        <x:f>IF('01b_Interactivity'!H296="","",'01b_Interactivity'!Q296)</x:f>
        <x:v>256</x:v>
      </x:c>
      <x:c r="F102" s="65" t="str">
        <x:f>IF('01b_Interactivity'!H296="","",'01b_Interactivity'!O296)</x:f>
        <x:v>fp8</x:v>
      </x:c>
      <x:c r="G102" s="65" t="str">
        <x:f>IF('01b_Interactivity'!H296="","",'01b_Interactivity'!N296)</x:f>
        <x:v>dynamo-vllm</x:v>
      </x:c>
      <x:c r="H102" s="65" t="str">
        <x:f>'01b_Interactivity'!X296</x:f>
        <x:v>InferenceX_direct_exact_model</x:v>
      </x:c>
      <x:c r="I102" s="159" t="n">
        <x:f>IF('01b_Interactivity'!H297="","",'01b_Interactivity'!H297)</x:f>
        <x:v>2103130.536847</x:v>
      </x:c>
      <x:c r="J102" s="102" t="n">
        <x:f>IF('01b_Interactivity'!H297="","",'01b_Interactivity'!Q297)</x:f>
        <x:v>2048</x:v>
      </x:c>
      <x:c r="K102" s="65" t="str">
        <x:f>IF('01b_Interactivity'!H297="","",'01b_Interactivity'!O297)</x:f>
        <x:v>fp8</x:v>
      </x:c>
      <x:c r="L102" s="65" t="str">
        <x:f>IF('01b_Interactivity'!H297="","",'01b_Interactivity'!N297)</x:f>
        <x:v>dynamo-vllm</x:v>
      </x:c>
      <x:c r="M102" s="65" t="str">
        <x:f>'01b_Interactivity'!X297</x:f>
        <x:v>InferenceX_direct_exact_model</x:v>
      </x:c>
      <x:c r="N102" s="159" t="str">
        <x:f>IF('01b_Interactivity'!H298="","",'01b_Interactivity'!H298)</x:f>
      </x:c>
      <x:c r="O102" s="102" t="str">
        <x:f>IF('01b_Interactivity'!H298="","",'01b_Interactivity'!Q298)</x:f>
      </x:c>
      <x:c r="P102" s="65" t="str">
        <x:f>IF('01b_Interactivity'!H298="","",'01b_Interactivity'!O298)</x:f>
      </x:c>
      <x:c r="Q102" s="65" t="str">
        <x:f>IF('01b_Interactivity'!H298="","",'01b_Interactivity'!N298)</x:f>
      </x:c>
      <x:c r="R102" s="65" t="str">
        <x:f>'01b_Interactivity'!X298</x:f>
        <x:v>InferenceX_model_fallback_unavailable</x:v>
      </x:c>
      <x:c r="S102" s="13" t="inlineStr">
        <x:is>
          <x:t xml:space="preserve">Agentic throughput = long-chat output TPS/MW divided by 9.2x LLM call multiplier from dynamic reasoning / AgentBench analysis. Long-chat source selection: selected_public_max; agentic_target_met_from_long_chat.</x:t>
        </x:is>
      </x:c>
    </x:row>
    <x:row r="103">
      <x:c r="A103" t="str">
        <x:v>MiniMax M3</x:v>
      </x:c>
      <x:c r="B103" t="str">
        <x:v>GB300</x:v>
      </x:c>
      <x:c r="C103" s="66" t="n">
        <x:v>70</x:v>
      </x:c>
      <x:c r="D103" s="157" t="n">
        <x:f>IF('01b_Interactivity'!H299="","",'01b_Interactivity'!H299)</x:f>
        <x:v>258703.594996</x:v>
      </x:c>
      <x:c r="E103" s="66" t="n">
        <x:f>IF('01b_Interactivity'!H299="","",'01b_Interactivity'!Q299)</x:f>
        <x:v>64</x:v>
      </x:c>
      <x:c r="F103" s="65" t="str">
        <x:f>IF('01b_Interactivity'!H299="","",'01b_Interactivity'!O299)</x:f>
        <x:v>fp8</x:v>
      </x:c>
      <x:c r="G103" s="65" t="str">
        <x:f>IF('01b_Interactivity'!H299="","",'01b_Interactivity'!N299)</x:f>
        <x:v>dynamo-vllm</x:v>
      </x:c>
      <x:c r="H103" s="65" t="str">
        <x:f>'01b_Interactivity'!X299</x:f>
        <x:v>InferenceX_direct_exact_model</x:v>
      </x:c>
      <x:c r="I103" s="159" t="n">
        <x:f>IF('01b_Interactivity'!H300="","",'01b_Interactivity'!H300)</x:f>
        <x:v>1431262.726168</x:v>
      </x:c>
      <x:c r="J103" s="102" t="n">
        <x:f>IF('01b_Interactivity'!H300="","",'01b_Interactivity'!Q300)</x:f>
        <x:v>2048</x:v>
      </x:c>
      <x:c r="K103" s="65" t="str">
        <x:f>IF('01b_Interactivity'!H300="","",'01b_Interactivity'!O300)</x:f>
        <x:v>fp8</x:v>
      </x:c>
      <x:c r="L103" s="65" t="str">
        <x:f>IF('01b_Interactivity'!H300="","",'01b_Interactivity'!N300)</x:f>
        <x:v>dynamo-vllm</x:v>
      </x:c>
      <x:c r="M103" s="65" t="str">
        <x:f>'01b_Interactivity'!X300</x:f>
        <x:v>InferenceX_direct_exact_model</x:v>
      </x:c>
      <x:c r="N103" s="159" t="str">
        <x:f>IF('01b_Interactivity'!H301="","",'01b_Interactivity'!H301)</x:f>
      </x:c>
      <x:c r="O103" s="102" t="str">
        <x:f>IF('01b_Interactivity'!H301="","",'01b_Interactivity'!Q301)</x:f>
      </x:c>
      <x:c r="P103" s="65" t="str">
        <x:f>IF('01b_Interactivity'!H301="","",'01b_Interactivity'!O301)</x:f>
      </x:c>
      <x:c r="Q103" s="65" t="str">
        <x:f>IF('01b_Interactivity'!H301="","",'01b_Interactivity'!N301)</x:f>
      </x:c>
      <x:c r="R103" s="65" t="str">
        <x:f>'01b_Interactivity'!X301</x:f>
        <x:v>InferenceX_model_fallback_unavailable</x:v>
      </x:c>
      <x:c r="S103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04">
      <x:c r="A104" t="str">
        <x:v>MiniMax M3</x:v>
      </x:c>
      <x:c r="B104" t="str">
        <x:v>GB300</x:v>
      </x:c>
      <x:c r="C104" s="66" t="n">
        <x:v>100</x:v>
      </x:c>
      <x:c r="D104" s="157" t="n">
        <x:f>IF('01b_Interactivity'!H302="","",'01b_Interactivity'!H302)</x:f>
        <x:v>98311.575414</x:v>
      </x:c>
      <x:c r="E104" s="66" t="n">
        <x:f>IF('01b_Interactivity'!H302="","",'01b_Interactivity'!Q302)</x:f>
        <x:v>16</x:v>
      </x:c>
      <x:c r="F104" s="65" t="str">
        <x:f>IF('01b_Interactivity'!H302="","",'01b_Interactivity'!O302)</x:f>
        <x:v>fp8</x:v>
      </x:c>
      <x:c r="G104" s="65" t="str">
        <x:f>IF('01b_Interactivity'!H302="","",'01b_Interactivity'!N302)</x:f>
        <x:v>dynamo-vllm</x:v>
      </x:c>
      <x:c r="H104" s="65" t="str">
        <x:f>'01b_Interactivity'!X302</x:f>
        <x:v>InferenceX_direct_exact_model</x:v>
      </x:c>
      <x:c r="I104" s="159" t="n">
        <x:f>IF('01b_Interactivity'!H303="","",'01b_Interactivity'!H303)</x:f>
        <x:v>985339.712801</x:v>
      </x:c>
      <x:c r="J104" s="102" t="n">
        <x:f>IF('01b_Interactivity'!H303="","",'01b_Interactivity'!Q303)</x:f>
        <x:v>256</x:v>
      </x:c>
      <x:c r="K104" s="65" t="str">
        <x:f>IF('01b_Interactivity'!H303="","",'01b_Interactivity'!O303)</x:f>
        <x:v>fp8</x:v>
      </x:c>
      <x:c r="L104" s="65" t="str">
        <x:f>IF('01b_Interactivity'!H303="","",'01b_Interactivity'!N303)</x:f>
        <x:v>dynamo-vllm</x:v>
      </x:c>
      <x:c r="M104" s="65" t="str">
        <x:f>'01b_Interactivity'!X303</x:f>
        <x:v>InferenceX_direct_exact_model</x:v>
      </x:c>
      <x:c r="N104" s="159" t="str">
        <x:f>IF('01b_Interactivity'!H304="","",'01b_Interactivity'!H304)</x:f>
      </x:c>
      <x:c r="O104" s="102" t="str">
        <x:f>IF('01b_Interactivity'!H304="","",'01b_Interactivity'!Q304)</x:f>
      </x:c>
      <x:c r="P104" s="65" t="str">
        <x:f>IF('01b_Interactivity'!H304="","",'01b_Interactivity'!O304)</x:f>
      </x:c>
      <x:c r="Q104" s="65" t="str">
        <x:f>IF('01b_Interactivity'!H304="","",'01b_Interactivity'!N304)</x:f>
      </x:c>
      <x:c r="R104" s="65" t="str">
        <x:f>'01b_Interactivity'!X304</x:f>
        <x:v>InferenceX_model_fallback_unavailable</x:v>
      </x:c>
      <x:c r="S104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05">
      <x:c r="A105" t="str">
        <x:v>MiniMax M3</x:v>
      </x:c>
      <x:c r="B105" t="str">
        <x:v>R200</x:v>
      </x:c>
      <x:c r="C105" s="66" t="n">
        <x:v>30</x:v>
      </x:c>
      <x:c r="D105" s="157" t="str">
        <x:f>IF('01b_Interactivity'!H305="","",'01b_Interactivity'!H305)</x:f>
      </x:c>
      <x:c r="E105" s="66" t="str">
        <x:f>IF('01b_Interactivity'!H305="","",'01b_Interactivity'!Q305)</x:f>
      </x:c>
      <x:c r="F105" s="65" t="str">
        <x:f>IF('01b_Interactivity'!H305="","",'01b_Interactivity'!O305)</x:f>
      </x:c>
      <x:c r="G105" s="65" t="str">
        <x:f>IF('01b_Interactivity'!H305="","",'01b_Interactivity'!N305)</x:f>
      </x:c>
      <x:c r="H105" s="65" t="str">
        <x:f>'01b_Interactivity'!X305</x:f>
        <x:v>editable_future_gpu_unavailable</x:v>
      </x:c>
      <x:c r="I105" s="159" t="str">
        <x:f>IF('01b_Interactivity'!H306="","",'01b_Interactivity'!H306)</x:f>
      </x:c>
      <x:c r="J105" s="102" t="str">
        <x:f>IF('01b_Interactivity'!H306="","",'01b_Interactivity'!Q306)</x:f>
      </x:c>
      <x:c r="K105" s="65" t="str">
        <x:f>IF('01b_Interactivity'!H306="","",'01b_Interactivity'!O306)</x:f>
      </x:c>
      <x:c r="L105" s="65" t="str">
        <x:f>IF('01b_Interactivity'!H306="","",'01b_Interactivity'!N306)</x:f>
      </x:c>
      <x:c r="M105" s="65" t="str">
        <x:f>'01b_Interactivity'!X306</x:f>
        <x:v>editable_future_gpu_unavailable</x:v>
      </x:c>
      <x:c r="N105" s="159" t="str">
        <x:f>IF('01b_Interactivity'!H307="","",'01b_Interactivity'!H307)</x:f>
      </x:c>
      <x:c r="O105" s="102" t="str">
        <x:f>IF('01b_Interactivity'!H307="","",'01b_Interactivity'!Q307)</x:f>
      </x:c>
      <x:c r="P105" s="65" t="str">
        <x:f>IF('01b_Interactivity'!H307="","",'01b_Interactivity'!O307)</x:f>
      </x:c>
      <x:c r="Q105" s="65" t="str">
        <x:f>IF('01b_Interactivity'!H307="","",'01b_Interactivity'!N307)</x:f>
      </x:c>
      <x:c r="R105" s="65" t="str">
        <x:f>'01b_Interactivity'!X307</x:f>
        <x:v>editable_future_gpu_unavailable</x:v>
      </x:c>
      <x:c r="S105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06">
      <x:c r="A106" t="str">
        <x:v>MiniMax M3</x:v>
      </x:c>
      <x:c r="B106" t="str">
        <x:v>R200</x:v>
      </x:c>
      <x:c r="C106" s="66" t="n">
        <x:v>50</x:v>
      </x:c>
      <x:c r="D106" s="157" t="str">
        <x:f>IF('01b_Interactivity'!H308="","",'01b_Interactivity'!H308)</x:f>
      </x:c>
      <x:c r="E106" s="66" t="str">
        <x:f>IF('01b_Interactivity'!H308="","",'01b_Interactivity'!Q308)</x:f>
      </x:c>
      <x:c r="F106" s="65" t="str">
        <x:f>IF('01b_Interactivity'!H308="","",'01b_Interactivity'!O308)</x:f>
      </x:c>
      <x:c r="G106" s="65" t="str">
        <x:f>IF('01b_Interactivity'!H308="","",'01b_Interactivity'!N308)</x:f>
      </x:c>
      <x:c r="H106" s="65" t="str">
        <x:f>'01b_Interactivity'!X308</x:f>
        <x:v>editable_future_gpu_unavailable</x:v>
      </x:c>
      <x:c r="I106" s="159" t="str">
        <x:f>IF('01b_Interactivity'!H309="","",'01b_Interactivity'!H309)</x:f>
      </x:c>
      <x:c r="J106" s="102" t="str">
        <x:f>IF('01b_Interactivity'!H309="","",'01b_Interactivity'!Q309)</x:f>
      </x:c>
      <x:c r="K106" s="65" t="str">
        <x:f>IF('01b_Interactivity'!H309="","",'01b_Interactivity'!O309)</x:f>
      </x:c>
      <x:c r="L106" s="65" t="str">
        <x:f>IF('01b_Interactivity'!H309="","",'01b_Interactivity'!N309)</x:f>
      </x:c>
      <x:c r="M106" s="65" t="str">
        <x:f>'01b_Interactivity'!X309</x:f>
        <x:v>editable_future_gpu_unavailable</x:v>
      </x:c>
      <x:c r="N106" s="159" t="str">
        <x:f>IF('01b_Interactivity'!H310="","",'01b_Interactivity'!H310)</x:f>
      </x:c>
      <x:c r="O106" s="102" t="str">
        <x:f>IF('01b_Interactivity'!H310="","",'01b_Interactivity'!Q310)</x:f>
      </x:c>
      <x:c r="P106" s="65" t="str">
        <x:f>IF('01b_Interactivity'!H310="","",'01b_Interactivity'!O310)</x:f>
      </x:c>
      <x:c r="Q106" s="65" t="str">
        <x:f>IF('01b_Interactivity'!H310="","",'01b_Interactivity'!N310)</x:f>
      </x:c>
      <x:c r="R106" s="65" t="str">
        <x:f>'01b_Interactivity'!X310</x:f>
        <x:v>editable_future_gpu_unavailable</x:v>
      </x:c>
      <x:c r="S106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07">
      <x:c r="A107" t="str">
        <x:v>MiniMax M3</x:v>
      </x:c>
      <x:c r="B107" t="str">
        <x:v>R200</x:v>
      </x:c>
      <x:c r="C107" s="66" t="n">
        <x:v>70</x:v>
      </x:c>
      <x:c r="D107" s="157" t="str">
        <x:f>IF('01b_Interactivity'!H311="","",'01b_Interactivity'!H311)</x:f>
      </x:c>
      <x:c r="E107" s="66" t="str">
        <x:f>IF('01b_Interactivity'!H311="","",'01b_Interactivity'!Q311)</x:f>
      </x:c>
      <x:c r="F107" s="65" t="str">
        <x:f>IF('01b_Interactivity'!H311="","",'01b_Interactivity'!O311)</x:f>
      </x:c>
      <x:c r="G107" s="65" t="str">
        <x:f>IF('01b_Interactivity'!H311="","",'01b_Interactivity'!N311)</x:f>
      </x:c>
      <x:c r="H107" s="65" t="str">
        <x:f>'01b_Interactivity'!X311</x:f>
        <x:v>editable_future_gpu_unavailable</x:v>
      </x:c>
      <x:c r="I107" s="159" t="str">
        <x:f>IF('01b_Interactivity'!H312="","",'01b_Interactivity'!H312)</x:f>
      </x:c>
      <x:c r="J107" s="102" t="str">
        <x:f>IF('01b_Interactivity'!H312="","",'01b_Interactivity'!Q312)</x:f>
      </x:c>
      <x:c r="K107" s="65" t="str">
        <x:f>IF('01b_Interactivity'!H312="","",'01b_Interactivity'!O312)</x:f>
      </x:c>
      <x:c r="L107" s="65" t="str">
        <x:f>IF('01b_Interactivity'!H312="","",'01b_Interactivity'!N312)</x:f>
      </x:c>
      <x:c r="M107" s="65" t="str">
        <x:f>'01b_Interactivity'!X312</x:f>
        <x:v>editable_future_gpu_unavailable</x:v>
      </x:c>
      <x:c r="N107" s="159" t="str">
        <x:f>IF('01b_Interactivity'!H313="","",'01b_Interactivity'!H313)</x:f>
      </x:c>
      <x:c r="O107" s="102" t="str">
        <x:f>IF('01b_Interactivity'!H313="","",'01b_Interactivity'!Q313)</x:f>
      </x:c>
      <x:c r="P107" s="65" t="str">
        <x:f>IF('01b_Interactivity'!H313="","",'01b_Interactivity'!O313)</x:f>
      </x:c>
      <x:c r="Q107" s="65" t="str">
        <x:f>IF('01b_Interactivity'!H313="","",'01b_Interactivity'!N313)</x:f>
      </x:c>
      <x:c r="R107" s="65" t="str">
        <x:f>'01b_Interactivity'!X313</x:f>
        <x:v>editable_future_gpu_unavailable</x:v>
      </x:c>
      <x:c r="S107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08">
      <x:c r="A108" t="str">
        <x:v>MiniMax M3</x:v>
      </x:c>
      <x:c r="B108" t="str">
        <x:v>R200</x:v>
      </x:c>
      <x:c r="C108" s="66" t="n">
        <x:v>100</x:v>
      </x:c>
      <x:c r="D108" s="157" t="str">
        <x:f>IF('01b_Interactivity'!H314="","",'01b_Interactivity'!H314)</x:f>
      </x:c>
      <x:c r="E108" s="66" t="str">
        <x:f>IF('01b_Interactivity'!H314="","",'01b_Interactivity'!Q314)</x:f>
      </x:c>
      <x:c r="F108" s="65" t="str">
        <x:f>IF('01b_Interactivity'!H314="","",'01b_Interactivity'!O314)</x:f>
      </x:c>
      <x:c r="G108" s="65" t="str">
        <x:f>IF('01b_Interactivity'!H314="","",'01b_Interactivity'!N314)</x:f>
      </x:c>
      <x:c r="H108" s="65" t="str">
        <x:f>'01b_Interactivity'!X314</x:f>
        <x:v>editable_future_gpu_unavailable</x:v>
      </x:c>
      <x:c r="I108" s="159" t="str">
        <x:f>IF('01b_Interactivity'!H315="","",'01b_Interactivity'!H315)</x:f>
      </x:c>
      <x:c r="J108" s="102" t="str">
        <x:f>IF('01b_Interactivity'!H315="","",'01b_Interactivity'!Q315)</x:f>
      </x:c>
      <x:c r="K108" s="65" t="str">
        <x:f>IF('01b_Interactivity'!H315="","",'01b_Interactivity'!O315)</x:f>
      </x:c>
      <x:c r="L108" s="65" t="str">
        <x:f>IF('01b_Interactivity'!H315="","",'01b_Interactivity'!N315)</x:f>
      </x:c>
      <x:c r="M108" s="65" t="str">
        <x:f>'01b_Interactivity'!X315</x:f>
        <x:v>editable_future_gpu_unavailable</x:v>
      </x:c>
      <x:c r="N108" s="159" t="str">
        <x:f>IF('01b_Interactivity'!H316="","",'01b_Interactivity'!H316)</x:f>
      </x:c>
      <x:c r="O108" s="102" t="str">
        <x:f>IF('01b_Interactivity'!H316="","",'01b_Interactivity'!Q316)</x:f>
      </x:c>
      <x:c r="P108" s="65" t="str">
        <x:f>IF('01b_Interactivity'!H316="","",'01b_Interactivity'!O316)</x:f>
      </x:c>
      <x:c r="Q108" s="65" t="str">
        <x:f>IF('01b_Interactivity'!H316="","",'01b_Interactivity'!N316)</x:f>
      </x:c>
      <x:c r="R108" s="65" t="str">
        <x:f>'01b_Interactivity'!X316</x:f>
        <x:v>editable_future_gpu_unavailable</x:v>
      </x:c>
      <x:c r="S108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09">
      <x:c r="A109" t="str">
        <x:v>MiniMax M3</x:v>
      </x:c>
      <x:c r="B109" t="str">
        <x:v>VR200</x:v>
      </x:c>
      <x:c r="C109" s="66" t="n">
        <x:v>30</x:v>
      </x:c>
      <x:c r="D109" s="157" t="str">
        <x:f>IF('01b_Interactivity'!H317="","",'01b_Interactivity'!H317)</x:f>
      </x:c>
      <x:c r="E109" s="66" t="str">
        <x:f>IF('01b_Interactivity'!H317="","",'01b_Interactivity'!Q317)</x:f>
      </x:c>
      <x:c r="F109" s="65" t="str">
        <x:f>IF('01b_Interactivity'!H317="","",'01b_Interactivity'!O317)</x:f>
      </x:c>
      <x:c r="G109" s="65" t="str">
        <x:f>IF('01b_Interactivity'!H317="","",'01b_Interactivity'!N317)</x:f>
      </x:c>
      <x:c r="H109" s="65" t="str">
        <x:f>'01b_Interactivity'!X317</x:f>
        <x:v>editable_future_gpu_unavailable</x:v>
      </x:c>
      <x:c r="I109" s="159" t="str">
        <x:f>IF('01b_Interactivity'!H318="","",'01b_Interactivity'!H318)</x:f>
      </x:c>
      <x:c r="J109" s="102" t="str">
        <x:f>IF('01b_Interactivity'!H318="","",'01b_Interactivity'!Q318)</x:f>
      </x:c>
      <x:c r="K109" s="65" t="str">
        <x:f>IF('01b_Interactivity'!H318="","",'01b_Interactivity'!O318)</x:f>
      </x:c>
      <x:c r="L109" s="65" t="str">
        <x:f>IF('01b_Interactivity'!H318="","",'01b_Interactivity'!N318)</x:f>
      </x:c>
      <x:c r="M109" s="65" t="str">
        <x:f>'01b_Interactivity'!X318</x:f>
        <x:v>editable_future_gpu_unavailable</x:v>
      </x:c>
      <x:c r="N109" s="159" t="str">
        <x:f>IF('01b_Interactivity'!H319="","",'01b_Interactivity'!H319)</x:f>
      </x:c>
      <x:c r="O109" s="102" t="str">
        <x:f>IF('01b_Interactivity'!H319="","",'01b_Interactivity'!Q319)</x:f>
      </x:c>
      <x:c r="P109" s="65" t="str">
        <x:f>IF('01b_Interactivity'!H319="","",'01b_Interactivity'!O319)</x:f>
      </x:c>
      <x:c r="Q109" s="65" t="str">
        <x:f>IF('01b_Interactivity'!H319="","",'01b_Interactivity'!N319)</x:f>
      </x:c>
      <x:c r="R109" s="65" t="str">
        <x:f>'01b_Interactivity'!X319</x:f>
        <x:v>editable_future_gpu_unavailable</x:v>
      </x:c>
      <x:c r="S109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10">
      <x:c r="A110" t="str">
        <x:v>MiniMax M3</x:v>
      </x:c>
      <x:c r="B110" t="str">
        <x:v>VR200</x:v>
      </x:c>
      <x:c r="C110" s="66" t="n">
        <x:v>50</x:v>
      </x:c>
      <x:c r="D110" s="157" t="str">
        <x:f>IF('01b_Interactivity'!H320="","",'01b_Interactivity'!H320)</x:f>
      </x:c>
      <x:c r="E110" s="66" t="str">
        <x:f>IF('01b_Interactivity'!H320="","",'01b_Interactivity'!Q320)</x:f>
      </x:c>
      <x:c r="F110" s="65" t="str">
        <x:f>IF('01b_Interactivity'!H320="","",'01b_Interactivity'!O320)</x:f>
      </x:c>
      <x:c r="G110" s="65" t="str">
        <x:f>IF('01b_Interactivity'!H320="","",'01b_Interactivity'!N320)</x:f>
      </x:c>
      <x:c r="H110" s="65" t="str">
        <x:f>'01b_Interactivity'!X320</x:f>
        <x:v>editable_future_gpu_unavailable</x:v>
      </x:c>
      <x:c r="I110" s="159" t="str">
        <x:f>IF('01b_Interactivity'!H321="","",'01b_Interactivity'!H321)</x:f>
      </x:c>
      <x:c r="J110" s="102" t="str">
        <x:f>IF('01b_Interactivity'!H321="","",'01b_Interactivity'!Q321)</x:f>
      </x:c>
      <x:c r="K110" s="65" t="str">
        <x:f>IF('01b_Interactivity'!H321="","",'01b_Interactivity'!O321)</x:f>
      </x:c>
      <x:c r="L110" s="65" t="str">
        <x:f>IF('01b_Interactivity'!H321="","",'01b_Interactivity'!N321)</x:f>
      </x:c>
      <x:c r="M110" s="65" t="str">
        <x:f>'01b_Interactivity'!X321</x:f>
        <x:v>editable_future_gpu_unavailable</x:v>
      </x:c>
      <x:c r="N110" s="159" t="str">
        <x:f>IF('01b_Interactivity'!H322="","",'01b_Interactivity'!H322)</x:f>
      </x:c>
      <x:c r="O110" s="102" t="str">
        <x:f>IF('01b_Interactivity'!H322="","",'01b_Interactivity'!Q322)</x:f>
      </x:c>
      <x:c r="P110" s="65" t="str">
        <x:f>IF('01b_Interactivity'!H322="","",'01b_Interactivity'!O322)</x:f>
      </x:c>
      <x:c r="Q110" s="65" t="str">
        <x:f>IF('01b_Interactivity'!H322="","",'01b_Interactivity'!N322)</x:f>
      </x:c>
      <x:c r="R110" s="65" t="str">
        <x:f>'01b_Interactivity'!X322</x:f>
        <x:v>editable_future_gpu_unavailable</x:v>
      </x:c>
      <x:c r="S110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11">
      <x:c r="A111" t="str">
        <x:v>MiniMax M3</x:v>
      </x:c>
      <x:c r="B111" t="str">
        <x:v>VR200</x:v>
      </x:c>
      <x:c r="C111" s="66" t="n">
        <x:v>70</x:v>
      </x:c>
      <x:c r="D111" s="157" t="str">
        <x:f>IF('01b_Interactivity'!H323="","",'01b_Interactivity'!H323)</x:f>
      </x:c>
      <x:c r="E111" s="66" t="str">
        <x:f>IF('01b_Interactivity'!H323="","",'01b_Interactivity'!Q323)</x:f>
      </x:c>
      <x:c r="F111" s="65" t="str">
        <x:f>IF('01b_Interactivity'!H323="","",'01b_Interactivity'!O323)</x:f>
      </x:c>
      <x:c r="G111" s="65" t="str">
        <x:f>IF('01b_Interactivity'!H323="","",'01b_Interactivity'!N323)</x:f>
      </x:c>
      <x:c r="H111" s="65" t="str">
        <x:f>'01b_Interactivity'!X323</x:f>
        <x:v>editable_future_gpu_unavailable</x:v>
      </x:c>
      <x:c r="I111" s="159" t="str">
        <x:f>IF('01b_Interactivity'!H324="","",'01b_Interactivity'!H324)</x:f>
      </x:c>
      <x:c r="J111" s="102" t="str">
        <x:f>IF('01b_Interactivity'!H324="","",'01b_Interactivity'!Q324)</x:f>
      </x:c>
      <x:c r="K111" s="65" t="str">
        <x:f>IF('01b_Interactivity'!H324="","",'01b_Interactivity'!O324)</x:f>
      </x:c>
      <x:c r="L111" s="65" t="str">
        <x:f>IF('01b_Interactivity'!H324="","",'01b_Interactivity'!N324)</x:f>
      </x:c>
      <x:c r="M111" s="65" t="str">
        <x:f>'01b_Interactivity'!X324</x:f>
        <x:v>editable_future_gpu_unavailable</x:v>
      </x:c>
      <x:c r="N111" s="159" t="str">
        <x:f>IF('01b_Interactivity'!H325="","",'01b_Interactivity'!H325)</x:f>
      </x:c>
      <x:c r="O111" s="102" t="str">
        <x:f>IF('01b_Interactivity'!H325="","",'01b_Interactivity'!Q325)</x:f>
      </x:c>
      <x:c r="P111" s="65" t="str">
        <x:f>IF('01b_Interactivity'!H325="","",'01b_Interactivity'!O325)</x:f>
      </x:c>
      <x:c r="Q111" s="65" t="str">
        <x:f>IF('01b_Interactivity'!H325="","",'01b_Interactivity'!N325)</x:f>
      </x:c>
      <x:c r="R111" s="65" t="str">
        <x:f>'01b_Interactivity'!X325</x:f>
        <x:v>editable_future_gpu_unavailable</x:v>
      </x:c>
      <x:c r="S111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12">
      <x:c r="A112" t="str">
        <x:v>MiniMax M3</x:v>
      </x:c>
      <x:c r="B112" t="str">
        <x:v>VR200</x:v>
      </x:c>
      <x:c r="C112" s="66" t="n">
        <x:v>100</x:v>
      </x:c>
      <x:c r="D112" s="157" t="str">
        <x:f>IF('01b_Interactivity'!H326="","",'01b_Interactivity'!H326)</x:f>
      </x:c>
      <x:c r="E112" s="66" t="str">
        <x:f>IF('01b_Interactivity'!H326="","",'01b_Interactivity'!Q326)</x:f>
      </x:c>
      <x:c r="F112" s="65" t="str">
        <x:f>IF('01b_Interactivity'!H326="","",'01b_Interactivity'!O326)</x:f>
      </x:c>
      <x:c r="G112" s="65" t="str">
        <x:f>IF('01b_Interactivity'!H326="","",'01b_Interactivity'!N326)</x:f>
      </x:c>
      <x:c r="H112" s="65" t="str">
        <x:f>'01b_Interactivity'!X326</x:f>
        <x:v>editable_future_gpu_unavailable</x:v>
      </x:c>
      <x:c r="I112" s="159" t="str">
        <x:f>IF('01b_Interactivity'!H327="","",'01b_Interactivity'!H327)</x:f>
      </x:c>
      <x:c r="J112" s="102" t="str">
        <x:f>IF('01b_Interactivity'!H327="","",'01b_Interactivity'!Q327)</x:f>
      </x:c>
      <x:c r="K112" s="65" t="str">
        <x:f>IF('01b_Interactivity'!H327="","",'01b_Interactivity'!O327)</x:f>
      </x:c>
      <x:c r="L112" s="65" t="str">
        <x:f>IF('01b_Interactivity'!H327="","",'01b_Interactivity'!N327)</x:f>
      </x:c>
      <x:c r="M112" s="65" t="str">
        <x:f>'01b_Interactivity'!X327</x:f>
        <x:v>editable_future_gpu_unavailable</x:v>
      </x:c>
      <x:c r="N112" s="159" t="str">
        <x:f>IF('01b_Interactivity'!H328="","",'01b_Interactivity'!H328)</x:f>
      </x:c>
      <x:c r="O112" s="102" t="str">
        <x:f>IF('01b_Interactivity'!H328="","",'01b_Interactivity'!Q328)</x:f>
      </x:c>
      <x:c r="P112" s="65" t="str">
        <x:f>IF('01b_Interactivity'!H328="","",'01b_Interactivity'!O328)</x:f>
      </x:c>
      <x:c r="Q112" s="65" t="str">
        <x:f>IF('01b_Interactivity'!H328="","",'01b_Interactivity'!N328)</x:f>
      </x:c>
      <x:c r="R112" s="65" t="str">
        <x:f>'01b_Interactivity'!X328</x:f>
        <x:v>editable_future_gpu_unavailable</x:v>
      </x:c>
      <x:c r="S112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13">
      <x:c r="A113" t="str">
        <x:v>MiniMax M3</x:v>
      </x:c>
      <x:c r="B113" t="str">
        <x:v>R300</x:v>
      </x:c>
      <x:c r="C113" s="66" t="n">
        <x:v>30</x:v>
      </x:c>
      <x:c r="D113" s="157" t="str">
        <x:f>IF('01b_Interactivity'!H329="","",'01b_Interactivity'!H329)</x:f>
      </x:c>
      <x:c r="E113" s="66" t="str">
        <x:f>IF('01b_Interactivity'!H329="","",'01b_Interactivity'!Q329)</x:f>
      </x:c>
      <x:c r="F113" s="65" t="str">
        <x:f>IF('01b_Interactivity'!H329="","",'01b_Interactivity'!O329)</x:f>
      </x:c>
      <x:c r="G113" s="65" t="str">
        <x:f>IF('01b_Interactivity'!H329="","",'01b_Interactivity'!N329)</x:f>
      </x:c>
      <x:c r="H113" s="65" t="str">
        <x:f>'01b_Interactivity'!X329</x:f>
        <x:v>editable_future_gpu_unavailable</x:v>
      </x:c>
      <x:c r="I113" s="159" t="str">
        <x:f>IF('01b_Interactivity'!H330="","",'01b_Interactivity'!H330)</x:f>
      </x:c>
      <x:c r="J113" s="102" t="str">
        <x:f>IF('01b_Interactivity'!H330="","",'01b_Interactivity'!Q330)</x:f>
      </x:c>
      <x:c r="K113" s="65" t="str">
        <x:f>IF('01b_Interactivity'!H330="","",'01b_Interactivity'!O330)</x:f>
      </x:c>
      <x:c r="L113" s="65" t="str">
        <x:f>IF('01b_Interactivity'!H330="","",'01b_Interactivity'!N330)</x:f>
      </x:c>
      <x:c r="M113" s="65" t="str">
        <x:f>'01b_Interactivity'!X330</x:f>
        <x:v>editable_future_gpu_unavailable</x:v>
      </x:c>
      <x:c r="N113" s="159" t="str">
        <x:f>IF('01b_Interactivity'!H331="","",'01b_Interactivity'!H331)</x:f>
      </x:c>
      <x:c r="O113" s="102" t="str">
        <x:f>IF('01b_Interactivity'!H331="","",'01b_Interactivity'!Q331)</x:f>
      </x:c>
      <x:c r="P113" s="65" t="str">
        <x:f>IF('01b_Interactivity'!H331="","",'01b_Interactivity'!O331)</x:f>
      </x:c>
      <x:c r="Q113" s="65" t="str">
        <x:f>IF('01b_Interactivity'!H331="","",'01b_Interactivity'!N331)</x:f>
      </x:c>
      <x:c r="R113" s="65" t="str">
        <x:f>'01b_Interactivity'!X331</x:f>
        <x:v>editable_future_gpu_unavailable</x:v>
      </x:c>
      <x:c r="S113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14">
      <x:c r="A114" t="str">
        <x:v>MiniMax M3</x:v>
      </x:c>
      <x:c r="B114" t="str">
        <x:v>R300</x:v>
      </x:c>
      <x:c r="C114" s="66" t="n">
        <x:v>50</x:v>
      </x:c>
      <x:c r="D114" s="157" t="str">
        <x:f>IF('01b_Interactivity'!H332="","",'01b_Interactivity'!H332)</x:f>
      </x:c>
      <x:c r="E114" s="66" t="str">
        <x:f>IF('01b_Interactivity'!H332="","",'01b_Interactivity'!Q332)</x:f>
      </x:c>
      <x:c r="F114" s="65" t="str">
        <x:f>IF('01b_Interactivity'!H332="","",'01b_Interactivity'!O332)</x:f>
      </x:c>
      <x:c r="G114" s="65" t="str">
        <x:f>IF('01b_Interactivity'!H332="","",'01b_Interactivity'!N332)</x:f>
      </x:c>
      <x:c r="H114" s="65" t="str">
        <x:f>'01b_Interactivity'!X332</x:f>
        <x:v>editable_future_gpu_unavailable</x:v>
      </x:c>
      <x:c r="I114" s="159" t="str">
        <x:f>IF('01b_Interactivity'!H333="","",'01b_Interactivity'!H333)</x:f>
      </x:c>
      <x:c r="J114" s="102" t="str">
        <x:f>IF('01b_Interactivity'!H333="","",'01b_Interactivity'!Q333)</x:f>
      </x:c>
      <x:c r="K114" s="65" t="str">
        <x:f>IF('01b_Interactivity'!H333="","",'01b_Interactivity'!O333)</x:f>
      </x:c>
      <x:c r="L114" s="65" t="str">
        <x:f>IF('01b_Interactivity'!H333="","",'01b_Interactivity'!N333)</x:f>
      </x:c>
      <x:c r="M114" s="65" t="str">
        <x:f>'01b_Interactivity'!X333</x:f>
        <x:v>editable_future_gpu_unavailable</x:v>
      </x:c>
      <x:c r="N114" s="159" t="str">
        <x:f>IF('01b_Interactivity'!H334="","",'01b_Interactivity'!H334)</x:f>
      </x:c>
      <x:c r="O114" s="102" t="str">
        <x:f>IF('01b_Interactivity'!H334="","",'01b_Interactivity'!Q334)</x:f>
      </x:c>
      <x:c r="P114" s="65" t="str">
        <x:f>IF('01b_Interactivity'!H334="","",'01b_Interactivity'!O334)</x:f>
      </x:c>
      <x:c r="Q114" s="65" t="str">
        <x:f>IF('01b_Interactivity'!H334="","",'01b_Interactivity'!N334)</x:f>
      </x:c>
      <x:c r="R114" s="65" t="str">
        <x:f>'01b_Interactivity'!X334</x:f>
        <x:v>editable_future_gpu_unavailable</x:v>
      </x:c>
      <x:c r="S114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15">
      <x:c r="A115" t="str">
        <x:v>MiniMax M3</x:v>
      </x:c>
      <x:c r="B115" t="str">
        <x:v>R300</x:v>
      </x:c>
      <x:c r="C115" s="66" t="n">
        <x:v>70</x:v>
      </x:c>
      <x:c r="D115" s="157" t="str">
        <x:f>IF('01b_Interactivity'!H335="","",'01b_Interactivity'!H335)</x:f>
      </x:c>
      <x:c r="E115" s="66" t="str">
        <x:f>IF('01b_Interactivity'!H335="","",'01b_Interactivity'!Q335)</x:f>
      </x:c>
      <x:c r="F115" s="65" t="str">
        <x:f>IF('01b_Interactivity'!H335="","",'01b_Interactivity'!O335)</x:f>
      </x:c>
      <x:c r="G115" s="65" t="str">
        <x:f>IF('01b_Interactivity'!H335="","",'01b_Interactivity'!N335)</x:f>
      </x:c>
      <x:c r="H115" s="65" t="str">
        <x:f>'01b_Interactivity'!X335</x:f>
        <x:v>editable_future_gpu_unavailable</x:v>
      </x:c>
      <x:c r="I115" s="159" t="str">
        <x:f>IF('01b_Interactivity'!H336="","",'01b_Interactivity'!H336)</x:f>
      </x:c>
      <x:c r="J115" s="102" t="str">
        <x:f>IF('01b_Interactivity'!H336="","",'01b_Interactivity'!Q336)</x:f>
      </x:c>
      <x:c r="K115" s="65" t="str">
        <x:f>IF('01b_Interactivity'!H336="","",'01b_Interactivity'!O336)</x:f>
      </x:c>
      <x:c r="L115" s="65" t="str">
        <x:f>IF('01b_Interactivity'!H336="","",'01b_Interactivity'!N336)</x:f>
      </x:c>
      <x:c r="M115" s="65" t="str">
        <x:f>'01b_Interactivity'!X336</x:f>
        <x:v>editable_future_gpu_unavailable</x:v>
      </x:c>
      <x:c r="N115" s="159" t="str">
        <x:f>IF('01b_Interactivity'!H337="","",'01b_Interactivity'!H337)</x:f>
      </x:c>
      <x:c r="O115" s="102" t="str">
        <x:f>IF('01b_Interactivity'!H337="","",'01b_Interactivity'!Q337)</x:f>
      </x:c>
      <x:c r="P115" s="65" t="str">
        <x:f>IF('01b_Interactivity'!H337="","",'01b_Interactivity'!O337)</x:f>
      </x:c>
      <x:c r="Q115" s="65" t="str">
        <x:f>IF('01b_Interactivity'!H337="","",'01b_Interactivity'!N337)</x:f>
      </x:c>
      <x:c r="R115" s="65" t="str">
        <x:f>'01b_Interactivity'!X337</x:f>
        <x:v>editable_future_gpu_unavailable</x:v>
      </x:c>
      <x:c r="S115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16">
      <x:c r="A116" t="str">
        <x:v>MiniMax M3</x:v>
      </x:c>
      <x:c r="B116" t="str">
        <x:v>R300</x:v>
      </x:c>
      <x:c r="C116" s="66" t="n">
        <x:v>100</x:v>
      </x:c>
      <x:c r="D116" s="157" t="str">
        <x:f>IF('01b_Interactivity'!H338="","",'01b_Interactivity'!H338)</x:f>
      </x:c>
      <x:c r="E116" s="66" t="str">
        <x:f>IF('01b_Interactivity'!H338="","",'01b_Interactivity'!Q338)</x:f>
      </x:c>
      <x:c r="F116" s="65" t="str">
        <x:f>IF('01b_Interactivity'!H338="","",'01b_Interactivity'!O338)</x:f>
      </x:c>
      <x:c r="G116" s="65" t="str">
        <x:f>IF('01b_Interactivity'!H338="","",'01b_Interactivity'!N338)</x:f>
      </x:c>
      <x:c r="H116" s="65" t="str">
        <x:f>'01b_Interactivity'!X338</x:f>
        <x:v>editable_future_gpu_unavailable</x:v>
      </x:c>
      <x:c r="I116" s="159" t="str">
        <x:f>IF('01b_Interactivity'!H339="","",'01b_Interactivity'!H339)</x:f>
      </x:c>
      <x:c r="J116" s="102" t="str">
        <x:f>IF('01b_Interactivity'!H339="","",'01b_Interactivity'!Q339)</x:f>
      </x:c>
      <x:c r="K116" s="65" t="str">
        <x:f>IF('01b_Interactivity'!H339="","",'01b_Interactivity'!O339)</x:f>
      </x:c>
      <x:c r="L116" s="65" t="str">
        <x:f>IF('01b_Interactivity'!H339="","",'01b_Interactivity'!N339)</x:f>
      </x:c>
      <x:c r="M116" s="65" t="str">
        <x:f>'01b_Interactivity'!X339</x:f>
        <x:v>editable_future_gpu_unavailable</x:v>
      </x:c>
      <x:c r="N116" s="159" t="str">
        <x:f>IF('01b_Interactivity'!H340="","",'01b_Interactivity'!H340)</x:f>
      </x:c>
      <x:c r="O116" s="102" t="str">
        <x:f>IF('01b_Interactivity'!H340="","",'01b_Interactivity'!Q340)</x:f>
      </x:c>
      <x:c r="P116" s="65" t="str">
        <x:f>IF('01b_Interactivity'!H340="","",'01b_Interactivity'!O340)</x:f>
      </x:c>
      <x:c r="Q116" s="65" t="str">
        <x:f>IF('01b_Interactivity'!H340="","",'01b_Interactivity'!N340)</x:f>
      </x:c>
      <x:c r="R116" s="65" t="str">
        <x:f>'01b_Interactivity'!X340</x:f>
        <x:v>editable_future_gpu_unavailable</x:v>
      </x:c>
      <x:c r="S116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17">
      <x:c r="A117" t="str">
        <x:v>MiniMax M3</x:v>
      </x:c>
      <x:c r="B117" t="str">
        <x:v>VR300</x:v>
      </x:c>
      <x:c r="C117" s="66" t="n">
        <x:v>30</x:v>
      </x:c>
      <x:c r="D117" s="157" t="str">
        <x:f>IF('01b_Interactivity'!H341="","",'01b_Interactivity'!H341)</x:f>
      </x:c>
      <x:c r="E117" s="66" t="str">
        <x:f>IF('01b_Interactivity'!H341="","",'01b_Interactivity'!Q341)</x:f>
      </x:c>
      <x:c r="F117" s="65" t="str">
        <x:f>IF('01b_Interactivity'!H341="","",'01b_Interactivity'!O341)</x:f>
      </x:c>
      <x:c r="G117" s="65" t="str">
        <x:f>IF('01b_Interactivity'!H341="","",'01b_Interactivity'!N341)</x:f>
      </x:c>
      <x:c r="H117" s="65" t="str">
        <x:f>'01b_Interactivity'!X341</x:f>
        <x:v>editable_future_gpu_unavailable</x:v>
      </x:c>
      <x:c r="I117" s="159" t="str">
        <x:f>IF('01b_Interactivity'!H342="","",'01b_Interactivity'!H342)</x:f>
      </x:c>
      <x:c r="J117" s="102" t="str">
        <x:f>IF('01b_Interactivity'!H342="","",'01b_Interactivity'!Q342)</x:f>
      </x:c>
      <x:c r="K117" s="65" t="str">
        <x:f>IF('01b_Interactivity'!H342="","",'01b_Interactivity'!O342)</x:f>
      </x:c>
      <x:c r="L117" s="65" t="str">
        <x:f>IF('01b_Interactivity'!H342="","",'01b_Interactivity'!N342)</x:f>
      </x:c>
      <x:c r="M117" s="65" t="str">
        <x:f>'01b_Interactivity'!X342</x:f>
        <x:v>editable_future_gpu_unavailable</x:v>
      </x:c>
      <x:c r="N117" s="159" t="str">
        <x:f>IF('01b_Interactivity'!H343="","",'01b_Interactivity'!H343)</x:f>
      </x:c>
      <x:c r="O117" s="102" t="str">
        <x:f>IF('01b_Interactivity'!H343="","",'01b_Interactivity'!Q343)</x:f>
      </x:c>
      <x:c r="P117" s="65" t="str">
        <x:f>IF('01b_Interactivity'!H343="","",'01b_Interactivity'!O343)</x:f>
      </x:c>
      <x:c r="Q117" s="65" t="str">
        <x:f>IF('01b_Interactivity'!H343="","",'01b_Interactivity'!N343)</x:f>
      </x:c>
      <x:c r="R117" s="65" t="str">
        <x:f>'01b_Interactivity'!X343</x:f>
        <x:v>editable_future_gpu_unavailable</x:v>
      </x:c>
      <x:c r="S117" s="13" t="inlineStr">
        <x:is>
          <x:t xml:space="preserve">Agentic throughput = long-chat output TPS/MW divided by 9.2x LLM call multiplier from dynamic reasoning / AgentBench analysis. Long-chat source selection: selected_public_max; agentic_target_met_from_long_chat.</x:t>
        </x:is>
      </x:c>
    </x:row>
    <x:row r="118">
      <x:c r="A118" t="str">
        <x:v>MiniMax M3</x:v>
      </x:c>
      <x:c r="B118" t="str">
        <x:v>VR300</x:v>
      </x:c>
      <x:c r="C118" s="66" t="n">
        <x:v>50</x:v>
      </x:c>
      <x:c r="D118" s="157" t="str">
        <x:f>IF('01b_Interactivity'!H344="","",'01b_Interactivity'!H344)</x:f>
      </x:c>
      <x:c r="E118" s="66" t="str">
        <x:f>IF('01b_Interactivity'!H344="","",'01b_Interactivity'!Q344)</x:f>
      </x:c>
      <x:c r="F118" s="65" t="str">
        <x:f>IF('01b_Interactivity'!H344="","",'01b_Interactivity'!O344)</x:f>
      </x:c>
      <x:c r="G118" s="65" t="str">
        <x:f>IF('01b_Interactivity'!H344="","",'01b_Interactivity'!N344)</x:f>
      </x:c>
      <x:c r="H118" s="65" t="str">
        <x:f>'01b_Interactivity'!X344</x:f>
        <x:v>editable_future_gpu_unavailable</x:v>
      </x:c>
      <x:c r="I118" s="159" t="str">
        <x:f>IF('01b_Interactivity'!H345="","",'01b_Interactivity'!H345)</x:f>
      </x:c>
      <x:c r="J118" s="102" t="str">
        <x:f>IF('01b_Interactivity'!H345="","",'01b_Interactivity'!Q345)</x:f>
      </x:c>
      <x:c r="K118" s="65" t="str">
        <x:f>IF('01b_Interactivity'!H345="","",'01b_Interactivity'!O345)</x:f>
      </x:c>
      <x:c r="L118" s="65" t="str">
        <x:f>IF('01b_Interactivity'!H345="","",'01b_Interactivity'!N345)</x:f>
      </x:c>
      <x:c r="M118" s="65" t="str">
        <x:f>'01b_Interactivity'!X345</x:f>
        <x:v>editable_future_gpu_unavailable</x:v>
      </x:c>
      <x:c r="N118" s="159" t="str">
        <x:f>IF('01b_Interactivity'!H346="","",'01b_Interactivity'!H346)</x:f>
      </x:c>
      <x:c r="O118" s="102" t="str">
        <x:f>IF('01b_Interactivity'!H346="","",'01b_Interactivity'!Q346)</x:f>
      </x:c>
      <x:c r="P118" s="65" t="str">
        <x:f>IF('01b_Interactivity'!H346="","",'01b_Interactivity'!O346)</x:f>
      </x:c>
      <x:c r="Q118" s="65" t="str">
        <x:f>IF('01b_Interactivity'!H346="","",'01b_Interactivity'!N346)</x:f>
      </x:c>
      <x:c r="R118" s="65" t="str">
        <x:f>'01b_Interactivity'!X346</x:f>
        <x:v>editable_future_gpu_unavailable</x:v>
      </x:c>
      <x:c r="S118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19">
      <x:c r="A119" t="str">
        <x:v>MiniMax M3</x:v>
      </x:c>
      <x:c r="B119" t="str">
        <x:v>VR300</x:v>
      </x:c>
      <x:c r="C119" s="66" t="n">
        <x:v>70</x:v>
      </x:c>
      <x:c r="D119" s="157" t="str">
        <x:f>IF('01b_Interactivity'!H347="","",'01b_Interactivity'!H347)</x:f>
      </x:c>
      <x:c r="E119" s="66" t="str">
        <x:f>IF('01b_Interactivity'!H347="","",'01b_Interactivity'!Q347)</x:f>
      </x:c>
      <x:c r="F119" s="65" t="str">
        <x:f>IF('01b_Interactivity'!H347="","",'01b_Interactivity'!O347)</x:f>
      </x:c>
      <x:c r="G119" s="65" t="str">
        <x:f>IF('01b_Interactivity'!H347="","",'01b_Interactivity'!N347)</x:f>
      </x:c>
      <x:c r="H119" s="65" t="str">
        <x:f>'01b_Interactivity'!X347</x:f>
        <x:v>editable_future_gpu_unavailable</x:v>
      </x:c>
      <x:c r="I119" s="159" t="str">
        <x:f>IF('01b_Interactivity'!H348="","",'01b_Interactivity'!H348)</x:f>
      </x:c>
      <x:c r="J119" s="102" t="str">
        <x:f>IF('01b_Interactivity'!H348="","",'01b_Interactivity'!Q348)</x:f>
      </x:c>
      <x:c r="K119" s="65" t="str">
        <x:f>IF('01b_Interactivity'!H348="","",'01b_Interactivity'!O348)</x:f>
      </x:c>
      <x:c r="L119" s="65" t="str">
        <x:f>IF('01b_Interactivity'!H348="","",'01b_Interactivity'!N348)</x:f>
      </x:c>
      <x:c r="M119" s="65" t="str">
        <x:f>'01b_Interactivity'!X348</x:f>
        <x:v>editable_future_gpu_unavailable</x:v>
      </x:c>
      <x:c r="N119" s="159" t="str">
        <x:f>IF('01b_Interactivity'!H349="","",'01b_Interactivity'!H349)</x:f>
      </x:c>
      <x:c r="O119" s="102" t="str">
        <x:f>IF('01b_Interactivity'!H349="","",'01b_Interactivity'!Q349)</x:f>
      </x:c>
      <x:c r="P119" s="65" t="str">
        <x:f>IF('01b_Interactivity'!H349="","",'01b_Interactivity'!O349)</x:f>
      </x:c>
      <x:c r="Q119" s="65" t="str">
        <x:f>IF('01b_Interactivity'!H349="","",'01b_Interactivity'!N349)</x:f>
      </x:c>
      <x:c r="R119" s="65" t="str">
        <x:f>'01b_Interactivity'!X349</x:f>
        <x:v>editable_future_gpu_unavailable</x:v>
      </x:c>
      <x:c r="S119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20">
      <x:c r="A120" t="str">
        <x:v>MiniMax M3</x:v>
      </x:c>
      <x:c r="B120" t="str">
        <x:v>VR300</x:v>
      </x:c>
      <x:c r="C120" s="66" t="n">
        <x:v>100</x:v>
      </x:c>
      <x:c r="D120" s="157" t="str">
        <x:f>IF('01b_Interactivity'!H350="","",'01b_Interactivity'!H350)</x:f>
      </x:c>
      <x:c r="E120" s="66" t="str">
        <x:f>IF('01b_Interactivity'!H350="","",'01b_Interactivity'!Q350)</x:f>
      </x:c>
      <x:c r="F120" s="65" t="str">
        <x:f>IF('01b_Interactivity'!H350="","",'01b_Interactivity'!O350)</x:f>
      </x:c>
      <x:c r="G120" s="65" t="str">
        <x:f>IF('01b_Interactivity'!H350="","",'01b_Interactivity'!N350)</x:f>
      </x:c>
      <x:c r="H120" s="65" t="str">
        <x:f>'01b_Interactivity'!X350</x:f>
        <x:v>editable_future_gpu_unavailable</x:v>
      </x:c>
      <x:c r="I120" s="159" t="str">
        <x:f>IF('01b_Interactivity'!H351="","",'01b_Interactivity'!H351)</x:f>
      </x:c>
      <x:c r="J120" s="102" t="str">
        <x:f>IF('01b_Interactivity'!H351="","",'01b_Interactivity'!Q351)</x:f>
      </x:c>
      <x:c r="K120" s="65" t="str">
        <x:f>IF('01b_Interactivity'!H351="","",'01b_Interactivity'!O351)</x:f>
      </x:c>
      <x:c r="L120" s="65" t="str">
        <x:f>IF('01b_Interactivity'!H351="","",'01b_Interactivity'!N351)</x:f>
      </x:c>
      <x:c r="M120" s="65" t="str">
        <x:f>'01b_Interactivity'!X351</x:f>
        <x:v>editable_future_gpu_unavailable</x:v>
      </x:c>
      <x:c r="N120" s="159" t="str">
        <x:f>IF('01b_Interactivity'!H352="","",'01b_Interactivity'!H352)</x:f>
      </x:c>
      <x:c r="O120" s="102" t="str">
        <x:f>IF('01b_Interactivity'!H352="","",'01b_Interactivity'!Q352)</x:f>
      </x:c>
      <x:c r="P120" s="65" t="str">
        <x:f>IF('01b_Interactivity'!H352="","",'01b_Interactivity'!O352)</x:f>
      </x:c>
      <x:c r="Q120" s="65" t="str">
        <x:f>IF('01b_Interactivity'!H352="","",'01b_Interactivity'!N352)</x:f>
      </x:c>
      <x:c r="R120" s="65" t="str">
        <x:f>'01b_Interactivity'!X352</x:f>
        <x:v>editable_future_gpu_unavailable</x:v>
      </x:c>
      <x:c r="S120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21">
      <x:c r="A121" t="str">
        <x:v>MiniMax M3</x:v>
      </x:c>
      <x:c r="B121" t="str">
        <x:v>Post Rubin</x:v>
      </x:c>
      <x:c r="C121" s="66" t="n">
        <x:v>30</x:v>
      </x:c>
      <x:c r="D121" s="157" t="str">
        <x:f>IF('01b_Interactivity'!H353="","",'01b_Interactivity'!H353)</x:f>
      </x:c>
      <x:c r="E121" s="66" t="str">
        <x:f>IF('01b_Interactivity'!H353="","",'01b_Interactivity'!Q353)</x:f>
      </x:c>
      <x:c r="F121" s="65" t="str">
        <x:f>IF('01b_Interactivity'!H353="","",'01b_Interactivity'!O353)</x:f>
      </x:c>
      <x:c r="G121" s="65" t="str">
        <x:f>IF('01b_Interactivity'!H353="","",'01b_Interactivity'!N353)</x:f>
      </x:c>
      <x:c r="H121" s="65" t="str">
        <x:f>'01b_Interactivity'!X353</x:f>
        <x:v>editable_future_gpu_unavailable</x:v>
      </x:c>
      <x:c r="I121" s="159" t="str">
        <x:f>IF('01b_Interactivity'!H354="","",'01b_Interactivity'!H354)</x:f>
      </x:c>
      <x:c r="J121" s="102" t="str">
        <x:f>IF('01b_Interactivity'!H354="","",'01b_Interactivity'!Q354)</x:f>
      </x:c>
      <x:c r="K121" s="65" t="str">
        <x:f>IF('01b_Interactivity'!H354="","",'01b_Interactivity'!O354)</x:f>
      </x:c>
      <x:c r="L121" s="65" t="str">
        <x:f>IF('01b_Interactivity'!H354="","",'01b_Interactivity'!N354)</x:f>
      </x:c>
      <x:c r="M121" s="65" t="str">
        <x:f>'01b_Interactivity'!X354</x:f>
        <x:v>editable_future_gpu_unavailable</x:v>
      </x:c>
      <x:c r="N121" s="159" t="str">
        <x:f>IF('01b_Interactivity'!H355="","",'01b_Interactivity'!H355)</x:f>
      </x:c>
      <x:c r="O121" s="102" t="str">
        <x:f>IF('01b_Interactivity'!H355="","",'01b_Interactivity'!Q355)</x:f>
      </x:c>
      <x:c r="P121" s="65" t="str">
        <x:f>IF('01b_Interactivity'!H355="","",'01b_Interactivity'!O355)</x:f>
      </x:c>
      <x:c r="Q121" s="65" t="str">
        <x:f>IF('01b_Interactivity'!H355="","",'01b_Interactivity'!N355)</x:f>
      </x:c>
      <x:c r="R121" s="65" t="str">
        <x:f>'01b_Interactivity'!X355</x:f>
        <x:v>editable_future_gpu_unavailable</x:v>
      </x:c>
      <x:c r="S121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22">
      <x:c r="A122" t="str">
        <x:v>MiniMax M3</x:v>
      </x:c>
      <x:c r="B122" t="str">
        <x:v>Post Rubin</x:v>
      </x:c>
      <x:c r="C122" s="66" t="n">
        <x:v>50</x:v>
      </x:c>
      <x:c r="D122" s="157" t="str">
        <x:f>IF('01b_Interactivity'!H356="","",'01b_Interactivity'!H356)</x:f>
      </x:c>
      <x:c r="E122" s="66" t="str">
        <x:f>IF('01b_Interactivity'!H356="","",'01b_Interactivity'!Q356)</x:f>
      </x:c>
      <x:c r="F122" s="65" t="str">
        <x:f>IF('01b_Interactivity'!H356="","",'01b_Interactivity'!O356)</x:f>
      </x:c>
      <x:c r="G122" s="65" t="str">
        <x:f>IF('01b_Interactivity'!H356="","",'01b_Interactivity'!N356)</x:f>
      </x:c>
      <x:c r="H122" s="65" t="str">
        <x:f>'01b_Interactivity'!X356</x:f>
        <x:v>editable_future_gpu_unavailable</x:v>
      </x:c>
      <x:c r="I122" s="159" t="str">
        <x:f>IF('01b_Interactivity'!H357="","",'01b_Interactivity'!H357)</x:f>
      </x:c>
      <x:c r="J122" s="102" t="str">
        <x:f>IF('01b_Interactivity'!H357="","",'01b_Interactivity'!Q357)</x:f>
      </x:c>
      <x:c r="K122" s="65" t="str">
        <x:f>IF('01b_Interactivity'!H357="","",'01b_Interactivity'!O357)</x:f>
      </x:c>
      <x:c r="L122" s="65" t="str">
        <x:f>IF('01b_Interactivity'!H357="","",'01b_Interactivity'!N357)</x:f>
      </x:c>
      <x:c r="M122" s="65" t="str">
        <x:f>'01b_Interactivity'!X357</x:f>
        <x:v>editable_future_gpu_unavailable</x:v>
      </x:c>
      <x:c r="N122" s="159" t="str">
        <x:f>IF('01b_Interactivity'!H358="","",'01b_Interactivity'!H358)</x:f>
      </x:c>
      <x:c r="O122" s="102" t="str">
        <x:f>IF('01b_Interactivity'!H358="","",'01b_Interactivity'!Q358)</x:f>
      </x:c>
      <x:c r="P122" s="65" t="str">
        <x:f>IF('01b_Interactivity'!H358="","",'01b_Interactivity'!O358)</x:f>
      </x:c>
      <x:c r="Q122" s="65" t="str">
        <x:f>IF('01b_Interactivity'!H358="","",'01b_Interactivity'!N358)</x:f>
      </x:c>
      <x:c r="R122" s="65" t="str">
        <x:f>'01b_Interactivity'!X358</x:f>
        <x:v>editable_future_gpu_unavailable</x:v>
      </x:c>
      <x:c r="S122" s="9" t="inlineStr">
        <x:is>
          <x:t xml:space="preserve">No model/GPU/workload benchmark row was available.</x:t>
        </x:is>
      </x:c>
    </x:row>
    <x:row r="123">
      <x:c r="A123" t="str">
        <x:v>MiniMax M3</x:v>
      </x:c>
      <x:c r="B123" t="str">
        <x:v>Post Rubin</x:v>
      </x:c>
      <x:c r="C123" s="66" t="n">
        <x:v>70</x:v>
      </x:c>
      <x:c r="D123" s="157" t="str">
        <x:f>IF('01b_Interactivity'!H359="","",'01b_Interactivity'!H359)</x:f>
      </x:c>
      <x:c r="E123" s="66" t="str">
        <x:f>IF('01b_Interactivity'!H359="","",'01b_Interactivity'!Q359)</x:f>
      </x:c>
      <x:c r="F123" s="65" t="str">
        <x:f>IF('01b_Interactivity'!H359="","",'01b_Interactivity'!O359)</x:f>
      </x:c>
      <x:c r="G123" s="65" t="str">
        <x:f>IF('01b_Interactivity'!H359="","",'01b_Interactivity'!N359)</x:f>
      </x:c>
      <x:c r="H123" s="65" t="str">
        <x:f>'01b_Interactivity'!X359</x:f>
        <x:v>editable_future_gpu_unavailable</x:v>
      </x:c>
      <x:c r="I123" s="159" t="str">
        <x:f>IF('01b_Interactivity'!H360="","",'01b_Interactivity'!H360)</x:f>
      </x:c>
      <x:c r="J123" s="102" t="str">
        <x:f>IF('01b_Interactivity'!H360="","",'01b_Interactivity'!Q360)</x:f>
      </x:c>
      <x:c r="K123" s="65" t="str">
        <x:f>IF('01b_Interactivity'!H360="","",'01b_Interactivity'!O360)</x:f>
      </x:c>
      <x:c r="L123" s="65" t="str">
        <x:f>IF('01b_Interactivity'!H360="","",'01b_Interactivity'!N360)</x:f>
      </x:c>
      <x:c r="M123" s="65" t="str">
        <x:f>'01b_Interactivity'!X360</x:f>
        <x:v>editable_future_gpu_unavailable</x:v>
      </x:c>
      <x:c r="N123" s="159" t="str">
        <x:f>IF('01b_Interactivity'!H361="","",'01b_Interactivity'!H361)</x:f>
      </x:c>
      <x:c r="O123" s="102" t="str">
        <x:f>IF('01b_Interactivity'!H361="","",'01b_Interactivity'!Q361)</x:f>
      </x:c>
      <x:c r="P123" s="65" t="str">
        <x:f>IF('01b_Interactivity'!H361="","",'01b_Interactivity'!O361)</x:f>
      </x:c>
      <x:c r="Q123" s="65" t="str">
        <x:f>IF('01b_Interactivity'!H361="","",'01b_Interactivity'!N361)</x:f>
      </x:c>
      <x:c r="R123" s="65" t="str">
        <x:f>'01b_Interactivity'!X361</x:f>
        <x:v>editable_future_gpu_unavailable</x:v>
      </x:c>
      <x:c r="S123" s="9" t="inlineStr">
        <x:is>
          <x:t xml:space="preserve">No model/GPU/workload benchmark row was available.</x:t>
        </x:is>
      </x:c>
    </x:row>
    <x:row r="124">
      <x:c r="A124" t="str">
        <x:v>MiniMax M3</x:v>
      </x:c>
      <x:c r="B124" t="str">
        <x:v>Post Rubin</x:v>
      </x:c>
      <x:c r="C124" s="66" t="n">
        <x:v>100</x:v>
      </x:c>
      <x:c r="D124" s="157" t="str">
        <x:f>IF('01b_Interactivity'!H362="","",'01b_Interactivity'!H362)</x:f>
      </x:c>
      <x:c r="E124" s="66" t="str">
        <x:f>IF('01b_Interactivity'!H362="","",'01b_Interactivity'!Q362)</x:f>
      </x:c>
      <x:c r="F124" s="65" t="str">
        <x:f>IF('01b_Interactivity'!H362="","",'01b_Interactivity'!O362)</x:f>
      </x:c>
      <x:c r="G124" s="65" t="str">
        <x:f>IF('01b_Interactivity'!H362="","",'01b_Interactivity'!N362)</x:f>
      </x:c>
      <x:c r="H124" s="65" t="str">
        <x:f>'01b_Interactivity'!X362</x:f>
        <x:v>editable_future_gpu_unavailable</x:v>
      </x:c>
      <x:c r="I124" s="159" t="str">
        <x:f>IF('01b_Interactivity'!H363="","",'01b_Interactivity'!H363)</x:f>
      </x:c>
      <x:c r="J124" s="102" t="str">
        <x:f>IF('01b_Interactivity'!H363="","",'01b_Interactivity'!Q363)</x:f>
      </x:c>
      <x:c r="K124" s="65" t="str">
        <x:f>IF('01b_Interactivity'!H363="","",'01b_Interactivity'!O363)</x:f>
      </x:c>
      <x:c r="L124" s="65" t="str">
        <x:f>IF('01b_Interactivity'!H363="","",'01b_Interactivity'!N363)</x:f>
      </x:c>
      <x:c r="M124" s="65" t="str">
        <x:f>'01b_Interactivity'!X363</x:f>
        <x:v>editable_future_gpu_unavailable</x:v>
      </x:c>
      <x:c r="N124" s="159" t="str">
        <x:f>IF('01b_Interactivity'!H364="","",'01b_Interactivity'!H364)</x:f>
      </x:c>
      <x:c r="O124" s="102" t="str">
        <x:f>IF('01b_Interactivity'!H364="","",'01b_Interactivity'!Q364)</x:f>
      </x:c>
      <x:c r="P124" s="65" t="str">
        <x:f>IF('01b_Interactivity'!H364="","",'01b_Interactivity'!O364)</x:f>
      </x:c>
      <x:c r="Q124" s="65" t="str">
        <x:f>IF('01b_Interactivity'!H364="","",'01b_Interactivity'!N364)</x:f>
      </x:c>
      <x:c r="R124" s="65" t="str">
        <x:f>'01b_Interactivity'!X364</x:f>
        <x:v>editable_future_gpu_unavailable</x:v>
      </x:c>
      <x:c r="S124" s="9" t="inlineStr">
        <x:is>
          <x:t xml:space="preserve">No model/GPU/workload benchmark row was available.</x:t>
        </x:is>
      </x:c>
    </x:row>
    <x:row r="125">
      <x:c r="A125" t="str">
        <x:v>GLM 5.2</x:v>
      </x:c>
      <x:c r="B125" t="str">
        <x:v>H200</x:v>
      </x:c>
      <x:c r="C125" s="66" t="n">
        <x:v>30</x:v>
      </x:c>
      <x:c r="D125" s="157" t="n">
        <x:f>IF('01b_Interactivity'!H365="","",'01b_Interactivity'!H365)</x:f>
        <x:v>144300.371741</x:v>
      </x:c>
      <x:c r="E125" s="66" t="n">
        <x:f>IF('01b_Interactivity'!H365="","",'01b_Interactivity'!Q365)</x:f>
        <x:v>64</x:v>
      </x:c>
      <x:c r="F125" s="65" t="str">
        <x:f>IF('01b_Interactivity'!H365="","",'01b_Interactivity'!O365)</x:f>
        <x:v>fp8</x:v>
      </x:c>
      <x:c r="G125" s="65" t="str">
        <x:f>IF('01b_Interactivity'!H365="","",'01b_Interactivity'!N365)</x:f>
        <x:v>sglang</x:v>
      </x:c>
      <x:c r="H125" s="65" t="str">
        <x:f>'01b_Interactivity'!X365</x:f>
        <x:v>InferenceX_direct_model_fallback</x:v>
      </x:c>
      <x:c r="I125" s="159" t="n">
        <x:f>IF('01b_Interactivity'!H366="","",'01b_Interactivity'!H366)</x:f>
        <x:v>54658.735326</x:v>
      </x:c>
      <x:c r="J125" s="102" t="n">
        <x:f>IF('01b_Interactivity'!H366="","",'01b_Interactivity'!Q366)</x:f>
        <x:v>16</x:v>
      </x:c>
      <x:c r="K125" s="65" t="str">
        <x:f>IF('01b_Interactivity'!H366="","",'01b_Interactivity'!O366)</x:f>
        <x:v>fp8</x:v>
      </x:c>
      <x:c r="L125" s="65" t="str">
        <x:f>IF('01b_Interactivity'!H366="","",'01b_Interactivity'!N366)</x:f>
        <x:v>sglang</x:v>
      </x:c>
      <x:c r="M125" s="65" t="str">
        <x:f>'01b_Interactivity'!X366</x:f>
        <x:v>InferenceX_direct_model_fallback</x:v>
      </x:c>
      <x:c r="N125" s="159" t="n">
        <x:f>IF('01b_Interactivity'!H367="","",'01b_Interactivity'!H367)</x:f>
        <x:v>3240.686131</x:v>
      </x:c>
      <x:c r="O125" s="102" t="n">
        <x:f>IF('01b_Interactivity'!H367="","",'01b_Interactivity'!Q367)</x:f>
        <x:v>8</x:v>
      </x:c>
      <x:c r="P125" s="65" t="str">
        <x:f>IF('01b_Interactivity'!H367="","",'01b_Interactivity'!O367)</x:f>
        <x:v>fp8</x:v>
      </x:c>
      <x:c r="Q125" s="65" t="str">
        <x:f>IF('01b_Interactivity'!H367="","",'01b_Interactivity'!N367)</x:f>
        <x:v>dynamo-sglang</x:v>
      </x:c>
      <x:c r="R125" s="65" t="str">
        <x:f>'01b_Interactivity'!X367</x:f>
        <x:v>InferenceX_direct_exact_model</x:v>
      </x:c>
      <x:c r="S125" s="9" t="inlineStr">
        <x:is>
          <x:t xml:space="preserve">No model/GPU/workload benchmark row was available.</x:t>
        </x:is>
      </x:c>
    </x:row>
    <x:row r="126">
      <x:c r="A126" t="str">
        <x:v>GLM 5.2</x:v>
      </x:c>
      <x:c r="B126" t="str">
        <x:v>H200</x:v>
      </x:c>
      <x:c r="C126" s="66" t="n">
        <x:v>50</x:v>
      </x:c>
      <x:c r="D126" s="157" t="n">
        <x:f>IF('01b_Interactivity'!H368="","",'01b_Interactivity'!H368)</x:f>
        <x:v>81537.655952</x:v>
      </x:c>
      <x:c r="E126" s="66" t="n">
        <x:f>IF('01b_Interactivity'!H368="","",'01b_Interactivity'!Q368)</x:f>
        <x:v>16</x:v>
      </x:c>
      <x:c r="F126" s="65" t="str">
        <x:f>IF('01b_Interactivity'!H368="","",'01b_Interactivity'!O368)</x:f>
        <x:v>fp8</x:v>
      </x:c>
      <x:c r="G126" s="65" t="str">
        <x:f>IF('01b_Interactivity'!H368="","",'01b_Interactivity'!N368)</x:f>
        <x:v>sglang</x:v>
      </x:c>
      <x:c r="H126" s="65" t="str">
        <x:f>'01b_Interactivity'!X368</x:f>
        <x:v>InferenceX_direct_model_fallback</x:v>
      </x:c>
      <x:c r="I126" s="159" t="n">
        <x:f>IF('01b_Interactivity'!H369="","",'01b_Interactivity'!H369)</x:f>
        <x:v>40178.25014</x:v>
      </x:c>
      <x:c r="J126" s="102" t="n">
        <x:f>IF('01b_Interactivity'!H369="","",'01b_Interactivity'!Q369)</x:f>
        <x:v>8</x:v>
      </x:c>
      <x:c r="K126" s="65" t="str">
        <x:f>IF('01b_Interactivity'!H369="","",'01b_Interactivity'!O369)</x:f>
        <x:v>fp8</x:v>
      </x:c>
      <x:c r="L126" s="65" t="str">
        <x:f>IF('01b_Interactivity'!H369="","",'01b_Interactivity'!N369)</x:f>
        <x:v>sglang</x:v>
      </x:c>
      <x:c r="M126" s="65" t="str">
        <x:f>'01b_Interactivity'!X369</x:f>
        <x:v>InferenceX_direct_model_fallback</x:v>
      </x:c>
      <x:c r="N126" s="159" t="str">
        <x:f>IF('01b_Interactivity'!H370="","",'01b_Interactivity'!H370)</x:f>
      </x:c>
      <x:c r="O126" s="102" t="str">
        <x:f>IF('01b_Interactivity'!H370="","",'01b_Interactivity'!Q370)</x:f>
      </x:c>
      <x:c r="P126" s="65" t="str">
        <x:f>IF('01b_Interactivity'!H370="","",'01b_Interactivity'!O370)</x:f>
      </x:c>
      <x:c r="Q126" s="65" t="str">
        <x:f>IF('01b_Interactivity'!H370="","",'01b_Interactivity'!N370)</x:f>
      </x:c>
      <x:c r="R126" s="65" t="str">
        <x:f>'01b_Interactivity'!X370</x:f>
        <x:v>InferenceX_exact_model_unavailable</x:v>
      </x:c>
      <x:c r="S126" s="9" t="inlineStr">
        <x:is>
          <x:t xml:space="preserve">No model/GPU/workload benchmark row was available.</x:t>
        </x:is>
      </x:c>
    </x:row>
    <x:row r="127">
      <x:c r="A127" t="str">
        <x:v>GLM 5.2</x:v>
      </x:c>
      <x:c r="B127" t="str">
        <x:v>H200</x:v>
      </x:c>
      <x:c r="C127" s="66" t="n">
        <x:v>70</x:v>
      </x:c>
      <x:c r="D127" s="157" t="n">
        <x:f>IF('01b_Interactivity'!H371="","",'01b_Interactivity'!H371)</x:f>
        <x:v>53837.778518</x:v>
      </x:c>
      <x:c r="E127" s="66" t="n">
        <x:f>IF('01b_Interactivity'!H371="","",'01b_Interactivity'!Q371)</x:f>
        <x:v>8</x:v>
      </x:c>
      <x:c r="F127" s="65" t="str">
        <x:f>IF('01b_Interactivity'!H371="","",'01b_Interactivity'!O371)</x:f>
        <x:v>fp8</x:v>
      </x:c>
      <x:c r="G127" s="65" t="str">
        <x:f>IF('01b_Interactivity'!H371="","",'01b_Interactivity'!N371)</x:f>
        <x:v>sglang</x:v>
      </x:c>
      <x:c r="H127" s="65" t="str">
        <x:f>'01b_Interactivity'!X371</x:f>
        <x:v>InferenceX_direct_model_fallback</x:v>
      </x:c>
      <x:c r="I127" s="159" t="n">
        <x:f>IF('01b_Interactivity'!H372="","",'01b_Interactivity'!H372)</x:f>
        <x:v>28242.557768</x:v>
      </x:c>
      <x:c r="J127" s="102" t="n">
        <x:f>IF('01b_Interactivity'!H372="","",'01b_Interactivity'!Q372)</x:f>
        <x:v>4</x:v>
      </x:c>
      <x:c r="K127" s="65" t="str">
        <x:f>IF('01b_Interactivity'!H372="","",'01b_Interactivity'!O372)</x:f>
        <x:v>fp8</x:v>
      </x:c>
      <x:c r="L127" s="65" t="str">
        <x:f>IF('01b_Interactivity'!H372="","",'01b_Interactivity'!N372)</x:f>
        <x:v>sglang</x:v>
      </x:c>
      <x:c r="M127" s="65" t="str">
        <x:f>'01b_Interactivity'!X372</x:f>
        <x:v>InferenceX_direct_model_fallback</x:v>
      </x:c>
      <x:c r="N127" s="159" t="str">
        <x:f>IF('01b_Interactivity'!H373="","",'01b_Interactivity'!H373)</x:f>
      </x:c>
      <x:c r="O127" s="102" t="str">
        <x:f>IF('01b_Interactivity'!H373="","",'01b_Interactivity'!Q373)</x:f>
      </x:c>
      <x:c r="P127" s="65" t="str">
        <x:f>IF('01b_Interactivity'!H373="","",'01b_Interactivity'!O373)</x:f>
      </x:c>
      <x:c r="Q127" s="65" t="str">
        <x:f>IF('01b_Interactivity'!H373="","",'01b_Interactivity'!N373)</x:f>
      </x:c>
      <x:c r="R127" s="65" t="str">
        <x:f>'01b_Interactivity'!X373</x:f>
        <x:v>InferenceX_exact_model_unavailable</x:v>
      </x:c>
      <x:c r="S127" s="9" t="inlineStr">
        <x:is>
          <x:t xml:space="preserve">No model/GPU/workload benchmark row was available.</x:t>
        </x:is>
      </x:c>
    </x:row>
    <x:row r="128">
      <x:c r="A128" t="str">
        <x:v>GLM 5.2</x:v>
      </x:c>
      <x:c r="B128" t="str">
        <x:v>H200</x:v>
      </x:c>
      <x:c r="C128" s="66" t="n">
        <x:v>100</x:v>
      </x:c>
      <x:c r="D128" s="157" t="n">
        <x:f>IF('01b_Interactivity'!H374="","",'01b_Interactivity'!H374)</x:f>
        <x:v>34731.983833</x:v>
      </x:c>
      <x:c r="E128" s="66" t="n">
        <x:f>IF('01b_Interactivity'!H374="","",'01b_Interactivity'!Q374)</x:f>
        <x:v>4</x:v>
      </x:c>
      <x:c r="F128" s="65" t="str">
        <x:f>IF('01b_Interactivity'!H374="","",'01b_Interactivity'!O374)</x:f>
        <x:v>fp8</x:v>
      </x:c>
      <x:c r="G128" s="65" t="str">
        <x:f>IF('01b_Interactivity'!H374="","",'01b_Interactivity'!N374)</x:f>
        <x:v>sglang</x:v>
      </x:c>
      <x:c r="H128" s="65" t="str">
        <x:f>'01b_Interactivity'!X374</x:f>
        <x:v>InferenceX_direct_model_fallback</x:v>
      </x:c>
      <x:c r="I128" s="159" t="str">
        <x:f>IF('01b_Interactivity'!H375="","",'01b_Interactivity'!H375)</x:f>
      </x:c>
      <x:c r="J128" s="102" t="str">
        <x:f>IF('01b_Interactivity'!H375="","",'01b_Interactivity'!Q375)</x:f>
      </x:c>
      <x:c r="K128" s="65" t="str">
        <x:f>IF('01b_Interactivity'!H375="","",'01b_Interactivity'!O375)</x:f>
      </x:c>
      <x:c r="L128" s="65" t="str">
        <x:f>IF('01b_Interactivity'!H375="","",'01b_Interactivity'!N375)</x:f>
      </x:c>
      <x:c r="M128" s="65" t="str">
        <x:f>'01b_Interactivity'!X375</x:f>
        <x:v>InferenceX_model_fallback_unavailable</x:v>
      </x:c>
      <x:c r="N128" s="159" t="str">
        <x:f>IF('01b_Interactivity'!H376="","",'01b_Interactivity'!H376)</x:f>
      </x:c>
      <x:c r="O128" s="102" t="str">
        <x:f>IF('01b_Interactivity'!H376="","",'01b_Interactivity'!Q376)</x:f>
      </x:c>
      <x:c r="P128" s="65" t="str">
        <x:f>IF('01b_Interactivity'!H376="","",'01b_Interactivity'!O376)</x:f>
      </x:c>
      <x:c r="Q128" s="65" t="str">
        <x:f>IF('01b_Interactivity'!H376="","",'01b_Interactivity'!N376)</x:f>
      </x:c>
      <x:c r="R128" s="65" t="str">
        <x:f>'01b_Interactivity'!X376</x:f>
        <x:v>InferenceX_exact_model_unavailable</x:v>
      </x:c>
      <x:c r="S128" s="9" t="inlineStr">
        <x:is>
          <x:t xml:space="preserve">No model/GPU/workload benchmark row was available.</x:t>
        </x:is>
      </x:c>
    </x:row>
    <x:row r="129">
      <x:c r="A129" t="str">
        <x:v>GLM 5.2</x:v>
      </x:c>
      <x:c r="B129" t="str">
        <x:v>B200</x:v>
      </x:c>
      <x:c r="C129" s="66" t="n">
        <x:v>30</x:v>
      </x:c>
      <x:c r="D129" s="157" t="n">
        <x:f>IF('01b_Interactivity'!H377="","",'01b_Interactivity'!H377)</x:f>
        <x:v>370871.940865</x:v>
      </x:c>
      <x:c r="E129" s="66" t="n">
        <x:f>IF('01b_Interactivity'!H377="","",'01b_Interactivity'!Q377)</x:f>
        <x:v>64</x:v>
      </x:c>
      <x:c r="F129" s="65" t="str">
        <x:f>IF('01b_Interactivity'!H377="","",'01b_Interactivity'!O377)</x:f>
        <x:v>fp4</x:v>
      </x:c>
      <x:c r="G129" s="65" t="str">
        <x:f>IF('01b_Interactivity'!H377="","",'01b_Interactivity'!N377)</x:f>
        <x:v>sglang</x:v>
      </x:c>
      <x:c r="H129" s="65" t="str">
        <x:f>'01b_Interactivity'!X377</x:f>
        <x:v>InferenceX_direct_model_fallback</x:v>
      </x:c>
      <x:c r="I129" s="159" t="n">
        <x:f>IF('01b_Interactivity'!H378="","",'01b_Interactivity'!H378)</x:f>
        <x:v>197590.989834</x:v>
      </x:c>
      <x:c r="J129" s="102" t="n">
        <x:f>IF('01b_Interactivity'!H378="","",'01b_Interactivity'!Q378)</x:f>
        <x:v>32</x:v>
      </x:c>
      <x:c r="K129" s="65" t="str">
        <x:f>IF('01b_Interactivity'!H378="","",'01b_Interactivity'!O378)</x:f>
        <x:v>fp4</x:v>
      </x:c>
      <x:c r="L129" s="65" t="str">
        <x:f>IF('01b_Interactivity'!H378="","",'01b_Interactivity'!N378)</x:f>
        <x:v>sglang</x:v>
      </x:c>
      <x:c r="M129" s="65" t="str">
        <x:f>'01b_Interactivity'!X378</x:f>
        <x:v>InferenceX_direct_model_fallback</x:v>
      </x:c>
      <x:c r="N129" s="159" t="n">
        <x:f>IF('01b_Interactivity'!H379="","",'01b_Interactivity'!H379)</x:f>
        <x:v>4327.231969</x:v>
      </x:c>
      <x:c r="O129" s="102" t="n">
        <x:f>IF('01b_Interactivity'!H379="","",'01b_Interactivity'!Q379)</x:f>
        <x:v>8</x:v>
      </x:c>
      <x:c r="P129" s="65" t="str">
        <x:f>IF('01b_Interactivity'!H379="","",'01b_Interactivity'!O379)</x:f>
        <x:v>fp8</x:v>
      </x:c>
      <x:c r="Q129" s="65" t="str">
        <x:f>IF('01b_Interactivity'!H379="","",'01b_Interactivity'!N379)</x:f>
        <x:v>dynamo-sglang</x:v>
      </x:c>
      <x:c r="R129" s="65" t="str">
        <x:f>'01b_Interactivity'!X379</x:f>
        <x:v>InferenceX_scaled_exact_model</x:v>
      </x:c>
      <x:c r="S129" s="9" t="inlineStr">
        <x:is>
          <x:t xml:space="preserve">No model/GPU/workload benchmark row was available.</x:t>
        </x:is>
      </x:c>
    </x:row>
    <x:row r="130">
      <x:c r="A130" t="str">
        <x:v>GLM 5.2</x:v>
      </x:c>
      <x:c r="B130" t="str">
        <x:v>B200</x:v>
      </x:c>
      <x:c r="C130" s="66" t="n">
        <x:v>50</x:v>
      </x:c>
      <x:c r="D130" s="157" t="n">
        <x:f>IF('01b_Interactivity'!H380="","",'01b_Interactivity'!H380)</x:f>
        <x:v>265805.844963</x:v>
      </x:c>
      <x:c r="E130" s="66" t="n">
        <x:f>IF('01b_Interactivity'!H380="","",'01b_Interactivity'!Q380)</x:f>
        <x:v>32</x:v>
      </x:c>
      <x:c r="F130" s="65" t="str">
        <x:f>IF('01b_Interactivity'!H380="","",'01b_Interactivity'!O380)</x:f>
        <x:v>fp4</x:v>
      </x:c>
      <x:c r="G130" s="65" t="str">
        <x:f>IF('01b_Interactivity'!H380="","",'01b_Interactivity'!N380)</x:f>
        <x:v>sglang</x:v>
      </x:c>
      <x:c r="H130" s="65" t="str">
        <x:f>'01b_Interactivity'!X380</x:f>
        <x:v>InferenceX_direct_model_fallback</x:v>
      </x:c>
      <x:c r="I130" s="159" t="n">
        <x:f>IF('01b_Interactivity'!H381="","",'01b_Interactivity'!H381)</x:f>
        <x:v>147269.188915</x:v>
      </x:c>
      <x:c r="J130" s="102" t="n">
        <x:f>IF('01b_Interactivity'!H381="","",'01b_Interactivity'!Q381)</x:f>
        <x:v>16</x:v>
      </x:c>
      <x:c r="K130" s="65" t="str">
        <x:f>IF('01b_Interactivity'!H381="","",'01b_Interactivity'!O381)</x:f>
        <x:v>fp4</x:v>
      </x:c>
      <x:c r="L130" s="65" t="str">
        <x:f>IF('01b_Interactivity'!H381="","",'01b_Interactivity'!N381)</x:f>
        <x:v>sglang</x:v>
      </x:c>
      <x:c r="M130" s="65" t="str">
        <x:f>'01b_Interactivity'!X381</x:f>
        <x:v>InferenceX_direct_model_fallback</x:v>
      </x:c>
      <x:c r="N130" s="159" t="str">
        <x:f>IF('01b_Interactivity'!H382="","",'01b_Interactivity'!H382)</x:f>
      </x:c>
      <x:c r="O130" s="102" t="str">
        <x:f>IF('01b_Interactivity'!H382="","",'01b_Interactivity'!Q382)</x:f>
      </x:c>
      <x:c r="P130" s="65" t="str">
        <x:f>IF('01b_Interactivity'!H382="","",'01b_Interactivity'!O382)</x:f>
      </x:c>
      <x:c r="Q130" s="65" t="str">
        <x:f>IF('01b_Interactivity'!H382="","",'01b_Interactivity'!N382)</x:f>
      </x:c>
      <x:c r="R130" s="65" t="str">
        <x:f>'01b_Interactivity'!X382</x:f>
        <x:v>InferenceX_exact_model_unavailable</x:v>
      </x:c>
      <x:c r="S130" s="9" t="inlineStr">
        <x:is>
          <x:t xml:space="preserve">No model/GPU/workload benchmark row was available.</x:t>
        </x:is>
      </x:c>
    </x:row>
    <x:row r="131">
      <x:c r="A131" t="str">
        <x:v>GLM 5.2</x:v>
      </x:c>
      <x:c r="B131" t="str">
        <x:v>B200</x:v>
      </x:c>
      <x:c r="C131" s="66" t="n">
        <x:v>70</x:v>
      </x:c>
      <x:c r="D131" s="157" t="n">
        <x:f>IF('01b_Interactivity'!H383="","",'01b_Interactivity'!H383)</x:f>
        <x:v>183059.447498</x:v>
      </x:c>
      <x:c r="E131" s="66" t="n">
        <x:f>IF('01b_Interactivity'!H383="","",'01b_Interactivity'!Q383)</x:f>
        <x:v>16</x:v>
      </x:c>
      <x:c r="F131" s="65" t="str">
        <x:f>IF('01b_Interactivity'!H383="","",'01b_Interactivity'!O383)</x:f>
        <x:v>fp4</x:v>
      </x:c>
      <x:c r="G131" s="65" t="str">
        <x:f>IF('01b_Interactivity'!H383="","",'01b_Interactivity'!N383)</x:f>
        <x:v>sglang</x:v>
      </x:c>
      <x:c r="H131" s="65" t="str">
        <x:f>'01b_Interactivity'!X383</x:f>
        <x:v>InferenceX_direct_model_fallback</x:v>
      </x:c>
      <x:c r="I131" s="159" t="n">
        <x:f>IF('01b_Interactivity'!H384="","",'01b_Interactivity'!H384)</x:f>
        <x:v>104081.377299</x:v>
      </x:c>
      <x:c r="J131" s="102" t="n">
        <x:f>IF('01b_Interactivity'!H384="","",'01b_Interactivity'!Q384)</x:f>
        <x:v>8</x:v>
      </x:c>
      <x:c r="K131" s="65" t="str">
        <x:f>IF('01b_Interactivity'!H384="","",'01b_Interactivity'!O384)</x:f>
        <x:v>fp4</x:v>
      </x:c>
      <x:c r="L131" s="65" t="str">
        <x:f>IF('01b_Interactivity'!H384="","",'01b_Interactivity'!N384)</x:f>
        <x:v>sglang</x:v>
      </x:c>
      <x:c r="M131" s="65" t="str">
        <x:f>'01b_Interactivity'!X384</x:f>
        <x:v>InferenceX_direct_model_fallback</x:v>
      </x:c>
      <x:c r="N131" s="159" t="str">
        <x:f>IF('01b_Interactivity'!H385="","",'01b_Interactivity'!H385)</x:f>
      </x:c>
      <x:c r="O131" s="102" t="str">
        <x:f>IF('01b_Interactivity'!H385="","",'01b_Interactivity'!Q385)</x:f>
      </x:c>
      <x:c r="P131" s="65" t="str">
        <x:f>IF('01b_Interactivity'!H385="","",'01b_Interactivity'!O385)</x:f>
      </x:c>
      <x:c r="Q131" s="65" t="str">
        <x:f>IF('01b_Interactivity'!H385="","",'01b_Interactivity'!N385)</x:f>
      </x:c>
      <x:c r="R131" s="65" t="str">
        <x:f>'01b_Interactivity'!X385</x:f>
        <x:v>InferenceX_exact_model_unavailable</x:v>
      </x:c>
      <x:c r="S131" s="9" t="inlineStr">
        <x:is>
          <x:t xml:space="preserve">No model/GPU/workload benchmark row was available.</x:t>
        </x:is>
      </x:c>
    </x:row>
    <x:row r="132">
      <x:c r="A132" t="str">
        <x:v>GLM 5.2</x:v>
      </x:c>
      <x:c r="B132" t="str">
        <x:v>B200</x:v>
      </x:c>
      <x:c r="C132" s="66" t="n">
        <x:v>100</x:v>
      </x:c>
      <x:c r="D132" s="157" t="n">
        <x:f>IF('01b_Interactivity'!H386="","",'01b_Interactivity'!H386)</x:f>
        <x:v>124359.821116</x:v>
      </x:c>
      <x:c r="E132" s="66" t="n">
        <x:f>IF('01b_Interactivity'!H386="","",'01b_Interactivity'!Q386)</x:f>
        <x:v>8</x:v>
      </x:c>
      <x:c r="F132" s="65" t="str">
        <x:f>IF('01b_Interactivity'!H386="","",'01b_Interactivity'!O386)</x:f>
        <x:v>fp4</x:v>
      </x:c>
      <x:c r="G132" s="65" t="str">
        <x:f>IF('01b_Interactivity'!H386="","",'01b_Interactivity'!N386)</x:f>
        <x:v>sglang</x:v>
      </x:c>
      <x:c r="H132" s="65" t="str">
        <x:f>'01b_Interactivity'!X386</x:f>
        <x:v>InferenceX_direct_model_fallback</x:v>
      </x:c>
      <x:c r="I132" s="159" t="n">
        <x:f>IF('01b_Interactivity'!H387="","",'01b_Interactivity'!H387)</x:f>
        <x:v>71040.235259</x:v>
      </x:c>
      <x:c r="J132" s="102" t="n">
        <x:f>IF('01b_Interactivity'!H387="","",'01b_Interactivity'!Q387)</x:f>
        <x:v>4</x:v>
      </x:c>
      <x:c r="K132" s="65" t="str">
        <x:f>IF('01b_Interactivity'!H387="","",'01b_Interactivity'!O387)</x:f>
        <x:v>fp4</x:v>
      </x:c>
      <x:c r="L132" s="65" t="str">
        <x:f>IF('01b_Interactivity'!H387="","",'01b_Interactivity'!N387)</x:f>
        <x:v>sglang</x:v>
      </x:c>
      <x:c r="M132" s="65" t="str">
        <x:f>'01b_Interactivity'!X387</x:f>
        <x:v>InferenceX_direct_model_fallback</x:v>
      </x:c>
      <x:c r="N132" s="159" t="str">
        <x:f>IF('01b_Interactivity'!H388="","",'01b_Interactivity'!H388)</x:f>
      </x:c>
      <x:c r="O132" s="102" t="str">
        <x:f>IF('01b_Interactivity'!H388="","",'01b_Interactivity'!Q388)</x:f>
      </x:c>
      <x:c r="P132" s="65" t="str">
        <x:f>IF('01b_Interactivity'!H388="","",'01b_Interactivity'!O388)</x:f>
      </x:c>
      <x:c r="Q132" s="65" t="str">
        <x:f>IF('01b_Interactivity'!H388="","",'01b_Interactivity'!N388)</x:f>
      </x:c>
      <x:c r="R132" s="65" t="str">
        <x:f>'01b_Interactivity'!X388</x:f>
        <x:v>InferenceX_exact_model_unavailable</x:v>
      </x:c>
      <x:c r="S132" s="9" t="inlineStr">
        <x:is>
          <x:t xml:space="preserve">Agentic proxy could not be derived because no long-chat benchmark row was available.</x:t>
        </x:is>
      </x:c>
    </x:row>
    <x:row r="133">
      <x:c r="A133" t="str">
        <x:v>GLM 5.2</x:v>
      </x:c>
      <x:c r="B133" t="str">
        <x:v>B300</x:v>
      </x:c>
      <x:c r="C133" s="66" t="n">
        <x:v>30</x:v>
      </x:c>
      <x:c r="D133" s="157" t="n">
        <x:f>IF('01b_Interactivity'!H389="","",'01b_Interactivity'!H389)</x:f>
        <x:v>502149.6801</x:v>
      </x:c>
      <x:c r="E133" s="66" t="n">
        <x:f>IF('01b_Interactivity'!H389="","",'01b_Interactivity'!Q389)</x:f>
        <x:v>128</x:v>
      </x:c>
      <x:c r="F133" s="65" t="str">
        <x:f>IF('01b_Interactivity'!H389="","",'01b_Interactivity'!O389)</x:f>
        <x:v>fp4</x:v>
      </x:c>
      <x:c r="G133" s="65" t="str">
        <x:f>IF('01b_Interactivity'!H389="","",'01b_Interactivity'!N389)</x:f>
        <x:v>sglang</x:v>
      </x:c>
      <x:c r="H133" s="65" t="str">
        <x:f>'01b_Interactivity'!X389</x:f>
        <x:v>InferenceX_direct_model_fallback</x:v>
      </x:c>
      <x:c r="I133" s="159" t="n">
        <x:f>IF('01b_Interactivity'!H390="","",'01b_Interactivity'!H390)</x:f>
        <x:v>185732.996618</x:v>
      </x:c>
      <x:c r="J133" s="102" t="n">
        <x:f>IF('01b_Interactivity'!H390="","",'01b_Interactivity'!Q390)</x:f>
        <x:v>32</x:v>
      </x:c>
      <x:c r="K133" s="65" t="str">
        <x:f>IF('01b_Interactivity'!H390="","",'01b_Interactivity'!O390)</x:f>
        <x:v>fp4</x:v>
      </x:c>
      <x:c r="L133" s="65" t="str">
        <x:f>IF('01b_Interactivity'!H390="","",'01b_Interactivity'!N390)</x:f>
        <x:v>sglang</x:v>
      </x:c>
      <x:c r="M133" s="65" t="str">
        <x:f>'01b_Interactivity'!X390</x:f>
        <x:v>InferenceX_direct_model_fallback</x:v>
      </x:c>
      <x:c r="N133" s="159" t="n">
        <x:f>IF('01b_Interactivity'!H391="","",'01b_Interactivity'!H391)</x:f>
        <x:v>42139.784211</x:v>
      </x:c>
      <x:c r="O133" s="102" t="n">
        <x:f>IF('01b_Interactivity'!H391="","",'01b_Interactivity'!Q391)</x:f>
        <x:v>8</x:v>
      </x:c>
      <x:c r="P133" s="65" t="str">
        <x:f>IF('01b_Interactivity'!H391="","",'01b_Interactivity'!O391)</x:f>
        <x:v>fp4</x:v>
      </x:c>
      <x:c r="Q133" s="65" t="str">
        <x:f>IF('01b_Interactivity'!H391="","",'01b_Interactivity'!N391)</x:f>
        <x:v>sglang</x:v>
      </x:c>
      <x:c r="R133" s="65" t="str">
        <x:f>'01b_Interactivity'!X391</x:f>
        <x:v>InferenceX_direct_exact_model</x:v>
      </x:c>
      <x:c r="S133" s="9" t="inlineStr">
        <x:is>
          <x:t xml:space="preserve">Agentic proxy could not be derived because no long-chat benchmark row was available.</x:t>
        </x:is>
      </x:c>
    </x:row>
    <x:row r="134">
      <x:c r="A134" t="str">
        <x:v>GLM 5.2</x:v>
      </x:c>
      <x:c r="B134" t="str">
        <x:v>B300</x:v>
      </x:c>
      <x:c r="C134" s="66" t="n">
        <x:v>50</x:v>
      </x:c>
      <x:c r="D134" s="157" t="n">
        <x:f>IF('01b_Interactivity'!H392="","",'01b_Interactivity'!H392)</x:f>
        <x:v>452482.829041</x:v>
      </x:c>
      <x:c r="E134" s="66" t="n">
        <x:f>IF('01b_Interactivity'!H392="","",'01b_Interactivity'!Q392)</x:f>
        <x:v>64</x:v>
      </x:c>
      <x:c r="F134" s="65" t="str">
        <x:f>IF('01b_Interactivity'!H392="","",'01b_Interactivity'!O392)</x:f>
        <x:v>fp4</x:v>
      </x:c>
      <x:c r="G134" s="65" t="str">
        <x:f>IF('01b_Interactivity'!H392="","",'01b_Interactivity'!N392)</x:f>
        <x:v>sglang</x:v>
      </x:c>
      <x:c r="H134" s="65" t="str">
        <x:f>'01b_Interactivity'!X392</x:f>
        <x:v>InferenceX_direct_model_fallback</x:v>
      </x:c>
      <x:c r="I134" s="159" t="n">
        <x:f>IF('01b_Interactivity'!H393="","",'01b_Interactivity'!H393)</x:f>
        <x:v>133518.890679</x:v>
      </x:c>
      <x:c r="J134" s="102" t="n">
        <x:f>IF('01b_Interactivity'!H393="","",'01b_Interactivity'!Q393)</x:f>
        <x:v>16</x:v>
      </x:c>
      <x:c r="K134" s="65" t="str">
        <x:f>IF('01b_Interactivity'!H393="","",'01b_Interactivity'!O393)</x:f>
        <x:v>fp4</x:v>
      </x:c>
      <x:c r="L134" s="65" t="str">
        <x:f>IF('01b_Interactivity'!H393="","",'01b_Interactivity'!N393)</x:f>
        <x:v>sglang</x:v>
      </x:c>
      <x:c r="M134" s="65" t="str">
        <x:f>'01b_Interactivity'!X393</x:f>
        <x:v>InferenceX_direct_model_fallback</x:v>
      </x:c>
      <x:c r="N134" s="159" t="n">
        <x:f>IF('01b_Interactivity'!H394="","",'01b_Interactivity'!H394)</x:f>
        <x:v>42139.784211</x:v>
      </x:c>
      <x:c r="O134" s="102" t="n">
        <x:f>IF('01b_Interactivity'!H394="","",'01b_Interactivity'!Q394)</x:f>
        <x:v>8</x:v>
      </x:c>
      <x:c r="P134" s="65" t="str">
        <x:f>IF('01b_Interactivity'!H394="","",'01b_Interactivity'!O394)</x:f>
        <x:v>fp4</x:v>
      </x:c>
      <x:c r="Q134" s="65" t="str">
        <x:f>IF('01b_Interactivity'!H394="","",'01b_Interactivity'!N394)</x:f>
        <x:v>sglang</x:v>
      </x:c>
      <x:c r="R134" s="65" t="str">
        <x:f>'01b_Interactivity'!X394</x:f>
        <x:v>InferenceX_direct_exact_model</x:v>
      </x:c>
      <x:c r="S134" s="9" t="inlineStr">
        <x:is>
          <x:t xml:space="preserve">Agentic proxy could not be derived because no long-chat benchmark row was available.</x:t>
        </x:is>
      </x:c>
    </x:row>
    <x:row r="135">
      <x:c r="A135" t="str">
        <x:v>GLM 5.2</x:v>
      </x:c>
      <x:c r="B135" t="str">
        <x:v>B300</x:v>
      </x:c>
      <x:c r="C135" s="66" t="n">
        <x:v>70</x:v>
      </x:c>
      <x:c r="D135" s="157" t="n">
        <x:f>IF('01b_Interactivity'!H395="","",'01b_Interactivity'!H395)</x:f>
        <x:v>304367.385567</x:v>
      </x:c>
      <x:c r="E135" s="66" t="n">
        <x:f>IF('01b_Interactivity'!H395="","",'01b_Interactivity'!Q395)</x:f>
        <x:v>32</x:v>
      </x:c>
      <x:c r="F135" s="65" t="str">
        <x:f>IF('01b_Interactivity'!H395="","",'01b_Interactivity'!O395)</x:f>
        <x:v>fp4</x:v>
      </x:c>
      <x:c r="G135" s="65" t="str">
        <x:f>IF('01b_Interactivity'!H395="","",'01b_Interactivity'!N395)</x:f>
        <x:v>sglang</x:v>
      </x:c>
      <x:c r="H135" s="65" t="str">
        <x:f>'01b_Interactivity'!X395</x:f>
        <x:v>InferenceX_direct_model_fallback</x:v>
      </x:c>
      <x:c r="I135" s="159" t="n">
        <x:f>IF('01b_Interactivity'!H396="","",'01b_Interactivity'!H396)</x:f>
        <x:v>94619.071867</x:v>
      </x:c>
      <x:c r="J135" s="102" t="n">
        <x:f>IF('01b_Interactivity'!H396="","",'01b_Interactivity'!Q396)</x:f>
        <x:v>8</x:v>
      </x:c>
      <x:c r="K135" s="65" t="str">
        <x:f>IF('01b_Interactivity'!H396="","",'01b_Interactivity'!O396)</x:f>
        <x:v>fp4</x:v>
      </x:c>
      <x:c r="L135" s="65" t="str">
        <x:f>IF('01b_Interactivity'!H396="","",'01b_Interactivity'!N396)</x:f>
        <x:v>sglang</x:v>
      </x:c>
      <x:c r="M135" s="65" t="str">
        <x:f>'01b_Interactivity'!X396</x:f>
        <x:v>InferenceX_direct_model_fallback</x:v>
      </x:c>
      <x:c r="N135" s="159" t="n">
        <x:f>IF('01b_Interactivity'!H397="","",'01b_Interactivity'!H397)</x:f>
        <x:v>42139.784211</x:v>
      </x:c>
      <x:c r="O135" s="102" t="n">
        <x:f>IF('01b_Interactivity'!H397="","",'01b_Interactivity'!Q397)</x:f>
        <x:v>8</x:v>
      </x:c>
      <x:c r="P135" s="65" t="str">
        <x:f>IF('01b_Interactivity'!H397="","",'01b_Interactivity'!O397)</x:f>
        <x:v>fp4</x:v>
      </x:c>
      <x:c r="Q135" s="65" t="str">
        <x:f>IF('01b_Interactivity'!H397="","",'01b_Interactivity'!N397)</x:f>
        <x:v>sglang</x:v>
      </x:c>
      <x:c r="R135" s="65" t="str">
        <x:f>'01b_Interactivity'!X397</x:f>
        <x:v>InferenceX_direct_exact_model</x:v>
      </x:c>
      <x:c r="S135" s="9" t="inlineStr">
        <x:is>
          <x:t xml:space="preserve">Agentic proxy could not be derived because no long-chat benchmark row was available.</x:t>
        </x:is>
      </x:c>
    </x:row>
    <x:row r="136">
      <x:c r="A136" t="str">
        <x:v>GLM 5.2</x:v>
      </x:c>
      <x:c r="B136" t="str">
        <x:v>B300</x:v>
      </x:c>
      <x:c r="C136" s="66" t="n">
        <x:v>100</x:v>
      </x:c>
      <x:c r="D136" s="157" t="n">
        <x:f>IF('01b_Interactivity'!H398="","",'01b_Interactivity'!H398)</x:f>
        <x:v>120916.677544</x:v>
      </x:c>
      <x:c r="E136" s="66" t="n">
        <x:f>IF('01b_Interactivity'!H398="","",'01b_Interactivity'!Q398)</x:f>
        <x:v>8</x:v>
      </x:c>
      <x:c r="F136" s="65" t="str">
        <x:f>IF('01b_Interactivity'!H398="","",'01b_Interactivity'!O398)</x:f>
        <x:v>fp4</x:v>
      </x:c>
      <x:c r="G136" s="65" t="str">
        <x:f>IF('01b_Interactivity'!H398="","",'01b_Interactivity'!N398)</x:f>
        <x:v>sglang</x:v>
      </x:c>
      <x:c r="H136" s="65" t="str">
        <x:f>'01b_Interactivity'!X398</x:f>
        <x:v>InferenceX_direct_model_fallback</x:v>
      </x:c>
      <x:c r="I136" s="159" t="n">
        <x:f>IF('01b_Interactivity'!H399="","",'01b_Interactivity'!H399)</x:f>
        <x:v>63499.903269</x:v>
      </x:c>
      <x:c r="J136" s="102" t="n">
        <x:f>IF('01b_Interactivity'!H399="","",'01b_Interactivity'!Q399)</x:f>
        <x:v>4</x:v>
      </x:c>
      <x:c r="K136" s="65" t="str">
        <x:f>IF('01b_Interactivity'!H399="","",'01b_Interactivity'!O399)</x:f>
        <x:v>fp4</x:v>
      </x:c>
      <x:c r="L136" s="65" t="str">
        <x:f>IF('01b_Interactivity'!H399="","",'01b_Interactivity'!N399)</x:f>
        <x:v>sglang</x:v>
      </x:c>
      <x:c r="M136" s="65" t="str">
        <x:f>'01b_Interactivity'!X399</x:f>
        <x:v>InferenceX_direct_model_fallback</x:v>
      </x:c>
      <x:c r="N136" s="159" t="n">
        <x:f>IF('01b_Interactivity'!H400="","",'01b_Interactivity'!H400)</x:f>
        <x:v>25102.252632</x:v>
      </x:c>
      <x:c r="O136" s="102" t="n">
        <x:f>IF('01b_Interactivity'!H400="","",'01b_Interactivity'!Q400)</x:f>
        <x:v>4</x:v>
      </x:c>
      <x:c r="P136" s="65" t="str">
        <x:f>IF('01b_Interactivity'!H400="","",'01b_Interactivity'!O400)</x:f>
        <x:v>fp4</x:v>
      </x:c>
      <x:c r="Q136" s="65" t="str">
        <x:f>IF('01b_Interactivity'!H400="","",'01b_Interactivity'!N400)</x:f>
        <x:v>sglang</x:v>
      </x:c>
      <x:c r="R136" s="65" t="str">
        <x:f>'01b_Interactivity'!X400</x:f>
        <x:v>InferenceX_direct_exact_model</x:v>
      </x:c>
      <x:c r="S136" s="9" t="inlineStr">
        <x:is>
          <x:t xml:space="preserve">Agentic proxy could not be derived because no long-chat benchmark row was available.</x:t>
        </x:is>
      </x:c>
    </x:row>
    <x:row r="137">
      <x:c r="A137" t="str">
        <x:v>GLM 5.2</x:v>
      </x:c>
      <x:c r="B137" t="str">
        <x:v>GB200</x:v>
      </x:c>
      <x:c r="C137" s="66" t="n">
        <x:v>30</x:v>
      </x:c>
      <x:c r="D137" s="157" t="n">
        <x:f>IF('01b_Interactivity'!H401="","",'01b_Interactivity'!H401)</x:f>
        <x:v>3848103.724153</x:v>
      </x:c>
      <x:c r="E137" s="66" t="n">
        <x:f>IF('01b_Interactivity'!H401="","",'01b_Interactivity'!Q401)</x:f>
        <x:v>4301</x:v>
      </x:c>
      <x:c r="F137" s="65" t="str">
        <x:f>IF('01b_Interactivity'!H401="","",'01b_Interactivity'!O401)</x:f>
        <x:v>fp4</x:v>
      </x:c>
      <x:c r="G137" s="65" t="str">
        <x:f>IF('01b_Interactivity'!H401="","",'01b_Interactivity'!N401)</x:f>
        <x:v>dynamo-trt</x:v>
      </x:c>
      <x:c r="H137" s="65" t="str">
        <x:f>'01b_Interactivity'!X401</x:f>
        <x:v>InferenceX_direct_model_fallback</x:v>
      </x:c>
      <x:c r="I137" s="159" t="n">
        <x:f>IF('01b_Interactivity'!H402="","",'01b_Interactivity'!H402)</x:f>
        <x:v>2480998.816075</x:v>
      </x:c>
      <x:c r="J137" s="102" t="n">
        <x:f>IF('01b_Interactivity'!H402="","",'01b_Interactivity'!Q402)</x:f>
        <x:v>2253</x:v>
      </x:c>
      <x:c r="K137" s="65" t="str">
        <x:f>IF('01b_Interactivity'!H402="","",'01b_Interactivity'!O402)</x:f>
        <x:v>fp4</x:v>
      </x:c>
      <x:c r="L137" s="65" t="str">
        <x:f>IF('01b_Interactivity'!H402="","",'01b_Interactivity'!N402)</x:f>
        <x:v>dynamo-trt</x:v>
      </x:c>
      <x:c r="M137" s="65" t="str">
        <x:f>'01b_Interactivity'!X402</x:f>
        <x:v>InferenceX_direct_model_fallback</x:v>
      </x:c>
      <x:c r="N137" s="159" t="n">
        <x:f>IF('01b_Interactivity'!H403="","",'01b_Interactivity'!H403)</x:f>
        <x:v>3956.987522</x:v>
      </x:c>
      <x:c r="O137" s="102" t="n">
        <x:f>IF('01b_Interactivity'!H403="","",'01b_Interactivity'!Q403)</x:f>
        <x:v>8</x:v>
      </x:c>
      <x:c r="P137" s="65" t="str">
        <x:f>IF('01b_Interactivity'!H403="","",'01b_Interactivity'!O403)</x:f>
        <x:v>fp8</x:v>
      </x:c>
      <x:c r="Q137" s="65" t="str">
        <x:f>IF('01b_Interactivity'!H403="","",'01b_Interactivity'!N403)</x:f>
        <x:v>dynamo-sglang</x:v>
      </x:c>
      <x:c r="R137" s="65" t="str">
        <x:f>'01b_Interactivity'!X403</x:f>
        <x:v>InferenceX_scaled_exact_model</x:v>
      </x:c>
      <x:c r="S137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38">
      <x:c r="A138" t="str">
        <x:v>GLM 5.2</x:v>
      </x:c>
      <x:c r="B138" t="str">
        <x:v>GB200</x:v>
      </x:c>
      <x:c r="C138" s="66" t="n">
        <x:v>50</x:v>
      </x:c>
      <x:c r="D138" s="157" t="n">
        <x:f>IF('01b_Interactivity'!H404="","",'01b_Interactivity'!H404)</x:f>
        <x:v>2144633.211945</x:v>
      </x:c>
      <x:c r="E138" s="66" t="n">
        <x:f>IF('01b_Interactivity'!H404="","",'01b_Interactivity'!Q404)</x:f>
        <x:v>1229</x:v>
      </x:c>
      <x:c r="F138" s="65" t="str">
        <x:f>IF('01b_Interactivity'!H404="","",'01b_Interactivity'!O404)</x:f>
        <x:v>fp4</x:v>
      </x:c>
      <x:c r="G138" s="65" t="str">
        <x:f>IF('01b_Interactivity'!H404="","",'01b_Interactivity'!N404)</x:f>
        <x:v>dynamo-trt</x:v>
      </x:c>
      <x:c r="H138" s="65" t="str">
        <x:f>'01b_Interactivity'!X404</x:f>
        <x:v>InferenceX_direct_model_fallback</x:v>
      </x:c>
      <x:c r="I138" s="159" t="n">
        <x:f>IF('01b_Interactivity'!H405="","",'01b_Interactivity'!H405)</x:f>
        <x:v>1747386.062728</x:v>
      </x:c>
      <x:c r="J138" s="102" t="n">
        <x:f>IF('01b_Interactivity'!H405="","",'01b_Interactivity'!Q405)</x:f>
        <x:v>1127</x:v>
      </x:c>
      <x:c r="K138" s="65" t="str">
        <x:f>IF('01b_Interactivity'!H405="","",'01b_Interactivity'!O405)</x:f>
        <x:v>fp4</x:v>
      </x:c>
      <x:c r="L138" s="65" t="str">
        <x:f>IF('01b_Interactivity'!H405="","",'01b_Interactivity'!N405)</x:f>
        <x:v>dynamo-trt</x:v>
      </x:c>
      <x:c r="M138" s="65" t="str">
        <x:f>'01b_Interactivity'!X405</x:f>
        <x:v>InferenceX_direct_model_fallback</x:v>
      </x:c>
      <x:c r="N138" s="159" t="str">
        <x:f>IF('01b_Interactivity'!H406="","",'01b_Interactivity'!H406)</x:f>
      </x:c>
      <x:c r="O138" s="102" t="str">
        <x:f>IF('01b_Interactivity'!H406="","",'01b_Interactivity'!Q406)</x:f>
      </x:c>
      <x:c r="P138" s="65" t="str">
        <x:f>IF('01b_Interactivity'!H406="","",'01b_Interactivity'!O406)</x:f>
      </x:c>
      <x:c r="Q138" s="65" t="str">
        <x:f>IF('01b_Interactivity'!H406="","",'01b_Interactivity'!N406)</x:f>
      </x:c>
      <x:c r="R138" s="65" t="str">
        <x:f>'01b_Interactivity'!X406</x:f>
        <x:v>InferenceX_exact_model_unavailable</x:v>
      </x:c>
      <x:c r="S138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39">
      <x:c r="A139" t="str">
        <x:v>GLM 5.2</x:v>
      </x:c>
      <x:c r="B139" t="str">
        <x:v>GB200</x:v>
      </x:c>
      <x:c r="C139" s="66" t="n">
        <x:v>70</x:v>
      </x:c>
      <x:c r="D139" s="157" t="n">
        <x:f>IF('01b_Interactivity'!H407="","",'01b_Interactivity'!H407)</x:f>
        <x:v>1373865.024521</x:v>
      </x:c>
      <x:c r="E139" s="66" t="n">
        <x:f>IF('01b_Interactivity'!H407="","",'01b_Interactivity'!Q407)</x:f>
        <x:v>615</x:v>
      </x:c>
      <x:c r="F139" s="65" t="str">
        <x:f>IF('01b_Interactivity'!H407="","",'01b_Interactivity'!O407)</x:f>
        <x:v>fp4</x:v>
      </x:c>
      <x:c r="G139" s="65" t="str">
        <x:f>IF('01b_Interactivity'!H407="","",'01b_Interactivity'!N407)</x:f>
        <x:v>dynamo-trt</x:v>
      </x:c>
      <x:c r="H139" s="65" t="str">
        <x:f>'01b_Interactivity'!X407</x:f>
        <x:v>InferenceX_direct_model_fallback</x:v>
      </x:c>
      <x:c r="I139" s="159" t="n">
        <x:f>IF('01b_Interactivity'!H408="","",'01b_Interactivity'!H408)</x:f>
        <x:v>1231212.80607</x:v>
      </x:c>
      <x:c r="J139" s="102" t="n">
        <x:f>IF('01b_Interactivity'!H408="","",'01b_Interactivity'!Q408)</x:f>
        <x:v>615</x:v>
      </x:c>
      <x:c r="K139" s="65" t="str">
        <x:f>IF('01b_Interactivity'!H408="","",'01b_Interactivity'!O408)</x:f>
        <x:v>fp4</x:v>
      </x:c>
      <x:c r="L139" s="65" t="str">
        <x:f>IF('01b_Interactivity'!H408="","",'01b_Interactivity'!N408)</x:f>
        <x:v>dynamo-trt</x:v>
      </x:c>
      <x:c r="M139" s="65" t="str">
        <x:f>'01b_Interactivity'!X408</x:f>
        <x:v>InferenceX_direct_model_fallback</x:v>
      </x:c>
      <x:c r="N139" s="159" t="str">
        <x:f>IF('01b_Interactivity'!H409="","",'01b_Interactivity'!H409)</x:f>
      </x:c>
      <x:c r="O139" s="102" t="str">
        <x:f>IF('01b_Interactivity'!H409="","",'01b_Interactivity'!Q409)</x:f>
      </x:c>
      <x:c r="P139" s="65" t="str">
        <x:f>IF('01b_Interactivity'!H409="","",'01b_Interactivity'!O409)</x:f>
      </x:c>
      <x:c r="Q139" s="65" t="str">
        <x:f>IF('01b_Interactivity'!H409="","",'01b_Interactivity'!N409)</x:f>
      </x:c>
      <x:c r="R139" s="65" t="str">
        <x:f>'01b_Interactivity'!X409</x:f>
        <x:v>InferenceX_exact_model_unavailable</x:v>
      </x:c>
      <x:c r="S139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40">
      <x:c r="A140" t="str">
        <x:v>GLM 5.2</x:v>
      </x:c>
      <x:c r="B140" t="str">
        <x:v>GB200</x:v>
      </x:c>
      <x:c r="C140" s="66" t="n">
        <x:v>100</x:v>
      </x:c>
      <x:c r="D140" s="157" t="n">
        <x:f>IF('01b_Interactivity'!H410="","",'01b_Interactivity'!H410)</x:f>
        <x:v>449612.680198</x:v>
      </x:c>
      <x:c r="E140" s="66" t="n">
        <x:f>IF('01b_Interactivity'!H410="","",'01b_Interactivity'!Q410)</x:f>
        <x:v>308</x:v>
      </x:c>
      <x:c r="F140" s="65" t="str">
        <x:f>IF('01b_Interactivity'!H410="","",'01b_Interactivity'!O410)</x:f>
        <x:v>fp4</x:v>
      </x:c>
      <x:c r="G140" s="65" t="str">
        <x:f>IF('01b_Interactivity'!H410="","",'01b_Interactivity'!N410)</x:f>
        <x:v>dynamo-trt</x:v>
      </x:c>
      <x:c r="H140" s="65" t="str">
        <x:f>'01b_Interactivity'!X410</x:f>
        <x:v>InferenceX_direct_model_fallback</x:v>
      </x:c>
      <x:c r="I140" s="159" t="n">
        <x:f>IF('01b_Interactivity'!H411="","",'01b_Interactivity'!H411)</x:f>
        <x:v>222604.13847</x:v>
      </x:c>
      <x:c r="J140" s="102" t="n">
        <x:f>IF('01b_Interactivity'!H411="","",'01b_Interactivity'!Q411)</x:f>
        <x:v>180</x:v>
      </x:c>
      <x:c r="K140" s="65" t="str">
        <x:f>IF('01b_Interactivity'!H411="","",'01b_Interactivity'!O411)</x:f>
        <x:v>fp4</x:v>
      </x:c>
      <x:c r="L140" s="65" t="str">
        <x:f>IF('01b_Interactivity'!H411="","",'01b_Interactivity'!N411)</x:f>
        <x:v>dynamo-trt</x:v>
      </x:c>
      <x:c r="M140" s="65" t="str">
        <x:f>'01b_Interactivity'!X411</x:f>
        <x:v>InferenceX_direct_model_fallback</x:v>
      </x:c>
      <x:c r="N140" s="159" t="str">
        <x:f>IF('01b_Interactivity'!H412="","",'01b_Interactivity'!H412)</x:f>
      </x:c>
      <x:c r="O140" s="102" t="str">
        <x:f>IF('01b_Interactivity'!H412="","",'01b_Interactivity'!Q412)</x:f>
      </x:c>
      <x:c r="P140" s="65" t="str">
        <x:f>IF('01b_Interactivity'!H412="","",'01b_Interactivity'!O412)</x:f>
      </x:c>
      <x:c r="Q140" s="65" t="str">
        <x:f>IF('01b_Interactivity'!H412="","",'01b_Interactivity'!N412)</x:f>
      </x:c>
      <x:c r="R140" s="65" t="str">
        <x:f>'01b_Interactivity'!X412</x:f>
        <x:v>InferenceX_exact_model_unavailable</x:v>
      </x:c>
      <x:c r="S140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41">
      <x:c r="A141" t="str">
        <x:v>GLM 5.2</x:v>
      </x:c>
      <x:c r="B141" t="str">
        <x:v>GB300</x:v>
      </x:c>
      <x:c r="C141" s="66" t="n">
        <x:v>30</x:v>
      </x:c>
      <x:c r="D141" s="157" t="n">
        <x:f>IF('01b_Interactivity'!H413="","",'01b_Interactivity'!H413)</x:f>
        <x:v>3832469.521354</x:v>
      </x:c>
      <x:c r="E141" s="66" t="n">
        <x:f>IF('01b_Interactivity'!H413="","",'01b_Interactivity'!Q413)</x:f>
        <x:v>4301</x:v>
      </x:c>
      <x:c r="F141" s="65" t="str">
        <x:f>IF('01b_Interactivity'!H413="","",'01b_Interactivity'!O413)</x:f>
        <x:v>fp4</x:v>
      </x:c>
      <x:c r="G141" s="65" t="str">
        <x:f>IF('01b_Interactivity'!H413="","",'01b_Interactivity'!N413)</x:f>
        <x:v>dynamo-trt</x:v>
      </x:c>
      <x:c r="H141" s="65" t="str">
        <x:f>'01b_Interactivity'!X413</x:f>
        <x:v>InferenceX_direct_model_fallback</x:v>
      </x:c>
      <x:c r="I141" s="159" t="n">
        <x:f>IF('01b_Interactivity'!H414="","",'01b_Interactivity'!H414)</x:f>
        <x:v>2341921.279411</x:v>
      </x:c>
      <x:c r="J141" s="102" t="n">
        <x:f>IF('01b_Interactivity'!H414="","",'01b_Interactivity'!Q414)</x:f>
        <x:v>2253</x:v>
      </x:c>
      <x:c r="K141" s="65" t="str">
        <x:f>IF('01b_Interactivity'!H414="","",'01b_Interactivity'!O414)</x:f>
        <x:v>fp4</x:v>
      </x:c>
      <x:c r="L141" s="65" t="str">
        <x:f>IF('01b_Interactivity'!H414="","",'01b_Interactivity'!N414)</x:f>
        <x:v>dynamo-trt</x:v>
      </x:c>
      <x:c r="M141" s="65" t="str">
        <x:f>'01b_Interactivity'!X414</x:f>
        <x:v>InferenceX_direct_model_fallback</x:v>
      </x:c>
      <x:c r="N141" s="159" t="n">
        <x:f>IF('01b_Interactivity'!H415="","",'01b_Interactivity'!H415)</x:f>
        <x:v>3490.361635</x:v>
      </x:c>
      <x:c r="O141" s="102" t="n">
        <x:f>IF('01b_Interactivity'!H415="","",'01b_Interactivity'!Q415)</x:f>
        <x:v>8</x:v>
      </x:c>
      <x:c r="P141" s="65" t="str">
        <x:f>IF('01b_Interactivity'!H415="","",'01b_Interactivity'!O415)</x:f>
        <x:v>fp8</x:v>
      </x:c>
      <x:c r="Q141" s="65" t="str">
        <x:f>IF('01b_Interactivity'!H415="","",'01b_Interactivity'!N415)</x:f>
        <x:v>dynamo-sglang</x:v>
      </x:c>
      <x:c r="R141" s="65" t="str">
        <x:f>'01b_Interactivity'!X415</x:f>
        <x:v>InferenceX_scaled_exact_model</x:v>
      </x:c>
      <x:c r="S141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42">
      <x:c r="A142" t="str">
        <x:v>GLM 5.2</x:v>
      </x:c>
      <x:c r="B142" t="str">
        <x:v>GB300</x:v>
      </x:c>
      <x:c r="C142" s="66" t="n">
        <x:v>50</x:v>
      </x:c>
      <x:c r="D142" s="157" t="n">
        <x:f>IF('01b_Interactivity'!H416="","",'01b_Interactivity'!H416)</x:f>
        <x:v>2946477.10102</x:v>
      </x:c>
      <x:c r="E142" s="66" t="n">
        <x:f>IF('01b_Interactivity'!H416="","",'01b_Interactivity'!Q416)</x:f>
        <x:v>2253</x:v>
      </x:c>
      <x:c r="F142" s="65" t="str">
        <x:f>IF('01b_Interactivity'!H416="","",'01b_Interactivity'!O416)</x:f>
        <x:v>fp4</x:v>
      </x:c>
      <x:c r="G142" s="65" t="str">
        <x:f>IF('01b_Interactivity'!H416="","",'01b_Interactivity'!N416)</x:f>
        <x:v>dynamo-trt</x:v>
      </x:c>
      <x:c r="H142" s="65" t="str">
        <x:f>'01b_Interactivity'!X416</x:f>
        <x:v>InferenceX_direct_model_fallback</x:v>
      </x:c>
      <x:c r="I142" s="159" t="n">
        <x:f>IF('01b_Interactivity'!H417="","",'01b_Interactivity'!H417)</x:f>
        <x:v>1564640.034254</x:v>
      </x:c>
      <x:c r="J142" s="102" t="n">
        <x:f>IF('01b_Interactivity'!H417="","",'01b_Interactivity'!Q417)</x:f>
        <x:v>1229</x:v>
      </x:c>
      <x:c r="K142" s="65" t="str">
        <x:f>IF('01b_Interactivity'!H417="","",'01b_Interactivity'!O417)</x:f>
        <x:v>fp4</x:v>
      </x:c>
      <x:c r="L142" s="65" t="str">
        <x:f>IF('01b_Interactivity'!H417="","",'01b_Interactivity'!N417)</x:f>
        <x:v>dynamo-trt</x:v>
      </x:c>
      <x:c r="M142" s="65" t="str">
        <x:f>'01b_Interactivity'!X417</x:f>
        <x:v>InferenceX_direct_model_fallback</x:v>
      </x:c>
      <x:c r="N142" s="159" t="str">
        <x:f>IF('01b_Interactivity'!H418="","",'01b_Interactivity'!H418)</x:f>
      </x:c>
      <x:c r="O142" s="102" t="str">
        <x:f>IF('01b_Interactivity'!H418="","",'01b_Interactivity'!Q418)</x:f>
      </x:c>
      <x:c r="P142" s="65" t="str">
        <x:f>IF('01b_Interactivity'!H418="","",'01b_Interactivity'!O418)</x:f>
      </x:c>
      <x:c r="Q142" s="65" t="str">
        <x:f>IF('01b_Interactivity'!H418="","",'01b_Interactivity'!N418)</x:f>
      </x:c>
      <x:c r="R142" s="65" t="str">
        <x:f>'01b_Interactivity'!X418</x:f>
        <x:v>InferenceX_exact_model_unavailable</x:v>
      </x:c>
      <x:c r="S142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43">
      <x:c r="A143" t="str">
        <x:v>GLM 5.2</x:v>
      </x:c>
      <x:c r="B143" t="str">
        <x:v>GB300</x:v>
      </x:c>
      <x:c r="C143" s="66" t="n">
        <x:v>70</x:v>
      </x:c>
      <x:c r="D143" s="157" t="n">
        <x:f>IF('01b_Interactivity'!H419="","",'01b_Interactivity'!H419)</x:f>
        <x:v>1245834.223679</x:v>
      </x:c>
      <x:c r="E143" s="66" t="n">
        <x:f>IF('01b_Interactivity'!H419="","",'01b_Interactivity'!Q419)</x:f>
        <x:v>666</x:v>
      </x:c>
      <x:c r="F143" s="65" t="str">
        <x:f>IF('01b_Interactivity'!H419="","",'01b_Interactivity'!O419)</x:f>
        <x:v>fp4</x:v>
      </x:c>
      <x:c r="G143" s="65" t="str">
        <x:f>IF('01b_Interactivity'!H419="","",'01b_Interactivity'!N419)</x:f>
        <x:v>dynamo-trt</x:v>
      </x:c>
      <x:c r="H143" s="65" t="str">
        <x:f>'01b_Interactivity'!X419</x:f>
        <x:v>InferenceX_direct_model_fallback</x:v>
      </x:c>
      <x:c r="I143" s="159" t="n">
        <x:f>IF('01b_Interactivity'!H420="","",'01b_Interactivity'!H420)</x:f>
        <x:v>1112080.881832</x:v>
      </x:c>
      <x:c r="J143" s="102" t="n">
        <x:f>IF('01b_Interactivity'!H420="","",'01b_Interactivity'!Q420)</x:f>
        <x:v>615</x:v>
      </x:c>
      <x:c r="K143" s="65" t="str">
        <x:f>IF('01b_Interactivity'!H420="","",'01b_Interactivity'!O420)</x:f>
        <x:v>fp4</x:v>
      </x:c>
      <x:c r="L143" s="65" t="str">
        <x:f>IF('01b_Interactivity'!H420="","",'01b_Interactivity'!N420)</x:f>
        <x:v>dynamo-trt</x:v>
      </x:c>
      <x:c r="M143" s="65" t="str">
        <x:f>'01b_Interactivity'!X420</x:f>
        <x:v>InferenceX_direct_model_fallback</x:v>
      </x:c>
      <x:c r="N143" s="159" t="str">
        <x:f>IF('01b_Interactivity'!H421="","",'01b_Interactivity'!H421)</x:f>
      </x:c>
      <x:c r="O143" s="102" t="str">
        <x:f>IF('01b_Interactivity'!H421="","",'01b_Interactivity'!Q421)</x:f>
      </x:c>
      <x:c r="P143" s="65" t="str">
        <x:f>IF('01b_Interactivity'!H421="","",'01b_Interactivity'!O421)</x:f>
      </x:c>
      <x:c r="Q143" s="65" t="str">
        <x:f>IF('01b_Interactivity'!H421="","",'01b_Interactivity'!N421)</x:f>
      </x:c>
      <x:c r="R143" s="65" t="str">
        <x:f>'01b_Interactivity'!X421</x:f>
        <x:v>InferenceX_exact_model_unavailable</x:v>
      </x:c>
      <x:c r="S143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44">
      <x:c r="A144" t="str">
        <x:v>GLM 5.2</x:v>
      </x:c>
      <x:c r="B144" t="str">
        <x:v>GB300</x:v>
      </x:c>
      <x:c r="C144" s="66" t="n">
        <x:v>100</x:v>
      </x:c>
      <x:c r="D144" s="157" t="n">
        <x:f>IF('01b_Interactivity'!H422="","",'01b_Interactivity'!H422)</x:f>
        <x:v>398021.60831</x:v>
      </x:c>
      <x:c r="E144" s="66" t="n">
        <x:f>IF('01b_Interactivity'!H422="","",'01b_Interactivity'!Q422)</x:f>
        <x:v>333</x:v>
      </x:c>
      <x:c r="F144" s="65" t="str">
        <x:f>IF('01b_Interactivity'!H422="","",'01b_Interactivity'!O422)</x:f>
        <x:v>fp4</x:v>
      </x:c>
      <x:c r="G144" s="65" t="str">
        <x:f>IF('01b_Interactivity'!H422="","",'01b_Interactivity'!N422)</x:f>
        <x:v>dynamo-trt</x:v>
      </x:c>
      <x:c r="H144" s="65" t="str">
        <x:f>'01b_Interactivity'!X422</x:f>
        <x:v>InferenceX_direct_model_fallback</x:v>
      </x:c>
      <x:c r="I144" s="159" t="n">
        <x:f>IF('01b_Interactivity'!H423="","",'01b_Interactivity'!H423)</x:f>
        <x:v>360544.012388</x:v>
      </x:c>
      <x:c r="J144" s="102" t="n">
        <x:f>IF('01b_Interactivity'!H423="","",'01b_Interactivity'!Q423)</x:f>
        <x:v>333</x:v>
      </x:c>
      <x:c r="K144" s="65" t="str">
        <x:f>IF('01b_Interactivity'!H423="","",'01b_Interactivity'!O423)</x:f>
        <x:v>fp4</x:v>
      </x:c>
      <x:c r="L144" s="65" t="str">
        <x:f>IF('01b_Interactivity'!H423="","",'01b_Interactivity'!N423)</x:f>
        <x:v>dynamo-trt</x:v>
      </x:c>
      <x:c r="M144" s="65" t="str">
        <x:f>'01b_Interactivity'!X423</x:f>
        <x:v>InferenceX_direct_model_fallback</x:v>
      </x:c>
      <x:c r="N144" s="159" t="str">
        <x:f>IF('01b_Interactivity'!H424="","",'01b_Interactivity'!H424)</x:f>
      </x:c>
      <x:c r="O144" s="102" t="str">
        <x:f>IF('01b_Interactivity'!H424="","",'01b_Interactivity'!Q424)</x:f>
      </x:c>
      <x:c r="P144" s="65" t="str">
        <x:f>IF('01b_Interactivity'!H424="","",'01b_Interactivity'!O424)</x:f>
      </x:c>
      <x:c r="Q144" s="65" t="str">
        <x:f>IF('01b_Interactivity'!H424="","",'01b_Interactivity'!N424)</x:f>
      </x:c>
      <x:c r="R144" s="65" t="str">
        <x:f>'01b_Interactivity'!X424</x:f>
        <x:v>InferenceX_exact_model_unavailable</x:v>
      </x:c>
      <x:c r="S144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45">
      <x:c r="A145" t="str">
        <x:v>GLM 5.2</x:v>
      </x:c>
      <x:c r="B145" t="str">
        <x:v>R200</x:v>
      </x:c>
      <x:c r="C145" s="66" t="n">
        <x:v>30</x:v>
      </x:c>
      <x:c r="D145" s="157" t="str">
        <x:f>IF('01b_Interactivity'!H425="","",'01b_Interactivity'!H425)</x:f>
      </x:c>
      <x:c r="E145" s="66" t="str">
        <x:f>IF('01b_Interactivity'!H425="","",'01b_Interactivity'!Q425)</x:f>
      </x:c>
      <x:c r="F145" s="65" t="str">
        <x:f>IF('01b_Interactivity'!H425="","",'01b_Interactivity'!O425)</x:f>
      </x:c>
      <x:c r="G145" s="65" t="str">
        <x:f>IF('01b_Interactivity'!H425="","",'01b_Interactivity'!N425)</x:f>
      </x:c>
      <x:c r="H145" s="65" t="str">
        <x:f>'01b_Interactivity'!X425</x:f>
        <x:v>editable_future_gpu_unavailable</x:v>
      </x:c>
      <x:c r="I145" s="159" t="str">
        <x:f>IF('01b_Interactivity'!H426="","",'01b_Interactivity'!H426)</x:f>
      </x:c>
      <x:c r="J145" s="102" t="str">
        <x:f>IF('01b_Interactivity'!H426="","",'01b_Interactivity'!Q426)</x:f>
      </x:c>
      <x:c r="K145" s="65" t="str">
        <x:f>IF('01b_Interactivity'!H426="","",'01b_Interactivity'!O426)</x:f>
      </x:c>
      <x:c r="L145" s="65" t="str">
        <x:f>IF('01b_Interactivity'!H426="","",'01b_Interactivity'!N426)</x:f>
      </x:c>
      <x:c r="M145" s="65" t="str">
        <x:f>'01b_Interactivity'!X426</x:f>
        <x:v>editable_future_gpu_unavailable</x:v>
      </x:c>
      <x:c r="N145" s="159" t="str">
        <x:f>IF('01b_Interactivity'!H427="","",'01b_Interactivity'!H427)</x:f>
      </x:c>
      <x:c r="O145" s="102" t="str">
        <x:f>IF('01b_Interactivity'!H427="","",'01b_Interactivity'!Q427)</x:f>
      </x:c>
      <x:c r="P145" s="65" t="str">
        <x:f>IF('01b_Interactivity'!H427="","",'01b_Interactivity'!O427)</x:f>
      </x:c>
      <x:c r="Q145" s="65" t="str">
        <x:f>IF('01b_Interactivity'!H427="","",'01b_Interactivity'!N427)</x:f>
      </x:c>
      <x:c r="R145" s="65" t="str">
        <x:f>'01b_Interactivity'!X427</x:f>
        <x:v>editable_future_gpu_unavailable</x:v>
      </x:c>
      <x:c r="S145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46">
      <x:c r="A146" t="str">
        <x:v>GLM 5.2</x:v>
      </x:c>
      <x:c r="B146" t="str">
        <x:v>R200</x:v>
      </x:c>
      <x:c r="C146" s="66" t="n">
        <x:v>50</x:v>
      </x:c>
      <x:c r="D146" s="157" t="str">
        <x:f>IF('01b_Interactivity'!H428="","",'01b_Interactivity'!H428)</x:f>
      </x:c>
      <x:c r="E146" s="66" t="str">
        <x:f>IF('01b_Interactivity'!H428="","",'01b_Interactivity'!Q428)</x:f>
      </x:c>
      <x:c r="F146" s="65" t="str">
        <x:f>IF('01b_Interactivity'!H428="","",'01b_Interactivity'!O428)</x:f>
      </x:c>
      <x:c r="G146" s="65" t="str">
        <x:f>IF('01b_Interactivity'!H428="","",'01b_Interactivity'!N428)</x:f>
      </x:c>
      <x:c r="H146" s="65" t="str">
        <x:f>'01b_Interactivity'!X428</x:f>
        <x:v>editable_future_gpu_unavailable</x:v>
      </x:c>
      <x:c r="I146" s="159" t="str">
        <x:f>IF('01b_Interactivity'!H429="","",'01b_Interactivity'!H429)</x:f>
      </x:c>
      <x:c r="J146" s="102" t="str">
        <x:f>IF('01b_Interactivity'!H429="","",'01b_Interactivity'!Q429)</x:f>
      </x:c>
      <x:c r="K146" s="65" t="str">
        <x:f>IF('01b_Interactivity'!H429="","",'01b_Interactivity'!O429)</x:f>
      </x:c>
      <x:c r="L146" s="65" t="str">
        <x:f>IF('01b_Interactivity'!H429="","",'01b_Interactivity'!N429)</x:f>
      </x:c>
      <x:c r="M146" s="65" t="str">
        <x:f>'01b_Interactivity'!X429</x:f>
        <x:v>editable_future_gpu_unavailable</x:v>
      </x:c>
      <x:c r="N146" s="159" t="str">
        <x:f>IF('01b_Interactivity'!H430="","",'01b_Interactivity'!H430)</x:f>
      </x:c>
      <x:c r="O146" s="102" t="str">
        <x:f>IF('01b_Interactivity'!H430="","",'01b_Interactivity'!Q430)</x:f>
      </x:c>
      <x:c r="P146" s="65" t="str">
        <x:f>IF('01b_Interactivity'!H430="","",'01b_Interactivity'!O430)</x:f>
      </x:c>
      <x:c r="Q146" s="65" t="str">
        <x:f>IF('01b_Interactivity'!H430="","",'01b_Interactivity'!N430)</x:f>
      </x:c>
      <x:c r="R146" s="65" t="str">
        <x:f>'01b_Interactivity'!X430</x:f>
        <x:v>editable_future_gpu_unavailable</x:v>
      </x:c>
      <x:c r="S146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47">
      <x:c r="A147" t="str">
        <x:v>GLM 5.2</x:v>
      </x:c>
      <x:c r="B147" t="str">
        <x:v>R200</x:v>
      </x:c>
      <x:c r="C147" s="66" t="n">
        <x:v>70</x:v>
      </x:c>
      <x:c r="D147" s="157" t="str">
        <x:f>IF('01b_Interactivity'!H431="","",'01b_Interactivity'!H431)</x:f>
      </x:c>
      <x:c r="E147" s="66" t="str">
        <x:f>IF('01b_Interactivity'!H431="","",'01b_Interactivity'!Q431)</x:f>
      </x:c>
      <x:c r="F147" s="65" t="str">
        <x:f>IF('01b_Interactivity'!H431="","",'01b_Interactivity'!O431)</x:f>
      </x:c>
      <x:c r="G147" s="65" t="str">
        <x:f>IF('01b_Interactivity'!H431="","",'01b_Interactivity'!N431)</x:f>
      </x:c>
      <x:c r="H147" s="65" t="str">
        <x:f>'01b_Interactivity'!X431</x:f>
        <x:v>editable_future_gpu_unavailable</x:v>
      </x:c>
      <x:c r="I147" s="159" t="str">
        <x:f>IF('01b_Interactivity'!H432="","",'01b_Interactivity'!H432)</x:f>
      </x:c>
      <x:c r="J147" s="102" t="str">
        <x:f>IF('01b_Interactivity'!H432="","",'01b_Interactivity'!Q432)</x:f>
      </x:c>
      <x:c r="K147" s="65" t="str">
        <x:f>IF('01b_Interactivity'!H432="","",'01b_Interactivity'!O432)</x:f>
      </x:c>
      <x:c r="L147" s="65" t="str">
        <x:f>IF('01b_Interactivity'!H432="","",'01b_Interactivity'!N432)</x:f>
      </x:c>
      <x:c r="M147" s="65" t="str">
        <x:f>'01b_Interactivity'!X432</x:f>
        <x:v>editable_future_gpu_unavailable</x:v>
      </x:c>
      <x:c r="N147" s="159" t="str">
        <x:f>IF('01b_Interactivity'!H433="","",'01b_Interactivity'!H433)</x:f>
      </x:c>
      <x:c r="O147" s="102" t="str">
        <x:f>IF('01b_Interactivity'!H433="","",'01b_Interactivity'!Q433)</x:f>
      </x:c>
      <x:c r="P147" s="65" t="str">
        <x:f>IF('01b_Interactivity'!H433="","",'01b_Interactivity'!O433)</x:f>
      </x:c>
      <x:c r="Q147" s="65" t="str">
        <x:f>IF('01b_Interactivity'!H433="","",'01b_Interactivity'!N433)</x:f>
      </x:c>
      <x:c r="R147" s="65" t="str">
        <x:f>'01b_Interactivity'!X433</x:f>
        <x:v>editable_future_gpu_unavailable</x:v>
      </x:c>
      <x:c r="S147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48">
      <x:c r="A148" t="str">
        <x:v>GLM 5.2</x:v>
      </x:c>
      <x:c r="B148" t="str">
        <x:v>R200</x:v>
      </x:c>
      <x:c r="C148" s="66" t="n">
        <x:v>100</x:v>
      </x:c>
      <x:c r="D148" s="157" t="str">
        <x:f>IF('01b_Interactivity'!H434="","",'01b_Interactivity'!H434)</x:f>
      </x:c>
      <x:c r="E148" s="66" t="str">
        <x:f>IF('01b_Interactivity'!H434="","",'01b_Interactivity'!Q434)</x:f>
      </x:c>
      <x:c r="F148" s="65" t="str">
        <x:f>IF('01b_Interactivity'!H434="","",'01b_Interactivity'!O434)</x:f>
      </x:c>
      <x:c r="G148" s="65" t="str">
        <x:f>IF('01b_Interactivity'!H434="","",'01b_Interactivity'!N434)</x:f>
      </x:c>
      <x:c r="H148" s="65" t="str">
        <x:f>'01b_Interactivity'!X434</x:f>
        <x:v>editable_future_gpu_unavailable</x:v>
      </x:c>
      <x:c r="I148" s="159" t="str">
        <x:f>IF('01b_Interactivity'!H435="","",'01b_Interactivity'!H435)</x:f>
      </x:c>
      <x:c r="J148" s="102" t="str">
        <x:f>IF('01b_Interactivity'!H435="","",'01b_Interactivity'!Q435)</x:f>
      </x:c>
      <x:c r="K148" s="65" t="str">
        <x:f>IF('01b_Interactivity'!H435="","",'01b_Interactivity'!O435)</x:f>
      </x:c>
      <x:c r="L148" s="65" t="str">
        <x:f>IF('01b_Interactivity'!H435="","",'01b_Interactivity'!N435)</x:f>
      </x:c>
      <x:c r="M148" s="65" t="str">
        <x:f>'01b_Interactivity'!X435</x:f>
        <x:v>editable_future_gpu_unavailable</x:v>
      </x:c>
      <x:c r="N148" s="159" t="str">
        <x:f>IF('01b_Interactivity'!H436="","",'01b_Interactivity'!H436)</x:f>
      </x:c>
      <x:c r="O148" s="102" t="str">
        <x:f>IF('01b_Interactivity'!H436="","",'01b_Interactivity'!Q436)</x:f>
      </x:c>
      <x:c r="P148" s="65" t="str">
        <x:f>IF('01b_Interactivity'!H436="","",'01b_Interactivity'!O436)</x:f>
      </x:c>
      <x:c r="Q148" s="65" t="str">
        <x:f>IF('01b_Interactivity'!H436="","",'01b_Interactivity'!N436)</x:f>
      </x:c>
      <x:c r="R148" s="65" t="str">
        <x:f>'01b_Interactivity'!X436</x:f>
        <x:v>editable_future_gpu_unavailable</x:v>
      </x:c>
      <x:c r="S148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49">
      <x:c r="A149" t="str">
        <x:v>GLM 5.2</x:v>
      </x:c>
      <x:c r="B149" t="str">
        <x:v>VR200</x:v>
      </x:c>
      <x:c r="C149" s="66" t="n">
        <x:v>30</x:v>
      </x:c>
      <x:c r="D149" s="157" t="str">
        <x:f>IF('01b_Interactivity'!H437="","",'01b_Interactivity'!H437)</x:f>
      </x:c>
      <x:c r="E149" s="66" t="str">
        <x:f>IF('01b_Interactivity'!H437="","",'01b_Interactivity'!Q437)</x:f>
      </x:c>
      <x:c r="F149" s="65" t="str">
        <x:f>IF('01b_Interactivity'!H437="","",'01b_Interactivity'!O437)</x:f>
      </x:c>
      <x:c r="G149" s="65" t="str">
        <x:f>IF('01b_Interactivity'!H437="","",'01b_Interactivity'!N437)</x:f>
      </x:c>
      <x:c r="H149" s="65" t="str">
        <x:f>'01b_Interactivity'!X437</x:f>
        <x:v>editable_future_gpu_unavailable</x:v>
      </x:c>
      <x:c r="I149" s="159" t="str">
        <x:f>IF('01b_Interactivity'!H438="","",'01b_Interactivity'!H438)</x:f>
      </x:c>
      <x:c r="J149" s="102" t="str">
        <x:f>IF('01b_Interactivity'!H438="","",'01b_Interactivity'!Q438)</x:f>
      </x:c>
      <x:c r="K149" s="65" t="str">
        <x:f>IF('01b_Interactivity'!H438="","",'01b_Interactivity'!O438)</x:f>
      </x:c>
      <x:c r="L149" s="65" t="str">
        <x:f>IF('01b_Interactivity'!H438="","",'01b_Interactivity'!N438)</x:f>
      </x:c>
      <x:c r="M149" s="65" t="str">
        <x:f>'01b_Interactivity'!X438</x:f>
        <x:v>editable_future_gpu_unavailable</x:v>
      </x:c>
      <x:c r="N149" s="159" t="str">
        <x:f>IF('01b_Interactivity'!H439="","",'01b_Interactivity'!H439)</x:f>
      </x:c>
      <x:c r="O149" s="102" t="str">
        <x:f>IF('01b_Interactivity'!H439="","",'01b_Interactivity'!Q439)</x:f>
      </x:c>
      <x:c r="P149" s="65" t="str">
        <x:f>IF('01b_Interactivity'!H439="","",'01b_Interactivity'!O439)</x:f>
      </x:c>
      <x:c r="Q149" s="65" t="str">
        <x:f>IF('01b_Interactivity'!H439="","",'01b_Interactivity'!N439)</x:f>
      </x:c>
      <x:c r="R149" s="65" t="str">
        <x:f>'01b_Interactivity'!X439</x:f>
        <x:v>editable_future_gpu_unavailable</x:v>
      </x:c>
      <x:c r="S149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50">
      <x:c r="A150" t="str">
        <x:v>GLM 5.2</x:v>
      </x:c>
      <x:c r="B150" t="str">
        <x:v>VR200</x:v>
      </x:c>
      <x:c r="C150" s="66" t="n">
        <x:v>50</x:v>
      </x:c>
      <x:c r="D150" s="157" t="str">
        <x:f>IF('01b_Interactivity'!H440="","",'01b_Interactivity'!H440)</x:f>
      </x:c>
      <x:c r="E150" s="66" t="str">
        <x:f>IF('01b_Interactivity'!H440="","",'01b_Interactivity'!Q440)</x:f>
      </x:c>
      <x:c r="F150" s="65" t="str">
        <x:f>IF('01b_Interactivity'!H440="","",'01b_Interactivity'!O440)</x:f>
      </x:c>
      <x:c r="G150" s="65" t="str">
        <x:f>IF('01b_Interactivity'!H440="","",'01b_Interactivity'!N440)</x:f>
      </x:c>
      <x:c r="H150" s="65" t="str">
        <x:f>'01b_Interactivity'!X440</x:f>
        <x:v>editable_future_gpu_unavailable</x:v>
      </x:c>
      <x:c r="I150" s="159" t="str">
        <x:f>IF('01b_Interactivity'!H441="","",'01b_Interactivity'!H441)</x:f>
      </x:c>
      <x:c r="J150" s="102" t="str">
        <x:f>IF('01b_Interactivity'!H441="","",'01b_Interactivity'!Q441)</x:f>
      </x:c>
      <x:c r="K150" s="65" t="str">
        <x:f>IF('01b_Interactivity'!H441="","",'01b_Interactivity'!O441)</x:f>
      </x:c>
      <x:c r="L150" s="65" t="str">
        <x:f>IF('01b_Interactivity'!H441="","",'01b_Interactivity'!N441)</x:f>
      </x:c>
      <x:c r="M150" s="65" t="str">
        <x:f>'01b_Interactivity'!X441</x:f>
        <x:v>editable_future_gpu_unavailable</x:v>
      </x:c>
      <x:c r="N150" s="159" t="str">
        <x:f>IF('01b_Interactivity'!H442="","",'01b_Interactivity'!H442)</x:f>
      </x:c>
      <x:c r="O150" s="102" t="str">
        <x:f>IF('01b_Interactivity'!H442="","",'01b_Interactivity'!Q442)</x:f>
      </x:c>
      <x:c r="P150" s="65" t="str">
        <x:f>IF('01b_Interactivity'!H442="","",'01b_Interactivity'!O442)</x:f>
      </x:c>
      <x:c r="Q150" s="65" t="str">
        <x:f>IF('01b_Interactivity'!H442="","",'01b_Interactivity'!N442)</x:f>
      </x:c>
      <x:c r="R150" s="65" t="str">
        <x:f>'01b_Interactivity'!X442</x:f>
        <x:v>editable_future_gpu_unavailable</x:v>
      </x:c>
      <x:c r="S150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51">
      <x:c r="A151" t="str">
        <x:v>GLM 5.2</x:v>
      </x:c>
      <x:c r="B151" t="str">
        <x:v>VR200</x:v>
      </x:c>
      <x:c r="C151" s="66" t="n">
        <x:v>70</x:v>
      </x:c>
      <x:c r="D151" s="157" t="str">
        <x:f>IF('01b_Interactivity'!H443="","",'01b_Interactivity'!H443)</x:f>
      </x:c>
      <x:c r="E151" s="66" t="str">
        <x:f>IF('01b_Interactivity'!H443="","",'01b_Interactivity'!Q443)</x:f>
      </x:c>
      <x:c r="F151" s="65" t="str">
        <x:f>IF('01b_Interactivity'!H443="","",'01b_Interactivity'!O443)</x:f>
      </x:c>
      <x:c r="G151" s="65" t="str">
        <x:f>IF('01b_Interactivity'!H443="","",'01b_Interactivity'!N443)</x:f>
      </x:c>
      <x:c r="H151" s="65" t="str">
        <x:f>'01b_Interactivity'!X443</x:f>
        <x:v>editable_future_gpu_unavailable</x:v>
      </x:c>
      <x:c r="I151" s="159" t="str">
        <x:f>IF('01b_Interactivity'!H444="","",'01b_Interactivity'!H444)</x:f>
      </x:c>
      <x:c r="J151" s="102" t="str">
        <x:f>IF('01b_Interactivity'!H444="","",'01b_Interactivity'!Q444)</x:f>
      </x:c>
      <x:c r="K151" s="65" t="str">
        <x:f>IF('01b_Interactivity'!H444="","",'01b_Interactivity'!O444)</x:f>
      </x:c>
      <x:c r="L151" s="65" t="str">
        <x:f>IF('01b_Interactivity'!H444="","",'01b_Interactivity'!N444)</x:f>
      </x:c>
      <x:c r="M151" s="65" t="str">
        <x:f>'01b_Interactivity'!X444</x:f>
        <x:v>editable_future_gpu_unavailable</x:v>
      </x:c>
      <x:c r="N151" s="159" t="str">
        <x:f>IF('01b_Interactivity'!H445="","",'01b_Interactivity'!H445)</x:f>
      </x:c>
      <x:c r="O151" s="102" t="str">
        <x:f>IF('01b_Interactivity'!H445="","",'01b_Interactivity'!Q445)</x:f>
      </x:c>
      <x:c r="P151" s="65" t="str">
        <x:f>IF('01b_Interactivity'!H445="","",'01b_Interactivity'!O445)</x:f>
      </x:c>
      <x:c r="Q151" s="65" t="str">
        <x:f>IF('01b_Interactivity'!H445="","",'01b_Interactivity'!N445)</x:f>
      </x:c>
      <x:c r="R151" s="65" t="str">
        <x:f>'01b_Interactivity'!X445</x:f>
        <x:v>editable_future_gpu_unavailable</x:v>
      </x:c>
      <x:c r="S151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52">
      <x:c r="A152" t="str">
        <x:v>GLM 5.2</x:v>
      </x:c>
      <x:c r="B152" t="str">
        <x:v>VR200</x:v>
      </x:c>
      <x:c r="C152" s="66" t="n">
        <x:v>100</x:v>
      </x:c>
      <x:c r="D152" s="157" t="str">
        <x:f>IF('01b_Interactivity'!H446="","",'01b_Interactivity'!H446)</x:f>
      </x:c>
      <x:c r="E152" s="66" t="str">
        <x:f>IF('01b_Interactivity'!H446="","",'01b_Interactivity'!Q446)</x:f>
      </x:c>
      <x:c r="F152" s="65" t="str">
        <x:f>IF('01b_Interactivity'!H446="","",'01b_Interactivity'!O446)</x:f>
      </x:c>
      <x:c r="G152" s="65" t="str">
        <x:f>IF('01b_Interactivity'!H446="","",'01b_Interactivity'!N446)</x:f>
      </x:c>
      <x:c r="H152" s="65" t="str">
        <x:f>'01b_Interactivity'!X446</x:f>
        <x:v>editable_future_gpu_unavailable</x:v>
      </x:c>
      <x:c r="I152" s="159" t="str">
        <x:f>IF('01b_Interactivity'!H447="","",'01b_Interactivity'!H447)</x:f>
      </x:c>
      <x:c r="J152" s="102" t="str">
        <x:f>IF('01b_Interactivity'!H447="","",'01b_Interactivity'!Q447)</x:f>
      </x:c>
      <x:c r="K152" s="65" t="str">
        <x:f>IF('01b_Interactivity'!H447="","",'01b_Interactivity'!O447)</x:f>
      </x:c>
      <x:c r="L152" s="65" t="str">
        <x:f>IF('01b_Interactivity'!H447="","",'01b_Interactivity'!N447)</x:f>
      </x:c>
      <x:c r="M152" s="65" t="str">
        <x:f>'01b_Interactivity'!X447</x:f>
        <x:v>editable_future_gpu_unavailable</x:v>
      </x:c>
      <x:c r="N152" s="159" t="str">
        <x:f>IF('01b_Interactivity'!H448="","",'01b_Interactivity'!H448)</x:f>
      </x:c>
      <x:c r="O152" s="102" t="str">
        <x:f>IF('01b_Interactivity'!H448="","",'01b_Interactivity'!Q448)</x:f>
      </x:c>
      <x:c r="P152" s="65" t="str">
        <x:f>IF('01b_Interactivity'!H448="","",'01b_Interactivity'!O448)</x:f>
      </x:c>
      <x:c r="Q152" s="65" t="str">
        <x:f>IF('01b_Interactivity'!H448="","",'01b_Interactivity'!N448)</x:f>
      </x:c>
      <x:c r="R152" s="65" t="str">
        <x:f>'01b_Interactivity'!X448</x:f>
        <x:v>editable_future_gpu_unavailable</x:v>
      </x:c>
      <x:c r="S152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53">
      <x:c r="A153" t="str">
        <x:v>GLM 5.2</x:v>
      </x:c>
      <x:c r="B153" t="str">
        <x:v>R300</x:v>
      </x:c>
      <x:c r="C153" s="66" t="n">
        <x:v>30</x:v>
      </x:c>
      <x:c r="D153" s="157" t="str">
        <x:f>IF('01b_Interactivity'!H449="","",'01b_Interactivity'!H449)</x:f>
      </x:c>
      <x:c r="E153" s="66" t="str">
        <x:f>IF('01b_Interactivity'!H449="","",'01b_Interactivity'!Q449)</x:f>
      </x:c>
      <x:c r="F153" s="65" t="str">
        <x:f>IF('01b_Interactivity'!H449="","",'01b_Interactivity'!O449)</x:f>
      </x:c>
      <x:c r="G153" s="65" t="str">
        <x:f>IF('01b_Interactivity'!H449="","",'01b_Interactivity'!N449)</x:f>
      </x:c>
      <x:c r="H153" s="65" t="str">
        <x:f>'01b_Interactivity'!X449</x:f>
        <x:v>editable_future_gpu_unavailable</x:v>
      </x:c>
      <x:c r="I153" s="159" t="str">
        <x:f>IF('01b_Interactivity'!H450="","",'01b_Interactivity'!H450)</x:f>
      </x:c>
      <x:c r="J153" s="102" t="str">
        <x:f>IF('01b_Interactivity'!H450="","",'01b_Interactivity'!Q450)</x:f>
      </x:c>
      <x:c r="K153" s="65" t="str">
        <x:f>IF('01b_Interactivity'!H450="","",'01b_Interactivity'!O450)</x:f>
      </x:c>
      <x:c r="L153" s="65" t="str">
        <x:f>IF('01b_Interactivity'!H450="","",'01b_Interactivity'!N450)</x:f>
      </x:c>
      <x:c r="M153" s="65" t="str">
        <x:f>'01b_Interactivity'!X450</x:f>
        <x:v>editable_future_gpu_unavailable</x:v>
      </x:c>
      <x:c r="N153" s="159" t="str">
        <x:f>IF('01b_Interactivity'!H451="","",'01b_Interactivity'!H451)</x:f>
      </x:c>
      <x:c r="O153" s="102" t="str">
        <x:f>IF('01b_Interactivity'!H451="","",'01b_Interactivity'!Q451)</x:f>
      </x:c>
      <x:c r="P153" s="65" t="str">
        <x:f>IF('01b_Interactivity'!H451="","",'01b_Interactivity'!O451)</x:f>
      </x:c>
      <x:c r="Q153" s="65" t="str">
        <x:f>IF('01b_Interactivity'!H451="","",'01b_Interactivity'!N451)</x:f>
      </x:c>
      <x:c r="R153" s="65" t="str">
        <x:f>'01b_Interactivity'!X451</x:f>
        <x:v>editable_future_gpu_unavailable</x:v>
      </x:c>
      <x:c r="S153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54">
      <x:c r="A154" t="str">
        <x:v>GLM 5.2</x:v>
      </x:c>
      <x:c r="B154" t="str">
        <x:v>R300</x:v>
      </x:c>
      <x:c r="C154" s="66" t="n">
        <x:v>50</x:v>
      </x:c>
      <x:c r="D154" s="157" t="str">
        <x:f>IF('01b_Interactivity'!H452="","",'01b_Interactivity'!H452)</x:f>
      </x:c>
      <x:c r="E154" s="66" t="str">
        <x:f>IF('01b_Interactivity'!H452="","",'01b_Interactivity'!Q452)</x:f>
      </x:c>
      <x:c r="F154" s="65" t="str">
        <x:f>IF('01b_Interactivity'!H452="","",'01b_Interactivity'!O452)</x:f>
      </x:c>
      <x:c r="G154" s="65" t="str">
        <x:f>IF('01b_Interactivity'!H452="","",'01b_Interactivity'!N452)</x:f>
      </x:c>
      <x:c r="H154" s="65" t="str">
        <x:f>'01b_Interactivity'!X452</x:f>
        <x:v>editable_future_gpu_unavailable</x:v>
      </x:c>
      <x:c r="I154" s="159" t="str">
        <x:f>IF('01b_Interactivity'!H453="","",'01b_Interactivity'!H453)</x:f>
      </x:c>
      <x:c r="J154" s="102" t="str">
        <x:f>IF('01b_Interactivity'!H453="","",'01b_Interactivity'!Q453)</x:f>
      </x:c>
      <x:c r="K154" s="65" t="str">
        <x:f>IF('01b_Interactivity'!H453="","",'01b_Interactivity'!O453)</x:f>
      </x:c>
      <x:c r="L154" s="65" t="str">
        <x:f>IF('01b_Interactivity'!H453="","",'01b_Interactivity'!N453)</x:f>
      </x:c>
      <x:c r="M154" s="65" t="str">
        <x:f>'01b_Interactivity'!X453</x:f>
        <x:v>editable_future_gpu_unavailable</x:v>
      </x:c>
      <x:c r="N154" s="159" t="str">
        <x:f>IF('01b_Interactivity'!H454="","",'01b_Interactivity'!H454)</x:f>
      </x:c>
      <x:c r="O154" s="102" t="str">
        <x:f>IF('01b_Interactivity'!H454="","",'01b_Interactivity'!Q454)</x:f>
      </x:c>
      <x:c r="P154" s="65" t="str">
        <x:f>IF('01b_Interactivity'!H454="","",'01b_Interactivity'!O454)</x:f>
      </x:c>
      <x:c r="Q154" s="65" t="str">
        <x:f>IF('01b_Interactivity'!H454="","",'01b_Interactivity'!N454)</x:f>
      </x:c>
      <x:c r="R154" s="65" t="str">
        <x:f>'01b_Interactivity'!X454</x:f>
        <x:v>editable_future_gpu_unavailable</x:v>
      </x:c>
      <x:c r="S154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55">
      <x:c r="A155" t="str">
        <x:v>GLM 5.2</x:v>
      </x:c>
      <x:c r="B155" t="str">
        <x:v>R300</x:v>
      </x:c>
      <x:c r="C155" s="66" t="n">
        <x:v>70</x:v>
      </x:c>
      <x:c r="D155" s="157" t="str">
        <x:f>IF('01b_Interactivity'!H455="","",'01b_Interactivity'!H455)</x:f>
      </x:c>
      <x:c r="E155" s="66" t="str">
        <x:f>IF('01b_Interactivity'!H455="","",'01b_Interactivity'!Q455)</x:f>
      </x:c>
      <x:c r="F155" s="65" t="str">
        <x:f>IF('01b_Interactivity'!H455="","",'01b_Interactivity'!O455)</x:f>
      </x:c>
      <x:c r="G155" s="65" t="str">
        <x:f>IF('01b_Interactivity'!H455="","",'01b_Interactivity'!N455)</x:f>
      </x:c>
      <x:c r="H155" s="65" t="str">
        <x:f>'01b_Interactivity'!X455</x:f>
        <x:v>editable_future_gpu_unavailable</x:v>
      </x:c>
      <x:c r="I155" s="159" t="str">
        <x:f>IF('01b_Interactivity'!H456="","",'01b_Interactivity'!H456)</x:f>
      </x:c>
      <x:c r="J155" s="102" t="str">
        <x:f>IF('01b_Interactivity'!H456="","",'01b_Interactivity'!Q456)</x:f>
      </x:c>
      <x:c r="K155" s="65" t="str">
        <x:f>IF('01b_Interactivity'!H456="","",'01b_Interactivity'!O456)</x:f>
      </x:c>
      <x:c r="L155" s="65" t="str">
        <x:f>IF('01b_Interactivity'!H456="","",'01b_Interactivity'!N456)</x:f>
      </x:c>
      <x:c r="M155" s="65" t="str">
        <x:f>'01b_Interactivity'!X456</x:f>
        <x:v>editable_future_gpu_unavailable</x:v>
      </x:c>
      <x:c r="N155" s="159" t="str">
        <x:f>IF('01b_Interactivity'!H457="","",'01b_Interactivity'!H457)</x:f>
      </x:c>
      <x:c r="O155" s="102" t="str">
        <x:f>IF('01b_Interactivity'!H457="","",'01b_Interactivity'!Q457)</x:f>
      </x:c>
      <x:c r="P155" s="65" t="str">
        <x:f>IF('01b_Interactivity'!H457="","",'01b_Interactivity'!O457)</x:f>
      </x:c>
      <x:c r="Q155" s="65" t="str">
        <x:f>IF('01b_Interactivity'!H457="","",'01b_Interactivity'!N457)</x:f>
      </x:c>
      <x:c r="R155" s="65" t="str">
        <x:f>'01b_Interactivity'!X457</x:f>
        <x:v>editable_future_gpu_unavailable</x:v>
      </x:c>
      <x:c r="S155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56">
      <x:c r="A156" t="str">
        <x:v>GLM 5.2</x:v>
      </x:c>
      <x:c r="B156" t="str">
        <x:v>R300</x:v>
      </x:c>
      <x:c r="C156" s="66" t="n">
        <x:v>100</x:v>
      </x:c>
      <x:c r="D156" s="157" t="str">
        <x:f>IF('01b_Interactivity'!H458="","",'01b_Interactivity'!H458)</x:f>
      </x:c>
      <x:c r="E156" s="66" t="str">
        <x:f>IF('01b_Interactivity'!H458="","",'01b_Interactivity'!Q458)</x:f>
      </x:c>
      <x:c r="F156" s="65" t="str">
        <x:f>IF('01b_Interactivity'!H458="","",'01b_Interactivity'!O458)</x:f>
      </x:c>
      <x:c r="G156" s="65" t="str">
        <x:f>IF('01b_Interactivity'!H458="","",'01b_Interactivity'!N458)</x:f>
      </x:c>
      <x:c r="H156" s="65" t="str">
        <x:f>'01b_Interactivity'!X458</x:f>
        <x:v>editable_future_gpu_unavailable</x:v>
      </x:c>
      <x:c r="I156" s="159" t="str">
        <x:f>IF('01b_Interactivity'!H459="","",'01b_Interactivity'!H459)</x:f>
      </x:c>
      <x:c r="J156" s="102" t="str">
        <x:f>IF('01b_Interactivity'!H459="","",'01b_Interactivity'!Q459)</x:f>
      </x:c>
      <x:c r="K156" s="65" t="str">
        <x:f>IF('01b_Interactivity'!H459="","",'01b_Interactivity'!O459)</x:f>
      </x:c>
      <x:c r="L156" s="65" t="str">
        <x:f>IF('01b_Interactivity'!H459="","",'01b_Interactivity'!N459)</x:f>
      </x:c>
      <x:c r="M156" s="65" t="str">
        <x:f>'01b_Interactivity'!X459</x:f>
        <x:v>editable_future_gpu_unavailable</x:v>
      </x:c>
      <x:c r="N156" s="159" t="str">
        <x:f>IF('01b_Interactivity'!H460="","",'01b_Interactivity'!H460)</x:f>
      </x:c>
      <x:c r="O156" s="102" t="str">
        <x:f>IF('01b_Interactivity'!H460="","",'01b_Interactivity'!Q460)</x:f>
      </x:c>
      <x:c r="P156" s="65" t="str">
        <x:f>IF('01b_Interactivity'!H460="","",'01b_Interactivity'!O460)</x:f>
      </x:c>
      <x:c r="Q156" s="65" t="str">
        <x:f>IF('01b_Interactivity'!H460="","",'01b_Interactivity'!N460)</x:f>
      </x:c>
      <x:c r="R156" s="65" t="str">
        <x:f>'01b_Interactivity'!X460</x:f>
        <x:v>editable_future_gpu_unavailable</x:v>
      </x:c>
      <x:c r="S156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57">
      <x:c r="A157" t="str">
        <x:v>GLM 5.2</x:v>
      </x:c>
      <x:c r="B157" t="str">
        <x:v>VR300</x:v>
      </x:c>
      <x:c r="C157" s="66" t="n">
        <x:v>30</x:v>
      </x:c>
      <x:c r="D157" s="157" t="str">
        <x:f>IF('01b_Interactivity'!H461="","",'01b_Interactivity'!H461)</x:f>
      </x:c>
      <x:c r="E157" s="66" t="str">
        <x:f>IF('01b_Interactivity'!H461="","",'01b_Interactivity'!Q461)</x:f>
      </x:c>
      <x:c r="F157" s="65" t="str">
        <x:f>IF('01b_Interactivity'!H461="","",'01b_Interactivity'!O461)</x:f>
      </x:c>
      <x:c r="G157" s="65" t="str">
        <x:f>IF('01b_Interactivity'!H461="","",'01b_Interactivity'!N461)</x:f>
      </x:c>
      <x:c r="H157" s="65" t="str">
        <x:f>'01b_Interactivity'!X461</x:f>
        <x:v>editable_future_gpu_unavailable</x:v>
      </x:c>
      <x:c r="I157" s="159" t="str">
        <x:f>IF('01b_Interactivity'!H462="","",'01b_Interactivity'!H462)</x:f>
      </x:c>
      <x:c r="J157" s="102" t="str">
        <x:f>IF('01b_Interactivity'!H462="","",'01b_Interactivity'!Q462)</x:f>
      </x:c>
      <x:c r="K157" s="65" t="str">
        <x:f>IF('01b_Interactivity'!H462="","",'01b_Interactivity'!O462)</x:f>
      </x:c>
      <x:c r="L157" s="65" t="str">
        <x:f>IF('01b_Interactivity'!H462="","",'01b_Interactivity'!N462)</x:f>
      </x:c>
      <x:c r="M157" s="65" t="str">
        <x:f>'01b_Interactivity'!X462</x:f>
        <x:v>editable_future_gpu_unavailable</x:v>
      </x:c>
      <x:c r="N157" s="159" t="str">
        <x:f>IF('01b_Interactivity'!H463="","",'01b_Interactivity'!H463)</x:f>
      </x:c>
      <x:c r="O157" s="102" t="str">
        <x:f>IF('01b_Interactivity'!H463="","",'01b_Interactivity'!Q463)</x:f>
      </x:c>
      <x:c r="P157" s="65" t="str">
        <x:f>IF('01b_Interactivity'!H463="","",'01b_Interactivity'!O463)</x:f>
      </x:c>
      <x:c r="Q157" s="65" t="str">
        <x:f>IF('01b_Interactivity'!H463="","",'01b_Interactivity'!N463)</x:f>
      </x:c>
      <x:c r="R157" s="65" t="str">
        <x:f>'01b_Interactivity'!X463</x:f>
        <x:v>editable_future_gpu_unavailable</x:v>
      </x:c>
      <x:c r="S157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58">
      <x:c r="A158" t="str">
        <x:v>GLM 5.2</x:v>
      </x:c>
      <x:c r="B158" t="str">
        <x:v>VR300</x:v>
      </x:c>
      <x:c r="C158" s="66" t="n">
        <x:v>50</x:v>
      </x:c>
      <x:c r="D158" s="157" t="str">
        <x:f>IF('01b_Interactivity'!H464="","",'01b_Interactivity'!H464)</x:f>
      </x:c>
      <x:c r="E158" s="66" t="str">
        <x:f>IF('01b_Interactivity'!H464="","",'01b_Interactivity'!Q464)</x:f>
      </x:c>
      <x:c r="F158" s="65" t="str">
        <x:f>IF('01b_Interactivity'!H464="","",'01b_Interactivity'!O464)</x:f>
      </x:c>
      <x:c r="G158" s="65" t="str">
        <x:f>IF('01b_Interactivity'!H464="","",'01b_Interactivity'!N464)</x:f>
      </x:c>
      <x:c r="H158" s="65" t="str">
        <x:f>'01b_Interactivity'!X464</x:f>
        <x:v>editable_future_gpu_unavailable</x:v>
      </x:c>
      <x:c r="I158" s="159" t="str">
        <x:f>IF('01b_Interactivity'!H465="","",'01b_Interactivity'!H465)</x:f>
      </x:c>
      <x:c r="J158" s="102" t="str">
        <x:f>IF('01b_Interactivity'!H465="","",'01b_Interactivity'!Q465)</x:f>
      </x:c>
      <x:c r="K158" s="65" t="str">
        <x:f>IF('01b_Interactivity'!H465="","",'01b_Interactivity'!O465)</x:f>
      </x:c>
      <x:c r="L158" s="65" t="str">
        <x:f>IF('01b_Interactivity'!H465="","",'01b_Interactivity'!N465)</x:f>
      </x:c>
      <x:c r="M158" s="65" t="str">
        <x:f>'01b_Interactivity'!X465</x:f>
        <x:v>editable_future_gpu_unavailable</x:v>
      </x:c>
      <x:c r="N158" s="159" t="str">
        <x:f>IF('01b_Interactivity'!H466="","",'01b_Interactivity'!H466)</x:f>
      </x:c>
      <x:c r="O158" s="102" t="str">
        <x:f>IF('01b_Interactivity'!H466="","",'01b_Interactivity'!Q466)</x:f>
      </x:c>
      <x:c r="P158" s="65" t="str">
        <x:f>IF('01b_Interactivity'!H466="","",'01b_Interactivity'!O466)</x:f>
      </x:c>
      <x:c r="Q158" s="65" t="str">
        <x:f>IF('01b_Interactivity'!H466="","",'01b_Interactivity'!N466)</x:f>
      </x:c>
      <x:c r="R158" s="65" t="str">
        <x:f>'01b_Interactivity'!X466</x:f>
        <x:v>editable_future_gpu_unavailable</x:v>
      </x:c>
      <x:c r="S158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59">
      <x:c r="A159" t="str">
        <x:v>GLM 5.2</x:v>
      </x:c>
      <x:c r="B159" t="str">
        <x:v>VR300</x:v>
      </x:c>
      <x:c r="C159" s="66" t="n">
        <x:v>70</x:v>
      </x:c>
      <x:c r="D159" s="157" t="str">
        <x:f>IF('01b_Interactivity'!H467="","",'01b_Interactivity'!H467)</x:f>
      </x:c>
      <x:c r="E159" s="66" t="str">
        <x:f>IF('01b_Interactivity'!H467="","",'01b_Interactivity'!Q467)</x:f>
      </x:c>
      <x:c r="F159" s="65" t="str">
        <x:f>IF('01b_Interactivity'!H467="","",'01b_Interactivity'!O467)</x:f>
      </x:c>
      <x:c r="G159" s="65" t="str">
        <x:f>IF('01b_Interactivity'!H467="","",'01b_Interactivity'!N467)</x:f>
      </x:c>
      <x:c r="H159" s="65" t="str">
        <x:f>'01b_Interactivity'!X467</x:f>
        <x:v>editable_future_gpu_unavailable</x:v>
      </x:c>
      <x:c r="I159" s="159" t="str">
        <x:f>IF('01b_Interactivity'!H468="","",'01b_Interactivity'!H468)</x:f>
      </x:c>
      <x:c r="J159" s="102" t="str">
        <x:f>IF('01b_Interactivity'!H468="","",'01b_Interactivity'!Q468)</x:f>
      </x:c>
      <x:c r="K159" s="65" t="str">
        <x:f>IF('01b_Interactivity'!H468="","",'01b_Interactivity'!O468)</x:f>
      </x:c>
      <x:c r="L159" s="65" t="str">
        <x:f>IF('01b_Interactivity'!H468="","",'01b_Interactivity'!N468)</x:f>
      </x:c>
      <x:c r="M159" s="65" t="str">
        <x:f>'01b_Interactivity'!X468</x:f>
        <x:v>editable_future_gpu_unavailable</x:v>
      </x:c>
      <x:c r="N159" s="159" t="str">
        <x:f>IF('01b_Interactivity'!H469="","",'01b_Interactivity'!H469)</x:f>
      </x:c>
      <x:c r="O159" s="102" t="str">
        <x:f>IF('01b_Interactivity'!H469="","",'01b_Interactivity'!Q469)</x:f>
      </x:c>
      <x:c r="P159" s="65" t="str">
        <x:f>IF('01b_Interactivity'!H469="","",'01b_Interactivity'!O469)</x:f>
      </x:c>
      <x:c r="Q159" s="65" t="str">
        <x:f>IF('01b_Interactivity'!H469="","",'01b_Interactivity'!N469)</x:f>
      </x:c>
      <x:c r="R159" s="65" t="str">
        <x:f>'01b_Interactivity'!X469</x:f>
        <x:v>editable_future_gpu_unavailable</x:v>
      </x:c>
      <x:c r="S159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60">
      <x:c r="A160" t="str">
        <x:v>GLM 5.2</x:v>
      </x:c>
      <x:c r="B160" t="str">
        <x:v>VR300</x:v>
      </x:c>
      <x:c r="C160" s="66" t="n">
        <x:v>100</x:v>
      </x:c>
      <x:c r="D160" s="157" t="str">
        <x:f>IF('01b_Interactivity'!H470="","",'01b_Interactivity'!H470)</x:f>
      </x:c>
      <x:c r="E160" s="66" t="str">
        <x:f>IF('01b_Interactivity'!H470="","",'01b_Interactivity'!Q470)</x:f>
      </x:c>
      <x:c r="F160" s="65" t="str">
        <x:f>IF('01b_Interactivity'!H470="","",'01b_Interactivity'!O470)</x:f>
      </x:c>
      <x:c r="G160" s="65" t="str">
        <x:f>IF('01b_Interactivity'!H470="","",'01b_Interactivity'!N470)</x:f>
      </x:c>
      <x:c r="H160" s="65" t="str">
        <x:f>'01b_Interactivity'!X470</x:f>
        <x:v>editable_future_gpu_unavailable</x:v>
      </x:c>
      <x:c r="I160" s="159" t="str">
        <x:f>IF('01b_Interactivity'!H471="","",'01b_Interactivity'!H471)</x:f>
      </x:c>
      <x:c r="J160" s="102" t="str">
        <x:f>IF('01b_Interactivity'!H471="","",'01b_Interactivity'!Q471)</x:f>
      </x:c>
      <x:c r="K160" s="65" t="str">
        <x:f>IF('01b_Interactivity'!H471="","",'01b_Interactivity'!O471)</x:f>
      </x:c>
      <x:c r="L160" s="65" t="str">
        <x:f>IF('01b_Interactivity'!H471="","",'01b_Interactivity'!N471)</x:f>
      </x:c>
      <x:c r="M160" s="65" t="str">
        <x:f>'01b_Interactivity'!X471</x:f>
        <x:v>editable_future_gpu_unavailable</x:v>
      </x:c>
      <x:c r="N160" s="159" t="str">
        <x:f>IF('01b_Interactivity'!H472="","",'01b_Interactivity'!H472)</x:f>
      </x:c>
      <x:c r="O160" s="102" t="str">
        <x:f>IF('01b_Interactivity'!H472="","",'01b_Interactivity'!Q472)</x:f>
      </x:c>
      <x:c r="P160" s="65" t="str">
        <x:f>IF('01b_Interactivity'!H472="","",'01b_Interactivity'!O472)</x:f>
      </x:c>
      <x:c r="Q160" s="65" t="str">
        <x:f>IF('01b_Interactivity'!H472="","",'01b_Interactivity'!N472)</x:f>
      </x:c>
      <x:c r="R160" s="65" t="str">
        <x:f>'01b_Interactivity'!X472</x:f>
        <x:v>editable_future_gpu_unavailable</x:v>
      </x:c>
      <x:c r="S160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61">
      <x:c r="A161" t="str">
        <x:v>GLM 5.2</x:v>
      </x:c>
      <x:c r="B161" t="str">
        <x:v>Post Rubin</x:v>
      </x:c>
      <x:c r="C161" s="66" t="n">
        <x:v>30</x:v>
      </x:c>
      <x:c r="D161" s="157" t="str">
        <x:f>IF('01b_Interactivity'!H473="","",'01b_Interactivity'!H473)</x:f>
      </x:c>
      <x:c r="E161" s="66" t="str">
        <x:f>IF('01b_Interactivity'!H473="","",'01b_Interactivity'!Q473)</x:f>
      </x:c>
      <x:c r="F161" s="65" t="str">
        <x:f>IF('01b_Interactivity'!H473="","",'01b_Interactivity'!O473)</x:f>
      </x:c>
      <x:c r="G161" s="65" t="str">
        <x:f>IF('01b_Interactivity'!H473="","",'01b_Interactivity'!N473)</x:f>
      </x:c>
      <x:c r="H161" s="65" t="str">
        <x:f>'01b_Interactivity'!X473</x:f>
        <x:v>editable_future_gpu_unavailable</x:v>
      </x:c>
      <x:c r="I161" s="159" t="str">
        <x:f>IF('01b_Interactivity'!H474="","",'01b_Interactivity'!H474)</x:f>
      </x:c>
      <x:c r="J161" s="102" t="str">
        <x:f>IF('01b_Interactivity'!H474="","",'01b_Interactivity'!Q474)</x:f>
      </x:c>
      <x:c r="K161" s="65" t="str">
        <x:f>IF('01b_Interactivity'!H474="","",'01b_Interactivity'!O474)</x:f>
      </x:c>
      <x:c r="L161" s="65" t="str">
        <x:f>IF('01b_Interactivity'!H474="","",'01b_Interactivity'!N474)</x:f>
      </x:c>
      <x:c r="M161" s="65" t="str">
        <x:f>'01b_Interactivity'!X474</x:f>
        <x:v>editable_future_gpu_unavailable</x:v>
      </x:c>
      <x:c r="N161" s="159" t="str">
        <x:f>IF('01b_Interactivity'!H475="","",'01b_Interactivity'!H475)</x:f>
      </x:c>
      <x:c r="O161" s="102" t="str">
        <x:f>IF('01b_Interactivity'!H475="","",'01b_Interactivity'!Q475)</x:f>
      </x:c>
      <x:c r="P161" s="65" t="str">
        <x:f>IF('01b_Interactivity'!H475="","",'01b_Interactivity'!O475)</x:f>
      </x:c>
      <x:c r="Q161" s="65" t="str">
        <x:f>IF('01b_Interactivity'!H475="","",'01b_Interactivity'!N475)</x:f>
      </x:c>
      <x:c r="R161" s="65" t="str">
        <x:f>'01b_Interactivity'!X475</x:f>
        <x:v>editable_future_gpu_unavailable</x:v>
      </x:c>
      <x:c r="S161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62">
      <x:c r="A162" t="str">
        <x:v>GLM 5.2</x:v>
      </x:c>
      <x:c r="B162" t="str">
        <x:v>Post Rubin</x:v>
      </x:c>
      <x:c r="C162" s="66" t="n">
        <x:v>50</x:v>
      </x:c>
      <x:c r="D162" s="157" t="str">
        <x:f>IF('01b_Interactivity'!H476="","",'01b_Interactivity'!H476)</x:f>
      </x:c>
      <x:c r="E162" s="66" t="str">
        <x:f>IF('01b_Interactivity'!H476="","",'01b_Interactivity'!Q476)</x:f>
      </x:c>
      <x:c r="F162" s="65" t="str">
        <x:f>IF('01b_Interactivity'!H476="","",'01b_Interactivity'!O476)</x:f>
      </x:c>
      <x:c r="G162" s="65" t="str">
        <x:f>IF('01b_Interactivity'!H476="","",'01b_Interactivity'!N476)</x:f>
      </x:c>
      <x:c r="H162" s="65" t="str">
        <x:f>'01b_Interactivity'!X476</x:f>
        <x:v>editable_future_gpu_unavailable</x:v>
      </x:c>
      <x:c r="I162" s="159" t="str">
        <x:f>IF('01b_Interactivity'!H477="","",'01b_Interactivity'!H477)</x:f>
      </x:c>
      <x:c r="J162" s="102" t="str">
        <x:f>IF('01b_Interactivity'!H477="","",'01b_Interactivity'!Q477)</x:f>
      </x:c>
      <x:c r="K162" s="65" t="str">
        <x:f>IF('01b_Interactivity'!H477="","",'01b_Interactivity'!O477)</x:f>
      </x:c>
      <x:c r="L162" s="65" t="str">
        <x:f>IF('01b_Interactivity'!H477="","",'01b_Interactivity'!N477)</x:f>
      </x:c>
      <x:c r="M162" s="65" t="str">
        <x:f>'01b_Interactivity'!X477</x:f>
        <x:v>editable_future_gpu_unavailable</x:v>
      </x:c>
      <x:c r="N162" s="159" t="str">
        <x:f>IF('01b_Interactivity'!H478="","",'01b_Interactivity'!H478)</x:f>
      </x:c>
      <x:c r="O162" s="102" t="str">
        <x:f>IF('01b_Interactivity'!H478="","",'01b_Interactivity'!Q478)</x:f>
      </x:c>
      <x:c r="P162" s="65" t="str">
        <x:f>IF('01b_Interactivity'!H478="","",'01b_Interactivity'!O478)</x:f>
      </x:c>
      <x:c r="Q162" s="65" t="str">
        <x:f>IF('01b_Interactivity'!H478="","",'01b_Interactivity'!N478)</x:f>
      </x:c>
      <x:c r="R162" s="65" t="str">
        <x:f>'01b_Interactivity'!X478</x:f>
        <x:v>editable_future_gpu_unavailable</x:v>
      </x:c>
      <x:c r="S162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63">
      <x:c r="A163" t="str">
        <x:v>GLM 5.2</x:v>
      </x:c>
      <x:c r="B163" t="str">
        <x:v>Post Rubin</x:v>
      </x:c>
      <x:c r="C163" s="66" t="n">
        <x:v>70</x:v>
      </x:c>
      <x:c r="D163" s="157" t="str">
        <x:f>IF('01b_Interactivity'!H479="","",'01b_Interactivity'!H479)</x:f>
      </x:c>
      <x:c r="E163" s="66" t="str">
        <x:f>IF('01b_Interactivity'!H479="","",'01b_Interactivity'!Q479)</x:f>
      </x:c>
      <x:c r="F163" s="65" t="str">
        <x:f>IF('01b_Interactivity'!H479="","",'01b_Interactivity'!O479)</x:f>
      </x:c>
      <x:c r="G163" s="65" t="str">
        <x:f>IF('01b_Interactivity'!H479="","",'01b_Interactivity'!N479)</x:f>
      </x:c>
      <x:c r="H163" s="65" t="str">
        <x:f>'01b_Interactivity'!X479</x:f>
        <x:v>editable_future_gpu_unavailable</x:v>
      </x:c>
      <x:c r="I163" s="159" t="str">
        <x:f>IF('01b_Interactivity'!H480="","",'01b_Interactivity'!H480)</x:f>
      </x:c>
      <x:c r="J163" s="102" t="str">
        <x:f>IF('01b_Interactivity'!H480="","",'01b_Interactivity'!Q480)</x:f>
      </x:c>
      <x:c r="K163" s="65" t="str">
        <x:f>IF('01b_Interactivity'!H480="","",'01b_Interactivity'!O480)</x:f>
      </x:c>
      <x:c r="L163" s="65" t="str">
        <x:f>IF('01b_Interactivity'!H480="","",'01b_Interactivity'!N480)</x:f>
      </x:c>
      <x:c r="M163" s="65" t="str">
        <x:f>'01b_Interactivity'!X480</x:f>
        <x:v>editable_future_gpu_unavailable</x:v>
      </x:c>
      <x:c r="N163" s="159" t="str">
        <x:f>IF('01b_Interactivity'!H481="","",'01b_Interactivity'!H481)</x:f>
      </x:c>
      <x:c r="O163" s="102" t="str">
        <x:f>IF('01b_Interactivity'!H481="","",'01b_Interactivity'!Q481)</x:f>
      </x:c>
      <x:c r="P163" s="65" t="str">
        <x:f>IF('01b_Interactivity'!H481="","",'01b_Interactivity'!O481)</x:f>
      </x:c>
      <x:c r="Q163" s="65" t="str">
        <x:f>IF('01b_Interactivity'!H481="","",'01b_Interactivity'!N481)</x:f>
      </x:c>
      <x:c r="R163" s="65" t="str">
        <x:f>'01b_Interactivity'!X481</x:f>
        <x:v>editable_future_gpu_unavailable</x:v>
      </x:c>
      <x:c r="S163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64">
      <x:c r="A164" t="str">
        <x:v>GLM 5.2</x:v>
      </x:c>
      <x:c r="B164" t="str">
        <x:v>Post Rubin</x:v>
      </x:c>
      <x:c r="C164" s="66" t="n">
        <x:v>100</x:v>
      </x:c>
      <x:c r="D164" s="157" t="str">
        <x:f>IF('01b_Interactivity'!H482="","",'01b_Interactivity'!H482)</x:f>
      </x:c>
      <x:c r="E164" s="66" t="str">
        <x:f>IF('01b_Interactivity'!H482="","",'01b_Interactivity'!Q482)</x:f>
      </x:c>
      <x:c r="F164" s="65" t="str">
        <x:f>IF('01b_Interactivity'!H482="","",'01b_Interactivity'!O482)</x:f>
      </x:c>
      <x:c r="G164" s="65" t="str">
        <x:f>IF('01b_Interactivity'!H482="","",'01b_Interactivity'!N482)</x:f>
      </x:c>
      <x:c r="H164" s="65" t="str">
        <x:f>'01b_Interactivity'!X482</x:f>
        <x:v>editable_future_gpu_unavailable</x:v>
      </x:c>
      <x:c r="I164" s="159" t="str">
        <x:f>IF('01b_Interactivity'!H483="","",'01b_Interactivity'!H483)</x:f>
      </x:c>
      <x:c r="J164" s="102" t="str">
        <x:f>IF('01b_Interactivity'!H483="","",'01b_Interactivity'!Q483)</x:f>
      </x:c>
      <x:c r="K164" s="65" t="str">
        <x:f>IF('01b_Interactivity'!H483="","",'01b_Interactivity'!O483)</x:f>
      </x:c>
      <x:c r="L164" s="65" t="str">
        <x:f>IF('01b_Interactivity'!H483="","",'01b_Interactivity'!N483)</x:f>
      </x:c>
      <x:c r="M164" s="65" t="str">
        <x:f>'01b_Interactivity'!X483</x:f>
        <x:v>editable_future_gpu_unavailable</x:v>
      </x:c>
      <x:c r="N164" s="159" t="str">
        <x:f>IF('01b_Interactivity'!H484="","",'01b_Interactivity'!H484)</x:f>
      </x:c>
      <x:c r="O164" s="102" t="str">
        <x:f>IF('01b_Interactivity'!H484="","",'01b_Interactivity'!Q484)</x:f>
      </x:c>
      <x:c r="P164" s="65" t="str">
        <x:f>IF('01b_Interactivity'!H484="","",'01b_Interactivity'!O484)</x:f>
      </x:c>
      <x:c r="Q164" s="65" t="str">
        <x:f>IF('01b_Interactivity'!H484="","",'01b_Interactivity'!N484)</x:f>
      </x:c>
      <x:c r="R164" s="65" t="str">
        <x:f>'01b_Interactivity'!X484</x:f>
        <x:v>editable_future_gpu_unavailable</x:v>
      </x:c>
      <x:c r="S164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65">
      <x:c r="A165" t="str">
        <x:v>Qwen 3.5</x:v>
      </x:c>
      <x:c r="B165" t="str">
        <x:v>H200</x:v>
      </x:c>
      <x:c r="C165" s="66" t="n">
        <x:v>30</x:v>
      </x:c>
      <x:c r="D165" s="157" t="n">
        <x:f>IF('01b_Interactivity'!H485="","",'01b_Interactivity'!H485)</x:f>
        <x:v>237432.62675</x:v>
      </x:c>
      <x:c r="E165" s="66" t="n">
        <x:f>IF('01b_Interactivity'!H485="","",'01b_Interactivity'!Q485)</x:f>
        <x:v>64</x:v>
      </x:c>
      <x:c r="F165" s="65" t="str">
        <x:f>IF('01b_Interactivity'!H485="","",'01b_Interactivity'!O485)</x:f>
        <x:v>fp8</x:v>
      </x:c>
      <x:c r="G165" s="65" t="str">
        <x:f>IF('01b_Interactivity'!H485="","",'01b_Interactivity'!N485)</x:f>
        <x:v>sglang</x:v>
      </x:c>
      <x:c r="H165" s="65" t="str">
        <x:f>'01b_Interactivity'!X485</x:f>
        <x:v>InferenceX_direct_exact_model</x:v>
      </x:c>
      <x:c r="I165" s="159" t="n">
        <x:f>IF('01b_Interactivity'!H486="","",'01b_Interactivity'!H486)</x:f>
        <x:v>146202.631124</x:v>
      </x:c>
      <x:c r="J165" s="102" t="n">
        <x:f>IF('01b_Interactivity'!H486="","",'01b_Interactivity'!Q486)</x:f>
        <x:v>32</x:v>
      </x:c>
      <x:c r="K165" s="65" t="str">
        <x:f>IF('01b_Interactivity'!H486="","",'01b_Interactivity'!O486)</x:f>
        <x:v>fp8</x:v>
      </x:c>
      <x:c r="L165" s="65" t="str">
        <x:f>IF('01b_Interactivity'!H486="","",'01b_Interactivity'!N486)</x:f>
        <x:v>sglang</x:v>
      </x:c>
      <x:c r="M165" s="65" t="str">
        <x:f>'01b_Interactivity'!X486</x:f>
        <x:v>InferenceX_direct_exact_model</x:v>
      </x:c>
      <x:c r="N165" s="159" t="n">
        <x:f>IF('01b_Interactivity'!H487="","",'01b_Interactivity'!H487)</x:f>
        <x:v>276979.024818</x:v>
      </x:c>
      <x:c r="O165" s="102" t="n">
        <x:f>IF('01b_Interactivity'!H487="","",'01b_Interactivity'!Q487)</x:f>
        <x:v>32</x:v>
      </x:c>
      <x:c r="P165" s="65" t="str">
        <x:f>IF('01b_Interactivity'!H487="","",'01b_Interactivity'!O487)</x:f>
        <x:v>fp4</x:v>
      </x:c>
      <x:c r="Q165" s="65" t="str">
        <x:f>IF('01b_Interactivity'!H487="","",'01b_Interactivity'!N487)</x:f>
        <x:v>sglang</x:v>
      </x:c>
      <x:c r="R165" s="65" t="str">
        <x:f>'01b_Interactivity'!X487</x:f>
        <x:v>InferenceX_scaled_exact_model</x:v>
      </x:c>
      <x:c r="S165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66">
      <x:c r="A166" t="str">
        <x:v>Qwen 3.5</x:v>
      </x:c>
      <x:c r="B166" t="str">
        <x:v>H200</x:v>
      </x:c>
      <x:c r="C166" s="66" t="n">
        <x:v>50</x:v>
      </x:c>
      <x:c r="D166" s="157" t="n">
        <x:f>IF('01b_Interactivity'!H488="","",'01b_Interactivity'!H488)</x:f>
        <x:v>185973.398608</x:v>
      </x:c>
      <x:c r="E166" s="66" t="n">
        <x:f>IF('01b_Interactivity'!H488="","",'01b_Interactivity'!Q488)</x:f>
        <x:v>32</x:v>
      </x:c>
      <x:c r="F166" s="65" t="str">
        <x:f>IF('01b_Interactivity'!H488="","",'01b_Interactivity'!O488)</x:f>
        <x:v>fp8</x:v>
      </x:c>
      <x:c r="G166" s="65" t="str">
        <x:f>IF('01b_Interactivity'!H488="","",'01b_Interactivity'!N488)</x:f>
        <x:v>sglang</x:v>
      </x:c>
      <x:c r="H166" s="65" t="str">
        <x:f>'01b_Interactivity'!X488</x:f>
        <x:v>InferenceX_direct_exact_model</x:v>
      </x:c>
      <x:c r="I166" s="159" t="n">
        <x:f>IF('01b_Interactivity'!H489="","",'01b_Interactivity'!H489)</x:f>
        <x:v>146202.631124</x:v>
      </x:c>
      <x:c r="J166" s="102" t="n">
        <x:f>IF('01b_Interactivity'!H489="","",'01b_Interactivity'!Q489)</x:f>
        <x:v>32</x:v>
      </x:c>
      <x:c r="K166" s="65" t="str">
        <x:f>IF('01b_Interactivity'!H489="","",'01b_Interactivity'!O489)</x:f>
        <x:v>fp8</x:v>
      </x:c>
      <x:c r="L166" s="65" t="str">
        <x:f>IF('01b_Interactivity'!H489="","",'01b_Interactivity'!N489)</x:f>
        <x:v>sglang</x:v>
      </x:c>
      <x:c r="M166" s="65" t="str">
        <x:f>'01b_Interactivity'!X489</x:f>
        <x:v>InferenceX_direct_exact_model</x:v>
      </x:c>
      <x:c r="N166" s="159" t="n">
        <x:f>IF('01b_Interactivity'!H490="","",'01b_Interactivity'!H490)</x:f>
        <x:v>276979.024818</x:v>
      </x:c>
      <x:c r="O166" s="102" t="n">
        <x:f>IF('01b_Interactivity'!H490="","",'01b_Interactivity'!Q490)</x:f>
        <x:v>32</x:v>
      </x:c>
      <x:c r="P166" s="65" t="str">
        <x:f>IF('01b_Interactivity'!H490="","",'01b_Interactivity'!O490)</x:f>
        <x:v>fp4</x:v>
      </x:c>
      <x:c r="Q166" s="65" t="str">
        <x:f>IF('01b_Interactivity'!H490="","",'01b_Interactivity'!N490)</x:f>
        <x:v>sglang</x:v>
      </x:c>
      <x:c r="R166" s="65" t="str">
        <x:f>'01b_Interactivity'!X490</x:f>
        <x:v>InferenceX_scaled_exact_model</x:v>
      </x:c>
      <x:c r="S166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67">
      <x:c r="A167" t="str">
        <x:v>Qwen 3.5</x:v>
      </x:c>
      <x:c r="B167" t="str">
        <x:v>H200</x:v>
      </x:c>
      <x:c r="C167" s="66" t="n">
        <x:v>70</x:v>
      </x:c>
      <x:c r="D167" s="157" t="n">
        <x:f>IF('01b_Interactivity'!H491="","",'01b_Interactivity'!H491)</x:f>
        <x:v>136754.574985</x:v>
      </x:c>
      <x:c r="E167" s="66" t="n">
        <x:f>IF('01b_Interactivity'!H491="","",'01b_Interactivity'!Q491)</x:f>
        <x:v>16</x:v>
      </x:c>
      <x:c r="F167" s="65" t="str">
        <x:f>IF('01b_Interactivity'!H491="","",'01b_Interactivity'!O491)</x:f>
        <x:v>fp8</x:v>
      </x:c>
      <x:c r="G167" s="65" t="str">
        <x:f>IF('01b_Interactivity'!H491="","",'01b_Interactivity'!N491)</x:f>
        <x:v>sglang</x:v>
      </x:c>
      <x:c r="H167" s="65" t="str">
        <x:f>'01b_Interactivity'!X491</x:f>
        <x:v>InferenceX_direct_exact_model</x:v>
      </x:c>
      <x:c r="I167" s="159" t="n">
        <x:f>IF('01b_Interactivity'!H492="","",'01b_Interactivity'!H492)</x:f>
        <x:v>116502.74887</x:v>
      </x:c>
      <x:c r="J167" s="102" t="n">
        <x:f>IF('01b_Interactivity'!H492="","",'01b_Interactivity'!Q492)</x:f>
        <x:v>16</x:v>
      </x:c>
      <x:c r="K167" s="65" t="str">
        <x:f>IF('01b_Interactivity'!H492="","",'01b_Interactivity'!O492)</x:f>
        <x:v>fp8</x:v>
      </x:c>
      <x:c r="L167" s="65" t="str">
        <x:f>IF('01b_Interactivity'!H492="","",'01b_Interactivity'!N492)</x:f>
        <x:v>sglang</x:v>
      </x:c>
      <x:c r="M167" s="65" t="str">
        <x:f>'01b_Interactivity'!X492</x:f>
        <x:v>InferenceX_direct_exact_model</x:v>
      </x:c>
      <x:c r="N167" s="159" t="n">
        <x:f>IF('01b_Interactivity'!H493="","",'01b_Interactivity'!H493)</x:f>
        <x:v>276979.024818</x:v>
      </x:c>
      <x:c r="O167" s="102" t="n">
        <x:f>IF('01b_Interactivity'!H493="","",'01b_Interactivity'!Q493)</x:f>
        <x:v>32</x:v>
      </x:c>
      <x:c r="P167" s="65" t="str">
        <x:f>IF('01b_Interactivity'!H493="","",'01b_Interactivity'!O493)</x:f>
        <x:v>fp4</x:v>
      </x:c>
      <x:c r="Q167" s="65" t="str">
        <x:f>IF('01b_Interactivity'!H493="","",'01b_Interactivity'!N493)</x:f>
        <x:v>sglang</x:v>
      </x:c>
      <x:c r="R167" s="65" t="str">
        <x:f>'01b_Interactivity'!X493</x:f>
        <x:v>InferenceX_scaled_exact_model</x:v>
      </x:c>
      <x:c r="S167" s="9" t="inlineStr">
        <x:is>
          <x:t xml:space="preserve">No model/GPU/workload benchmark row was available.</x:t>
        </x:is>
      </x:c>
    </x:row>
    <x:row r="168">
      <x:c r="A168" t="str">
        <x:v>Qwen 3.5</x:v>
      </x:c>
      <x:c r="B168" t="str">
        <x:v>H200</x:v>
      </x:c>
      <x:c r="C168" s="66" t="n">
        <x:v>100</x:v>
      </x:c>
      <x:c r="D168" s="157" t="n">
        <x:f>IF('01b_Interactivity'!H494="","",'01b_Interactivity'!H494)</x:f>
        <x:v>102472.884335</x:v>
      </x:c>
      <x:c r="E168" s="66" t="n">
        <x:f>IF('01b_Interactivity'!H494="","",'01b_Interactivity'!Q494)</x:f>
        <x:v>8</x:v>
      </x:c>
      <x:c r="F168" s="65" t="str">
        <x:f>IF('01b_Interactivity'!H494="","",'01b_Interactivity'!O494)</x:f>
        <x:v>fp8</x:v>
      </x:c>
      <x:c r="G168" s="65" t="str">
        <x:f>IF('01b_Interactivity'!H494="","",'01b_Interactivity'!N494)</x:f>
        <x:v>sglang</x:v>
      </x:c>
      <x:c r="H168" s="65" t="str">
        <x:f>'01b_Interactivity'!X494</x:f>
        <x:v>InferenceX_direct_exact_model</x:v>
      </x:c>
      <x:c r="I168" s="159" t="n">
        <x:f>IF('01b_Interactivity'!H495="","",'01b_Interactivity'!H495)</x:f>
        <x:v>87161.075287</x:v>
      </x:c>
      <x:c r="J168" s="102" t="n">
        <x:f>IF('01b_Interactivity'!H495="","",'01b_Interactivity'!Q495)</x:f>
        <x:v>8</x:v>
      </x:c>
      <x:c r="K168" s="65" t="str">
        <x:f>IF('01b_Interactivity'!H495="","",'01b_Interactivity'!O495)</x:f>
        <x:v>fp8</x:v>
      </x:c>
      <x:c r="L168" s="65" t="str">
        <x:f>IF('01b_Interactivity'!H495="","",'01b_Interactivity'!N495)</x:f>
        <x:v>sglang</x:v>
      </x:c>
      <x:c r="M168" s="65" t="str">
        <x:f>'01b_Interactivity'!X495</x:f>
        <x:v>InferenceX_direct_exact_model</x:v>
      </x:c>
      <x:c r="N168" s="159" t="n">
        <x:f>IF('01b_Interactivity'!H496="","",'01b_Interactivity'!H496)</x:f>
        <x:v>276979.024818</x:v>
      </x:c>
      <x:c r="O168" s="102" t="n">
        <x:f>IF('01b_Interactivity'!H496="","",'01b_Interactivity'!Q496)</x:f>
        <x:v>32</x:v>
      </x:c>
      <x:c r="P168" s="65" t="str">
        <x:f>IF('01b_Interactivity'!H496="","",'01b_Interactivity'!O496)</x:f>
        <x:v>fp4</x:v>
      </x:c>
      <x:c r="Q168" s="65" t="str">
        <x:f>IF('01b_Interactivity'!H496="","",'01b_Interactivity'!N496)</x:f>
        <x:v>sglang</x:v>
      </x:c>
      <x:c r="R168" s="65" t="str">
        <x:f>'01b_Interactivity'!X496</x:f>
        <x:v>InferenceX_scaled_exact_model</x:v>
      </x:c>
      <x:c r="S168" s="9" t="inlineStr">
        <x:is>
          <x:t xml:space="preserve">No model/GPU/workload benchmark row was available.</x:t>
        </x:is>
      </x:c>
    </x:row>
    <x:row r="169">
      <x:c r="A169" t="str">
        <x:v>Qwen 3.5</x:v>
      </x:c>
      <x:c r="B169" t="str">
        <x:v>B200</x:v>
      </x:c>
      <x:c r="C169" s="66" t="n">
        <x:v>30</x:v>
      </x:c>
      <x:c r="D169" s="157" t="n">
        <x:f>IF('01b_Interactivity'!H497="","",'01b_Interactivity'!H497)</x:f>
        <x:v>2795628.297503</x:v>
      </x:c>
      <x:c r="E169" s="66" t="n">
        <x:f>IF('01b_Interactivity'!H497="","",'01b_Interactivity'!Q497)</x:f>
        <x:v>1024</x:v>
      </x:c>
      <x:c r="F169" s="65" t="str">
        <x:f>IF('01b_Interactivity'!H497="","",'01b_Interactivity'!O497)</x:f>
        <x:v>fp4</x:v>
      </x:c>
      <x:c r="G169" s="65" t="str">
        <x:f>IF('01b_Interactivity'!H497="","",'01b_Interactivity'!N497)</x:f>
        <x:v>trt</x:v>
      </x:c>
      <x:c r="H169" s="65" t="str">
        <x:f>'01b_Interactivity'!X497</x:f>
        <x:v>InferenceX_direct_exact_model</x:v>
      </x:c>
      <x:c r="I169" s="159" t="n">
        <x:f>IF('01b_Interactivity'!H498="","",'01b_Interactivity'!H498)</x:f>
        <x:v>856935.883405</x:v>
      </x:c>
      <x:c r="J169" s="102" t="n">
        <x:f>IF('01b_Interactivity'!H498="","",'01b_Interactivity'!Q498)</x:f>
        <x:v>256</x:v>
      </x:c>
      <x:c r="K169" s="65" t="str">
        <x:f>IF('01b_Interactivity'!H498="","",'01b_Interactivity'!O498)</x:f>
        <x:v>fp4</x:v>
      </x:c>
      <x:c r="L169" s="65" t="str">
        <x:f>IF('01b_Interactivity'!H498="","",'01b_Interactivity'!N498)</x:f>
        <x:v>trt</x:v>
      </x:c>
      <x:c r="M169" s="65" t="str">
        <x:f>'01b_Interactivity'!X498</x:f>
        <x:v>InferenceX_direct_exact_model</x:v>
      </x:c>
      <x:c r="N169" s="159" t="n">
        <x:f>IF('01b_Interactivity'!H499="","",'01b_Interactivity'!H499)</x:f>
        <x:v>369845.28655</x:v>
      </x:c>
      <x:c r="O169" s="102" t="n">
        <x:f>IF('01b_Interactivity'!H499="","",'01b_Interactivity'!Q499)</x:f>
        <x:v>32</x:v>
      </x:c>
      <x:c r="P169" s="65" t="str">
        <x:f>IF('01b_Interactivity'!H499="","",'01b_Interactivity'!O499)</x:f>
        <x:v>fp4</x:v>
      </x:c>
      <x:c r="Q169" s="65" t="str">
        <x:f>IF('01b_Interactivity'!H499="","",'01b_Interactivity'!N499)</x:f>
        <x:v>sglang</x:v>
      </x:c>
      <x:c r="R169" s="65" t="str">
        <x:f>'01b_Interactivity'!X499</x:f>
        <x:v>InferenceX_direct_exact_model</x:v>
      </x:c>
      <x:c r="S169" s="9" t="inlineStr">
        <x:is>
          <x:t xml:space="preserve">No model/GPU/workload benchmark row was available.</x:t>
        </x:is>
      </x:c>
    </x:row>
    <x:row r="170">
      <x:c r="A170" t="str">
        <x:v>Qwen 3.5</x:v>
      </x:c>
      <x:c r="B170" t="str">
        <x:v>B200</x:v>
      </x:c>
      <x:c r="C170" s="66" t="n">
        <x:v>50</x:v>
      </x:c>
      <x:c r="D170" s="157" t="n">
        <x:f>IF('01b_Interactivity'!H500="","",'01b_Interactivity'!H500)</x:f>
        <x:v>2323600.281369</x:v>
      </x:c>
      <x:c r="E170" s="66" t="n">
        <x:f>IF('01b_Interactivity'!H500="","",'01b_Interactivity'!Q500)</x:f>
        <x:v>512</x:v>
      </x:c>
      <x:c r="F170" s="65" t="str">
        <x:f>IF('01b_Interactivity'!H500="","",'01b_Interactivity'!O500)</x:f>
        <x:v>fp4</x:v>
      </x:c>
      <x:c r="G170" s="65" t="str">
        <x:f>IF('01b_Interactivity'!H500="","",'01b_Interactivity'!N500)</x:f>
        <x:v>trt</x:v>
      </x:c>
      <x:c r="H170" s="65" t="str">
        <x:f>'01b_Interactivity'!X500</x:f>
        <x:v>InferenceX_direct_exact_model</x:v>
      </x:c>
      <x:c r="I170" s="159" t="n">
        <x:f>IF('01b_Interactivity'!H501="","",'01b_Interactivity'!H501)</x:f>
        <x:v>856935.883405</x:v>
      </x:c>
      <x:c r="J170" s="102" t="n">
        <x:f>IF('01b_Interactivity'!H501="","",'01b_Interactivity'!Q501)</x:f>
        <x:v>256</x:v>
      </x:c>
      <x:c r="K170" s="65" t="str">
        <x:f>IF('01b_Interactivity'!H501="","",'01b_Interactivity'!O501)</x:f>
        <x:v>fp4</x:v>
      </x:c>
      <x:c r="L170" s="65" t="str">
        <x:f>IF('01b_Interactivity'!H501="","",'01b_Interactivity'!N501)</x:f>
        <x:v>trt</x:v>
      </x:c>
      <x:c r="M170" s="65" t="str">
        <x:f>'01b_Interactivity'!X501</x:f>
        <x:v>InferenceX_direct_exact_model</x:v>
      </x:c>
      <x:c r="N170" s="159" t="n">
        <x:f>IF('01b_Interactivity'!H502="","",'01b_Interactivity'!H502)</x:f>
        <x:v>369845.28655</x:v>
      </x:c>
      <x:c r="O170" s="102" t="n">
        <x:f>IF('01b_Interactivity'!H502="","",'01b_Interactivity'!Q502)</x:f>
        <x:v>32</x:v>
      </x:c>
      <x:c r="P170" s="65" t="str">
        <x:f>IF('01b_Interactivity'!H502="","",'01b_Interactivity'!O502)</x:f>
        <x:v>fp4</x:v>
      </x:c>
      <x:c r="Q170" s="65" t="str">
        <x:f>IF('01b_Interactivity'!H502="","",'01b_Interactivity'!N502)</x:f>
        <x:v>sglang</x:v>
      </x:c>
      <x:c r="R170" s="65" t="str">
        <x:f>'01b_Interactivity'!X502</x:f>
        <x:v>InferenceX_direct_exact_model</x:v>
      </x:c>
      <x:c r="S170" s="9" t="inlineStr">
        <x:is>
          <x:t xml:space="preserve">No model/GPU/workload benchmark row was available.</x:t>
        </x:is>
      </x:c>
    </x:row>
    <x:row r="171">
      <x:c r="A171" t="str">
        <x:v>Qwen 3.5</x:v>
      </x:c>
      <x:c r="B171" t="str">
        <x:v>B200</x:v>
      </x:c>
      <x:c r="C171" s="66" t="n">
        <x:v>70</x:v>
      </x:c>
      <x:c r="D171" s="157" t="n">
        <x:f>IF('01b_Interactivity'!H503="","",'01b_Interactivity'!H503)</x:f>
        <x:v>1598940.975526</x:v>
      </x:c>
      <x:c r="E171" s="66" t="n">
        <x:f>IF('01b_Interactivity'!H503="","",'01b_Interactivity'!Q503)</x:f>
        <x:v>256</x:v>
      </x:c>
      <x:c r="F171" s="65" t="str">
        <x:f>IF('01b_Interactivity'!H503="","",'01b_Interactivity'!O503)</x:f>
        <x:v>fp4</x:v>
      </x:c>
      <x:c r="G171" s="65" t="str">
        <x:f>IF('01b_Interactivity'!H503="","",'01b_Interactivity'!N503)</x:f>
        <x:v>trt</x:v>
      </x:c>
      <x:c r="H171" s="65" t="str">
        <x:f>'01b_Interactivity'!X503</x:f>
        <x:v>InferenceX_direct_exact_model</x:v>
      </x:c>
      <x:c r="I171" s="159" t="n">
        <x:f>IF('01b_Interactivity'!H504="","",'01b_Interactivity'!H504)</x:f>
        <x:v>643417.251735</x:v>
      </x:c>
      <x:c r="J171" s="102" t="n">
        <x:f>IF('01b_Interactivity'!H504="","",'01b_Interactivity'!Q504)</x:f>
        <x:v>128</x:v>
      </x:c>
      <x:c r="K171" s="65" t="str">
        <x:f>IF('01b_Interactivity'!H504="","",'01b_Interactivity'!O504)</x:f>
        <x:v>fp4</x:v>
      </x:c>
      <x:c r="L171" s="65" t="str">
        <x:f>IF('01b_Interactivity'!H504="","",'01b_Interactivity'!N504)</x:f>
        <x:v>trt</x:v>
      </x:c>
      <x:c r="M171" s="65" t="str">
        <x:f>'01b_Interactivity'!X504</x:f>
        <x:v>InferenceX_direct_exact_model</x:v>
      </x:c>
      <x:c r="N171" s="159" t="n">
        <x:f>IF('01b_Interactivity'!H505="","",'01b_Interactivity'!H505)</x:f>
        <x:v>369845.28655</x:v>
      </x:c>
      <x:c r="O171" s="102" t="n">
        <x:f>IF('01b_Interactivity'!H505="","",'01b_Interactivity'!Q505)</x:f>
        <x:v>32</x:v>
      </x:c>
      <x:c r="P171" s="65" t="str">
        <x:f>IF('01b_Interactivity'!H505="","",'01b_Interactivity'!O505)</x:f>
        <x:v>fp4</x:v>
      </x:c>
      <x:c r="Q171" s="65" t="str">
        <x:f>IF('01b_Interactivity'!H505="","",'01b_Interactivity'!N505)</x:f>
        <x:v>sglang</x:v>
      </x:c>
      <x:c r="R171" s="65" t="str">
        <x:f>'01b_Interactivity'!X505</x:f>
        <x:v>InferenceX_direct_exact_model</x:v>
      </x:c>
      <x:c r="S171" s="9" t="inlineStr">
        <x:is>
          <x:t xml:space="preserve">No model/GPU/workload benchmark row was available.</x:t>
        </x:is>
      </x:c>
    </x:row>
    <x:row r="172">
      <x:c r="A172" t="str">
        <x:v>Qwen 3.5</x:v>
      </x:c>
      <x:c r="B172" t="str">
        <x:v>B200</x:v>
      </x:c>
      <x:c r="C172" s="66" t="n">
        <x:v>100</x:v>
      </x:c>
      <x:c r="D172" s="157" t="n">
        <x:f>IF('01b_Interactivity'!H506="","",'01b_Interactivity'!H506)</x:f>
        <x:v>1598940.975526</x:v>
      </x:c>
      <x:c r="E172" s="66" t="n">
        <x:f>IF('01b_Interactivity'!H506="","",'01b_Interactivity'!Q506)</x:f>
        <x:v>256</x:v>
      </x:c>
      <x:c r="F172" s="65" t="str">
        <x:f>IF('01b_Interactivity'!H506="","",'01b_Interactivity'!O506)</x:f>
        <x:v>fp4</x:v>
      </x:c>
      <x:c r="G172" s="65" t="str">
        <x:f>IF('01b_Interactivity'!H506="","",'01b_Interactivity'!N506)</x:f>
        <x:v>trt</x:v>
      </x:c>
      <x:c r="H172" s="65" t="str">
        <x:f>'01b_Interactivity'!X506</x:f>
        <x:v>InferenceX_direct_exact_model</x:v>
      </x:c>
      <x:c r="I172" s="159" t="n">
        <x:f>IF('01b_Interactivity'!H507="","",'01b_Interactivity'!H507)</x:f>
        <x:v>488749.395224</x:v>
      </x:c>
      <x:c r="J172" s="102" t="n">
        <x:f>IF('01b_Interactivity'!H507="","",'01b_Interactivity'!Q507)</x:f>
        <x:v>16</x:v>
      </x:c>
      <x:c r="K172" s="65" t="str">
        <x:f>IF('01b_Interactivity'!H507="","",'01b_Interactivity'!O507)</x:f>
        <x:v>fp4</x:v>
      </x:c>
      <x:c r="L172" s="65" t="str">
        <x:f>IF('01b_Interactivity'!H507="","",'01b_Interactivity'!N507)</x:f>
        <x:v>trt</x:v>
      </x:c>
      <x:c r="M172" s="65" t="str">
        <x:f>'01b_Interactivity'!X507</x:f>
        <x:v>InferenceX_direct_exact_model</x:v>
      </x:c>
      <x:c r="N172" s="159" t="n">
        <x:f>IF('01b_Interactivity'!H508="","",'01b_Interactivity'!H508)</x:f>
        <x:v>369845.28655</x:v>
      </x:c>
      <x:c r="O172" s="102" t="n">
        <x:f>IF('01b_Interactivity'!H508="","",'01b_Interactivity'!Q508)</x:f>
        <x:v>32</x:v>
      </x:c>
      <x:c r="P172" s="65" t="str">
        <x:f>IF('01b_Interactivity'!H508="","",'01b_Interactivity'!O508)</x:f>
        <x:v>fp4</x:v>
      </x:c>
      <x:c r="Q172" s="65" t="str">
        <x:f>IF('01b_Interactivity'!H508="","",'01b_Interactivity'!N508)</x:f>
        <x:v>sglang</x:v>
      </x:c>
      <x:c r="R172" s="65" t="str">
        <x:f>'01b_Interactivity'!X508</x:f>
        <x:v>InferenceX_direct_exact_model</x:v>
      </x:c>
      <x:c r="S172" s="9" t="inlineStr">
        <x:is>
          <x:t xml:space="preserve">No model/GPU/workload benchmark row was available.</x:t>
        </x:is>
      </x:c>
    </x:row>
    <x:row r="173">
      <x:c r="A173" t="str">
        <x:v>Qwen 3.5</x:v>
      </x:c>
      <x:c r="B173" t="str">
        <x:v>B300</x:v>
      </x:c>
      <x:c r="C173" s="66" t="n">
        <x:v>30</x:v>
      </x:c>
      <x:c r="D173" s="157" t="n">
        <x:f>IF('01b_Interactivity'!H509="","",'01b_Interactivity'!H509)</x:f>
        <x:v>1929110.547064</x:v>
      </x:c>
      <x:c r="E173" s="66" t="n">
        <x:f>IF('01b_Interactivity'!H509="","",'01b_Interactivity'!Q509)</x:f>
        <x:v>128</x:v>
      </x:c>
      <x:c r="F173" s="65" t="str">
        <x:f>IF('01b_Interactivity'!H509="","",'01b_Interactivity'!O509)</x:f>
        <x:v>fp4</x:v>
      </x:c>
      <x:c r="G173" s="65" t="str">
        <x:f>IF('01b_Interactivity'!H509="","",'01b_Interactivity'!N509)</x:f>
        <x:v>sglang</x:v>
      </x:c>
      <x:c r="H173" s="65" t="str">
        <x:f>'01b_Interactivity'!X509</x:f>
        <x:v>InferenceX_direct_exact_model</x:v>
      </x:c>
      <x:c r="I173" s="159" t="n">
        <x:f>IF('01b_Interactivity'!H510="","",'01b_Interactivity'!H510)</x:f>
        <x:v>1006712.909711</x:v>
      </x:c>
      <x:c r="J173" s="102" t="n">
        <x:f>IF('01b_Interactivity'!H510="","",'01b_Interactivity'!Q510)</x:f>
        <x:v>128</x:v>
      </x:c>
      <x:c r="K173" s="65" t="str">
        <x:f>IF('01b_Interactivity'!H510="","",'01b_Interactivity'!O510)</x:f>
        <x:v>fp4</x:v>
      </x:c>
      <x:c r="L173" s="65" t="str">
        <x:f>IF('01b_Interactivity'!H510="","",'01b_Interactivity'!N510)</x:f>
        <x:v>sglang</x:v>
      </x:c>
      <x:c r="M173" s="65" t="str">
        <x:f>'01b_Interactivity'!X510</x:f>
        <x:v>InferenceX_direct_exact_model</x:v>
      </x:c>
      <x:c r="N173" s="159" t="n">
        <x:f>IF('01b_Interactivity'!H511="","",'01b_Interactivity'!H511)</x:f>
        <x:v>532687.931579</x:v>
      </x:c>
      <x:c r="O173" s="102" t="n">
        <x:f>IF('01b_Interactivity'!H511="","",'01b_Interactivity'!Q511)</x:f>
        <x:v>56</x:v>
      </x:c>
      <x:c r="P173" s="65" t="str">
        <x:f>IF('01b_Interactivity'!H511="","",'01b_Interactivity'!O511)</x:f>
        <x:v>fp4</x:v>
      </x:c>
      <x:c r="Q173" s="65" t="str">
        <x:f>IF('01b_Interactivity'!H511="","",'01b_Interactivity'!N511)</x:f>
        <x:v>sglang</x:v>
      </x:c>
      <x:c r="R173" s="65" t="str">
        <x:f>'01b_Interactivity'!X511</x:f>
        <x:v>InferenceX_direct_exact_model</x:v>
      </x:c>
      <x:c r="S173" s="9" t="inlineStr">
        <x:is>
          <x:t xml:space="preserve">No model/GPU/workload benchmark row was available.</x:t>
        </x:is>
      </x:c>
    </x:row>
    <x:row r="174">
      <x:c r="A174" t="str">
        <x:v>Qwen 3.5</x:v>
      </x:c>
      <x:c r="B174" t="str">
        <x:v>B300</x:v>
      </x:c>
      <x:c r="C174" s="66" t="n">
        <x:v>50</x:v>
      </x:c>
      <x:c r="D174" s="157" t="n">
        <x:f>IF('01b_Interactivity'!H512="","",'01b_Interactivity'!H512)</x:f>
        <x:v>1929110.547064</x:v>
      </x:c>
      <x:c r="E174" s="66" t="n">
        <x:f>IF('01b_Interactivity'!H512="","",'01b_Interactivity'!Q512)</x:f>
        <x:v>128</x:v>
      </x:c>
      <x:c r="F174" s="65" t="str">
        <x:f>IF('01b_Interactivity'!H512="","",'01b_Interactivity'!O512)</x:f>
        <x:v>fp4</x:v>
      </x:c>
      <x:c r="G174" s="65" t="str">
        <x:f>IF('01b_Interactivity'!H512="","",'01b_Interactivity'!N512)</x:f>
        <x:v>sglang</x:v>
      </x:c>
      <x:c r="H174" s="65" t="str">
        <x:f>'01b_Interactivity'!X512</x:f>
        <x:v>InferenceX_direct_exact_model</x:v>
      </x:c>
      <x:c r="I174" s="159" t="n">
        <x:f>IF('01b_Interactivity'!H513="","",'01b_Interactivity'!H513)</x:f>
        <x:v>833195.111507</x:v>
      </x:c>
      <x:c r="J174" s="102" t="n">
        <x:f>IF('01b_Interactivity'!H513="","",'01b_Interactivity'!Q513)</x:f>
        <x:v>64</x:v>
      </x:c>
      <x:c r="K174" s="65" t="str">
        <x:f>IF('01b_Interactivity'!H513="","",'01b_Interactivity'!O513)</x:f>
        <x:v>fp4</x:v>
      </x:c>
      <x:c r="L174" s="65" t="str">
        <x:f>IF('01b_Interactivity'!H513="","",'01b_Interactivity'!N513)</x:f>
        <x:v>sglang</x:v>
      </x:c>
      <x:c r="M174" s="65" t="str">
        <x:f>'01b_Interactivity'!X513</x:f>
        <x:v>InferenceX_direct_exact_model</x:v>
      </x:c>
      <x:c r="N174" s="159" t="n">
        <x:f>IF('01b_Interactivity'!H514="","",'01b_Interactivity'!H514)</x:f>
        <x:v>532687.931579</x:v>
      </x:c>
      <x:c r="O174" s="102" t="n">
        <x:f>IF('01b_Interactivity'!H514="","",'01b_Interactivity'!Q514)</x:f>
        <x:v>56</x:v>
      </x:c>
      <x:c r="P174" s="65" t="str">
        <x:f>IF('01b_Interactivity'!H514="","",'01b_Interactivity'!O514)</x:f>
        <x:v>fp4</x:v>
      </x:c>
      <x:c r="Q174" s="65" t="str">
        <x:f>IF('01b_Interactivity'!H514="","",'01b_Interactivity'!N514)</x:f>
        <x:v>sglang</x:v>
      </x:c>
      <x:c r="R174" s="65" t="str">
        <x:f>'01b_Interactivity'!X514</x:f>
        <x:v>InferenceX_direct_exact_model</x:v>
      </x:c>
      <x:c r="S174" s="9" t="inlineStr">
        <x:is>
          <x:t xml:space="preserve">No model/GPU/workload benchmark row was available.</x:t>
        </x:is>
      </x:c>
    </x:row>
    <x:row r="175">
      <x:c r="A175" t="str">
        <x:v>Qwen 3.5</x:v>
      </x:c>
      <x:c r="B175" t="str">
        <x:v>B300</x:v>
      </x:c>
      <x:c r="C175" s="66" t="n">
        <x:v>70</x:v>
      </x:c>
      <x:c r="D175" s="157" t="n">
        <x:f>IF('01b_Interactivity'!H515="","",'01b_Interactivity'!H515)</x:f>
        <x:v>1342686.933129</x:v>
      </x:c>
      <x:c r="E175" s="66" t="n">
        <x:f>IF('01b_Interactivity'!H515="","",'01b_Interactivity'!Q515)</x:f>
        <x:v>64</x:v>
      </x:c>
      <x:c r="F175" s="65" t="str">
        <x:f>IF('01b_Interactivity'!H515="","",'01b_Interactivity'!O515)</x:f>
        <x:v>fp4</x:v>
      </x:c>
      <x:c r="G175" s="65" t="str">
        <x:f>IF('01b_Interactivity'!H515="","",'01b_Interactivity'!N515)</x:f>
        <x:v>sglang</x:v>
      </x:c>
      <x:c r="H175" s="65" t="str">
        <x:f>'01b_Interactivity'!X515</x:f>
        <x:v>InferenceX_direct_exact_model</x:v>
      </x:c>
      <x:c r="I175" s="159" t="n">
        <x:f>IF('01b_Interactivity'!H516="","",'01b_Interactivity'!H516)</x:f>
        <x:v>635579.525016</x:v>
      </x:c>
      <x:c r="J175" s="102" t="n">
        <x:f>IF('01b_Interactivity'!H516="","",'01b_Interactivity'!Q516)</x:f>
        <x:v>32</x:v>
      </x:c>
      <x:c r="K175" s="65" t="str">
        <x:f>IF('01b_Interactivity'!H516="","",'01b_Interactivity'!O516)</x:f>
        <x:v>fp4</x:v>
      </x:c>
      <x:c r="L175" s="65" t="str">
        <x:f>IF('01b_Interactivity'!H516="","",'01b_Interactivity'!N516)</x:f>
        <x:v>sglang</x:v>
      </x:c>
      <x:c r="M175" s="65" t="str">
        <x:f>'01b_Interactivity'!X516</x:f>
        <x:v>InferenceX_direct_exact_model</x:v>
      </x:c>
      <x:c r="N175" s="159" t="n">
        <x:f>IF('01b_Interactivity'!H517="","",'01b_Interactivity'!H517)</x:f>
        <x:v>532687.931579</x:v>
      </x:c>
      <x:c r="O175" s="102" t="n">
        <x:f>IF('01b_Interactivity'!H517="","",'01b_Interactivity'!Q517)</x:f>
        <x:v>56</x:v>
      </x:c>
      <x:c r="P175" s="65" t="str">
        <x:f>IF('01b_Interactivity'!H517="","",'01b_Interactivity'!O517)</x:f>
        <x:v>fp4</x:v>
      </x:c>
      <x:c r="Q175" s="65" t="str">
        <x:f>IF('01b_Interactivity'!H517="","",'01b_Interactivity'!N517)</x:f>
        <x:v>sglang</x:v>
      </x:c>
      <x:c r="R175" s="65" t="str">
        <x:f>'01b_Interactivity'!X517</x:f>
        <x:v>InferenceX_direct_exact_model</x:v>
      </x:c>
      <x:c r="S175" s="9" t="inlineStr">
        <x:is>
          <x:t xml:space="preserve">No model/GPU/workload benchmark row was available.</x:t>
        </x:is>
      </x:c>
    </x:row>
    <x:row r="176">
      <x:c r="A176" t="str">
        <x:v>Qwen 3.5</x:v>
      </x:c>
      <x:c r="B176" t="str">
        <x:v>B300</x:v>
      </x:c>
      <x:c r="C176" s="66" t="n">
        <x:v>100</x:v>
      </x:c>
      <x:c r="D176" s="157" t="n">
        <x:f>IF('01b_Interactivity'!H518="","",'01b_Interactivity'!H518)</x:f>
        <x:v>902488.172508</x:v>
      </x:c>
      <x:c r="E176" s="66" t="n">
        <x:f>IF('01b_Interactivity'!H518="","",'01b_Interactivity'!Q518)</x:f>
        <x:v>64</x:v>
      </x:c>
      <x:c r="F176" s="65" t="str">
        <x:f>IF('01b_Interactivity'!H518="","",'01b_Interactivity'!O518)</x:f>
        <x:v>fp4</x:v>
      </x:c>
      <x:c r="G176" s="65" t="str">
        <x:f>IF('01b_Interactivity'!H518="","",'01b_Interactivity'!N518)</x:f>
        <x:v>sglang</x:v>
      </x:c>
      <x:c r="H176" s="65" t="str">
        <x:f>'01b_Interactivity'!X518</x:f>
        <x:v>InferenceX_direct_exact_model</x:v>
      </x:c>
      <x:c r="I176" s="159" t="n">
        <x:f>IF('01b_Interactivity'!H519="","",'01b_Interactivity'!H519)</x:f>
        <x:v>457782.262016</x:v>
      </x:c>
      <x:c r="J176" s="102" t="n">
        <x:f>IF('01b_Interactivity'!H519="","",'01b_Interactivity'!Q519)</x:f>
        <x:v>16</x:v>
      </x:c>
      <x:c r="K176" s="65" t="str">
        <x:f>IF('01b_Interactivity'!H519="","",'01b_Interactivity'!O519)</x:f>
        <x:v>fp4</x:v>
      </x:c>
      <x:c r="L176" s="65" t="str">
        <x:f>IF('01b_Interactivity'!H519="","",'01b_Interactivity'!N519)</x:f>
        <x:v>sglang</x:v>
      </x:c>
      <x:c r="M176" s="65" t="str">
        <x:f>'01b_Interactivity'!X519</x:f>
        <x:v>InferenceX_direct_exact_model</x:v>
      </x:c>
      <x:c r="N176" s="159" t="n">
        <x:f>IF('01b_Interactivity'!H520="","",'01b_Interactivity'!H520)</x:f>
        <x:v>457441.084211</x:v>
      </x:c>
      <x:c r="O176" s="102" t="n">
        <x:f>IF('01b_Interactivity'!H520="","",'01b_Interactivity'!Q520)</x:f>
        <x:v>44</x:v>
      </x:c>
      <x:c r="P176" s="65" t="str">
        <x:f>IF('01b_Interactivity'!H520="","",'01b_Interactivity'!O520)</x:f>
        <x:v>fp4</x:v>
      </x:c>
      <x:c r="Q176" s="65" t="str">
        <x:f>IF('01b_Interactivity'!H520="","",'01b_Interactivity'!N520)</x:f>
        <x:v>sglang</x:v>
      </x:c>
      <x:c r="R176" s="65" t="str">
        <x:f>'01b_Interactivity'!X520</x:f>
        <x:v>InferenceX_direct_exact_model</x:v>
      </x:c>
      <x:c r="S176" s="9" t="inlineStr">
        <x:is>
          <x:t xml:space="preserve">No model/GPU/workload benchmark row was available.</x:t>
        </x:is>
      </x:c>
    </x:row>
    <x:row r="177">
      <x:c r="A177" t="str">
        <x:v>Qwen 3.5</x:v>
      </x:c>
      <x:c r="B177" t="str">
        <x:v>GB200</x:v>
      </x:c>
      <x:c r="C177" s="66" t="n">
        <x:v>30</x:v>
      </x:c>
      <x:c r="D177" s="157" t="n">
        <x:f>IF('01b_Interactivity'!H521="","",'01b_Interactivity'!H521)</x:f>
        <x:v>2030856.484673</x:v>
      </x:c>
      <x:c r="E177" s="66" t="n">
        <x:f>IF('01b_Interactivity'!H521="","",'01b_Interactivity'!Q521)</x:f>
        <x:v>2048</x:v>
      </x:c>
      <x:c r="F177" s="65" t="str">
        <x:f>IF('01b_Interactivity'!H521="","",'01b_Interactivity'!O521)</x:f>
        <x:v>fp8</x:v>
      </x:c>
      <x:c r="G177" s="65" t="str">
        <x:f>IF('01b_Interactivity'!H521="","",'01b_Interactivity'!N521)</x:f>
        <x:v>dynamo-sglang</x:v>
      </x:c>
      <x:c r="H177" s="65" t="str">
        <x:f>'01b_Interactivity'!X521</x:f>
        <x:v>InferenceX_direct_exact_model</x:v>
      </x:c>
      <x:c r="I177" s="159" t="n">
        <x:f>IF('01b_Interactivity'!H522="","",'01b_Interactivity'!H522)</x:f>
        <x:v>2262307.43934</x:v>
      </x:c>
      <x:c r="J177" s="102" t="n">
        <x:f>IF('01b_Interactivity'!H522="","",'01b_Interactivity'!Q522)</x:f>
        <x:v>2304</x:v>
      </x:c>
      <x:c r="K177" s="65" t="str">
        <x:f>IF('01b_Interactivity'!H522="","",'01b_Interactivity'!O522)</x:f>
        <x:v>fp8</x:v>
      </x:c>
      <x:c r="L177" s="65" t="str">
        <x:f>IF('01b_Interactivity'!H522="","",'01b_Interactivity'!N522)</x:f>
        <x:v>dynamo-sglang</x:v>
      </x:c>
      <x:c r="M177" s="65" t="str">
        <x:f>'01b_Interactivity'!X522</x:f>
        <x:v>InferenceX_direct_exact_model</x:v>
      </x:c>
      <x:c r="N177" s="159" t="n">
        <x:f>IF('01b_Interactivity'!H523="","",'01b_Interactivity'!H523)</x:f>
        <x:v>338200.770053</x:v>
      </x:c>
      <x:c r="O177" s="102" t="n">
        <x:f>IF('01b_Interactivity'!H523="","",'01b_Interactivity'!Q523)</x:f>
        <x:v>32</x:v>
      </x:c>
      <x:c r="P177" s="65" t="str">
        <x:f>IF('01b_Interactivity'!H523="","",'01b_Interactivity'!O523)</x:f>
        <x:v>fp4</x:v>
      </x:c>
      <x:c r="Q177" s="65" t="str">
        <x:f>IF('01b_Interactivity'!H523="","",'01b_Interactivity'!N523)</x:f>
        <x:v>sglang</x:v>
      </x:c>
      <x:c r="R177" s="65" t="str">
        <x:f>'01b_Interactivity'!X523</x:f>
        <x:v>InferenceX_scaled_exact_model</x:v>
      </x:c>
      <x:c r="S177" s="9" t="inlineStr">
        <x:is>
          <x:t xml:space="preserve">Agentic proxy could not be derived because no long-chat benchmark row was available.</x:t>
        </x:is>
      </x:c>
    </x:row>
    <x:row r="178">
      <x:c r="A178" t="str">
        <x:v>Qwen 3.5</x:v>
      </x:c>
      <x:c r="B178" t="str">
        <x:v>GB200</x:v>
      </x:c>
      <x:c r="C178" s="66" t="n">
        <x:v>50</x:v>
      </x:c>
      <x:c r="D178" s="157" t="n">
        <x:f>IF('01b_Interactivity'!H524="","",'01b_Interactivity'!H524)</x:f>
        <x:v>744451.726157</x:v>
      </x:c>
      <x:c r="E178" s="66" t="n">
        <x:f>IF('01b_Interactivity'!H524="","",'01b_Interactivity'!Q524)</x:f>
        <x:v>512</x:v>
      </x:c>
      <x:c r="F178" s="65" t="str">
        <x:f>IF('01b_Interactivity'!H524="","",'01b_Interactivity'!O524)</x:f>
        <x:v>fp8</x:v>
      </x:c>
      <x:c r="G178" s="65" t="str">
        <x:f>IF('01b_Interactivity'!H524="","",'01b_Interactivity'!N524)</x:f>
        <x:v>dynamo-sglang</x:v>
      </x:c>
      <x:c r="H178" s="65" t="str">
        <x:f>'01b_Interactivity'!X524</x:f>
        <x:v>InferenceX_direct_exact_model</x:v>
      </x:c>
      <x:c r="I178" s="159" t="n">
        <x:f>IF('01b_Interactivity'!H525="","",'01b_Interactivity'!H525)</x:f>
        <x:v>2182337.314926</x:v>
      </x:c>
      <x:c r="J178" s="102" t="n">
        <x:f>IF('01b_Interactivity'!H525="","",'01b_Interactivity'!Q525)</x:f>
        <x:v>1920</x:v>
      </x:c>
      <x:c r="K178" s="65" t="str">
        <x:f>IF('01b_Interactivity'!H525="","",'01b_Interactivity'!O525)</x:f>
        <x:v>fp8</x:v>
      </x:c>
      <x:c r="L178" s="65" t="str">
        <x:f>IF('01b_Interactivity'!H525="","",'01b_Interactivity'!N525)</x:f>
        <x:v>dynamo-sglang</x:v>
      </x:c>
      <x:c r="M178" s="65" t="str">
        <x:f>'01b_Interactivity'!X525</x:f>
        <x:v>InferenceX_direct_exact_model</x:v>
      </x:c>
      <x:c r="N178" s="159" t="n">
        <x:f>IF('01b_Interactivity'!H526="","",'01b_Interactivity'!H526)</x:f>
        <x:v>338200.770053</x:v>
      </x:c>
      <x:c r="O178" s="102" t="n">
        <x:f>IF('01b_Interactivity'!H526="","",'01b_Interactivity'!Q526)</x:f>
        <x:v>32</x:v>
      </x:c>
      <x:c r="P178" s="65" t="str">
        <x:f>IF('01b_Interactivity'!H526="","",'01b_Interactivity'!O526)</x:f>
        <x:v>fp4</x:v>
      </x:c>
      <x:c r="Q178" s="65" t="str">
        <x:f>IF('01b_Interactivity'!H526="","",'01b_Interactivity'!N526)</x:f>
        <x:v>sglang</x:v>
      </x:c>
      <x:c r="R178" s="65" t="str">
        <x:f>'01b_Interactivity'!X526</x:f>
        <x:v>InferenceX_scaled_exact_model</x:v>
      </x:c>
      <x:c r="S178" s="9" t="inlineStr">
        <x:is>
          <x:t xml:space="preserve">Agentic proxy could not be derived because no long-chat benchmark row was available.</x:t>
        </x:is>
      </x:c>
    </x:row>
    <x:row r="179">
      <x:c r="A179" t="str">
        <x:v>Qwen 3.5</x:v>
      </x:c>
      <x:c r="B179" t="str">
        <x:v>GB200</x:v>
      </x:c>
      <x:c r="C179" s="66" t="n">
        <x:v>70</x:v>
      </x:c>
      <x:c r="D179" s="157" t="n">
        <x:f>IF('01b_Interactivity'!H527="","",'01b_Interactivity'!H527)</x:f>
        <x:v>339483.344781</x:v>
      </x:c>
      <x:c r="E179" s="66" t="n">
        <x:f>IF('01b_Interactivity'!H527="","",'01b_Interactivity'!Q527)</x:f>
        <x:v>32</x:v>
      </x:c>
      <x:c r="F179" s="65" t="str">
        <x:f>IF('01b_Interactivity'!H527="","",'01b_Interactivity'!O527)</x:f>
        <x:v>fp8</x:v>
      </x:c>
      <x:c r="G179" s="65" t="str">
        <x:f>IF('01b_Interactivity'!H527="","",'01b_Interactivity'!N527)</x:f>
        <x:v>dynamo-sglang</x:v>
      </x:c>
      <x:c r="H179" s="65" t="str">
        <x:f>'01b_Interactivity'!X527</x:f>
        <x:v>InferenceX_direct_exact_model</x:v>
      </x:c>
      <x:c r="I179" s="159" t="n">
        <x:f>IF('01b_Interactivity'!H528="","",'01b_Interactivity'!H528)</x:f>
        <x:v>1635282.54844</x:v>
      </x:c>
      <x:c r="J179" s="102" t="n">
        <x:f>IF('01b_Interactivity'!H528="","",'01b_Interactivity'!Q528)</x:f>
        <x:v>1280</x:v>
      </x:c>
      <x:c r="K179" s="65" t="str">
        <x:f>IF('01b_Interactivity'!H528="","",'01b_Interactivity'!O528)</x:f>
        <x:v>fp8</x:v>
      </x:c>
      <x:c r="L179" s="65" t="str">
        <x:f>IF('01b_Interactivity'!H528="","",'01b_Interactivity'!N528)</x:f>
        <x:v>dynamo-sglang</x:v>
      </x:c>
      <x:c r="M179" s="65" t="str">
        <x:f>'01b_Interactivity'!X528</x:f>
        <x:v>InferenceX_direct_exact_model</x:v>
      </x:c>
      <x:c r="N179" s="159" t="n">
        <x:f>IF('01b_Interactivity'!H529="","",'01b_Interactivity'!H529)</x:f>
        <x:v>338200.770053</x:v>
      </x:c>
      <x:c r="O179" s="102" t="n">
        <x:f>IF('01b_Interactivity'!H529="","",'01b_Interactivity'!Q529)</x:f>
        <x:v>32</x:v>
      </x:c>
      <x:c r="P179" s="65" t="str">
        <x:f>IF('01b_Interactivity'!H529="","",'01b_Interactivity'!O529)</x:f>
        <x:v>fp4</x:v>
      </x:c>
      <x:c r="Q179" s="65" t="str">
        <x:f>IF('01b_Interactivity'!H529="","",'01b_Interactivity'!N529)</x:f>
        <x:v>sglang</x:v>
      </x:c>
      <x:c r="R179" s="65" t="str">
        <x:f>'01b_Interactivity'!X529</x:f>
        <x:v>InferenceX_scaled_exact_model</x:v>
      </x:c>
      <x:c r="S179" s="9" t="inlineStr">
        <x:is>
          <x:t xml:space="preserve">Agentic proxy could not be derived because no long-chat benchmark row was available.</x:t>
        </x:is>
      </x:c>
    </x:row>
    <x:row r="180">
      <x:c r="A180" t="str">
        <x:v>Qwen 3.5</x:v>
      </x:c>
      <x:c r="B180" t="str">
        <x:v>GB200</x:v>
      </x:c>
      <x:c r="C180" s="66" t="n">
        <x:v>100</x:v>
      </x:c>
      <x:c r="D180" s="157" t="n">
        <x:f>IF('01b_Interactivity'!H530="","",'01b_Interactivity'!H530)</x:f>
        <x:v>211172.374858</x:v>
      </x:c>
      <x:c r="E180" s="66" t="n">
        <x:f>IF('01b_Interactivity'!H530="","",'01b_Interactivity'!Q530)</x:f>
        <x:v>16</x:v>
      </x:c>
      <x:c r="F180" s="65" t="str">
        <x:f>IF('01b_Interactivity'!H530="","",'01b_Interactivity'!O530)</x:f>
        <x:v>fp8</x:v>
      </x:c>
      <x:c r="G180" s="65" t="str">
        <x:f>IF('01b_Interactivity'!H530="","",'01b_Interactivity'!N530)</x:f>
        <x:v>dynamo-sglang</x:v>
      </x:c>
      <x:c r="H180" s="65" t="str">
        <x:f>'01b_Interactivity'!X530</x:f>
        <x:v>InferenceX_direct_exact_model</x:v>
      </x:c>
      <x:c r="I180" s="159" t="n">
        <x:f>IF('01b_Interactivity'!H531="","",'01b_Interactivity'!H531)</x:f>
        <x:v>817479.855796</x:v>
      </x:c>
      <x:c r="J180" s="102" t="n">
        <x:f>IF('01b_Interactivity'!H531="","",'01b_Interactivity'!Q531)</x:f>
        <x:v>480</x:v>
      </x:c>
      <x:c r="K180" s="65" t="str">
        <x:f>IF('01b_Interactivity'!H531="","",'01b_Interactivity'!O531)</x:f>
        <x:v>fp8</x:v>
      </x:c>
      <x:c r="L180" s="65" t="str">
        <x:f>IF('01b_Interactivity'!H531="","",'01b_Interactivity'!N531)</x:f>
        <x:v>dynamo-sglang</x:v>
      </x:c>
      <x:c r="M180" s="65" t="str">
        <x:f>'01b_Interactivity'!X531</x:f>
        <x:v>InferenceX_direct_exact_model</x:v>
      </x:c>
      <x:c r="N180" s="159" t="n">
        <x:f>IF('01b_Interactivity'!H532="","",'01b_Interactivity'!H532)</x:f>
        <x:v>338200.770053</x:v>
      </x:c>
      <x:c r="O180" s="102" t="n">
        <x:f>IF('01b_Interactivity'!H532="","",'01b_Interactivity'!Q532)</x:f>
        <x:v>32</x:v>
      </x:c>
      <x:c r="P180" s="65" t="str">
        <x:f>IF('01b_Interactivity'!H532="","",'01b_Interactivity'!O532)</x:f>
        <x:v>fp4</x:v>
      </x:c>
      <x:c r="Q180" s="65" t="str">
        <x:f>IF('01b_Interactivity'!H532="","",'01b_Interactivity'!N532)</x:f>
        <x:v>sglang</x:v>
      </x:c>
      <x:c r="R180" s="65" t="str">
        <x:f>'01b_Interactivity'!X532</x:f>
        <x:v>InferenceX_scaled_exact_model</x:v>
      </x:c>
      <x:c r="S180" s="9" t="inlineStr">
        <x:is>
          <x:t xml:space="preserve">Agentic proxy could not be derived because no long-chat benchmark row was available.</x:t>
        </x:is>
      </x:c>
    </x:row>
    <x:row r="181">
      <x:c r="A181" t="str">
        <x:v>Qwen 3.5</x:v>
      </x:c>
      <x:c r="B181" t="str">
        <x:v>GB300</x:v>
      </x:c>
      <x:c r="C181" s="66" t="n">
        <x:v>30</x:v>
      </x:c>
      <x:c r="D181" s="157" t="n">
        <x:f>IF('01b_Interactivity'!H533="","",'01b_Interactivity'!H533)</x:f>
        <x:v>3197283.650938</x:v>
      </x:c>
      <x:c r="E181" s="66" t="n">
        <x:f>IF('01b_Interactivity'!H533="","",'01b_Interactivity'!Q533)</x:f>
        <x:v>4096</x:v>
      </x:c>
      <x:c r="F181" s="65" t="str">
        <x:f>IF('01b_Interactivity'!H533="","",'01b_Interactivity'!O533)</x:f>
        <x:v>fp8</x:v>
      </x:c>
      <x:c r="G181" s="65" t="str">
        <x:f>IF('01b_Interactivity'!H533="","",'01b_Interactivity'!N533)</x:f>
        <x:v>dynamo-sglang</x:v>
      </x:c>
      <x:c r="H181" s="65" t="str">
        <x:f>'01b_Interactivity'!X533</x:f>
        <x:v>InferenceX_direct_exact_model</x:v>
      </x:c>
      <x:c r="I181" s="159" t="n">
        <x:f>IF('01b_Interactivity'!H534="","",'01b_Interactivity'!H534)</x:f>
        <x:v>2570762.640588</x:v>
      </x:c>
      <x:c r="J181" s="102" t="n">
        <x:f>IF('01b_Interactivity'!H534="","",'01b_Interactivity'!Q534)</x:f>
        <x:v>5120</x:v>
      </x:c>
      <x:c r="K181" s="65" t="str">
        <x:f>IF('01b_Interactivity'!H534="","",'01b_Interactivity'!O534)</x:f>
        <x:v>fp4</x:v>
      </x:c>
      <x:c r="L181" s="65" t="str">
        <x:f>IF('01b_Interactivity'!H534="","",'01b_Interactivity'!N534)</x:f>
        <x:v>dynamo-sglang</x:v>
      </x:c>
      <x:c r="M181" s="65" t="str">
        <x:f>'01b_Interactivity'!X534</x:f>
        <x:v>InferenceX_direct_exact_model</x:v>
      </x:c>
      <x:c r="N181" s="159" t="n">
        <x:f>IF('01b_Interactivity'!H535="","",'01b_Interactivity'!H535)</x:f>
        <x:v>317477.372642</x:v>
      </x:c>
      <x:c r="O181" s="102" t="n">
        <x:f>IF('01b_Interactivity'!H535="","",'01b_Interactivity'!Q535)</x:f>
        <x:v>96</x:v>
      </x:c>
      <x:c r="P181" s="65" t="str">
        <x:f>IF('01b_Interactivity'!H535="","",'01b_Interactivity'!O535)</x:f>
        <x:v>fp4</x:v>
      </x:c>
      <x:c r="Q181" s="65" t="str">
        <x:f>IF('01b_Interactivity'!H535="","",'01b_Interactivity'!N535)</x:f>
        <x:v>dynamo-sglang</x:v>
      </x:c>
      <x:c r="R181" s="65" t="str">
        <x:f>'01b_Interactivity'!X535</x:f>
        <x:v>InferenceX_direct_exact_model</x:v>
      </x:c>
      <x:c r="S181" s="9" t="inlineStr">
        <x:is>
          <x:t xml:space="preserve">Agentic proxy could not be derived because no long-chat benchmark row was available.</x:t>
        </x:is>
      </x:c>
    </x:row>
    <x:row r="182">
      <x:c r="A182" t="str">
        <x:v>Qwen 3.5</x:v>
      </x:c>
      <x:c r="B182" t="str">
        <x:v>GB300</x:v>
      </x:c>
      <x:c r="C182" s="66" t="n">
        <x:v>50</x:v>
      </x:c>
      <x:c r="D182" s="157" t="n">
        <x:f>IF('01b_Interactivity'!H536="","",'01b_Interactivity'!H536)</x:f>
        <x:v>699591.768364</x:v>
      </x:c>
      <x:c r="E182" s="66" t="n">
        <x:f>IF('01b_Interactivity'!H536="","",'01b_Interactivity'!Q536)</x:f>
        <x:v>512</x:v>
      </x:c>
      <x:c r="F182" s="65" t="str">
        <x:f>IF('01b_Interactivity'!H536="","",'01b_Interactivity'!O536)</x:f>
        <x:v>fp8</x:v>
      </x:c>
      <x:c r="G182" s="65" t="str">
        <x:f>IF('01b_Interactivity'!H536="","",'01b_Interactivity'!N536)</x:f>
        <x:v>dynamo-sglang</x:v>
      </x:c>
      <x:c r="H182" s="65" t="str">
        <x:f>'01b_Interactivity'!X536</x:f>
        <x:v>InferenceX_direct_exact_model</x:v>
      </x:c>
      <x:c r="I182" s="159" t="n">
        <x:f>IF('01b_Interactivity'!H537="","",'01b_Interactivity'!H537)</x:f>
        <x:v>2066419.122012</x:v>
      </x:c>
      <x:c r="J182" s="102" t="n">
        <x:f>IF('01b_Interactivity'!H537="","",'01b_Interactivity'!Q537)</x:f>
        <x:v>2304</x:v>
      </x:c>
      <x:c r="K182" s="65" t="str">
        <x:f>IF('01b_Interactivity'!H537="","",'01b_Interactivity'!O537)</x:f>
        <x:v>fp8</x:v>
      </x:c>
      <x:c r="L182" s="65" t="str">
        <x:f>IF('01b_Interactivity'!H537="","",'01b_Interactivity'!N537)</x:f>
        <x:v>dynamo-sglang</x:v>
      </x:c>
      <x:c r="M182" s="65" t="str">
        <x:f>'01b_Interactivity'!X537</x:f>
        <x:v>InferenceX_direct_exact_model</x:v>
      </x:c>
      <x:c r="N182" s="159" t="n">
        <x:f>IF('01b_Interactivity'!H538="","",'01b_Interactivity'!H538)</x:f>
        <x:v>317477.372642</x:v>
      </x:c>
      <x:c r="O182" s="102" t="n">
        <x:f>IF('01b_Interactivity'!H538="","",'01b_Interactivity'!Q538)</x:f>
        <x:v>96</x:v>
      </x:c>
      <x:c r="P182" s="65" t="str">
        <x:f>IF('01b_Interactivity'!H538="","",'01b_Interactivity'!O538)</x:f>
        <x:v>fp4</x:v>
      </x:c>
      <x:c r="Q182" s="65" t="str">
        <x:f>IF('01b_Interactivity'!H538="","",'01b_Interactivity'!N538)</x:f>
        <x:v>dynamo-sglang</x:v>
      </x:c>
      <x:c r="R182" s="65" t="str">
        <x:f>'01b_Interactivity'!X538</x:f>
        <x:v>InferenceX_direct_exact_model</x:v>
      </x:c>
      <x:c r="S182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83">
      <x:c r="A183" t="str">
        <x:v>Qwen 3.5</x:v>
      </x:c>
      <x:c r="B183" t="str">
        <x:v>GB300</x:v>
      </x:c>
      <x:c r="C183" s="66" t="n">
        <x:v>70</x:v>
      </x:c>
      <x:c r="D183" s="157" t="n">
        <x:f>IF('01b_Interactivity'!H539="","",'01b_Interactivity'!H539)</x:f>
        <x:v>519033.262052</x:v>
      </x:c>
      <x:c r="E183" s="66" t="n">
        <x:f>IF('01b_Interactivity'!H539="","",'01b_Interactivity'!Q539)</x:f>
        <x:v>64</x:v>
      </x:c>
      <x:c r="F183" s="65" t="str">
        <x:f>IF('01b_Interactivity'!H539="","",'01b_Interactivity'!O539)</x:f>
        <x:v>fp8</x:v>
      </x:c>
      <x:c r="G183" s="65" t="str">
        <x:f>IF('01b_Interactivity'!H539="","",'01b_Interactivity'!N539)</x:f>
        <x:v>dynamo-sglang</x:v>
      </x:c>
      <x:c r="H183" s="65" t="str">
        <x:f>'01b_Interactivity'!X539</x:f>
        <x:v>InferenceX_direct_exact_model</x:v>
      </x:c>
      <x:c r="I183" s="159" t="n">
        <x:f>IF('01b_Interactivity'!H540="","",'01b_Interactivity'!H540)</x:f>
        <x:v>1506223.270261</x:v>
      </x:c>
      <x:c r="J183" s="102" t="n">
        <x:f>IF('01b_Interactivity'!H540="","",'01b_Interactivity'!Q540)</x:f>
        <x:v>1280</x:v>
      </x:c>
      <x:c r="K183" s="65" t="str">
        <x:f>IF('01b_Interactivity'!H540="","",'01b_Interactivity'!O540)</x:f>
        <x:v>fp8</x:v>
      </x:c>
      <x:c r="L183" s="65" t="str">
        <x:f>IF('01b_Interactivity'!H540="","",'01b_Interactivity'!N540)</x:f>
        <x:v>dynamo-sglang</x:v>
      </x:c>
      <x:c r="M183" s="65" t="str">
        <x:f>'01b_Interactivity'!X540</x:f>
        <x:v>InferenceX_direct_exact_model</x:v>
      </x:c>
      <x:c r="N183" s="159" t="n">
        <x:f>IF('01b_Interactivity'!H541="","",'01b_Interactivity'!H541)</x:f>
        <x:v>213796.518868</x:v>
      </x:c>
      <x:c r="O183" s="102" t="n">
        <x:f>IF('01b_Interactivity'!H541="","",'01b_Interactivity'!Q541)</x:f>
        <x:v>128</x:v>
      </x:c>
      <x:c r="P183" s="65" t="str">
        <x:f>IF('01b_Interactivity'!H541="","",'01b_Interactivity'!O541)</x:f>
        <x:v>fp4</x:v>
      </x:c>
      <x:c r="Q183" s="65" t="str">
        <x:f>IF('01b_Interactivity'!H541="","",'01b_Interactivity'!N541)</x:f>
        <x:v>dynamo-sglang</x:v>
      </x:c>
      <x:c r="R183" s="65" t="str">
        <x:f>'01b_Interactivity'!X541</x:f>
        <x:v>InferenceX_direct_exact_model</x:v>
      </x:c>
      <x:c r="S183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84">
      <x:c r="A184" t="str">
        <x:v>Qwen 3.5</x:v>
      </x:c>
      <x:c r="B184" t="str">
        <x:v>GB300</x:v>
      </x:c>
      <x:c r="C184" s="66" t="n">
        <x:v>100</x:v>
      </x:c>
      <x:c r="D184" s="157" t="n">
        <x:f>IF('01b_Interactivity'!H542="","",'01b_Interactivity'!H542)</x:f>
        <x:v>206083.327442</x:v>
      </x:c>
      <x:c r="E184" s="66" t="n">
        <x:f>IF('01b_Interactivity'!H542="","",'01b_Interactivity'!Q542)</x:f>
        <x:v>16</x:v>
      </x:c>
      <x:c r="F184" s="65" t="str">
        <x:f>IF('01b_Interactivity'!H542="","",'01b_Interactivity'!O542)</x:f>
        <x:v>fp8</x:v>
      </x:c>
      <x:c r="G184" s="65" t="str">
        <x:f>IF('01b_Interactivity'!H542="","",'01b_Interactivity'!N542)</x:f>
        <x:v>dynamo-sglang</x:v>
      </x:c>
      <x:c r="H184" s="65" t="str">
        <x:f>'01b_Interactivity'!X542</x:f>
        <x:v>InferenceX_direct_exact_model</x:v>
      </x:c>
      <x:c r="I184" s="159" t="n">
        <x:f>IF('01b_Interactivity'!H543="","",'01b_Interactivity'!H543)</x:f>
        <x:v>746263.206246</x:v>
      </x:c>
      <x:c r="J184" s="102" t="n">
        <x:f>IF('01b_Interactivity'!H543="","",'01b_Interactivity'!Q543)</x:f>
        <x:v>480</x:v>
      </x:c>
      <x:c r="K184" s="65" t="str">
        <x:f>IF('01b_Interactivity'!H543="","",'01b_Interactivity'!O543)</x:f>
        <x:v>fp8</x:v>
      </x:c>
      <x:c r="L184" s="65" t="str">
        <x:f>IF('01b_Interactivity'!H543="","",'01b_Interactivity'!N543)</x:f>
        <x:v>dynamo-sglang</x:v>
      </x:c>
      <x:c r="M184" s="65" t="str">
        <x:f>'01b_Interactivity'!X543</x:f>
        <x:v>InferenceX_direct_exact_model</x:v>
      </x:c>
      <x:c r="N184" s="159" t="n">
        <x:f>IF('01b_Interactivity'!H544="","",'01b_Interactivity'!H544)</x:f>
        <x:v>213796.518868</x:v>
      </x:c>
      <x:c r="O184" s="102" t="n">
        <x:f>IF('01b_Interactivity'!H544="","",'01b_Interactivity'!Q544)</x:f>
        <x:v>128</x:v>
      </x:c>
      <x:c r="P184" s="65" t="str">
        <x:f>IF('01b_Interactivity'!H544="","",'01b_Interactivity'!O544)</x:f>
        <x:v>fp4</x:v>
      </x:c>
      <x:c r="Q184" s="65" t="str">
        <x:f>IF('01b_Interactivity'!H544="","",'01b_Interactivity'!N544)</x:f>
        <x:v>dynamo-sglang</x:v>
      </x:c>
      <x:c r="R184" s="65" t="str">
        <x:f>'01b_Interactivity'!X544</x:f>
        <x:v>InferenceX_direct_exact_model</x:v>
      </x:c>
      <x:c r="S184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85">
      <x:c r="A185" t="str">
        <x:v>Qwen 3.5</x:v>
      </x:c>
      <x:c r="B185" t="str">
        <x:v>R200</x:v>
      </x:c>
      <x:c r="C185" s="66" t="n">
        <x:v>30</x:v>
      </x:c>
      <x:c r="D185" s="157" t="str">
        <x:f>IF('01b_Interactivity'!H545="","",'01b_Interactivity'!H545)</x:f>
      </x:c>
      <x:c r="E185" s="66" t="str">
        <x:f>IF('01b_Interactivity'!H545="","",'01b_Interactivity'!Q545)</x:f>
      </x:c>
      <x:c r="F185" s="65" t="str">
        <x:f>IF('01b_Interactivity'!H545="","",'01b_Interactivity'!O545)</x:f>
      </x:c>
      <x:c r="G185" s="65" t="str">
        <x:f>IF('01b_Interactivity'!H545="","",'01b_Interactivity'!N545)</x:f>
      </x:c>
      <x:c r="H185" s="65" t="str">
        <x:f>'01b_Interactivity'!X545</x:f>
        <x:v>editable_future_gpu_unavailable</x:v>
      </x:c>
      <x:c r="I185" s="159" t="str">
        <x:f>IF('01b_Interactivity'!H546="","",'01b_Interactivity'!H546)</x:f>
      </x:c>
      <x:c r="J185" s="102" t="str">
        <x:f>IF('01b_Interactivity'!H546="","",'01b_Interactivity'!Q546)</x:f>
      </x:c>
      <x:c r="K185" s="65" t="str">
        <x:f>IF('01b_Interactivity'!H546="","",'01b_Interactivity'!O546)</x:f>
      </x:c>
      <x:c r="L185" s="65" t="str">
        <x:f>IF('01b_Interactivity'!H546="","",'01b_Interactivity'!N546)</x:f>
      </x:c>
      <x:c r="M185" s="65" t="str">
        <x:f>'01b_Interactivity'!X546</x:f>
        <x:v>editable_future_gpu_unavailable</x:v>
      </x:c>
      <x:c r="N185" s="159" t="str">
        <x:f>IF('01b_Interactivity'!H547="","",'01b_Interactivity'!H547)</x:f>
      </x:c>
      <x:c r="O185" s="102" t="str">
        <x:f>IF('01b_Interactivity'!H547="","",'01b_Interactivity'!Q547)</x:f>
      </x:c>
      <x:c r="P185" s="65" t="str">
        <x:f>IF('01b_Interactivity'!H547="","",'01b_Interactivity'!O547)</x:f>
      </x:c>
      <x:c r="Q185" s="65" t="str">
        <x:f>IF('01b_Interactivity'!H547="","",'01b_Interactivity'!N547)</x:f>
      </x:c>
      <x:c r="R185" s="65" t="str">
        <x:f>'01b_Interactivity'!X547</x:f>
        <x:v>editable_future_gpu_unavailable</x:v>
      </x:c>
      <x:c r="S185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86">
      <x:c r="A186" t="str">
        <x:v>Qwen 3.5</x:v>
      </x:c>
      <x:c r="B186" t="str">
        <x:v>R200</x:v>
      </x:c>
      <x:c r="C186" s="66" t="n">
        <x:v>50</x:v>
      </x:c>
      <x:c r="D186" s="157" t="str">
        <x:f>IF('01b_Interactivity'!H548="","",'01b_Interactivity'!H548)</x:f>
      </x:c>
      <x:c r="E186" s="66" t="str">
        <x:f>IF('01b_Interactivity'!H548="","",'01b_Interactivity'!Q548)</x:f>
      </x:c>
      <x:c r="F186" s="65" t="str">
        <x:f>IF('01b_Interactivity'!H548="","",'01b_Interactivity'!O548)</x:f>
      </x:c>
      <x:c r="G186" s="65" t="str">
        <x:f>IF('01b_Interactivity'!H548="","",'01b_Interactivity'!N548)</x:f>
      </x:c>
      <x:c r="H186" s="65" t="str">
        <x:f>'01b_Interactivity'!X548</x:f>
        <x:v>editable_future_gpu_unavailable</x:v>
      </x:c>
      <x:c r="I186" s="159" t="str">
        <x:f>IF('01b_Interactivity'!H549="","",'01b_Interactivity'!H549)</x:f>
      </x:c>
      <x:c r="J186" s="102" t="str">
        <x:f>IF('01b_Interactivity'!H549="","",'01b_Interactivity'!Q549)</x:f>
      </x:c>
      <x:c r="K186" s="65" t="str">
        <x:f>IF('01b_Interactivity'!H549="","",'01b_Interactivity'!O549)</x:f>
      </x:c>
      <x:c r="L186" s="65" t="str">
        <x:f>IF('01b_Interactivity'!H549="","",'01b_Interactivity'!N549)</x:f>
      </x:c>
      <x:c r="M186" s="65" t="str">
        <x:f>'01b_Interactivity'!X549</x:f>
        <x:v>editable_future_gpu_unavailable</x:v>
      </x:c>
      <x:c r="N186" s="159" t="str">
        <x:f>IF('01b_Interactivity'!H550="","",'01b_Interactivity'!H550)</x:f>
      </x:c>
      <x:c r="O186" s="102" t="str">
        <x:f>IF('01b_Interactivity'!H550="","",'01b_Interactivity'!Q550)</x:f>
      </x:c>
      <x:c r="P186" s="65" t="str">
        <x:f>IF('01b_Interactivity'!H550="","",'01b_Interactivity'!O550)</x:f>
      </x:c>
      <x:c r="Q186" s="65" t="str">
        <x:f>IF('01b_Interactivity'!H550="","",'01b_Interactivity'!N550)</x:f>
      </x:c>
      <x:c r="R186" s="65" t="str">
        <x:f>'01b_Interactivity'!X550</x:f>
        <x:v>editable_future_gpu_unavailable</x:v>
      </x:c>
      <x:c r="S186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87">
      <x:c r="A187" t="str">
        <x:v>Qwen 3.5</x:v>
      </x:c>
      <x:c r="B187" t="str">
        <x:v>R200</x:v>
      </x:c>
      <x:c r="C187" s="66" t="n">
        <x:v>70</x:v>
      </x:c>
      <x:c r="D187" s="157" t="str">
        <x:f>IF('01b_Interactivity'!H551="","",'01b_Interactivity'!H551)</x:f>
      </x:c>
      <x:c r="E187" s="66" t="str">
        <x:f>IF('01b_Interactivity'!H551="","",'01b_Interactivity'!Q551)</x:f>
      </x:c>
      <x:c r="F187" s="65" t="str">
        <x:f>IF('01b_Interactivity'!H551="","",'01b_Interactivity'!O551)</x:f>
      </x:c>
      <x:c r="G187" s="65" t="str">
        <x:f>IF('01b_Interactivity'!H551="","",'01b_Interactivity'!N551)</x:f>
      </x:c>
      <x:c r="H187" s="65" t="str">
        <x:f>'01b_Interactivity'!X551</x:f>
        <x:v>editable_future_gpu_unavailable</x:v>
      </x:c>
      <x:c r="I187" s="159" t="str">
        <x:f>IF('01b_Interactivity'!H552="","",'01b_Interactivity'!H552)</x:f>
      </x:c>
      <x:c r="J187" s="102" t="str">
        <x:f>IF('01b_Interactivity'!H552="","",'01b_Interactivity'!Q552)</x:f>
      </x:c>
      <x:c r="K187" s="65" t="str">
        <x:f>IF('01b_Interactivity'!H552="","",'01b_Interactivity'!O552)</x:f>
      </x:c>
      <x:c r="L187" s="65" t="str">
        <x:f>IF('01b_Interactivity'!H552="","",'01b_Interactivity'!N552)</x:f>
      </x:c>
      <x:c r="M187" s="65" t="str">
        <x:f>'01b_Interactivity'!X552</x:f>
        <x:v>editable_future_gpu_unavailable</x:v>
      </x:c>
      <x:c r="N187" s="159" t="str">
        <x:f>IF('01b_Interactivity'!H553="","",'01b_Interactivity'!H553)</x:f>
      </x:c>
      <x:c r="O187" s="102" t="str">
        <x:f>IF('01b_Interactivity'!H553="","",'01b_Interactivity'!Q553)</x:f>
      </x:c>
      <x:c r="P187" s="65" t="str">
        <x:f>IF('01b_Interactivity'!H553="","",'01b_Interactivity'!O553)</x:f>
      </x:c>
      <x:c r="Q187" s="65" t="str">
        <x:f>IF('01b_Interactivity'!H553="","",'01b_Interactivity'!N553)</x:f>
      </x:c>
      <x:c r="R187" s="65" t="str">
        <x:f>'01b_Interactivity'!X553</x:f>
        <x:v>editable_future_gpu_unavailable</x:v>
      </x:c>
      <x:c r="S187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88">
      <x:c r="A188" t="str">
        <x:v>Qwen 3.5</x:v>
      </x:c>
      <x:c r="B188" t="str">
        <x:v>R200</x:v>
      </x:c>
      <x:c r="C188" s="66" t="n">
        <x:v>100</x:v>
      </x:c>
      <x:c r="D188" s="157" t="str">
        <x:f>IF('01b_Interactivity'!H554="","",'01b_Interactivity'!H554)</x:f>
      </x:c>
      <x:c r="E188" s="66" t="str">
        <x:f>IF('01b_Interactivity'!H554="","",'01b_Interactivity'!Q554)</x:f>
      </x:c>
      <x:c r="F188" s="65" t="str">
        <x:f>IF('01b_Interactivity'!H554="","",'01b_Interactivity'!O554)</x:f>
      </x:c>
      <x:c r="G188" s="65" t="str">
        <x:f>IF('01b_Interactivity'!H554="","",'01b_Interactivity'!N554)</x:f>
      </x:c>
      <x:c r="H188" s="65" t="str">
        <x:f>'01b_Interactivity'!X554</x:f>
        <x:v>editable_future_gpu_unavailable</x:v>
      </x:c>
      <x:c r="I188" s="159" t="str">
        <x:f>IF('01b_Interactivity'!H555="","",'01b_Interactivity'!H555)</x:f>
      </x:c>
      <x:c r="J188" s="102" t="str">
        <x:f>IF('01b_Interactivity'!H555="","",'01b_Interactivity'!Q555)</x:f>
      </x:c>
      <x:c r="K188" s="65" t="str">
        <x:f>IF('01b_Interactivity'!H555="","",'01b_Interactivity'!O555)</x:f>
      </x:c>
      <x:c r="L188" s="65" t="str">
        <x:f>IF('01b_Interactivity'!H555="","",'01b_Interactivity'!N555)</x:f>
      </x:c>
      <x:c r="M188" s="65" t="str">
        <x:f>'01b_Interactivity'!X555</x:f>
        <x:v>editable_future_gpu_unavailable</x:v>
      </x:c>
      <x:c r="N188" s="159" t="str">
        <x:f>IF('01b_Interactivity'!H556="","",'01b_Interactivity'!H556)</x:f>
      </x:c>
      <x:c r="O188" s="102" t="str">
        <x:f>IF('01b_Interactivity'!H556="","",'01b_Interactivity'!Q556)</x:f>
      </x:c>
      <x:c r="P188" s="65" t="str">
        <x:f>IF('01b_Interactivity'!H556="","",'01b_Interactivity'!O556)</x:f>
      </x:c>
      <x:c r="Q188" s="65" t="str">
        <x:f>IF('01b_Interactivity'!H556="","",'01b_Interactivity'!N556)</x:f>
      </x:c>
      <x:c r="R188" s="65" t="str">
        <x:f>'01b_Interactivity'!X556</x:f>
        <x:v>editable_future_gpu_unavailable</x:v>
      </x:c>
      <x:c r="S188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89">
      <x:c r="A189" t="str">
        <x:v>Qwen 3.5</x:v>
      </x:c>
      <x:c r="B189" t="str">
        <x:v>VR200</x:v>
      </x:c>
      <x:c r="C189" s="66" t="n">
        <x:v>30</x:v>
      </x:c>
      <x:c r="D189" s="157" t="str">
        <x:f>IF('01b_Interactivity'!H557="","",'01b_Interactivity'!H557)</x:f>
      </x:c>
      <x:c r="E189" s="66" t="str">
        <x:f>IF('01b_Interactivity'!H557="","",'01b_Interactivity'!Q557)</x:f>
      </x:c>
      <x:c r="F189" s="65" t="str">
        <x:f>IF('01b_Interactivity'!H557="","",'01b_Interactivity'!O557)</x:f>
      </x:c>
      <x:c r="G189" s="65" t="str">
        <x:f>IF('01b_Interactivity'!H557="","",'01b_Interactivity'!N557)</x:f>
      </x:c>
      <x:c r="H189" s="65" t="str">
        <x:f>'01b_Interactivity'!X557</x:f>
        <x:v>editable_future_gpu_unavailable</x:v>
      </x:c>
      <x:c r="I189" s="159" t="str">
        <x:f>IF('01b_Interactivity'!H558="","",'01b_Interactivity'!H558)</x:f>
      </x:c>
      <x:c r="J189" s="102" t="str">
        <x:f>IF('01b_Interactivity'!H558="","",'01b_Interactivity'!Q558)</x:f>
      </x:c>
      <x:c r="K189" s="65" t="str">
        <x:f>IF('01b_Interactivity'!H558="","",'01b_Interactivity'!O558)</x:f>
      </x:c>
      <x:c r="L189" s="65" t="str">
        <x:f>IF('01b_Interactivity'!H558="","",'01b_Interactivity'!N558)</x:f>
      </x:c>
      <x:c r="M189" s="65" t="str">
        <x:f>'01b_Interactivity'!X558</x:f>
        <x:v>editable_future_gpu_unavailable</x:v>
      </x:c>
      <x:c r="N189" s="159" t="str">
        <x:f>IF('01b_Interactivity'!H559="","",'01b_Interactivity'!H559)</x:f>
      </x:c>
      <x:c r="O189" s="102" t="str">
        <x:f>IF('01b_Interactivity'!H559="","",'01b_Interactivity'!Q559)</x:f>
      </x:c>
      <x:c r="P189" s="65" t="str">
        <x:f>IF('01b_Interactivity'!H559="","",'01b_Interactivity'!O559)</x:f>
      </x:c>
      <x:c r="Q189" s="65" t="str">
        <x:f>IF('01b_Interactivity'!H559="","",'01b_Interactivity'!N559)</x:f>
      </x:c>
      <x:c r="R189" s="65" t="str">
        <x:f>'01b_Interactivity'!X559</x:f>
        <x:v>editable_future_gpu_unavailable</x:v>
      </x:c>
      <x:c r="S189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90">
      <x:c r="A190" t="str">
        <x:v>Qwen 3.5</x:v>
      </x:c>
      <x:c r="B190" t="str">
        <x:v>VR200</x:v>
      </x:c>
      <x:c r="C190" s="66" t="n">
        <x:v>50</x:v>
      </x:c>
      <x:c r="D190" s="157" t="str">
        <x:f>IF('01b_Interactivity'!H560="","",'01b_Interactivity'!H560)</x:f>
      </x:c>
      <x:c r="E190" s="66" t="str">
        <x:f>IF('01b_Interactivity'!H560="","",'01b_Interactivity'!Q560)</x:f>
      </x:c>
      <x:c r="F190" s="65" t="str">
        <x:f>IF('01b_Interactivity'!H560="","",'01b_Interactivity'!O560)</x:f>
      </x:c>
      <x:c r="G190" s="65" t="str">
        <x:f>IF('01b_Interactivity'!H560="","",'01b_Interactivity'!N560)</x:f>
      </x:c>
      <x:c r="H190" s="65" t="str">
        <x:f>'01b_Interactivity'!X560</x:f>
        <x:v>editable_future_gpu_unavailable</x:v>
      </x:c>
      <x:c r="I190" s="159" t="str">
        <x:f>IF('01b_Interactivity'!H561="","",'01b_Interactivity'!H561)</x:f>
      </x:c>
      <x:c r="J190" s="102" t="str">
        <x:f>IF('01b_Interactivity'!H561="","",'01b_Interactivity'!Q561)</x:f>
      </x:c>
      <x:c r="K190" s="65" t="str">
        <x:f>IF('01b_Interactivity'!H561="","",'01b_Interactivity'!O561)</x:f>
      </x:c>
      <x:c r="L190" s="65" t="str">
        <x:f>IF('01b_Interactivity'!H561="","",'01b_Interactivity'!N561)</x:f>
      </x:c>
      <x:c r="M190" s="65" t="str">
        <x:f>'01b_Interactivity'!X561</x:f>
        <x:v>editable_future_gpu_unavailable</x:v>
      </x:c>
      <x:c r="N190" s="159" t="str">
        <x:f>IF('01b_Interactivity'!H562="","",'01b_Interactivity'!H562)</x:f>
      </x:c>
      <x:c r="O190" s="102" t="str">
        <x:f>IF('01b_Interactivity'!H562="","",'01b_Interactivity'!Q562)</x:f>
      </x:c>
      <x:c r="P190" s="65" t="str">
        <x:f>IF('01b_Interactivity'!H562="","",'01b_Interactivity'!O562)</x:f>
      </x:c>
      <x:c r="Q190" s="65" t="str">
        <x:f>IF('01b_Interactivity'!H562="","",'01b_Interactivity'!N562)</x:f>
      </x:c>
      <x:c r="R190" s="65" t="str">
        <x:f>'01b_Interactivity'!X562</x:f>
        <x:v>editable_future_gpu_unavailable</x:v>
      </x:c>
      <x:c r="S190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91">
      <x:c r="A191" t="str">
        <x:v>Qwen 3.5</x:v>
      </x:c>
      <x:c r="B191" t="str">
        <x:v>VR200</x:v>
      </x:c>
      <x:c r="C191" s="66" t="n">
        <x:v>70</x:v>
      </x:c>
      <x:c r="D191" s="157" t="str">
        <x:f>IF('01b_Interactivity'!H563="","",'01b_Interactivity'!H563)</x:f>
      </x:c>
      <x:c r="E191" s="66" t="str">
        <x:f>IF('01b_Interactivity'!H563="","",'01b_Interactivity'!Q563)</x:f>
      </x:c>
      <x:c r="F191" s="65" t="str">
        <x:f>IF('01b_Interactivity'!H563="","",'01b_Interactivity'!O563)</x:f>
      </x:c>
      <x:c r="G191" s="65" t="str">
        <x:f>IF('01b_Interactivity'!H563="","",'01b_Interactivity'!N563)</x:f>
      </x:c>
      <x:c r="H191" s="65" t="str">
        <x:f>'01b_Interactivity'!X563</x:f>
        <x:v>editable_future_gpu_unavailable</x:v>
      </x:c>
      <x:c r="I191" s="159" t="str">
        <x:f>IF('01b_Interactivity'!H564="","",'01b_Interactivity'!H564)</x:f>
      </x:c>
      <x:c r="J191" s="102" t="str">
        <x:f>IF('01b_Interactivity'!H564="","",'01b_Interactivity'!Q564)</x:f>
      </x:c>
      <x:c r="K191" s="65" t="str">
        <x:f>IF('01b_Interactivity'!H564="","",'01b_Interactivity'!O564)</x:f>
      </x:c>
      <x:c r="L191" s="65" t="str">
        <x:f>IF('01b_Interactivity'!H564="","",'01b_Interactivity'!N564)</x:f>
      </x:c>
      <x:c r="M191" s="65" t="str">
        <x:f>'01b_Interactivity'!X564</x:f>
        <x:v>editable_future_gpu_unavailable</x:v>
      </x:c>
      <x:c r="N191" s="159" t="str">
        <x:f>IF('01b_Interactivity'!H565="","",'01b_Interactivity'!H565)</x:f>
      </x:c>
      <x:c r="O191" s="102" t="str">
        <x:f>IF('01b_Interactivity'!H565="","",'01b_Interactivity'!Q565)</x:f>
      </x:c>
      <x:c r="P191" s="65" t="str">
        <x:f>IF('01b_Interactivity'!H565="","",'01b_Interactivity'!O565)</x:f>
      </x:c>
      <x:c r="Q191" s="65" t="str">
        <x:f>IF('01b_Interactivity'!H565="","",'01b_Interactivity'!N565)</x:f>
      </x:c>
      <x:c r="R191" s="65" t="str">
        <x:f>'01b_Interactivity'!X565</x:f>
        <x:v>editable_future_gpu_unavailable</x:v>
      </x:c>
      <x:c r="S191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92">
      <x:c r="A192" t="str">
        <x:v>Qwen 3.5</x:v>
      </x:c>
      <x:c r="B192" t="str">
        <x:v>VR200</x:v>
      </x:c>
      <x:c r="C192" s="66" t="n">
        <x:v>100</x:v>
      </x:c>
      <x:c r="D192" s="157" t="str">
        <x:f>IF('01b_Interactivity'!H566="","",'01b_Interactivity'!H566)</x:f>
      </x:c>
      <x:c r="E192" s="66" t="str">
        <x:f>IF('01b_Interactivity'!H566="","",'01b_Interactivity'!Q566)</x:f>
      </x:c>
      <x:c r="F192" s="65" t="str">
        <x:f>IF('01b_Interactivity'!H566="","",'01b_Interactivity'!O566)</x:f>
      </x:c>
      <x:c r="G192" s="65" t="str">
        <x:f>IF('01b_Interactivity'!H566="","",'01b_Interactivity'!N566)</x:f>
      </x:c>
      <x:c r="H192" s="65" t="str">
        <x:f>'01b_Interactivity'!X566</x:f>
        <x:v>editable_future_gpu_unavailable</x:v>
      </x:c>
      <x:c r="I192" s="159" t="str">
        <x:f>IF('01b_Interactivity'!H567="","",'01b_Interactivity'!H567)</x:f>
      </x:c>
      <x:c r="J192" s="102" t="str">
        <x:f>IF('01b_Interactivity'!H567="","",'01b_Interactivity'!Q567)</x:f>
      </x:c>
      <x:c r="K192" s="65" t="str">
        <x:f>IF('01b_Interactivity'!H567="","",'01b_Interactivity'!O567)</x:f>
      </x:c>
      <x:c r="L192" s="65" t="str">
        <x:f>IF('01b_Interactivity'!H567="","",'01b_Interactivity'!N567)</x:f>
      </x:c>
      <x:c r="M192" s="65" t="str">
        <x:f>'01b_Interactivity'!X567</x:f>
        <x:v>editable_future_gpu_unavailable</x:v>
      </x:c>
      <x:c r="N192" s="159" t="str">
        <x:f>IF('01b_Interactivity'!H568="","",'01b_Interactivity'!H568)</x:f>
      </x:c>
      <x:c r="O192" s="102" t="str">
        <x:f>IF('01b_Interactivity'!H568="","",'01b_Interactivity'!Q568)</x:f>
      </x:c>
      <x:c r="P192" s="65" t="str">
        <x:f>IF('01b_Interactivity'!H568="","",'01b_Interactivity'!O568)</x:f>
      </x:c>
      <x:c r="Q192" s="65" t="str">
        <x:f>IF('01b_Interactivity'!H568="","",'01b_Interactivity'!N568)</x:f>
      </x:c>
      <x:c r="R192" s="65" t="str">
        <x:f>'01b_Interactivity'!X568</x:f>
        <x:v>editable_future_gpu_unavailable</x:v>
      </x:c>
      <x:c r="S192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93">
      <x:c r="A193" t="str">
        <x:v>Qwen 3.5</x:v>
      </x:c>
      <x:c r="B193" t="str">
        <x:v>R300</x:v>
      </x:c>
      <x:c r="C193" s="66" t="n">
        <x:v>30</x:v>
      </x:c>
      <x:c r="D193" s="157" t="str">
        <x:f>IF('01b_Interactivity'!H569="","",'01b_Interactivity'!H569)</x:f>
      </x:c>
      <x:c r="E193" s="66" t="str">
        <x:f>IF('01b_Interactivity'!H569="","",'01b_Interactivity'!Q569)</x:f>
      </x:c>
      <x:c r="F193" s="65" t="str">
        <x:f>IF('01b_Interactivity'!H569="","",'01b_Interactivity'!O569)</x:f>
      </x:c>
      <x:c r="G193" s="65" t="str">
        <x:f>IF('01b_Interactivity'!H569="","",'01b_Interactivity'!N569)</x:f>
      </x:c>
      <x:c r="H193" s="65" t="str">
        <x:f>'01b_Interactivity'!X569</x:f>
        <x:v>editable_future_gpu_unavailable</x:v>
      </x:c>
      <x:c r="I193" s="159" t="str">
        <x:f>IF('01b_Interactivity'!H570="","",'01b_Interactivity'!H570)</x:f>
      </x:c>
      <x:c r="J193" s="102" t="str">
        <x:f>IF('01b_Interactivity'!H570="","",'01b_Interactivity'!Q570)</x:f>
      </x:c>
      <x:c r="K193" s="65" t="str">
        <x:f>IF('01b_Interactivity'!H570="","",'01b_Interactivity'!O570)</x:f>
      </x:c>
      <x:c r="L193" s="65" t="str">
        <x:f>IF('01b_Interactivity'!H570="","",'01b_Interactivity'!N570)</x:f>
      </x:c>
      <x:c r="M193" s="65" t="str">
        <x:f>'01b_Interactivity'!X570</x:f>
        <x:v>editable_future_gpu_unavailable</x:v>
      </x:c>
      <x:c r="N193" s="159" t="str">
        <x:f>IF('01b_Interactivity'!H571="","",'01b_Interactivity'!H571)</x:f>
      </x:c>
      <x:c r="O193" s="102" t="str">
        <x:f>IF('01b_Interactivity'!H571="","",'01b_Interactivity'!Q571)</x:f>
      </x:c>
      <x:c r="P193" s="65" t="str">
        <x:f>IF('01b_Interactivity'!H571="","",'01b_Interactivity'!O571)</x:f>
      </x:c>
      <x:c r="Q193" s="65" t="str">
        <x:f>IF('01b_Interactivity'!H571="","",'01b_Interactivity'!N571)</x:f>
      </x:c>
      <x:c r="R193" s="65" t="str">
        <x:f>'01b_Interactivity'!X571</x:f>
        <x:v>editable_future_gpu_unavailable</x:v>
      </x:c>
      <x:c r="S193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94">
      <x:c r="A194" t="str">
        <x:v>Qwen 3.5</x:v>
      </x:c>
      <x:c r="B194" t="str">
        <x:v>R300</x:v>
      </x:c>
      <x:c r="C194" s="66" t="n">
        <x:v>50</x:v>
      </x:c>
      <x:c r="D194" s="157" t="str">
        <x:f>IF('01b_Interactivity'!H572="","",'01b_Interactivity'!H572)</x:f>
      </x:c>
      <x:c r="E194" s="66" t="str">
        <x:f>IF('01b_Interactivity'!H572="","",'01b_Interactivity'!Q572)</x:f>
      </x:c>
      <x:c r="F194" s="65" t="str">
        <x:f>IF('01b_Interactivity'!H572="","",'01b_Interactivity'!O572)</x:f>
      </x:c>
      <x:c r="G194" s="65" t="str">
        <x:f>IF('01b_Interactivity'!H572="","",'01b_Interactivity'!N572)</x:f>
      </x:c>
      <x:c r="H194" s="65" t="str">
        <x:f>'01b_Interactivity'!X572</x:f>
        <x:v>editable_future_gpu_unavailable</x:v>
      </x:c>
      <x:c r="I194" s="159" t="str">
        <x:f>IF('01b_Interactivity'!H573="","",'01b_Interactivity'!H573)</x:f>
      </x:c>
      <x:c r="J194" s="102" t="str">
        <x:f>IF('01b_Interactivity'!H573="","",'01b_Interactivity'!Q573)</x:f>
      </x:c>
      <x:c r="K194" s="65" t="str">
        <x:f>IF('01b_Interactivity'!H573="","",'01b_Interactivity'!O573)</x:f>
      </x:c>
      <x:c r="L194" s="65" t="str">
        <x:f>IF('01b_Interactivity'!H573="","",'01b_Interactivity'!N573)</x:f>
      </x:c>
      <x:c r="M194" s="65" t="str">
        <x:f>'01b_Interactivity'!X573</x:f>
        <x:v>editable_future_gpu_unavailable</x:v>
      </x:c>
      <x:c r="N194" s="159" t="str">
        <x:f>IF('01b_Interactivity'!H574="","",'01b_Interactivity'!H574)</x:f>
      </x:c>
      <x:c r="O194" s="102" t="str">
        <x:f>IF('01b_Interactivity'!H574="","",'01b_Interactivity'!Q574)</x:f>
      </x:c>
      <x:c r="P194" s="65" t="str">
        <x:f>IF('01b_Interactivity'!H574="","",'01b_Interactivity'!O574)</x:f>
      </x:c>
      <x:c r="Q194" s="65" t="str">
        <x:f>IF('01b_Interactivity'!H574="","",'01b_Interactivity'!N574)</x:f>
      </x:c>
      <x:c r="R194" s="65" t="str">
        <x:f>'01b_Interactivity'!X574</x:f>
        <x:v>editable_future_gpu_unavailable</x:v>
      </x:c>
      <x:c r="S194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95">
      <x:c r="A195" t="str">
        <x:v>Qwen 3.5</x:v>
      </x:c>
      <x:c r="B195" t="str">
        <x:v>R300</x:v>
      </x:c>
      <x:c r="C195" s="66" t="n">
        <x:v>70</x:v>
      </x:c>
      <x:c r="D195" s="157" t="str">
        <x:f>IF('01b_Interactivity'!H575="","",'01b_Interactivity'!H575)</x:f>
      </x:c>
      <x:c r="E195" s="66" t="str">
        <x:f>IF('01b_Interactivity'!H575="","",'01b_Interactivity'!Q575)</x:f>
      </x:c>
      <x:c r="F195" s="65" t="str">
        <x:f>IF('01b_Interactivity'!H575="","",'01b_Interactivity'!O575)</x:f>
      </x:c>
      <x:c r="G195" s="65" t="str">
        <x:f>IF('01b_Interactivity'!H575="","",'01b_Interactivity'!N575)</x:f>
      </x:c>
      <x:c r="H195" s="65" t="str">
        <x:f>'01b_Interactivity'!X575</x:f>
        <x:v>editable_future_gpu_unavailable</x:v>
      </x:c>
      <x:c r="I195" s="159" t="str">
        <x:f>IF('01b_Interactivity'!H576="","",'01b_Interactivity'!H576)</x:f>
      </x:c>
      <x:c r="J195" s="102" t="str">
        <x:f>IF('01b_Interactivity'!H576="","",'01b_Interactivity'!Q576)</x:f>
      </x:c>
      <x:c r="K195" s="65" t="str">
        <x:f>IF('01b_Interactivity'!H576="","",'01b_Interactivity'!O576)</x:f>
      </x:c>
      <x:c r="L195" s="65" t="str">
        <x:f>IF('01b_Interactivity'!H576="","",'01b_Interactivity'!N576)</x:f>
      </x:c>
      <x:c r="M195" s="65" t="str">
        <x:f>'01b_Interactivity'!X576</x:f>
        <x:v>editable_future_gpu_unavailable</x:v>
      </x:c>
      <x:c r="N195" s="159" t="str">
        <x:f>IF('01b_Interactivity'!H577="","",'01b_Interactivity'!H577)</x:f>
      </x:c>
      <x:c r="O195" s="102" t="str">
        <x:f>IF('01b_Interactivity'!H577="","",'01b_Interactivity'!Q577)</x:f>
      </x:c>
      <x:c r="P195" s="65" t="str">
        <x:f>IF('01b_Interactivity'!H577="","",'01b_Interactivity'!O577)</x:f>
      </x:c>
      <x:c r="Q195" s="65" t="str">
        <x:f>IF('01b_Interactivity'!H577="","",'01b_Interactivity'!N577)</x:f>
      </x:c>
      <x:c r="R195" s="65" t="str">
        <x:f>'01b_Interactivity'!X577</x:f>
        <x:v>editable_future_gpu_unavailable</x:v>
      </x:c>
      <x:c r="S195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96">
      <x:c r="A196" t="str">
        <x:v>Qwen 3.5</x:v>
      </x:c>
      <x:c r="B196" t="str">
        <x:v>R300</x:v>
      </x:c>
      <x:c r="C196" s="66" t="n">
        <x:v>100</x:v>
      </x:c>
      <x:c r="D196" s="157" t="str">
        <x:f>IF('01b_Interactivity'!H578="","",'01b_Interactivity'!H578)</x:f>
      </x:c>
      <x:c r="E196" s="66" t="str">
        <x:f>IF('01b_Interactivity'!H578="","",'01b_Interactivity'!Q578)</x:f>
      </x:c>
      <x:c r="F196" s="65" t="str">
        <x:f>IF('01b_Interactivity'!H578="","",'01b_Interactivity'!O578)</x:f>
      </x:c>
      <x:c r="G196" s="65" t="str">
        <x:f>IF('01b_Interactivity'!H578="","",'01b_Interactivity'!N578)</x:f>
      </x:c>
      <x:c r="H196" s="65" t="str">
        <x:f>'01b_Interactivity'!X578</x:f>
        <x:v>editable_future_gpu_unavailable</x:v>
      </x:c>
      <x:c r="I196" s="159" t="str">
        <x:f>IF('01b_Interactivity'!H579="","",'01b_Interactivity'!H579)</x:f>
      </x:c>
      <x:c r="J196" s="102" t="str">
        <x:f>IF('01b_Interactivity'!H579="","",'01b_Interactivity'!Q579)</x:f>
      </x:c>
      <x:c r="K196" s="65" t="str">
        <x:f>IF('01b_Interactivity'!H579="","",'01b_Interactivity'!O579)</x:f>
      </x:c>
      <x:c r="L196" s="65" t="str">
        <x:f>IF('01b_Interactivity'!H579="","",'01b_Interactivity'!N579)</x:f>
      </x:c>
      <x:c r="M196" s="65" t="str">
        <x:f>'01b_Interactivity'!X579</x:f>
        <x:v>editable_future_gpu_unavailable</x:v>
      </x:c>
      <x:c r="N196" s="159" t="str">
        <x:f>IF('01b_Interactivity'!H580="","",'01b_Interactivity'!H580)</x:f>
      </x:c>
      <x:c r="O196" s="102" t="str">
        <x:f>IF('01b_Interactivity'!H580="","",'01b_Interactivity'!Q580)</x:f>
      </x:c>
      <x:c r="P196" s="65" t="str">
        <x:f>IF('01b_Interactivity'!H580="","",'01b_Interactivity'!O580)</x:f>
      </x:c>
      <x:c r="Q196" s="65" t="str">
        <x:f>IF('01b_Interactivity'!H580="","",'01b_Interactivity'!N580)</x:f>
      </x:c>
      <x:c r="R196" s="65" t="str">
        <x:f>'01b_Interactivity'!X580</x:f>
        <x:v>editable_future_gpu_unavailable</x:v>
      </x:c>
      <x:c r="S196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197">
      <x:c r="A197" t="str">
        <x:v>Qwen 3.5</x:v>
      </x:c>
      <x:c r="B197" t="str">
        <x:v>VR300</x:v>
      </x:c>
      <x:c r="C197" s="66" t="n">
        <x:v>30</x:v>
      </x:c>
      <x:c r="D197" s="157" t="str">
        <x:f>IF('01b_Interactivity'!H581="","",'01b_Interactivity'!H581)</x:f>
      </x:c>
      <x:c r="E197" s="66" t="str">
        <x:f>IF('01b_Interactivity'!H581="","",'01b_Interactivity'!Q581)</x:f>
      </x:c>
      <x:c r="F197" s="65" t="str">
        <x:f>IF('01b_Interactivity'!H581="","",'01b_Interactivity'!O581)</x:f>
      </x:c>
      <x:c r="G197" s="65" t="str">
        <x:f>IF('01b_Interactivity'!H581="","",'01b_Interactivity'!N581)</x:f>
      </x:c>
      <x:c r="H197" s="65" t="str">
        <x:f>'01b_Interactivity'!X581</x:f>
        <x:v>editable_future_gpu_unavailable</x:v>
      </x:c>
      <x:c r="I197" s="159" t="str">
        <x:f>IF('01b_Interactivity'!H582="","",'01b_Interactivity'!H582)</x:f>
      </x:c>
      <x:c r="J197" s="102" t="str">
        <x:f>IF('01b_Interactivity'!H582="","",'01b_Interactivity'!Q582)</x:f>
      </x:c>
      <x:c r="K197" s="65" t="str">
        <x:f>IF('01b_Interactivity'!H582="","",'01b_Interactivity'!O582)</x:f>
      </x:c>
      <x:c r="L197" s="65" t="str">
        <x:f>IF('01b_Interactivity'!H582="","",'01b_Interactivity'!N582)</x:f>
      </x:c>
      <x:c r="M197" s="65" t="str">
        <x:f>'01b_Interactivity'!X582</x:f>
        <x:v>editable_future_gpu_unavailable</x:v>
      </x:c>
      <x:c r="N197" s="159" t="str">
        <x:f>IF('01b_Interactivity'!H583="","",'01b_Interactivity'!H583)</x:f>
      </x:c>
      <x:c r="O197" s="102" t="str">
        <x:f>IF('01b_Interactivity'!H583="","",'01b_Interactivity'!Q583)</x:f>
      </x:c>
      <x:c r="P197" s="65" t="str">
        <x:f>IF('01b_Interactivity'!H583="","",'01b_Interactivity'!O583)</x:f>
      </x:c>
      <x:c r="Q197" s="65" t="str">
        <x:f>IF('01b_Interactivity'!H583="","",'01b_Interactivity'!N583)</x:f>
      </x:c>
      <x:c r="R197" s="65" t="str">
        <x:f>'01b_Interactivity'!X583</x:f>
        <x:v>editable_future_gpu_unavailable</x:v>
      </x:c>
      <x:c r="S197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98">
      <x:c r="A198" t="str">
        <x:v>Qwen 3.5</x:v>
      </x:c>
      <x:c r="B198" t="str">
        <x:v>VR300</x:v>
      </x:c>
      <x:c r="C198" s="66" t="n">
        <x:v>50</x:v>
      </x:c>
      <x:c r="D198" s="157" t="str">
        <x:f>IF('01b_Interactivity'!H584="","",'01b_Interactivity'!H584)</x:f>
      </x:c>
      <x:c r="E198" s="66" t="str">
        <x:f>IF('01b_Interactivity'!H584="","",'01b_Interactivity'!Q584)</x:f>
      </x:c>
      <x:c r="F198" s="65" t="str">
        <x:f>IF('01b_Interactivity'!H584="","",'01b_Interactivity'!O584)</x:f>
      </x:c>
      <x:c r="G198" s="65" t="str">
        <x:f>IF('01b_Interactivity'!H584="","",'01b_Interactivity'!N584)</x:f>
      </x:c>
      <x:c r="H198" s="65" t="str">
        <x:f>'01b_Interactivity'!X584</x:f>
        <x:v>editable_future_gpu_unavailable</x:v>
      </x:c>
      <x:c r="I198" s="159" t="str">
        <x:f>IF('01b_Interactivity'!H585="","",'01b_Interactivity'!H585)</x:f>
      </x:c>
      <x:c r="J198" s="102" t="str">
        <x:f>IF('01b_Interactivity'!H585="","",'01b_Interactivity'!Q585)</x:f>
      </x:c>
      <x:c r="K198" s="65" t="str">
        <x:f>IF('01b_Interactivity'!H585="","",'01b_Interactivity'!O585)</x:f>
      </x:c>
      <x:c r="L198" s="65" t="str">
        <x:f>IF('01b_Interactivity'!H585="","",'01b_Interactivity'!N585)</x:f>
      </x:c>
      <x:c r="M198" s="65" t="str">
        <x:f>'01b_Interactivity'!X585</x:f>
        <x:v>editable_future_gpu_unavailable</x:v>
      </x:c>
      <x:c r="N198" s="159" t="str">
        <x:f>IF('01b_Interactivity'!H586="","",'01b_Interactivity'!H586)</x:f>
      </x:c>
      <x:c r="O198" s="102" t="str">
        <x:f>IF('01b_Interactivity'!H586="","",'01b_Interactivity'!Q586)</x:f>
      </x:c>
      <x:c r="P198" s="65" t="str">
        <x:f>IF('01b_Interactivity'!H586="","",'01b_Interactivity'!O586)</x:f>
      </x:c>
      <x:c r="Q198" s="65" t="str">
        <x:f>IF('01b_Interactivity'!H586="","",'01b_Interactivity'!N586)</x:f>
      </x:c>
      <x:c r="R198" s="65" t="str">
        <x:f>'01b_Interactivity'!X586</x:f>
        <x:v>editable_future_gpu_unavailable</x:v>
      </x:c>
      <x:c r="S198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199">
      <x:c r="A199" t="str">
        <x:v>Qwen 3.5</x:v>
      </x:c>
      <x:c r="B199" t="str">
        <x:v>VR300</x:v>
      </x:c>
      <x:c r="C199" s="66" t="n">
        <x:v>70</x:v>
      </x:c>
      <x:c r="D199" s="157" t="str">
        <x:f>IF('01b_Interactivity'!H587="","",'01b_Interactivity'!H587)</x:f>
      </x:c>
      <x:c r="E199" s="66" t="str">
        <x:f>IF('01b_Interactivity'!H587="","",'01b_Interactivity'!Q587)</x:f>
      </x:c>
      <x:c r="F199" s="65" t="str">
        <x:f>IF('01b_Interactivity'!H587="","",'01b_Interactivity'!O587)</x:f>
      </x:c>
      <x:c r="G199" s="65" t="str">
        <x:f>IF('01b_Interactivity'!H587="","",'01b_Interactivity'!N587)</x:f>
      </x:c>
      <x:c r="H199" s="65" t="str">
        <x:f>'01b_Interactivity'!X587</x:f>
        <x:v>editable_future_gpu_unavailable</x:v>
      </x:c>
      <x:c r="I199" s="159" t="str">
        <x:f>IF('01b_Interactivity'!H588="","",'01b_Interactivity'!H588)</x:f>
      </x:c>
      <x:c r="J199" s="102" t="str">
        <x:f>IF('01b_Interactivity'!H588="","",'01b_Interactivity'!Q588)</x:f>
      </x:c>
      <x:c r="K199" s="65" t="str">
        <x:f>IF('01b_Interactivity'!H588="","",'01b_Interactivity'!O588)</x:f>
      </x:c>
      <x:c r="L199" s="65" t="str">
        <x:f>IF('01b_Interactivity'!H588="","",'01b_Interactivity'!N588)</x:f>
      </x:c>
      <x:c r="M199" s="65" t="str">
        <x:f>'01b_Interactivity'!X588</x:f>
        <x:v>editable_future_gpu_unavailable</x:v>
      </x:c>
      <x:c r="N199" s="159" t="str">
        <x:f>IF('01b_Interactivity'!H589="","",'01b_Interactivity'!H589)</x:f>
      </x:c>
      <x:c r="O199" s="102" t="str">
        <x:f>IF('01b_Interactivity'!H589="","",'01b_Interactivity'!Q589)</x:f>
      </x:c>
      <x:c r="P199" s="65" t="str">
        <x:f>IF('01b_Interactivity'!H589="","",'01b_Interactivity'!O589)</x:f>
      </x:c>
      <x:c r="Q199" s="65" t="str">
        <x:f>IF('01b_Interactivity'!H589="","",'01b_Interactivity'!N589)</x:f>
      </x:c>
      <x:c r="R199" s="65" t="str">
        <x:f>'01b_Interactivity'!X589</x:f>
        <x:v>editable_future_gpu_unavailable</x:v>
      </x:c>
      <x:c r="S199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200">
      <x:c r="A200" t="str">
        <x:v>Qwen 3.5</x:v>
      </x:c>
      <x:c r="B200" t="str">
        <x:v>VR300</x:v>
      </x:c>
      <x:c r="C200" s="66" t="n">
        <x:v>100</x:v>
      </x:c>
      <x:c r="D200" s="157" t="str">
        <x:f>IF('01b_Interactivity'!H590="","",'01b_Interactivity'!H590)</x:f>
      </x:c>
      <x:c r="E200" s="66" t="str">
        <x:f>IF('01b_Interactivity'!H590="","",'01b_Interactivity'!Q590)</x:f>
      </x:c>
      <x:c r="F200" s="65" t="str">
        <x:f>IF('01b_Interactivity'!H590="","",'01b_Interactivity'!O590)</x:f>
      </x:c>
      <x:c r="G200" s="65" t="str">
        <x:f>IF('01b_Interactivity'!H590="","",'01b_Interactivity'!N590)</x:f>
      </x:c>
      <x:c r="H200" s="65" t="str">
        <x:f>'01b_Interactivity'!X590</x:f>
        <x:v>editable_future_gpu_unavailable</x:v>
      </x:c>
      <x:c r="I200" s="159" t="str">
        <x:f>IF('01b_Interactivity'!H591="","",'01b_Interactivity'!H591)</x:f>
      </x:c>
      <x:c r="J200" s="102" t="str">
        <x:f>IF('01b_Interactivity'!H591="","",'01b_Interactivity'!Q591)</x:f>
      </x:c>
      <x:c r="K200" s="65" t="str">
        <x:f>IF('01b_Interactivity'!H591="","",'01b_Interactivity'!O591)</x:f>
      </x:c>
      <x:c r="L200" s="65" t="str">
        <x:f>IF('01b_Interactivity'!H591="","",'01b_Interactivity'!N591)</x:f>
      </x:c>
      <x:c r="M200" s="65" t="str">
        <x:f>'01b_Interactivity'!X591</x:f>
        <x:v>editable_future_gpu_unavailable</x:v>
      </x:c>
      <x:c r="N200" s="159" t="str">
        <x:f>IF('01b_Interactivity'!H592="","",'01b_Interactivity'!H592)</x:f>
      </x:c>
      <x:c r="O200" s="102" t="str">
        <x:f>IF('01b_Interactivity'!H592="","",'01b_Interactivity'!Q592)</x:f>
      </x:c>
      <x:c r="P200" s="65" t="str">
        <x:f>IF('01b_Interactivity'!H592="","",'01b_Interactivity'!O592)</x:f>
      </x:c>
      <x:c r="Q200" s="65" t="str">
        <x:f>IF('01b_Interactivity'!H592="","",'01b_Interactivity'!N592)</x:f>
      </x:c>
      <x:c r="R200" s="65" t="str">
        <x:f>'01b_Interactivity'!X592</x:f>
        <x:v>editable_future_gpu_unavailable</x:v>
      </x:c>
      <x:c r="S200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201">
      <x:c r="A201" t="str">
        <x:v>Qwen 3.5</x:v>
      </x:c>
      <x:c r="B201" t="str">
        <x:v>Post Rubin</x:v>
      </x:c>
      <x:c r="C201" s="66" t="n">
        <x:v>30</x:v>
      </x:c>
      <x:c r="D201" s="157" t="str">
        <x:f>IF('01b_Interactivity'!H593="","",'01b_Interactivity'!H593)</x:f>
      </x:c>
      <x:c r="E201" s="66" t="str">
        <x:f>IF('01b_Interactivity'!H593="","",'01b_Interactivity'!Q593)</x:f>
      </x:c>
      <x:c r="F201" s="65" t="str">
        <x:f>IF('01b_Interactivity'!H593="","",'01b_Interactivity'!O593)</x:f>
      </x:c>
      <x:c r="G201" s="65" t="str">
        <x:f>IF('01b_Interactivity'!H593="","",'01b_Interactivity'!N593)</x:f>
      </x:c>
      <x:c r="H201" s="65" t="str">
        <x:f>'01b_Interactivity'!X593</x:f>
        <x:v>editable_future_gpu_unavailable</x:v>
      </x:c>
      <x:c r="I201" s="159" t="str">
        <x:f>IF('01b_Interactivity'!H594="","",'01b_Interactivity'!H594)</x:f>
      </x:c>
      <x:c r="J201" s="102" t="str">
        <x:f>IF('01b_Interactivity'!H594="","",'01b_Interactivity'!Q594)</x:f>
      </x:c>
      <x:c r="K201" s="65" t="str">
        <x:f>IF('01b_Interactivity'!H594="","",'01b_Interactivity'!O594)</x:f>
      </x:c>
      <x:c r="L201" s="65" t="str">
        <x:f>IF('01b_Interactivity'!H594="","",'01b_Interactivity'!N594)</x:f>
      </x:c>
      <x:c r="M201" s="65" t="str">
        <x:f>'01b_Interactivity'!X594</x:f>
        <x:v>editable_future_gpu_unavailable</x:v>
      </x:c>
      <x:c r="N201" s="159" t="str">
        <x:f>IF('01b_Interactivity'!H595="","",'01b_Interactivity'!H595)</x:f>
      </x:c>
      <x:c r="O201" s="102" t="str">
        <x:f>IF('01b_Interactivity'!H595="","",'01b_Interactivity'!Q595)</x:f>
      </x:c>
      <x:c r="P201" s="65" t="str">
        <x:f>IF('01b_Interactivity'!H595="","",'01b_Interactivity'!O595)</x:f>
      </x:c>
      <x:c r="Q201" s="65" t="str">
        <x:f>IF('01b_Interactivity'!H595="","",'01b_Interactivity'!N595)</x:f>
      </x:c>
      <x:c r="R201" s="65" t="str">
        <x:f>'01b_Interactivity'!X595</x:f>
        <x:v>editable_future_gpu_unavailable</x:v>
      </x:c>
      <x:c r="S201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202">
      <x:c r="A202" t="str">
        <x:v>Qwen 3.5</x:v>
      </x:c>
      <x:c r="B202" t="str">
        <x:v>Post Rubin</x:v>
      </x:c>
      <x:c r="C202" s="66" t="n">
        <x:v>50</x:v>
      </x:c>
      <x:c r="D202" s="157" t="str">
        <x:f>IF('01b_Interactivity'!H596="","",'01b_Interactivity'!H596)</x:f>
      </x:c>
      <x:c r="E202" s="66" t="str">
        <x:f>IF('01b_Interactivity'!H596="","",'01b_Interactivity'!Q596)</x:f>
      </x:c>
      <x:c r="F202" s="65" t="str">
        <x:f>IF('01b_Interactivity'!H596="","",'01b_Interactivity'!O596)</x:f>
      </x:c>
      <x:c r="G202" s="65" t="str">
        <x:f>IF('01b_Interactivity'!H596="","",'01b_Interactivity'!N596)</x:f>
      </x:c>
      <x:c r="H202" s="65" t="str">
        <x:f>'01b_Interactivity'!X596</x:f>
        <x:v>editable_future_gpu_unavailable</x:v>
      </x:c>
      <x:c r="I202" s="159" t="str">
        <x:f>IF('01b_Interactivity'!H597="","",'01b_Interactivity'!H597)</x:f>
      </x:c>
      <x:c r="J202" s="102" t="str">
        <x:f>IF('01b_Interactivity'!H597="","",'01b_Interactivity'!Q597)</x:f>
      </x:c>
      <x:c r="K202" s="65" t="str">
        <x:f>IF('01b_Interactivity'!H597="","",'01b_Interactivity'!O597)</x:f>
      </x:c>
      <x:c r="L202" s="65" t="str">
        <x:f>IF('01b_Interactivity'!H597="","",'01b_Interactivity'!N597)</x:f>
      </x:c>
      <x:c r="M202" s="65" t="str">
        <x:f>'01b_Interactivity'!X597</x:f>
        <x:v>editable_future_gpu_unavailable</x:v>
      </x:c>
      <x:c r="N202" s="159" t="str">
        <x:f>IF('01b_Interactivity'!H598="","",'01b_Interactivity'!H598)</x:f>
      </x:c>
      <x:c r="O202" s="102" t="str">
        <x:f>IF('01b_Interactivity'!H598="","",'01b_Interactivity'!Q598)</x:f>
      </x:c>
      <x:c r="P202" s="65" t="str">
        <x:f>IF('01b_Interactivity'!H598="","",'01b_Interactivity'!O598)</x:f>
      </x:c>
      <x:c r="Q202" s="65" t="str">
        <x:f>IF('01b_Interactivity'!H598="","",'01b_Interactivity'!N598)</x:f>
      </x:c>
      <x:c r="R202" s="65" t="str">
        <x:f>'01b_Interactivity'!X598</x:f>
        <x:v>editable_future_gpu_unavailable</x:v>
      </x:c>
      <x:c r="S202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203">
      <x:c r="A203" t="str">
        <x:v>Qwen 3.5</x:v>
      </x:c>
      <x:c r="B203" t="str">
        <x:v>Post Rubin</x:v>
      </x:c>
      <x:c r="C203" s="66" t="n">
        <x:v>70</x:v>
      </x:c>
      <x:c r="D203" s="157" t="str">
        <x:f>IF('01b_Interactivity'!H599="","",'01b_Interactivity'!H599)</x:f>
      </x:c>
      <x:c r="E203" s="66" t="str">
        <x:f>IF('01b_Interactivity'!H599="","",'01b_Interactivity'!Q599)</x:f>
      </x:c>
      <x:c r="F203" s="65" t="str">
        <x:f>IF('01b_Interactivity'!H599="","",'01b_Interactivity'!O599)</x:f>
      </x:c>
      <x:c r="G203" s="65" t="str">
        <x:f>IF('01b_Interactivity'!H599="","",'01b_Interactivity'!N599)</x:f>
      </x:c>
      <x:c r="H203" s="65" t="str">
        <x:f>'01b_Interactivity'!X599</x:f>
        <x:v>editable_future_gpu_unavailable</x:v>
      </x:c>
      <x:c r="I203" s="159" t="str">
        <x:f>IF('01b_Interactivity'!H600="","",'01b_Interactivity'!H600)</x:f>
      </x:c>
      <x:c r="J203" s="102" t="str">
        <x:f>IF('01b_Interactivity'!H600="","",'01b_Interactivity'!Q600)</x:f>
      </x:c>
      <x:c r="K203" s="65" t="str">
        <x:f>IF('01b_Interactivity'!H600="","",'01b_Interactivity'!O600)</x:f>
      </x:c>
      <x:c r="L203" s="65" t="str">
        <x:f>IF('01b_Interactivity'!H600="","",'01b_Interactivity'!N600)</x:f>
      </x:c>
      <x:c r="M203" s="65" t="str">
        <x:f>'01b_Interactivity'!X600</x:f>
        <x:v>editable_future_gpu_unavailable</x:v>
      </x:c>
      <x:c r="N203" s="159" t="str">
        <x:f>IF('01b_Interactivity'!H601="","",'01b_Interactivity'!H601)</x:f>
      </x:c>
      <x:c r="O203" s="102" t="str">
        <x:f>IF('01b_Interactivity'!H601="","",'01b_Interactivity'!Q601)</x:f>
      </x:c>
      <x:c r="P203" s="65" t="str">
        <x:f>IF('01b_Interactivity'!H601="","",'01b_Interactivity'!O601)</x:f>
      </x:c>
      <x:c r="Q203" s="65" t="str">
        <x:f>IF('01b_Interactivity'!H601="","",'01b_Interactivity'!N601)</x:f>
      </x:c>
      <x:c r="R203" s="65" t="str">
        <x:f>'01b_Interactivity'!X601</x:f>
        <x:v>editable_future_gpu_unavailable</x:v>
      </x:c>
      <x:c r="S203" s="5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204">
      <x:c r="A204" t="str">
        <x:v>Qwen 3.5</x:v>
      </x:c>
      <x:c r="B204" t="str">
        <x:v>Post Rubin</x:v>
      </x:c>
      <x:c r="C204" s="66" t="n">
        <x:v>100</x:v>
      </x:c>
      <x:c r="D204" s="157" t="str">
        <x:f>IF('01b_Interactivity'!H602="","",'01b_Interactivity'!H602)</x:f>
      </x:c>
      <x:c r="E204" s="66" t="str">
        <x:f>IF('01b_Interactivity'!H602="","",'01b_Interactivity'!Q602)</x:f>
      </x:c>
      <x:c r="F204" s="65" t="str">
        <x:f>IF('01b_Interactivity'!H602="","",'01b_Interactivity'!O602)</x:f>
      </x:c>
      <x:c r="G204" s="65" t="str">
        <x:f>IF('01b_Interactivity'!H602="","",'01b_Interactivity'!N602)</x:f>
      </x:c>
      <x:c r="H204" s="65" t="str">
        <x:f>'01b_Interactivity'!X602</x:f>
        <x:v>editable_future_gpu_unavailable</x:v>
      </x:c>
      <x:c r="I204" s="159" t="str">
        <x:f>IF('01b_Interactivity'!H603="","",'01b_Interactivity'!H603)</x:f>
      </x:c>
      <x:c r="J204" s="102" t="str">
        <x:f>IF('01b_Interactivity'!H603="","",'01b_Interactivity'!Q603)</x:f>
      </x:c>
      <x:c r="K204" s="65" t="str">
        <x:f>IF('01b_Interactivity'!H603="","",'01b_Interactivity'!O603)</x:f>
      </x:c>
      <x:c r="L204" s="65" t="str">
        <x:f>IF('01b_Interactivity'!H603="","",'01b_Interactivity'!N603)</x:f>
      </x:c>
      <x:c r="M204" s="65" t="str">
        <x:f>'01b_Interactivity'!X603</x:f>
        <x:v>editable_future_gpu_unavailable</x:v>
      </x:c>
      <x:c r="N204" s="159" t="str">
        <x:f>IF('01b_Interactivity'!H604="","",'01b_Interactivity'!H604)</x:f>
      </x:c>
      <x:c r="O204" s="102" t="str">
        <x:f>IF('01b_Interactivity'!H604="","",'01b_Interactivity'!Q604)</x:f>
      </x:c>
      <x:c r="P204" s="65" t="str">
        <x:f>IF('01b_Interactivity'!H604="","",'01b_Interactivity'!O604)</x:f>
      </x:c>
      <x:c r="Q204" s="65" t="str">
        <x:f>IF('01b_Interactivity'!H604="","",'01b_Interactivity'!N604)</x:f>
      </x:c>
      <x:c r="R204" s="65" t="str">
        <x:f>'01b_Interactivity'!X604</x:f>
        <x:v>editable_future_gpu_unavailable</x:v>
      </x:c>
      <x:c r="S204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 s="9" t="inlineStr">
        <x:is>
          <x:t xml:space="preserve">tok_s_user is computed as output_tok_s_gpu/concurrency when source tok_s_user is blank; agentic_derived uses long_chat rows multiplied by the Kimi K2.5 agentic/long ratio.</x:t>
        </x:is>
      </x:c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 s="13" t="inlineStr">
        <x:is>
          <x:t xml:space="preserve">Agentic throughput = long-chat output TPS/MW divided by 9.2x LLM call multiplier from dynamic reasoning / AgentBench analysis. Long-chat source selection: selected_public_max; agentic_best_available_below_target.</x:t>
        </x:is>
      </x:c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 s="9" t="inlineStr">
        <x:is>
          <x:t xml:space="preserve">No model/GPU/workload benchmark row was available.</x:t>
        </x:is>
      </x:c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 s="9" t="inlineStr">
        <x:is>
          <x:t xml:space="preserve">No model/GPU/workload benchmark row was available.</x:t>
        </x:is>
      </x:c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 s="9" t="inlineStr">
        <x:is>
          <x:t xml:space="preserve">No model/GPU/workload benchmark row was available.</x:t>
        </x:is>
      </x:c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 s="9" t="inlineStr">
        <x:is>
          <x:t xml:space="preserve">No model/GPU/workload benchmark row was available.</x:t>
        </x:is>
      </x:c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 s="9" t="inlineStr">
        <x:is>
          <x:t xml:space="preserve">No model/GPU/workload benchmark row was available.</x:t>
        </x:is>
      </x:c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 s="9" t="inlineStr">
        <x:is>
          <x:t xml:space="preserve">No model/GPU/workload benchmark row was available.</x:t>
        </x:is>
      </x:c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 s="9" t="inlineStr">
        <x:is>
          <x:t xml:space="preserve">No model/GPU/workload benchmark row was available.</x:t>
        </x:is>
      </x:c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 s="9" t="inlineStr">
        <x:is>
          <x:t xml:space="preserve">No model/GPU/workload benchmark row was available.</x:t>
        </x:is>
      </x:c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 s="9" t="inlineStr">
        <x:is>
          <x:t xml:space="preserve">No model/GPU/workload benchmark row was available.</x:t>
        </x:is>
      </x:c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 s="9" t="inlineStr">
        <x:is>
          <x:t xml:space="preserve">No model/GPU/workload benchmark row was available.</x:t>
        </x:is>
      </x:c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 s="9" t="inlineStr">
        <x:is>
          <x:t xml:space="preserve">Agentic proxy could not be derived because no long-chat benchmark row was available.</x:t>
        </x:is>
      </x:c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 s="9" t="inlineStr">
        <x:is>
          <x:t xml:space="preserve">Agentic proxy could not be derived because no long-chat benchmark row was available.</x:t>
        </x:is>
      </x:c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 s="9" t="inlineStr">
        <x:is>
          <x:t xml:space="preserve">Agentic proxy could not be derived because no long-chat benchmark row was available.</x:t>
        </x:is>
      </x:c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 s="9" t="inlineStr">
        <x:is>
          <x:t xml:space="preserve">Agentic proxy could not be derived because no long-chat benchmark row was available.</x:t>
        </x:is>
      </x:c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 s="9" t="inlineStr">
        <x:is>
          <x:t xml:space="preserve">Agentic proxy could not be derived because no long-chat benchmark row was available.</x:t>
        </x:is>
      </x:c>
    </x:row>
  </x:sheetData>
  <x:mergeCells>
    <x:mergeCell ref="A2:M2"/>
    <x:mergeCell ref="A2:R2"/>
    <x:mergeCell ref="A1:R1"/>
  </x:mergeCells>
  <x:pageMargins left="0.7" right="0.7" top="0.75" bottom="0.75" header="0.3" footer="0.3"/>
  <x:tableParts count="1">
    <x:tablePart xmlns:r="http://schemas.openxmlformats.org/officeDocument/2006/relationships" r:id="Rb8a180beebf24a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8" customWidth="1"/>
    <x:col min="3" max="3" width="18" customWidth="1"/>
    <x:col min="4" max="4" width="17" customWidth="1"/>
    <x:col min="5" max="5" width="17" customWidth="1"/>
    <x:col min="6" max="6" width="17" customWidth="1"/>
    <x:col min="7" max="7" width="18" customWidth="1"/>
    <x:col min="8" max="8" width="22" customWidth="1"/>
    <x:col min="9" max="9" width="22" customWidth="1"/>
    <x:col min="10" max="10" width="22" customWidth="1"/>
    <x:col min="11" max="11" width="24" customWidth="1"/>
    <x:col min="12" max="12" width="45" customWidth="1"/>
    <x:col min="13" max="13" width="22" customWidth="1"/>
    <x:col min="14" max="14" width="22" customWidth="1"/>
    <x:col min="15" max="15" width="22" customWidth="1"/>
    <x:col min="16" max="16" width="24" customWidth="1"/>
    <x:col min="17" max="17" width="45" customWidth="1"/>
    <x:col min="18" max="18" width="22" customWidth="1"/>
    <x:col min="19" max="19" width="22" customWidth="1"/>
    <x:col min="20" max="20" width="22" customWidth="1"/>
    <x:col min="21" max="21" width="24" customWidth="1"/>
    <x:col min="22" max="22" width="58" customWidth="1"/>
    <x:col min="23" max="23" width="24" customWidth="1"/>
    <x:col min="24" max="24" width="24" customWidth="1"/>
    <x:col min="25" max="25" width="24" customWidth="1"/>
    <x:col min="26" max="26" width="26" customWidth="1"/>
    <x:col min="27" max="27" width="58" customWidth="1"/>
    <x:col min="28" max="28" width="17" customWidth="1"/>
    <x:col min="29" max="29" width="17" customWidth="1"/>
    <x:col min="30" max="30" width="17" customWidth="1"/>
    <x:col min="31" max="31" width="80" customWidth="1"/>
    <x:col min="32" max="32" width="50" customWidth="1"/>
    <x:col min="33" max="33" width="42" customWidth="1"/>
    <x:col min="34" max="34" width="42" customWidth="1"/>
    <x:col min="35" max="35" width="58" customWidth="1"/>
    <x:col min="36" max="36" width="72" customWidth="1"/>
  </x:cols>
  <x:sheetData>
    <x:row r="1">
      <x:c r="A1" s="4" t="inlineStr">
        <x:is>
          <x:t xml:space="preserve">company</x:t>
        </x:is>
      </x:c>
      <x:c r="B1" s="4" t="inlineStr">
        <x:is>
          <x:t xml:space="preserve">commercial_workload_class</x:t>
        </x:is>
      </x:c>
      <x:c r="C1" s="4" t="inlineStr">
        <x:is>
          <x:t xml:space="preserve">proxy_model</x:t>
        </x:is>
      </x:c>
      <x:c r="D1" s="4" t="inlineStr">
        <x:is>
          <x:t xml:space="preserve">short_chat_share</x:t>
        </x:is>
      </x:c>
      <x:c r="E1" s="4" t="inlineStr">
        <x:is>
          <x:t xml:space="preserve">long_chat_share</x:t>
        </x:is>
      </x:c>
      <x:c r="F1" s="4" t="inlineStr">
        <x:is>
          <x:t xml:space="preserve">agentic_share</x:t>
        </x:is>
      </x:c>
      <x:c r="G1" s="4" t="inlineStr">
        <x:is>
          <x:t xml:space="preserve">chat_share_sum_check</x:t>
        </x:is>
      </x:c>
      <x:c r="H1" s="4" t="inlineStr">
        <x:is>
          <x:t xml:space="preserve">h200_short_chat_tps_per_mw</x:t>
        </x:is>
      </x:c>
      <x:c r="I1" s="4" t="inlineStr">
        <x:is>
          <x:t xml:space="preserve">h200_long_chat_tps_per_mw</x:t>
        </x:is>
      </x:c>
      <x:c r="J1" s="4" t="inlineStr">
        <x:is>
          <x:t xml:space="preserve">h200_agentic_tps_per_mw</x:t>
        </x:is>
      </x:c>
      <x:c r="K1" s="4" t="inlineStr">
        <x:is>
          <x:t xml:space="preserve">h200_workload_avg_tps_per_mw</x:t>
        </x:is>
      </x:c>
      <x:c r="L1" s="4" t="inlineStr">
        <x:is>
          <x:t xml:space="preserve">h200_status</x:t>
        </x:is>
      </x:c>
      <x:c r="M1" s="4" t="inlineStr">
        <x:is>
          <x:t xml:space="preserve">b200_short_chat_tps_per_mw</x:t>
        </x:is>
      </x:c>
      <x:c r="N1" s="4" t="inlineStr">
        <x:is>
          <x:t xml:space="preserve">b200_long_chat_tps_per_mw</x:t>
        </x:is>
      </x:c>
      <x:c r="O1" s="4" t="inlineStr">
        <x:is>
          <x:t xml:space="preserve">b200_agentic_tps_per_mw</x:t>
        </x:is>
      </x:c>
      <x:c r="P1" s="4" t="inlineStr">
        <x:is>
          <x:t xml:space="preserve">b200_workload_avg_tps_per_mw</x:t>
        </x:is>
      </x:c>
      <x:c r="Q1" s="4" t="inlineStr">
        <x:is>
          <x:t xml:space="preserve">b200_status</x:t>
        </x:is>
      </x:c>
      <x:c r="R1" s="4" t="inlineStr">
        <x:is>
          <x:t xml:space="preserve">gb200_short_chat_tps_per_mw</x:t>
        </x:is>
      </x:c>
      <x:c r="S1" s="4" t="inlineStr">
        <x:is>
          <x:t xml:space="preserve">gb200_long_chat_tps_per_mw</x:t>
        </x:is>
      </x:c>
      <x:c r="T1" s="4" t="inlineStr">
        <x:is>
          <x:t xml:space="preserve">gb200_agentic_tps_per_mw</x:t>
        </x:is>
      </x:c>
      <x:c r="U1" s="4" t="inlineStr">
        <x:is>
          <x:t xml:space="preserve">gb200_workload_avg_tps_per_mw</x:t>
        </x:is>
      </x:c>
      <x:c r="V1" s="4" t="inlineStr">
        <x:is>
          <x:t xml:space="preserve">gb200_status</x:t>
        </x:is>
      </x:c>
      <x:c r="W1" s="4" t="inlineStr">
        <x:is>
          <x:t xml:space="preserve">purpose_short_chat_tps_per_mw</x:t>
        </x:is>
      </x:c>
      <x:c r="X1" s="4" t="inlineStr">
        <x:is>
          <x:t xml:space="preserve">purpose_long_chat_tps_per_mw</x:t>
        </x:is>
      </x:c>
      <x:c r="Y1" s="4" t="inlineStr">
        <x:is>
          <x:t xml:space="preserve">purpose_agentic_tps_per_mw</x:t>
        </x:is>
      </x:c>
      <x:c r="Z1" s="4" t="inlineStr">
        <x:is>
          <x:t xml:space="preserve">purpose_workload_avg_tps_per_mw</x:t>
        </x:is>
      </x:c>
      <x:c r="AA1" s="4" t="inlineStr">
        <x:is>
          <x:t xml:space="preserve">purpose_status</x:t>
        </x:is>
      </x:c>
      <x:c r="AB1" s="4" t="inlineStr">
        <x:is>
          <x:t xml:space="preserve">bear_fit_factor</x:t>
        </x:is>
      </x:c>
      <x:c r="AC1" s="4" t="inlineStr">
        <x:is>
          <x:t xml:space="preserve">base_fit_factor</x:t>
        </x:is>
      </x:c>
      <x:c r="AD1" s="4" t="inlineStr">
        <x:is>
          <x:t xml:space="preserve">bull_fit_factor</x:t>
        </x:is>
      </x:c>
      <x:c r="AE1" s="4" t="inlineStr">
        <x:is>
          <x:t xml:space="preserve">rationale</x:t>
        </x:is>
      </x:c>
      <x:c r="AF1" s="4" t="inlineStr">
        <x:is>
          <x:t xml:space="preserve">source_ids</x:t>
        </x:is>
      </x:c>
      <x:c r="AG1" s="4" t="inlineStr">
        <x:is>
          <x:t xml:space="preserve">short_chat_condition</x:t>
        </x:is>
      </x:c>
      <x:c r="AH1" s="4" t="inlineStr">
        <x:is>
          <x:t xml:space="preserve">long_chat_condition</x:t>
        </x:is>
      </x:c>
      <x:c r="AI1" s="4" t="inlineStr">
        <x:is>
          <x:t xml:space="preserve">agentic_condition</x:t>
        </x:is>
      </x:c>
      <x:c r="AJ1" s="4" t="inlineStr">
        <x:is>
          <x:t xml:space="preserve">concurrency_interactivity_rule</x:t>
        </x:is>
      </x:c>
    </x:row>
    <x:row r="2">
      <x:c r="A2" s="3" t="inlineStr">
        <x:is>
          <x:t xml:space="preserve">Microsoft</x:t>
        </x:is>
      </x:c>
      <x:c r="B2" s="3" t="inlineStr">
        <x:is>
          <x:t xml:space="preserve">Copilot / routed closed-model assistant</x:t>
        </x:is>
      </x:c>
      <x:c r="C2" s="3" t="inlineStr">
        <x:is>
          <x:t xml:space="preserve">gptoss120b</x:t>
        </x:is>
      </x:c>
      <x:c r="D2" s="17" t="n">
        <x:v>0.45</x:v>
      </x:c>
      <x:c r="E2" s="17" t="n">
        <x:v>0.3</x:v>
      </x:c>
      <x:c r="F2" s="17" t="n">
        <x:v>0.25</x:v>
      </x:c>
      <x:c r="G2" s="6" t="n">
        <x:f>SUM(D2:F2)</x:f>
        <x:v>1</x:v>
      </x:c>
      <x:c r="H2" s="18" t="n">
        <x:v>1459609</x:v>
      </x:c>
      <x:c r="I2" s="18" t="n">
        <x:v>1451169</x:v>
      </x:c>
      <x:c r="J2" s="18" t="n">
        <x:v>157736</x:v>
      </x:c>
      <x:c r="K2" s="7" t="n">
        <x:f>D2*H2+E2*I2+F2*J2</x:f>
        <x:v>1131608.75</x:v>
      </x:c>
      <x:c r="L2" s="3" t="inlineStr">
        <x:is>
          <x:t xml:space="preserve">short: Public 1024/1024 reference selected; public max - optimized stack unavailable; vllm/fp4, concurrency 64; long: Public 8192/1024 reference selected; public max - optimized stack unavailable; vllm/fp4, concurrency 64; agentic: Derived from long_chat x Kimi K2.5 agentic/long ratio (10.9%)</x:t>
        </x:is>
      </x:c>
      <x:c r="M2" s="18" t="n">
        <x:v>4516967</x:v>
      </x:c>
      <x:c r="N2" s="18" t="n">
        <x:v>2629943</x:v>
      </x:c>
      <x:c r="O2" s="18" t="n">
        <x:v>285863</x:v>
      </x:c>
      <x:c r="P2" s="7" t="n">
        <x:f>D2*M2+E2*N2+F2*O2</x:f>
        <x:v>2893083.8000000003</x:v>
      </x:c>
      <x:c r="Q2" s="3" t="inlineStr">
        <x:is>
          <x:t xml:space="preserve">short: Public 1024/1024 reference selected; public max - optimized stack unavailable; vllm/fp4, concurrency 128; long: Public 8192/1024 reference selected; public max - optimized stack unavailable; vllm/fp4, concurrency 128; agentic: Derived from long_chat x Kimi K2.5 agentic/long ratio (10.9%)</x:t>
        </x:is>
      </x:c>
      <x:c r="R2" s="18" t="n">
        <x:v>4516967</x:v>
      </x:c>
      <x:c r="S2" s="18" t="n">
        <x:v>2629943</x:v>
      </x:c>
      <x:c r="T2" s="18" t="n">
        <x:v>285863</x:v>
      </x:c>
      <x:c r="U2" s="7" t="n">
        <x:f>D2*R2+E2*S2+F2*T2</x:f>
        <x:v>2893083.8000000003</x:v>
      </x:c>
      <x:c r="V2" s="3" t="inlineStr">
        <x:is>
          <x:t xml:space="preserve">short: B200 placeholder - missing matched short-chat rows; public max - optimized stack unavailable; vllm/fp4, concurrency 128; long: B200 placeholder - insufficient/missing matched 8192/1024 rows; public max - optimized stack unavailable; vllm/fp4, concurrency 128; agentic: Derived from long_chat x Kimi K2.5 agentic/long ratio (10.9%)</x:t>
        </x:is>
      </x:c>
      <x:c r="W2" s="18" t="n">
        <x:v>4516967</x:v>
      </x:c>
      <x:c r="X2" s="18" t="n">
        <x:v>2629943</x:v>
      </x:c>
      <x:c r="Y2" s="18" t="n">
        <x:v>285863</x:v>
      </x:c>
      <x:c r="Z2" s="7" t="n">
        <x:f>D2*W2+E2*X2+F2*Y2</x:f>
        <x:v>2893083.8000000003</x:v>
      </x:c>
      <x:c r="AA2" s="3" t="inlineStr">
        <x:is>
          <x:t xml:space="preserve">B200 placeholder until comparable purpose-built output-token/MW benchmark is adopted.</x:t>
        </x:is>
      </x:c>
      <x:c r="AB2" s="17" t="n">
        <x:v>0.4</x:v>
      </x:c>
      <x:c r="AC2" s="17" t="n">
        <x:v>0.6</x:v>
      </x:c>
      <x:c r="AD2" s="17" t="n">
        <x:v>0.8</x:v>
      </x:c>
      <x:c r="AE2" s="3" t="inlineStr">
        <x:is>
          <x:t xml:space="preserve">Microsoft has broad Copilot surfaces plus GitHub/Codex-style developer workflows; agentic share is material but not dominant.</x:t>
        </x:is>
      </x:c>
      <x:c r="AF2" s="3" t="inlineStr">
        <x:is>
          <x:t xml:space="preserve">SRC_OPENAI_CODEX_RATE_CARD; SRC_AZURE_OPENAI; SRC_MS_MAIA200</x:t>
        </x:is>
      </x:c>
      <x:c r="AG2" s="3" t="inlineStr">
        <x:is>
          <x:t xml:space="preserve">ISL/OSL 1024/1024; concurrency 32-256; interactive balanced serving</x:t>
        </x:is>
      </x:c>
      <x:c r="AH2" s="3" t="inlineStr">
        <x:is>
          <x:t xml:space="preserve">ISL/OSL 8192/1024; concurrency 32-256; interactive long-context serving</x:t>
        </x:is>
      </x:c>
      <x:c r="AI2" s="3" t="inlineStr">
        <x:is>
          <x:t xml:space="preserve">Trace avg ISL/OSL 100947/860; derived from long_chat TPS/MW x 11%; agentic/tool workflow derived from Kimi K2.5 dynamic reasoning</x:t>
        </x:is>
      </x:c>
      <x:c r="AJ2" s="3" t="inlineStr">
        <x:is>
          <x:t xml:space="preserve">TPS/MW rows are filtered to model-level main config, single_turn, matched ISL/OSL and concurrency 32-256; Dynamo/TRT-LLM/MTP optimized stacks are preferred, otherwise public max is used; agentic is trace-derived until matched 100k-input rows exist.</x:t>
        </x:is>
      </x:c>
    </x:row>
    <x:row r="3">
      <x:c r="A3" s="3" t="inlineStr">
        <x:is>
          <x:t xml:space="preserve">Google</x:t>
        </x:is>
      </x:c>
      <x:c r="B3" s="3" t="inlineStr">
        <x:is>
          <x:t xml:space="preserve">Gemini product-integrated multimodal assistant</x:t>
        </x:is>
      </x:c>
      <x:c r="C3" s="3" t="inlineStr">
        <x:is>
          <x:t xml:space="preserve">frontier_composite</x:t>
        </x:is>
      </x:c>
      <x:c r="D3" s="17" t="n">
        <x:v>0.4</x:v>
      </x:c>
      <x:c r="E3" s="17" t="n">
        <x:v>0.4</x:v>
      </x:c>
      <x:c r="F3" s="17" t="n">
        <x:v>0.2</x:v>
      </x:c>
      <x:c r="G3" s="6" t="n">
        <x:f>SUM(D3:F3)</x:f>
        <x:v>1</x:v>
      </x:c>
      <x:c r="H3" s="18" t="n">
        <x:v>1459609</x:v>
      </x:c>
      <x:c r="I3" s="18" t="n">
        <x:v>1451169</x:v>
      </x:c>
      <x:c r="J3" s="18" t="n">
        <x:v>157736</x:v>
      </x:c>
      <x:c r="K3" s="7" t="n">
        <x:f>D3*H3+E3*I3+F3*J3</x:f>
        <x:v>1195858.4</x:v>
      </x:c>
      <x:c r="L3" s="3" t="inlineStr">
        <x:is>
          <x:t xml:space="preserve">short: Public 1024/1024 reference selected; public max - optimized stack unavailable; vllm/fp4, concurrency 64; long: Public 8192/1024 reference selected; public max - optimized stack unavailable; vllm/fp4, concurrency 64; agentic: Derived from long_chat x Kimi K2.5 agentic/long ratio (10.9%)</x:t>
        </x:is>
      </x:c>
      <x:c r="M3" s="18" t="n">
        <x:v>135306</x:v>
      </x:c>
      <x:c r="N3" s="18" t="n">
        <x:v>269470</x:v>
      </x:c>
      <x:c r="O3" s="18" t="n">
        <x:v>29290</x:v>
      </x:c>
      <x:c r="P3" s="7" t="n">
        <x:f>D3*M3+E3*N3+F3*O3</x:f>
        <x:v>167768.4</x:v>
      </x:c>
      <x:c r="Q3" s="3" t="inlineStr">
        <x:is>
          <x:t xml:space="preserve">short: Public 1024/1024 reference selected; public max - optimized stack unavailable; vllm/int4, concurrency 64; long: Public 8192/1024 reference selected; optimized serving max; dynamo-vllm/fp4, concurrency 256; agentic: Derived from long_chat x Kimi K2.5 agentic/long ratio (10.9%)</x:t>
        </x:is>
      </x:c>
      <x:c r="R3" s="18" t="n">
        <x:v>105270</x:v>
      </x:c>
      <x:c r="S3" s="18" t="n">
        <x:v>422015</x:v>
      </x:c>
      <x:c r="T3" s="18" t="n">
        <x:v>45871</x:v>
      </x:c>
      <x:c r="U3" s="7" t="n">
        <x:f>D3*R3+E3*S3+F3*T3</x:f>
        <x:v>220088.2</x:v>
      </x:c>
      <x:c r="V3" s="3" t="inlineStr">
        <x:is>
          <x:t xml:space="preserve">short: Public 1024/1024 reference selected; optimized serving max; dynamo-vllm/fp4, concurrency 64; long: Public 8192/1024 reference selected; optimized serving max; dynamo-vllm/fp4, concurrency 256; agentic: Derived from long_chat x Kimi K2.5 agentic/long ratio (10.9%)</x:t>
        </x:is>
      </x:c>
      <x:c r="W3" s="18" t="n">
        <x:v>135306</x:v>
      </x:c>
      <x:c r="X3" s="18" t="n">
        <x:v>269470</x:v>
      </x:c>
      <x:c r="Y3" s="18" t="n">
        <x:v>29290</x:v>
      </x:c>
      <x:c r="Z3" s="7" t="n">
        <x:f>D3*W3+E3*X3+F3*Y3</x:f>
        <x:v>167768.4</x:v>
      </x:c>
      <x:c r="AA3" s="3" t="inlineStr">
        <x:is>
          <x:t xml:space="preserve">B200 placeholder until comparable purpose-built output-token/MW benchmark is adopted.</x:t>
        </x:is>
      </x:c>
      <x:c r="AB3" s="17" t="n">
        <x:v>0.4</x:v>
      </x:c>
      <x:c r="AC3" s="17" t="n">
        <x:v>0.6</x:v>
      </x:c>
      <x:c r="AD3" s="17" t="n">
        <x:v>0.8</x:v>
      </x:c>
      <x:c r="AE3" s="3" t="inlineStr">
        <x:is>
          <x:t xml:space="preserve">Gemini emphasizes long-context and enterprise agent platforms, but broad Workspace/Search-style assistant use remains large.</x:t>
        </x:is>
      </x:c>
      <x:c r="AF3" s="3" t="inlineStr">
        <x:is>
          <x:t xml:space="preserve">SRC_GOOGLE_GEMINI_LONG_CONTEXT; SRC_GOOGLE_GEMINI_AGENT_PLATFORM; SRC_GOOGLE_GEMINI_TOKENS</x:t>
        </x:is>
      </x:c>
      <x:c r="AG3" s="3" t="inlineStr">
        <x:is>
          <x:t xml:space="preserve">ISL/OSL 1024/1024; concurrency 32-256; interactive balanced serving</x:t>
        </x:is>
      </x:c>
      <x:c r="AH3" s="3" t="inlineStr">
        <x:is>
          <x:t xml:space="preserve">ISL/OSL 8192/1024; concurrency 32-256; interactive long-context serving</x:t>
        </x:is>
      </x:c>
      <x:c r="AI3" s="3" t="inlineStr">
        <x:is>
          <x:t xml:space="preserve">Trace avg ISL/OSL 100947/860; derived from long_chat TPS/MW x 11%; agentic/tool workflow derived from Kimi K2.5 dynamic reasoning</x:t>
        </x:is>
      </x:c>
      <x:c r="AJ3" s="3" t="inlineStr">
        <x:is>
          <x:t xml:space="preserve">TPS/MW rows are filtered to model-level main config, single_turn, matched ISL/OSL and concurrency 32-256; Dynamo/TRT-LLM/MTP optimized stacks are preferred, otherwise public max is used; agentic is trace-derived until matched 100k-input rows exist.</x:t>
        </x:is>
      </x:c>
    </x:row>
    <x:row r="4">
      <x:c r="A4" s="3" t="inlineStr">
        <x:is>
          <x:t xml:space="preserve">Meta</x:t>
        </x:is>
      </x:c>
      <x:c r="B4" s="3" t="inlineStr">
        <x:is>
          <x:t xml:space="preserve">Llama / Meta AI general assistant</x:t>
        </x:is>
      </x:c>
      <x:c r="C4" s="3" t="inlineStr">
        <x:is>
          <x:t xml:space="preserve">llama70b</x:t>
        </x:is>
      </x:c>
      <x:c r="D4" s="17" t="n">
        <x:v>0.7</x:v>
      </x:c>
      <x:c r="E4" s="17" t="n">
        <x:v>0.2</x:v>
      </x:c>
      <x:c r="F4" s="17" t="n">
        <x:v>0.1</x:v>
      </x:c>
      <x:c r="G4" s="6" t="n">
        <x:f>SUM(D4:F4)</x:f>
        <x:v>0.9999999999999999</x:v>
      </x:c>
      <x:c r="H4" s="18" t="n">
        <x:v>965061</x:v>
      </x:c>
      <x:c r="I4" s="18" t="n">
        <x:v>247853</x:v>
      </x:c>
      <x:c r="J4" s="18" t="n">
        <x:v>26941</x:v>
      </x:c>
      <x:c r="K4" s="7" t="n">
        <x:f>D4*H4+E4*I4+F4*J4</x:f>
        <x:v>727807.3999999999</x:v>
      </x:c>
      <x:c r="L4" s="3" t="inlineStr">
        <x:is>
          <x:t xml:space="preserve">short: Public 1024/1024 reference selected; public max - optimized stack unavailable; vllm/fp8, concurrency 64; long: Public 8192/1024 reference selected; public max - optimized stack unavailable; vllm/fp8, concurrency 64; agentic: Derived from long_chat x Kimi K2.5 agentic/long ratio (10.9%)</x:t>
        </x:is>
      </x:c>
      <x:c r="M4" s="18" t="n">
        <x:v>1228515</x:v>
      </x:c>
      <x:c r="N4" s="18" t="n">
        <x:v>384593</x:v>
      </x:c>
      <x:c r="O4" s="18" t="n">
        <x:v>41804</x:v>
      </x:c>
      <x:c r="P4" s="7" t="n">
        <x:f>D4*M4+E4*N4+F4*O4</x:f>
        <x:v>941059.5</x:v>
      </x:c>
      <x:c r="Q4" s="3" t="inlineStr">
        <x:is>
          <x:t xml:space="preserve">short: Public 1024/1024 reference selected; public max - optimized stack unavailable; vllm/fp8, concurrency 64; long: Public 8192/1024 reference selected; public max - optimized stack unavailable; vllm/fp8, concurrency 64; agentic: Derived from long_chat x Kimi K2.5 agentic/long ratio (10.9%)</x:t>
        </x:is>
      </x:c>
      <x:c r="R4" s="18" t="n">
        <x:v>1228515</x:v>
      </x:c>
      <x:c r="S4" s="18" t="n">
        <x:v>384593</x:v>
      </x:c>
      <x:c r="T4" s="18" t="n">
        <x:v>41804</x:v>
      </x:c>
      <x:c r="U4" s="7" t="n">
        <x:f>D4*R4+E4*S4+F4*T4</x:f>
        <x:v>941059.5</x:v>
      </x:c>
      <x:c r="V4" s="3" t="inlineStr">
        <x:is>
          <x:t xml:space="preserve">short: B200 placeholder - missing matched short-chat rows; public max - optimized stack unavailable; vllm/fp8, concurrency 64; long: B200 placeholder - insufficient/missing matched 8192/1024 rows; public max - optimized stack unavailable; vllm/fp8, concurrency 64; agentic: Derived from long_chat x Kimi K2.5 agentic/long ratio (10.9%)</x:t>
        </x:is>
      </x:c>
      <x:c r="W4" s="18" t="n">
        <x:v>1228515</x:v>
      </x:c>
      <x:c r="X4" s="18" t="n">
        <x:v>384593</x:v>
      </x:c>
      <x:c r="Y4" s="18" t="n">
        <x:v>41804</x:v>
      </x:c>
      <x:c r="Z4" s="7" t="n">
        <x:f>D4*W4+E4*X4+F4*Y4</x:f>
        <x:v>941059.5</x:v>
      </x:c>
      <x:c r="AA4" s="3" t="inlineStr">
        <x:is>
          <x:t xml:space="preserve">B200 placeholder until comparable purpose-built output-token/MW benchmark is adopted.</x:t>
        </x:is>
      </x:c>
      <x:c r="AB4" s="17" t="n">
        <x:v>0.75</x:v>
      </x:c>
      <x:c r="AC4" s="17" t="n">
        <x:v>0.9</x:v>
      </x:c>
      <x:c r="AD4" s="17" t="n">
        <x:v>1</x:v>
      </x:c>
      <x:c r="AE4" s="3" t="inlineStr">
        <x:is>
          <x:t xml:space="preserve">Meta AI and Business Agent are high-volume messaging/customer-service surfaces; agentic enterprise actions are emerging but smaller in Base.</x:t>
        </x:is>
      </x:c>
      <x:c r="AF4" s="3" t="inlineStr">
        <x:is>
          <x:t xml:space="preserve">SRC_META_BUSINESS_AGENT; SRC_META_LLAMA; SRC_META_MTIA_GENAI_2026</x:t>
        </x:is>
      </x:c>
      <x:c r="AG4" s="3" t="inlineStr">
        <x:is>
          <x:t xml:space="preserve">ISL/OSL 1024/1024; concurrency 32-256; interactive balanced serving</x:t>
        </x:is>
      </x:c>
      <x:c r="AH4" s="3" t="inlineStr">
        <x:is>
          <x:t xml:space="preserve">ISL/OSL 8192/1024; concurrency 32-256; interactive long-context serving</x:t>
        </x:is>
      </x:c>
      <x:c r="AI4" s="3" t="inlineStr">
        <x:is>
          <x:t xml:space="preserve">Trace avg ISL/OSL 100947/860; derived from long_chat TPS/MW x 11%; agentic/tool workflow derived from Kimi K2.5 dynamic reasoning</x:t>
        </x:is>
      </x:c>
      <x:c r="AJ4" s="3" t="inlineStr">
        <x:is>
          <x:t xml:space="preserve">TPS/MW rows are filtered to model-level main config, single_turn, matched ISL/OSL and concurrency 32-256; Dynamo/TRT-LLM/MTP optimized stacks are preferred, otherwise public max is used; agentic is trace-derived until matched 100k-input rows exist.</x:t>
        </x:is>
      </x:c>
    </x:row>
    <x:row r="5">
      <x:c r="A5" s="3" t="inlineStr">
        <x:is>
          <x:t xml:space="preserve">xAI</x:t>
        </x:is>
      </x:c>
      <x:c r="B5" s="3" t="inlineStr">
        <x:is>
          <x:t xml:space="preserve">Grok interactive and reasoning assistant</x:t>
        </x:is>
      </x:c>
      <x:c r="C5" s="3" t="inlineStr">
        <x:is>
          <x:t xml:space="preserve">gptoss120b</x:t>
        </x:is>
      </x:c>
      <x:c r="D5" s="17" t="n">
        <x:v>0.45</x:v>
      </x:c>
      <x:c r="E5" s="17" t="n">
        <x:v>0.35</x:v>
      </x:c>
      <x:c r="F5" s="17" t="n">
        <x:v>0.2</x:v>
      </x:c>
      <x:c r="G5" s="6" t="n">
        <x:f>SUM(D5:F5)</x:f>
        <x:v>1</x:v>
      </x:c>
      <x:c r="H5" s="18" t="n">
        <x:v>1459609</x:v>
      </x:c>
      <x:c r="I5" s="18" t="n">
        <x:v>1451169</x:v>
      </x:c>
      <x:c r="J5" s="18" t="n">
        <x:v>157736</x:v>
      </x:c>
      <x:c r="K5" s="7" t="n">
        <x:f>D5*H5+E5*I5+F5*J5</x:f>
        <x:v>1196280.4</x:v>
      </x:c>
      <x:c r="L5" s="3" t="inlineStr">
        <x:is>
          <x:t xml:space="preserve">short: Public 1024/1024 reference selected; public max - optimized stack unavailable; vllm/fp4, concurrency 64; long: Public 8192/1024 reference selected; public max - optimized stack unavailable; vllm/fp4, concurrency 64; agentic: Derived from long_chat x Kimi K2.5 agentic/long ratio (10.9%)</x:t>
        </x:is>
      </x:c>
      <x:c r="M5" s="18" t="n">
        <x:v>4516967</x:v>
      </x:c>
      <x:c r="N5" s="18" t="n">
        <x:v>2629943</x:v>
      </x:c>
      <x:c r="O5" s="18" t="n">
        <x:v>285863</x:v>
      </x:c>
      <x:c r="P5" s="7" t="n">
        <x:f>D5*M5+E5*N5+F5*O5</x:f>
        <x:v>3010287.8000000003</x:v>
      </x:c>
      <x:c r="Q5" s="3" t="inlineStr">
        <x:is>
          <x:t xml:space="preserve">short: Public 1024/1024 reference selected; public max - optimized stack unavailable; vllm/fp4, concurrency 128; long: Public 8192/1024 reference selected; public max - optimized stack unavailable; vllm/fp4, concurrency 128; agentic: Derived from long_chat x Kimi K2.5 agentic/long ratio (10.9%)</x:t>
        </x:is>
      </x:c>
      <x:c r="R5" s="18" t="n">
        <x:v>4516967</x:v>
      </x:c>
      <x:c r="S5" s="18" t="n">
        <x:v>2629943</x:v>
      </x:c>
      <x:c r="T5" s="18" t="n">
        <x:v>285863</x:v>
      </x:c>
      <x:c r="U5" s="7" t="n">
        <x:f>D5*R5+E5*S5+F5*T5</x:f>
        <x:v>3010287.8000000003</x:v>
      </x:c>
      <x:c r="V5" s="3" t="inlineStr">
        <x:is>
          <x:t xml:space="preserve">short: B200 placeholder - missing matched short-chat rows; public max - optimized stack unavailable; vllm/fp4, concurrency 128; long: B200 placeholder - insufficient/missing matched 8192/1024 rows; public max - optimized stack unavailable; vllm/fp4, concurrency 128; agentic: Derived from long_chat x Kimi K2.5 agentic/long ratio (10.9%)</x:t>
        </x:is>
      </x:c>
      <x:c r="W5" s="18" t="n">
        <x:v>4516967</x:v>
      </x:c>
      <x:c r="X5" s="18" t="n">
        <x:v>2629943</x:v>
      </x:c>
      <x:c r="Y5" s="18" t="n">
        <x:v>285863</x:v>
      </x:c>
      <x:c r="Z5" s="7" t="n">
        <x:f>D5*W5+E5*X5+F5*Y5</x:f>
        <x:v>3010287.8000000003</x:v>
      </x:c>
      <x:c r="AA5" s="3" t="inlineStr">
        <x:is>
          <x:t xml:space="preserve">B200 placeholder until comparable purpose-built output-token/MW benchmark is adopted.</x:t>
        </x:is>
      </x:c>
      <x:c r="AB5" s="17" t="n">
        <x:v>0.35</x:v>
      </x:c>
      <x:c r="AC5" s="17" t="n">
        <x:v>0.55</x:v>
      </x:c>
      <x:c r="AD5" s="17" t="n">
        <x:v>0.75</x:v>
      </x:c>
      <x:c r="AE5" s="3" t="inlineStr">
        <x:is>
          <x:t xml:space="preserve">Grok is modeled as interactive plus reasoning/search-style use; coding-agent share is not as directly evidenced as Anthropic/OpenAI.</x:t>
        </x:is>
      </x:c>
      <x:c r="AF5" s="3" t="inlineStr">
        <x:is>
          <x:t xml:space="preserve">SRC_XAI_MODELS; SRC_XAI_NVIDIA_COLOSSUS</x:t>
        </x:is>
      </x:c>
      <x:c r="AG5" s="3" t="inlineStr">
        <x:is>
          <x:t xml:space="preserve">ISL/OSL 1024/1024; concurrency 32-256; interactive balanced serving</x:t>
        </x:is>
      </x:c>
      <x:c r="AH5" s="3" t="inlineStr">
        <x:is>
          <x:t xml:space="preserve">ISL/OSL 8192/1024; concurrency 32-256; interactive long-context serving</x:t>
        </x:is>
      </x:c>
      <x:c r="AI5" s="3" t="inlineStr">
        <x:is>
          <x:t xml:space="preserve">Trace avg ISL/OSL 100947/860; derived from long_chat TPS/MW x 11%; agentic/tool workflow derived from Kimi K2.5 dynamic reasoning</x:t>
        </x:is>
      </x:c>
      <x:c r="AJ5" s="3" t="inlineStr">
        <x:is>
          <x:t xml:space="preserve">TPS/MW rows are filtered to model-level main config, single_turn, matched ISL/OSL and concurrency 32-256; Dynamo/TRT-LLM/MTP optimized stacks are preferred, otherwise public max is used; agentic is trace-derived until matched 100k-input rows exist.</x:t>
        </x:is>
      </x:c>
    </x:row>
    <x:row r="6">
      <x:c r="A6" s="3" t="inlineStr">
        <x:is>
          <x:t xml:space="preserve">OpenAI</x:t>
        </x:is>
      </x:c>
      <x:c r="B6" s="3" t="inlineStr">
        <x:is>
          <x:t xml:space="preserve">GPT / ChatGPT / API with reasoning mix</x:t>
        </x:is>
      </x:c>
      <x:c r="C6" s="3" t="inlineStr">
        <x:is>
          <x:t xml:space="preserve">frontier_composite</x:t>
        </x:is>
      </x:c>
      <x:c r="D6" s="17" t="n">
        <x:v>0.45</x:v>
      </x:c>
      <x:c r="E6" s="17" t="n">
        <x:v>0.25</x:v>
      </x:c>
      <x:c r="F6" s="17" t="n">
        <x:v>0.3</x:v>
      </x:c>
      <x:c r="G6" s="6" t="n">
        <x:f>SUM(D6:F6)</x:f>
        <x:v>1</x:v>
      </x:c>
      <x:c r="H6" s="18" t="n">
        <x:v>1459609</x:v>
      </x:c>
      <x:c r="I6" s="18" t="n">
        <x:v>1451169</x:v>
      </x:c>
      <x:c r="J6" s="18" t="n">
        <x:v>157736</x:v>
      </x:c>
      <x:c r="K6" s="7" t="n">
        <x:f>D6*H6+E6*I6+F6*J6</x:f>
        <x:v>1066937.1</x:v>
      </x:c>
      <x:c r="L6" s="3" t="inlineStr">
        <x:is>
          <x:t xml:space="preserve">short: Public 1024/1024 reference selected; public max - optimized stack unavailable; vllm/fp4, concurrency 64; long: Public 8192/1024 reference selected; public max - optimized stack unavailable; vllm/fp4, concurrency 64; agentic: Derived from long_chat x Kimi K2.5 agentic/long ratio (10.9%)</x:t>
        </x:is>
      </x:c>
      <x:c r="M6" s="18" t="n">
        <x:v>135306</x:v>
      </x:c>
      <x:c r="N6" s="18" t="n">
        <x:v>269470</x:v>
      </x:c>
      <x:c r="O6" s="18" t="n">
        <x:v>29290</x:v>
      </x:c>
      <x:c r="P6" s="7" t="n">
        <x:f>D6*M6+E6*N6+F6*O6</x:f>
        <x:v>137042.2</x:v>
      </x:c>
      <x:c r="Q6" s="3" t="inlineStr">
        <x:is>
          <x:t xml:space="preserve">short: Public 1024/1024 reference selected; public max - optimized stack unavailable; vllm/int4, concurrency 64; long: Public 8192/1024 reference selected; optimized serving max; dynamo-vllm/fp4, concurrency 256; agentic: Derived from long_chat x Kimi K2.5 agentic/long ratio (10.9%)</x:t>
        </x:is>
      </x:c>
      <x:c r="R6" s="18" t="n">
        <x:v>105270</x:v>
      </x:c>
      <x:c r="S6" s="18" t="n">
        <x:v>422015</x:v>
      </x:c>
      <x:c r="T6" s="18" t="n">
        <x:v>45871</x:v>
      </x:c>
      <x:c r="U6" s="7" t="n">
        <x:f>D6*R6+E6*S6+F6*T6</x:f>
        <x:v>166636.55</x:v>
      </x:c>
      <x:c r="V6" s="3" t="inlineStr">
        <x:is>
          <x:t xml:space="preserve">short: Public 1024/1024 reference selected; optimized serving max; dynamo-vllm/fp4, concurrency 64; long: Public 8192/1024 reference selected; optimized serving max; dynamo-vllm/fp4, concurrency 256; agentic: Derived from long_chat x Kimi K2.5 agentic/long ratio (10.9%)</x:t>
        </x:is>
      </x:c>
      <x:c r="W6" s="18" t="n">
        <x:v>135306</x:v>
      </x:c>
      <x:c r="X6" s="18" t="n">
        <x:v>269470</x:v>
      </x:c>
      <x:c r="Y6" s="18" t="n">
        <x:v>29290</x:v>
      </x:c>
      <x:c r="Z6" s="7" t="n">
        <x:f>D6*W6+E6*X6+F6*Y6</x:f>
        <x:v>137042.2</x:v>
      </x:c>
      <x:c r="AA6" s="3" t="inlineStr">
        <x:is>
          <x:t xml:space="preserve">B200 placeholder until comparable purpose-built output-token/MW benchmark is adopted.</x:t>
        </x:is>
      </x:c>
      <x:c r="AB6" s="17" t="n">
        <x:v>0.3</x:v>
      </x:c>
      <x:c r="AC6" s="17" t="n">
        <x:v>0.5</x:v>
      </x:c>
      <x:c r="AD6" s="17" t="n">
        <x:v>0.7</x:v>
      </x:c>
      <x:c r="AE6" s="3" t="inlineStr">
        <x:is>
          <x:t xml:space="preserve">ChatGPT remains broad short-chat/API, while Codex token-based pricing and ChatGPT agentic features support a large agentic slice.</x:t>
        </x:is>
      </x:c>
      <x:c r="AF6" s="3" t="inlineStr">
        <x:is>
          <x:t xml:space="preserve">SRC_OPENAI_CODEX_RATE_CARD; SRC_OPENAI_CHATGPT_ENTERPRISE; SRC_OPENAI_API_PRICING</x:t>
        </x:is>
      </x:c>
      <x:c r="AG6" s="3" t="inlineStr">
        <x:is>
          <x:t xml:space="preserve">ISL/OSL 1024/1024; concurrency 32-256; interactive balanced serving</x:t>
        </x:is>
      </x:c>
      <x:c r="AH6" s="3" t="inlineStr">
        <x:is>
          <x:t xml:space="preserve">ISL/OSL 8192/1024; concurrency 32-256; interactive long-context serving</x:t>
        </x:is>
      </x:c>
      <x:c r="AI6" s="3" t="inlineStr">
        <x:is>
          <x:t xml:space="preserve">Trace avg ISL/OSL 100947/860; derived from long_chat TPS/MW x 11%; agentic/tool workflow derived from Kimi K2.5 dynamic reasoning</x:t>
        </x:is>
      </x:c>
      <x:c r="AJ6" s="3" t="inlineStr">
        <x:is>
          <x:t xml:space="preserve">TPS/MW rows are filtered to model-level main config, single_turn, matched ISL/OSL and concurrency 32-256; Dynamo/TRT-LLM/MTP optimized stacks are preferred, otherwise public max is used; agentic is trace-derived until matched 100k-input rows exist.</x:t>
        </x:is>
      </x:c>
    </x:row>
    <x:row r="7">
      <x:c r="A7" s="3" t="inlineStr">
        <x:is>
          <x:t xml:space="preserve">Anthropic</x:t>
        </x:is>
      </x:c>
      <x:c r="B7" s="3" t="inlineStr">
        <x:is>
          <x:t xml:space="preserve">Claude coding, agent and long-context enterprise</x:t>
        </x:is>
      </x:c>
      <x:c r="C7" s="3" t="inlineStr">
        <x:is>
          <x:t xml:space="preserve">frontier_composite</x:t>
        </x:is>
      </x:c>
      <x:c r="D7" s="17" t="n">
        <x:v>0.3</x:v>
      </x:c>
      <x:c r="E7" s="17" t="n">
        <x:v>0.3</x:v>
      </x:c>
      <x:c r="F7" s="17" t="n">
        <x:v>0.4</x:v>
      </x:c>
      <x:c r="G7" s="6" t="n">
        <x:f>SUM(D7:F7)</x:f>
        <x:v>1</x:v>
      </x:c>
      <x:c r="H7" s="18" t="n">
        <x:v>1459609</x:v>
      </x:c>
      <x:c r="I7" s="18" t="n">
        <x:v>1451169</x:v>
      </x:c>
      <x:c r="J7" s="18" t="n">
        <x:v>157736</x:v>
      </x:c>
      <x:c r="K7" s="7" t="n">
        <x:f>D7*H7+E7*I7+F7*J7</x:f>
        <x:v>936327.8</x:v>
      </x:c>
      <x:c r="L7" s="3" t="inlineStr">
        <x:is>
          <x:t xml:space="preserve">short: Public 1024/1024 reference selected; public max - optimized stack unavailable; vllm/fp4, concurrency 64; long: Public 8192/1024 reference selected; public max - optimized stack unavailable; vllm/fp4, concurrency 64; agentic: Derived from long_chat x Kimi K2.5 agentic/long ratio (10.9%)</x:t>
        </x:is>
      </x:c>
      <x:c r="M7" s="18" t="n">
        <x:v>135306</x:v>
      </x:c>
      <x:c r="N7" s="18" t="n">
        <x:v>269470</x:v>
      </x:c>
      <x:c r="O7" s="18" t="n">
        <x:v>29290</x:v>
      </x:c>
      <x:c r="P7" s="7" t="n">
        <x:f>D7*M7+E7*N7+F7*O7</x:f>
        <x:v>133148.8</x:v>
      </x:c>
      <x:c r="Q7" s="3" t="inlineStr">
        <x:is>
          <x:t xml:space="preserve">short: Public 1024/1024 reference selected; public max - optimized stack unavailable; vllm/int4, concurrency 64; long: Public 8192/1024 reference selected; optimized serving max; dynamo-vllm/fp4, concurrency 256; agentic: Derived from long_chat x Kimi K2.5 agentic/long ratio (10.9%)</x:t>
        </x:is>
      </x:c>
      <x:c r="R7" s="18" t="n">
        <x:v>105270</x:v>
      </x:c>
      <x:c r="S7" s="18" t="n">
        <x:v>422015</x:v>
      </x:c>
      <x:c r="T7" s="18" t="n">
        <x:v>45871</x:v>
      </x:c>
      <x:c r="U7" s="7" t="n">
        <x:f>D7*R7+E7*S7+F7*T7</x:f>
        <x:v>176533.9</x:v>
      </x:c>
      <x:c r="V7" s="3" t="inlineStr">
        <x:is>
          <x:t xml:space="preserve">short: Public 1024/1024 reference selected; optimized serving max; dynamo-vllm/fp4, concurrency 64; long: Public 8192/1024 reference selected; optimized serving max; dynamo-vllm/fp4, concurrency 256; agentic: Derived from long_chat x Kimi K2.5 agentic/long ratio (10.9%)</x:t>
        </x:is>
      </x:c>
      <x:c r="W7" s="18" t="n">
        <x:v>135306</x:v>
      </x:c>
      <x:c r="X7" s="18" t="n">
        <x:v>269470</x:v>
      </x:c>
      <x:c r="Y7" s="18" t="n">
        <x:v>29290</x:v>
      </x:c>
      <x:c r="Z7" s="7" t="n">
        <x:f>D7*W7+E7*X7+F7*Y7</x:f>
        <x:v>133148.8</x:v>
      </x:c>
      <x:c r="AA7" s="3" t="inlineStr">
        <x:is>
          <x:t xml:space="preserve">B200 placeholder until comparable purpose-built output-token/MW benchmark is adopted.</x:t>
        </x:is>
      </x:c>
      <x:c r="AB7" s="17" t="n">
        <x:v>0.3</x:v>
      </x:c>
      <x:c r="AC7" s="17" t="n">
        <x:v>0.5</x:v>
      </x:c>
      <x:c r="AD7" s="17" t="n">
        <x:v>0.7</x:v>
      </x:c>
      <x:c r="AE7" s="3" t="inlineStr">
        <x:is>
          <x:t xml:space="preserve">Claude Enterprise guidance explicitly says Claude Code and Cowork are significantly more token-intensive than chat; Claude Code usage evidence supports the highest agentic mix.</x:t>
        </x:is>
      </x:c>
      <x:c r="AF7" s="3" t="inlineStr">
        <x:is>
          <x:t xml:space="preserve">SRC_ANTHROPIC_CONSUMPTION_GUIDE; SRC_ANTHROPIC_CODE_PRACTICE; SRC_ANTHROPIC_CLAUDE_DOCS</x:t>
        </x:is>
      </x:c>
      <x:c r="AG7" s="3" t="inlineStr">
        <x:is>
          <x:t xml:space="preserve">ISL/OSL 1024/1024; concurrency 32-256; interactive balanced serving</x:t>
        </x:is>
      </x:c>
      <x:c r="AH7" s="3" t="inlineStr">
        <x:is>
          <x:t xml:space="preserve">ISL/OSL 8192/1024; concurrency 32-256; interactive long-context serving</x:t>
        </x:is>
      </x:c>
      <x:c r="AI7" s="3" t="inlineStr">
        <x:is>
          <x:t xml:space="preserve">Trace avg ISL/OSL 100947/860; derived from long_chat TPS/MW x 11%; agentic/tool workflow derived from Kimi K2.5 dynamic reasoning</x:t>
        </x:is>
      </x:c>
      <x:c r="AJ7" s="3" t="inlineStr">
        <x:is>
          <x:t xml:space="preserve">TPS/MW rows are filtered to model-level main config, single_turn, matched ISL/OSL and concurrency 32-256; Dynamo/TRT-LLM/MTP optimized stacks are preferred, otherwise public max is used; agentic is trace-derived until matched 100k-input rows exist.</x:t>
        </x:is>
      </x:c>
    </x:row>
    <x:row r="8">
      <x:c r="A8" s="3" t="inlineStr">
        <x:is>
          <x:t xml:space="preserve">DeepSeek</x:t>
        </x:is>
      </x:c>
      <x:c r="B8" s="3" t="inlineStr">
        <x:is>
          <x:t xml:space="preserve">DeepSeek R1/V3 MoE with reasoning mix</x:t>
        </x:is>
      </x:c>
      <x:c r="C8" s="3" t="inlineStr">
        <x:is>
          <x:t xml:space="preserve">dsr1</x:t>
        </x:is>
      </x:c>
      <x:c r="D8" s="17" t="n">
        <x:v>0.35</x:v>
      </x:c>
      <x:c r="E8" s="17" t="n">
        <x:v>0.4</x:v>
      </x:c>
      <x:c r="F8" s="17" t="n">
        <x:v>0.25</x:v>
      </x:c>
      <x:c r="G8" s="6" t="n">
        <x:f>SUM(D8:F8)</x:f>
        <x:v>1</x:v>
      </x:c>
      <x:c r="H8" s="18" t="n">
        <x:v>150172</x:v>
      </x:c>
      <x:c r="I8" s="18" t="n">
        <x:v>104025</x:v>
      </x:c>
      <x:c r="J8" s="18" t="n">
        <x:v>11307</x:v>
      </x:c>
      <x:c r="K8" s="7" t="n">
        <x:f>D8*H8+E8*I8+F8*J8</x:f>
        <x:v>96996.95</x:v>
      </x:c>
      <x:c r="L8" s="3" t="inlineStr">
        <x:is>
          <x:t xml:space="preserve">short: Public 1024/1024 reference selected; public max - optimized stack unavailable; sglang/fp8, concurrency 64; long: Public 8192/1024 reference selected; public max - optimized stack unavailable; sglang/fp8, concurrency 64; agentic: Derived from long_chat x Kimi K2.5 agentic/long ratio (10.9%)</x:t>
        </x:is>
      </x:c>
      <x:c r="M8" s="18" t="n">
        <x:v>393572</x:v>
      </x:c>
      <x:c r="N8" s="18" t="n">
        <x:v>131309</x:v>
      </x:c>
      <x:c r="O8" s="18" t="n">
        <x:v>14273</x:v>
      </x:c>
      <x:c r="P8" s="7" t="n">
        <x:f>D8*M8+E8*N8+F8*O8</x:f>
        <x:v>193842.05</x:v>
      </x:c>
      <x:c r="Q8" s="3" t="inlineStr">
        <x:is>
          <x:t xml:space="preserve">short: Public 1024/1024 reference selected; public max - optimized stack unavailable; sglang/fp8, concurrency 256; long: Public 8192/1024 reference selected; public max - optimized stack unavailable; sglang/fp8, concurrency 256; agentic: Derived from long_chat x Kimi K2.5 agentic/long ratio (10.9%)</x:t>
        </x:is>
      </x:c>
      <x:c r="R8" s="18" t="n">
        <x:v>393572</x:v>
      </x:c>
      <x:c r="S8" s="18" t="n">
        <x:v>131309</x:v>
      </x:c>
      <x:c r="T8" s="18" t="n">
        <x:v>14273</x:v>
      </x:c>
      <x:c r="U8" s="7" t="n">
        <x:f>D8*R8+E8*S8+F8*T8</x:f>
        <x:v>193842.05</x:v>
      </x:c>
      <x:c r="V8" s="3" t="inlineStr">
        <x:is>
          <x:t xml:space="preserve">short: B200 placeholder - missing matched short-chat rows; public max - optimized stack unavailable; sglang/fp8, concurrency 256; long: B200 placeholder - insufficient/missing matched 8192/1024 rows; public max - optimized stack unavailable; sglang/fp8, concurrency 256; agentic: Derived from long_chat x Kimi K2.5 agentic/long ratio (10.9%)</x:t>
        </x:is>
      </x:c>
      <x:c r="W8" s="18" t="n">
        <x:v>393572</x:v>
      </x:c>
      <x:c r="X8" s="18" t="n">
        <x:v>131309</x:v>
      </x:c>
      <x:c r="Y8" s="18" t="n">
        <x:v>14273</x:v>
      </x:c>
      <x:c r="Z8" s="7" t="n">
        <x:f>D8*W8+E8*X8+F8*Y8</x:f>
        <x:v>193842.05</x:v>
      </x:c>
      <x:c r="AA8" s="3" t="inlineStr">
        <x:is>
          <x:t xml:space="preserve">B200 placeholder until comparable purpose-built output-token/MW benchmark is adopted.</x:t>
        </x:is>
      </x:c>
      <x:c r="AB8" s="17" t="n">
        <x:v>0.65</x:v>
      </x:c>
      <x:c r="AC8" s="17" t="n">
        <x:v>0.85</x:v>
      </x:c>
      <x:c r="AD8" s="17" t="n">
        <x:v>1</x:v>
      </x:c>
      <x:c r="AE8" s="3" t="inlineStr">
        <x:is>
          <x:t xml:space="preserve">DeepSeek R1/V3 traffic is modeled as reasoning/API-heavy with meaningful long-context and developer use, but no direct enterprise-agent surface disclosure.</x:t>
        </x:is>
      </x:c>
      <x:c r="AF8" s="3" t="inlineStr">
        <x:is>
          <x:t xml:space="preserve">SRC_DEEPSEEK_V3; SRC_DEEPSEEK_R1; SRC_DEEPSEEK_H800_INFERENCE</x:t>
        </x:is>
      </x:c>
      <x:c r="AG8" s="3" t="inlineStr">
        <x:is>
          <x:t xml:space="preserve">ISL/OSL 1024/1024; concurrency 32-256; interactive balanced serving</x:t>
        </x:is>
      </x:c>
      <x:c r="AH8" s="3" t="inlineStr">
        <x:is>
          <x:t xml:space="preserve">ISL/OSL 8192/1024; concurrency 32-256; interactive long-context serving</x:t>
        </x:is>
      </x:c>
      <x:c r="AI8" s="3" t="inlineStr">
        <x:is>
          <x:t xml:space="preserve">Trace avg ISL/OSL 100947/860; derived from long_chat TPS/MW x 11%; agentic/tool workflow derived from Kimi K2.5 dynamic reasoning</x:t>
        </x:is>
      </x:c>
      <x:c r="AJ8" s="3" t="inlineStr">
        <x:is>
          <x:t xml:space="preserve">TPS/MW rows are filtered to model-level main config, single_turn, matched ISL/OSL and concurrency 32-256; Dynamo/TRT-LLM/MTP optimized stacks are preferred, otherwise public max is used; agentic is trace-derived until matched 100k-input rows exist.</x:t>
        </x:is>
      </x:c>
    </x:row>
    <x:row r="9">
      <x:c r="A9" s="3" t="inlineStr">
        <x:is>
          <x:t xml:space="preserve">Alibaba</x:t>
        </x:is>
      </x:c>
      <x:c r="B9" s="3" t="inlineStr">
        <x:is>
          <x:t xml:space="preserve">Qwen API / enterprise MoE assistant</x:t>
        </x:is>
      </x:c>
      <x:c r="C9" s="3" t="inlineStr">
        <x:is>
          <x:t xml:space="preserve">qwen3.5</x:t>
        </x:is>
      </x:c>
      <x:c r="D9" s="17" t="n">
        <x:v>0.45</x:v>
      </x:c>
      <x:c r="E9" s="17" t="n">
        <x:v>0.35</x:v>
      </x:c>
      <x:c r="F9" s="17" t="n">
        <x:v>0.2</x:v>
      </x:c>
      <x:c r="G9" s="6" t="n">
        <x:f>SUM(D9:F9)</x:f>
        <x:v>1</x:v>
      </x:c>
      <x:c r="H9" s="18" t="n">
        <x:v>246069</x:v>
      </x:c>
      <x:c r="I9" s="18" t="n">
        <x:v>150267</x:v>
      </x:c>
      <x:c r="J9" s="18" t="n">
        <x:v>16333</x:v>
      </x:c>
      <x:c r="K9" s="7" t="n">
        <x:f>D9*H9+E9*I9+F9*J9</x:f>
        <x:v>166591.1</x:v>
      </x:c>
      <x:c r="L9" s="3" t="inlineStr">
        <x:is>
          <x:t xml:space="preserve">short: Public 1024/1024 reference selected; public max - optimized stack unavailable; sglang/fp8, concurrency 128; long: Public 8192/1024 reference selected; public max - optimized stack unavailable; sglang/fp8, concurrency 128; agentic: Derived from long_chat x Kimi K2.5 agentic/long ratio (10.9%)</x:t>
        </x:is>
      </x:c>
      <x:c r="M9" s="18" t="n">
        <x:v>1106733</x:v>
      </x:c>
      <x:c r="N9" s="18" t="n">
        <x:v>506838</x:v>
      </x:c>
      <x:c r="O9" s="18" t="n">
        <x:v>55091</x:v>
      </x:c>
      <x:c r="P9" s="7" t="n">
        <x:f>D9*M9+E9*N9+F9*O9</x:f>
        <x:v>686441.35</x:v>
      </x:c>
      <x:c r="Q9" s="3" t="inlineStr">
        <x:is>
          <x:t xml:space="preserve">short: Public 1024/1024 reference selected; public max - optimized stack unavailable; sglang/fp8, concurrency 256; long: Public 8192/1024 reference selected; public max - optimized stack unavailable; sglang/fp8, concurrency 256; agentic: Derived from long_chat x Kimi K2.5 agentic/long ratio (10.9%)</x:t>
        </x:is>
      </x:c>
      <x:c r="R9" s="18" t="n">
        <x:v>1106733</x:v>
      </x:c>
      <x:c r="S9" s="18" t="n">
        <x:v>506838</x:v>
      </x:c>
      <x:c r="T9" s="18" t="n">
        <x:v>55091</x:v>
      </x:c>
      <x:c r="U9" s="7" t="n">
        <x:f>D9*R9+E9*S9+F9*T9</x:f>
        <x:v>686441.35</x:v>
      </x:c>
      <x:c r="V9" s="3" t="inlineStr">
        <x:is>
          <x:t xml:space="preserve">short: B200 placeholder - missing matched short-chat rows; public max - optimized stack unavailable; sglang/fp8, concurrency 256; long: B200 placeholder - insufficient/missing matched 8192/1024 rows; public max - optimized stack unavailable; sglang/fp8, concurrency 256; agentic: Derived from long_chat x Kimi K2.5 agentic/long ratio (10.9%)</x:t>
        </x:is>
      </x:c>
      <x:c r="W9" s="18" t="n">
        <x:v>1106733</x:v>
      </x:c>
      <x:c r="X9" s="18" t="n">
        <x:v>506838</x:v>
      </x:c>
      <x:c r="Y9" s="18" t="n">
        <x:v>55091</x:v>
      </x:c>
      <x:c r="Z9" s="7" t="n">
        <x:f>D9*W9+E9*X9+F9*Y9</x:f>
        <x:v>686441.35</x:v>
      </x:c>
      <x:c r="AA9" s="3" t="inlineStr">
        <x:is>
          <x:t xml:space="preserve">B200 placeholder until comparable purpose-built output-token/MW benchmark is adopted.</x:t>
        </x:is>
      </x:c>
      <x:c r="AB9" s="17" t="n">
        <x:v>0.7</x:v>
      </x:c>
      <x:c r="AC9" s="17" t="n">
        <x:v>0.9</x:v>
      </x:c>
      <x:c r="AD9" s="17" t="n">
        <x:v>1</x:v>
      </x:c>
      <x:c r="AE9" s="3" t="inlineStr">
        <x:is>
          <x:t xml:space="preserve">Qwen/Model Studio is enterprise/API-heavy; long/reasoning use is meaningful while broad cloud assistant traffic keeps short chat substantial.</x:t>
        </x:is>
      </x:c>
      <x:c r="AF9" s="3" t="inlineStr">
        <x:is>
          <x:t xml:space="preserve">SRC_QWEN3_GITHUB; SRC_ALIBABA_QWEN_GPU_DEPLOY</x:t>
        </x:is>
      </x:c>
      <x:c r="AG9" s="3" t="inlineStr">
        <x:is>
          <x:t xml:space="preserve">ISL/OSL 1024/1024; concurrency 32-256; interactive balanced serving</x:t>
        </x:is>
      </x:c>
      <x:c r="AH9" s="3" t="inlineStr">
        <x:is>
          <x:t xml:space="preserve">ISL/OSL 8192/1024; concurrency 32-256; interactive long-context serving</x:t>
        </x:is>
      </x:c>
      <x:c r="AI9" s="3" t="inlineStr">
        <x:is>
          <x:t xml:space="preserve">Trace avg ISL/OSL 100947/860; derived from long_chat TPS/MW x 11%; agentic/tool workflow derived from Kimi K2.5 dynamic reasoning</x:t>
        </x:is>
      </x:c>
      <x:c r="AJ9" s="3" t="inlineStr">
        <x:is>
          <x:t xml:space="preserve">TPS/MW rows are filtered to model-level main config, single_turn, matched ISL/OSL and concurrency 32-256; Dynamo/TRT-LLM/MTP optimized stacks are preferred, otherwise public max is used; agentic is trace-derived until matched 100k-input rows exist.</x:t>
        </x:is>
      </x:c>
    </x:row>
    <x:row r="10">
      <x:c r="A10" s="3" t="inlineStr">
        <x:is>
          <x:t xml:space="preserve">Tencent</x:t>
        </x:is>
      </x:c>
      <x:c r="B10" s="3" t="inlineStr">
        <x:is>
          <x:t xml:space="preserve">Hunyuan consumer and enterprise assistant</x:t>
        </x:is>
      </x:c>
      <x:c r="C10" s="3" t="inlineStr">
        <x:is>
          <x:t xml:space="preserve">gptoss120b</x:t>
        </x:is>
      </x:c>
      <x:c r="D10" s="17" t="n">
        <x:v>0.65</x:v>
      </x:c>
      <x:c r="E10" s="17" t="n">
        <x:v>0.25</x:v>
      </x:c>
      <x:c r="F10" s="17" t="n">
        <x:v>0.1</x:v>
      </x:c>
      <x:c r="G10" s="6" t="n">
        <x:f>SUM(D10:F10)</x:f>
        <x:v>1</x:v>
      </x:c>
      <x:c r="H10" s="18" t="n">
        <x:v>1459609</x:v>
      </x:c>
      <x:c r="I10" s="18" t="n">
        <x:v>1451169</x:v>
      </x:c>
      <x:c r="J10" s="18" t="n">
        <x:v>157736</x:v>
      </x:c>
      <x:c r="K10" s="7" t="n">
        <x:f>D10*H10+E10*I10+F10*J10</x:f>
        <x:v>1327311.7000000002</x:v>
      </x:c>
      <x:c r="L10" s="3" t="inlineStr">
        <x:is>
          <x:t xml:space="preserve">short: Public 1024/1024 reference selected; public max - optimized stack unavailable; vllm/fp4, concurrency 64; long: Public 8192/1024 reference selected; public max - optimized stack unavailable; vllm/fp4, concurrency 64; agentic: Derived from long_chat x Kimi K2.5 agentic/long ratio (10.9%)</x:t>
        </x:is>
      </x:c>
      <x:c r="M10" s="18" t="n">
        <x:v>4516967</x:v>
      </x:c>
      <x:c r="N10" s="18" t="n">
        <x:v>2629943</x:v>
      </x:c>
      <x:c r="O10" s="18" t="n">
        <x:v>285863</x:v>
      </x:c>
      <x:c r="P10" s="7" t="n">
        <x:f>D10*M10+E10*N10+F10*O10</x:f>
        <x:v>3622100.6</x:v>
      </x:c>
      <x:c r="Q10" s="3" t="inlineStr">
        <x:is>
          <x:t xml:space="preserve">short: Public 1024/1024 reference selected; public max - optimized stack unavailable; vllm/fp4, concurrency 128; long: Public 8192/1024 reference selected; public max - optimized stack unavailable; vllm/fp4, concurrency 128; agentic: Derived from long_chat x Kimi K2.5 agentic/long ratio (10.9%)</x:t>
        </x:is>
      </x:c>
      <x:c r="R10" s="18" t="n">
        <x:v>4516967</x:v>
      </x:c>
      <x:c r="S10" s="18" t="n">
        <x:v>2629943</x:v>
      </x:c>
      <x:c r="T10" s="18" t="n">
        <x:v>285863</x:v>
      </x:c>
      <x:c r="U10" s="7" t="n">
        <x:f>D10*R10+E10*S10+F10*T10</x:f>
        <x:v>3622100.6</x:v>
      </x:c>
      <x:c r="V10" s="3" t="inlineStr">
        <x:is>
          <x:t xml:space="preserve">short: B200 placeholder - missing matched short-chat rows; public max - optimized stack unavailable; vllm/fp4, concurrency 128; long: B200 placeholder - insufficient/missing matched 8192/1024 rows; public max - optimized stack unavailable; vllm/fp4, concurrency 128; agentic: Derived from long_chat x Kimi K2.5 agentic/long ratio (10.9%)</x:t>
        </x:is>
      </x:c>
      <x:c r="W10" s="18" t="n">
        <x:v>4516967</x:v>
      </x:c>
      <x:c r="X10" s="18" t="n">
        <x:v>2629943</x:v>
      </x:c>
      <x:c r="Y10" s="18" t="n">
        <x:v>285863</x:v>
      </x:c>
      <x:c r="Z10" s="7" t="n">
        <x:f>D10*W10+E10*X10+F10*Y10</x:f>
        <x:v>3622100.6</x:v>
      </x:c>
      <x:c r="AA10" s="3" t="inlineStr">
        <x:is>
          <x:t xml:space="preserve">B200 placeholder until comparable purpose-built output-token/MW benchmark is adopted.</x:t>
        </x:is>
      </x:c>
      <x:c r="AB10" s="17" t="n">
        <x:v>0.4</x:v>
      </x:c>
      <x:c r="AC10" s="17" t="n">
        <x:v>0.6</x:v>
      </x:c>
      <x:c r="AD10" s="17" t="n">
        <x:v>0.8</x:v>
      </x:c>
      <x:c r="AE10" s="3" t="inlineStr">
        <x:is>
          <x:t xml:space="preserve">Hunyuan/Yuanbao and WeChat/Tencent Cloud surfaces are modeled as consumer/business chat-heavy; agentic action use is emerging but lower in Base.</x:t>
        </x:is>
      </x:c>
      <x:c r="AF10" s="3" t="inlineStr">
        <x:is>
          <x:t xml:space="preserve">SRC_TENCENT_HUNYUAN; SRC_TENCENT_AI_INFRA_MOE</x:t>
        </x:is>
      </x:c>
      <x:c r="AG10" s="3" t="inlineStr">
        <x:is>
          <x:t xml:space="preserve">ISL/OSL 1024/1024; concurrency 32-256; interactive balanced serving</x:t>
        </x:is>
      </x:c>
      <x:c r="AH10" s="3" t="inlineStr">
        <x:is>
          <x:t xml:space="preserve">ISL/OSL 8192/1024; concurrency 32-256; interactive long-context serving</x:t>
        </x:is>
      </x:c>
      <x:c r="AI10" s="3" t="inlineStr">
        <x:is>
          <x:t xml:space="preserve">Trace avg ISL/OSL 100947/860; derived from long_chat TPS/MW x 11%; agentic/tool workflow derived from Kimi K2.5 dynamic reasoning</x:t>
        </x:is>
      </x:c>
      <x:c r="AJ10" s="3" t="inlineStr">
        <x:is>
          <x:t xml:space="preserve">TPS/MW rows are filtered to model-level main config, single_turn, matched ISL/OSL and concurrency 32-256; Dynamo/TRT-LLM/MTP optimized stacks are preferred, otherwise public max is used; agentic is trace-derived until matched 100k-input rows exist.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5" hidden="0" customWidth="1"/>
    <x:col min="2" max="2" width="20" hidden="0" customWidth="1"/>
    <x:col min="3" max="3" width="18" hidden="0" customWidth="1"/>
    <x:col min="4" max="4" width="13" hidden="0" customWidth="1"/>
    <x:col min="5" max="5" width="12" hidden="0" customWidth="1"/>
    <x:col min="6" max="6" width="18" hidden="0" customWidth="1"/>
    <x:col min="7" max="7" width="12" hidden="0" customWidth="1"/>
    <x:col min="8" max="8" width="24" hidden="0" customWidth="1"/>
    <x:col min="9" max="9" width="20" hidden="0" customWidth="1"/>
    <x:col min="10" max="10" width="20" hidden="0" customWidth="1"/>
    <x:col min="11" max="11" width="28" hidden="0" customWidth="1"/>
    <x:col min="12" max="12" width="13" hidden="0" customWidth="1"/>
    <x:col min="13" max="13" width="15" hidden="0" customWidth="1"/>
    <x:col min="14" max="14" width="22" hidden="0" customWidth="1"/>
    <x:col min="15" max="15" width="14" hidden="0" customWidth="1"/>
    <x:col min="16" max="16" width="15" hidden="0" customWidth="1"/>
    <x:col min="17" max="17" width="13" hidden="0" customWidth="1"/>
    <x:col min="18" max="18" width="19" hidden="0" customWidth="1"/>
    <x:col min="19" max="19" width="13" hidden="0" customWidth="1"/>
    <x:col min="20" max="20" width="13" hidden="0" customWidth="1"/>
    <x:col min="21" max="21" width="14" hidden="0" customWidth="1"/>
    <x:col min="22" max="22" width="14" hidden="0" customWidth="1"/>
    <x:col min="23" max="23" width="45" hidden="0" customWidth="1"/>
    <x:col min="24" max="24" width="42" hidden="0" customWidth="1"/>
    <x:col min="25" max="25" width="17" hidden="0" customWidth="1"/>
    <x:col min="26" max="26" width="54" hidden="0" customWidth="1"/>
    <x:col min="27" max="27" width="92" hidden="0" customWidth="1"/>
  </x:cols>
  <x:sheetData>
    <x:row r="1" ht="28" customHeight="1">
      <x:c r="A1" s="132" t="str">
        <x:v>InferenceX Benchmark Row Selection by Interactivity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</x:row>
    <x:row r="2" ht="48" customHeight="1">
      <x:c r="A2" s="135" t="str">
        <x:v>Short=1K/1K, Long=8K/1K, Agentic=agentic_traces. 30/50/70/100 target 이상인 source InferenceX 행 중 TPS/MW 최대 행을 선택합니다. R200 이후 TPS/MW만 00b_GPU_Scaling의 HBM bandwidth/all-in power 배율로 계산하며 interactivity·concurrency·precision은 source 행을 유지합니다.</x:v>
      </x:c>
      <x:c r="B2" s="135"/>
      <x:c r="C2" s="135"/>
      <x:c r="D2" s="135"/>
      <x:c r="E2" s="135"/>
      <x:c r="F2" s="135"/>
      <x:c r="G2" s="135"/>
      <x:c r="H2" s="135"/>
      <x:c r="I2" s="135"/>
      <x:c r="J2" s="135"/>
      <x:c r="K2" s="135"/>
      <x:c r="L2" s="135"/>
      <x:c r="M2" s="135"/>
      <x:c r="N2" s="135"/>
      <x:c r="O2" s="135"/>
      <x:c r="P2" s="135"/>
      <x:c r="Q2" s="135"/>
      <x:c r="R2" s="135"/>
      <x:c r="S2" s="135"/>
      <x:c r="T2" s="135"/>
      <x:c r="U2" s="135"/>
      <x:c r="V2" s="135"/>
      <x:c r="W2" s="135"/>
      <x:c r="X2" s="135"/>
      <x:c r="Y2" s="135"/>
      <x:c r="Z2" s="135"/>
      <x:c r="AA2" s="135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 ht="42" customHeight="1">
      <x:c r="A4" s="147" t="str">
        <x:v>reference_key</x:v>
      </x:c>
      <x:c r="B4" s="148" t="str">
        <x:v>proxy_model</x:v>
      </x:c>
      <x:c r="C4" s="148" t="str">
        <x:v>source_model</x:v>
      </x:c>
      <x:c r="D4" s="148" t="str">
        <x:v>gpu</x:v>
      </x:c>
      <x:c r="E4" s="148" t="str">
        <x:v>workload</x:v>
      </x:c>
      <x:c r="F4" s="148" t="str">
        <x:v>target_tok_s_user</x:v>
      </x:c>
      <x:c r="G4" s="148" t="str">
        <x:v>target_met</x:v>
      </x:c>
      <x:c r="H4" s="148" t="str">
        <x:v>effective_output_tps_per_mw</x:v>
      </x:c>
      <x:c r="I4" s="148" t="str">
        <x:v>selected_tok_s_user</x:v>
      </x:c>
      <x:c r="J4" s="148" t="str">
        <x:v>observed_tok_s_user</x:v>
      </x:c>
      <x:c r="K4" s="148" t="str">
        <x:v>bandwidth_power_multiplier_vs_source</x:v>
      </x:c>
      <x:c r="L4" s="148" t="str">
        <x:v>source_gpu</x:v>
      </x:c>
      <x:c r="M4" s="148" t="str">
        <x:v>benchmark_id</x:v>
      </x:c>
      <x:c r="N4" s="148" t="str">
        <x:v>framework</x:v>
      </x:c>
      <x:c r="O4" s="148" t="str">
        <x:v>precision</x:v>
      </x:c>
      <x:c r="P4" s="148" t="str">
        <x:v>spec_method</x:v>
      </x:c>
      <x:c r="Q4" s="148" t="str">
        <x:v>concurrency</x:v>
      </x:c>
      <x:c r="R4" s="148" t="str">
        <x:v>benchmark_type</x:v>
      </x:c>
      <x:c r="S4" s="148" t="str">
        <x:v>selected_isl</x:v>
      </x:c>
      <x:c r="T4" s="148" t="str">
        <x:v>selected_osl</x:v>
      </x:c>
      <x:c r="U4" s="148" t="str">
        <x:v>candidate_rows</x:v>
      </x:c>
      <x:c r="V4" s="148" t="str">
        <x:v>eligible_rows</x:v>
      </x:c>
      <x:c r="W4" s="148" t="str">
        <x:v>selection_status</x:v>
      </x:c>
      <x:c r="X4" s="148" t="str">
        <x:v>source_type</x:v>
      </x:c>
      <x:c r="Y4" s="148" t="str">
        <x:v>benchmark_date</x:v>
      </x:c>
      <x:c r="Z4" s="148" t="str">
        <x:v>run_url</x:v>
      </x:c>
      <x:c r="AA4" s="149" t="str">
        <x:v>method_note</x:v>
      </x:c>
    </x:row>
    <x:row r="5">
      <x:c r="A5" t="str">
        <x:v>DeepSeek V4 Pro|H200|short|30</x:v>
      </x:c>
      <x:c r="B5" t="str">
        <x:v>DeepSeek V4 Pro</x:v>
      </x:c>
      <x:c r="C5" t="str">
        <x:v>dsv4</x:v>
      </x:c>
      <x:c r="D5" t="str">
        <x:v>H200</x:v>
      </x:c>
      <x:c r="E5" t="str">
        <x:v>short</x:v>
      </x:c>
      <x:c r="F5" s="66" t="n">
        <x:v>30</x:v>
      </x:c>
      <x:c r="G5" s="67" t="str">
        <x:v>Y</x:v>
      </x:c>
      <x:c r="H5" s="157" t="n">
        <x:v>95793.950843</x:v>
      </x:c>
      <x:c r="I5" s="70" t="n">
        <x:v>33.98895</x:v>
      </x:c>
      <x:c r="J5" s="70" t="n">
        <x:v>33.98895</x:v>
      </x:c>
      <x:c r="K5" s="158" t="n">
        <x:v>1</x:v>
      </x:c>
      <x:c r="L5" t="str">
        <x:v>H200</x:v>
      </x:c>
      <x:c r="M5" t="str">
        <x:v>435216</x:v>
      </x:c>
      <x:c r="N5" t="str">
        <x:v>vllm</x:v>
      </x:c>
      <x:c r="O5" t="str">
        <x:v>fp8</x:v>
      </x:c>
      <x:c r="P5" t="str">
        <x:v>mtp</x:v>
      </x:c>
      <x:c r="Q5" t="n">
        <x:v>32</x:v>
      </x:c>
      <x:c r="R5" t="str">
        <x:v>single_turn</x:v>
      </x:c>
      <x:c r="S5" t="n">
        <x:v>1024</x:v>
      </x:c>
      <x:c r="T5" t="n">
        <x:v>1024</x:v>
      </x:c>
      <x:c r="U5" t="n">
        <x:v>48</x:v>
      </x:c>
      <x:c r="V5" t="n">
        <x:v>31</x:v>
      </x:c>
      <x:c r="W5" s="65" t="str">
        <x:v>InferenceX_direct_exact_model_target_met</x:v>
      </x:c>
      <x:c r="X5" s="65" t="str">
        <x:v>InferenceX_direct_exact_model</x:v>
      </x:c>
      <x:c r="Y5" s="72" t="str">
        <x:v>2026-07-14</x:v>
      </x:c>
      <x:c r="Z5" s="65" t="str">
        <x:v>https://github.com/SemiAnalysisAI/InferenceX/actions/runs/29316772188/attempts/1</x:v>
      </x:c>
      <x:c r="AA5" s="65" t="str">
        <x:v>Selected highest output TPS/MW measured row meeting median interactivity &gt;= 30.</x:v>
      </x:c>
    </x:row>
    <x:row r="6">
      <x:c r="A6" t="str">
        <x:v>DeepSeek V4 Pro|H200|long|30</x:v>
      </x:c>
      <x:c r="B6" t="str">
        <x:v>DeepSeek V4 Pro</x:v>
      </x:c>
      <x:c r="C6" t="str">
        <x:v>dsv4</x:v>
      </x:c>
      <x:c r="D6" t="str">
        <x:v>H200</x:v>
      </x:c>
      <x:c r="E6" t="str">
        <x:v>long</x:v>
      </x:c>
      <x:c r="F6" s="66" t="n">
        <x:v>30</x:v>
      </x:c>
      <x:c r="G6" s="67" t="str">
        <x:v>Y</x:v>
      </x:c>
      <x:c r="H6" s="157" t="n">
        <x:v>26985.672563</x:v>
      </x:c>
      <x:c r="I6" s="70" t="n">
        <x:v>43.428087</x:v>
      </x:c>
      <x:c r="J6" s="70" t="n">
        <x:v>43.428087</x:v>
      </x:c>
      <x:c r="K6" s="158" t="n">
        <x:v>1</x:v>
      </x:c>
      <x:c r="L6" t="str">
        <x:v>H200</x:v>
      </x:c>
      <x:c r="M6" t="str">
        <x:v>435196</x:v>
      </x:c>
      <x:c r="N6" t="str">
        <x:v>sglang</x:v>
      </x:c>
      <x:c r="O6" t="str">
        <x:v>fp8</x:v>
      </x:c>
      <x:c r="P6" t="str">
        <x:v>mtp</x:v>
      </x:c>
      <x:c r="Q6" t="n">
        <x:v>8</x:v>
      </x:c>
      <x:c r="R6" t="str">
        <x:v>single_turn</x:v>
      </x:c>
      <x:c r="S6" t="n">
        <x:v>8192</x:v>
      </x:c>
      <x:c r="T6" t="n">
        <x:v>1024</x:v>
      </x:c>
      <x:c r="U6" t="n">
        <x:v>47</x:v>
      </x:c>
      <x:c r="V6" t="n">
        <x:v>21</x:v>
      </x:c>
      <x:c r="W6" s="65" t="str">
        <x:v>InferenceX_direct_exact_model_target_met</x:v>
      </x:c>
      <x:c r="X6" s="65" t="str">
        <x:v>InferenceX_direct_exact_model</x:v>
      </x:c>
      <x:c r="Y6" s="72" t="str">
        <x:v>2026-07-14</x:v>
      </x:c>
      <x:c r="Z6" s="65" t="str">
        <x:v>https://github.com/SemiAnalysisAI/InferenceX/actions/runs/29316772188/attempts/1</x:v>
      </x:c>
      <x:c r="AA6" s="65" t="str">
        <x:v>Selected highest output TPS/MW measured row meeting median interactivity &gt;= 30.</x:v>
      </x:c>
    </x:row>
    <x:row r="7">
      <x:c r="A7" t="str">
        <x:v>DeepSeek V4 Pro|H200|agentic|30</x:v>
      </x:c>
      <x:c r="B7" t="str">
        <x:v>DeepSeek V4 Pro</x:v>
      </x:c>
      <x:c r="C7" t="str">
        <x:v>dsv4</x:v>
      </x:c>
      <x:c r="D7" t="str">
        <x:v>H200</x:v>
      </x:c>
      <x:c r="E7" t="str">
        <x:v>agentic</x:v>
      </x:c>
      <x:c r="F7" s="66" t="n">
        <x:v>30</x:v>
      </x:c>
      <x:c r="G7" s="67" t="str">
        <x:v>Y</x:v>
      </x:c>
      <x:c r="H7" s="157" t="n">
        <x:v>86201.456934</x:v>
      </x:c>
      <x:c r="I7" s="70" t="n">
        <x:v>31.615555</x:v>
      </x:c>
      <x:c r="J7" s="70" t="n">
        <x:v>31.615555</x:v>
      </x:c>
      <x:c r="K7" s="158" t="n">
        <x:v>0.74890511</x:v>
      </x:c>
      <x:c r="L7" t="str">
        <x:v>B200</x:v>
      </x:c>
      <x:c r="M7" t="str">
        <x:v>436484</x:v>
      </x:c>
      <x:c r="N7" t="str">
        <x:v>vllm</x:v>
      </x:c>
      <x:c r="O7" t="str">
        <x:v>fp4</x:v>
      </x:c>
      <x:c r="P7" t="str">
        <x:v>mtp</x:v>
      </x:c>
      <x:c r="Q7" t="n">
        <x:v>48</x:v>
      </x:c>
      <x:c r="R7" t="str">
        <x:v>agentic_traces</x:v>
      </x:c>
      <x:c r="S7"/>
      <x:c r="T7"/>
      <x:c r="U7" t="n">
        <x:v>81</x:v>
      </x:c>
      <x:c r="V7" t="n">
        <x:v>36</x:v>
      </x:c>
      <x:c r="W7" s="65" t="str">
        <x:v>InferenceX_scaled_exact_model_target_met</x:v>
      </x:c>
      <x:c r="X7" s="65" t="str">
        <x:v>InferenceX_scaled_exact_model</x:v>
      </x:c>
      <x:c r="Y7" s="72" t="str">
        <x:v>2026-07-22</x:v>
      </x:c>
      <x:c r="Z7" s="65" t="str">
        <x:v>https://github.com/SemiAnalysisAI/InferenceX/actions/runs/29778042858/attempts/2</x:v>
      </x:c>
      <x:c r="AA7" s="65" t="str">
        <x:v>Measured B200 TPS/MW multiplied by the HBM-bandwidth/all-in-power ratio 0.7489x; source interactivity/concurrency/precision retained, then selected the highest source row meeting 30.</x:v>
      </x:c>
    </x:row>
    <x:row r="8">
      <x:c r="A8" t="str">
        <x:v>DeepSeek V4 Pro|H200|short|50</x:v>
      </x:c>
      <x:c r="B8" t="str">
        <x:v>DeepSeek V4 Pro</x:v>
      </x:c>
      <x:c r="C8" t="str">
        <x:v>dsv4</x:v>
      </x:c>
      <x:c r="D8" t="str">
        <x:v>H200</x:v>
      </x:c>
      <x:c r="E8" t="str">
        <x:v>short</x:v>
      </x:c>
      <x:c r="F8" s="66" t="n">
        <x:v>50</x:v>
      </x:c>
      <x:c r="G8" s="67" t="str">
        <x:v>Y</x:v>
      </x:c>
      <x:c r="H8" s="157" t="n">
        <x:v>71446.97451</x:v>
      </x:c>
      <x:c r="I8" s="70" t="n">
        <x:v>54.846976</x:v>
      </x:c>
      <x:c r="J8" s="70" t="n">
        <x:v>54.846976</x:v>
      </x:c>
      <x:c r="K8" s="158" t="n">
        <x:v>1</x:v>
      </x:c>
      <x:c r="L8" t="str">
        <x:v>H200</x:v>
      </x:c>
      <x:c r="M8" t="str">
        <x:v>435256</x:v>
      </x:c>
      <x:c r="N8" t="str">
        <x:v>sglang</x:v>
      </x:c>
      <x:c r="O8" t="str">
        <x:v>fp8</x:v>
      </x:c>
      <x:c r="P8" t="str">
        <x:v>mtp</x:v>
      </x:c>
      <x:c r="Q8" t="n">
        <x:v>16</x:v>
      </x:c>
      <x:c r="R8" t="str">
        <x:v>single_turn</x:v>
      </x:c>
      <x:c r="S8" t="n">
        <x:v>1024</x:v>
      </x:c>
      <x:c r="T8" t="n">
        <x:v>1024</x:v>
      </x:c>
      <x:c r="U8" t="n">
        <x:v>48</x:v>
      </x:c>
      <x:c r="V8" t="n">
        <x:v>19</x:v>
      </x:c>
      <x:c r="W8" s="65" t="str">
        <x:v>InferenceX_direct_exact_model_target_met</x:v>
      </x:c>
      <x:c r="X8" s="65" t="str">
        <x:v>InferenceX_direct_exact_model</x:v>
      </x:c>
      <x:c r="Y8" s="72" t="str">
        <x:v>2026-07-14</x:v>
      </x:c>
      <x:c r="Z8" s="65" t="str">
        <x:v>https://github.com/SemiAnalysisAI/InferenceX/actions/runs/29316772188/attempts/1</x:v>
      </x:c>
      <x:c r="AA8" s="65" t="str">
        <x:v>Selected highest output TPS/MW measured row meeting median interactivity &gt;= 50.</x:v>
      </x:c>
    </x:row>
    <x:row r="9">
      <x:c r="A9" t="str">
        <x:v>DeepSeek V4 Pro|H200|long|50</x:v>
      </x:c>
      <x:c r="B9" t="str">
        <x:v>DeepSeek V4 Pro</x:v>
      </x:c>
      <x:c r="C9" t="str">
        <x:v>dsv4</x:v>
      </x:c>
      <x:c r="D9" t="str">
        <x:v>H200</x:v>
      </x:c>
      <x:c r="E9" t="str">
        <x:v>long</x:v>
      </x:c>
      <x:c r="F9" s="66" t="n">
        <x:v>50</x:v>
      </x:c>
      <x:c r="G9" s="67" t="str">
        <x:v>Y</x:v>
      </x:c>
      <x:c r="H9" s="157" t="n">
        <x:v>20410.369987</x:v>
      </x:c>
      <x:c r="I9" s="70" t="n">
        <x:v>66.349007</x:v>
      </x:c>
      <x:c r="J9" s="70" t="n">
        <x:v>66.349007</x:v>
      </x:c>
      <x:c r="K9" s="158" t="n">
        <x:v>1</x:v>
      </x:c>
      <x:c r="L9" t="str">
        <x:v>H200</x:v>
      </x:c>
      <x:c r="M9" t="str">
        <x:v>435205</x:v>
      </x:c>
      <x:c r="N9" t="str">
        <x:v>sglang</x:v>
      </x:c>
      <x:c r="O9" t="str">
        <x:v>fp8</x:v>
      </x:c>
      <x:c r="P9" t="str">
        <x:v>mtp</x:v>
      </x:c>
      <x:c r="Q9" t="n">
        <x:v>4</x:v>
      </x:c>
      <x:c r="R9" t="str">
        <x:v>single_turn</x:v>
      </x:c>
      <x:c r="S9" t="n">
        <x:v>8192</x:v>
      </x:c>
      <x:c r="T9" t="n">
        <x:v>1024</x:v>
      </x:c>
      <x:c r="U9" t="n">
        <x:v>47</x:v>
      </x:c>
      <x:c r="V9" t="n">
        <x:v>12</x:v>
      </x:c>
      <x:c r="W9" s="65" t="str">
        <x:v>InferenceX_direct_exact_model_target_met</x:v>
      </x:c>
      <x:c r="X9" s="65" t="str">
        <x:v>InferenceX_direct_exact_model</x:v>
      </x:c>
      <x:c r="Y9" s="72" t="str">
        <x:v>2026-07-14</x:v>
      </x:c>
      <x:c r="Z9" s="65" t="str">
        <x:v>https://github.com/SemiAnalysisAI/InferenceX/actions/runs/29316772188/attempts/1</x:v>
      </x:c>
      <x:c r="AA9" s="65" t="str">
        <x:v>Selected highest output TPS/MW measured row meeting median interactivity &gt;= 50.</x:v>
      </x:c>
    </x:row>
    <x:row r="10">
      <x:c r="A10" t="str">
        <x:v>DeepSeek V4 Pro|H200|agentic|50</x:v>
      </x:c>
      <x:c r="B10" t="str">
        <x:v>DeepSeek V4 Pro</x:v>
      </x:c>
      <x:c r="C10" t="str">
        <x:v>dsv4</x:v>
      </x:c>
      <x:c r="D10" t="str">
        <x:v>H200</x:v>
      </x:c>
      <x:c r="E10" t="str">
        <x:v>agentic</x:v>
      </x:c>
      <x:c r="F10" s="66" t="n">
        <x:v>50</x:v>
      </x:c>
      <x:c r="G10" s="67" t="str">
        <x:v>Y</x:v>
      </x:c>
      <x:c r="H10" s="157" t="n">
        <x:v>53806.248175</x:v>
      </x:c>
      <x:c r="I10" s="70" t="n">
        <x:v>50.994391</x:v>
      </x:c>
      <x:c r="J10" s="70" t="n">
        <x:v>50.994391</x:v>
      </x:c>
      <x:c r="K10" s="158" t="n">
        <x:v>0.74890511</x:v>
      </x:c>
      <x:c r="L10" t="str">
        <x:v>B200</x:v>
      </x:c>
      <x:c r="M10" t="str">
        <x:v>436477</x:v>
      </x:c>
      <x:c r="N10" t="str">
        <x:v>vllm</x:v>
      </x:c>
      <x:c r="O10" t="str">
        <x:v>fp4</x:v>
      </x:c>
      <x:c r="P10" t="str">
        <x:v>mtp</x:v>
      </x:c>
      <x:c r="Q10" t="n">
        <x:v>24</x:v>
      </x:c>
      <x:c r="R10" t="str">
        <x:v>agentic_traces</x:v>
      </x:c>
      <x:c r="S10"/>
      <x:c r="T10"/>
      <x:c r="U10" t="n">
        <x:v>81</x:v>
      </x:c>
      <x:c r="V10" t="n">
        <x:v>19</x:v>
      </x:c>
      <x:c r="W10" s="65" t="str">
        <x:v>InferenceX_scaled_exact_model_target_met</x:v>
      </x:c>
      <x:c r="X10" s="65" t="str">
        <x:v>InferenceX_scaled_exact_model</x:v>
      </x:c>
      <x:c r="Y10" s="72" t="str">
        <x:v>2026-07-22</x:v>
      </x:c>
      <x:c r="Z10" s="65" t="str">
        <x:v>https://github.com/SemiAnalysisAI/InferenceX/actions/runs/29778042858/attempts/2</x:v>
      </x:c>
      <x:c r="AA10" s="65" t="str">
        <x:v>Measured B200 TPS/MW multiplied by the HBM-bandwidth/all-in-power ratio 0.7489x; source interactivity/concurrency/precision retained, then selected the highest source row meeting 50.</x:v>
      </x:c>
    </x:row>
    <x:row r="11">
      <x:c r="A11" t="str">
        <x:v>DeepSeek V4 Pro|H200|short|70</x:v>
      </x:c>
      <x:c r="B11" t="str">
        <x:v>DeepSeek V4 Pro</x:v>
      </x:c>
      <x:c r="C11" t="str">
        <x:v>dsv4</x:v>
      </x:c>
      <x:c r="D11" t="str">
        <x:v>H200</x:v>
      </x:c>
      <x:c r="E11" t="str">
        <x:v>short</x:v>
      </x:c>
      <x:c r="F11" s="66" t="n">
        <x:v>70</x:v>
      </x:c>
      <x:c r="G11" s="67" t="str">
        <x:v>Y</x:v>
      </x:c>
      <x:c r="H11" s="157" t="n">
        <x:v>48586.916765</x:v>
      </x:c>
      <x:c r="I11" s="70" t="n">
        <x:v>70.597659</x:v>
      </x:c>
      <x:c r="J11" s="70" t="n">
        <x:v>70.597659</x:v>
      </x:c>
      <x:c r="K11" s="158" t="n">
        <x:v>1</x:v>
      </x:c>
      <x:c r="L11" t="str">
        <x:v>H200</x:v>
      </x:c>
      <x:c r="M11" t="str">
        <x:v>435199</x:v>
      </x:c>
      <x:c r="N11" t="str">
        <x:v>vllm</x:v>
      </x:c>
      <x:c r="O11" t="str">
        <x:v>fp8</x:v>
      </x:c>
      <x:c r="P11" t="str">
        <x:v>mtp</x:v>
      </x:c>
      <x:c r="Q11" t="n">
        <x:v>8</x:v>
      </x:c>
      <x:c r="R11" t="str">
        <x:v>single_turn</x:v>
      </x:c>
      <x:c r="S11" t="n">
        <x:v>1024</x:v>
      </x:c>
      <x:c r="T11" t="n">
        <x:v>1024</x:v>
      </x:c>
      <x:c r="U11" t="n">
        <x:v>48</x:v>
      </x:c>
      <x:c r="V11" t="n">
        <x:v>11</x:v>
      </x:c>
      <x:c r="W11" s="65" t="str">
        <x:v>InferenceX_direct_exact_model_target_met</x:v>
      </x:c>
      <x:c r="X11" s="65" t="str">
        <x:v>InferenceX_direct_exact_model</x:v>
      </x:c>
      <x:c r="Y11" s="72" t="str">
        <x:v>2026-07-14</x:v>
      </x:c>
      <x:c r="Z11" s="65" t="str">
        <x:v>https://github.com/SemiAnalysisAI/InferenceX/actions/runs/29316772188/attempts/1</x:v>
      </x:c>
      <x:c r="AA11" s="65" t="str">
        <x:v>Selected highest output TPS/MW measured row meeting median interactivity &gt;= 70.</x:v>
      </x:c>
    </x:row>
    <x:row r="12">
      <x:c r="A12" t="str">
        <x:v>DeepSeek V4 Pro|H200|long|70</x:v>
      </x:c>
      <x:c r="B12" t="str">
        <x:v>DeepSeek V4 Pro</x:v>
      </x:c>
      <x:c r="C12" t="str">
        <x:v>dsv4</x:v>
      </x:c>
      <x:c r="D12" t="str">
        <x:v>H200</x:v>
      </x:c>
      <x:c r="E12" t="str">
        <x:v>long</x:v>
      </x:c>
      <x:c r="F12" s="66" t="n">
        <x:v>70</x:v>
      </x:c>
      <x:c r="G12" s="67" t="str">
        <x:v>Y</x:v>
      </x:c>
      <x:c r="H12" s="157" t="n">
        <x:v>13217.209329</x:v>
      </x:c>
      <x:c r="I12" s="70" t="n">
        <x:v>100.706934</x:v>
      </x:c>
      <x:c r="J12" s="70" t="n">
        <x:v>100.706934</x:v>
      </x:c>
      <x:c r="K12" s="158" t="n">
        <x:v>1</x:v>
      </x:c>
      <x:c r="L12" t="str">
        <x:v>H200</x:v>
      </x:c>
      <x:c r="M12" t="str">
        <x:v>435236</x:v>
      </x:c>
      <x:c r="N12" t="str">
        <x:v>vllm</x:v>
      </x:c>
      <x:c r="O12" t="str">
        <x:v>fp8</x:v>
      </x:c>
      <x:c r="P12" t="str">
        <x:v>mtp</x:v>
      </x:c>
      <x:c r="Q12" t="n">
        <x:v>2</x:v>
      </x:c>
      <x:c r="R12" t="str">
        <x:v>single_turn</x:v>
      </x:c>
      <x:c r="S12" t="n">
        <x:v>8192</x:v>
      </x:c>
      <x:c r="T12" t="n">
        <x:v>1024</x:v>
      </x:c>
      <x:c r="U12" t="n">
        <x:v>47</x:v>
      </x:c>
      <x:c r="V12" t="n">
        <x:v>7</x:v>
      </x:c>
      <x:c r="W12" s="65" t="str">
        <x:v>InferenceX_direct_exact_model_target_met</x:v>
      </x:c>
      <x:c r="X12" s="65" t="str">
        <x:v>InferenceX_direct_exact_model</x:v>
      </x:c>
      <x:c r="Y12" s="72" t="str">
        <x:v>2026-07-14</x:v>
      </x:c>
      <x:c r="Z12" s="65" t="str">
        <x:v>https://github.com/SemiAnalysisAI/InferenceX/actions/runs/29316772188/attempts/1</x:v>
      </x:c>
      <x:c r="AA12" s="65" t="str">
        <x:v>Selected highest output TPS/MW measured row meeting median interactivity &gt;= 70.</x:v>
      </x:c>
    </x:row>
    <x:row r="13">
      <x:c r="A13" t="str">
        <x:v>DeepSeek V4 Pro|H200|agentic|70</x:v>
      </x:c>
      <x:c r="B13" t="str">
        <x:v>DeepSeek V4 Pro</x:v>
      </x:c>
      <x:c r="C13" t="str">
        <x:v>dsv4</x:v>
      </x:c>
      <x:c r="D13" t="str">
        <x:v>H200</x:v>
      </x:c>
      <x:c r="E13" t="str">
        <x:v>agentic</x:v>
      </x:c>
      <x:c r="F13" s="66" t="n">
        <x:v>70</x:v>
      </x:c>
      <x:c r="G13" s="67" t="str">
        <x:v>Y</x:v>
      </x:c>
      <x:c r="H13" s="157" t="n">
        <x:v>34939.620438</x:v>
      </x:c>
      <x:c r="I13" s="70" t="n">
        <x:v>90.334237</x:v>
      </x:c>
      <x:c r="J13" s="70" t="n">
        <x:v>90.334237</x:v>
      </x:c>
      <x:c r="K13" s="158" t="n">
        <x:v>0.74890511</x:v>
      </x:c>
      <x:c r="L13" t="str">
        <x:v>B200</x:v>
      </x:c>
      <x:c r="M13" t="str">
        <x:v>436496</x:v>
      </x:c>
      <x:c r="N13" t="str">
        <x:v>vllm</x:v>
      </x:c>
      <x:c r="O13" t="str">
        <x:v>fp4</x:v>
      </x:c>
      <x:c r="P13" t="str">
        <x:v>mtp</x:v>
      </x:c>
      <x:c r="Q13" t="n">
        <x:v>8</x:v>
      </x:c>
      <x:c r="R13" t="str">
        <x:v>agentic_traces</x:v>
      </x:c>
      <x:c r="S13"/>
      <x:c r="T13"/>
      <x:c r="U13" t="n">
        <x:v>81</x:v>
      </x:c>
      <x:c r="V13" t="n">
        <x:v>11</x:v>
      </x:c>
      <x:c r="W13" s="65" t="str">
        <x:v>InferenceX_scaled_exact_model_target_met</x:v>
      </x:c>
      <x:c r="X13" s="65" t="str">
        <x:v>InferenceX_scaled_exact_model</x:v>
      </x:c>
      <x:c r="Y13" s="72" t="str">
        <x:v>2026-07-22</x:v>
      </x:c>
      <x:c r="Z13" s="65" t="str">
        <x:v>https://github.com/SemiAnalysisAI/InferenceX/actions/runs/29778042858/attempts/2</x:v>
      </x:c>
      <x:c r="AA13" s="65" t="str">
        <x:v>Measured B200 TPS/MW multiplied by the HBM-bandwidth/all-in-power ratio 0.7489x; source interactivity/concurrency/precision retained, then selected the highest source row meeting 70.</x:v>
      </x:c>
    </x:row>
    <x:row r="14">
      <x:c r="A14" t="str">
        <x:v>DeepSeek V4 Pro|H200|short|100</x:v>
      </x:c>
      <x:c r="B14" t="str">
        <x:v>DeepSeek V4 Pro</x:v>
      </x:c>
      <x:c r="C14" t="str">
        <x:v>dsv4</x:v>
      </x:c>
      <x:c r="D14" t="str">
        <x:v>H200</x:v>
      </x:c>
      <x:c r="E14" t="str">
        <x:v>short</x:v>
      </x:c>
      <x:c r="F14" s="66" t="n">
        <x:v>100</x:v>
      </x:c>
      <x:c r="G14" s="67" t="str">
        <x:v>Y</x:v>
      </x:c>
      <x:c r="H14" s="157" t="n">
        <x:v>24061.236782</x:v>
      </x:c>
      <x:c r="I14" s="70" t="n">
        <x:v>146.494048</x:v>
      </x:c>
      <x:c r="J14" s="70" t="n">
        <x:v>146.494048</x:v>
      </x:c>
      <x:c r="K14" s="158" t="n">
        <x:v>1</x:v>
      </x:c>
      <x:c r="L14" t="str">
        <x:v>H200</x:v>
      </x:c>
      <x:c r="M14" t="str">
        <x:v>435172</x:v>
      </x:c>
      <x:c r="N14" t="str">
        <x:v>vllm</x:v>
      </x:c>
      <x:c r="O14" t="str">
        <x:v>fp8</x:v>
      </x:c>
      <x:c r="P14" t="str">
        <x:v>mtp</x:v>
      </x:c>
      <x:c r="Q14" t="n">
        <x:v>2</x:v>
      </x:c>
      <x:c r="R14" t="str">
        <x:v>single_turn</x:v>
      </x:c>
      <x:c r="S14" t="n">
        <x:v>1024</x:v>
      </x:c>
      <x:c r="T14" t="n">
        <x:v>1024</x:v>
      </x:c>
      <x:c r="U14" t="n">
        <x:v>48</x:v>
      </x:c>
      <x:c r="V14" t="n">
        <x:v>3</x:v>
      </x:c>
      <x:c r="W14" s="65" t="str">
        <x:v>InferenceX_direct_exact_model_target_met</x:v>
      </x:c>
      <x:c r="X14" s="65" t="str">
        <x:v>InferenceX_direct_exact_model</x:v>
      </x:c>
      <x:c r="Y14" s="72" t="str">
        <x:v>2026-07-14</x:v>
      </x:c>
      <x:c r="Z14" s="65" t="str">
        <x:v>https://github.com/SemiAnalysisAI/InferenceX/actions/runs/29316772188/attempts/1</x:v>
      </x:c>
      <x:c r="AA14" s="65" t="str">
        <x:v>Selected highest output TPS/MW measured row meeting median interactivity &gt;= 100.</x:v>
      </x:c>
    </x:row>
    <x:row r="15">
      <x:c r="A15" t="str">
        <x:v>DeepSeek V4 Pro|H200|long|100</x:v>
      </x:c>
      <x:c r="B15" t="str">
        <x:v>DeepSeek V4 Pro</x:v>
      </x:c>
      <x:c r="C15" t="str">
        <x:v>dsv4</x:v>
      </x:c>
      <x:c r="D15" t="str">
        <x:v>H200</x:v>
      </x:c>
      <x:c r="E15" t="str">
        <x:v>long</x:v>
      </x:c>
      <x:c r="F15" s="66" t="n">
        <x:v>100</x:v>
      </x:c>
      <x:c r="G15" s="67" t="str">
        <x:v>Y</x:v>
      </x:c>
      <x:c r="H15" s="157" t="n">
        <x:v>13217.209329</x:v>
      </x:c>
      <x:c r="I15" s="70" t="n">
        <x:v>100.706934</x:v>
      </x:c>
      <x:c r="J15" s="70" t="n">
        <x:v>100.706934</x:v>
      </x:c>
      <x:c r="K15" s="158" t="n">
        <x:v>1</x:v>
      </x:c>
      <x:c r="L15" t="str">
        <x:v>H200</x:v>
      </x:c>
      <x:c r="M15" t="str">
        <x:v>435236</x:v>
      </x:c>
      <x:c r="N15" t="str">
        <x:v>vllm</x:v>
      </x:c>
      <x:c r="O15" t="str">
        <x:v>fp8</x:v>
      </x:c>
      <x:c r="P15" t="str">
        <x:v>mtp</x:v>
      </x:c>
      <x:c r="Q15" t="n">
        <x:v>2</x:v>
      </x:c>
      <x:c r="R15" t="str">
        <x:v>single_turn</x:v>
      </x:c>
      <x:c r="S15" t="n">
        <x:v>8192</x:v>
      </x:c>
      <x:c r="T15" t="n">
        <x:v>1024</x:v>
      </x:c>
      <x:c r="U15" t="n">
        <x:v>47</x:v>
      </x:c>
      <x:c r="V15" t="n">
        <x:v>3</x:v>
      </x:c>
      <x:c r="W15" s="65" t="str">
        <x:v>InferenceX_direct_exact_model_target_met</x:v>
      </x:c>
      <x:c r="X15" s="65" t="str">
        <x:v>InferenceX_direct_exact_model</x:v>
      </x:c>
      <x:c r="Y15" s="72" t="str">
        <x:v>2026-07-14</x:v>
      </x:c>
      <x:c r="Z15" s="65" t="str">
        <x:v>https://github.com/SemiAnalysisAI/InferenceX/actions/runs/29316772188/attempts/1</x:v>
      </x:c>
      <x:c r="AA15" s="65" t="str">
        <x:v>Selected highest output TPS/MW measured row meeting median interactivity &gt;= 100.</x:v>
      </x:c>
    </x:row>
    <x:row r="16">
      <x:c r="A16" t="str">
        <x:v>DeepSeek V4 Pro|H200|agentic|100</x:v>
      </x:c>
      <x:c r="B16" t="str">
        <x:v>DeepSeek V4 Pro</x:v>
      </x:c>
      <x:c r="C16" t="str">
        <x:v>dsv4</x:v>
      </x:c>
      <x:c r="D16" t="str">
        <x:v>H200</x:v>
      </x:c>
      <x:c r="E16" t="str">
        <x:v>agentic</x:v>
      </x:c>
      <x:c r="F16" s="66" t="n">
        <x:v>100</x:v>
      </x:c>
      <x:c r="G16" s="67" t="str">
        <x:v>Y</x:v>
      </x:c>
      <x:c r="H16" s="157" t="n">
        <x:v>29285.071533</x:v>
      </x:c>
      <x:c r="I16" s="70" t="n">
        <x:v>103.519669</x:v>
      </x:c>
      <x:c r="J16" s="70" t="n">
        <x:v>103.519669</x:v>
      </x:c>
      <x:c r="K16" s="158" t="n">
        <x:v>0.74890511</x:v>
      </x:c>
      <x:c r="L16" t="str">
        <x:v>B200</x:v>
      </x:c>
      <x:c r="M16" t="str">
        <x:v>436492</x:v>
      </x:c>
      <x:c r="N16" t="str">
        <x:v>vllm</x:v>
      </x:c>
      <x:c r="O16" t="str">
        <x:v>fp4</x:v>
      </x:c>
      <x:c r="P16" t="str">
        <x:v>mtp</x:v>
      </x:c>
      <x:c r="Q16" t="n">
        <x:v>6</x:v>
      </x:c>
      <x:c r="R16" t="str">
        <x:v>agentic_traces</x:v>
      </x:c>
      <x:c r="S16"/>
      <x:c r="T16"/>
      <x:c r="U16" t="n">
        <x:v>81</x:v>
      </x:c>
      <x:c r="V16" t="n">
        <x:v>4</x:v>
      </x:c>
      <x:c r="W16" s="65" t="str">
        <x:v>InferenceX_scaled_exact_model_target_met</x:v>
      </x:c>
      <x:c r="X16" s="65" t="str">
        <x:v>InferenceX_scaled_exact_model</x:v>
      </x:c>
      <x:c r="Y16" s="72" t="str">
        <x:v>2026-07-22</x:v>
      </x:c>
      <x:c r="Z16" s="65" t="str">
        <x:v>https://github.com/SemiAnalysisAI/InferenceX/actions/runs/29778042858/attempts/2</x:v>
      </x:c>
      <x:c r="AA16" s="65" t="str">
        <x:v>Measured B200 TPS/MW multiplied by the HBM-bandwidth/all-in-power ratio 0.7489x; source interactivity/concurrency/precision retained, then selected the highest source row meeting 100.</x:v>
      </x:c>
    </x:row>
    <x:row r="17">
      <x:c r="A17" t="str">
        <x:v>DeepSeek V4 Pro|B200|short|30</x:v>
      </x:c>
      <x:c r="B17" t="str">
        <x:v>DeepSeek V4 Pro</x:v>
      </x:c>
      <x:c r="C17" t="str">
        <x:v>dsv4</x:v>
      </x:c>
      <x:c r="D17" t="str">
        <x:v>B200</x:v>
      </x:c>
      <x:c r="E17" t="str">
        <x:v>short</x:v>
      </x:c>
      <x:c r="F17" s="66" t="n">
        <x:v>30</x:v>
      </x:c>
      <x:c r="G17" s="67" t="str">
        <x:v>Y</x:v>
      </x:c>
      <x:c r="H17" s="157" t="n">
        <x:v>788432.664843</x:v>
      </x:c>
      <x:c r="I17" s="70" t="n">
        <x:v>50.464518</x:v>
      </x:c>
      <x:c r="J17" s="70" t="n">
        <x:v>50.464518</x:v>
      </x:c>
      <x:c r="K17" s="158" t="n">
        <x:v>1</x:v>
      </x:c>
      <x:c r="L17" t="str">
        <x:v>B200</x:v>
      </x:c>
      <x:c r="M17" t="str">
        <x:v>422340</x:v>
      </x:c>
      <x:c r="N17" t="str">
        <x:v>trt</x:v>
      </x:c>
      <x:c r="O17" t="str">
        <x:v>fp4</x:v>
      </x:c>
      <x:c r="P17" t="str">
        <x:v>mtp</x:v>
      </x:c>
      <x:c r="Q17" t="n">
        <x:v>256</x:v>
      </x:c>
      <x:c r="R17" t="str">
        <x:v>single_turn</x:v>
      </x:c>
      <x:c r="S17" t="n">
        <x:v>1024</x:v>
      </x:c>
      <x:c r="T17" t="n">
        <x:v>1024</x:v>
      </x:c>
      <x:c r="U17" t="n">
        <x:v>59</x:v>
      </x:c>
      <x:c r="V17" t="n">
        <x:v>46</x:v>
      </x:c>
      <x:c r="W17" s="65" t="str">
        <x:v>InferenceX_direct_exact_model_target_met</x:v>
      </x:c>
      <x:c r="X17" s="65" t="str">
        <x:v>InferenceX_direct_exact_model</x:v>
      </x:c>
      <x:c r="Y17" s="72" t="str">
        <x:v>2026-06-12</x:v>
      </x:c>
      <x:c r="Z17" s="65" t="str">
        <x:v>https://github.com/SemiAnalysisAI/InferenceX/actions/runs/27434759052/attempts/3</x:v>
      </x:c>
      <x:c r="AA17" s="65" t="str">
        <x:v>Selected highest output TPS/MW measured row meeting median interactivity &gt;= 30.</x:v>
      </x:c>
    </x:row>
    <x:row r="18">
      <x:c r="A18" t="str">
        <x:v>DeepSeek V4 Pro|B200|long|30</x:v>
      </x:c>
      <x:c r="B18" t="str">
        <x:v>DeepSeek V4 Pro</x:v>
      </x:c>
      <x:c r="C18" t="str">
        <x:v>dsv4</x:v>
      </x:c>
      <x:c r="D18" t="str">
        <x:v>B200</x:v>
      </x:c>
      <x:c r="E18" t="str">
        <x:v>long</x:v>
      </x:c>
      <x:c r="F18" s="66" t="n">
        <x:v>30</x:v>
      </x:c>
      <x:c r="G18" s="67" t="str">
        <x:v>Y</x:v>
      </x:c>
      <x:c r="H18" s="157" t="n">
        <x:v>308278.35307</x:v>
      </x:c>
      <x:c r="I18" s="70" t="n">
        <x:v>46.312631</x:v>
      </x:c>
      <x:c r="J18" s="70" t="n">
        <x:v>46.312631</x:v>
      </x:c>
      <x:c r="K18" s="158" t="n">
        <x:v>1</x:v>
      </x:c>
      <x:c r="L18" t="str">
        <x:v>B200</x:v>
      </x:c>
      <x:c r="M18" t="str">
        <x:v>422361</x:v>
      </x:c>
      <x:c r="N18" t="str">
        <x:v>trt</x:v>
      </x:c>
      <x:c r="O18" t="str">
        <x:v>fp4</x:v>
      </x:c>
      <x:c r="P18" t="str">
        <x:v>mtp</x:v>
      </x:c>
      <x:c r="Q18" t="n">
        <x:v>256</x:v>
      </x:c>
      <x:c r="R18" t="str">
        <x:v>single_turn</x:v>
      </x:c>
      <x:c r="S18" t="n">
        <x:v>8192</x:v>
      </x:c>
      <x:c r="T18" t="n">
        <x:v>1024</x:v>
      </x:c>
      <x:c r="U18" t="n">
        <x:v>69</x:v>
      </x:c>
      <x:c r="V18" t="n">
        <x:v>42</x:v>
      </x:c>
      <x:c r="W18" s="65" t="str">
        <x:v>InferenceX_direct_exact_model_target_met</x:v>
      </x:c>
      <x:c r="X18" s="65" t="str">
        <x:v>InferenceX_direct_exact_model</x:v>
      </x:c>
      <x:c r="Y18" s="72" t="str">
        <x:v>2026-06-12</x:v>
      </x:c>
      <x:c r="Z18" s="65" t="str">
        <x:v>https://github.com/SemiAnalysisAI/InferenceX/actions/runs/27434759052/attempts/3</x:v>
      </x:c>
      <x:c r="AA18" s="65" t="str">
        <x:v>Selected highest output TPS/MW measured row meeting median interactivity &gt;= 30.</x:v>
      </x:c>
    </x:row>
    <x:row r="19">
      <x:c r="A19" t="str">
        <x:v>DeepSeek V4 Pro|B200|agentic|30</x:v>
      </x:c>
      <x:c r="B19" t="str">
        <x:v>DeepSeek V4 Pro</x:v>
      </x:c>
      <x:c r="C19" t="str">
        <x:v>dsv4</x:v>
      </x:c>
      <x:c r="D19" t="str">
        <x:v>B200</x:v>
      </x:c>
      <x:c r="E19" t="str">
        <x:v>agentic</x:v>
      </x:c>
      <x:c r="F19" s="66" t="n">
        <x:v>30</x:v>
      </x:c>
      <x:c r="G19" s="67" t="str">
        <x:v>Y</x:v>
      </x:c>
      <x:c r="H19" s="157" t="n">
        <x:v>115103.309942</x:v>
      </x:c>
      <x:c r="I19" s="70" t="n">
        <x:v>31.615555</x:v>
      </x:c>
      <x:c r="J19" s="70" t="n">
        <x:v>31.615555</x:v>
      </x:c>
      <x:c r="K19" s="158" t="n">
        <x:v>1</x:v>
      </x:c>
      <x:c r="L19" t="str">
        <x:v>B200</x:v>
      </x:c>
      <x:c r="M19" t="str">
        <x:v>436484</x:v>
      </x:c>
      <x:c r="N19" t="str">
        <x:v>vllm</x:v>
      </x:c>
      <x:c r="O19" t="str">
        <x:v>fp4</x:v>
      </x:c>
      <x:c r="P19" t="str">
        <x:v>mtp</x:v>
      </x:c>
      <x:c r="Q19" t="n">
        <x:v>48</x:v>
      </x:c>
      <x:c r="R19" t="str">
        <x:v>agentic_traces</x:v>
      </x:c>
      <x:c r="S19"/>
      <x:c r="T19"/>
      <x:c r="U19" t="n">
        <x:v>81</x:v>
      </x:c>
      <x:c r="V19" t="n">
        <x:v>36</x:v>
      </x:c>
      <x:c r="W19" s="65" t="str">
        <x:v>InferenceX_direct_exact_model_target_met</x:v>
      </x:c>
      <x:c r="X19" s="65" t="str">
        <x:v>InferenceX_direct_exact_model</x:v>
      </x:c>
      <x:c r="Y19" s="72" t="str">
        <x:v>2026-07-22</x:v>
      </x:c>
      <x:c r="Z19" s="65" t="str">
        <x:v>https://github.com/SemiAnalysisAI/InferenceX/actions/runs/29778042858/attempts/2</x:v>
      </x:c>
      <x:c r="AA19" s="65" t="str">
        <x:v>Selected highest output TPS/MW measured row meeting median interactivity &gt;= 30.</x:v>
      </x:c>
    </x:row>
    <x:row r="20">
      <x:c r="A20" t="str">
        <x:v>DeepSeek V4 Pro|B200|short|50</x:v>
      </x:c>
      <x:c r="B20" t="str">
        <x:v>DeepSeek V4 Pro</x:v>
      </x:c>
      <x:c r="C20" t="str">
        <x:v>dsv4</x:v>
      </x:c>
      <x:c r="D20" t="str">
        <x:v>B200</x:v>
      </x:c>
      <x:c r="E20" t="str">
        <x:v>short</x:v>
      </x:c>
      <x:c r="F20" s="66" t="n">
        <x:v>50</x:v>
      </x:c>
      <x:c r="G20" s="67" t="str">
        <x:v>Y</x:v>
      </x:c>
      <x:c r="H20" s="157" t="n">
        <x:v>788432.664843</x:v>
      </x:c>
      <x:c r="I20" s="70" t="n">
        <x:v>50.464518</x:v>
      </x:c>
      <x:c r="J20" s="70" t="n">
        <x:v>50.464518</x:v>
      </x:c>
      <x:c r="K20" s="158" t="n">
        <x:v>1</x:v>
      </x:c>
      <x:c r="L20" t="str">
        <x:v>B200</x:v>
      </x:c>
      <x:c r="M20" t="str">
        <x:v>422340</x:v>
      </x:c>
      <x:c r="N20" t="str">
        <x:v>trt</x:v>
      </x:c>
      <x:c r="O20" t="str">
        <x:v>fp4</x:v>
      </x:c>
      <x:c r="P20" t="str">
        <x:v>mtp</x:v>
      </x:c>
      <x:c r="Q20" t="n">
        <x:v>256</x:v>
      </x:c>
      <x:c r="R20" t="str">
        <x:v>single_turn</x:v>
      </x:c>
      <x:c r="S20" t="n">
        <x:v>1024</x:v>
      </x:c>
      <x:c r="T20" t="n">
        <x:v>1024</x:v>
      </x:c>
      <x:c r="U20" t="n">
        <x:v>59</x:v>
      </x:c>
      <x:c r="V20" t="n">
        <x:v>33</x:v>
      </x:c>
      <x:c r="W20" s="65" t="str">
        <x:v>InferenceX_direct_exact_model_target_met</x:v>
      </x:c>
      <x:c r="X20" s="65" t="str">
        <x:v>InferenceX_direct_exact_model</x:v>
      </x:c>
      <x:c r="Y20" s="72" t="str">
        <x:v>2026-06-12</x:v>
      </x:c>
      <x:c r="Z20" s="65" t="str">
        <x:v>https://github.com/SemiAnalysisAI/InferenceX/actions/runs/27434759052/attempts/3</x:v>
      </x:c>
      <x:c r="AA20" s="65" t="str">
        <x:v>Selected highest output TPS/MW measured row meeting median interactivity &gt;= 50.</x:v>
      </x:c>
    </x:row>
    <x:row r="21">
      <x:c r="A21" t="str">
        <x:v>DeepSeek V4 Pro|B200|long|50</x:v>
      </x:c>
      <x:c r="B21" t="str">
        <x:v>DeepSeek V4 Pro</x:v>
      </x:c>
      <x:c r="C21" t="str">
        <x:v>dsv4</x:v>
      </x:c>
      <x:c r="D21" t="str">
        <x:v>B200</x:v>
      </x:c>
      <x:c r="E21" t="str">
        <x:v>long</x:v>
      </x:c>
      <x:c r="F21" s="66" t="n">
        <x:v>50</x:v>
      </x:c>
      <x:c r="G21" s="67" t="str">
        <x:v>Y</x:v>
      </x:c>
      <x:c r="H21" s="157" t="n">
        <x:v>222954.204007</x:v>
      </x:c>
      <x:c r="I21" s="70" t="n">
        <x:v>65.48188</x:v>
      </x:c>
      <x:c r="J21" s="70" t="n">
        <x:v>65.48188</x:v>
      </x:c>
      <x:c r="K21" s="158" t="n">
        <x:v>1</x:v>
      </x:c>
      <x:c r="L21" t="str">
        <x:v>B200</x:v>
      </x:c>
      <x:c r="M21" t="str">
        <x:v>422363</x:v>
      </x:c>
      <x:c r="N21" t="str">
        <x:v>trt</x:v>
      </x:c>
      <x:c r="O21" t="str">
        <x:v>fp4</x:v>
      </x:c>
      <x:c r="P21" t="str">
        <x:v>mtp</x:v>
      </x:c>
      <x:c r="Q21" t="n">
        <x:v>64</x:v>
      </x:c>
      <x:c r="R21" t="str">
        <x:v>single_turn</x:v>
      </x:c>
      <x:c r="S21" t="n">
        <x:v>8192</x:v>
      </x:c>
      <x:c r="T21" t="n">
        <x:v>1024</x:v>
      </x:c>
      <x:c r="U21" t="n">
        <x:v>69</x:v>
      </x:c>
      <x:c r="V21" t="n">
        <x:v>29</x:v>
      </x:c>
      <x:c r="W21" s="65" t="str">
        <x:v>InferenceX_direct_exact_model_target_met</x:v>
      </x:c>
      <x:c r="X21" s="65" t="str">
        <x:v>InferenceX_direct_exact_model</x:v>
      </x:c>
      <x:c r="Y21" s="72" t="str">
        <x:v>2026-06-12</x:v>
      </x:c>
      <x:c r="Z21" s="65" t="str">
        <x:v>https://github.com/SemiAnalysisAI/InferenceX/actions/runs/27434759052/attempts/3</x:v>
      </x:c>
      <x:c r="AA21" s="65" t="str">
        <x:v>Selected highest output TPS/MW measured row meeting median interactivity &gt;= 50.</x:v>
      </x:c>
    </x:row>
    <x:row r="22">
      <x:c r="A22" t="str">
        <x:v>DeepSeek V4 Pro|B200|agentic|50</x:v>
      </x:c>
      <x:c r="B22" t="str">
        <x:v>DeepSeek V4 Pro</x:v>
      </x:c>
      <x:c r="C22" t="str">
        <x:v>dsv4</x:v>
      </x:c>
      <x:c r="D22" t="str">
        <x:v>B200</x:v>
      </x:c>
      <x:c r="E22" t="str">
        <x:v>agentic</x:v>
      </x:c>
      <x:c r="F22" s="66" t="n">
        <x:v>50</x:v>
      </x:c>
      <x:c r="G22" s="67" t="str">
        <x:v>Y</x:v>
      </x:c>
      <x:c r="H22" s="157" t="n">
        <x:v>71846.549708</x:v>
      </x:c>
      <x:c r="I22" s="70" t="n">
        <x:v>50.994391</x:v>
      </x:c>
      <x:c r="J22" s="70" t="n">
        <x:v>50.994391</x:v>
      </x:c>
      <x:c r="K22" s="158" t="n">
        <x:v>1</x:v>
      </x:c>
      <x:c r="L22" t="str">
        <x:v>B200</x:v>
      </x:c>
      <x:c r="M22" t="str">
        <x:v>436477</x:v>
      </x:c>
      <x:c r="N22" t="str">
        <x:v>vllm</x:v>
      </x:c>
      <x:c r="O22" t="str">
        <x:v>fp4</x:v>
      </x:c>
      <x:c r="P22" t="str">
        <x:v>mtp</x:v>
      </x:c>
      <x:c r="Q22" t="n">
        <x:v>24</x:v>
      </x:c>
      <x:c r="R22" t="str">
        <x:v>agentic_traces</x:v>
      </x:c>
      <x:c r="S22"/>
      <x:c r="T22"/>
      <x:c r="U22" t="n">
        <x:v>81</x:v>
      </x:c>
      <x:c r="V22" t="n">
        <x:v>19</x:v>
      </x:c>
      <x:c r="W22" s="65" t="str">
        <x:v>InferenceX_direct_exact_model_target_met</x:v>
      </x:c>
      <x:c r="X22" s="65" t="str">
        <x:v>InferenceX_direct_exact_model</x:v>
      </x:c>
      <x:c r="Y22" s="72" t="str">
        <x:v>2026-07-22</x:v>
      </x:c>
      <x:c r="Z22" s="65" t="str">
        <x:v>https://github.com/SemiAnalysisAI/InferenceX/actions/runs/29778042858/attempts/2</x:v>
      </x:c>
      <x:c r="AA22" s="65" t="str">
        <x:v>Selected highest output TPS/MW measured row meeting median interactivity &gt;= 50.</x:v>
      </x:c>
    </x:row>
    <x:row r="23">
      <x:c r="A23" t="str">
        <x:v>DeepSeek V4 Pro|B200|short|70</x:v>
      </x:c>
      <x:c r="B23" t="str">
        <x:v>DeepSeek V4 Pro</x:v>
      </x:c>
      <x:c r="C23" t="str">
        <x:v>dsv4</x:v>
      </x:c>
      <x:c r="D23" t="str">
        <x:v>B200</x:v>
      </x:c>
      <x:c r="E23" t="str">
        <x:v>short</x:v>
      </x:c>
      <x:c r="F23" s="66" t="n">
        <x:v>70</x:v>
      </x:c>
      <x:c r="G23" s="67" t="str">
        <x:v>Y</x:v>
      </x:c>
      <x:c r="H23" s="157" t="n">
        <x:v>271993.18069</x:v>
      </x:c>
      <x:c r="I23" s="70" t="n">
        <x:v>72.528684</x:v>
      </x:c>
      <x:c r="J23" s="70" t="n">
        <x:v>72.528684</x:v>
      </x:c>
      <x:c r="K23" s="158" t="n">
        <x:v>1</x:v>
      </x:c>
      <x:c r="L23" t="str">
        <x:v>B200</x:v>
      </x:c>
      <x:c r="M23" t="str">
        <x:v>422342</x:v>
      </x:c>
      <x:c r="N23" t="str">
        <x:v>trt</x:v>
      </x:c>
      <x:c r="O23" t="str">
        <x:v>fp4</x:v>
      </x:c>
      <x:c r="P23" t="str">
        <x:v>mtp</x:v>
      </x:c>
      <x:c r="Q23" t="n">
        <x:v>64</x:v>
      </x:c>
      <x:c r="R23" t="str">
        <x:v>single_turn</x:v>
      </x:c>
      <x:c r="S23" t="n">
        <x:v>1024</x:v>
      </x:c>
      <x:c r="T23" t="n">
        <x:v>1024</x:v>
      </x:c>
      <x:c r="U23" t="n">
        <x:v>59</x:v>
      </x:c>
      <x:c r="V23" t="n">
        <x:v>25</x:v>
      </x:c>
      <x:c r="W23" s="65" t="str">
        <x:v>InferenceX_direct_exact_model_target_met</x:v>
      </x:c>
      <x:c r="X23" s="65" t="str">
        <x:v>InferenceX_direct_exact_model</x:v>
      </x:c>
      <x:c r="Y23" s="72" t="str">
        <x:v>2026-06-12</x:v>
      </x:c>
      <x:c r="Z23" s="65" t="str">
        <x:v>https://github.com/SemiAnalysisAI/InferenceX/actions/runs/27434759052/attempts/3</x:v>
      </x:c>
      <x:c r="AA23" s="65" t="str">
        <x:v>Selected highest output TPS/MW measured row meeting median interactivity &gt;= 70.</x:v>
      </x:c>
    </x:row>
    <x:row r="24">
      <x:c r="A24" t="str">
        <x:v>DeepSeek V4 Pro|B200|long|70</x:v>
      </x:c>
      <x:c r="B24" t="str">
        <x:v>DeepSeek V4 Pro</x:v>
      </x:c>
      <x:c r="C24" t="str">
        <x:v>dsv4</x:v>
      </x:c>
      <x:c r="D24" t="str">
        <x:v>B200</x:v>
      </x:c>
      <x:c r="E24" t="str">
        <x:v>long</x:v>
      </x:c>
      <x:c r="F24" s="66" t="n">
        <x:v>70</x:v>
      </x:c>
      <x:c r="G24" s="67" t="str">
        <x:v>Y</x:v>
      </x:c>
      <x:c r="H24" s="157" t="n">
        <x:v>145523.87732</x:v>
      </x:c>
      <x:c r="I24" s="70" t="n">
        <x:v>75.438665</x:v>
      </x:c>
      <x:c r="J24" s="70" t="n">
        <x:v>75.438665</x:v>
      </x:c>
      <x:c r="K24" s="158" t="n">
        <x:v>1</x:v>
      </x:c>
      <x:c r="L24" t="str">
        <x:v>B200</x:v>
      </x:c>
      <x:c r="M24" t="str">
        <x:v>422362</x:v>
      </x:c>
      <x:c r="N24" t="str">
        <x:v>trt</x:v>
      </x:c>
      <x:c r="O24" t="str">
        <x:v>fp4</x:v>
      </x:c>
      <x:c r="P24" t="str">
        <x:v>mtp</x:v>
      </x:c>
      <x:c r="Q24" t="n">
        <x:v>32</x:v>
      </x:c>
      <x:c r="R24" t="str">
        <x:v>single_turn</x:v>
      </x:c>
      <x:c r="S24" t="n">
        <x:v>8192</x:v>
      </x:c>
      <x:c r="T24" t="n">
        <x:v>1024</x:v>
      </x:c>
      <x:c r="U24" t="n">
        <x:v>69</x:v>
      </x:c>
      <x:c r="V24" t="n">
        <x:v>20</x:v>
      </x:c>
      <x:c r="W24" s="65" t="str">
        <x:v>InferenceX_direct_exact_model_target_met</x:v>
      </x:c>
      <x:c r="X24" s="65" t="str">
        <x:v>InferenceX_direct_exact_model</x:v>
      </x:c>
      <x:c r="Y24" s="72" t="str">
        <x:v>2026-06-12</x:v>
      </x:c>
      <x:c r="Z24" s="65" t="str">
        <x:v>https://github.com/SemiAnalysisAI/InferenceX/actions/runs/27434759052/attempts/3</x:v>
      </x:c>
      <x:c r="AA24" s="65" t="str">
        <x:v>Selected highest output TPS/MW measured row meeting median interactivity &gt;= 70.</x:v>
      </x:c>
    </x:row>
    <x:row r="25">
      <x:c r="A25" t="str">
        <x:v>DeepSeek V4 Pro|B200|agentic|70</x:v>
      </x:c>
      <x:c r="B25" t="str">
        <x:v>DeepSeek V4 Pro</x:v>
      </x:c>
      <x:c r="C25" t="str">
        <x:v>dsv4</x:v>
      </x:c>
      <x:c r="D25" t="str">
        <x:v>B200</x:v>
      </x:c>
      <x:c r="E25" t="str">
        <x:v>agentic</x:v>
      </x:c>
      <x:c r="F25" s="66" t="n">
        <x:v>70</x:v>
      </x:c>
      <x:c r="G25" s="67" t="str">
        <x:v>Y</x:v>
      </x:c>
      <x:c r="H25" s="157" t="n">
        <x:v>46654.269006</x:v>
      </x:c>
      <x:c r="I25" s="70" t="n">
        <x:v>90.334237</x:v>
      </x:c>
      <x:c r="J25" s="70" t="n">
        <x:v>90.334237</x:v>
      </x:c>
      <x:c r="K25" s="158" t="n">
        <x:v>1</x:v>
      </x:c>
      <x:c r="L25" t="str">
        <x:v>B200</x:v>
      </x:c>
      <x:c r="M25" t="str">
        <x:v>436496</x:v>
      </x:c>
      <x:c r="N25" t="str">
        <x:v>vllm</x:v>
      </x:c>
      <x:c r="O25" t="str">
        <x:v>fp4</x:v>
      </x:c>
      <x:c r="P25" t="str">
        <x:v>mtp</x:v>
      </x:c>
      <x:c r="Q25" t="n">
        <x:v>8</x:v>
      </x:c>
      <x:c r="R25" t="str">
        <x:v>agentic_traces</x:v>
      </x:c>
      <x:c r="S25"/>
      <x:c r="T25"/>
      <x:c r="U25" t="n">
        <x:v>81</x:v>
      </x:c>
      <x:c r="V25" t="n">
        <x:v>11</x:v>
      </x:c>
      <x:c r="W25" s="65" t="str">
        <x:v>InferenceX_direct_exact_model_target_met</x:v>
      </x:c>
      <x:c r="X25" s="65" t="str">
        <x:v>InferenceX_direct_exact_model</x:v>
      </x:c>
      <x:c r="Y25" s="72" t="str">
        <x:v>2026-07-22</x:v>
      </x:c>
      <x:c r="Z25" s="65" t="str">
        <x:v>https://github.com/SemiAnalysisAI/InferenceX/actions/runs/29778042858/attempts/2</x:v>
      </x:c>
      <x:c r="AA25" s="65" t="str">
        <x:v>Selected highest output TPS/MW measured row meeting median interactivity &gt;= 70.</x:v>
      </x:c>
    </x:row>
    <x:row r="26">
      <x:c r="A26" t="str">
        <x:v>DeepSeek V4 Pro|B200|short|100</x:v>
      </x:c>
      <x:c r="B26" t="str">
        <x:v>DeepSeek V4 Pro</x:v>
      </x:c>
      <x:c r="C26" t="str">
        <x:v>dsv4</x:v>
      </x:c>
      <x:c r="D26" t="str">
        <x:v>B200</x:v>
      </x:c>
      <x:c r="E26" t="str">
        <x:v>short</x:v>
      </x:c>
      <x:c r="F26" s="66" t="n">
        <x:v>100</x:v>
      </x:c>
      <x:c r="G26" s="67" t="str">
        <x:v>Y</x:v>
      </x:c>
      <x:c r="H26" s="157" t="n">
        <x:v>59907.247405</x:v>
      </x:c>
      <x:c r="I26" s="70" t="n">
        <x:v>105.103169</x:v>
      </x:c>
      <x:c r="J26" s="70" t="n">
        <x:v>105.103169</x:v>
      </x:c>
      <x:c r="K26" s="158" t="n">
        <x:v>1</x:v>
      </x:c>
      <x:c r="L26" t="str">
        <x:v>B200</x:v>
      </x:c>
      <x:c r="M26" t="str">
        <x:v>434554</x:v>
      </x:c>
      <x:c r="N26" t="str">
        <x:v>vllm</x:v>
      </x:c>
      <x:c r="O26" t="str">
        <x:v>fp4</x:v>
      </x:c>
      <x:c r="P26" t="str">
        <x:v>mtp</x:v>
      </x:c>
      <x:c r="Q26" t="n">
        <x:v>8</x:v>
      </x:c>
      <x:c r="R26" t="str">
        <x:v>single_turn</x:v>
      </x:c>
      <x:c r="S26" t="n">
        <x:v>1024</x:v>
      </x:c>
      <x:c r="T26" t="n">
        <x:v>1024</x:v>
      </x:c>
      <x:c r="U26" t="n">
        <x:v>59</x:v>
      </x:c>
      <x:c r="V26" t="n">
        <x:v>9</x:v>
      </x:c>
      <x:c r="W26" s="65" t="str">
        <x:v>InferenceX_direct_exact_model_target_met</x:v>
      </x:c>
      <x:c r="X26" s="65" t="str">
        <x:v>InferenceX_direct_exact_model</x:v>
      </x:c>
      <x:c r="Y26" s="72" t="str">
        <x:v>2026-07-12</x:v>
      </x:c>
      <x:c r="Z26" s="65" t="str">
        <x:v>https://github.com/SemiAnalysisAI/InferenceX/actions/runs/29177379558/attempts/1</x:v>
      </x:c>
      <x:c r="AA26" s="65" t="str">
        <x:v>Selected highest output TPS/MW measured row meeting median interactivity &gt;= 100.</x:v>
      </x:c>
    </x:row>
    <x:row r="27">
      <x:c r="A27" t="str">
        <x:v>DeepSeek V4 Pro|B200|long|100</x:v>
      </x:c>
      <x:c r="B27" t="str">
        <x:v>DeepSeek V4 Pro</x:v>
      </x:c>
      <x:c r="C27" t="str">
        <x:v>dsv4</x:v>
      </x:c>
      <x:c r="D27" t="str">
        <x:v>B200</x:v>
      </x:c>
      <x:c r="E27" t="str">
        <x:v>long</x:v>
      </x:c>
      <x:c r="F27" s="66" t="n">
        <x:v>100</x:v>
      </x:c>
      <x:c r="G27" s="67" t="str">
        <x:v>Y</x:v>
      </x:c>
      <x:c r="H27" s="157" t="n">
        <x:v>59214.851219</x:v>
      </x:c>
      <x:c r="I27" s="70" t="n">
        <x:v>114.009347</x:v>
      </x:c>
      <x:c r="J27" s="70" t="n">
        <x:v>114.009347</x:v>
      </x:c>
      <x:c r="K27" s="158" t="n">
        <x:v>1</x:v>
      </x:c>
      <x:c r="L27" t="str">
        <x:v>B200</x:v>
      </x:c>
      <x:c r="M27" t="str">
        <x:v>422353</x:v>
      </x:c>
      <x:c r="N27" t="str">
        <x:v>trt</x:v>
      </x:c>
      <x:c r="O27" t="str">
        <x:v>fp4</x:v>
      </x:c>
      <x:c r="P27" t="str">
        <x:v>mtp</x:v>
      </x:c>
      <x:c r="Q27" t="n">
        <x:v>8</x:v>
      </x:c>
      <x:c r="R27" t="str">
        <x:v>single_turn</x:v>
      </x:c>
      <x:c r="S27" t="n">
        <x:v>8192</x:v>
      </x:c>
      <x:c r="T27" t="n">
        <x:v>1024</x:v>
      </x:c>
      <x:c r="U27" t="n">
        <x:v>69</x:v>
      </x:c>
      <x:c r="V27" t="n">
        <x:v>8</x:v>
      </x:c>
      <x:c r="W27" s="65" t="str">
        <x:v>InferenceX_direct_exact_model_target_met</x:v>
      </x:c>
      <x:c r="X27" s="65" t="str">
        <x:v>InferenceX_direct_exact_model</x:v>
      </x:c>
      <x:c r="Y27" s="72" t="str">
        <x:v>2026-06-12</x:v>
      </x:c>
      <x:c r="Z27" s="65" t="str">
        <x:v>https://github.com/SemiAnalysisAI/InferenceX/actions/runs/27434759052/attempts/3</x:v>
      </x:c>
      <x:c r="AA27" s="65" t="str">
        <x:v>Selected highest output TPS/MW measured row meeting median interactivity &gt;= 100.</x:v>
      </x:c>
    </x:row>
    <x:row r="28">
      <x:c r="A28" t="str">
        <x:v>DeepSeek V4 Pro|B200|agentic|100</x:v>
      </x:c>
      <x:c r="B28" t="str">
        <x:v>DeepSeek V4 Pro</x:v>
      </x:c>
      <x:c r="C28" t="str">
        <x:v>dsv4</x:v>
      </x:c>
      <x:c r="D28" t="str">
        <x:v>B200</x:v>
      </x:c>
      <x:c r="E28" t="str">
        <x:v>agentic</x:v>
      </x:c>
      <x:c r="F28" s="66" t="n">
        <x:v>100</x:v>
      </x:c>
      <x:c r="G28" s="67" t="str">
        <x:v>Y</x:v>
      </x:c>
      <x:c r="H28" s="157" t="n">
        <x:v>39103.847953</x:v>
      </x:c>
      <x:c r="I28" s="70" t="n">
        <x:v>103.519669</x:v>
      </x:c>
      <x:c r="J28" s="70" t="n">
        <x:v>103.519669</x:v>
      </x:c>
      <x:c r="K28" s="158" t="n">
        <x:v>1</x:v>
      </x:c>
      <x:c r="L28" t="str">
        <x:v>B200</x:v>
      </x:c>
      <x:c r="M28" t="str">
        <x:v>436492</x:v>
      </x:c>
      <x:c r="N28" t="str">
        <x:v>vllm</x:v>
      </x:c>
      <x:c r="O28" t="str">
        <x:v>fp4</x:v>
      </x:c>
      <x:c r="P28" t="str">
        <x:v>mtp</x:v>
      </x:c>
      <x:c r="Q28" t="n">
        <x:v>6</x:v>
      </x:c>
      <x:c r="R28" t="str">
        <x:v>agentic_traces</x:v>
      </x:c>
      <x:c r="S28"/>
      <x:c r="T28"/>
      <x:c r="U28" t="n">
        <x:v>81</x:v>
      </x:c>
      <x:c r="V28" t="n">
        <x:v>4</x:v>
      </x:c>
      <x:c r="W28" s="65" t="str">
        <x:v>InferenceX_direct_exact_model_target_met</x:v>
      </x:c>
      <x:c r="X28" s="65" t="str">
        <x:v>InferenceX_direct_exact_model</x:v>
      </x:c>
      <x:c r="Y28" s="72" t="str">
        <x:v>2026-07-22</x:v>
      </x:c>
      <x:c r="Z28" s="65" t="str">
        <x:v>https://github.com/SemiAnalysisAI/InferenceX/actions/runs/29778042858/attempts/2</x:v>
      </x:c>
      <x:c r="AA28" s="65" t="str">
        <x:v>Selected highest output TPS/MW measured row meeting median interactivity &gt;= 100.</x:v>
      </x:c>
    </x:row>
    <x:row r="29">
      <x:c r="A29" t="str">
        <x:v>DeepSeek V4 Pro|B300|short|30</x:v>
      </x:c>
      <x:c r="B29" t="str">
        <x:v>DeepSeek V4 Pro</x:v>
      </x:c>
      <x:c r="C29" t="str">
        <x:v>dsv4</x:v>
      </x:c>
      <x:c r="D29" t="str">
        <x:v>B300</x:v>
      </x:c>
      <x:c r="E29" t="str">
        <x:v>short</x:v>
      </x:c>
      <x:c r="F29" s="66" t="n">
        <x:v>30</x:v>
      </x:c>
      <x:c r="G29" s="67" t="str">
        <x:v>Y</x:v>
      </x:c>
      <x:c r="H29" s="157" t="n">
        <x:v>1538008.897642</x:v>
      </x:c>
      <x:c r="I29" s="70" t="n">
        <x:v>30.856803</x:v>
      </x:c>
      <x:c r="J29" s="70" t="n">
        <x:v>30.856803</x:v>
      </x:c>
      <x:c r="K29" s="158" t="n">
        <x:v>1</x:v>
      </x:c>
      <x:c r="L29" t="str">
        <x:v>B300</x:v>
      </x:c>
      <x:c r="M29" t="str">
        <x:v>420783</x:v>
      </x:c>
      <x:c r="N29" t="str">
        <x:v>trt</x:v>
      </x:c>
      <x:c r="O29" t="str">
        <x:v>fp4</x:v>
      </x:c>
      <x:c r="P29" t="str">
        <x:v>mtp</x:v>
      </x:c>
      <x:c r="Q29" t="n">
        <x:v>1024</x:v>
      </x:c>
      <x:c r="R29" t="str">
        <x:v>single_turn</x:v>
      </x:c>
      <x:c r="S29" t="n">
        <x:v>1024</x:v>
      </x:c>
      <x:c r="T29" t="n">
        <x:v>1024</x:v>
      </x:c>
      <x:c r="U29" t="n">
        <x:v>71</x:v>
      </x:c>
      <x:c r="V29" t="n">
        <x:v>52</x:v>
      </x:c>
      <x:c r="W29" s="65" t="str">
        <x:v>InferenceX_direct_exact_model_target_met</x:v>
      </x:c>
      <x:c r="X29" s="65" t="str">
        <x:v>InferenceX_direct_exact_model</x:v>
      </x:c>
      <x:c r="Y29" s="72" t="str">
        <x:v>2026-06-12</x:v>
      </x:c>
      <x:c r="Z29" s="65" t="str">
        <x:v>https://github.com/SemiAnalysisAI/InferenceX/actions/runs/27370207913/attempts/1</x:v>
      </x:c>
      <x:c r="AA29" s="65" t="str">
        <x:v>Selected highest output TPS/MW measured row meeting median interactivity &gt;= 30.</x:v>
      </x:c>
    </x:row>
    <x:row r="30">
      <x:c r="A30" t="str">
        <x:v>DeepSeek V4 Pro|B300|long|30</x:v>
      </x:c>
      <x:c r="B30" t="str">
        <x:v>DeepSeek V4 Pro</x:v>
      </x:c>
      <x:c r="C30" t="str">
        <x:v>dsv4</x:v>
      </x:c>
      <x:c r="D30" t="str">
        <x:v>B300</x:v>
      </x:c>
      <x:c r="E30" t="str">
        <x:v>long</x:v>
      </x:c>
      <x:c r="F30" s="66" t="n">
        <x:v>30</x:v>
      </x:c>
      <x:c r="G30" s="67" t="str">
        <x:v>Y</x:v>
      </x:c>
      <x:c r="H30" s="157" t="n">
        <x:v>2837835.016764</x:v>
      </x:c>
      <x:c r="I30" s="70" t="n">
        <x:v>34.727311</x:v>
      </x:c>
      <x:c r="J30" s="70" t="n">
        <x:v>34.727311</x:v>
      </x:c>
      <x:c r="K30" s="158" t="n">
        <x:v>1</x:v>
      </x:c>
      <x:c r="L30" t="str">
        <x:v>B300</x:v>
      </x:c>
      <x:c r="M30" t="str">
        <x:v>438030</x:v>
      </x:c>
      <x:c r="N30" t="str">
        <x:v>dynamo-sglang</x:v>
      </x:c>
      <x:c r="O30" t="str">
        <x:v>fp4</x:v>
      </x:c>
      <x:c r="P30" t="str">
        <x:v>mtp</x:v>
      </x:c>
      <x:c r="Q30" t="n">
        <x:v>3072</x:v>
      </x:c>
      <x:c r="R30" t="str">
        <x:v>single_turn</x:v>
      </x:c>
      <x:c r="S30" t="n">
        <x:v>8192</x:v>
      </x:c>
      <x:c r="T30" t="n">
        <x:v>1024</x:v>
      </x:c>
      <x:c r="U30" t="n">
        <x:v>90</x:v>
      </x:c>
      <x:c r="V30" t="n">
        <x:v>65</x:v>
      </x:c>
      <x:c r="W30" s="65" t="str">
        <x:v>InferenceX_direct_exact_model_target_met</x:v>
      </x:c>
      <x:c r="X30" s="65" t="str">
        <x:v>InferenceX_direct_exact_model</x:v>
      </x:c>
      <x:c r="Y30" s="72" t="str">
        <x:v>2026-07-30</x:v>
      </x:c>
      <x:c r="Z30" s="65" t="str">
        <x:v>https://github.com/SemiAnalysisAI/InferenceX/actions/runs/30431632620/attempts/1</x:v>
      </x:c>
      <x:c r="AA30" s="65" t="str">
        <x:v>Selected highest output TPS/MW measured row meeting median interactivity &gt;= 30.</x:v>
      </x:c>
    </x:row>
    <x:row r="31">
      <x:c r="A31" t="str">
        <x:v>DeepSeek V4 Pro|B300|agentic|30</x:v>
      </x:c>
      <x:c r="B31" t="str">
        <x:v>DeepSeek V4 Pro</x:v>
      </x:c>
      <x:c r="C31" t="str">
        <x:v>dsv4</x:v>
      </x:c>
      <x:c r="D31" t="str">
        <x:v>B300</x:v>
      </x:c>
      <x:c r="E31" t="str">
        <x:v>agentic</x:v>
      </x:c>
      <x:c r="F31" s="66" t="n">
        <x:v>30</x:v>
      </x:c>
      <x:c r="G31" s="67" t="str">
        <x:v>Y</x:v>
      </x:c>
      <x:c r="H31" s="157" t="n">
        <x:v>144192.726316</x:v>
      </x:c>
      <x:c r="I31" s="70" t="n">
        <x:v>31.979533</x:v>
      </x:c>
      <x:c r="J31" s="70" t="n">
        <x:v>31.979533</x:v>
      </x:c>
      <x:c r="K31" s="158" t="n">
        <x:v>1</x:v>
      </x:c>
      <x:c r="L31" t="str">
        <x:v>B300</x:v>
      </x:c>
      <x:c r="M31" t="str">
        <x:v>436432</x:v>
      </x:c>
      <x:c r="N31" t="str">
        <x:v>vllm</x:v>
      </x:c>
      <x:c r="O31" t="str">
        <x:v>fp4</x:v>
      </x:c>
      <x:c r="P31" t="str">
        <x:v>mtp</x:v>
      </x:c>
      <x:c r="Q31" t="n">
        <x:v>40</x:v>
      </x:c>
      <x:c r="R31" t="str">
        <x:v>agentic_traces</x:v>
      </x:c>
      <x:c r="S31"/>
      <x:c r="T31"/>
      <x:c r="U31" t="n">
        <x:v>117</x:v>
      </x:c>
      <x:c r="V31" t="n">
        <x:v>28</x:v>
      </x:c>
      <x:c r="W31" s="65" t="str">
        <x:v>InferenceX_direct_exact_model_target_met</x:v>
      </x:c>
      <x:c r="X31" s="65" t="str">
        <x:v>InferenceX_direct_exact_model</x:v>
      </x:c>
      <x:c r="Y31" s="72" t="str">
        <x:v>2026-07-21</x:v>
      </x:c>
      <x:c r="Z31" s="65" t="str">
        <x:v>https://github.com/SemiAnalysisAI/InferenceX/actions/runs/29778042138/attempts/1</x:v>
      </x:c>
      <x:c r="AA31" s="65" t="str">
        <x:v>Selected highest output TPS/MW measured row meeting median interactivity &gt;= 30.</x:v>
      </x:c>
    </x:row>
    <x:row r="32">
      <x:c r="A32" t="str">
        <x:v>DeepSeek V4 Pro|B300|short|50</x:v>
      </x:c>
      <x:c r="B32" t="str">
        <x:v>DeepSeek V4 Pro</x:v>
      </x:c>
      <x:c r="C32" t="str">
        <x:v>dsv4</x:v>
      </x:c>
      <x:c r="D32" t="str">
        <x:v>B300</x:v>
      </x:c>
      <x:c r="E32" t="str">
        <x:v>short</x:v>
      </x:c>
      <x:c r="F32" s="66" t="n">
        <x:v>50</x:v>
      </x:c>
      <x:c r="G32" s="67" t="str">
        <x:v>Y</x:v>
      </x:c>
      <x:c r="H32" s="157" t="n">
        <x:v>381313.522391</x:v>
      </x:c>
      <x:c r="I32" s="70" t="n">
        <x:v>53.897786</x:v>
      </x:c>
      <x:c r="J32" s="70" t="n">
        <x:v>53.897786</x:v>
      </x:c>
      <x:c r="K32" s="158" t="n">
        <x:v>1</x:v>
      </x:c>
      <x:c r="L32" t="str">
        <x:v>B300</x:v>
      </x:c>
      <x:c r="M32" t="str">
        <x:v>420768</x:v>
      </x:c>
      <x:c r="N32" t="str">
        <x:v>trt</x:v>
      </x:c>
      <x:c r="O32" t="str">
        <x:v>fp4</x:v>
      </x:c>
      <x:c r="P32" t="str">
        <x:v>mtp</x:v>
      </x:c>
      <x:c r="Q32" t="n">
        <x:v>64</x:v>
      </x:c>
      <x:c r="R32" t="str">
        <x:v>single_turn</x:v>
      </x:c>
      <x:c r="S32" t="n">
        <x:v>1024</x:v>
      </x:c>
      <x:c r="T32" t="n">
        <x:v>1024</x:v>
      </x:c>
      <x:c r="U32" t="n">
        <x:v>71</x:v>
      </x:c>
      <x:c r="V32" t="n">
        <x:v>38</x:v>
      </x:c>
      <x:c r="W32" s="65" t="str">
        <x:v>InferenceX_direct_exact_model_target_met</x:v>
      </x:c>
      <x:c r="X32" s="65" t="str">
        <x:v>InferenceX_direct_exact_model</x:v>
      </x:c>
      <x:c r="Y32" s="72" t="str">
        <x:v>2026-06-12</x:v>
      </x:c>
      <x:c r="Z32" s="65" t="str">
        <x:v>https://github.com/SemiAnalysisAI/InferenceX/actions/runs/27370207913/attempts/1</x:v>
      </x:c>
      <x:c r="AA32" s="65" t="str">
        <x:v>Selected highest output TPS/MW measured row meeting median interactivity &gt;= 50.</x:v>
      </x:c>
    </x:row>
    <x:row r="33">
      <x:c r="A33" t="str">
        <x:v>DeepSeek V4 Pro|B300|long|50</x:v>
      </x:c>
      <x:c r="B33" t="str">
        <x:v>DeepSeek V4 Pro</x:v>
      </x:c>
      <x:c r="C33" t="str">
        <x:v>dsv4</x:v>
      </x:c>
      <x:c r="D33" t="str">
        <x:v>B300</x:v>
      </x:c>
      <x:c r="E33" t="str">
        <x:v>long</x:v>
      </x:c>
      <x:c r="F33" s="66" t="n">
        <x:v>50</x:v>
      </x:c>
      <x:c r="G33" s="67" t="str">
        <x:v>Y</x:v>
      </x:c>
      <x:c r="H33" s="157" t="n">
        <x:v>1400983.543572</x:v>
      </x:c>
      <x:c r="I33" s="70" t="n">
        <x:v>54.867354</x:v>
      </x:c>
      <x:c r="J33" s="70" t="n">
        <x:v>54.867354</x:v>
      </x:c>
      <x:c r="K33" s="158" t="n">
        <x:v>1</x:v>
      </x:c>
      <x:c r="L33" t="str">
        <x:v>B300</x:v>
      </x:c>
      <x:c r="M33" t="str">
        <x:v>438029</x:v>
      </x:c>
      <x:c r="N33" t="str">
        <x:v>dynamo-sglang</x:v>
      </x:c>
      <x:c r="O33" t="str">
        <x:v>fp4</x:v>
      </x:c>
      <x:c r="P33" t="str">
        <x:v>mtp</x:v>
      </x:c>
      <x:c r="Q33" t="n">
        <x:v>1024</x:v>
      </x:c>
      <x:c r="R33" t="str">
        <x:v>single_turn</x:v>
      </x:c>
      <x:c r="S33" t="n">
        <x:v>8192</x:v>
      </x:c>
      <x:c r="T33" t="n">
        <x:v>1024</x:v>
      </x:c>
      <x:c r="U33" t="n">
        <x:v>90</x:v>
      </x:c>
      <x:c r="V33" t="n">
        <x:v>47</x:v>
      </x:c>
      <x:c r="W33" s="65" t="str">
        <x:v>InferenceX_direct_exact_model_target_met</x:v>
      </x:c>
      <x:c r="X33" s="65" t="str">
        <x:v>InferenceX_direct_exact_model</x:v>
      </x:c>
      <x:c r="Y33" s="72" t="str">
        <x:v>2026-07-30</x:v>
      </x:c>
      <x:c r="Z33" s="65" t="str">
        <x:v>https://github.com/SemiAnalysisAI/InferenceX/actions/runs/30431632620/attempts/1</x:v>
      </x:c>
      <x:c r="AA33" s="65" t="str">
        <x:v>Selected highest output TPS/MW measured row meeting median interactivity &gt;= 50.</x:v>
      </x:c>
    </x:row>
    <x:row r="34">
      <x:c r="A34" t="str">
        <x:v>DeepSeek V4 Pro|B300|agentic|50</x:v>
      </x:c>
      <x:c r="B34" t="str">
        <x:v>DeepSeek V4 Pro</x:v>
      </x:c>
      <x:c r="C34" t="str">
        <x:v>dsv4</x:v>
      </x:c>
      <x:c r="D34" t="str">
        <x:v>B300</x:v>
      </x:c>
      <x:c r="E34" t="str">
        <x:v>agentic</x:v>
      </x:c>
      <x:c r="F34" s="66" t="n">
        <x:v>50</x:v>
      </x:c>
      <x:c r="G34" s="67" t="str">
        <x:v>Y</x:v>
      </x:c>
      <x:c r="H34" s="157" t="n">
        <x:v>97250.352632</x:v>
      </x:c>
      <x:c r="I34" s="70" t="n">
        <x:v>72.780204</x:v>
      </x:c>
      <x:c r="J34" s="70" t="n">
        <x:v>72.780204</x:v>
      </x:c>
      <x:c r="K34" s="158" t="n">
        <x:v>1</x:v>
      </x:c>
      <x:c r="L34" t="str">
        <x:v>B300</x:v>
      </x:c>
      <x:c r="M34" t="str">
        <x:v>436420</x:v>
      </x:c>
      <x:c r="N34" t="str">
        <x:v>vllm</x:v>
      </x:c>
      <x:c r="O34" t="str">
        <x:v>fp4</x:v>
      </x:c>
      <x:c r="P34" t="str">
        <x:v>mtp</x:v>
      </x:c>
      <x:c r="Q34" t="n">
        <x:v>12</x:v>
      </x:c>
      <x:c r="R34" t="str">
        <x:v>agentic_traces</x:v>
      </x:c>
      <x:c r="S34"/>
      <x:c r="T34"/>
      <x:c r="U34" t="n">
        <x:v>117</x:v>
      </x:c>
      <x:c r="V34" t="n">
        <x:v>20</x:v>
      </x:c>
      <x:c r="W34" s="65" t="str">
        <x:v>InferenceX_direct_exact_model_target_met</x:v>
      </x:c>
      <x:c r="X34" s="65" t="str">
        <x:v>InferenceX_direct_exact_model</x:v>
      </x:c>
      <x:c r="Y34" s="72" t="str">
        <x:v>2026-07-21</x:v>
      </x:c>
      <x:c r="Z34" s="65" t="str">
        <x:v>https://github.com/SemiAnalysisAI/InferenceX/actions/runs/29778042138/attempts/1</x:v>
      </x:c>
      <x:c r="AA34" s="65" t="str">
        <x:v>Selected highest output TPS/MW measured row meeting median interactivity &gt;= 50.</x:v>
      </x:c>
    </x:row>
    <x:row r="35">
      <x:c r="A35" t="str">
        <x:v>DeepSeek V4 Pro|B300|short|70</x:v>
      </x:c>
      <x:c r="B35" t="str">
        <x:v>DeepSeek V4 Pro</x:v>
      </x:c>
      <x:c r="C35" t="str">
        <x:v>dsv4</x:v>
      </x:c>
      <x:c r="D35" t="str">
        <x:v>B300</x:v>
      </x:c>
      <x:c r="E35" t="str">
        <x:v>short</x:v>
      </x:c>
      <x:c r="F35" s="66" t="n">
        <x:v>70</x:v>
      </x:c>
      <x:c r="G35" s="67" t="str">
        <x:v>Y</x:v>
      </x:c>
      <x:c r="H35" s="157" t="n">
        <x:v>158275.470027</x:v>
      </x:c>
      <x:c r="I35" s="70" t="n">
        <x:v>77.218883</x:v>
      </x:c>
      <x:c r="J35" s="70" t="n">
        <x:v>77.218883</x:v>
      </x:c>
      <x:c r="K35" s="158" t="n">
        <x:v>1</x:v>
      </x:c>
      <x:c r="L35" t="str">
        <x:v>B300</x:v>
      </x:c>
      <x:c r="M35" t="str">
        <x:v>434570</x:v>
      </x:c>
      <x:c r="N35" t="str">
        <x:v>vllm</x:v>
      </x:c>
      <x:c r="O35" t="str">
        <x:v>fp4</x:v>
      </x:c>
      <x:c r="P35" t="str">
        <x:v>mtp</x:v>
      </x:c>
      <x:c r="Q35" t="n">
        <x:v>16</x:v>
      </x:c>
      <x:c r="R35" t="str">
        <x:v>single_turn</x:v>
      </x:c>
      <x:c r="S35" t="n">
        <x:v>1024</x:v>
      </x:c>
      <x:c r="T35" t="n">
        <x:v>1024</x:v>
      </x:c>
      <x:c r="U35" t="n">
        <x:v>71</x:v>
      </x:c>
      <x:c r="V35" t="n">
        <x:v>30</x:v>
      </x:c>
      <x:c r="W35" s="65" t="str">
        <x:v>InferenceX_direct_exact_model_target_met</x:v>
      </x:c>
      <x:c r="X35" s="65" t="str">
        <x:v>InferenceX_direct_exact_model</x:v>
      </x:c>
      <x:c r="Y35" s="72" t="str">
        <x:v>2026-07-12</x:v>
      </x:c>
      <x:c r="Z35" s="65" t="str">
        <x:v>https://github.com/SemiAnalysisAI/InferenceX/actions/runs/29177379558/attempts/1</x:v>
      </x:c>
      <x:c r="AA35" s="65" t="str">
        <x:v>Selected highest output TPS/MW measured row meeting median interactivity &gt;= 70.</x:v>
      </x:c>
    </x:row>
    <x:row r="36">
      <x:c r="A36" t="str">
        <x:v>DeepSeek V4 Pro|B300|long|70</x:v>
      </x:c>
      <x:c r="B36" t="str">
        <x:v>DeepSeek V4 Pro</x:v>
      </x:c>
      <x:c r="C36" t="str">
        <x:v>dsv4</x:v>
      </x:c>
      <x:c r="D36" t="str">
        <x:v>B300</x:v>
      </x:c>
      <x:c r="E36" t="str">
        <x:v>long</x:v>
      </x:c>
      <x:c r="F36" s="66" t="n">
        <x:v>70</x:v>
      </x:c>
      <x:c r="G36" s="67" t="str">
        <x:v>Y</x:v>
      </x:c>
      <x:c r="H36" s="157" t="n">
        <x:v>444662.903186</x:v>
      </x:c>
      <x:c r="I36" s="70" t="n">
        <x:v>79.168074</x:v>
      </x:c>
      <x:c r="J36" s="70" t="n">
        <x:v>79.168074</x:v>
      </x:c>
      <x:c r="K36" s="158" t="n">
        <x:v>1</x:v>
      </x:c>
      <x:c r="L36" t="str">
        <x:v>B300</x:v>
      </x:c>
      <x:c r="M36" t="str">
        <x:v>438023</x:v>
      </x:c>
      <x:c r="N36" t="str">
        <x:v>dynamo-sglang</x:v>
      </x:c>
      <x:c r="O36" t="str">
        <x:v>fp4</x:v>
      </x:c>
      <x:c r="P36" t="str">
        <x:v>mtp</x:v>
      </x:c>
      <x:c r="Q36" t="n">
        <x:v>256</x:v>
      </x:c>
      <x:c r="R36" t="str">
        <x:v>single_turn</x:v>
      </x:c>
      <x:c r="S36" t="n">
        <x:v>8192</x:v>
      </x:c>
      <x:c r="T36" t="n">
        <x:v>1024</x:v>
      </x:c>
      <x:c r="U36" t="n">
        <x:v>90</x:v>
      </x:c>
      <x:c r="V36" t="n">
        <x:v>38</x:v>
      </x:c>
      <x:c r="W36" s="65" t="str">
        <x:v>InferenceX_direct_exact_model_target_met</x:v>
      </x:c>
      <x:c r="X36" s="65" t="str">
        <x:v>InferenceX_direct_exact_model</x:v>
      </x:c>
      <x:c r="Y36" s="72" t="str">
        <x:v>2026-07-30</x:v>
      </x:c>
      <x:c r="Z36" s="65" t="str">
        <x:v>https://github.com/SemiAnalysisAI/InferenceX/actions/runs/30431632620/attempts/1</x:v>
      </x:c>
      <x:c r="AA36" s="65" t="str">
        <x:v>Selected highest output TPS/MW measured row meeting median interactivity &gt;= 70.</x:v>
      </x:c>
    </x:row>
    <x:row r="37">
      <x:c r="A37" t="str">
        <x:v>DeepSeek V4 Pro|B300|agentic|70</x:v>
      </x:c>
      <x:c r="B37" t="str">
        <x:v>DeepSeek V4 Pro</x:v>
      </x:c>
      <x:c r="C37" t="str">
        <x:v>dsv4</x:v>
      </x:c>
      <x:c r="D37" t="str">
        <x:v>B300</x:v>
      </x:c>
      <x:c r="E37" t="str">
        <x:v>agentic</x:v>
      </x:c>
      <x:c r="F37" s="66" t="n">
        <x:v>70</x:v>
      </x:c>
      <x:c r="G37" s="67" t="str">
        <x:v>Y</x:v>
      </x:c>
      <x:c r="H37" s="157" t="n">
        <x:v>97250.352632</x:v>
      </x:c>
      <x:c r="I37" s="70" t="n">
        <x:v>72.780204</x:v>
      </x:c>
      <x:c r="J37" s="70" t="n">
        <x:v>72.780204</x:v>
      </x:c>
      <x:c r="K37" s="158" t="n">
        <x:v>1</x:v>
      </x:c>
      <x:c r="L37" t="str">
        <x:v>B300</x:v>
      </x:c>
      <x:c r="M37" t="str">
        <x:v>436420</x:v>
      </x:c>
      <x:c r="N37" t="str">
        <x:v>vllm</x:v>
      </x:c>
      <x:c r="O37" t="str">
        <x:v>fp4</x:v>
      </x:c>
      <x:c r="P37" t="str">
        <x:v>mtp</x:v>
      </x:c>
      <x:c r="Q37" t="n">
        <x:v>12</x:v>
      </x:c>
      <x:c r="R37" t="str">
        <x:v>agentic_traces</x:v>
      </x:c>
      <x:c r="S37"/>
      <x:c r="T37"/>
      <x:c r="U37" t="n">
        <x:v>117</x:v>
      </x:c>
      <x:c r="V37" t="n">
        <x:v>16</x:v>
      </x:c>
      <x:c r="W37" s="65" t="str">
        <x:v>InferenceX_direct_exact_model_target_met</x:v>
      </x:c>
      <x:c r="X37" s="65" t="str">
        <x:v>InferenceX_direct_exact_model</x:v>
      </x:c>
      <x:c r="Y37" s="72" t="str">
        <x:v>2026-07-21</x:v>
      </x:c>
      <x:c r="Z37" s="65" t="str">
        <x:v>https://github.com/SemiAnalysisAI/InferenceX/actions/runs/29778042138/attempts/1</x:v>
      </x:c>
      <x:c r="AA37" s="65" t="str">
        <x:v>Selected highest output TPS/MW measured row meeting median interactivity &gt;= 70.</x:v>
      </x:c>
    </x:row>
    <x:row r="38">
      <x:c r="A38" t="str">
        <x:v>DeepSeek V4 Pro|B300|short|100</x:v>
      </x:c>
      <x:c r="B38" t="str">
        <x:v>DeepSeek V4 Pro</x:v>
      </x:c>
      <x:c r="C38" t="str">
        <x:v>dsv4</x:v>
      </x:c>
      <x:c r="D38" t="str">
        <x:v>B300</x:v>
      </x:c>
      <x:c r="E38" t="str">
        <x:v>short</x:v>
      </x:c>
      <x:c r="F38" s="66" t="n">
        <x:v>100</x:v>
      </x:c>
      <x:c r="G38" s="67" t="str">
        <x:v>Y</x:v>
      </x:c>
      <x:c r="H38" s="157" t="n">
        <x:v>106813.080969</x:v>
      </x:c>
      <x:c r="I38" s="70" t="n">
        <x:v>105.17783</x:v>
      </x:c>
      <x:c r="J38" s="70" t="n">
        <x:v>105.17783</x:v>
      </x:c>
      <x:c r="K38" s="158" t="n">
        <x:v>1</x:v>
      </x:c>
      <x:c r="L38" t="str">
        <x:v>B300</x:v>
      </x:c>
      <x:c r="M38" t="str">
        <x:v>434534</x:v>
      </x:c>
      <x:c r="N38" t="str">
        <x:v>vllm</x:v>
      </x:c>
      <x:c r="O38" t="str">
        <x:v>fp4</x:v>
      </x:c>
      <x:c r="P38" t="str">
        <x:v>mtp</x:v>
      </x:c>
      <x:c r="Q38" t="n">
        <x:v>8</x:v>
      </x:c>
      <x:c r="R38" t="str">
        <x:v>single_turn</x:v>
      </x:c>
      <x:c r="S38" t="n">
        <x:v>1024</x:v>
      </x:c>
      <x:c r="T38" t="n">
        <x:v>1024</x:v>
      </x:c>
      <x:c r="U38" t="n">
        <x:v>71</x:v>
      </x:c>
      <x:c r="V38" t="n">
        <x:v>17</x:v>
      </x:c>
      <x:c r="W38" s="65" t="str">
        <x:v>InferenceX_direct_exact_model_target_met</x:v>
      </x:c>
      <x:c r="X38" s="65" t="str">
        <x:v>InferenceX_direct_exact_model</x:v>
      </x:c>
      <x:c r="Y38" s="72" t="str">
        <x:v>2026-07-12</x:v>
      </x:c>
      <x:c r="Z38" s="65" t="str">
        <x:v>https://github.com/SemiAnalysisAI/InferenceX/actions/runs/29177379558/attempts/1</x:v>
      </x:c>
      <x:c r="AA38" s="65" t="str">
        <x:v>Selected highest output TPS/MW measured row meeting median interactivity &gt;= 100.</x:v>
      </x:c>
    </x:row>
    <x:row r="39">
      <x:c r="A39" t="str">
        <x:v>DeepSeek V4 Pro|B300|long|100</x:v>
      </x:c>
      <x:c r="B39" t="str">
        <x:v>DeepSeek V4 Pro</x:v>
      </x:c>
      <x:c r="C39" t="str">
        <x:v>dsv4</x:v>
      </x:c>
      <x:c r="D39" t="str">
        <x:v>B300</x:v>
      </x:c>
      <x:c r="E39" t="str">
        <x:v>long</x:v>
      </x:c>
      <x:c r="F39" s="66" t="n">
        <x:v>100</x:v>
      </x:c>
      <x:c r="G39" s="67" t="str">
        <x:v>Y</x:v>
      </x:c>
      <x:c r="H39" s="157" t="n">
        <x:v>108903.627904</x:v>
      </x:c>
      <x:c r="I39" s="70" t="n">
        <x:v>124.122038</x:v>
      </x:c>
      <x:c r="J39" s="70" t="n">
        <x:v>124.122038</x:v>
      </x:c>
      <x:c r="K39" s="158" t="n">
        <x:v>1</x:v>
      </x:c>
      <x:c r="L39" t="str">
        <x:v>B300</x:v>
      </x:c>
      <x:c r="M39" t="str">
        <x:v>438026</x:v>
      </x:c>
      <x:c r="N39" t="str">
        <x:v>dynamo-sglang</x:v>
      </x:c>
      <x:c r="O39" t="str">
        <x:v>fp4</x:v>
      </x:c>
      <x:c r="P39" t="str">
        <x:v>mtp</x:v>
      </x:c>
      <x:c r="Q39" t="n">
        <x:v>64</x:v>
      </x:c>
      <x:c r="R39" t="str">
        <x:v>single_turn</x:v>
      </x:c>
      <x:c r="S39" t="n">
        <x:v>8192</x:v>
      </x:c>
      <x:c r="T39" t="n">
        <x:v>1024</x:v>
      </x:c>
      <x:c r="U39" t="n">
        <x:v>90</x:v>
      </x:c>
      <x:c r="V39" t="n">
        <x:v>20</x:v>
      </x:c>
      <x:c r="W39" s="65" t="str">
        <x:v>InferenceX_direct_exact_model_target_met</x:v>
      </x:c>
      <x:c r="X39" s="65" t="str">
        <x:v>InferenceX_direct_exact_model</x:v>
      </x:c>
      <x:c r="Y39" s="72" t="str">
        <x:v>2026-07-30</x:v>
      </x:c>
      <x:c r="Z39" s="65" t="str">
        <x:v>https://github.com/SemiAnalysisAI/InferenceX/actions/runs/30431632620/attempts/1</x:v>
      </x:c>
      <x:c r="AA39" s="65" t="str">
        <x:v>Selected highest output TPS/MW measured row meeting median interactivity &gt;= 100.</x:v>
      </x:c>
    </x:row>
    <x:row r="40">
      <x:c r="A40" t="str">
        <x:v>DeepSeek V4 Pro|B300|agentic|100</x:v>
      </x:c>
      <x:c r="B40" t="str">
        <x:v>DeepSeek V4 Pro</x:v>
      </x:c>
      <x:c r="C40" t="str">
        <x:v>dsv4</x:v>
      </x:c>
      <x:c r="D40" t="str">
        <x:v>B300</x:v>
      </x:c>
      <x:c r="E40" t="str">
        <x:v>agentic</x:v>
      </x:c>
      <x:c r="F40" s="66" t="n">
        <x:v>100</x:v>
      </x:c>
      <x:c r="G40" s="67" t="str">
        <x:v>Y</x:v>
      </x:c>
      <x:c r="H40" s="157" t="n">
        <x:v>75741.021053</x:v>
      </x:c>
      <x:c r="I40" s="70" t="n">
        <x:v>107.526882</x:v>
      </x:c>
      <x:c r="J40" s="70" t="n">
        <x:v>107.526882</x:v>
      </x:c>
      <x:c r="K40" s="158" t="n">
        <x:v>1</x:v>
      </x:c>
      <x:c r="L40" t="str">
        <x:v>B300</x:v>
      </x:c>
      <x:c r="M40" t="str">
        <x:v>436436</x:v>
      </x:c>
      <x:c r="N40" t="str">
        <x:v>vllm</x:v>
      </x:c>
      <x:c r="O40" t="str">
        <x:v>fp4</x:v>
      </x:c>
      <x:c r="P40" t="str">
        <x:v>mtp</x:v>
      </x:c>
      <x:c r="Q40" t="n">
        <x:v>6</x:v>
      </x:c>
      <x:c r="R40" t="str">
        <x:v>agentic_traces</x:v>
      </x:c>
      <x:c r="S40"/>
      <x:c r="T40"/>
      <x:c r="U40" t="n">
        <x:v>117</x:v>
      </x:c>
      <x:c r="V40" t="n">
        <x:v>9</x:v>
      </x:c>
      <x:c r="W40" s="65" t="str">
        <x:v>InferenceX_direct_exact_model_target_met</x:v>
      </x:c>
      <x:c r="X40" s="65" t="str">
        <x:v>InferenceX_direct_exact_model</x:v>
      </x:c>
      <x:c r="Y40" s="72" t="str">
        <x:v>2026-07-21</x:v>
      </x:c>
      <x:c r="Z40" s="65" t="str">
        <x:v>https://github.com/SemiAnalysisAI/InferenceX/actions/runs/29778042138/attempts/1</x:v>
      </x:c>
      <x:c r="AA40" s="65" t="str">
        <x:v>Selected highest output TPS/MW measured row meeting median interactivity &gt;= 100.</x:v>
      </x:c>
    </x:row>
    <x:row r="41">
      <x:c r="A41" t="str">
        <x:v>DeepSeek V4 Pro|GB200|short|30</x:v>
      </x:c>
      <x:c r="B41" t="str">
        <x:v>DeepSeek V4 Pro</x:v>
      </x:c>
      <x:c r="C41" t="str">
        <x:v>dsv4</x:v>
      </x:c>
      <x:c r="D41" t="str">
        <x:v>GB200</x:v>
      </x:c>
      <x:c r="E41" t="str">
        <x:v>short</x:v>
      </x:c>
      <x:c r="F41" s="66" t="n">
        <x:v>30</x:v>
      </x:c>
      <x:c r="G41" s="67" t="str">
        <x:v>Y</x:v>
      </x:c>
      <x:c r="H41" s="157" t="n">
        <x:v>72466.303346</x:v>
      </x:c>
      <x:c r="I41" s="70" t="n">
        <x:v>37.210679</x:v>
      </x:c>
      <x:c r="J41" s="70" t="n">
        <x:v>37.210679</x:v>
      </x:c>
      <x:c r="K41" s="158" t="n">
        <x:v>1</x:v>
      </x:c>
      <x:c r="L41" t="str">
        <x:v>GB200</x:v>
      </x:c>
      <x:c r="M41" t="str">
        <x:v>202475</x:v>
      </x:c>
      <x:c r="N41" t="str">
        <x:v>dynamo-vllm</x:v>
      </x:c>
      <x:c r="O41" t="str">
        <x:v>fp4</x:v>
      </x:c>
      <x:c r="P41" t="str">
        <x:v>none</x:v>
      </x:c>
      <x:c r="Q41" t="n">
        <x:v>32</x:v>
      </x:c>
      <x:c r="R41" t="str">
        <x:v>single_turn</x:v>
      </x:c>
      <x:c r="S41" t="n">
        <x:v>1024</x:v>
      </x:c>
      <x:c r="T41" t="n">
        <x:v>1024</x:v>
      </x:c>
      <x:c r="U41" t="n">
        <x:v>9</x:v>
      </x:c>
      <x:c r="V41" t="n">
        <x:v>5</x:v>
      </x:c>
      <x:c r="W41" s="65" t="str">
        <x:v>InferenceX_direct_exact_model_target_met</x:v>
      </x:c>
      <x:c r="X41" s="65" t="str">
        <x:v>InferenceX_direct_exact_model</x:v>
      </x:c>
      <x:c r="Y41" s="72" t="str">
        <x:v>2026-04-25</x:v>
      </x:c>
      <x:c r="Z41" s="65" t="str">
        <x:v>https://github.com/SemiAnalysisAI/InferenceX/actions/runs/24921817337/attempts/3</x:v>
      </x:c>
      <x:c r="AA41" s="65" t="str">
        <x:v>Selected highest output TPS/MW measured row meeting median interactivity &gt;= 30.</x:v>
      </x:c>
    </x:row>
    <x:row r="42">
      <x:c r="A42" t="str">
        <x:v>DeepSeek V4 Pro|GB200|long|30</x:v>
      </x:c>
      <x:c r="B42" t="str">
        <x:v>DeepSeek V4 Pro</x:v>
      </x:c>
      <x:c r="C42" t="str">
        <x:v>dsv4</x:v>
      </x:c>
      <x:c r="D42" t="str">
        <x:v>GB200</x:v>
      </x:c>
      <x:c r="E42" t="str">
        <x:v>long</x:v>
      </x:c>
      <x:c r="F42" s="66" t="n">
        <x:v>30</x:v>
      </x:c>
      <x:c r="G42" s="67" t="str">
        <x:v>Y</x:v>
      </x:c>
      <x:c r="H42" s="157" t="n">
        <x:v>2252081.955332</x:v>
      </x:c>
      <x:c r="I42" s="70" t="n">
        <x:v>57.013498</x:v>
      </x:c>
      <x:c r="J42" s="70" t="n">
        <x:v>57.013498</x:v>
      </x:c>
      <x:c r="K42" s="158" t="n">
        <x:v>1</x:v>
      </x:c>
      <x:c r="L42" t="str">
        <x:v>GB200</x:v>
      </x:c>
      <x:c r="M42" t="str">
        <x:v>427997</x:v>
      </x:c>
      <x:c r="N42" t="str">
        <x:v>dynamo-sglang</x:v>
      </x:c>
      <x:c r="O42" t="str">
        <x:v>fp4</x:v>
      </x:c>
      <x:c r="P42" t="str">
        <x:v>mtp</x:v>
      </x:c>
      <x:c r="Q42" t="n">
        <x:v>16384</x:v>
      </x:c>
      <x:c r="R42" t="str">
        <x:v>single_turn</x:v>
      </x:c>
      <x:c r="S42" t="n">
        <x:v>8192</x:v>
      </x:c>
      <x:c r="T42" t="n">
        <x:v>1024</x:v>
      </x:c>
      <x:c r="U42" t="n">
        <x:v>44</x:v>
      </x:c>
      <x:c r="V42" t="n">
        <x:v>29</x:v>
      </x:c>
      <x:c r="W42" s="65" t="str">
        <x:v>InferenceX_direct_exact_model_target_met</x:v>
      </x:c>
      <x:c r="X42" s="65" t="str">
        <x:v>InferenceX_direct_exact_model</x:v>
      </x:c>
      <x:c r="Y42" s="72" t="str">
        <x:v>2026-06-24</x:v>
      </x:c>
      <x:c r="Z42" s="65" t="str">
        <x:v>https://github.com/SemiAnalysisAI/InferenceX/actions/runs/27277662400/attempts/7</x:v>
      </x:c>
      <x:c r="AA42" s="65" t="str">
        <x:v>Selected highest output TPS/MW measured row meeting median interactivity &gt;= 30.</x:v>
      </x:c>
    </x:row>
    <x:row r="43">
      <x:c r="A43" t="str">
        <x:v>DeepSeek V4 Pro|GB200|agentic|30</x:v>
      </x:c>
      <x:c r="B43" t="str">
        <x:v>DeepSeek V4 Pro</x:v>
      </x:c>
      <x:c r="C43" t="str">
        <x:v>dsv4</x:v>
      </x:c>
      <x:c r="D43" t="str">
        <x:v>GB200</x:v>
      </x:c>
      <x:c r="E43" t="str">
        <x:v>agentic</x:v>
      </x:c>
      <x:c r="F43" s="66" t="n">
        <x:v>30</x:v>
      </x:c>
      <x:c r="G43" s="67" t="str">
        <x:v>Y</x:v>
      </x:c>
      <x:c r="H43" s="157" t="n">
        <x:v>105254.898396</x:v>
      </x:c>
      <x:c r="I43" s="70" t="n">
        <x:v>31.615555</x:v>
      </x:c>
      <x:c r="J43" s="70" t="n">
        <x:v>31.615555</x:v>
      </x:c>
      <x:c r="K43" s="158" t="n">
        <x:v>0.9144385</x:v>
      </x:c>
      <x:c r="L43" t="str">
        <x:v>B200</x:v>
      </x:c>
      <x:c r="M43" t="str">
        <x:v>436484</x:v>
      </x:c>
      <x:c r="N43" t="str">
        <x:v>vllm</x:v>
      </x:c>
      <x:c r="O43" t="str">
        <x:v>fp4</x:v>
      </x:c>
      <x:c r="P43" t="str">
        <x:v>mtp</x:v>
      </x:c>
      <x:c r="Q43" t="n">
        <x:v>48</x:v>
      </x:c>
      <x:c r="R43" t="str">
        <x:v>agentic_traces</x:v>
      </x:c>
      <x:c r="S43"/>
      <x:c r="T43"/>
      <x:c r="U43" t="n">
        <x:v>81</x:v>
      </x:c>
      <x:c r="V43" t="n">
        <x:v>36</x:v>
      </x:c>
      <x:c r="W43" s="65" t="str">
        <x:v>InferenceX_scaled_exact_model_target_met</x:v>
      </x:c>
      <x:c r="X43" s="65" t="str">
        <x:v>InferenceX_scaled_exact_model</x:v>
      </x:c>
      <x:c r="Y43" s="72" t="str">
        <x:v>2026-07-22</x:v>
      </x:c>
      <x:c r="Z43" s="65" t="str">
        <x:v>https://github.com/SemiAnalysisAI/InferenceX/actions/runs/29778042858/attempts/2</x:v>
      </x:c>
      <x:c r="AA43" s="65" t="str">
        <x:v>Measured B200 TPS/MW multiplied by the HBM-bandwidth/all-in-power ratio 0.9144x; source interactivity/concurrency/precision retained, then selected the highest source row meeting 30.</x:v>
      </x:c>
    </x:row>
    <x:row r="44">
      <x:c r="A44" t="str">
        <x:v>DeepSeek V4 Pro|GB200|short|50</x:v>
      </x:c>
      <x:c r="B44" t="str">
        <x:v>DeepSeek V4 Pro</x:v>
      </x:c>
      <x:c r="C44" t="str">
        <x:v>dsv4</x:v>
      </x:c>
      <x:c r="D44" t="str">
        <x:v>GB200</x:v>
      </x:c>
      <x:c r="E44" t="str">
        <x:v>short</x:v>
      </x:c>
      <x:c r="F44" s="66" t="n">
        <x:v>50</x:v>
      </x:c>
      <x:c r="G44" s="67" t="str">
        <x:v>Y</x:v>
      </x:c>
      <x:c r="H44" s="157" t="n">
        <x:v>26792.140242</x:v>
      </x:c>
      <x:c r="I44" s="70" t="n">
        <x:v>55.691012</x:v>
      </x:c>
      <x:c r="J44" s="70" t="n">
        <x:v>55.691012</x:v>
      </x:c>
      <x:c r="K44" s="158" t="n">
        <x:v>1</x:v>
      </x:c>
      <x:c r="L44" t="str">
        <x:v>GB200</x:v>
      </x:c>
      <x:c r="M44" t="str">
        <x:v>202472</x:v>
      </x:c>
      <x:c r="N44" t="str">
        <x:v>dynamo-vllm</x:v>
      </x:c>
      <x:c r="O44" t="str">
        <x:v>fp4</x:v>
      </x:c>
      <x:c r="P44" t="str">
        <x:v>none</x:v>
      </x:c>
      <x:c r="Q44" t="n">
        <x:v>8</x:v>
      </x:c>
      <x:c r="R44" t="str">
        <x:v>single_turn</x:v>
      </x:c>
      <x:c r="S44" t="n">
        <x:v>1024</x:v>
      </x:c>
      <x:c r="T44" t="n">
        <x:v>1024</x:v>
      </x:c>
      <x:c r="U44" t="n">
        <x:v>9</x:v>
      </x:c>
      <x:c r="V44" t="n">
        <x:v>3</x:v>
      </x:c>
      <x:c r="W44" s="65" t="str">
        <x:v>InferenceX_direct_exact_model_target_met</x:v>
      </x:c>
      <x:c r="X44" s="65" t="str">
        <x:v>InferenceX_direct_exact_model</x:v>
      </x:c>
      <x:c r="Y44" s="72" t="str">
        <x:v>2026-04-25</x:v>
      </x:c>
      <x:c r="Z44" s="65" t="str">
        <x:v>https://github.com/SemiAnalysisAI/InferenceX/actions/runs/24921817337/attempts/3</x:v>
      </x:c>
      <x:c r="AA44" s="65" t="str">
        <x:v>Selected highest output TPS/MW measured row meeting median interactivity &gt;= 50.</x:v>
      </x:c>
    </x:row>
    <x:row r="45">
      <x:c r="A45" t="str">
        <x:v>DeepSeek V4 Pro|GB200|long|50</x:v>
      </x:c>
      <x:c r="B45" t="str">
        <x:v>DeepSeek V4 Pro</x:v>
      </x:c>
      <x:c r="C45" t="str">
        <x:v>dsv4</x:v>
      </x:c>
      <x:c r="D45" t="str">
        <x:v>GB200</x:v>
      </x:c>
      <x:c r="E45" t="str">
        <x:v>long</x:v>
      </x:c>
      <x:c r="F45" s="66" t="n">
        <x:v>50</x:v>
      </x:c>
      <x:c r="G45" s="67" t="str">
        <x:v>Y</x:v>
      </x:c>
      <x:c r="H45" s="157" t="n">
        <x:v>2252081.955332</x:v>
      </x:c>
      <x:c r="I45" s="70" t="n">
        <x:v>57.013498</x:v>
      </x:c>
      <x:c r="J45" s="70" t="n">
        <x:v>57.013498</x:v>
      </x:c>
      <x:c r="K45" s="158" t="n">
        <x:v>1</x:v>
      </x:c>
      <x:c r="L45" t="str">
        <x:v>GB200</x:v>
      </x:c>
      <x:c r="M45" t="str">
        <x:v>427997</x:v>
      </x:c>
      <x:c r="N45" t="str">
        <x:v>dynamo-sglang</x:v>
      </x:c>
      <x:c r="O45" t="str">
        <x:v>fp4</x:v>
      </x:c>
      <x:c r="P45" t="str">
        <x:v>mtp</x:v>
      </x:c>
      <x:c r="Q45" t="n">
        <x:v>16384</x:v>
      </x:c>
      <x:c r="R45" t="str">
        <x:v>single_turn</x:v>
      </x:c>
      <x:c r="S45" t="n">
        <x:v>8192</x:v>
      </x:c>
      <x:c r="T45" t="n">
        <x:v>1024</x:v>
      </x:c>
      <x:c r="U45" t="n">
        <x:v>44</x:v>
      </x:c>
      <x:c r="V45" t="n">
        <x:v>18</x:v>
      </x:c>
      <x:c r="W45" s="65" t="str">
        <x:v>InferenceX_direct_exact_model_target_met</x:v>
      </x:c>
      <x:c r="X45" s="65" t="str">
        <x:v>InferenceX_direct_exact_model</x:v>
      </x:c>
      <x:c r="Y45" s="72" t="str">
        <x:v>2026-06-24</x:v>
      </x:c>
      <x:c r="Z45" s="65" t="str">
        <x:v>https://github.com/SemiAnalysisAI/InferenceX/actions/runs/27277662400/attempts/7</x:v>
      </x:c>
      <x:c r="AA45" s="65" t="str">
        <x:v>Selected highest output TPS/MW measured row meeting median interactivity &gt;= 50.</x:v>
      </x:c>
    </x:row>
    <x:row r="46">
      <x:c r="A46" t="str">
        <x:v>DeepSeek V4 Pro|GB200|agentic|50</x:v>
      </x:c>
      <x:c r="B46" t="str">
        <x:v>DeepSeek V4 Pro</x:v>
      </x:c>
      <x:c r="C46" t="str">
        <x:v>dsv4</x:v>
      </x:c>
      <x:c r="D46" t="str">
        <x:v>GB200</x:v>
      </x:c>
      <x:c r="E46" t="str">
        <x:v>agentic</x:v>
      </x:c>
      <x:c r="F46" s="66" t="n">
        <x:v>50</x:v>
      </x:c>
      <x:c r="G46" s="67" t="str">
        <x:v>Y</x:v>
      </x:c>
      <x:c r="H46" s="157" t="n">
        <x:v>65699.251337</x:v>
      </x:c>
      <x:c r="I46" s="70" t="n">
        <x:v>50.994391</x:v>
      </x:c>
      <x:c r="J46" s="70" t="n">
        <x:v>50.994391</x:v>
      </x:c>
      <x:c r="K46" s="158" t="n">
        <x:v>0.9144385</x:v>
      </x:c>
      <x:c r="L46" t="str">
        <x:v>B200</x:v>
      </x:c>
      <x:c r="M46" t="str">
        <x:v>436477</x:v>
      </x:c>
      <x:c r="N46" t="str">
        <x:v>vllm</x:v>
      </x:c>
      <x:c r="O46" t="str">
        <x:v>fp4</x:v>
      </x:c>
      <x:c r="P46" t="str">
        <x:v>mtp</x:v>
      </x:c>
      <x:c r="Q46" t="n">
        <x:v>24</x:v>
      </x:c>
      <x:c r="R46" t="str">
        <x:v>agentic_traces</x:v>
      </x:c>
      <x:c r="S46"/>
      <x:c r="T46"/>
      <x:c r="U46" t="n">
        <x:v>81</x:v>
      </x:c>
      <x:c r="V46" t="n">
        <x:v>19</x:v>
      </x:c>
      <x:c r="W46" s="65" t="str">
        <x:v>InferenceX_scaled_exact_model_target_met</x:v>
      </x:c>
      <x:c r="X46" s="65" t="str">
        <x:v>InferenceX_scaled_exact_model</x:v>
      </x:c>
      <x:c r="Y46" s="72" t="str">
        <x:v>2026-07-22</x:v>
      </x:c>
      <x:c r="Z46" s="65" t="str">
        <x:v>https://github.com/SemiAnalysisAI/InferenceX/actions/runs/29778042858/attempts/2</x:v>
      </x:c>
      <x:c r="AA46" s="65" t="str">
        <x:v>Measured B200 TPS/MW multiplied by the HBM-bandwidth/all-in-power ratio 0.9144x; source interactivity/concurrency/precision retained, then selected the highest source row meeting 50.</x:v>
      </x:c>
    </x:row>
    <x:row r="47">
      <x:c r="A47" t="str">
        <x:v>DeepSeek V4 Pro|GB200|short|70</x:v>
      </x:c>
      <x:c r="B47" t="str">
        <x:v>DeepSeek V4 Pro</x:v>
      </x:c>
      <x:c r="C47" t="str">
        <x:v>dsv4</x:v>
      </x:c>
      <x:c r="D47" t="str">
        <x:v>GB200</x:v>
      </x:c>
      <x:c r="E47" t="str">
        <x:v>short</x:v>
      </x:c>
      <x:c r="F47" s="66" t="n">
        <x:v>70</x:v>
      </x:c>
      <x:c r="G47" s="67" t="str">
        <x:v>Y</x:v>
      </x:c>
      <x:c r="H47" s="157" t="n">
        <x:v>2817.421407</x:v>
      </x:c>
      <x:c r="I47" s="70" t="n">
        <x:v>76.114837</x:v>
      </x:c>
      <x:c r="J47" s="70" t="n">
        <x:v>76.114837</x:v>
      </x:c>
      <x:c r="K47" s="158" t="n">
        <x:v>1</x:v>
      </x:c>
      <x:c r="L47" t="str">
        <x:v>GB200</x:v>
      </x:c>
      <x:c r="M47" t="str">
        <x:v>202471</x:v>
      </x:c>
      <x:c r="N47" t="str">
        <x:v>dynamo-vllm</x:v>
      </x:c>
      <x:c r="O47" t="str">
        <x:v>fp4</x:v>
      </x:c>
      <x:c r="P47" t="str">
        <x:v>none</x:v>
      </x:c>
      <x:c r="Q47" t="n">
        <x:v>1</x:v>
      </x:c>
      <x:c r="R47" t="str">
        <x:v>single_turn</x:v>
      </x:c>
      <x:c r="S47" t="n">
        <x:v>1024</x:v>
      </x:c>
      <x:c r="T47" t="n">
        <x:v>1024</x:v>
      </x:c>
      <x:c r="U47" t="n">
        <x:v>9</x:v>
      </x:c>
      <x:c r="V47" t="n">
        <x:v>1</x:v>
      </x:c>
      <x:c r="W47" s="65" t="str">
        <x:v>InferenceX_direct_exact_model_target_met</x:v>
      </x:c>
      <x:c r="X47" s="65" t="str">
        <x:v>InferenceX_direct_exact_model</x:v>
      </x:c>
      <x:c r="Y47" s="72" t="str">
        <x:v>2026-04-25</x:v>
      </x:c>
      <x:c r="Z47" s="65" t="str">
        <x:v>https://github.com/SemiAnalysisAI/InferenceX/actions/runs/24921817337/attempts/3</x:v>
      </x:c>
      <x:c r="AA47" s="65" t="str">
        <x:v>Selected highest output TPS/MW measured row meeting median interactivity &gt;= 70.</x:v>
      </x:c>
    </x:row>
    <x:row r="48">
      <x:c r="A48" t="str">
        <x:v>DeepSeek V4 Pro|GB200|long|70</x:v>
      </x:c>
      <x:c r="B48" t="str">
        <x:v>DeepSeek V4 Pro</x:v>
      </x:c>
      <x:c r="C48" t="str">
        <x:v>dsv4</x:v>
      </x:c>
      <x:c r="D48" t="str">
        <x:v>GB200</x:v>
      </x:c>
      <x:c r="E48" t="str">
        <x:v>long</x:v>
      </x:c>
      <x:c r="F48" s="66" t="n">
        <x:v>70</x:v>
      </x:c>
      <x:c r="G48" s="67" t="str">
        <x:v>Y</x:v>
      </x:c>
      <x:c r="H48" s="157" t="n">
        <x:v>1527370.082392</x:v>
      </x:c>
      <x:c r="I48" s="70" t="n">
        <x:v>75.652935</x:v>
      </x:c>
      <x:c r="J48" s="70" t="n">
        <x:v>75.652935</x:v>
      </x:c>
      <x:c r="K48" s="158" t="n">
        <x:v>1</x:v>
      </x:c>
      <x:c r="L48" t="str">
        <x:v>GB200</x:v>
      </x:c>
      <x:c r="M48" t="str">
        <x:v>427996</x:v>
      </x:c>
      <x:c r="N48" t="str">
        <x:v>dynamo-sglang</x:v>
      </x:c>
      <x:c r="O48" t="str">
        <x:v>fp4</x:v>
      </x:c>
      <x:c r="P48" t="str">
        <x:v>mtp</x:v>
      </x:c>
      <x:c r="Q48" t="n">
        <x:v>6144</x:v>
      </x:c>
      <x:c r="R48" t="str">
        <x:v>single_turn</x:v>
      </x:c>
      <x:c r="S48" t="n">
        <x:v>8192</x:v>
      </x:c>
      <x:c r="T48" t="n">
        <x:v>1024</x:v>
      </x:c>
      <x:c r="U48" t="n">
        <x:v>44</x:v>
      </x:c>
      <x:c r="V48" t="n">
        <x:v>14</x:v>
      </x:c>
      <x:c r="W48" s="65" t="str">
        <x:v>InferenceX_direct_exact_model_target_met</x:v>
      </x:c>
      <x:c r="X48" s="65" t="str">
        <x:v>InferenceX_direct_exact_model</x:v>
      </x:c>
      <x:c r="Y48" s="72" t="str">
        <x:v>2026-06-24</x:v>
      </x:c>
      <x:c r="Z48" s="65" t="str">
        <x:v>https://github.com/SemiAnalysisAI/InferenceX/actions/runs/27277662400/attempts/7</x:v>
      </x:c>
      <x:c r="AA48" s="65" t="str">
        <x:v>Selected highest output TPS/MW measured row meeting median interactivity &gt;= 70.</x:v>
      </x:c>
    </x:row>
    <x:row r="49">
      <x:c r="A49" t="str">
        <x:v>DeepSeek V4 Pro|GB200|agentic|70</x:v>
      </x:c>
      <x:c r="B49" t="str">
        <x:v>DeepSeek V4 Pro</x:v>
      </x:c>
      <x:c r="C49" t="str">
        <x:v>dsv4</x:v>
      </x:c>
      <x:c r="D49" t="str">
        <x:v>GB200</x:v>
      </x:c>
      <x:c r="E49" t="str">
        <x:v>agentic</x:v>
      </x:c>
      <x:c r="F49" s="66" t="n">
        <x:v>70</x:v>
      </x:c>
      <x:c r="G49" s="67" t="str">
        <x:v>Y</x:v>
      </x:c>
      <x:c r="H49" s="157" t="n">
        <x:v>42662.459893</x:v>
      </x:c>
      <x:c r="I49" s="70" t="n">
        <x:v>90.334237</x:v>
      </x:c>
      <x:c r="J49" s="70" t="n">
        <x:v>90.334237</x:v>
      </x:c>
      <x:c r="K49" s="158" t="n">
        <x:v>0.9144385</x:v>
      </x:c>
      <x:c r="L49" t="str">
        <x:v>B200</x:v>
      </x:c>
      <x:c r="M49" t="str">
        <x:v>436496</x:v>
      </x:c>
      <x:c r="N49" t="str">
        <x:v>vllm</x:v>
      </x:c>
      <x:c r="O49" t="str">
        <x:v>fp4</x:v>
      </x:c>
      <x:c r="P49" t="str">
        <x:v>mtp</x:v>
      </x:c>
      <x:c r="Q49" t="n">
        <x:v>8</x:v>
      </x:c>
      <x:c r="R49" t="str">
        <x:v>agentic_traces</x:v>
      </x:c>
      <x:c r="S49"/>
      <x:c r="T49"/>
      <x:c r="U49" t="n">
        <x:v>81</x:v>
      </x:c>
      <x:c r="V49" t="n">
        <x:v>11</x:v>
      </x:c>
      <x:c r="W49" s="65" t="str">
        <x:v>InferenceX_scaled_exact_model_target_met</x:v>
      </x:c>
      <x:c r="X49" s="65" t="str">
        <x:v>InferenceX_scaled_exact_model</x:v>
      </x:c>
      <x:c r="Y49" s="72" t="str">
        <x:v>2026-07-22</x:v>
      </x:c>
      <x:c r="Z49" s="65" t="str">
        <x:v>https://github.com/SemiAnalysisAI/InferenceX/actions/runs/29778042858/attempts/2</x:v>
      </x:c>
      <x:c r="AA49" s="65" t="str">
        <x:v>Measured B200 TPS/MW multiplied by the HBM-bandwidth/all-in-power ratio 0.9144x; source interactivity/concurrency/precision retained, then selected the highest source row meeting 70.</x:v>
      </x:c>
    </x:row>
    <x:row r="50">
      <x:c r="A50" t="str">
        <x:v>DeepSeek V4 Pro|GB200|short|100</x:v>
      </x:c>
      <x:c r="B50" t="str">
        <x:v>DeepSeek V4 Pro</x:v>
      </x:c>
      <x:c r="C50" t="str">
        <x:v>dsv4</x:v>
      </x:c>
      <x:c r="D50" t="str">
        <x:v>GB200</x:v>
      </x:c>
      <x:c r="E50" t="str">
        <x:v>short</x:v>
      </x:c>
      <x:c r="F50" s="66" t="n">
        <x:v>100</x:v>
      </x:c>
      <x:c r="G50" s="67" t="str">
        <x:v>N</x:v>
      </x:c>
      <x:c r="H50" s="157"/>
      <x:c r="I50" s="70"/>
      <x:c r="J50" s="70"/>
      <x:c r="K50" s="158" t="n">
        <x:v>1</x:v>
      </x:c>
      <x:c r="L50" t="str">
        <x:v>GB200</x:v>
      </x:c>
      <x:c r="M50" t="str"/>
      <x:c r="N50" t="str"/>
      <x:c r="O50" t="str"/>
      <x:c r="P50" t="str"/>
      <x:c r="Q50"/>
      <x:c r="R50" t="str">
        <x:v>single_turn</x:v>
      </x:c>
      <x:c r="S50" t="n">
        <x:v>1024</x:v>
      </x:c>
      <x:c r="T50" t="n">
        <x:v>1024</x:v>
      </x:c>
      <x:c r="U50" t="n">
        <x:v>9</x:v>
      </x:c>
      <x:c r="V50" t="n">
        <x:v>0</x:v>
      </x:c>
      <x:c r="W50" s="65" t="str">
        <x:v>unavailable_target_not_met</x:v>
      </x:c>
      <x:c r="X50" s="65" t="str">
        <x:v>InferenceX_exact_model_unavailable</x:v>
      </x:c>
      <x:c r="Y50" s="72" t="str"/>
      <x:c r="Z50" s="65" t="str"/>
      <x:c r="AA50" s="65" t="str">
        <x:v>No benchmark point reaches the requested interactivity; left blank (no edge-row reuse).</x:v>
      </x:c>
    </x:row>
    <x:row r="51">
      <x:c r="A51" t="str">
        <x:v>DeepSeek V4 Pro|GB200|long|100</x:v>
      </x:c>
      <x:c r="B51" t="str">
        <x:v>DeepSeek V4 Pro</x:v>
      </x:c>
      <x:c r="C51" t="str">
        <x:v>dsv4</x:v>
      </x:c>
      <x:c r="D51" t="str">
        <x:v>GB200</x:v>
      </x:c>
      <x:c r="E51" t="str">
        <x:v>long</x:v>
      </x:c>
      <x:c r="F51" s="66" t="n">
        <x:v>100</x:v>
      </x:c>
      <x:c r="G51" s="67" t="str">
        <x:v>Y</x:v>
      </x:c>
      <x:c r="H51" s="157" t="n">
        <x:v>769357.42216</x:v>
      </x:c>
      <x:c r="I51" s="70" t="n">
        <x:v>107.032426</x:v>
      </x:c>
      <x:c r="J51" s="70" t="n">
        <x:v>107.032426</x:v>
      </x:c>
      <x:c r="K51" s="158" t="n">
        <x:v>1</x:v>
      </x:c>
      <x:c r="L51" t="str">
        <x:v>GB200</x:v>
      </x:c>
      <x:c r="M51" t="str">
        <x:v>427995</x:v>
      </x:c>
      <x:c r="N51" t="str">
        <x:v>dynamo-sglang</x:v>
      </x:c>
      <x:c r="O51" t="str">
        <x:v>fp4</x:v>
      </x:c>
      <x:c r="P51" t="str">
        <x:v>mtp</x:v>
      </x:c>
      <x:c r="Q51" t="n">
        <x:v>2048</x:v>
      </x:c>
      <x:c r="R51" t="str">
        <x:v>single_turn</x:v>
      </x:c>
      <x:c r="S51" t="n">
        <x:v>8192</x:v>
      </x:c>
      <x:c r="T51" t="n">
        <x:v>1024</x:v>
      </x:c>
      <x:c r="U51" t="n">
        <x:v>44</x:v>
      </x:c>
      <x:c r="V51" t="n">
        <x:v>7</x:v>
      </x:c>
      <x:c r="W51" s="65" t="str">
        <x:v>InferenceX_direct_exact_model_target_met</x:v>
      </x:c>
      <x:c r="X51" s="65" t="str">
        <x:v>InferenceX_direct_exact_model</x:v>
      </x:c>
      <x:c r="Y51" s="72" t="str">
        <x:v>2026-06-24</x:v>
      </x:c>
      <x:c r="Z51" s="65" t="str">
        <x:v>https://github.com/SemiAnalysisAI/InferenceX/actions/runs/27277662400/attempts/7</x:v>
      </x:c>
      <x:c r="AA51" s="65" t="str">
        <x:v>Selected highest output TPS/MW measured row meeting median interactivity &gt;= 100.</x:v>
      </x:c>
    </x:row>
    <x:row r="52">
      <x:c r="A52" t="str">
        <x:v>DeepSeek V4 Pro|GB200|agentic|100</x:v>
      </x:c>
      <x:c r="B52" t="str">
        <x:v>DeepSeek V4 Pro</x:v>
      </x:c>
      <x:c r="C52" t="str">
        <x:v>dsv4</x:v>
      </x:c>
      <x:c r="D52" t="str">
        <x:v>GB200</x:v>
      </x:c>
      <x:c r="E52" t="str">
        <x:v>agentic</x:v>
      </x:c>
      <x:c r="F52" s="66" t="n">
        <x:v>100</x:v>
      </x:c>
      <x:c r="G52" s="67" t="str">
        <x:v>Y</x:v>
      </x:c>
      <x:c r="H52" s="157" t="n">
        <x:v>35758.064171</x:v>
      </x:c>
      <x:c r="I52" s="70" t="n">
        <x:v>103.519669</x:v>
      </x:c>
      <x:c r="J52" s="70" t="n">
        <x:v>103.519669</x:v>
      </x:c>
      <x:c r="K52" s="158" t="n">
        <x:v>0.9144385</x:v>
      </x:c>
      <x:c r="L52" t="str">
        <x:v>B200</x:v>
      </x:c>
      <x:c r="M52" t="str">
        <x:v>436492</x:v>
      </x:c>
      <x:c r="N52" t="str">
        <x:v>vllm</x:v>
      </x:c>
      <x:c r="O52" t="str">
        <x:v>fp4</x:v>
      </x:c>
      <x:c r="P52" t="str">
        <x:v>mtp</x:v>
      </x:c>
      <x:c r="Q52" t="n">
        <x:v>6</x:v>
      </x:c>
      <x:c r="R52" t="str">
        <x:v>agentic_traces</x:v>
      </x:c>
      <x:c r="S52"/>
      <x:c r="T52"/>
      <x:c r="U52" t="n">
        <x:v>81</x:v>
      </x:c>
      <x:c r="V52" t="n">
        <x:v>4</x:v>
      </x:c>
      <x:c r="W52" s="65" t="str">
        <x:v>InferenceX_scaled_exact_model_target_met</x:v>
      </x:c>
      <x:c r="X52" s="65" t="str">
        <x:v>InferenceX_scaled_exact_model</x:v>
      </x:c>
      <x:c r="Y52" s="72" t="str">
        <x:v>2026-07-22</x:v>
      </x:c>
      <x:c r="Z52" s="65" t="str">
        <x:v>https://github.com/SemiAnalysisAI/InferenceX/actions/runs/29778042858/attempts/2</x:v>
      </x:c>
      <x:c r="AA52" s="65" t="str">
        <x:v>Measured B200 TPS/MW multiplied by the HBM-bandwidth/all-in-power ratio 0.9144x; source interactivity/concurrency/precision retained, then selected the highest source row meeting 100.</x:v>
      </x:c>
    </x:row>
    <x:row r="53">
      <x:c r="A53" t="str">
        <x:v>DeepSeek V4 Pro|GB300|short|30</x:v>
      </x:c>
      <x:c r="B53" t="str">
        <x:v>DeepSeek V4 Pro</x:v>
      </x:c>
      <x:c r="C53" t="str">
        <x:v>dsv4</x:v>
      </x:c>
      <x:c r="D53" t="str">
        <x:v>GB300</x:v>
      </x:c>
      <x:c r="E53" t="str">
        <x:v>short</x:v>
      </x:c>
      <x:c r="F53" s="66" t="n">
        <x:v>30</x:v>
      </x:c>
      <x:c r="G53" s="67" t="str">
        <x:v>Y</x:v>
      </x:c>
      <x:c r="H53" s="157" t="n">
        <x:v>3939721.851134</x:v>
      </x:c>
      <x:c r="I53" s="70" t="n">
        <x:v>37.030985</x:v>
      </x:c>
      <x:c r="J53" s="70" t="n">
        <x:v>37.030985</x:v>
      </x:c>
      <x:c r="K53" s="158" t="n">
        <x:v>1</x:v>
      </x:c>
      <x:c r="L53" t="str">
        <x:v>GB300</x:v>
      </x:c>
      <x:c r="M53" t="str">
        <x:v>424202</x:v>
      </x:c>
      <x:c r="N53" t="str">
        <x:v>dynamo-trt</x:v>
      </x:c>
      <x:c r="O53" t="str">
        <x:v>fp4</x:v>
      </x:c>
      <x:c r="P53" t="str">
        <x:v>mtp</x:v>
      </x:c>
      <x:c r="Q53" t="n">
        <x:v>4301</x:v>
      </x:c>
      <x:c r="R53" t="str">
        <x:v>single_turn</x:v>
      </x:c>
      <x:c r="S53" t="n">
        <x:v>1024</x:v>
      </x:c>
      <x:c r="T53" t="n">
        <x:v>1024</x:v>
      </x:c>
      <x:c r="U53" t="n">
        <x:v>28</x:v>
      </x:c>
      <x:c r="V53" t="n">
        <x:v>24</x:v>
      </x:c>
      <x:c r="W53" s="65" t="str">
        <x:v>InferenceX_direct_exact_model_target_met</x:v>
      </x:c>
      <x:c r="X53" s="65" t="str">
        <x:v>InferenceX_direct_exact_model</x:v>
      </x:c>
      <x:c r="Y53" s="72" t="str">
        <x:v>2026-06-15</x:v>
      </x:c>
      <x:c r="Z53" s="65" t="str">
        <x:v>https://github.com/SemiAnalysisAI/InferenceX/actions/runs/27164980476/attempts/14</x:v>
      </x:c>
      <x:c r="AA53" s="65" t="str">
        <x:v>Selected highest output TPS/MW measured row meeting median interactivity &gt;= 30.</x:v>
      </x:c>
    </x:row>
    <x:row r="54">
      <x:c r="A54" t="str">
        <x:v>DeepSeek V4 Pro|GB300|long|30</x:v>
      </x:c>
      <x:c r="B54" t="str">
        <x:v>DeepSeek V4 Pro</x:v>
      </x:c>
      <x:c r="C54" t="str">
        <x:v>dsv4</x:v>
      </x:c>
      <x:c r="D54" t="str">
        <x:v>GB300</x:v>
      </x:c>
      <x:c r="E54" t="str">
        <x:v>long</x:v>
      </x:c>
      <x:c r="F54" s="66" t="n">
        <x:v>30</x:v>
      </x:c>
      <x:c r="G54" s="67" t="str">
        <x:v>Y</x:v>
      </x:c>
      <x:c r="H54" s="157" t="n">
        <x:v>3351414.681049</x:v>
      </x:c>
      <x:c r="I54" s="70" t="n">
        <x:v>33.947183</x:v>
      </x:c>
      <x:c r="J54" s="70" t="n">
        <x:v>33.947183</x:v>
      </x:c>
      <x:c r="K54" s="158" t="n">
        <x:v>1</x:v>
      </x:c>
      <x:c r="L54" t="str">
        <x:v>GB300</x:v>
      </x:c>
      <x:c r="M54" t="str">
        <x:v>424208</x:v>
      </x:c>
      <x:c r="N54" t="str">
        <x:v>dynamo-trt</x:v>
      </x:c>
      <x:c r="O54" t="str">
        <x:v>fp4</x:v>
      </x:c>
      <x:c r="P54" t="str">
        <x:v>mtp</x:v>
      </x:c>
      <x:c r="Q54" t="n">
        <x:v>2253</x:v>
      </x:c>
      <x:c r="R54" t="str">
        <x:v>single_turn</x:v>
      </x:c>
      <x:c r="S54" t="n">
        <x:v>8192</x:v>
      </x:c>
      <x:c r="T54" t="n">
        <x:v>1024</x:v>
      </x:c>
      <x:c r="U54" t="n">
        <x:v>57</x:v>
      </x:c>
      <x:c r="V54" t="n">
        <x:v>44</x:v>
      </x:c>
      <x:c r="W54" s="65" t="str">
        <x:v>InferenceX_direct_exact_model_target_met</x:v>
      </x:c>
      <x:c r="X54" s="65" t="str">
        <x:v>InferenceX_direct_exact_model</x:v>
      </x:c>
      <x:c r="Y54" s="72" t="str">
        <x:v>2026-06-15</x:v>
      </x:c>
      <x:c r="Z54" s="65" t="str">
        <x:v>https://github.com/SemiAnalysisAI/InferenceX/actions/runs/27164980476/attempts/14</x:v>
      </x:c>
      <x:c r="AA54" s="65" t="str">
        <x:v>Selected highest output TPS/MW measured row meeting median interactivity &gt;= 30.</x:v>
      </x:c>
    </x:row>
    <x:row r="55">
      <x:c r="A55" t="str">
        <x:v>DeepSeek V4 Pro|GB300|agentic|30</x:v>
      </x:c>
      <x:c r="B55" t="str">
        <x:v>DeepSeek V4 Pro</x:v>
      </x:c>
      <x:c r="C55" t="str">
        <x:v>dsv4</x:v>
      </x:c>
      <x:c r="D55" t="str">
        <x:v>GB300</x:v>
      </x:c>
      <x:c r="E55" t="str">
        <x:v>agentic</x:v>
      </x:c>
      <x:c r="F55" s="66" t="n">
        <x:v>30</x:v>
      </x:c>
      <x:c r="G55" s="67" t="str">
        <x:v>Y</x:v>
      </x:c>
      <x:c r="H55" s="157" t="n">
        <x:v>376846.25</x:v>
      </x:c>
      <x:c r="I55" s="70" t="n">
        <x:v>50.479556</x:v>
      </x:c>
      <x:c r="J55" s="70" t="n">
        <x:v>50.479556</x:v>
      </x:c>
      <x:c r="K55" s="158" t="n">
        <x:v>1</x:v>
      </x:c>
      <x:c r="L55" t="str">
        <x:v>GB300</x:v>
      </x:c>
      <x:c r="M55" t="str">
        <x:v>437077</x:v>
      </x:c>
      <x:c r="N55" t="str">
        <x:v>dynamo-vllm</x:v>
      </x:c>
      <x:c r="O55" t="str">
        <x:v>fp4</x:v>
      </x:c>
      <x:c r="P55" t="str">
        <x:v>mtp</x:v>
      </x:c>
      <x:c r="Q55" t="n">
        <x:v>384</x:v>
      </x:c>
      <x:c r="R55" t="str">
        <x:v>agentic_traces</x:v>
      </x:c>
      <x:c r="S55"/>
      <x:c r="T55"/>
      <x:c r="U55" t="n">
        <x:v>13</x:v>
      </x:c>
      <x:c r="V55" t="n">
        <x:v>13</x:v>
      </x:c>
      <x:c r="W55" s="65" t="str">
        <x:v>InferenceX_direct_exact_model_target_met</x:v>
      </x:c>
      <x:c r="X55" s="65" t="str">
        <x:v>InferenceX_direct_exact_model</x:v>
      </x:c>
      <x:c r="Y55" s="72" t="str">
        <x:v>2026-07-27</x:v>
      </x:c>
      <x:c r="Z55" s="65" t="str">
        <x:v>https://github.com/SemiAnalysisAI/InferenceX/actions/runs/30231719317/attempts/1</x:v>
      </x:c>
      <x:c r="AA55" s="65" t="str">
        <x:v>Selected highest output TPS/MW measured row meeting median interactivity &gt;= 30.</x:v>
      </x:c>
    </x:row>
    <x:row r="56">
      <x:c r="A56" t="str">
        <x:v>DeepSeek V4 Pro|GB300|short|50</x:v>
      </x:c>
      <x:c r="B56" t="str">
        <x:v>DeepSeek V4 Pro</x:v>
      </x:c>
      <x:c r="C56" t="str">
        <x:v>dsv4</x:v>
      </x:c>
      <x:c r="D56" t="str">
        <x:v>GB300</x:v>
      </x:c>
      <x:c r="E56" t="str">
        <x:v>short</x:v>
      </x:c>
      <x:c r="F56" s="66" t="n">
        <x:v>50</x:v>
      </x:c>
      <x:c r="G56" s="67" t="str">
        <x:v>Y</x:v>
      </x:c>
      <x:c r="H56" s="157" t="n">
        <x:v>2816060.185385</x:v>
      </x:c>
      <x:c r="I56" s="70" t="n">
        <x:v>53.883074</x:v>
      </x:c>
      <x:c r="J56" s="70" t="n">
        <x:v>53.883074</x:v>
      </x:c>
      <x:c r="K56" s="158" t="n">
        <x:v>1</x:v>
      </x:c>
      <x:c r="L56" t="str">
        <x:v>GB300</x:v>
      </x:c>
      <x:c r="M56" t="str">
        <x:v>424190</x:v>
      </x:c>
      <x:c r="N56" t="str">
        <x:v>dynamo-trt</x:v>
      </x:c>
      <x:c r="O56" t="str">
        <x:v>fp4</x:v>
      </x:c>
      <x:c r="P56" t="str">
        <x:v>mtp</x:v>
      </x:c>
      <x:c r="Q56" t="n">
        <x:v>4301</x:v>
      </x:c>
      <x:c r="R56" t="str">
        <x:v>single_turn</x:v>
      </x:c>
      <x:c r="S56" t="n">
        <x:v>1024</x:v>
      </x:c>
      <x:c r="T56" t="n">
        <x:v>1024</x:v>
      </x:c>
      <x:c r="U56" t="n">
        <x:v>28</x:v>
      </x:c>
      <x:c r="V56" t="n">
        <x:v>18</x:v>
      </x:c>
      <x:c r="W56" s="65" t="str">
        <x:v>InferenceX_direct_exact_model_target_met</x:v>
      </x:c>
      <x:c r="X56" s="65" t="str">
        <x:v>InferenceX_direct_exact_model</x:v>
      </x:c>
      <x:c r="Y56" s="72" t="str">
        <x:v>2026-06-15</x:v>
      </x:c>
      <x:c r="Z56" s="65" t="str">
        <x:v>https://github.com/SemiAnalysisAI/InferenceX/actions/runs/27164980476/attempts/14</x:v>
      </x:c>
      <x:c r="AA56" s="65" t="str">
        <x:v>Selected highest output TPS/MW measured row meeting median interactivity &gt;= 50.</x:v>
      </x:c>
    </x:row>
    <x:row r="57">
      <x:c r="A57" t="str">
        <x:v>DeepSeek V4 Pro|GB300|long|50</x:v>
      </x:c>
      <x:c r="B57" t="str">
        <x:v>DeepSeek V4 Pro</x:v>
      </x:c>
      <x:c r="C57" t="str">
        <x:v>dsv4</x:v>
      </x:c>
      <x:c r="D57" t="str">
        <x:v>GB300</x:v>
      </x:c>
      <x:c r="E57" t="str">
        <x:v>long</x:v>
      </x:c>
      <x:c r="F57" s="66" t="n">
        <x:v>50</x:v>
      </x:c>
      <x:c r="G57" s="67" t="str">
        <x:v>Y</x:v>
      </x:c>
      <x:c r="H57" s="157" t="n">
        <x:v>1669415.886722</x:v>
      </x:c>
      <x:c r="I57" s="70" t="n">
        <x:v>74.262902</x:v>
      </x:c>
      <x:c r="J57" s="70" t="n">
        <x:v>74.262902</x:v>
      </x:c>
      <x:c r="K57" s="158" t="n">
        <x:v>1</x:v>
      </x:c>
      <x:c r="L57" t="str">
        <x:v>GB300</x:v>
      </x:c>
      <x:c r="M57" t="str">
        <x:v>424198</x:v>
      </x:c>
      <x:c r="N57" t="str">
        <x:v>dynamo-trt</x:v>
      </x:c>
      <x:c r="O57" t="str">
        <x:v>fp4</x:v>
      </x:c>
      <x:c r="P57" t="str">
        <x:v>mtp</x:v>
      </x:c>
      <x:c r="Q57" t="n">
        <x:v>1229</x:v>
      </x:c>
      <x:c r="R57" t="str">
        <x:v>single_turn</x:v>
      </x:c>
      <x:c r="S57" t="n">
        <x:v>8192</x:v>
      </x:c>
      <x:c r="T57" t="n">
        <x:v>1024</x:v>
      </x:c>
      <x:c r="U57" t="n">
        <x:v>57</x:v>
      </x:c>
      <x:c r="V57" t="n">
        <x:v>28</x:v>
      </x:c>
      <x:c r="W57" s="65" t="str">
        <x:v>InferenceX_direct_exact_model_target_met</x:v>
      </x:c>
      <x:c r="X57" s="65" t="str">
        <x:v>InferenceX_direct_exact_model</x:v>
      </x:c>
      <x:c r="Y57" s="72" t="str">
        <x:v>2026-06-15</x:v>
      </x:c>
      <x:c r="Z57" s="65" t="str">
        <x:v>https://github.com/SemiAnalysisAI/InferenceX/actions/runs/27164980476/attempts/14</x:v>
      </x:c>
      <x:c r="AA57" s="65" t="str">
        <x:v>Selected highest output TPS/MW measured row meeting median interactivity &gt;= 50.</x:v>
      </x:c>
    </x:row>
    <x:row r="58">
      <x:c r="A58" t="str">
        <x:v>DeepSeek V4 Pro|GB300|agentic|50</x:v>
      </x:c>
      <x:c r="B58" t="str">
        <x:v>DeepSeek V4 Pro</x:v>
      </x:c>
      <x:c r="C58" t="str">
        <x:v>dsv4</x:v>
      </x:c>
      <x:c r="D58" t="str">
        <x:v>GB300</x:v>
      </x:c>
      <x:c r="E58" t="str">
        <x:v>agentic</x:v>
      </x:c>
      <x:c r="F58" s="66" t="n">
        <x:v>50</x:v>
      </x:c>
      <x:c r="G58" s="67" t="str">
        <x:v>Y</x:v>
      </x:c>
      <x:c r="H58" s="157" t="n">
        <x:v>376846.25</x:v>
      </x:c>
      <x:c r="I58" s="70" t="n">
        <x:v>50.479556</x:v>
      </x:c>
      <x:c r="J58" s="70" t="n">
        <x:v>50.479556</x:v>
      </x:c>
      <x:c r="K58" s="158" t="n">
        <x:v>1</x:v>
      </x:c>
      <x:c r="L58" t="str">
        <x:v>GB300</x:v>
      </x:c>
      <x:c r="M58" t="str">
        <x:v>437077</x:v>
      </x:c>
      <x:c r="N58" t="str">
        <x:v>dynamo-vllm</x:v>
      </x:c>
      <x:c r="O58" t="str">
        <x:v>fp4</x:v>
      </x:c>
      <x:c r="P58" t="str">
        <x:v>mtp</x:v>
      </x:c>
      <x:c r="Q58" t="n">
        <x:v>384</x:v>
      </x:c>
      <x:c r="R58" t="str">
        <x:v>agentic_traces</x:v>
      </x:c>
      <x:c r="S58"/>
      <x:c r="T58"/>
      <x:c r="U58" t="n">
        <x:v>13</x:v>
      </x:c>
      <x:c r="V58" t="n">
        <x:v>13</x:v>
      </x:c>
      <x:c r="W58" s="65" t="str">
        <x:v>InferenceX_direct_exact_model_target_met</x:v>
      </x:c>
      <x:c r="X58" s="65" t="str">
        <x:v>InferenceX_direct_exact_model</x:v>
      </x:c>
      <x:c r="Y58" s="72" t="str">
        <x:v>2026-07-27</x:v>
      </x:c>
      <x:c r="Z58" s="65" t="str">
        <x:v>https://github.com/SemiAnalysisAI/InferenceX/actions/runs/30231719317/attempts/1</x:v>
      </x:c>
      <x:c r="AA58" s="65" t="str">
        <x:v>Selected highest output TPS/MW measured row meeting median interactivity &gt;= 50.</x:v>
      </x:c>
    </x:row>
    <x:row r="59">
      <x:c r="A59" t="str">
        <x:v>DeepSeek V4 Pro|GB300|short|70</x:v>
      </x:c>
      <x:c r="B59" t="str">
        <x:v>DeepSeek V4 Pro</x:v>
      </x:c>
      <x:c r="C59" t="str">
        <x:v>dsv4</x:v>
      </x:c>
      <x:c r="D59" t="str">
        <x:v>GB300</x:v>
      </x:c>
      <x:c r="E59" t="str">
        <x:v>short</x:v>
      </x:c>
      <x:c r="F59" s="66" t="n">
        <x:v>70</x:v>
      </x:c>
      <x:c r="G59" s="67" t="str">
        <x:v>Y</x:v>
      </x:c>
      <x:c r="H59" s="157" t="n">
        <x:v>1875330.328851</x:v>
      </x:c>
      <x:c r="I59" s="70" t="n">
        <x:v>81.22707</x:v>
      </x:c>
      <x:c r="J59" s="70" t="n">
        <x:v>81.22707</x:v>
      </x:c>
      <x:c r="K59" s="158" t="n">
        <x:v>1</x:v>
      </x:c>
      <x:c r="L59" t="str">
        <x:v>GB300</x:v>
      </x:c>
      <x:c r="M59" t="str">
        <x:v>424188</x:v>
      </x:c>
      <x:c r="N59" t="str">
        <x:v>dynamo-trt</x:v>
      </x:c>
      <x:c r="O59" t="str">
        <x:v>fp4</x:v>
      </x:c>
      <x:c r="P59" t="str">
        <x:v>mtp</x:v>
      </x:c>
      <x:c r="Q59" t="n">
        <x:v>2253</x:v>
      </x:c>
      <x:c r="R59" t="str">
        <x:v>single_turn</x:v>
      </x:c>
      <x:c r="S59" t="n">
        <x:v>1024</x:v>
      </x:c>
      <x:c r="T59" t="n">
        <x:v>1024</x:v>
      </x:c>
      <x:c r="U59" t="n">
        <x:v>28</x:v>
      </x:c>
      <x:c r="V59" t="n">
        <x:v>14</x:v>
      </x:c>
      <x:c r="W59" s="65" t="str">
        <x:v>InferenceX_direct_exact_model_target_met</x:v>
      </x:c>
      <x:c r="X59" s="65" t="str">
        <x:v>InferenceX_direct_exact_model</x:v>
      </x:c>
      <x:c r="Y59" s="72" t="str">
        <x:v>2026-06-15</x:v>
      </x:c>
      <x:c r="Z59" s="65" t="str">
        <x:v>https://github.com/SemiAnalysisAI/InferenceX/actions/runs/27164980476/attempts/14</x:v>
      </x:c>
      <x:c r="AA59" s="65" t="str">
        <x:v>Selected highest output TPS/MW measured row meeting median interactivity &gt;= 70.</x:v>
      </x:c>
    </x:row>
    <x:row r="60">
      <x:c r="A60" t="str">
        <x:v>DeepSeek V4 Pro|GB300|long|70</x:v>
      </x:c>
      <x:c r="B60" t="str">
        <x:v>DeepSeek V4 Pro</x:v>
      </x:c>
      <x:c r="C60" t="str">
        <x:v>dsv4</x:v>
      </x:c>
      <x:c r="D60" t="str">
        <x:v>GB300</x:v>
      </x:c>
      <x:c r="E60" t="str">
        <x:v>long</x:v>
      </x:c>
      <x:c r="F60" s="66" t="n">
        <x:v>70</x:v>
      </x:c>
      <x:c r="G60" s="67" t="str">
        <x:v>Y</x:v>
      </x:c>
      <x:c r="H60" s="157" t="n">
        <x:v>1669415.886722</x:v>
      </x:c>
      <x:c r="I60" s="70" t="n">
        <x:v>74.262902</x:v>
      </x:c>
      <x:c r="J60" s="70" t="n">
        <x:v>74.262902</x:v>
      </x:c>
      <x:c r="K60" s="158" t="n">
        <x:v>1</x:v>
      </x:c>
      <x:c r="L60" t="str">
        <x:v>GB300</x:v>
      </x:c>
      <x:c r="M60" t="str">
        <x:v>424198</x:v>
      </x:c>
      <x:c r="N60" t="str">
        <x:v>dynamo-trt</x:v>
      </x:c>
      <x:c r="O60" t="str">
        <x:v>fp4</x:v>
      </x:c>
      <x:c r="P60" t="str">
        <x:v>mtp</x:v>
      </x:c>
      <x:c r="Q60" t="n">
        <x:v>1229</x:v>
      </x:c>
      <x:c r="R60" t="str">
        <x:v>single_turn</x:v>
      </x:c>
      <x:c r="S60" t="n">
        <x:v>8192</x:v>
      </x:c>
      <x:c r="T60" t="n">
        <x:v>1024</x:v>
      </x:c>
      <x:c r="U60" t="n">
        <x:v>57</x:v>
      </x:c>
      <x:c r="V60" t="n">
        <x:v>24</x:v>
      </x:c>
      <x:c r="W60" s="65" t="str">
        <x:v>InferenceX_direct_exact_model_target_met</x:v>
      </x:c>
      <x:c r="X60" s="65" t="str">
        <x:v>InferenceX_direct_exact_model</x:v>
      </x:c>
      <x:c r="Y60" s="72" t="str">
        <x:v>2026-06-15</x:v>
      </x:c>
      <x:c r="Z60" s="65" t="str">
        <x:v>https://github.com/SemiAnalysisAI/InferenceX/actions/runs/27164980476/attempts/14</x:v>
      </x:c>
      <x:c r="AA60" s="65" t="str">
        <x:v>Selected highest output TPS/MW measured row meeting median interactivity &gt;= 70.</x:v>
      </x:c>
    </x:row>
    <x:row r="61">
      <x:c r="A61" t="str">
        <x:v>DeepSeek V4 Pro|GB300|agentic|70</x:v>
      </x:c>
      <x:c r="B61" t="str">
        <x:v>DeepSeek V4 Pro</x:v>
      </x:c>
      <x:c r="C61" t="str">
        <x:v>dsv4</x:v>
      </x:c>
      <x:c r="D61" t="str">
        <x:v>GB300</x:v>
      </x:c>
      <x:c r="E61" t="str">
        <x:v>agentic</x:v>
      </x:c>
      <x:c r="F61" s="66" t="n">
        <x:v>70</x:v>
      </x:c>
      <x:c r="G61" s="67" t="str">
        <x:v>Y</x:v>
      </x:c>
      <x:c r="H61" s="157" t="n">
        <x:v>155485.457547</x:v>
      </x:c>
      <x:c r="I61" s="70" t="n">
        <x:v>75.471698</x:v>
      </x:c>
      <x:c r="J61" s="70" t="n">
        <x:v>75.471698</x:v>
      </x:c>
      <x:c r="K61" s="158" t="n">
        <x:v>1</x:v>
      </x:c>
      <x:c r="L61" t="str">
        <x:v>GB300</x:v>
      </x:c>
      <x:c r="M61" t="str">
        <x:v>435797</x:v>
      </x:c>
      <x:c r="N61" t="str">
        <x:v>dynamo-sglang</x:v>
      </x:c>
      <x:c r="O61" t="str">
        <x:v>fp4</x:v>
      </x:c>
      <x:c r="P61" t="str">
        <x:v>mtp</x:v>
      </x:c>
      <x:c r="Q61" t="n">
        <x:v>256</x:v>
      </x:c>
      <x:c r="R61" t="str">
        <x:v>agentic_traces</x:v>
      </x:c>
      <x:c r="S61"/>
      <x:c r="T61"/>
      <x:c r="U61" t="n">
        <x:v>13</x:v>
      </x:c>
      <x:c r="V61" t="n">
        <x:v>8</x:v>
      </x:c>
      <x:c r="W61" s="65" t="str">
        <x:v>InferenceX_direct_exact_model_target_met</x:v>
      </x:c>
      <x:c r="X61" s="65" t="str">
        <x:v>InferenceX_direct_exact_model</x:v>
      </x:c>
      <x:c r="Y61" s="72" t="str">
        <x:v>2026-07-16</x:v>
      </x:c>
      <x:c r="Z61" s="65" t="str">
        <x:v>https://github.com/SemiAnalysisAI/InferenceX/actions/runs/29385297092/attempts/4</x:v>
      </x:c>
      <x:c r="AA61" s="65" t="str">
        <x:v>Selected highest output TPS/MW measured row meeting median interactivity &gt;= 70.</x:v>
      </x:c>
    </x:row>
    <x:row r="62">
      <x:c r="A62" t="str">
        <x:v>DeepSeek V4 Pro|GB300|short|100</x:v>
      </x:c>
      <x:c r="B62" t="str">
        <x:v>DeepSeek V4 Pro</x:v>
      </x:c>
      <x:c r="C62" t="str">
        <x:v>dsv4</x:v>
      </x:c>
      <x:c r="D62" t="str">
        <x:v>GB300</x:v>
      </x:c>
      <x:c r="E62" t="str">
        <x:v>short</x:v>
      </x:c>
      <x:c r="F62" s="66" t="n">
        <x:v>100</x:v>
      </x:c>
      <x:c r="G62" s="67" t="str">
        <x:v>Y</x:v>
      </x:c>
      <x:c r="H62" s="157" t="n">
        <x:v>656307.415419</x:v>
      </x:c>
      <x:c r="I62" s="70" t="n">
        <x:v>115.070451</x:v>
      </x:c>
      <x:c r="J62" s="70" t="n">
        <x:v>115.070451</x:v>
      </x:c>
      <x:c r="K62" s="158" t="n">
        <x:v>1</x:v>
      </x:c>
      <x:c r="L62" t="str">
        <x:v>GB300</x:v>
      </x:c>
      <x:c r="M62" t="str">
        <x:v>424193</x:v>
      </x:c>
      <x:c r="N62" t="str">
        <x:v>dynamo-trt</x:v>
      </x:c>
      <x:c r="O62" t="str">
        <x:v>fp4</x:v>
      </x:c>
      <x:c r="P62" t="str">
        <x:v>mtp</x:v>
      </x:c>
      <x:c r="Q62" t="n">
        <x:v>615</x:v>
      </x:c>
      <x:c r="R62" t="str">
        <x:v>single_turn</x:v>
      </x:c>
      <x:c r="S62" t="n">
        <x:v>1024</x:v>
      </x:c>
      <x:c r="T62" t="n">
        <x:v>1024</x:v>
      </x:c>
      <x:c r="U62" t="n">
        <x:v>28</x:v>
      </x:c>
      <x:c r="V62" t="n">
        <x:v>9</x:v>
      </x:c>
      <x:c r="W62" s="65" t="str">
        <x:v>InferenceX_direct_exact_model_target_met</x:v>
      </x:c>
      <x:c r="X62" s="65" t="str">
        <x:v>InferenceX_direct_exact_model</x:v>
      </x:c>
      <x:c r="Y62" s="72" t="str">
        <x:v>2026-06-15</x:v>
      </x:c>
      <x:c r="Z62" s="65" t="str">
        <x:v>https://github.com/SemiAnalysisAI/InferenceX/actions/runs/27164980476/attempts/14</x:v>
      </x:c>
      <x:c r="AA62" s="65" t="str">
        <x:v>Selected highest output TPS/MW measured row meeting median interactivity &gt;= 100.</x:v>
      </x:c>
    </x:row>
    <x:row r="63">
      <x:c r="A63" t="str">
        <x:v>DeepSeek V4 Pro|GB300|long|100</x:v>
      </x:c>
      <x:c r="B63" t="str">
        <x:v>DeepSeek V4 Pro</x:v>
      </x:c>
      <x:c r="C63" t="str">
        <x:v>dsv4</x:v>
      </x:c>
      <x:c r="D63" t="str">
        <x:v>GB300</x:v>
      </x:c>
      <x:c r="E63" t="str">
        <x:v>long</x:v>
      </x:c>
      <x:c r="F63" s="66" t="n">
        <x:v>100</x:v>
      </x:c>
      <x:c r="G63" s="67" t="str">
        <x:v>Y</x:v>
      </x:c>
      <x:c r="H63" s="157" t="n">
        <x:v>628688.538904</x:v>
      </x:c>
      <x:c r="I63" s="70" t="n">
        <x:v>111.211737</x:v>
      </x:c>
      <x:c r="J63" s="70" t="n">
        <x:v>111.211737</x:v>
      </x:c>
      <x:c r="K63" s="158" t="n">
        <x:v>1</x:v>
      </x:c>
      <x:c r="L63" t="str">
        <x:v>GB300</x:v>
      </x:c>
      <x:c r="M63" t="str">
        <x:v>424183</x:v>
      </x:c>
      <x:c r="N63" t="str">
        <x:v>dynamo-trt</x:v>
      </x:c>
      <x:c r="O63" t="str">
        <x:v>fp4</x:v>
      </x:c>
      <x:c r="P63" t="str">
        <x:v>mtp</x:v>
      </x:c>
      <x:c r="Q63" t="n">
        <x:v>615</x:v>
      </x:c>
      <x:c r="R63" t="str">
        <x:v>single_turn</x:v>
      </x:c>
      <x:c r="S63" t="n">
        <x:v>8192</x:v>
      </x:c>
      <x:c r="T63" t="n">
        <x:v>1024</x:v>
      </x:c>
      <x:c r="U63" t="n">
        <x:v>57</x:v>
      </x:c>
      <x:c r="V63" t="n">
        <x:v>14</x:v>
      </x:c>
      <x:c r="W63" s="65" t="str">
        <x:v>InferenceX_direct_exact_model_target_met</x:v>
      </x:c>
      <x:c r="X63" s="65" t="str">
        <x:v>InferenceX_direct_exact_model</x:v>
      </x:c>
      <x:c r="Y63" s="72" t="str">
        <x:v>2026-06-15</x:v>
      </x:c>
      <x:c r="Z63" s="65" t="str">
        <x:v>https://github.com/SemiAnalysisAI/InferenceX/actions/runs/27164980476/attempts/14</x:v>
      </x:c>
      <x:c r="AA63" s="65" t="str">
        <x:v>Selected highest output TPS/MW measured row meeting median interactivity &gt;= 100.</x:v>
      </x:c>
    </x:row>
    <x:row r="64">
      <x:c r="A64" t="str">
        <x:v>DeepSeek V4 Pro|GB300|agentic|100</x:v>
      </x:c>
      <x:c r="B64" t="str">
        <x:v>DeepSeek V4 Pro</x:v>
      </x:c>
      <x:c r="C64" t="str">
        <x:v>dsv4</x:v>
      </x:c>
      <x:c r="D64" t="str">
        <x:v>GB300</x:v>
      </x:c>
      <x:c r="E64" t="str">
        <x:v>agentic</x:v>
      </x:c>
      <x:c r="F64" s="66" t="n">
        <x:v>100</x:v>
      </x:c>
      <x:c r="G64" s="67" t="str">
        <x:v>Y</x:v>
      </x:c>
      <x:c r="H64" s="157" t="n">
        <x:v>52813.5</x:v>
      </x:c>
      <x:c r="I64" s="70" t="n">
        <x:v>125.786164</x:v>
      </x:c>
      <x:c r="J64" s="70" t="n">
        <x:v>125.786164</x:v>
      </x:c>
      <x:c r="K64" s="158" t="n">
        <x:v>1</x:v>
      </x:c>
      <x:c r="L64" t="str">
        <x:v>GB300</x:v>
      </x:c>
      <x:c r="M64" t="str">
        <x:v>437078</x:v>
      </x:c>
      <x:c r="N64" t="str">
        <x:v>dynamo-vllm</x:v>
      </x:c>
      <x:c r="O64" t="str">
        <x:v>fp4</x:v>
      </x:c>
      <x:c r="P64" t="str">
        <x:v>mtp</x:v>
      </x:c>
      <x:c r="Q64" t="n">
        <x:v>4</x:v>
      </x:c>
      <x:c r="R64" t="str">
        <x:v>agentic_traces</x:v>
      </x:c>
      <x:c r="S64"/>
      <x:c r="T64"/>
      <x:c r="U64" t="n">
        <x:v>13</x:v>
      </x:c>
      <x:c r="V64" t="n">
        <x:v>5</x:v>
      </x:c>
      <x:c r="W64" s="65" t="str">
        <x:v>InferenceX_direct_exact_model_target_met</x:v>
      </x:c>
      <x:c r="X64" s="65" t="str">
        <x:v>InferenceX_direct_exact_model</x:v>
      </x:c>
      <x:c r="Y64" s="72" t="str">
        <x:v>2026-07-27</x:v>
      </x:c>
      <x:c r="Z64" s="65" t="str">
        <x:v>https://github.com/SemiAnalysisAI/InferenceX/actions/runs/30231719317/attempts/1</x:v>
      </x:c>
      <x:c r="AA64" s="65" t="str">
        <x:v>Selected highest output TPS/MW measured row meeting median interactivity &gt;= 100.</x:v>
      </x:c>
    </x:row>
    <x:row r="65">
      <x:c r="A65" t="str">
        <x:v>DeepSeek V4 Pro|R200|short|30</x:v>
      </x:c>
      <x:c r="B65" t="str">
        <x:v>DeepSeek V4 Pro</x:v>
      </x:c>
      <x:c r="C65" t="str">
        <x:v>dsv4</x:v>
      </x:c>
      <x:c r="D65" t="str">
        <x:v>R200</x:v>
      </x:c>
      <x:c r="E65" t="str">
        <x:v>short</x:v>
      </x:c>
      <x:c r="F65" s="66" t="n">
        <x:v>30</x:v>
      </x:c>
      <x:c r="G65" s="67" t="str">
        <x:f>IF(H65="","N","Y")</x:f>
        <x:v>N</x:v>
      </x:c>
      <x:c r="H65" s="157" t="str">
        <x:f>IFERROR(IF(OR('00b_GPU_Scaling'!F10="",'00b_GPU_Scaling'!F7="",H29=""),"",H29*'00b_GPU_Scaling'!F10/'00b_GPU_Scaling'!F7),"")</x:f>
      </x:c>
      <x:c r="I65" s="70" t="str">
        <x:f>IF(H65="","",I29)</x:f>
      </x:c>
      <x:c r="J65" s="70" t="str">
        <x:f>IF(H65="","",J29)</x:f>
      </x:c>
      <x:c r="K65" s="158" t="str">
        <x:f>IFERROR(IF(OR('00b_GPU_Scaling'!F10="",'00b_GPU_Scaling'!F7=""),"",'00b_GPU_Scaling'!F10/'00b_GPU_Scaling'!F7),"")</x:f>
      </x:c>
      <x:c r="L65" t="str">
        <x:v>B300</x:v>
      </x:c>
      <x:c r="M65" t="str">
        <x:v>420783</x:v>
      </x:c>
      <x:c r="N65" t="str">
        <x:v>trt</x:v>
      </x:c>
      <x:c r="O65" t="str">
        <x:v>fp4</x:v>
      </x:c>
      <x:c r="P65" t="str">
        <x:v>mtp</x:v>
      </x:c>
      <x:c r="Q65" t="n">
        <x:v>1024</x:v>
      </x:c>
      <x:c r="R65" t="str">
        <x:v>single_turn</x:v>
      </x:c>
      <x:c r="S65" t="n">
        <x:v>1024</x:v>
      </x:c>
      <x:c r="T65" t="n">
        <x:v>1024</x:v>
      </x:c>
      <x:c r="U65" t="n">
        <x:v>71</x:v>
      </x:c>
      <x:c r="V65" t="n">
        <x:v>52</x:v>
      </x:c>
      <x:c r="W65" s="65" t="str">
        <x:f>IF(H65="","unavailable_missing_hbm_bandwidth_or_all_in_power","HBM_bandwidth_per_all_in_power_scaled_target_met")</x:f>
        <x:v>unavailable_missing_hbm_bandwidth_or_all_in_power</x:v>
      </x:c>
      <x:c r="X65" s="65" t="str">
        <x:f>IF(H65="","editable_future_gpu_unavailable","InferenceX_source_curve_HBM_bandwidth_power_scaled")</x:f>
        <x:v>editable_future_gpu_unavailable</x:v>
      </x:c>
      <x:c r="Y65" s="72" t="str">
        <x:v>2026-06-12</x:v>
      </x:c>
      <x:c r="Z65" s="65" t="str">
        <x:v>https://github.com/SemiAnalysisAI/InferenceX/actions/runs/27370207913/attempts/1</x:v>
      </x:c>
      <x:c r="AA65" s="65" t="str">
        <x:f>IF(H65="","Enter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66">
      <x:c r="A66" t="str">
        <x:v>DeepSeek V4 Pro|R200|long|30</x:v>
      </x:c>
      <x:c r="B66" t="str">
        <x:v>DeepSeek V4 Pro</x:v>
      </x:c>
      <x:c r="C66" t="str">
        <x:v>dsv4</x:v>
      </x:c>
      <x:c r="D66" t="str">
        <x:v>R200</x:v>
      </x:c>
      <x:c r="E66" t="str">
        <x:v>long</x:v>
      </x:c>
      <x:c r="F66" s="66" t="n">
        <x:v>30</x:v>
      </x:c>
      <x:c r="G66" s="67" t="str">
        <x:f>IF(H66="","N","Y")</x:f>
        <x:v>N</x:v>
      </x:c>
      <x:c r="H66" s="157" t="str">
        <x:f>IFERROR(IF(OR('00b_GPU_Scaling'!F10="",'00b_GPU_Scaling'!F7="",H30=""),"",H30*'00b_GPU_Scaling'!F10/'00b_GPU_Scaling'!F7),"")</x:f>
      </x:c>
      <x:c r="I66" s="70" t="str">
        <x:f>IF(H66="","",I30)</x:f>
      </x:c>
      <x:c r="J66" s="70" t="str">
        <x:f>IF(H66="","",J30)</x:f>
      </x:c>
      <x:c r="K66" s="158" t="str">
        <x:f>IFERROR(IF(OR('00b_GPU_Scaling'!F10="",'00b_GPU_Scaling'!F7=""),"",'00b_GPU_Scaling'!F10/'00b_GPU_Scaling'!F7),"")</x:f>
      </x:c>
      <x:c r="L66" t="str">
        <x:v>B300</x:v>
      </x:c>
      <x:c r="M66" t="str">
        <x:v>438030</x:v>
      </x:c>
      <x:c r="N66" t="str">
        <x:v>dynamo-sglang</x:v>
      </x:c>
      <x:c r="O66" t="str">
        <x:v>fp4</x:v>
      </x:c>
      <x:c r="P66" t="str">
        <x:v>mtp</x:v>
      </x:c>
      <x:c r="Q66" t="n">
        <x:v>3072</x:v>
      </x:c>
      <x:c r="R66" t="str">
        <x:v>single_turn</x:v>
      </x:c>
      <x:c r="S66" t="n">
        <x:v>8192</x:v>
      </x:c>
      <x:c r="T66" t="n">
        <x:v>1024</x:v>
      </x:c>
      <x:c r="U66" t="n">
        <x:v>90</x:v>
      </x:c>
      <x:c r="V66" t="n">
        <x:v>65</x:v>
      </x:c>
      <x:c r="W66" s="65" t="str">
        <x:f>IF(H66="","unavailable_missing_hbm_bandwidth_or_all_in_power","HBM_bandwidth_per_all_in_power_scaled_target_met")</x:f>
        <x:v>unavailable_missing_hbm_bandwidth_or_all_in_power</x:v>
      </x:c>
      <x:c r="X66" s="65" t="str">
        <x:f>IF(H66="","editable_future_gpu_unavailable","InferenceX_source_curve_HBM_bandwidth_power_scaled")</x:f>
        <x:v>editable_future_gpu_unavailable</x:v>
      </x:c>
      <x:c r="Y66" s="72" t="str">
        <x:v>2026-07-30</x:v>
      </x:c>
      <x:c r="Z66" s="65" t="str">
        <x:v>https://github.com/SemiAnalysisAI/InferenceX/actions/runs/30431632620/attempts/1</x:v>
      </x:c>
      <x:c r="AA66" s="65" t="str">
        <x:f>IF(H66="","Enter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67">
      <x:c r="A67" t="str">
        <x:v>DeepSeek V4 Pro|R200|agentic|30</x:v>
      </x:c>
      <x:c r="B67" t="str">
        <x:v>DeepSeek V4 Pro</x:v>
      </x:c>
      <x:c r="C67" t="str">
        <x:v>dsv4</x:v>
      </x:c>
      <x:c r="D67" t="str">
        <x:v>R200</x:v>
      </x:c>
      <x:c r="E67" t="str">
        <x:v>agentic</x:v>
      </x:c>
      <x:c r="F67" s="66" t="n">
        <x:v>30</x:v>
      </x:c>
      <x:c r="G67" s="67" t="str">
        <x:f>IF(H67="","N","Y")</x:f>
        <x:v>N</x:v>
      </x:c>
      <x:c r="H67" s="157" t="str">
        <x:f>IFERROR(IF(OR('00b_GPU_Scaling'!F10="",'00b_GPU_Scaling'!F7="",H31=""),"",H31*'00b_GPU_Scaling'!F10/'00b_GPU_Scaling'!F7),"")</x:f>
      </x:c>
      <x:c r="I67" s="70" t="str">
        <x:f>IF(H67="","",I31)</x:f>
      </x:c>
      <x:c r="J67" s="70" t="str">
        <x:f>IF(H67="","",J31)</x:f>
      </x:c>
      <x:c r="K67" s="158" t="str">
        <x:f>IFERROR(IF(OR('00b_GPU_Scaling'!F10="",'00b_GPU_Scaling'!F7=""),"",'00b_GPU_Scaling'!F10/'00b_GPU_Scaling'!F7),"")</x:f>
      </x:c>
      <x:c r="L67" t="str">
        <x:v>B300</x:v>
      </x:c>
      <x:c r="M67" t="str">
        <x:v>436432</x:v>
      </x:c>
      <x:c r="N67" t="str">
        <x:v>vllm</x:v>
      </x:c>
      <x:c r="O67" t="str">
        <x:v>fp4</x:v>
      </x:c>
      <x:c r="P67" t="str">
        <x:v>mtp</x:v>
      </x:c>
      <x:c r="Q67" t="n">
        <x:v>40</x:v>
      </x:c>
      <x:c r="R67" t="str">
        <x:v>agentic_traces</x:v>
      </x:c>
      <x:c r="S67"/>
      <x:c r="T67"/>
      <x:c r="U67" t="n">
        <x:v>117</x:v>
      </x:c>
      <x:c r="V67" t="n">
        <x:v>28</x:v>
      </x:c>
      <x:c r="W67" s="65" t="str">
        <x:f>IF(H67="","unavailable_missing_hbm_bandwidth_or_all_in_power","HBM_bandwidth_per_all_in_power_scaled_target_met")</x:f>
        <x:v>unavailable_missing_hbm_bandwidth_or_all_in_power</x:v>
      </x:c>
      <x:c r="X67" s="65" t="str">
        <x:f>IF(H67="","editable_future_gpu_unavailable","InferenceX_source_curve_HBM_bandwidth_power_scaled")</x:f>
        <x:v>editable_future_gpu_unavailable</x:v>
      </x:c>
      <x:c r="Y67" s="72" t="str">
        <x:v>2026-07-21</x:v>
      </x:c>
      <x:c r="Z67" s="65" t="str">
        <x:v>https://github.com/SemiAnalysisAI/InferenceX/actions/runs/29778042138/attempts/1</x:v>
      </x:c>
      <x:c r="AA67" s="65" t="str">
        <x:f>IF(H67="","Enter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68">
      <x:c r="A68" t="str">
        <x:v>DeepSeek V4 Pro|R200|short|50</x:v>
      </x:c>
      <x:c r="B68" t="str">
        <x:v>DeepSeek V4 Pro</x:v>
      </x:c>
      <x:c r="C68" t="str">
        <x:v>dsv4</x:v>
      </x:c>
      <x:c r="D68" t="str">
        <x:v>R200</x:v>
      </x:c>
      <x:c r="E68" t="str">
        <x:v>short</x:v>
      </x:c>
      <x:c r="F68" s="66" t="n">
        <x:v>50</x:v>
      </x:c>
      <x:c r="G68" s="67" t="str">
        <x:f>IF(H68="","N","Y")</x:f>
        <x:v>N</x:v>
      </x:c>
      <x:c r="H68" s="157" t="str">
        <x:f>IFERROR(IF(OR('00b_GPU_Scaling'!F10="",'00b_GPU_Scaling'!F7="",H32=""),"",H32*'00b_GPU_Scaling'!F10/'00b_GPU_Scaling'!F7),"")</x:f>
      </x:c>
      <x:c r="I68" s="70" t="str">
        <x:f>IF(H68="","",I32)</x:f>
      </x:c>
      <x:c r="J68" s="70" t="str">
        <x:f>IF(H68="","",J32)</x:f>
      </x:c>
      <x:c r="K68" s="158" t="str">
        <x:f>IFERROR(IF(OR('00b_GPU_Scaling'!F10="",'00b_GPU_Scaling'!F7=""),"",'00b_GPU_Scaling'!F10/'00b_GPU_Scaling'!F7),"")</x:f>
      </x:c>
      <x:c r="L68" t="str">
        <x:v>B300</x:v>
      </x:c>
      <x:c r="M68" t="str">
        <x:v>420768</x:v>
      </x:c>
      <x:c r="N68" t="str">
        <x:v>trt</x:v>
      </x:c>
      <x:c r="O68" t="str">
        <x:v>fp4</x:v>
      </x:c>
      <x:c r="P68" t="str">
        <x:v>mtp</x:v>
      </x:c>
      <x:c r="Q68" t="n">
        <x:v>64</x:v>
      </x:c>
      <x:c r="R68" t="str">
        <x:v>single_turn</x:v>
      </x:c>
      <x:c r="S68" t="n">
        <x:v>1024</x:v>
      </x:c>
      <x:c r="T68" t="n">
        <x:v>1024</x:v>
      </x:c>
      <x:c r="U68" t="n">
        <x:v>71</x:v>
      </x:c>
      <x:c r="V68" t="n">
        <x:v>38</x:v>
      </x:c>
      <x:c r="W68" s="65" t="str">
        <x:f>IF(H68="","unavailable_missing_hbm_bandwidth_or_all_in_power","HBM_bandwidth_per_all_in_power_scaled_target_met")</x:f>
        <x:v>unavailable_missing_hbm_bandwidth_or_all_in_power</x:v>
      </x:c>
      <x:c r="X68" s="65" t="str">
        <x:f>IF(H68="","editable_future_gpu_unavailable","InferenceX_source_curve_HBM_bandwidth_power_scaled")</x:f>
        <x:v>editable_future_gpu_unavailable</x:v>
      </x:c>
      <x:c r="Y68" s="72" t="str">
        <x:v>2026-06-12</x:v>
      </x:c>
      <x:c r="Z68" s="65" t="str">
        <x:v>https://github.com/SemiAnalysisAI/InferenceX/actions/runs/27370207913/attempts/1</x:v>
      </x:c>
      <x:c r="AA68" s="65" t="str">
        <x:f>IF(H68="","Enter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69">
      <x:c r="A69" t="str">
        <x:v>DeepSeek V4 Pro|R200|long|50</x:v>
      </x:c>
      <x:c r="B69" t="str">
        <x:v>DeepSeek V4 Pro</x:v>
      </x:c>
      <x:c r="C69" t="str">
        <x:v>dsv4</x:v>
      </x:c>
      <x:c r="D69" t="str">
        <x:v>R200</x:v>
      </x:c>
      <x:c r="E69" t="str">
        <x:v>long</x:v>
      </x:c>
      <x:c r="F69" s="66" t="n">
        <x:v>50</x:v>
      </x:c>
      <x:c r="G69" s="67" t="str">
        <x:f>IF(H69="","N","Y")</x:f>
        <x:v>N</x:v>
      </x:c>
      <x:c r="H69" s="157" t="str">
        <x:f>IFERROR(IF(OR('00b_GPU_Scaling'!F10="",'00b_GPU_Scaling'!F7="",H33=""),"",H33*'00b_GPU_Scaling'!F10/'00b_GPU_Scaling'!F7),"")</x:f>
      </x:c>
      <x:c r="I69" s="70" t="str">
        <x:f>IF(H69="","",I33)</x:f>
      </x:c>
      <x:c r="J69" s="70" t="str">
        <x:f>IF(H69="","",J33)</x:f>
      </x:c>
      <x:c r="K69" s="158" t="str">
        <x:f>IFERROR(IF(OR('00b_GPU_Scaling'!F10="",'00b_GPU_Scaling'!F7=""),"",'00b_GPU_Scaling'!F10/'00b_GPU_Scaling'!F7),"")</x:f>
      </x:c>
      <x:c r="L69" t="str">
        <x:v>B300</x:v>
      </x:c>
      <x:c r="M69" t="str">
        <x:v>438029</x:v>
      </x:c>
      <x:c r="N69" t="str">
        <x:v>dynamo-sglang</x:v>
      </x:c>
      <x:c r="O69" t="str">
        <x:v>fp4</x:v>
      </x:c>
      <x:c r="P69" t="str">
        <x:v>mtp</x:v>
      </x:c>
      <x:c r="Q69" t="n">
        <x:v>1024</x:v>
      </x:c>
      <x:c r="R69" t="str">
        <x:v>single_turn</x:v>
      </x:c>
      <x:c r="S69" t="n">
        <x:v>8192</x:v>
      </x:c>
      <x:c r="T69" t="n">
        <x:v>1024</x:v>
      </x:c>
      <x:c r="U69" t="n">
        <x:v>90</x:v>
      </x:c>
      <x:c r="V69" t="n">
        <x:v>47</x:v>
      </x:c>
      <x:c r="W69" s="65" t="str">
        <x:f>IF(H69="","unavailable_missing_hbm_bandwidth_or_all_in_power","HBM_bandwidth_per_all_in_power_scaled_target_met")</x:f>
        <x:v>unavailable_missing_hbm_bandwidth_or_all_in_power</x:v>
      </x:c>
      <x:c r="X69" s="65" t="str">
        <x:f>IF(H69="","editable_future_gpu_unavailable","InferenceX_source_curve_HBM_bandwidth_power_scaled")</x:f>
        <x:v>editable_future_gpu_unavailable</x:v>
      </x:c>
      <x:c r="Y69" s="72" t="str">
        <x:v>2026-07-30</x:v>
      </x:c>
      <x:c r="Z69" s="65" t="str">
        <x:v>https://github.com/SemiAnalysisAI/InferenceX/actions/runs/30431632620/attempts/1</x:v>
      </x:c>
      <x:c r="AA69" s="65" t="str">
        <x:f>IF(H69="","Enter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70">
      <x:c r="A70" t="str">
        <x:v>DeepSeek V4 Pro|R200|agentic|50</x:v>
      </x:c>
      <x:c r="B70" t="str">
        <x:v>DeepSeek V4 Pro</x:v>
      </x:c>
      <x:c r="C70" t="str">
        <x:v>dsv4</x:v>
      </x:c>
      <x:c r="D70" t="str">
        <x:v>R200</x:v>
      </x:c>
      <x:c r="E70" t="str">
        <x:v>agentic</x:v>
      </x:c>
      <x:c r="F70" s="66" t="n">
        <x:v>50</x:v>
      </x:c>
      <x:c r="G70" s="67" t="str">
        <x:f>IF(H70="","N","Y")</x:f>
        <x:v>N</x:v>
      </x:c>
      <x:c r="H70" s="157" t="str">
        <x:f>IFERROR(IF(OR('00b_GPU_Scaling'!F10="",'00b_GPU_Scaling'!F7="",H34=""),"",H34*'00b_GPU_Scaling'!F10/'00b_GPU_Scaling'!F7),"")</x:f>
      </x:c>
      <x:c r="I70" s="70" t="str">
        <x:f>IF(H70="","",I34)</x:f>
      </x:c>
      <x:c r="J70" s="70" t="str">
        <x:f>IF(H70="","",J34)</x:f>
      </x:c>
      <x:c r="K70" s="158" t="str">
        <x:f>IFERROR(IF(OR('00b_GPU_Scaling'!F10="",'00b_GPU_Scaling'!F7=""),"",'00b_GPU_Scaling'!F10/'00b_GPU_Scaling'!F7),"")</x:f>
      </x:c>
      <x:c r="L70" t="str">
        <x:v>B300</x:v>
      </x:c>
      <x:c r="M70" t="str">
        <x:v>436420</x:v>
      </x:c>
      <x:c r="N70" t="str">
        <x:v>vllm</x:v>
      </x:c>
      <x:c r="O70" t="str">
        <x:v>fp4</x:v>
      </x:c>
      <x:c r="P70" t="str">
        <x:v>mtp</x:v>
      </x:c>
      <x:c r="Q70" t="n">
        <x:v>12</x:v>
      </x:c>
      <x:c r="R70" t="str">
        <x:v>agentic_traces</x:v>
      </x:c>
      <x:c r="S70"/>
      <x:c r="T70"/>
      <x:c r="U70" t="n">
        <x:v>117</x:v>
      </x:c>
      <x:c r="V70" t="n">
        <x:v>20</x:v>
      </x:c>
      <x:c r="W70" s="65" t="str">
        <x:f>IF(H70="","unavailable_missing_hbm_bandwidth_or_all_in_power","HBM_bandwidth_per_all_in_power_scaled_target_met")</x:f>
        <x:v>unavailable_missing_hbm_bandwidth_or_all_in_power</x:v>
      </x:c>
      <x:c r="X70" s="65" t="str">
        <x:f>IF(H70="","editable_future_gpu_unavailable","InferenceX_source_curve_HBM_bandwidth_power_scaled")</x:f>
        <x:v>editable_future_gpu_unavailable</x:v>
      </x:c>
      <x:c r="Y70" s="72" t="str">
        <x:v>2026-07-21</x:v>
      </x:c>
      <x:c r="Z70" s="65" t="str">
        <x:v>https://github.com/SemiAnalysisAI/InferenceX/actions/runs/29778042138/attempts/1</x:v>
      </x:c>
      <x:c r="AA70" s="65" t="str">
        <x:f>IF(H70="","Enter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71">
      <x:c r="A71" t="str">
        <x:v>DeepSeek V4 Pro|R200|short|70</x:v>
      </x:c>
      <x:c r="B71" t="str">
        <x:v>DeepSeek V4 Pro</x:v>
      </x:c>
      <x:c r="C71" t="str">
        <x:v>dsv4</x:v>
      </x:c>
      <x:c r="D71" t="str">
        <x:v>R200</x:v>
      </x:c>
      <x:c r="E71" t="str">
        <x:v>short</x:v>
      </x:c>
      <x:c r="F71" s="66" t="n">
        <x:v>70</x:v>
      </x:c>
      <x:c r="G71" s="67" t="str">
        <x:f>IF(H71="","N","Y")</x:f>
        <x:v>N</x:v>
      </x:c>
      <x:c r="H71" s="157" t="str">
        <x:f>IFERROR(IF(OR('00b_GPU_Scaling'!F10="",'00b_GPU_Scaling'!F7="",H35=""),"",H35*'00b_GPU_Scaling'!F10/'00b_GPU_Scaling'!F7),"")</x:f>
      </x:c>
      <x:c r="I71" s="70" t="str">
        <x:f>IF(H71="","",I35)</x:f>
      </x:c>
      <x:c r="J71" s="70" t="str">
        <x:f>IF(H71="","",J35)</x:f>
      </x:c>
      <x:c r="K71" s="158" t="str">
        <x:f>IFERROR(IF(OR('00b_GPU_Scaling'!F10="",'00b_GPU_Scaling'!F7=""),"",'00b_GPU_Scaling'!F10/'00b_GPU_Scaling'!F7),"")</x:f>
      </x:c>
      <x:c r="L71" t="str">
        <x:v>B300</x:v>
      </x:c>
      <x:c r="M71" t="str">
        <x:v>434570</x:v>
      </x:c>
      <x:c r="N71" t="str">
        <x:v>vllm</x:v>
      </x:c>
      <x:c r="O71" t="str">
        <x:v>fp4</x:v>
      </x:c>
      <x:c r="P71" t="str">
        <x:v>mtp</x:v>
      </x:c>
      <x:c r="Q71" t="n">
        <x:v>16</x:v>
      </x:c>
      <x:c r="R71" t="str">
        <x:v>single_turn</x:v>
      </x:c>
      <x:c r="S71" t="n">
        <x:v>1024</x:v>
      </x:c>
      <x:c r="T71" t="n">
        <x:v>1024</x:v>
      </x:c>
      <x:c r="U71" t="n">
        <x:v>71</x:v>
      </x:c>
      <x:c r="V71" t="n">
        <x:v>30</x:v>
      </x:c>
      <x:c r="W71" s="65" t="str">
        <x:f>IF(H71="","unavailable_missing_hbm_bandwidth_or_all_in_power","HBM_bandwidth_per_all_in_power_scaled_target_met")</x:f>
        <x:v>unavailable_missing_hbm_bandwidth_or_all_in_power</x:v>
      </x:c>
      <x:c r="X71" s="65" t="str">
        <x:f>IF(H71="","editable_future_gpu_unavailable","InferenceX_source_curve_HBM_bandwidth_power_scaled")</x:f>
        <x:v>editable_future_gpu_unavailable</x:v>
      </x:c>
      <x:c r="Y71" s="72" t="str">
        <x:v>2026-07-12</x:v>
      </x:c>
      <x:c r="Z71" s="65" t="str">
        <x:v>https://github.com/SemiAnalysisAI/InferenceX/actions/runs/29177379558/attempts/1</x:v>
      </x:c>
      <x:c r="AA71" s="65" t="str">
        <x:f>IF(H71="","Enter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72">
      <x:c r="A72" t="str">
        <x:v>DeepSeek V4 Pro|R200|long|70</x:v>
      </x:c>
      <x:c r="B72" t="str">
        <x:v>DeepSeek V4 Pro</x:v>
      </x:c>
      <x:c r="C72" t="str">
        <x:v>dsv4</x:v>
      </x:c>
      <x:c r="D72" t="str">
        <x:v>R200</x:v>
      </x:c>
      <x:c r="E72" t="str">
        <x:v>long</x:v>
      </x:c>
      <x:c r="F72" s="66" t="n">
        <x:v>70</x:v>
      </x:c>
      <x:c r="G72" s="67" t="str">
        <x:f>IF(H72="","N","Y")</x:f>
        <x:v>N</x:v>
      </x:c>
      <x:c r="H72" s="157" t="str">
        <x:f>IFERROR(IF(OR('00b_GPU_Scaling'!F10="",'00b_GPU_Scaling'!F7="",H36=""),"",H36*'00b_GPU_Scaling'!F10/'00b_GPU_Scaling'!F7),"")</x:f>
      </x:c>
      <x:c r="I72" s="70" t="str">
        <x:f>IF(H72="","",I36)</x:f>
      </x:c>
      <x:c r="J72" s="70" t="str">
        <x:f>IF(H72="","",J36)</x:f>
      </x:c>
      <x:c r="K72" s="158" t="str">
        <x:f>IFERROR(IF(OR('00b_GPU_Scaling'!F10="",'00b_GPU_Scaling'!F7=""),"",'00b_GPU_Scaling'!F10/'00b_GPU_Scaling'!F7),"")</x:f>
      </x:c>
      <x:c r="L72" t="str">
        <x:v>B300</x:v>
      </x:c>
      <x:c r="M72" t="str">
        <x:v>438023</x:v>
      </x:c>
      <x:c r="N72" t="str">
        <x:v>dynamo-sglang</x:v>
      </x:c>
      <x:c r="O72" t="str">
        <x:v>fp4</x:v>
      </x:c>
      <x:c r="P72" t="str">
        <x:v>mtp</x:v>
      </x:c>
      <x:c r="Q72" t="n">
        <x:v>256</x:v>
      </x:c>
      <x:c r="R72" t="str">
        <x:v>single_turn</x:v>
      </x:c>
      <x:c r="S72" t="n">
        <x:v>8192</x:v>
      </x:c>
      <x:c r="T72" t="n">
        <x:v>1024</x:v>
      </x:c>
      <x:c r="U72" t="n">
        <x:v>90</x:v>
      </x:c>
      <x:c r="V72" t="n">
        <x:v>38</x:v>
      </x:c>
      <x:c r="W72" s="65" t="str">
        <x:f>IF(H72="","unavailable_missing_hbm_bandwidth_or_all_in_power","HBM_bandwidth_per_all_in_power_scaled_target_met")</x:f>
        <x:v>unavailable_missing_hbm_bandwidth_or_all_in_power</x:v>
      </x:c>
      <x:c r="X72" s="65" t="str">
        <x:f>IF(H72="","editable_future_gpu_unavailable","InferenceX_source_curve_HBM_bandwidth_power_scaled")</x:f>
        <x:v>editable_future_gpu_unavailable</x:v>
      </x:c>
      <x:c r="Y72" s="72" t="str">
        <x:v>2026-07-30</x:v>
      </x:c>
      <x:c r="Z72" s="65" t="str">
        <x:v>https://github.com/SemiAnalysisAI/InferenceX/actions/runs/30431632620/attempts/1</x:v>
      </x:c>
      <x:c r="AA72" s="65" t="str">
        <x:f>IF(H72="","Enter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73">
      <x:c r="A73" t="str">
        <x:v>DeepSeek V4 Pro|R200|agentic|70</x:v>
      </x:c>
      <x:c r="B73" t="str">
        <x:v>DeepSeek V4 Pro</x:v>
      </x:c>
      <x:c r="C73" t="str">
        <x:v>dsv4</x:v>
      </x:c>
      <x:c r="D73" t="str">
        <x:v>R200</x:v>
      </x:c>
      <x:c r="E73" t="str">
        <x:v>agentic</x:v>
      </x:c>
      <x:c r="F73" s="66" t="n">
        <x:v>70</x:v>
      </x:c>
      <x:c r="G73" s="67" t="str">
        <x:f>IF(H73="","N","Y")</x:f>
        <x:v>N</x:v>
      </x:c>
      <x:c r="H73" s="157" t="str">
        <x:f>IFERROR(IF(OR('00b_GPU_Scaling'!F10="",'00b_GPU_Scaling'!F7="",H37=""),"",H37*'00b_GPU_Scaling'!F10/'00b_GPU_Scaling'!F7),"")</x:f>
      </x:c>
      <x:c r="I73" s="70" t="str">
        <x:f>IF(H73="","",I37)</x:f>
      </x:c>
      <x:c r="J73" s="70" t="str">
        <x:f>IF(H73="","",J37)</x:f>
      </x:c>
      <x:c r="K73" s="158" t="str">
        <x:f>IFERROR(IF(OR('00b_GPU_Scaling'!F10="",'00b_GPU_Scaling'!F7=""),"",'00b_GPU_Scaling'!F10/'00b_GPU_Scaling'!F7),"")</x:f>
      </x:c>
      <x:c r="L73" t="str">
        <x:v>B300</x:v>
      </x:c>
      <x:c r="M73" t="str">
        <x:v>436420</x:v>
      </x:c>
      <x:c r="N73" t="str">
        <x:v>vllm</x:v>
      </x:c>
      <x:c r="O73" t="str">
        <x:v>fp4</x:v>
      </x:c>
      <x:c r="P73" t="str">
        <x:v>mtp</x:v>
      </x:c>
      <x:c r="Q73" t="n">
        <x:v>12</x:v>
      </x:c>
      <x:c r="R73" t="str">
        <x:v>agentic_traces</x:v>
      </x:c>
      <x:c r="S73"/>
      <x:c r="T73"/>
      <x:c r="U73" t="n">
        <x:v>117</x:v>
      </x:c>
      <x:c r="V73" t="n">
        <x:v>16</x:v>
      </x:c>
      <x:c r="W73" s="65" t="str">
        <x:f>IF(H73="","unavailable_missing_hbm_bandwidth_or_all_in_power","HBM_bandwidth_per_all_in_power_scaled_target_met")</x:f>
        <x:v>unavailable_missing_hbm_bandwidth_or_all_in_power</x:v>
      </x:c>
      <x:c r="X73" s="65" t="str">
        <x:f>IF(H73="","editable_future_gpu_unavailable","InferenceX_source_curve_HBM_bandwidth_power_scaled")</x:f>
        <x:v>editable_future_gpu_unavailable</x:v>
      </x:c>
      <x:c r="Y73" s="72" t="str">
        <x:v>2026-07-21</x:v>
      </x:c>
      <x:c r="Z73" s="65" t="str">
        <x:v>https://github.com/SemiAnalysisAI/InferenceX/actions/runs/29778042138/attempts/1</x:v>
      </x:c>
      <x:c r="AA73" s="65" t="str">
        <x:f>IF(H73="","Enter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74">
      <x:c r="A74" t="str">
        <x:v>DeepSeek V4 Pro|R200|short|100</x:v>
      </x:c>
      <x:c r="B74" t="str">
        <x:v>DeepSeek V4 Pro</x:v>
      </x:c>
      <x:c r="C74" t="str">
        <x:v>dsv4</x:v>
      </x:c>
      <x:c r="D74" t="str">
        <x:v>R200</x:v>
      </x:c>
      <x:c r="E74" t="str">
        <x:v>short</x:v>
      </x:c>
      <x:c r="F74" s="66" t="n">
        <x:v>100</x:v>
      </x:c>
      <x:c r="G74" s="67" t="str">
        <x:f>IF(H74="","N","Y")</x:f>
        <x:v>N</x:v>
      </x:c>
      <x:c r="H74" s="157" t="str">
        <x:f>IFERROR(IF(OR('00b_GPU_Scaling'!F10="",'00b_GPU_Scaling'!F7="",H38=""),"",H38*'00b_GPU_Scaling'!F10/'00b_GPU_Scaling'!F7),"")</x:f>
      </x:c>
      <x:c r="I74" s="70" t="str">
        <x:f>IF(H74="","",I38)</x:f>
      </x:c>
      <x:c r="J74" s="70" t="str">
        <x:f>IF(H74="","",J38)</x:f>
      </x:c>
      <x:c r="K74" s="158" t="str">
        <x:f>IFERROR(IF(OR('00b_GPU_Scaling'!F10="",'00b_GPU_Scaling'!F7=""),"",'00b_GPU_Scaling'!F10/'00b_GPU_Scaling'!F7),"")</x:f>
      </x:c>
      <x:c r="L74" t="str">
        <x:v>B300</x:v>
      </x:c>
      <x:c r="M74" t="str">
        <x:v>434534</x:v>
      </x:c>
      <x:c r="N74" t="str">
        <x:v>vllm</x:v>
      </x:c>
      <x:c r="O74" t="str">
        <x:v>fp4</x:v>
      </x:c>
      <x:c r="P74" t="str">
        <x:v>mtp</x:v>
      </x:c>
      <x:c r="Q74" t="n">
        <x:v>8</x:v>
      </x:c>
      <x:c r="R74" t="str">
        <x:v>single_turn</x:v>
      </x:c>
      <x:c r="S74" t="n">
        <x:v>1024</x:v>
      </x:c>
      <x:c r="T74" t="n">
        <x:v>1024</x:v>
      </x:c>
      <x:c r="U74" t="n">
        <x:v>71</x:v>
      </x:c>
      <x:c r="V74" t="n">
        <x:v>17</x:v>
      </x:c>
      <x:c r="W74" s="65" t="str">
        <x:f>IF(H74="","unavailable_missing_hbm_bandwidth_or_all_in_power","HBM_bandwidth_per_all_in_power_scaled_target_met")</x:f>
        <x:v>unavailable_missing_hbm_bandwidth_or_all_in_power</x:v>
      </x:c>
      <x:c r="X74" s="65" t="str">
        <x:f>IF(H74="","editable_future_gpu_unavailable","InferenceX_source_curve_HBM_bandwidth_power_scaled")</x:f>
        <x:v>editable_future_gpu_unavailable</x:v>
      </x:c>
      <x:c r="Y74" s="72" t="str">
        <x:v>2026-07-12</x:v>
      </x:c>
      <x:c r="Z74" s="65" t="str">
        <x:v>https://github.com/SemiAnalysisAI/InferenceX/actions/runs/29177379558/attempts/1</x:v>
      </x:c>
      <x:c r="AA74" s="65" t="str">
        <x:f>IF(H74="","Enter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75">
      <x:c r="A75" t="str">
        <x:v>DeepSeek V4 Pro|R200|long|100</x:v>
      </x:c>
      <x:c r="B75" t="str">
        <x:v>DeepSeek V4 Pro</x:v>
      </x:c>
      <x:c r="C75" t="str">
        <x:v>dsv4</x:v>
      </x:c>
      <x:c r="D75" t="str">
        <x:v>R200</x:v>
      </x:c>
      <x:c r="E75" t="str">
        <x:v>long</x:v>
      </x:c>
      <x:c r="F75" s="66" t="n">
        <x:v>100</x:v>
      </x:c>
      <x:c r="G75" s="67" t="str">
        <x:f>IF(H75="","N","Y")</x:f>
        <x:v>N</x:v>
      </x:c>
      <x:c r="H75" s="157" t="str">
        <x:f>IFERROR(IF(OR('00b_GPU_Scaling'!F10="",'00b_GPU_Scaling'!F7="",H39=""),"",H39*'00b_GPU_Scaling'!F10/'00b_GPU_Scaling'!F7),"")</x:f>
      </x:c>
      <x:c r="I75" s="70" t="str">
        <x:f>IF(H75="","",I39)</x:f>
      </x:c>
      <x:c r="J75" s="70" t="str">
        <x:f>IF(H75="","",J39)</x:f>
      </x:c>
      <x:c r="K75" s="158" t="str">
        <x:f>IFERROR(IF(OR('00b_GPU_Scaling'!F10="",'00b_GPU_Scaling'!F7=""),"",'00b_GPU_Scaling'!F10/'00b_GPU_Scaling'!F7),"")</x:f>
      </x:c>
      <x:c r="L75" t="str">
        <x:v>B300</x:v>
      </x:c>
      <x:c r="M75" t="str">
        <x:v>438026</x:v>
      </x:c>
      <x:c r="N75" t="str">
        <x:v>dynamo-sglang</x:v>
      </x:c>
      <x:c r="O75" t="str">
        <x:v>fp4</x:v>
      </x:c>
      <x:c r="P75" t="str">
        <x:v>mtp</x:v>
      </x:c>
      <x:c r="Q75" t="n">
        <x:v>64</x:v>
      </x:c>
      <x:c r="R75" t="str">
        <x:v>single_turn</x:v>
      </x:c>
      <x:c r="S75" t="n">
        <x:v>8192</x:v>
      </x:c>
      <x:c r="T75" t="n">
        <x:v>1024</x:v>
      </x:c>
      <x:c r="U75" t="n">
        <x:v>90</x:v>
      </x:c>
      <x:c r="V75" t="n">
        <x:v>20</x:v>
      </x:c>
      <x:c r="W75" s="65" t="str">
        <x:f>IF(H75="","unavailable_missing_hbm_bandwidth_or_all_in_power","HBM_bandwidth_per_all_in_power_scaled_target_met")</x:f>
        <x:v>unavailable_missing_hbm_bandwidth_or_all_in_power</x:v>
      </x:c>
      <x:c r="X75" s="65" t="str">
        <x:f>IF(H75="","editable_future_gpu_unavailable","InferenceX_source_curve_HBM_bandwidth_power_scaled")</x:f>
        <x:v>editable_future_gpu_unavailable</x:v>
      </x:c>
      <x:c r="Y75" s="72" t="str">
        <x:v>2026-07-30</x:v>
      </x:c>
      <x:c r="Z75" s="65" t="str">
        <x:v>https://github.com/SemiAnalysisAI/InferenceX/actions/runs/30431632620/attempts/1</x:v>
      </x:c>
      <x:c r="AA75" s="65" t="str">
        <x:f>IF(H75="","Enter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76">
      <x:c r="A76" t="str">
        <x:v>DeepSeek V4 Pro|R200|agentic|100</x:v>
      </x:c>
      <x:c r="B76" t="str">
        <x:v>DeepSeek V4 Pro</x:v>
      </x:c>
      <x:c r="C76" t="str">
        <x:v>dsv4</x:v>
      </x:c>
      <x:c r="D76" t="str">
        <x:v>R200</x:v>
      </x:c>
      <x:c r="E76" t="str">
        <x:v>agentic</x:v>
      </x:c>
      <x:c r="F76" s="66" t="n">
        <x:v>100</x:v>
      </x:c>
      <x:c r="G76" s="67" t="str">
        <x:f>IF(H76="","N","Y")</x:f>
        <x:v>N</x:v>
      </x:c>
      <x:c r="H76" s="157" t="str">
        <x:f>IFERROR(IF(OR('00b_GPU_Scaling'!F10="",'00b_GPU_Scaling'!F7="",H40=""),"",H40*'00b_GPU_Scaling'!F10/'00b_GPU_Scaling'!F7),"")</x:f>
      </x:c>
      <x:c r="I76" s="70" t="str">
        <x:f>IF(H76="","",I40)</x:f>
      </x:c>
      <x:c r="J76" s="70" t="str">
        <x:f>IF(H76="","",J40)</x:f>
      </x:c>
      <x:c r="K76" s="158" t="str">
        <x:f>IFERROR(IF(OR('00b_GPU_Scaling'!F10="",'00b_GPU_Scaling'!F7=""),"",'00b_GPU_Scaling'!F10/'00b_GPU_Scaling'!F7),"")</x:f>
      </x:c>
      <x:c r="L76" t="str">
        <x:v>B300</x:v>
      </x:c>
      <x:c r="M76" t="str">
        <x:v>436436</x:v>
      </x:c>
      <x:c r="N76" t="str">
        <x:v>vllm</x:v>
      </x:c>
      <x:c r="O76" t="str">
        <x:v>fp4</x:v>
      </x:c>
      <x:c r="P76" t="str">
        <x:v>mtp</x:v>
      </x:c>
      <x:c r="Q76" t="n">
        <x:v>6</x:v>
      </x:c>
      <x:c r="R76" t="str">
        <x:v>agentic_traces</x:v>
      </x:c>
      <x:c r="S76"/>
      <x:c r="T76"/>
      <x:c r="U76" t="n">
        <x:v>117</x:v>
      </x:c>
      <x:c r="V76" t="n">
        <x:v>9</x:v>
      </x:c>
      <x:c r="W76" s="65" t="str">
        <x:f>IF(H76="","unavailable_missing_hbm_bandwidth_or_all_in_power","HBM_bandwidth_per_all_in_power_scaled_target_met")</x:f>
        <x:v>unavailable_missing_hbm_bandwidth_or_all_in_power</x:v>
      </x:c>
      <x:c r="X76" s="65" t="str">
        <x:f>IF(H76="","editable_future_gpu_unavailable","InferenceX_source_curve_HBM_bandwidth_power_scaled")</x:f>
        <x:v>editable_future_gpu_unavailable</x:v>
      </x:c>
      <x:c r="Y76" s="72" t="str">
        <x:v>2026-07-21</x:v>
      </x:c>
      <x:c r="Z76" s="65" t="str">
        <x:v>https://github.com/SemiAnalysisAI/InferenceX/actions/runs/29778042138/attempts/1</x:v>
      </x:c>
      <x:c r="AA76" s="65" t="str">
        <x:f>IF(H76="","Enter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77">
      <x:c r="A77" t="str">
        <x:v>DeepSeek V4 Pro|VR200|short|30</x:v>
      </x:c>
      <x:c r="B77" t="str">
        <x:v>DeepSeek V4 Pro</x:v>
      </x:c>
      <x:c r="C77" t="str">
        <x:v>dsv4</x:v>
      </x:c>
      <x:c r="D77" t="str">
        <x:v>VR200</x:v>
      </x:c>
      <x:c r="E77" t="str">
        <x:v>short</x:v>
      </x:c>
      <x:c r="F77" s="66" t="n">
        <x:v>30</x:v>
      </x:c>
      <x:c r="G77" s="67" t="str">
        <x:f>IF(H77="","N","Y")</x:f>
        <x:v>N</x:v>
      </x:c>
      <x:c r="H77" s="157" t="str">
        <x:f>IFERROR(IF(OR('00b_GPU_Scaling'!F11="",'00b_GPU_Scaling'!F9="",H53=""),"",H53*'00b_GPU_Scaling'!F11/'00b_GPU_Scaling'!F9),"")</x:f>
      </x:c>
      <x:c r="I77" s="70" t="str">
        <x:f>IF(H77="","",I53)</x:f>
      </x:c>
      <x:c r="J77" s="70" t="str">
        <x:f>IF(H77="","",J53)</x:f>
      </x:c>
      <x:c r="K77" s="158" t="str">
        <x:f>IFERROR(IF(OR('00b_GPU_Scaling'!F11="",'00b_GPU_Scaling'!F9=""),"",'00b_GPU_Scaling'!F11/'00b_GPU_Scaling'!F9),"")</x:f>
      </x:c>
      <x:c r="L77" t="str">
        <x:v>GB300</x:v>
      </x:c>
      <x:c r="M77" t="str">
        <x:v>424202</x:v>
      </x:c>
      <x:c r="N77" t="str">
        <x:v>dynamo-trt</x:v>
      </x:c>
      <x:c r="O77" t="str">
        <x:v>fp4</x:v>
      </x:c>
      <x:c r="P77" t="str">
        <x:v>mtp</x:v>
      </x:c>
      <x:c r="Q77" t="n">
        <x:v>4301</x:v>
      </x:c>
      <x:c r="R77" t="str">
        <x:v>single_turn</x:v>
      </x:c>
      <x:c r="S77" t="n">
        <x:v>1024</x:v>
      </x:c>
      <x:c r="T77" t="n">
        <x:v>1024</x:v>
      </x:c>
      <x:c r="U77" t="n">
        <x:v>28</x:v>
      </x:c>
      <x:c r="V77" t="n">
        <x:v>24</x:v>
      </x:c>
      <x:c r="W77" s="65" t="str">
        <x:f>IF(H77="","unavailable_missing_hbm_bandwidth_or_all_in_power","HBM_bandwidth_per_all_in_power_scaled_target_met")</x:f>
        <x:v>unavailable_missing_hbm_bandwidth_or_all_in_power</x:v>
      </x:c>
      <x:c r="X77" s="65" t="str">
        <x:f>IF(H77="","editable_future_gpu_unavailable","InferenceX_source_curve_HBM_bandwidth_power_scaled")</x:f>
        <x:v>editable_future_gpu_unavailable</x:v>
      </x:c>
      <x:c r="Y77" s="72" t="str">
        <x:v>2026-06-15</x:v>
      </x:c>
      <x:c r="Z77" s="65" t="str">
        <x:v>https://github.com/SemiAnalysisAI/InferenceX/actions/runs/27164980476/attempts/14</x:v>
      </x:c>
      <x:c r="AA77" s="65" t="str">
        <x:f>IF(H77="","Enter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78">
      <x:c r="A78" t="str">
        <x:v>DeepSeek V4 Pro|VR200|long|30</x:v>
      </x:c>
      <x:c r="B78" t="str">
        <x:v>DeepSeek V4 Pro</x:v>
      </x:c>
      <x:c r="C78" t="str">
        <x:v>dsv4</x:v>
      </x:c>
      <x:c r="D78" t="str">
        <x:v>VR200</x:v>
      </x:c>
      <x:c r="E78" t="str">
        <x:v>long</x:v>
      </x:c>
      <x:c r="F78" s="66" t="n">
        <x:v>30</x:v>
      </x:c>
      <x:c r="G78" s="67" t="str">
        <x:f>IF(H78="","N","Y")</x:f>
        <x:v>N</x:v>
      </x:c>
      <x:c r="H78" s="157" t="str">
        <x:f>IFERROR(IF(OR('00b_GPU_Scaling'!F11="",'00b_GPU_Scaling'!F9="",H54=""),"",H54*'00b_GPU_Scaling'!F11/'00b_GPU_Scaling'!F9),"")</x:f>
      </x:c>
      <x:c r="I78" s="70" t="str">
        <x:f>IF(H78="","",I54)</x:f>
      </x:c>
      <x:c r="J78" s="70" t="str">
        <x:f>IF(H78="","",J54)</x:f>
      </x:c>
      <x:c r="K78" s="158" t="str">
        <x:f>IFERROR(IF(OR('00b_GPU_Scaling'!F11="",'00b_GPU_Scaling'!F9=""),"",'00b_GPU_Scaling'!F11/'00b_GPU_Scaling'!F9),"")</x:f>
      </x:c>
      <x:c r="L78" t="str">
        <x:v>GB300</x:v>
      </x:c>
      <x:c r="M78" t="str">
        <x:v>424208</x:v>
      </x:c>
      <x:c r="N78" t="str">
        <x:v>dynamo-trt</x:v>
      </x:c>
      <x:c r="O78" t="str">
        <x:v>fp4</x:v>
      </x:c>
      <x:c r="P78" t="str">
        <x:v>mtp</x:v>
      </x:c>
      <x:c r="Q78" t="n">
        <x:v>2253</x:v>
      </x:c>
      <x:c r="R78" t="str">
        <x:v>single_turn</x:v>
      </x:c>
      <x:c r="S78" t="n">
        <x:v>8192</x:v>
      </x:c>
      <x:c r="T78" t="n">
        <x:v>1024</x:v>
      </x:c>
      <x:c r="U78" t="n">
        <x:v>57</x:v>
      </x:c>
      <x:c r="V78" t="n">
        <x:v>44</x:v>
      </x:c>
      <x:c r="W78" s="65" t="str">
        <x:f>IF(H78="","unavailable_missing_hbm_bandwidth_or_all_in_power","HBM_bandwidth_per_all_in_power_scaled_target_met")</x:f>
        <x:v>unavailable_missing_hbm_bandwidth_or_all_in_power</x:v>
      </x:c>
      <x:c r="X78" s="65" t="str">
        <x:f>IF(H78="","editable_future_gpu_unavailable","InferenceX_source_curve_HBM_bandwidth_power_scaled")</x:f>
        <x:v>editable_future_gpu_unavailable</x:v>
      </x:c>
      <x:c r="Y78" s="72" t="str">
        <x:v>2026-06-15</x:v>
      </x:c>
      <x:c r="Z78" s="65" t="str">
        <x:v>https://github.com/SemiAnalysisAI/InferenceX/actions/runs/27164980476/attempts/14</x:v>
      </x:c>
      <x:c r="AA78" s="65" t="str">
        <x:f>IF(H78="","Enter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79">
      <x:c r="A79" t="str">
        <x:v>DeepSeek V4 Pro|VR200|agentic|30</x:v>
      </x:c>
      <x:c r="B79" t="str">
        <x:v>DeepSeek V4 Pro</x:v>
      </x:c>
      <x:c r="C79" t="str">
        <x:v>dsv4</x:v>
      </x:c>
      <x:c r="D79" t="str">
        <x:v>VR200</x:v>
      </x:c>
      <x:c r="E79" t="str">
        <x:v>agentic</x:v>
      </x:c>
      <x:c r="F79" s="66" t="n">
        <x:v>30</x:v>
      </x:c>
      <x:c r="G79" s="67" t="str">
        <x:f>IF(H79="","N","Y")</x:f>
        <x:v>N</x:v>
      </x:c>
      <x:c r="H79" s="157" t="str">
        <x:f>IFERROR(IF(OR('00b_GPU_Scaling'!F11="",'00b_GPU_Scaling'!F9="",H55=""),"",H55*'00b_GPU_Scaling'!F11/'00b_GPU_Scaling'!F9),"")</x:f>
      </x:c>
      <x:c r="I79" s="70" t="str">
        <x:f>IF(H79="","",I55)</x:f>
      </x:c>
      <x:c r="J79" s="70" t="str">
        <x:f>IF(H79="","",J55)</x:f>
      </x:c>
      <x:c r="K79" s="158" t="str">
        <x:f>IFERROR(IF(OR('00b_GPU_Scaling'!F11="",'00b_GPU_Scaling'!F9=""),"",'00b_GPU_Scaling'!F11/'00b_GPU_Scaling'!F9),"")</x:f>
      </x:c>
      <x:c r="L79" t="str">
        <x:v>GB300</x:v>
      </x:c>
      <x:c r="M79" t="str">
        <x:v>437077</x:v>
      </x:c>
      <x:c r="N79" t="str">
        <x:v>dynamo-vllm</x:v>
      </x:c>
      <x:c r="O79" t="str">
        <x:v>fp4</x:v>
      </x:c>
      <x:c r="P79" t="str">
        <x:v>mtp</x:v>
      </x:c>
      <x:c r="Q79" t="n">
        <x:v>384</x:v>
      </x:c>
      <x:c r="R79" t="str">
        <x:v>agentic_traces</x:v>
      </x:c>
      <x:c r="S79"/>
      <x:c r="T79"/>
      <x:c r="U79" t="n">
        <x:v>13</x:v>
      </x:c>
      <x:c r="V79" t="n">
        <x:v>13</x:v>
      </x:c>
      <x:c r="W79" s="65" t="str">
        <x:f>IF(H79="","unavailable_missing_hbm_bandwidth_or_all_in_power","HBM_bandwidth_per_all_in_power_scaled_target_met")</x:f>
        <x:v>unavailable_missing_hbm_bandwidth_or_all_in_power</x:v>
      </x:c>
      <x:c r="X79" s="65" t="str">
        <x:f>IF(H79="","editable_future_gpu_unavailable","InferenceX_source_curve_HBM_bandwidth_power_scaled")</x:f>
        <x:v>editable_future_gpu_unavailable</x:v>
      </x:c>
      <x:c r="Y79" s="72" t="str">
        <x:v>2026-07-27</x:v>
      </x:c>
      <x:c r="Z79" s="65" t="str">
        <x:v>https://github.com/SemiAnalysisAI/InferenceX/actions/runs/30231719317/attempts/1</x:v>
      </x:c>
      <x:c r="AA79" s="65" t="str">
        <x:f>IF(H79="","Enter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80">
      <x:c r="A80" t="str">
        <x:v>DeepSeek V4 Pro|VR200|short|50</x:v>
      </x:c>
      <x:c r="B80" t="str">
        <x:v>DeepSeek V4 Pro</x:v>
      </x:c>
      <x:c r="C80" t="str">
        <x:v>dsv4</x:v>
      </x:c>
      <x:c r="D80" t="str">
        <x:v>VR200</x:v>
      </x:c>
      <x:c r="E80" t="str">
        <x:v>short</x:v>
      </x:c>
      <x:c r="F80" s="66" t="n">
        <x:v>50</x:v>
      </x:c>
      <x:c r="G80" s="67" t="str">
        <x:f>IF(H80="","N","Y")</x:f>
        <x:v>N</x:v>
      </x:c>
      <x:c r="H80" s="157" t="str">
        <x:f>IFERROR(IF(OR('00b_GPU_Scaling'!F11="",'00b_GPU_Scaling'!F9="",H56=""),"",H56*'00b_GPU_Scaling'!F11/'00b_GPU_Scaling'!F9),"")</x:f>
      </x:c>
      <x:c r="I80" s="70" t="str">
        <x:f>IF(H80="","",I56)</x:f>
      </x:c>
      <x:c r="J80" s="70" t="str">
        <x:f>IF(H80="","",J56)</x:f>
      </x:c>
      <x:c r="K80" s="158" t="str">
        <x:f>IFERROR(IF(OR('00b_GPU_Scaling'!F11="",'00b_GPU_Scaling'!F9=""),"",'00b_GPU_Scaling'!F11/'00b_GPU_Scaling'!F9),"")</x:f>
      </x:c>
      <x:c r="L80" t="str">
        <x:v>GB300</x:v>
      </x:c>
      <x:c r="M80" t="str">
        <x:v>424190</x:v>
      </x:c>
      <x:c r="N80" t="str">
        <x:v>dynamo-trt</x:v>
      </x:c>
      <x:c r="O80" t="str">
        <x:v>fp4</x:v>
      </x:c>
      <x:c r="P80" t="str">
        <x:v>mtp</x:v>
      </x:c>
      <x:c r="Q80" t="n">
        <x:v>4301</x:v>
      </x:c>
      <x:c r="R80" t="str">
        <x:v>single_turn</x:v>
      </x:c>
      <x:c r="S80" t="n">
        <x:v>1024</x:v>
      </x:c>
      <x:c r="T80" t="n">
        <x:v>1024</x:v>
      </x:c>
      <x:c r="U80" t="n">
        <x:v>28</x:v>
      </x:c>
      <x:c r="V80" t="n">
        <x:v>18</x:v>
      </x:c>
      <x:c r="W80" s="65" t="str">
        <x:f>IF(H80="","unavailable_missing_hbm_bandwidth_or_all_in_power","HBM_bandwidth_per_all_in_power_scaled_target_met")</x:f>
        <x:v>unavailable_missing_hbm_bandwidth_or_all_in_power</x:v>
      </x:c>
      <x:c r="X80" s="65" t="str">
        <x:f>IF(H80="","editable_future_gpu_unavailable","InferenceX_source_curve_HBM_bandwidth_power_scaled")</x:f>
        <x:v>editable_future_gpu_unavailable</x:v>
      </x:c>
      <x:c r="Y80" s="72" t="str">
        <x:v>2026-06-15</x:v>
      </x:c>
      <x:c r="Z80" s="65" t="str">
        <x:v>https://github.com/SemiAnalysisAI/InferenceX/actions/runs/27164980476/attempts/14</x:v>
      </x:c>
      <x:c r="AA80" s="65" t="str">
        <x:f>IF(H80="","Enter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81">
      <x:c r="A81" t="str">
        <x:v>DeepSeek V4 Pro|VR200|long|50</x:v>
      </x:c>
      <x:c r="B81" t="str">
        <x:v>DeepSeek V4 Pro</x:v>
      </x:c>
      <x:c r="C81" t="str">
        <x:v>dsv4</x:v>
      </x:c>
      <x:c r="D81" t="str">
        <x:v>VR200</x:v>
      </x:c>
      <x:c r="E81" t="str">
        <x:v>long</x:v>
      </x:c>
      <x:c r="F81" s="66" t="n">
        <x:v>50</x:v>
      </x:c>
      <x:c r="G81" s="67" t="str">
        <x:f>IF(H81="","N","Y")</x:f>
        <x:v>N</x:v>
      </x:c>
      <x:c r="H81" s="157" t="str">
        <x:f>IFERROR(IF(OR('00b_GPU_Scaling'!F11="",'00b_GPU_Scaling'!F9="",H57=""),"",H57*'00b_GPU_Scaling'!F11/'00b_GPU_Scaling'!F9),"")</x:f>
      </x:c>
      <x:c r="I81" s="70" t="str">
        <x:f>IF(H81="","",I57)</x:f>
      </x:c>
      <x:c r="J81" s="70" t="str">
        <x:f>IF(H81="","",J57)</x:f>
      </x:c>
      <x:c r="K81" s="158" t="str">
        <x:f>IFERROR(IF(OR('00b_GPU_Scaling'!F11="",'00b_GPU_Scaling'!F9=""),"",'00b_GPU_Scaling'!F11/'00b_GPU_Scaling'!F9),"")</x:f>
      </x:c>
      <x:c r="L81" t="str">
        <x:v>GB300</x:v>
      </x:c>
      <x:c r="M81" t="str">
        <x:v>424198</x:v>
      </x:c>
      <x:c r="N81" t="str">
        <x:v>dynamo-trt</x:v>
      </x:c>
      <x:c r="O81" t="str">
        <x:v>fp4</x:v>
      </x:c>
      <x:c r="P81" t="str">
        <x:v>mtp</x:v>
      </x:c>
      <x:c r="Q81" t="n">
        <x:v>1229</x:v>
      </x:c>
      <x:c r="R81" t="str">
        <x:v>single_turn</x:v>
      </x:c>
      <x:c r="S81" t="n">
        <x:v>8192</x:v>
      </x:c>
      <x:c r="T81" t="n">
        <x:v>1024</x:v>
      </x:c>
      <x:c r="U81" t="n">
        <x:v>57</x:v>
      </x:c>
      <x:c r="V81" t="n">
        <x:v>28</x:v>
      </x:c>
      <x:c r="W81" s="65" t="str">
        <x:f>IF(H81="","unavailable_missing_hbm_bandwidth_or_all_in_power","HBM_bandwidth_per_all_in_power_scaled_target_met")</x:f>
        <x:v>unavailable_missing_hbm_bandwidth_or_all_in_power</x:v>
      </x:c>
      <x:c r="X81" s="65" t="str">
        <x:f>IF(H81="","editable_future_gpu_unavailable","InferenceX_source_curve_HBM_bandwidth_power_scaled")</x:f>
        <x:v>editable_future_gpu_unavailable</x:v>
      </x:c>
      <x:c r="Y81" s="72" t="str">
        <x:v>2026-06-15</x:v>
      </x:c>
      <x:c r="Z81" s="65" t="str">
        <x:v>https://github.com/SemiAnalysisAI/InferenceX/actions/runs/27164980476/attempts/14</x:v>
      </x:c>
      <x:c r="AA81" s="65" t="str">
        <x:f>IF(H81="","Enter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82">
      <x:c r="A82" t="str">
        <x:v>DeepSeek V4 Pro|VR200|agentic|50</x:v>
      </x:c>
      <x:c r="B82" t="str">
        <x:v>DeepSeek V4 Pro</x:v>
      </x:c>
      <x:c r="C82" t="str">
        <x:v>dsv4</x:v>
      </x:c>
      <x:c r="D82" t="str">
        <x:v>VR200</x:v>
      </x:c>
      <x:c r="E82" t="str">
        <x:v>agentic</x:v>
      </x:c>
      <x:c r="F82" s="66" t="n">
        <x:v>50</x:v>
      </x:c>
      <x:c r="G82" s="67" t="str">
        <x:f>IF(H82="","N","Y")</x:f>
        <x:v>N</x:v>
      </x:c>
      <x:c r="H82" s="157" t="str">
        <x:f>IFERROR(IF(OR('00b_GPU_Scaling'!F11="",'00b_GPU_Scaling'!F9="",H58=""),"",H58*'00b_GPU_Scaling'!F11/'00b_GPU_Scaling'!F9),"")</x:f>
      </x:c>
      <x:c r="I82" s="70" t="str">
        <x:f>IF(H82="","",I58)</x:f>
      </x:c>
      <x:c r="J82" s="70" t="str">
        <x:f>IF(H82="","",J58)</x:f>
      </x:c>
      <x:c r="K82" s="158" t="str">
        <x:f>IFERROR(IF(OR('00b_GPU_Scaling'!F11="",'00b_GPU_Scaling'!F9=""),"",'00b_GPU_Scaling'!F11/'00b_GPU_Scaling'!F9),"")</x:f>
      </x:c>
      <x:c r="L82" t="str">
        <x:v>GB300</x:v>
      </x:c>
      <x:c r="M82" t="str">
        <x:v>437077</x:v>
      </x:c>
      <x:c r="N82" t="str">
        <x:v>dynamo-vllm</x:v>
      </x:c>
      <x:c r="O82" t="str">
        <x:v>fp4</x:v>
      </x:c>
      <x:c r="P82" t="str">
        <x:v>mtp</x:v>
      </x:c>
      <x:c r="Q82" t="n">
        <x:v>384</x:v>
      </x:c>
      <x:c r="R82" t="str">
        <x:v>agentic_traces</x:v>
      </x:c>
      <x:c r="S82"/>
      <x:c r="T82"/>
      <x:c r="U82" t="n">
        <x:v>13</x:v>
      </x:c>
      <x:c r="V82" t="n">
        <x:v>13</x:v>
      </x:c>
      <x:c r="W82" s="65" t="str">
        <x:f>IF(H82="","unavailable_missing_hbm_bandwidth_or_all_in_power","HBM_bandwidth_per_all_in_power_scaled_target_met")</x:f>
        <x:v>unavailable_missing_hbm_bandwidth_or_all_in_power</x:v>
      </x:c>
      <x:c r="X82" s="65" t="str">
        <x:f>IF(H82="","editable_future_gpu_unavailable","InferenceX_source_curve_HBM_bandwidth_power_scaled")</x:f>
        <x:v>editable_future_gpu_unavailable</x:v>
      </x:c>
      <x:c r="Y82" s="72" t="str">
        <x:v>2026-07-27</x:v>
      </x:c>
      <x:c r="Z82" s="65" t="str">
        <x:v>https://github.com/SemiAnalysisAI/InferenceX/actions/runs/30231719317/attempts/1</x:v>
      </x:c>
      <x:c r="AA82" s="65" t="str">
        <x:f>IF(H82="","Enter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83">
      <x:c r="A83" t="str">
        <x:v>DeepSeek V4 Pro|VR200|short|70</x:v>
      </x:c>
      <x:c r="B83" t="str">
        <x:v>DeepSeek V4 Pro</x:v>
      </x:c>
      <x:c r="C83" t="str">
        <x:v>dsv4</x:v>
      </x:c>
      <x:c r="D83" t="str">
        <x:v>VR200</x:v>
      </x:c>
      <x:c r="E83" t="str">
        <x:v>short</x:v>
      </x:c>
      <x:c r="F83" s="66" t="n">
        <x:v>70</x:v>
      </x:c>
      <x:c r="G83" s="67" t="str">
        <x:f>IF(H83="","N","Y")</x:f>
        <x:v>N</x:v>
      </x:c>
      <x:c r="H83" s="157" t="str">
        <x:f>IFERROR(IF(OR('00b_GPU_Scaling'!F11="",'00b_GPU_Scaling'!F9="",H59=""),"",H59*'00b_GPU_Scaling'!F11/'00b_GPU_Scaling'!F9),"")</x:f>
      </x:c>
      <x:c r="I83" s="70" t="str">
        <x:f>IF(H83="","",I59)</x:f>
      </x:c>
      <x:c r="J83" s="70" t="str">
        <x:f>IF(H83="","",J59)</x:f>
      </x:c>
      <x:c r="K83" s="158" t="str">
        <x:f>IFERROR(IF(OR('00b_GPU_Scaling'!F11="",'00b_GPU_Scaling'!F9=""),"",'00b_GPU_Scaling'!F11/'00b_GPU_Scaling'!F9),"")</x:f>
      </x:c>
      <x:c r="L83" t="str">
        <x:v>GB300</x:v>
      </x:c>
      <x:c r="M83" t="str">
        <x:v>424188</x:v>
      </x:c>
      <x:c r="N83" t="str">
        <x:v>dynamo-trt</x:v>
      </x:c>
      <x:c r="O83" t="str">
        <x:v>fp4</x:v>
      </x:c>
      <x:c r="P83" t="str">
        <x:v>mtp</x:v>
      </x:c>
      <x:c r="Q83" t="n">
        <x:v>2253</x:v>
      </x:c>
      <x:c r="R83" t="str">
        <x:v>single_turn</x:v>
      </x:c>
      <x:c r="S83" t="n">
        <x:v>1024</x:v>
      </x:c>
      <x:c r="T83" t="n">
        <x:v>1024</x:v>
      </x:c>
      <x:c r="U83" t="n">
        <x:v>28</x:v>
      </x:c>
      <x:c r="V83" t="n">
        <x:v>14</x:v>
      </x:c>
      <x:c r="W83" s="65" t="str">
        <x:f>IF(H83="","unavailable_missing_hbm_bandwidth_or_all_in_power","HBM_bandwidth_per_all_in_power_scaled_target_met")</x:f>
        <x:v>unavailable_missing_hbm_bandwidth_or_all_in_power</x:v>
      </x:c>
      <x:c r="X83" s="65" t="str">
        <x:f>IF(H83="","editable_future_gpu_unavailable","InferenceX_source_curve_HBM_bandwidth_power_scaled")</x:f>
        <x:v>editable_future_gpu_unavailable</x:v>
      </x:c>
      <x:c r="Y83" s="72" t="str">
        <x:v>2026-06-15</x:v>
      </x:c>
      <x:c r="Z83" s="65" t="str">
        <x:v>https://github.com/SemiAnalysisAI/InferenceX/actions/runs/27164980476/attempts/14</x:v>
      </x:c>
      <x:c r="AA83" s="65" t="str">
        <x:f>IF(H83="","Enter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84">
      <x:c r="A84" t="str">
        <x:v>DeepSeek V4 Pro|VR200|long|70</x:v>
      </x:c>
      <x:c r="B84" t="str">
        <x:v>DeepSeek V4 Pro</x:v>
      </x:c>
      <x:c r="C84" t="str">
        <x:v>dsv4</x:v>
      </x:c>
      <x:c r="D84" t="str">
        <x:v>VR200</x:v>
      </x:c>
      <x:c r="E84" t="str">
        <x:v>long</x:v>
      </x:c>
      <x:c r="F84" s="66" t="n">
        <x:v>70</x:v>
      </x:c>
      <x:c r="G84" s="67" t="str">
        <x:f>IF(H84="","N","Y")</x:f>
        <x:v>N</x:v>
      </x:c>
      <x:c r="H84" s="157" t="str">
        <x:f>IFERROR(IF(OR('00b_GPU_Scaling'!F11="",'00b_GPU_Scaling'!F9="",H60=""),"",H60*'00b_GPU_Scaling'!F11/'00b_GPU_Scaling'!F9),"")</x:f>
      </x:c>
      <x:c r="I84" s="70" t="str">
        <x:f>IF(H84="","",I60)</x:f>
      </x:c>
      <x:c r="J84" s="70" t="str">
        <x:f>IF(H84="","",J60)</x:f>
      </x:c>
      <x:c r="K84" s="158" t="str">
        <x:f>IFERROR(IF(OR('00b_GPU_Scaling'!F11="",'00b_GPU_Scaling'!F9=""),"",'00b_GPU_Scaling'!F11/'00b_GPU_Scaling'!F9),"")</x:f>
      </x:c>
      <x:c r="L84" t="str">
        <x:v>GB300</x:v>
      </x:c>
      <x:c r="M84" t="str">
        <x:v>424198</x:v>
      </x:c>
      <x:c r="N84" t="str">
        <x:v>dynamo-trt</x:v>
      </x:c>
      <x:c r="O84" t="str">
        <x:v>fp4</x:v>
      </x:c>
      <x:c r="P84" t="str">
        <x:v>mtp</x:v>
      </x:c>
      <x:c r="Q84" t="n">
        <x:v>1229</x:v>
      </x:c>
      <x:c r="R84" t="str">
        <x:v>single_turn</x:v>
      </x:c>
      <x:c r="S84" t="n">
        <x:v>8192</x:v>
      </x:c>
      <x:c r="T84" t="n">
        <x:v>1024</x:v>
      </x:c>
      <x:c r="U84" t="n">
        <x:v>57</x:v>
      </x:c>
      <x:c r="V84" t="n">
        <x:v>24</x:v>
      </x:c>
      <x:c r="W84" s="65" t="str">
        <x:f>IF(H84="","unavailable_missing_hbm_bandwidth_or_all_in_power","HBM_bandwidth_per_all_in_power_scaled_target_met")</x:f>
        <x:v>unavailable_missing_hbm_bandwidth_or_all_in_power</x:v>
      </x:c>
      <x:c r="X84" s="65" t="str">
        <x:f>IF(H84="","editable_future_gpu_unavailable","InferenceX_source_curve_HBM_bandwidth_power_scaled")</x:f>
        <x:v>editable_future_gpu_unavailable</x:v>
      </x:c>
      <x:c r="Y84" s="72" t="str">
        <x:v>2026-06-15</x:v>
      </x:c>
      <x:c r="Z84" s="65" t="str">
        <x:v>https://github.com/SemiAnalysisAI/InferenceX/actions/runs/27164980476/attempts/14</x:v>
      </x:c>
      <x:c r="AA84" s="65" t="str">
        <x:f>IF(H84="","Enter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85">
      <x:c r="A85" t="str">
        <x:v>DeepSeek V4 Pro|VR200|agentic|70</x:v>
      </x:c>
      <x:c r="B85" t="str">
        <x:v>DeepSeek V4 Pro</x:v>
      </x:c>
      <x:c r="C85" t="str">
        <x:v>dsv4</x:v>
      </x:c>
      <x:c r="D85" t="str">
        <x:v>VR200</x:v>
      </x:c>
      <x:c r="E85" t="str">
        <x:v>agentic</x:v>
      </x:c>
      <x:c r="F85" s="66" t="n">
        <x:v>70</x:v>
      </x:c>
      <x:c r="G85" s="67" t="str">
        <x:f>IF(H85="","N","Y")</x:f>
        <x:v>N</x:v>
      </x:c>
      <x:c r="H85" s="157" t="str">
        <x:f>IFERROR(IF(OR('00b_GPU_Scaling'!F11="",'00b_GPU_Scaling'!F9="",H61=""),"",H61*'00b_GPU_Scaling'!F11/'00b_GPU_Scaling'!F9),"")</x:f>
      </x:c>
      <x:c r="I85" s="70" t="str">
        <x:f>IF(H85="","",I61)</x:f>
      </x:c>
      <x:c r="J85" s="70" t="str">
        <x:f>IF(H85="","",J61)</x:f>
      </x:c>
      <x:c r="K85" s="158" t="str">
        <x:f>IFERROR(IF(OR('00b_GPU_Scaling'!F11="",'00b_GPU_Scaling'!F9=""),"",'00b_GPU_Scaling'!F11/'00b_GPU_Scaling'!F9),"")</x:f>
      </x:c>
      <x:c r="L85" t="str">
        <x:v>GB300</x:v>
      </x:c>
      <x:c r="M85" t="str">
        <x:v>435797</x:v>
      </x:c>
      <x:c r="N85" t="str">
        <x:v>dynamo-sglang</x:v>
      </x:c>
      <x:c r="O85" t="str">
        <x:v>fp4</x:v>
      </x:c>
      <x:c r="P85" t="str">
        <x:v>mtp</x:v>
      </x:c>
      <x:c r="Q85" t="n">
        <x:v>256</x:v>
      </x:c>
      <x:c r="R85" t="str">
        <x:v>agentic_traces</x:v>
      </x:c>
      <x:c r="S85"/>
      <x:c r="T85"/>
      <x:c r="U85" t="n">
        <x:v>13</x:v>
      </x:c>
      <x:c r="V85" t="n">
        <x:v>8</x:v>
      </x:c>
      <x:c r="W85" s="65" t="str">
        <x:f>IF(H85="","unavailable_missing_hbm_bandwidth_or_all_in_power","HBM_bandwidth_per_all_in_power_scaled_target_met")</x:f>
        <x:v>unavailable_missing_hbm_bandwidth_or_all_in_power</x:v>
      </x:c>
      <x:c r="X85" s="65" t="str">
        <x:f>IF(H85="","editable_future_gpu_unavailable","InferenceX_source_curve_HBM_bandwidth_power_scaled")</x:f>
        <x:v>editable_future_gpu_unavailable</x:v>
      </x:c>
      <x:c r="Y85" s="72" t="str">
        <x:v>2026-07-16</x:v>
      </x:c>
      <x:c r="Z85" s="65" t="str">
        <x:v>https://github.com/SemiAnalysisAI/InferenceX/actions/runs/29385297092/attempts/4</x:v>
      </x:c>
      <x:c r="AA85" s="65" t="str">
        <x:f>IF(H85="","Enter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86">
      <x:c r="A86" t="str">
        <x:v>DeepSeek V4 Pro|VR200|short|100</x:v>
      </x:c>
      <x:c r="B86" t="str">
        <x:v>DeepSeek V4 Pro</x:v>
      </x:c>
      <x:c r="C86" t="str">
        <x:v>dsv4</x:v>
      </x:c>
      <x:c r="D86" t="str">
        <x:v>VR200</x:v>
      </x:c>
      <x:c r="E86" t="str">
        <x:v>short</x:v>
      </x:c>
      <x:c r="F86" s="66" t="n">
        <x:v>100</x:v>
      </x:c>
      <x:c r="G86" s="67" t="str">
        <x:f>IF(H86="","N","Y")</x:f>
        <x:v>N</x:v>
      </x:c>
      <x:c r="H86" s="157" t="str">
        <x:f>IFERROR(IF(OR('00b_GPU_Scaling'!F11="",'00b_GPU_Scaling'!F9="",H62=""),"",H62*'00b_GPU_Scaling'!F11/'00b_GPU_Scaling'!F9),"")</x:f>
      </x:c>
      <x:c r="I86" s="70" t="str">
        <x:f>IF(H86="","",I62)</x:f>
      </x:c>
      <x:c r="J86" s="70" t="str">
        <x:f>IF(H86="","",J62)</x:f>
      </x:c>
      <x:c r="K86" s="158" t="str">
        <x:f>IFERROR(IF(OR('00b_GPU_Scaling'!F11="",'00b_GPU_Scaling'!F9=""),"",'00b_GPU_Scaling'!F11/'00b_GPU_Scaling'!F9),"")</x:f>
      </x:c>
      <x:c r="L86" t="str">
        <x:v>GB300</x:v>
      </x:c>
      <x:c r="M86" t="str">
        <x:v>424193</x:v>
      </x:c>
      <x:c r="N86" t="str">
        <x:v>dynamo-trt</x:v>
      </x:c>
      <x:c r="O86" t="str">
        <x:v>fp4</x:v>
      </x:c>
      <x:c r="P86" t="str">
        <x:v>mtp</x:v>
      </x:c>
      <x:c r="Q86" t="n">
        <x:v>615</x:v>
      </x:c>
      <x:c r="R86" t="str">
        <x:v>single_turn</x:v>
      </x:c>
      <x:c r="S86" t="n">
        <x:v>1024</x:v>
      </x:c>
      <x:c r="T86" t="n">
        <x:v>1024</x:v>
      </x:c>
      <x:c r="U86" t="n">
        <x:v>28</x:v>
      </x:c>
      <x:c r="V86" t="n">
        <x:v>9</x:v>
      </x:c>
      <x:c r="W86" s="65" t="str">
        <x:f>IF(H86="","unavailable_missing_hbm_bandwidth_or_all_in_power","HBM_bandwidth_per_all_in_power_scaled_target_met")</x:f>
        <x:v>unavailable_missing_hbm_bandwidth_or_all_in_power</x:v>
      </x:c>
      <x:c r="X86" s="65" t="str">
        <x:f>IF(H86="","editable_future_gpu_unavailable","InferenceX_source_curve_HBM_bandwidth_power_scaled")</x:f>
        <x:v>editable_future_gpu_unavailable</x:v>
      </x:c>
      <x:c r="Y86" s="72" t="str">
        <x:v>2026-06-15</x:v>
      </x:c>
      <x:c r="Z86" s="65" t="str">
        <x:v>https://github.com/SemiAnalysisAI/InferenceX/actions/runs/27164980476/attempts/14</x:v>
      </x:c>
      <x:c r="AA86" s="65" t="str">
        <x:f>IF(H86="","Enter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87">
      <x:c r="A87" t="str">
        <x:v>DeepSeek V4 Pro|VR200|long|100</x:v>
      </x:c>
      <x:c r="B87" t="str">
        <x:v>DeepSeek V4 Pro</x:v>
      </x:c>
      <x:c r="C87" t="str">
        <x:v>dsv4</x:v>
      </x:c>
      <x:c r="D87" t="str">
        <x:v>VR200</x:v>
      </x:c>
      <x:c r="E87" t="str">
        <x:v>long</x:v>
      </x:c>
      <x:c r="F87" s="66" t="n">
        <x:v>100</x:v>
      </x:c>
      <x:c r="G87" s="67" t="str">
        <x:f>IF(H87="","N","Y")</x:f>
        <x:v>N</x:v>
      </x:c>
      <x:c r="H87" s="157" t="str">
        <x:f>IFERROR(IF(OR('00b_GPU_Scaling'!F11="",'00b_GPU_Scaling'!F9="",H63=""),"",H63*'00b_GPU_Scaling'!F11/'00b_GPU_Scaling'!F9),"")</x:f>
      </x:c>
      <x:c r="I87" s="70" t="str">
        <x:f>IF(H87="","",I63)</x:f>
      </x:c>
      <x:c r="J87" s="70" t="str">
        <x:f>IF(H87="","",J63)</x:f>
      </x:c>
      <x:c r="K87" s="158" t="str">
        <x:f>IFERROR(IF(OR('00b_GPU_Scaling'!F11="",'00b_GPU_Scaling'!F9=""),"",'00b_GPU_Scaling'!F11/'00b_GPU_Scaling'!F9),"")</x:f>
      </x:c>
      <x:c r="L87" t="str">
        <x:v>GB300</x:v>
      </x:c>
      <x:c r="M87" t="str">
        <x:v>424183</x:v>
      </x:c>
      <x:c r="N87" t="str">
        <x:v>dynamo-trt</x:v>
      </x:c>
      <x:c r="O87" t="str">
        <x:v>fp4</x:v>
      </x:c>
      <x:c r="P87" t="str">
        <x:v>mtp</x:v>
      </x:c>
      <x:c r="Q87" t="n">
        <x:v>615</x:v>
      </x:c>
      <x:c r="R87" t="str">
        <x:v>single_turn</x:v>
      </x:c>
      <x:c r="S87" t="n">
        <x:v>8192</x:v>
      </x:c>
      <x:c r="T87" t="n">
        <x:v>1024</x:v>
      </x:c>
      <x:c r="U87" t="n">
        <x:v>57</x:v>
      </x:c>
      <x:c r="V87" t="n">
        <x:v>14</x:v>
      </x:c>
      <x:c r="W87" s="65" t="str">
        <x:f>IF(H87="","unavailable_missing_hbm_bandwidth_or_all_in_power","HBM_bandwidth_per_all_in_power_scaled_target_met")</x:f>
        <x:v>unavailable_missing_hbm_bandwidth_or_all_in_power</x:v>
      </x:c>
      <x:c r="X87" s="65" t="str">
        <x:f>IF(H87="","editable_future_gpu_unavailable","InferenceX_source_curve_HBM_bandwidth_power_scaled")</x:f>
        <x:v>editable_future_gpu_unavailable</x:v>
      </x:c>
      <x:c r="Y87" s="72" t="str">
        <x:v>2026-06-15</x:v>
      </x:c>
      <x:c r="Z87" s="65" t="str">
        <x:v>https://github.com/SemiAnalysisAI/InferenceX/actions/runs/27164980476/attempts/14</x:v>
      </x:c>
      <x:c r="AA87" s="65" t="str">
        <x:f>IF(H87="","Enter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88">
      <x:c r="A88" t="str">
        <x:v>DeepSeek V4 Pro|VR200|agentic|100</x:v>
      </x:c>
      <x:c r="B88" t="str">
        <x:v>DeepSeek V4 Pro</x:v>
      </x:c>
      <x:c r="C88" t="str">
        <x:v>dsv4</x:v>
      </x:c>
      <x:c r="D88" t="str">
        <x:v>VR200</x:v>
      </x:c>
      <x:c r="E88" t="str">
        <x:v>agentic</x:v>
      </x:c>
      <x:c r="F88" s="66" t="n">
        <x:v>100</x:v>
      </x:c>
      <x:c r="G88" s="67" t="str">
        <x:f>IF(H88="","N","Y")</x:f>
        <x:v>N</x:v>
      </x:c>
      <x:c r="H88" s="157" t="str">
        <x:f>IFERROR(IF(OR('00b_GPU_Scaling'!F11="",'00b_GPU_Scaling'!F9="",H64=""),"",H64*'00b_GPU_Scaling'!F11/'00b_GPU_Scaling'!F9),"")</x:f>
      </x:c>
      <x:c r="I88" s="70" t="str">
        <x:f>IF(H88="","",I64)</x:f>
      </x:c>
      <x:c r="J88" s="70" t="str">
        <x:f>IF(H88="","",J64)</x:f>
      </x:c>
      <x:c r="K88" s="158" t="str">
        <x:f>IFERROR(IF(OR('00b_GPU_Scaling'!F11="",'00b_GPU_Scaling'!F9=""),"",'00b_GPU_Scaling'!F11/'00b_GPU_Scaling'!F9),"")</x:f>
      </x:c>
      <x:c r="L88" t="str">
        <x:v>GB300</x:v>
      </x:c>
      <x:c r="M88" t="str">
        <x:v>437078</x:v>
      </x:c>
      <x:c r="N88" t="str">
        <x:v>dynamo-vllm</x:v>
      </x:c>
      <x:c r="O88" t="str">
        <x:v>fp4</x:v>
      </x:c>
      <x:c r="P88" t="str">
        <x:v>mtp</x:v>
      </x:c>
      <x:c r="Q88" t="n">
        <x:v>4</x:v>
      </x:c>
      <x:c r="R88" t="str">
        <x:v>agentic_traces</x:v>
      </x:c>
      <x:c r="S88"/>
      <x:c r="T88"/>
      <x:c r="U88" t="n">
        <x:v>13</x:v>
      </x:c>
      <x:c r="V88" t="n">
        <x:v>5</x:v>
      </x:c>
      <x:c r="W88" s="65" t="str">
        <x:f>IF(H88="","unavailable_missing_hbm_bandwidth_or_all_in_power","HBM_bandwidth_per_all_in_power_scaled_target_met")</x:f>
        <x:v>unavailable_missing_hbm_bandwidth_or_all_in_power</x:v>
      </x:c>
      <x:c r="X88" s="65" t="str">
        <x:f>IF(H88="","editable_future_gpu_unavailable","InferenceX_source_curve_HBM_bandwidth_power_scaled")</x:f>
        <x:v>editable_future_gpu_unavailable</x:v>
      </x:c>
      <x:c r="Y88" s="72" t="str">
        <x:v>2026-07-27</x:v>
      </x:c>
      <x:c r="Z88" s="65" t="str">
        <x:v>https://github.com/SemiAnalysisAI/InferenceX/actions/runs/30231719317/attempts/1</x:v>
      </x:c>
      <x:c r="AA88" s="65" t="str">
        <x:f>IF(H88="","Enter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89">
      <x:c r="A89" t="str">
        <x:v>DeepSeek V4 Pro|R300|short|30</x:v>
      </x:c>
      <x:c r="B89" t="str">
        <x:v>DeepSeek V4 Pro</x:v>
      </x:c>
      <x:c r="C89" t="str">
        <x:v>dsv4</x:v>
      </x:c>
      <x:c r="D89" t="str">
        <x:v>R300</x:v>
      </x:c>
      <x:c r="E89" t="str">
        <x:v>short</x:v>
      </x:c>
      <x:c r="F89" s="66" t="n">
        <x:v>30</x:v>
      </x:c>
      <x:c r="G89" s="67" t="str">
        <x:f>IF(H89="","N","Y")</x:f>
        <x:v>N</x:v>
      </x:c>
      <x:c r="H89" s="157" t="str">
        <x:f>IFERROR(IF(OR('00b_GPU_Scaling'!F12="",'00b_GPU_Scaling'!F7="",H29=""),"",H29*'00b_GPU_Scaling'!F12/'00b_GPU_Scaling'!F7),"")</x:f>
      </x:c>
      <x:c r="I89" s="70" t="str">
        <x:f>IF(H89="","",I29)</x:f>
      </x:c>
      <x:c r="J89" s="70" t="str">
        <x:f>IF(H89="","",J29)</x:f>
      </x:c>
      <x:c r="K89" s="158" t="str">
        <x:f>IFERROR(IF(OR('00b_GPU_Scaling'!F12="",'00b_GPU_Scaling'!F7=""),"",'00b_GPU_Scaling'!F12/'00b_GPU_Scaling'!F7),"")</x:f>
      </x:c>
      <x:c r="L89" t="str">
        <x:v>B300</x:v>
      </x:c>
      <x:c r="M89" t="str">
        <x:v>420783</x:v>
      </x:c>
      <x:c r="N89" t="str">
        <x:v>trt</x:v>
      </x:c>
      <x:c r="O89" t="str">
        <x:v>fp4</x:v>
      </x:c>
      <x:c r="P89" t="str">
        <x:v>mtp</x:v>
      </x:c>
      <x:c r="Q89" t="n">
        <x:v>1024</x:v>
      </x:c>
      <x:c r="R89" t="str">
        <x:v>single_turn</x:v>
      </x:c>
      <x:c r="S89" t="n">
        <x:v>1024</x:v>
      </x:c>
      <x:c r="T89" t="n">
        <x:v>1024</x:v>
      </x:c>
      <x:c r="U89" t="n">
        <x:v>71</x:v>
      </x:c>
      <x:c r="V89" t="n">
        <x:v>52</x:v>
      </x:c>
      <x:c r="W89" s="65" t="str">
        <x:f>IF(H89="","unavailable_missing_hbm_bandwidth_or_all_in_power","HBM_bandwidth_per_all_in_power_scaled_target_met")</x:f>
        <x:v>unavailable_missing_hbm_bandwidth_or_all_in_power</x:v>
      </x:c>
      <x:c r="X89" s="65" t="str">
        <x:f>IF(H89="","editable_future_gpu_unavailable","InferenceX_source_curve_HBM_bandwidth_power_scaled")</x:f>
        <x:v>editable_future_gpu_unavailable</x:v>
      </x:c>
      <x:c r="Y89" s="72" t="str">
        <x:v>2026-06-12</x:v>
      </x:c>
      <x:c r="Z89" s="65" t="str">
        <x:v>https://github.com/SemiAnalysisAI/InferenceX/actions/runs/27370207913/attempts/1</x:v>
      </x:c>
      <x:c r="AA89" s="65" t="str">
        <x:f>IF(H89="","Enter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90">
      <x:c r="A90" t="str">
        <x:v>DeepSeek V4 Pro|R300|long|30</x:v>
      </x:c>
      <x:c r="B90" t="str">
        <x:v>DeepSeek V4 Pro</x:v>
      </x:c>
      <x:c r="C90" t="str">
        <x:v>dsv4</x:v>
      </x:c>
      <x:c r="D90" t="str">
        <x:v>R300</x:v>
      </x:c>
      <x:c r="E90" t="str">
        <x:v>long</x:v>
      </x:c>
      <x:c r="F90" s="66" t="n">
        <x:v>30</x:v>
      </x:c>
      <x:c r="G90" s="67" t="str">
        <x:f>IF(H90="","N","Y")</x:f>
        <x:v>N</x:v>
      </x:c>
      <x:c r="H90" s="157" t="str">
        <x:f>IFERROR(IF(OR('00b_GPU_Scaling'!F12="",'00b_GPU_Scaling'!F7="",H30=""),"",H30*'00b_GPU_Scaling'!F12/'00b_GPU_Scaling'!F7),"")</x:f>
      </x:c>
      <x:c r="I90" s="70" t="str">
        <x:f>IF(H90="","",I30)</x:f>
      </x:c>
      <x:c r="J90" s="70" t="str">
        <x:f>IF(H90="","",J30)</x:f>
      </x:c>
      <x:c r="K90" s="158" t="str">
        <x:f>IFERROR(IF(OR('00b_GPU_Scaling'!F12="",'00b_GPU_Scaling'!F7=""),"",'00b_GPU_Scaling'!F12/'00b_GPU_Scaling'!F7),"")</x:f>
      </x:c>
      <x:c r="L90" t="str">
        <x:v>B300</x:v>
      </x:c>
      <x:c r="M90" t="str">
        <x:v>438030</x:v>
      </x:c>
      <x:c r="N90" t="str">
        <x:v>dynamo-sglang</x:v>
      </x:c>
      <x:c r="O90" t="str">
        <x:v>fp4</x:v>
      </x:c>
      <x:c r="P90" t="str">
        <x:v>mtp</x:v>
      </x:c>
      <x:c r="Q90" t="n">
        <x:v>3072</x:v>
      </x:c>
      <x:c r="R90" t="str">
        <x:v>single_turn</x:v>
      </x:c>
      <x:c r="S90" t="n">
        <x:v>8192</x:v>
      </x:c>
      <x:c r="T90" t="n">
        <x:v>1024</x:v>
      </x:c>
      <x:c r="U90" t="n">
        <x:v>90</x:v>
      </x:c>
      <x:c r="V90" t="n">
        <x:v>65</x:v>
      </x:c>
      <x:c r="W90" s="65" t="str">
        <x:f>IF(H90="","unavailable_missing_hbm_bandwidth_or_all_in_power","HBM_bandwidth_per_all_in_power_scaled_target_met")</x:f>
        <x:v>unavailable_missing_hbm_bandwidth_or_all_in_power</x:v>
      </x:c>
      <x:c r="X90" s="65" t="str">
        <x:f>IF(H90="","editable_future_gpu_unavailable","InferenceX_source_curve_HBM_bandwidth_power_scaled")</x:f>
        <x:v>editable_future_gpu_unavailable</x:v>
      </x:c>
      <x:c r="Y90" s="72" t="str">
        <x:v>2026-07-30</x:v>
      </x:c>
      <x:c r="Z90" s="65" t="str">
        <x:v>https://github.com/SemiAnalysisAI/InferenceX/actions/runs/30431632620/attempts/1</x:v>
      </x:c>
      <x:c r="AA90" s="65" t="str">
        <x:f>IF(H90="","Enter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91">
      <x:c r="A91" t="str">
        <x:v>DeepSeek V4 Pro|R300|agentic|30</x:v>
      </x:c>
      <x:c r="B91" t="str">
        <x:v>DeepSeek V4 Pro</x:v>
      </x:c>
      <x:c r="C91" t="str">
        <x:v>dsv4</x:v>
      </x:c>
      <x:c r="D91" t="str">
        <x:v>R300</x:v>
      </x:c>
      <x:c r="E91" t="str">
        <x:v>agentic</x:v>
      </x:c>
      <x:c r="F91" s="66" t="n">
        <x:v>30</x:v>
      </x:c>
      <x:c r="G91" s="67" t="str">
        <x:f>IF(H91="","N","Y")</x:f>
        <x:v>N</x:v>
      </x:c>
      <x:c r="H91" s="157" t="str">
        <x:f>IFERROR(IF(OR('00b_GPU_Scaling'!F12="",'00b_GPU_Scaling'!F7="",H31=""),"",H31*'00b_GPU_Scaling'!F12/'00b_GPU_Scaling'!F7),"")</x:f>
      </x:c>
      <x:c r="I91" s="70" t="str">
        <x:f>IF(H91="","",I31)</x:f>
      </x:c>
      <x:c r="J91" s="70" t="str">
        <x:f>IF(H91="","",J31)</x:f>
      </x:c>
      <x:c r="K91" s="158" t="str">
        <x:f>IFERROR(IF(OR('00b_GPU_Scaling'!F12="",'00b_GPU_Scaling'!F7=""),"",'00b_GPU_Scaling'!F12/'00b_GPU_Scaling'!F7),"")</x:f>
      </x:c>
      <x:c r="L91" t="str">
        <x:v>B300</x:v>
      </x:c>
      <x:c r="M91" t="str">
        <x:v>436432</x:v>
      </x:c>
      <x:c r="N91" t="str">
        <x:v>vllm</x:v>
      </x:c>
      <x:c r="O91" t="str">
        <x:v>fp4</x:v>
      </x:c>
      <x:c r="P91" t="str">
        <x:v>mtp</x:v>
      </x:c>
      <x:c r="Q91" t="n">
        <x:v>40</x:v>
      </x:c>
      <x:c r="R91" t="str">
        <x:v>agentic_traces</x:v>
      </x:c>
      <x:c r="S91"/>
      <x:c r="T91"/>
      <x:c r="U91" t="n">
        <x:v>117</x:v>
      </x:c>
      <x:c r="V91" t="n">
        <x:v>28</x:v>
      </x:c>
      <x:c r="W91" s="65" t="str">
        <x:f>IF(H91="","unavailable_missing_hbm_bandwidth_or_all_in_power","HBM_bandwidth_per_all_in_power_scaled_target_met")</x:f>
        <x:v>unavailable_missing_hbm_bandwidth_or_all_in_power</x:v>
      </x:c>
      <x:c r="X91" s="65" t="str">
        <x:f>IF(H91="","editable_future_gpu_unavailable","InferenceX_source_curve_HBM_bandwidth_power_scaled")</x:f>
        <x:v>editable_future_gpu_unavailable</x:v>
      </x:c>
      <x:c r="Y91" s="72" t="str">
        <x:v>2026-07-21</x:v>
      </x:c>
      <x:c r="Z91" s="65" t="str">
        <x:v>https://github.com/SemiAnalysisAI/InferenceX/actions/runs/29778042138/attempts/1</x:v>
      </x:c>
      <x:c r="AA91" s="65" t="str">
        <x:f>IF(H91="","Enter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92">
      <x:c r="A92" t="str">
        <x:v>DeepSeek V4 Pro|R300|short|50</x:v>
      </x:c>
      <x:c r="B92" t="str">
        <x:v>DeepSeek V4 Pro</x:v>
      </x:c>
      <x:c r="C92" t="str">
        <x:v>dsv4</x:v>
      </x:c>
      <x:c r="D92" t="str">
        <x:v>R300</x:v>
      </x:c>
      <x:c r="E92" t="str">
        <x:v>short</x:v>
      </x:c>
      <x:c r="F92" s="66" t="n">
        <x:v>50</x:v>
      </x:c>
      <x:c r="G92" s="67" t="str">
        <x:f>IF(H92="","N","Y")</x:f>
        <x:v>N</x:v>
      </x:c>
      <x:c r="H92" s="157" t="str">
        <x:f>IFERROR(IF(OR('00b_GPU_Scaling'!F12="",'00b_GPU_Scaling'!F7="",H32=""),"",H32*'00b_GPU_Scaling'!F12/'00b_GPU_Scaling'!F7),"")</x:f>
      </x:c>
      <x:c r="I92" s="70" t="str">
        <x:f>IF(H92="","",I32)</x:f>
      </x:c>
      <x:c r="J92" s="70" t="str">
        <x:f>IF(H92="","",J32)</x:f>
      </x:c>
      <x:c r="K92" s="158" t="str">
        <x:f>IFERROR(IF(OR('00b_GPU_Scaling'!F12="",'00b_GPU_Scaling'!F7=""),"",'00b_GPU_Scaling'!F12/'00b_GPU_Scaling'!F7),"")</x:f>
      </x:c>
      <x:c r="L92" t="str">
        <x:v>B300</x:v>
      </x:c>
      <x:c r="M92" t="str">
        <x:v>420768</x:v>
      </x:c>
      <x:c r="N92" t="str">
        <x:v>trt</x:v>
      </x:c>
      <x:c r="O92" t="str">
        <x:v>fp4</x:v>
      </x:c>
      <x:c r="P92" t="str">
        <x:v>mtp</x:v>
      </x:c>
      <x:c r="Q92" t="n">
        <x:v>64</x:v>
      </x:c>
      <x:c r="R92" t="str">
        <x:v>single_turn</x:v>
      </x:c>
      <x:c r="S92" t="n">
        <x:v>1024</x:v>
      </x:c>
      <x:c r="T92" t="n">
        <x:v>1024</x:v>
      </x:c>
      <x:c r="U92" t="n">
        <x:v>71</x:v>
      </x:c>
      <x:c r="V92" t="n">
        <x:v>38</x:v>
      </x:c>
      <x:c r="W92" s="65" t="str">
        <x:f>IF(H92="","unavailable_missing_hbm_bandwidth_or_all_in_power","HBM_bandwidth_per_all_in_power_scaled_target_met")</x:f>
        <x:v>unavailable_missing_hbm_bandwidth_or_all_in_power</x:v>
      </x:c>
      <x:c r="X92" s="65" t="str">
        <x:f>IF(H92="","editable_future_gpu_unavailable","InferenceX_source_curve_HBM_bandwidth_power_scaled")</x:f>
        <x:v>editable_future_gpu_unavailable</x:v>
      </x:c>
      <x:c r="Y92" s="72" t="str">
        <x:v>2026-06-12</x:v>
      </x:c>
      <x:c r="Z92" s="65" t="str">
        <x:v>https://github.com/SemiAnalysisAI/InferenceX/actions/runs/27370207913/attempts/1</x:v>
      </x:c>
      <x:c r="AA92" s="65" t="str">
        <x:f>IF(H92="","Enter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93">
      <x:c r="A93" t="str">
        <x:v>DeepSeek V4 Pro|R300|long|50</x:v>
      </x:c>
      <x:c r="B93" t="str">
        <x:v>DeepSeek V4 Pro</x:v>
      </x:c>
      <x:c r="C93" t="str">
        <x:v>dsv4</x:v>
      </x:c>
      <x:c r="D93" t="str">
        <x:v>R300</x:v>
      </x:c>
      <x:c r="E93" t="str">
        <x:v>long</x:v>
      </x:c>
      <x:c r="F93" s="66" t="n">
        <x:v>50</x:v>
      </x:c>
      <x:c r="G93" s="67" t="str">
        <x:f>IF(H93="","N","Y")</x:f>
        <x:v>N</x:v>
      </x:c>
      <x:c r="H93" s="157" t="str">
        <x:f>IFERROR(IF(OR('00b_GPU_Scaling'!F12="",'00b_GPU_Scaling'!F7="",H33=""),"",H33*'00b_GPU_Scaling'!F12/'00b_GPU_Scaling'!F7),"")</x:f>
      </x:c>
      <x:c r="I93" s="70" t="str">
        <x:f>IF(H93="","",I33)</x:f>
      </x:c>
      <x:c r="J93" s="70" t="str">
        <x:f>IF(H93="","",J33)</x:f>
      </x:c>
      <x:c r="K93" s="158" t="str">
        <x:f>IFERROR(IF(OR('00b_GPU_Scaling'!F12="",'00b_GPU_Scaling'!F7=""),"",'00b_GPU_Scaling'!F12/'00b_GPU_Scaling'!F7),"")</x:f>
      </x:c>
      <x:c r="L93" t="str">
        <x:v>B300</x:v>
      </x:c>
      <x:c r="M93" t="str">
        <x:v>438029</x:v>
      </x:c>
      <x:c r="N93" t="str">
        <x:v>dynamo-sglang</x:v>
      </x:c>
      <x:c r="O93" t="str">
        <x:v>fp4</x:v>
      </x:c>
      <x:c r="P93" t="str">
        <x:v>mtp</x:v>
      </x:c>
      <x:c r="Q93" t="n">
        <x:v>1024</x:v>
      </x:c>
      <x:c r="R93" t="str">
        <x:v>single_turn</x:v>
      </x:c>
      <x:c r="S93" t="n">
        <x:v>8192</x:v>
      </x:c>
      <x:c r="T93" t="n">
        <x:v>1024</x:v>
      </x:c>
      <x:c r="U93" t="n">
        <x:v>90</x:v>
      </x:c>
      <x:c r="V93" t="n">
        <x:v>47</x:v>
      </x:c>
      <x:c r="W93" s="65" t="str">
        <x:f>IF(H93="","unavailable_missing_hbm_bandwidth_or_all_in_power","HBM_bandwidth_per_all_in_power_scaled_target_met")</x:f>
        <x:v>unavailable_missing_hbm_bandwidth_or_all_in_power</x:v>
      </x:c>
      <x:c r="X93" s="65" t="str">
        <x:f>IF(H93="","editable_future_gpu_unavailable","InferenceX_source_curve_HBM_bandwidth_power_scaled")</x:f>
        <x:v>editable_future_gpu_unavailable</x:v>
      </x:c>
      <x:c r="Y93" s="72" t="str">
        <x:v>2026-07-30</x:v>
      </x:c>
      <x:c r="Z93" s="65" t="str">
        <x:v>https://github.com/SemiAnalysisAI/InferenceX/actions/runs/30431632620/attempts/1</x:v>
      </x:c>
      <x:c r="AA93" s="65" t="str">
        <x:f>IF(H93="","Enter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94">
      <x:c r="A94" t="str">
        <x:v>DeepSeek V4 Pro|R300|agentic|50</x:v>
      </x:c>
      <x:c r="B94" t="str">
        <x:v>DeepSeek V4 Pro</x:v>
      </x:c>
      <x:c r="C94" t="str">
        <x:v>dsv4</x:v>
      </x:c>
      <x:c r="D94" t="str">
        <x:v>R300</x:v>
      </x:c>
      <x:c r="E94" t="str">
        <x:v>agentic</x:v>
      </x:c>
      <x:c r="F94" s="66" t="n">
        <x:v>50</x:v>
      </x:c>
      <x:c r="G94" s="67" t="str">
        <x:f>IF(H94="","N","Y")</x:f>
        <x:v>N</x:v>
      </x:c>
      <x:c r="H94" s="157" t="str">
        <x:f>IFERROR(IF(OR('00b_GPU_Scaling'!F12="",'00b_GPU_Scaling'!F7="",H34=""),"",H34*'00b_GPU_Scaling'!F12/'00b_GPU_Scaling'!F7),"")</x:f>
      </x:c>
      <x:c r="I94" s="70" t="str">
        <x:f>IF(H94="","",I34)</x:f>
      </x:c>
      <x:c r="J94" s="70" t="str">
        <x:f>IF(H94="","",J34)</x:f>
      </x:c>
      <x:c r="K94" s="158" t="str">
        <x:f>IFERROR(IF(OR('00b_GPU_Scaling'!F12="",'00b_GPU_Scaling'!F7=""),"",'00b_GPU_Scaling'!F12/'00b_GPU_Scaling'!F7),"")</x:f>
      </x:c>
      <x:c r="L94" t="str">
        <x:v>B300</x:v>
      </x:c>
      <x:c r="M94" t="str">
        <x:v>436420</x:v>
      </x:c>
      <x:c r="N94" t="str">
        <x:v>vllm</x:v>
      </x:c>
      <x:c r="O94" t="str">
        <x:v>fp4</x:v>
      </x:c>
      <x:c r="P94" t="str">
        <x:v>mtp</x:v>
      </x:c>
      <x:c r="Q94" t="n">
        <x:v>12</x:v>
      </x:c>
      <x:c r="R94" t="str">
        <x:v>agentic_traces</x:v>
      </x:c>
      <x:c r="S94"/>
      <x:c r="T94"/>
      <x:c r="U94" t="n">
        <x:v>117</x:v>
      </x:c>
      <x:c r="V94" t="n">
        <x:v>20</x:v>
      </x:c>
      <x:c r="W94" s="65" t="str">
        <x:f>IF(H94="","unavailable_missing_hbm_bandwidth_or_all_in_power","HBM_bandwidth_per_all_in_power_scaled_target_met")</x:f>
        <x:v>unavailable_missing_hbm_bandwidth_or_all_in_power</x:v>
      </x:c>
      <x:c r="X94" s="65" t="str">
        <x:f>IF(H94="","editable_future_gpu_unavailable","InferenceX_source_curve_HBM_bandwidth_power_scaled")</x:f>
        <x:v>editable_future_gpu_unavailable</x:v>
      </x:c>
      <x:c r="Y94" s="72" t="str">
        <x:v>2026-07-21</x:v>
      </x:c>
      <x:c r="Z94" s="65" t="str">
        <x:v>https://github.com/SemiAnalysisAI/InferenceX/actions/runs/29778042138/attempts/1</x:v>
      </x:c>
      <x:c r="AA94" s="65" t="str">
        <x:f>IF(H94="","Enter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95">
      <x:c r="A95" t="str">
        <x:v>DeepSeek V4 Pro|R300|short|70</x:v>
      </x:c>
      <x:c r="B95" t="str">
        <x:v>DeepSeek V4 Pro</x:v>
      </x:c>
      <x:c r="C95" t="str">
        <x:v>dsv4</x:v>
      </x:c>
      <x:c r="D95" t="str">
        <x:v>R300</x:v>
      </x:c>
      <x:c r="E95" t="str">
        <x:v>short</x:v>
      </x:c>
      <x:c r="F95" s="66" t="n">
        <x:v>70</x:v>
      </x:c>
      <x:c r="G95" s="67" t="str">
        <x:f>IF(H95="","N","Y")</x:f>
        <x:v>N</x:v>
      </x:c>
      <x:c r="H95" s="157" t="str">
        <x:f>IFERROR(IF(OR('00b_GPU_Scaling'!F12="",'00b_GPU_Scaling'!F7="",H35=""),"",H35*'00b_GPU_Scaling'!F12/'00b_GPU_Scaling'!F7),"")</x:f>
      </x:c>
      <x:c r="I95" s="70" t="str">
        <x:f>IF(H95="","",I35)</x:f>
      </x:c>
      <x:c r="J95" s="70" t="str">
        <x:f>IF(H95="","",J35)</x:f>
      </x:c>
      <x:c r="K95" s="158" t="str">
        <x:f>IFERROR(IF(OR('00b_GPU_Scaling'!F12="",'00b_GPU_Scaling'!F7=""),"",'00b_GPU_Scaling'!F12/'00b_GPU_Scaling'!F7),"")</x:f>
      </x:c>
      <x:c r="L95" t="str">
        <x:v>B300</x:v>
      </x:c>
      <x:c r="M95" t="str">
        <x:v>434570</x:v>
      </x:c>
      <x:c r="N95" t="str">
        <x:v>vllm</x:v>
      </x:c>
      <x:c r="O95" t="str">
        <x:v>fp4</x:v>
      </x:c>
      <x:c r="P95" t="str">
        <x:v>mtp</x:v>
      </x:c>
      <x:c r="Q95" t="n">
        <x:v>16</x:v>
      </x:c>
      <x:c r="R95" t="str">
        <x:v>single_turn</x:v>
      </x:c>
      <x:c r="S95" t="n">
        <x:v>1024</x:v>
      </x:c>
      <x:c r="T95" t="n">
        <x:v>1024</x:v>
      </x:c>
      <x:c r="U95" t="n">
        <x:v>71</x:v>
      </x:c>
      <x:c r="V95" t="n">
        <x:v>30</x:v>
      </x:c>
      <x:c r="W95" s="65" t="str">
        <x:f>IF(H95="","unavailable_missing_hbm_bandwidth_or_all_in_power","HBM_bandwidth_per_all_in_power_scaled_target_met")</x:f>
        <x:v>unavailable_missing_hbm_bandwidth_or_all_in_power</x:v>
      </x:c>
      <x:c r="X95" s="65" t="str">
        <x:f>IF(H95="","editable_future_gpu_unavailable","InferenceX_source_curve_HBM_bandwidth_power_scaled")</x:f>
        <x:v>editable_future_gpu_unavailable</x:v>
      </x:c>
      <x:c r="Y95" s="72" t="str">
        <x:v>2026-07-12</x:v>
      </x:c>
      <x:c r="Z95" s="65" t="str">
        <x:v>https://github.com/SemiAnalysisAI/InferenceX/actions/runs/29177379558/attempts/1</x:v>
      </x:c>
      <x:c r="AA95" s="65" t="str">
        <x:f>IF(H95="","Enter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96">
      <x:c r="A96" t="str">
        <x:v>DeepSeek V4 Pro|R300|long|70</x:v>
      </x:c>
      <x:c r="B96" t="str">
        <x:v>DeepSeek V4 Pro</x:v>
      </x:c>
      <x:c r="C96" t="str">
        <x:v>dsv4</x:v>
      </x:c>
      <x:c r="D96" t="str">
        <x:v>R300</x:v>
      </x:c>
      <x:c r="E96" t="str">
        <x:v>long</x:v>
      </x:c>
      <x:c r="F96" s="66" t="n">
        <x:v>70</x:v>
      </x:c>
      <x:c r="G96" s="67" t="str">
        <x:f>IF(H96="","N","Y")</x:f>
        <x:v>N</x:v>
      </x:c>
      <x:c r="H96" s="157" t="str">
        <x:f>IFERROR(IF(OR('00b_GPU_Scaling'!F12="",'00b_GPU_Scaling'!F7="",H36=""),"",H36*'00b_GPU_Scaling'!F12/'00b_GPU_Scaling'!F7),"")</x:f>
      </x:c>
      <x:c r="I96" s="70" t="str">
        <x:f>IF(H96="","",I36)</x:f>
      </x:c>
      <x:c r="J96" s="70" t="str">
        <x:f>IF(H96="","",J36)</x:f>
      </x:c>
      <x:c r="K96" s="158" t="str">
        <x:f>IFERROR(IF(OR('00b_GPU_Scaling'!F12="",'00b_GPU_Scaling'!F7=""),"",'00b_GPU_Scaling'!F12/'00b_GPU_Scaling'!F7),"")</x:f>
      </x:c>
      <x:c r="L96" t="str">
        <x:v>B300</x:v>
      </x:c>
      <x:c r="M96" t="str">
        <x:v>438023</x:v>
      </x:c>
      <x:c r="N96" t="str">
        <x:v>dynamo-sglang</x:v>
      </x:c>
      <x:c r="O96" t="str">
        <x:v>fp4</x:v>
      </x:c>
      <x:c r="P96" t="str">
        <x:v>mtp</x:v>
      </x:c>
      <x:c r="Q96" t="n">
        <x:v>256</x:v>
      </x:c>
      <x:c r="R96" t="str">
        <x:v>single_turn</x:v>
      </x:c>
      <x:c r="S96" t="n">
        <x:v>8192</x:v>
      </x:c>
      <x:c r="T96" t="n">
        <x:v>1024</x:v>
      </x:c>
      <x:c r="U96" t="n">
        <x:v>90</x:v>
      </x:c>
      <x:c r="V96" t="n">
        <x:v>38</x:v>
      </x:c>
      <x:c r="W96" s="65" t="str">
        <x:f>IF(H96="","unavailable_missing_hbm_bandwidth_or_all_in_power","HBM_bandwidth_per_all_in_power_scaled_target_met")</x:f>
        <x:v>unavailable_missing_hbm_bandwidth_or_all_in_power</x:v>
      </x:c>
      <x:c r="X96" s="65" t="str">
        <x:f>IF(H96="","editable_future_gpu_unavailable","InferenceX_source_curve_HBM_bandwidth_power_scaled")</x:f>
        <x:v>editable_future_gpu_unavailable</x:v>
      </x:c>
      <x:c r="Y96" s="72" t="str">
        <x:v>2026-07-30</x:v>
      </x:c>
      <x:c r="Z96" s="65" t="str">
        <x:v>https://github.com/SemiAnalysisAI/InferenceX/actions/runs/30431632620/attempts/1</x:v>
      </x:c>
      <x:c r="AA96" s="65" t="str">
        <x:f>IF(H96="","Enter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97">
      <x:c r="A97" t="str">
        <x:v>DeepSeek V4 Pro|R300|agentic|70</x:v>
      </x:c>
      <x:c r="B97" t="str">
        <x:v>DeepSeek V4 Pro</x:v>
      </x:c>
      <x:c r="C97" t="str">
        <x:v>dsv4</x:v>
      </x:c>
      <x:c r="D97" t="str">
        <x:v>R300</x:v>
      </x:c>
      <x:c r="E97" t="str">
        <x:v>agentic</x:v>
      </x:c>
      <x:c r="F97" s="66" t="n">
        <x:v>70</x:v>
      </x:c>
      <x:c r="G97" s="67" t="str">
        <x:f>IF(H97="","N","Y")</x:f>
        <x:v>N</x:v>
      </x:c>
      <x:c r="H97" s="157" t="str">
        <x:f>IFERROR(IF(OR('00b_GPU_Scaling'!F12="",'00b_GPU_Scaling'!F7="",H37=""),"",H37*'00b_GPU_Scaling'!F12/'00b_GPU_Scaling'!F7),"")</x:f>
      </x:c>
      <x:c r="I97" s="70" t="str">
        <x:f>IF(H97="","",I37)</x:f>
      </x:c>
      <x:c r="J97" s="70" t="str">
        <x:f>IF(H97="","",J37)</x:f>
      </x:c>
      <x:c r="K97" s="158" t="str">
        <x:f>IFERROR(IF(OR('00b_GPU_Scaling'!F12="",'00b_GPU_Scaling'!F7=""),"",'00b_GPU_Scaling'!F12/'00b_GPU_Scaling'!F7),"")</x:f>
      </x:c>
      <x:c r="L97" t="str">
        <x:v>B300</x:v>
      </x:c>
      <x:c r="M97" t="str">
        <x:v>436420</x:v>
      </x:c>
      <x:c r="N97" t="str">
        <x:v>vllm</x:v>
      </x:c>
      <x:c r="O97" t="str">
        <x:v>fp4</x:v>
      </x:c>
      <x:c r="P97" t="str">
        <x:v>mtp</x:v>
      </x:c>
      <x:c r="Q97" t="n">
        <x:v>12</x:v>
      </x:c>
      <x:c r="R97" t="str">
        <x:v>agentic_traces</x:v>
      </x:c>
      <x:c r="S97"/>
      <x:c r="T97"/>
      <x:c r="U97" t="n">
        <x:v>117</x:v>
      </x:c>
      <x:c r="V97" t="n">
        <x:v>16</x:v>
      </x:c>
      <x:c r="W97" s="65" t="str">
        <x:f>IF(H97="","unavailable_missing_hbm_bandwidth_or_all_in_power","HBM_bandwidth_per_all_in_power_scaled_target_met")</x:f>
        <x:v>unavailable_missing_hbm_bandwidth_or_all_in_power</x:v>
      </x:c>
      <x:c r="X97" s="65" t="str">
        <x:f>IF(H97="","editable_future_gpu_unavailable","InferenceX_source_curve_HBM_bandwidth_power_scaled")</x:f>
        <x:v>editable_future_gpu_unavailable</x:v>
      </x:c>
      <x:c r="Y97" s="72" t="str">
        <x:v>2026-07-21</x:v>
      </x:c>
      <x:c r="Z97" s="65" t="str">
        <x:v>https://github.com/SemiAnalysisAI/InferenceX/actions/runs/29778042138/attempts/1</x:v>
      </x:c>
      <x:c r="AA97" s="65" t="str">
        <x:f>IF(H97="","Enter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98">
      <x:c r="A98" t="str">
        <x:v>DeepSeek V4 Pro|R300|short|100</x:v>
      </x:c>
      <x:c r="B98" t="str">
        <x:v>DeepSeek V4 Pro</x:v>
      </x:c>
      <x:c r="C98" t="str">
        <x:v>dsv4</x:v>
      </x:c>
      <x:c r="D98" t="str">
        <x:v>R300</x:v>
      </x:c>
      <x:c r="E98" t="str">
        <x:v>short</x:v>
      </x:c>
      <x:c r="F98" s="66" t="n">
        <x:v>100</x:v>
      </x:c>
      <x:c r="G98" s="67" t="str">
        <x:f>IF(H98="","N","Y")</x:f>
        <x:v>N</x:v>
      </x:c>
      <x:c r="H98" s="157" t="str">
        <x:f>IFERROR(IF(OR('00b_GPU_Scaling'!F12="",'00b_GPU_Scaling'!F7="",H38=""),"",H38*'00b_GPU_Scaling'!F12/'00b_GPU_Scaling'!F7),"")</x:f>
      </x:c>
      <x:c r="I98" s="70" t="str">
        <x:f>IF(H98="","",I38)</x:f>
      </x:c>
      <x:c r="J98" s="70" t="str">
        <x:f>IF(H98="","",J38)</x:f>
      </x:c>
      <x:c r="K98" s="158" t="str">
        <x:f>IFERROR(IF(OR('00b_GPU_Scaling'!F12="",'00b_GPU_Scaling'!F7=""),"",'00b_GPU_Scaling'!F12/'00b_GPU_Scaling'!F7),"")</x:f>
      </x:c>
      <x:c r="L98" t="str">
        <x:v>B300</x:v>
      </x:c>
      <x:c r="M98" t="str">
        <x:v>434534</x:v>
      </x:c>
      <x:c r="N98" t="str">
        <x:v>vllm</x:v>
      </x:c>
      <x:c r="O98" t="str">
        <x:v>fp4</x:v>
      </x:c>
      <x:c r="P98" t="str">
        <x:v>mtp</x:v>
      </x:c>
      <x:c r="Q98" t="n">
        <x:v>8</x:v>
      </x:c>
      <x:c r="R98" t="str">
        <x:v>single_turn</x:v>
      </x:c>
      <x:c r="S98" t="n">
        <x:v>1024</x:v>
      </x:c>
      <x:c r="T98" t="n">
        <x:v>1024</x:v>
      </x:c>
      <x:c r="U98" t="n">
        <x:v>71</x:v>
      </x:c>
      <x:c r="V98" t="n">
        <x:v>17</x:v>
      </x:c>
      <x:c r="W98" s="65" t="str">
        <x:f>IF(H98="","unavailable_missing_hbm_bandwidth_or_all_in_power","HBM_bandwidth_per_all_in_power_scaled_target_met")</x:f>
        <x:v>unavailable_missing_hbm_bandwidth_or_all_in_power</x:v>
      </x:c>
      <x:c r="X98" s="65" t="str">
        <x:f>IF(H98="","editable_future_gpu_unavailable","InferenceX_source_curve_HBM_bandwidth_power_scaled")</x:f>
        <x:v>editable_future_gpu_unavailable</x:v>
      </x:c>
      <x:c r="Y98" s="72" t="str">
        <x:v>2026-07-12</x:v>
      </x:c>
      <x:c r="Z98" s="65" t="str">
        <x:v>https://github.com/SemiAnalysisAI/InferenceX/actions/runs/29177379558/attempts/1</x:v>
      </x:c>
      <x:c r="AA98" s="65" t="str">
        <x:f>IF(H98="","Enter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99">
      <x:c r="A99" t="str">
        <x:v>DeepSeek V4 Pro|R300|long|100</x:v>
      </x:c>
      <x:c r="B99" t="str">
        <x:v>DeepSeek V4 Pro</x:v>
      </x:c>
      <x:c r="C99" t="str">
        <x:v>dsv4</x:v>
      </x:c>
      <x:c r="D99" t="str">
        <x:v>R300</x:v>
      </x:c>
      <x:c r="E99" t="str">
        <x:v>long</x:v>
      </x:c>
      <x:c r="F99" s="66" t="n">
        <x:v>100</x:v>
      </x:c>
      <x:c r="G99" s="67" t="str">
        <x:f>IF(H99="","N","Y")</x:f>
        <x:v>N</x:v>
      </x:c>
      <x:c r="H99" s="157" t="str">
        <x:f>IFERROR(IF(OR('00b_GPU_Scaling'!F12="",'00b_GPU_Scaling'!F7="",H39=""),"",H39*'00b_GPU_Scaling'!F12/'00b_GPU_Scaling'!F7),"")</x:f>
      </x:c>
      <x:c r="I99" s="70" t="str">
        <x:f>IF(H99="","",I39)</x:f>
      </x:c>
      <x:c r="J99" s="70" t="str">
        <x:f>IF(H99="","",J39)</x:f>
      </x:c>
      <x:c r="K99" s="158" t="str">
        <x:f>IFERROR(IF(OR('00b_GPU_Scaling'!F12="",'00b_GPU_Scaling'!F7=""),"",'00b_GPU_Scaling'!F12/'00b_GPU_Scaling'!F7),"")</x:f>
      </x:c>
      <x:c r="L99" t="str">
        <x:v>B300</x:v>
      </x:c>
      <x:c r="M99" t="str">
        <x:v>438026</x:v>
      </x:c>
      <x:c r="N99" t="str">
        <x:v>dynamo-sglang</x:v>
      </x:c>
      <x:c r="O99" t="str">
        <x:v>fp4</x:v>
      </x:c>
      <x:c r="P99" t="str">
        <x:v>mtp</x:v>
      </x:c>
      <x:c r="Q99" t="n">
        <x:v>64</x:v>
      </x:c>
      <x:c r="R99" t="str">
        <x:v>single_turn</x:v>
      </x:c>
      <x:c r="S99" t="n">
        <x:v>8192</x:v>
      </x:c>
      <x:c r="T99" t="n">
        <x:v>1024</x:v>
      </x:c>
      <x:c r="U99" t="n">
        <x:v>90</x:v>
      </x:c>
      <x:c r="V99" t="n">
        <x:v>20</x:v>
      </x:c>
      <x:c r="W99" s="65" t="str">
        <x:f>IF(H99="","unavailable_missing_hbm_bandwidth_or_all_in_power","HBM_bandwidth_per_all_in_power_scaled_target_met")</x:f>
        <x:v>unavailable_missing_hbm_bandwidth_or_all_in_power</x:v>
      </x:c>
      <x:c r="X99" s="65" t="str">
        <x:f>IF(H99="","editable_future_gpu_unavailable","InferenceX_source_curve_HBM_bandwidth_power_scaled")</x:f>
        <x:v>editable_future_gpu_unavailable</x:v>
      </x:c>
      <x:c r="Y99" s="72" t="str">
        <x:v>2026-07-30</x:v>
      </x:c>
      <x:c r="Z99" s="65" t="str">
        <x:v>https://github.com/SemiAnalysisAI/InferenceX/actions/runs/30431632620/attempts/1</x:v>
      </x:c>
      <x:c r="AA99" s="65" t="str">
        <x:f>IF(H99="","Enter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100">
      <x:c r="A100" t="str">
        <x:v>DeepSeek V4 Pro|R300|agentic|100</x:v>
      </x:c>
      <x:c r="B100" t="str">
        <x:v>DeepSeek V4 Pro</x:v>
      </x:c>
      <x:c r="C100" t="str">
        <x:v>dsv4</x:v>
      </x:c>
      <x:c r="D100" t="str">
        <x:v>R300</x:v>
      </x:c>
      <x:c r="E100" t="str">
        <x:v>agentic</x:v>
      </x:c>
      <x:c r="F100" s="66" t="n">
        <x:v>100</x:v>
      </x:c>
      <x:c r="G100" s="67" t="str">
        <x:f>IF(H100="","N","Y")</x:f>
        <x:v>N</x:v>
      </x:c>
      <x:c r="H100" s="157" t="str">
        <x:f>IFERROR(IF(OR('00b_GPU_Scaling'!F12="",'00b_GPU_Scaling'!F7="",H40=""),"",H40*'00b_GPU_Scaling'!F12/'00b_GPU_Scaling'!F7),"")</x:f>
      </x:c>
      <x:c r="I100" s="70" t="str">
        <x:f>IF(H100="","",I40)</x:f>
      </x:c>
      <x:c r="J100" s="70" t="str">
        <x:f>IF(H100="","",J40)</x:f>
      </x:c>
      <x:c r="K100" s="158" t="str">
        <x:f>IFERROR(IF(OR('00b_GPU_Scaling'!F12="",'00b_GPU_Scaling'!F7=""),"",'00b_GPU_Scaling'!F12/'00b_GPU_Scaling'!F7),"")</x:f>
      </x:c>
      <x:c r="L100" t="str">
        <x:v>B300</x:v>
      </x:c>
      <x:c r="M100" t="str">
        <x:v>436436</x:v>
      </x:c>
      <x:c r="N100" t="str">
        <x:v>vllm</x:v>
      </x:c>
      <x:c r="O100" t="str">
        <x:v>fp4</x:v>
      </x:c>
      <x:c r="P100" t="str">
        <x:v>mtp</x:v>
      </x:c>
      <x:c r="Q100" t="n">
        <x:v>6</x:v>
      </x:c>
      <x:c r="R100" t="str">
        <x:v>agentic_traces</x:v>
      </x:c>
      <x:c r="S100"/>
      <x:c r="T100"/>
      <x:c r="U100" t="n">
        <x:v>117</x:v>
      </x:c>
      <x:c r="V100" t="n">
        <x:v>9</x:v>
      </x:c>
      <x:c r="W100" s="65" t="str">
        <x:f>IF(H100="","unavailable_missing_hbm_bandwidth_or_all_in_power","HBM_bandwidth_per_all_in_power_scaled_target_met")</x:f>
        <x:v>unavailable_missing_hbm_bandwidth_or_all_in_power</x:v>
      </x:c>
      <x:c r="X100" s="65" t="str">
        <x:f>IF(H100="","editable_future_gpu_unavailable","InferenceX_source_curve_HBM_bandwidth_power_scaled")</x:f>
        <x:v>editable_future_gpu_unavailable</x:v>
      </x:c>
      <x:c r="Y100" s="72" t="str">
        <x:v>2026-07-21</x:v>
      </x:c>
      <x:c r="Z100" s="65" t="str">
        <x:v>https://github.com/SemiAnalysisAI/InferenceX/actions/runs/29778042138/attempts/1</x:v>
      </x:c>
      <x:c r="AA100" s="65" t="str">
        <x:f>IF(H100="","Enter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101">
      <x:c r="A101" t="str">
        <x:v>DeepSeek V4 Pro|VR300|short|30</x:v>
      </x:c>
      <x:c r="B101" t="str">
        <x:v>DeepSeek V4 Pro</x:v>
      </x:c>
      <x:c r="C101" t="str">
        <x:v>dsv4</x:v>
      </x:c>
      <x:c r="D101" t="str">
        <x:v>VR300</x:v>
      </x:c>
      <x:c r="E101" t="str">
        <x:v>short</x:v>
      </x:c>
      <x:c r="F101" s="66" t="n">
        <x:v>30</x:v>
      </x:c>
      <x:c r="G101" s="67" t="str">
        <x:f>IF(H101="","N","Y")</x:f>
        <x:v>N</x:v>
      </x:c>
      <x:c r="H101" s="157" t="str">
        <x:f>IFERROR(IF(OR('00b_GPU_Scaling'!F13="",'00b_GPU_Scaling'!F9="",H53=""),"",H53*'00b_GPU_Scaling'!F13/'00b_GPU_Scaling'!F9),"")</x:f>
      </x:c>
      <x:c r="I101" s="70" t="str">
        <x:f>IF(H101="","",I53)</x:f>
      </x:c>
      <x:c r="J101" s="70" t="str">
        <x:f>IF(H101="","",J53)</x:f>
      </x:c>
      <x:c r="K101" s="158" t="str">
        <x:f>IFERROR(IF(OR('00b_GPU_Scaling'!F13="",'00b_GPU_Scaling'!F9=""),"",'00b_GPU_Scaling'!F13/'00b_GPU_Scaling'!F9),"")</x:f>
      </x:c>
      <x:c r="L101" t="str">
        <x:v>GB300</x:v>
      </x:c>
      <x:c r="M101" t="str">
        <x:v>424202</x:v>
      </x:c>
      <x:c r="N101" t="str">
        <x:v>dynamo-trt</x:v>
      </x:c>
      <x:c r="O101" t="str">
        <x:v>fp4</x:v>
      </x:c>
      <x:c r="P101" t="str">
        <x:v>mtp</x:v>
      </x:c>
      <x:c r="Q101" t="n">
        <x:v>4301</x:v>
      </x:c>
      <x:c r="R101" t="str">
        <x:v>single_turn</x:v>
      </x:c>
      <x:c r="S101" t="n">
        <x:v>1024</x:v>
      </x:c>
      <x:c r="T101" t="n">
        <x:v>1024</x:v>
      </x:c>
      <x:c r="U101" t="n">
        <x:v>28</x:v>
      </x:c>
      <x:c r="V101" t="n">
        <x:v>24</x:v>
      </x:c>
      <x:c r="W101" s="65" t="str">
        <x:f>IF(H101="","unavailable_missing_hbm_bandwidth_or_all_in_power","HBM_bandwidth_per_all_in_power_scaled_target_met")</x:f>
        <x:v>unavailable_missing_hbm_bandwidth_or_all_in_power</x:v>
      </x:c>
      <x:c r="X101" s="65" t="str">
        <x:f>IF(H101="","editable_future_gpu_unavailable","InferenceX_source_curve_HBM_bandwidth_power_scaled")</x:f>
        <x:v>editable_future_gpu_unavailable</x:v>
      </x:c>
      <x:c r="Y101" s="72" t="str">
        <x:v>2026-06-15</x:v>
      </x:c>
      <x:c r="Z101" s="65" t="str">
        <x:v>https://github.com/SemiAnalysisAI/InferenceX/actions/runs/27164980476/attempts/14</x:v>
      </x:c>
      <x:c r="AA101" s="65" t="str">
        <x:f>IF(H101="","Enter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02">
      <x:c r="A102" t="str">
        <x:v>DeepSeek V4 Pro|VR300|long|30</x:v>
      </x:c>
      <x:c r="B102" t="str">
        <x:v>DeepSeek V4 Pro</x:v>
      </x:c>
      <x:c r="C102" t="str">
        <x:v>dsv4</x:v>
      </x:c>
      <x:c r="D102" t="str">
        <x:v>VR300</x:v>
      </x:c>
      <x:c r="E102" t="str">
        <x:v>long</x:v>
      </x:c>
      <x:c r="F102" s="66" t="n">
        <x:v>30</x:v>
      </x:c>
      <x:c r="G102" s="67" t="str">
        <x:f>IF(H102="","N","Y")</x:f>
        <x:v>N</x:v>
      </x:c>
      <x:c r="H102" s="157" t="str">
        <x:f>IFERROR(IF(OR('00b_GPU_Scaling'!F13="",'00b_GPU_Scaling'!F9="",H54=""),"",H54*'00b_GPU_Scaling'!F13/'00b_GPU_Scaling'!F9),"")</x:f>
      </x:c>
      <x:c r="I102" s="70" t="str">
        <x:f>IF(H102="","",I54)</x:f>
      </x:c>
      <x:c r="J102" s="70" t="str">
        <x:f>IF(H102="","",J54)</x:f>
      </x:c>
      <x:c r="K102" s="158" t="str">
        <x:f>IFERROR(IF(OR('00b_GPU_Scaling'!F13="",'00b_GPU_Scaling'!F9=""),"",'00b_GPU_Scaling'!F13/'00b_GPU_Scaling'!F9),"")</x:f>
      </x:c>
      <x:c r="L102" t="str">
        <x:v>GB300</x:v>
      </x:c>
      <x:c r="M102" t="str">
        <x:v>424208</x:v>
      </x:c>
      <x:c r="N102" t="str">
        <x:v>dynamo-trt</x:v>
      </x:c>
      <x:c r="O102" t="str">
        <x:v>fp4</x:v>
      </x:c>
      <x:c r="P102" t="str">
        <x:v>mtp</x:v>
      </x:c>
      <x:c r="Q102" t="n">
        <x:v>2253</x:v>
      </x:c>
      <x:c r="R102" t="str">
        <x:v>single_turn</x:v>
      </x:c>
      <x:c r="S102" t="n">
        <x:v>8192</x:v>
      </x:c>
      <x:c r="T102" t="n">
        <x:v>1024</x:v>
      </x:c>
      <x:c r="U102" t="n">
        <x:v>57</x:v>
      </x:c>
      <x:c r="V102" t="n">
        <x:v>44</x:v>
      </x:c>
      <x:c r="W102" s="65" t="str">
        <x:f>IF(H102="","unavailable_missing_hbm_bandwidth_or_all_in_power","HBM_bandwidth_per_all_in_power_scaled_target_met")</x:f>
        <x:v>unavailable_missing_hbm_bandwidth_or_all_in_power</x:v>
      </x:c>
      <x:c r="X102" s="65" t="str">
        <x:f>IF(H102="","editable_future_gpu_unavailable","InferenceX_source_curve_HBM_bandwidth_power_scaled")</x:f>
        <x:v>editable_future_gpu_unavailable</x:v>
      </x:c>
      <x:c r="Y102" s="72" t="str">
        <x:v>2026-06-15</x:v>
      </x:c>
      <x:c r="Z102" s="65" t="str">
        <x:v>https://github.com/SemiAnalysisAI/InferenceX/actions/runs/27164980476/attempts/14</x:v>
      </x:c>
      <x:c r="AA102" s="65" t="str">
        <x:f>IF(H102="","Enter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03">
      <x:c r="A103" t="str">
        <x:v>DeepSeek V4 Pro|VR300|agentic|30</x:v>
      </x:c>
      <x:c r="B103" t="str">
        <x:v>DeepSeek V4 Pro</x:v>
      </x:c>
      <x:c r="C103" t="str">
        <x:v>dsv4</x:v>
      </x:c>
      <x:c r="D103" t="str">
        <x:v>VR300</x:v>
      </x:c>
      <x:c r="E103" t="str">
        <x:v>agentic</x:v>
      </x:c>
      <x:c r="F103" s="66" t="n">
        <x:v>30</x:v>
      </x:c>
      <x:c r="G103" s="67" t="str">
        <x:f>IF(H103="","N","Y")</x:f>
        <x:v>N</x:v>
      </x:c>
      <x:c r="H103" s="157" t="str">
        <x:f>IFERROR(IF(OR('00b_GPU_Scaling'!F13="",'00b_GPU_Scaling'!F9="",H55=""),"",H55*'00b_GPU_Scaling'!F13/'00b_GPU_Scaling'!F9),"")</x:f>
      </x:c>
      <x:c r="I103" s="70" t="str">
        <x:f>IF(H103="","",I55)</x:f>
      </x:c>
      <x:c r="J103" s="70" t="str">
        <x:f>IF(H103="","",J55)</x:f>
      </x:c>
      <x:c r="K103" s="158" t="str">
        <x:f>IFERROR(IF(OR('00b_GPU_Scaling'!F13="",'00b_GPU_Scaling'!F9=""),"",'00b_GPU_Scaling'!F13/'00b_GPU_Scaling'!F9),"")</x:f>
      </x:c>
      <x:c r="L103" t="str">
        <x:v>GB300</x:v>
      </x:c>
      <x:c r="M103" t="str">
        <x:v>437077</x:v>
      </x:c>
      <x:c r="N103" t="str">
        <x:v>dynamo-vllm</x:v>
      </x:c>
      <x:c r="O103" t="str">
        <x:v>fp4</x:v>
      </x:c>
      <x:c r="P103" t="str">
        <x:v>mtp</x:v>
      </x:c>
      <x:c r="Q103" t="n">
        <x:v>384</x:v>
      </x:c>
      <x:c r="R103" t="str">
        <x:v>agentic_traces</x:v>
      </x:c>
      <x:c r="S103"/>
      <x:c r="T103"/>
      <x:c r="U103" t="n">
        <x:v>13</x:v>
      </x:c>
      <x:c r="V103" t="n">
        <x:v>13</x:v>
      </x:c>
      <x:c r="W103" s="65" t="str">
        <x:f>IF(H103="","unavailable_missing_hbm_bandwidth_or_all_in_power","HBM_bandwidth_per_all_in_power_scaled_target_met")</x:f>
        <x:v>unavailable_missing_hbm_bandwidth_or_all_in_power</x:v>
      </x:c>
      <x:c r="X103" s="65" t="str">
        <x:f>IF(H103="","editable_future_gpu_unavailable","InferenceX_source_curve_HBM_bandwidth_power_scaled")</x:f>
        <x:v>editable_future_gpu_unavailable</x:v>
      </x:c>
      <x:c r="Y103" s="72" t="str">
        <x:v>2026-07-27</x:v>
      </x:c>
      <x:c r="Z103" s="65" t="str">
        <x:v>https://github.com/SemiAnalysisAI/InferenceX/actions/runs/30231719317/attempts/1</x:v>
      </x:c>
      <x:c r="AA103" s="65" t="str">
        <x:f>IF(H103="","Enter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04">
      <x:c r="A104" t="str">
        <x:v>DeepSeek V4 Pro|VR300|short|50</x:v>
      </x:c>
      <x:c r="B104" t="str">
        <x:v>DeepSeek V4 Pro</x:v>
      </x:c>
      <x:c r="C104" t="str">
        <x:v>dsv4</x:v>
      </x:c>
      <x:c r="D104" t="str">
        <x:v>VR300</x:v>
      </x:c>
      <x:c r="E104" t="str">
        <x:v>short</x:v>
      </x:c>
      <x:c r="F104" s="66" t="n">
        <x:v>50</x:v>
      </x:c>
      <x:c r="G104" s="67" t="str">
        <x:f>IF(H104="","N","Y")</x:f>
        <x:v>N</x:v>
      </x:c>
      <x:c r="H104" s="157" t="str">
        <x:f>IFERROR(IF(OR('00b_GPU_Scaling'!F13="",'00b_GPU_Scaling'!F9="",H56=""),"",H56*'00b_GPU_Scaling'!F13/'00b_GPU_Scaling'!F9),"")</x:f>
      </x:c>
      <x:c r="I104" s="70" t="str">
        <x:f>IF(H104="","",I56)</x:f>
      </x:c>
      <x:c r="J104" s="70" t="str">
        <x:f>IF(H104="","",J56)</x:f>
      </x:c>
      <x:c r="K104" s="158" t="str">
        <x:f>IFERROR(IF(OR('00b_GPU_Scaling'!F13="",'00b_GPU_Scaling'!F9=""),"",'00b_GPU_Scaling'!F13/'00b_GPU_Scaling'!F9),"")</x:f>
      </x:c>
      <x:c r="L104" t="str">
        <x:v>GB300</x:v>
      </x:c>
      <x:c r="M104" t="str">
        <x:v>424190</x:v>
      </x:c>
      <x:c r="N104" t="str">
        <x:v>dynamo-trt</x:v>
      </x:c>
      <x:c r="O104" t="str">
        <x:v>fp4</x:v>
      </x:c>
      <x:c r="P104" t="str">
        <x:v>mtp</x:v>
      </x:c>
      <x:c r="Q104" t="n">
        <x:v>4301</x:v>
      </x:c>
      <x:c r="R104" t="str">
        <x:v>single_turn</x:v>
      </x:c>
      <x:c r="S104" t="n">
        <x:v>1024</x:v>
      </x:c>
      <x:c r="T104" t="n">
        <x:v>1024</x:v>
      </x:c>
      <x:c r="U104" t="n">
        <x:v>28</x:v>
      </x:c>
      <x:c r="V104" t="n">
        <x:v>18</x:v>
      </x:c>
      <x:c r="W104" s="65" t="str">
        <x:f>IF(H104="","unavailable_missing_hbm_bandwidth_or_all_in_power","HBM_bandwidth_per_all_in_power_scaled_target_met")</x:f>
        <x:v>unavailable_missing_hbm_bandwidth_or_all_in_power</x:v>
      </x:c>
      <x:c r="X104" s="65" t="str">
        <x:f>IF(H104="","editable_future_gpu_unavailable","InferenceX_source_curve_HBM_bandwidth_power_scaled")</x:f>
        <x:v>editable_future_gpu_unavailable</x:v>
      </x:c>
      <x:c r="Y104" s="72" t="str">
        <x:v>2026-06-15</x:v>
      </x:c>
      <x:c r="Z104" s="65" t="str">
        <x:v>https://github.com/SemiAnalysisAI/InferenceX/actions/runs/27164980476/attempts/14</x:v>
      </x:c>
      <x:c r="AA104" s="65" t="str">
        <x:f>IF(H104="","Enter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05">
      <x:c r="A105" t="str">
        <x:v>DeepSeek V4 Pro|VR300|long|50</x:v>
      </x:c>
      <x:c r="B105" t="str">
        <x:v>DeepSeek V4 Pro</x:v>
      </x:c>
      <x:c r="C105" t="str">
        <x:v>dsv4</x:v>
      </x:c>
      <x:c r="D105" t="str">
        <x:v>VR300</x:v>
      </x:c>
      <x:c r="E105" t="str">
        <x:v>long</x:v>
      </x:c>
      <x:c r="F105" s="66" t="n">
        <x:v>50</x:v>
      </x:c>
      <x:c r="G105" s="67" t="str">
        <x:f>IF(H105="","N","Y")</x:f>
        <x:v>N</x:v>
      </x:c>
      <x:c r="H105" s="157" t="str">
        <x:f>IFERROR(IF(OR('00b_GPU_Scaling'!F13="",'00b_GPU_Scaling'!F9="",H57=""),"",H57*'00b_GPU_Scaling'!F13/'00b_GPU_Scaling'!F9),"")</x:f>
      </x:c>
      <x:c r="I105" s="70" t="str">
        <x:f>IF(H105="","",I57)</x:f>
      </x:c>
      <x:c r="J105" s="70" t="str">
        <x:f>IF(H105="","",J57)</x:f>
      </x:c>
      <x:c r="K105" s="158" t="str">
        <x:f>IFERROR(IF(OR('00b_GPU_Scaling'!F13="",'00b_GPU_Scaling'!F9=""),"",'00b_GPU_Scaling'!F13/'00b_GPU_Scaling'!F9),"")</x:f>
      </x:c>
      <x:c r="L105" t="str">
        <x:v>GB300</x:v>
      </x:c>
      <x:c r="M105" t="str">
        <x:v>424198</x:v>
      </x:c>
      <x:c r="N105" t="str">
        <x:v>dynamo-trt</x:v>
      </x:c>
      <x:c r="O105" t="str">
        <x:v>fp4</x:v>
      </x:c>
      <x:c r="P105" t="str">
        <x:v>mtp</x:v>
      </x:c>
      <x:c r="Q105" t="n">
        <x:v>1229</x:v>
      </x:c>
      <x:c r="R105" t="str">
        <x:v>single_turn</x:v>
      </x:c>
      <x:c r="S105" t="n">
        <x:v>8192</x:v>
      </x:c>
      <x:c r="T105" t="n">
        <x:v>1024</x:v>
      </x:c>
      <x:c r="U105" t="n">
        <x:v>57</x:v>
      </x:c>
      <x:c r="V105" t="n">
        <x:v>28</x:v>
      </x:c>
      <x:c r="W105" s="65" t="str">
        <x:f>IF(H105="","unavailable_missing_hbm_bandwidth_or_all_in_power","HBM_bandwidth_per_all_in_power_scaled_target_met")</x:f>
        <x:v>unavailable_missing_hbm_bandwidth_or_all_in_power</x:v>
      </x:c>
      <x:c r="X105" s="65" t="str">
        <x:f>IF(H105="","editable_future_gpu_unavailable","InferenceX_source_curve_HBM_bandwidth_power_scaled")</x:f>
        <x:v>editable_future_gpu_unavailable</x:v>
      </x:c>
      <x:c r="Y105" s="72" t="str">
        <x:v>2026-06-15</x:v>
      </x:c>
      <x:c r="Z105" s="65" t="str">
        <x:v>https://github.com/SemiAnalysisAI/InferenceX/actions/runs/27164980476/attempts/14</x:v>
      </x:c>
      <x:c r="AA105" s="65" t="str">
        <x:f>IF(H105="","Enter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06">
      <x:c r="A106" t="str">
        <x:v>DeepSeek V4 Pro|VR300|agentic|50</x:v>
      </x:c>
      <x:c r="B106" t="str">
        <x:v>DeepSeek V4 Pro</x:v>
      </x:c>
      <x:c r="C106" t="str">
        <x:v>dsv4</x:v>
      </x:c>
      <x:c r="D106" t="str">
        <x:v>VR300</x:v>
      </x:c>
      <x:c r="E106" t="str">
        <x:v>agentic</x:v>
      </x:c>
      <x:c r="F106" s="66" t="n">
        <x:v>50</x:v>
      </x:c>
      <x:c r="G106" s="67" t="str">
        <x:f>IF(H106="","N","Y")</x:f>
        <x:v>N</x:v>
      </x:c>
      <x:c r="H106" s="157" t="str">
        <x:f>IFERROR(IF(OR('00b_GPU_Scaling'!F13="",'00b_GPU_Scaling'!F9="",H58=""),"",H58*'00b_GPU_Scaling'!F13/'00b_GPU_Scaling'!F9),"")</x:f>
      </x:c>
      <x:c r="I106" s="70" t="str">
        <x:f>IF(H106="","",I58)</x:f>
      </x:c>
      <x:c r="J106" s="70" t="str">
        <x:f>IF(H106="","",J58)</x:f>
      </x:c>
      <x:c r="K106" s="158" t="str">
        <x:f>IFERROR(IF(OR('00b_GPU_Scaling'!F13="",'00b_GPU_Scaling'!F9=""),"",'00b_GPU_Scaling'!F13/'00b_GPU_Scaling'!F9),"")</x:f>
      </x:c>
      <x:c r="L106" t="str">
        <x:v>GB300</x:v>
      </x:c>
      <x:c r="M106" t="str">
        <x:v>437077</x:v>
      </x:c>
      <x:c r="N106" t="str">
        <x:v>dynamo-vllm</x:v>
      </x:c>
      <x:c r="O106" t="str">
        <x:v>fp4</x:v>
      </x:c>
      <x:c r="P106" t="str">
        <x:v>mtp</x:v>
      </x:c>
      <x:c r="Q106" t="n">
        <x:v>384</x:v>
      </x:c>
      <x:c r="R106" t="str">
        <x:v>agentic_traces</x:v>
      </x:c>
      <x:c r="S106"/>
      <x:c r="T106"/>
      <x:c r="U106" t="n">
        <x:v>13</x:v>
      </x:c>
      <x:c r="V106" t="n">
        <x:v>13</x:v>
      </x:c>
      <x:c r="W106" s="65" t="str">
        <x:f>IF(H106="","unavailable_missing_hbm_bandwidth_or_all_in_power","HBM_bandwidth_per_all_in_power_scaled_target_met")</x:f>
        <x:v>unavailable_missing_hbm_bandwidth_or_all_in_power</x:v>
      </x:c>
      <x:c r="X106" s="65" t="str">
        <x:f>IF(H106="","editable_future_gpu_unavailable","InferenceX_source_curve_HBM_bandwidth_power_scaled")</x:f>
        <x:v>editable_future_gpu_unavailable</x:v>
      </x:c>
      <x:c r="Y106" s="72" t="str">
        <x:v>2026-07-27</x:v>
      </x:c>
      <x:c r="Z106" s="65" t="str">
        <x:v>https://github.com/SemiAnalysisAI/InferenceX/actions/runs/30231719317/attempts/1</x:v>
      </x:c>
      <x:c r="AA106" s="65" t="str">
        <x:f>IF(H106="","Enter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07">
      <x:c r="A107" t="str">
        <x:v>DeepSeek V4 Pro|VR300|short|70</x:v>
      </x:c>
      <x:c r="B107" t="str">
        <x:v>DeepSeek V4 Pro</x:v>
      </x:c>
      <x:c r="C107" t="str">
        <x:v>dsv4</x:v>
      </x:c>
      <x:c r="D107" t="str">
        <x:v>VR300</x:v>
      </x:c>
      <x:c r="E107" t="str">
        <x:v>short</x:v>
      </x:c>
      <x:c r="F107" s="66" t="n">
        <x:v>70</x:v>
      </x:c>
      <x:c r="G107" s="67" t="str">
        <x:f>IF(H107="","N","Y")</x:f>
        <x:v>N</x:v>
      </x:c>
      <x:c r="H107" s="157" t="str">
        <x:f>IFERROR(IF(OR('00b_GPU_Scaling'!F13="",'00b_GPU_Scaling'!F9="",H59=""),"",H59*'00b_GPU_Scaling'!F13/'00b_GPU_Scaling'!F9),"")</x:f>
      </x:c>
      <x:c r="I107" s="70" t="str">
        <x:f>IF(H107="","",I59)</x:f>
      </x:c>
      <x:c r="J107" s="70" t="str">
        <x:f>IF(H107="","",J59)</x:f>
      </x:c>
      <x:c r="K107" s="158" t="str">
        <x:f>IFERROR(IF(OR('00b_GPU_Scaling'!F13="",'00b_GPU_Scaling'!F9=""),"",'00b_GPU_Scaling'!F13/'00b_GPU_Scaling'!F9),"")</x:f>
      </x:c>
      <x:c r="L107" t="str">
        <x:v>GB300</x:v>
      </x:c>
      <x:c r="M107" t="str">
        <x:v>424188</x:v>
      </x:c>
      <x:c r="N107" t="str">
        <x:v>dynamo-trt</x:v>
      </x:c>
      <x:c r="O107" t="str">
        <x:v>fp4</x:v>
      </x:c>
      <x:c r="P107" t="str">
        <x:v>mtp</x:v>
      </x:c>
      <x:c r="Q107" t="n">
        <x:v>2253</x:v>
      </x:c>
      <x:c r="R107" t="str">
        <x:v>single_turn</x:v>
      </x:c>
      <x:c r="S107" t="n">
        <x:v>1024</x:v>
      </x:c>
      <x:c r="T107" t="n">
        <x:v>1024</x:v>
      </x:c>
      <x:c r="U107" t="n">
        <x:v>28</x:v>
      </x:c>
      <x:c r="V107" t="n">
        <x:v>14</x:v>
      </x:c>
      <x:c r="W107" s="65" t="str">
        <x:f>IF(H107="","unavailable_missing_hbm_bandwidth_or_all_in_power","HBM_bandwidth_per_all_in_power_scaled_target_met")</x:f>
        <x:v>unavailable_missing_hbm_bandwidth_or_all_in_power</x:v>
      </x:c>
      <x:c r="X107" s="65" t="str">
        <x:f>IF(H107="","editable_future_gpu_unavailable","InferenceX_source_curve_HBM_bandwidth_power_scaled")</x:f>
        <x:v>editable_future_gpu_unavailable</x:v>
      </x:c>
      <x:c r="Y107" s="72" t="str">
        <x:v>2026-06-15</x:v>
      </x:c>
      <x:c r="Z107" s="65" t="str">
        <x:v>https://github.com/SemiAnalysisAI/InferenceX/actions/runs/27164980476/attempts/14</x:v>
      </x:c>
      <x:c r="AA107" s="65" t="str">
        <x:f>IF(H107="","Enter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08">
      <x:c r="A108" t="str">
        <x:v>DeepSeek V4 Pro|VR300|long|70</x:v>
      </x:c>
      <x:c r="B108" t="str">
        <x:v>DeepSeek V4 Pro</x:v>
      </x:c>
      <x:c r="C108" t="str">
        <x:v>dsv4</x:v>
      </x:c>
      <x:c r="D108" t="str">
        <x:v>VR300</x:v>
      </x:c>
      <x:c r="E108" t="str">
        <x:v>long</x:v>
      </x:c>
      <x:c r="F108" s="66" t="n">
        <x:v>70</x:v>
      </x:c>
      <x:c r="G108" s="67" t="str">
        <x:f>IF(H108="","N","Y")</x:f>
        <x:v>N</x:v>
      </x:c>
      <x:c r="H108" s="157" t="str">
        <x:f>IFERROR(IF(OR('00b_GPU_Scaling'!F13="",'00b_GPU_Scaling'!F9="",H60=""),"",H60*'00b_GPU_Scaling'!F13/'00b_GPU_Scaling'!F9),"")</x:f>
      </x:c>
      <x:c r="I108" s="70" t="str">
        <x:f>IF(H108="","",I60)</x:f>
      </x:c>
      <x:c r="J108" s="70" t="str">
        <x:f>IF(H108="","",J60)</x:f>
      </x:c>
      <x:c r="K108" s="158" t="str">
        <x:f>IFERROR(IF(OR('00b_GPU_Scaling'!F13="",'00b_GPU_Scaling'!F9=""),"",'00b_GPU_Scaling'!F13/'00b_GPU_Scaling'!F9),"")</x:f>
      </x:c>
      <x:c r="L108" t="str">
        <x:v>GB300</x:v>
      </x:c>
      <x:c r="M108" t="str">
        <x:v>424198</x:v>
      </x:c>
      <x:c r="N108" t="str">
        <x:v>dynamo-trt</x:v>
      </x:c>
      <x:c r="O108" t="str">
        <x:v>fp4</x:v>
      </x:c>
      <x:c r="P108" t="str">
        <x:v>mtp</x:v>
      </x:c>
      <x:c r="Q108" t="n">
        <x:v>1229</x:v>
      </x:c>
      <x:c r="R108" t="str">
        <x:v>single_turn</x:v>
      </x:c>
      <x:c r="S108" t="n">
        <x:v>8192</x:v>
      </x:c>
      <x:c r="T108" t="n">
        <x:v>1024</x:v>
      </x:c>
      <x:c r="U108" t="n">
        <x:v>57</x:v>
      </x:c>
      <x:c r="V108" t="n">
        <x:v>24</x:v>
      </x:c>
      <x:c r="W108" s="65" t="str">
        <x:f>IF(H108="","unavailable_missing_hbm_bandwidth_or_all_in_power","HBM_bandwidth_per_all_in_power_scaled_target_met")</x:f>
        <x:v>unavailable_missing_hbm_bandwidth_or_all_in_power</x:v>
      </x:c>
      <x:c r="X108" s="65" t="str">
        <x:f>IF(H108="","editable_future_gpu_unavailable","InferenceX_source_curve_HBM_bandwidth_power_scaled")</x:f>
        <x:v>editable_future_gpu_unavailable</x:v>
      </x:c>
      <x:c r="Y108" s="72" t="str">
        <x:v>2026-06-15</x:v>
      </x:c>
      <x:c r="Z108" s="65" t="str">
        <x:v>https://github.com/SemiAnalysisAI/InferenceX/actions/runs/27164980476/attempts/14</x:v>
      </x:c>
      <x:c r="AA108" s="65" t="str">
        <x:f>IF(H108="","Enter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09">
      <x:c r="A109" t="str">
        <x:v>DeepSeek V4 Pro|VR300|agentic|70</x:v>
      </x:c>
      <x:c r="B109" t="str">
        <x:v>DeepSeek V4 Pro</x:v>
      </x:c>
      <x:c r="C109" t="str">
        <x:v>dsv4</x:v>
      </x:c>
      <x:c r="D109" t="str">
        <x:v>VR300</x:v>
      </x:c>
      <x:c r="E109" t="str">
        <x:v>agentic</x:v>
      </x:c>
      <x:c r="F109" s="66" t="n">
        <x:v>70</x:v>
      </x:c>
      <x:c r="G109" s="67" t="str">
        <x:f>IF(H109="","N","Y")</x:f>
        <x:v>N</x:v>
      </x:c>
      <x:c r="H109" s="157" t="str">
        <x:f>IFERROR(IF(OR('00b_GPU_Scaling'!F13="",'00b_GPU_Scaling'!F9="",H61=""),"",H61*'00b_GPU_Scaling'!F13/'00b_GPU_Scaling'!F9),"")</x:f>
      </x:c>
      <x:c r="I109" s="70" t="str">
        <x:f>IF(H109="","",I61)</x:f>
      </x:c>
      <x:c r="J109" s="70" t="str">
        <x:f>IF(H109="","",J61)</x:f>
      </x:c>
      <x:c r="K109" s="158" t="str">
        <x:f>IFERROR(IF(OR('00b_GPU_Scaling'!F13="",'00b_GPU_Scaling'!F9=""),"",'00b_GPU_Scaling'!F13/'00b_GPU_Scaling'!F9),"")</x:f>
      </x:c>
      <x:c r="L109" t="str">
        <x:v>GB300</x:v>
      </x:c>
      <x:c r="M109" t="str">
        <x:v>435797</x:v>
      </x:c>
      <x:c r="N109" t="str">
        <x:v>dynamo-sglang</x:v>
      </x:c>
      <x:c r="O109" t="str">
        <x:v>fp4</x:v>
      </x:c>
      <x:c r="P109" t="str">
        <x:v>mtp</x:v>
      </x:c>
      <x:c r="Q109" t="n">
        <x:v>256</x:v>
      </x:c>
      <x:c r="R109" t="str">
        <x:v>agentic_traces</x:v>
      </x:c>
      <x:c r="S109"/>
      <x:c r="T109"/>
      <x:c r="U109" t="n">
        <x:v>13</x:v>
      </x:c>
      <x:c r="V109" t="n">
        <x:v>8</x:v>
      </x:c>
      <x:c r="W109" s="65" t="str">
        <x:f>IF(H109="","unavailable_missing_hbm_bandwidth_or_all_in_power","HBM_bandwidth_per_all_in_power_scaled_target_met")</x:f>
        <x:v>unavailable_missing_hbm_bandwidth_or_all_in_power</x:v>
      </x:c>
      <x:c r="X109" s="65" t="str">
        <x:f>IF(H109="","editable_future_gpu_unavailable","InferenceX_source_curve_HBM_bandwidth_power_scaled")</x:f>
        <x:v>editable_future_gpu_unavailable</x:v>
      </x:c>
      <x:c r="Y109" s="72" t="str">
        <x:v>2026-07-16</x:v>
      </x:c>
      <x:c r="Z109" s="65" t="str">
        <x:v>https://github.com/SemiAnalysisAI/InferenceX/actions/runs/29385297092/attempts/4</x:v>
      </x:c>
      <x:c r="AA109" s="65" t="str">
        <x:f>IF(H109="","Enter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10">
      <x:c r="A110" t="str">
        <x:v>DeepSeek V4 Pro|VR300|short|100</x:v>
      </x:c>
      <x:c r="B110" t="str">
        <x:v>DeepSeek V4 Pro</x:v>
      </x:c>
      <x:c r="C110" t="str">
        <x:v>dsv4</x:v>
      </x:c>
      <x:c r="D110" t="str">
        <x:v>VR300</x:v>
      </x:c>
      <x:c r="E110" t="str">
        <x:v>short</x:v>
      </x:c>
      <x:c r="F110" s="66" t="n">
        <x:v>100</x:v>
      </x:c>
      <x:c r="G110" s="67" t="str">
        <x:f>IF(H110="","N","Y")</x:f>
        <x:v>N</x:v>
      </x:c>
      <x:c r="H110" s="157" t="str">
        <x:f>IFERROR(IF(OR('00b_GPU_Scaling'!F13="",'00b_GPU_Scaling'!F9="",H62=""),"",H62*'00b_GPU_Scaling'!F13/'00b_GPU_Scaling'!F9),"")</x:f>
      </x:c>
      <x:c r="I110" s="70" t="str">
        <x:f>IF(H110="","",I62)</x:f>
      </x:c>
      <x:c r="J110" s="70" t="str">
        <x:f>IF(H110="","",J62)</x:f>
      </x:c>
      <x:c r="K110" s="158" t="str">
        <x:f>IFERROR(IF(OR('00b_GPU_Scaling'!F13="",'00b_GPU_Scaling'!F9=""),"",'00b_GPU_Scaling'!F13/'00b_GPU_Scaling'!F9),"")</x:f>
      </x:c>
      <x:c r="L110" t="str">
        <x:v>GB300</x:v>
      </x:c>
      <x:c r="M110" t="str">
        <x:v>424193</x:v>
      </x:c>
      <x:c r="N110" t="str">
        <x:v>dynamo-trt</x:v>
      </x:c>
      <x:c r="O110" t="str">
        <x:v>fp4</x:v>
      </x:c>
      <x:c r="P110" t="str">
        <x:v>mtp</x:v>
      </x:c>
      <x:c r="Q110" t="n">
        <x:v>615</x:v>
      </x:c>
      <x:c r="R110" t="str">
        <x:v>single_turn</x:v>
      </x:c>
      <x:c r="S110" t="n">
        <x:v>1024</x:v>
      </x:c>
      <x:c r="T110" t="n">
        <x:v>1024</x:v>
      </x:c>
      <x:c r="U110" t="n">
        <x:v>28</x:v>
      </x:c>
      <x:c r="V110" t="n">
        <x:v>9</x:v>
      </x:c>
      <x:c r="W110" s="65" t="str">
        <x:f>IF(H110="","unavailable_missing_hbm_bandwidth_or_all_in_power","HBM_bandwidth_per_all_in_power_scaled_target_met")</x:f>
        <x:v>unavailable_missing_hbm_bandwidth_or_all_in_power</x:v>
      </x:c>
      <x:c r="X110" s="65" t="str">
        <x:f>IF(H110="","editable_future_gpu_unavailable","InferenceX_source_curve_HBM_bandwidth_power_scaled")</x:f>
        <x:v>editable_future_gpu_unavailable</x:v>
      </x:c>
      <x:c r="Y110" s="72" t="str">
        <x:v>2026-06-15</x:v>
      </x:c>
      <x:c r="Z110" s="65" t="str">
        <x:v>https://github.com/SemiAnalysisAI/InferenceX/actions/runs/27164980476/attempts/14</x:v>
      </x:c>
      <x:c r="AA110" s="65" t="str">
        <x:f>IF(H110="","Enter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11">
      <x:c r="A111" t="str">
        <x:v>DeepSeek V4 Pro|VR300|long|100</x:v>
      </x:c>
      <x:c r="B111" t="str">
        <x:v>DeepSeek V4 Pro</x:v>
      </x:c>
      <x:c r="C111" t="str">
        <x:v>dsv4</x:v>
      </x:c>
      <x:c r="D111" t="str">
        <x:v>VR300</x:v>
      </x:c>
      <x:c r="E111" t="str">
        <x:v>long</x:v>
      </x:c>
      <x:c r="F111" s="66" t="n">
        <x:v>100</x:v>
      </x:c>
      <x:c r="G111" s="67" t="str">
        <x:f>IF(H111="","N","Y")</x:f>
        <x:v>N</x:v>
      </x:c>
      <x:c r="H111" s="157" t="str">
        <x:f>IFERROR(IF(OR('00b_GPU_Scaling'!F13="",'00b_GPU_Scaling'!F9="",H63=""),"",H63*'00b_GPU_Scaling'!F13/'00b_GPU_Scaling'!F9),"")</x:f>
      </x:c>
      <x:c r="I111" s="70" t="str">
        <x:f>IF(H111="","",I63)</x:f>
      </x:c>
      <x:c r="J111" s="70" t="str">
        <x:f>IF(H111="","",J63)</x:f>
      </x:c>
      <x:c r="K111" s="158" t="str">
        <x:f>IFERROR(IF(OR('00b_GPU_Scaling'!F13="",'00b_GPU_Scaling'!F9=""),"",'00b_GPU_Scaling'!F13/'00b_GPU_Scaling'!F9),"")</x:f>
      </x:c>
      <x:c r="L111" t="str">
        <x:v>GB300</x:v>
      </x:c>
      <x:c r="M111" t="str">
        <x:v>424183</x:v>
      </x:c>
      <x:c r="N111" t="str">
        <x:v>dynamo-trt</x:v>
      </x:c>
      <x:c r="O111" t="str">
        <x:v>fp4</x:v>
      </x:c>
      <x:c r="P111" t="str">
        <x:v>mtp</x:v>
      </x:c>
      <x:c r="Q111" t="n">
        <x:v>615</x:v>
      </x:c>
      <x:c r="R111" t="str">
        <x:v>single_turn</x:v>
      </x:c>
      <x:c r="S111" t="n">
        <x:v>8192</x:v>
      </x:c>
      <x:c r="T111" t="n">
        <x:v>1024</x:v>
      </x:c>
      <x:c r="U111" t="n">
        <x:v>57</x:v>
      </x:c>
      <x:c r="V111" t="n">
        <x:v>14</x:v>
      </x:c>
      <x:c r="W111" s="65" t="str">
        <x:f>IF(H111="","unavailable_missing_hbm_bandwidth_or_all_in_power","HBM_bandwidth_per_all_in_power_scaled_target_met")</x:f>
        <x:v>unavailable_missing_hbm_bandwidth_or_all_in_power</x:v>
      </x:c>
      <x:c r="X111" s="65" t="str">
        <x:f>IF(H111="","editable_future_gpu_unavailable","InferenceX_source_curve_HBM_bandwidth_power_scaled")</x:f>
        <x:v>editable_future_gpu_unavailable</x:v>
      </x:c>
      <x:c r="Y111" s="72" t="str">
        <x:v>2026-06-15</x:v>
      </x:c>
      <x:c r="Z111" s="65" t="str">
        <x:v>https://github.com/SemiAnalysisAI/InferenceX/actions/runs/27164980476/attempts/14</x:v>
      </x:c>
      <x:c r="AA111" s="65" t="str">
        <x:f>IF(H111="","Enter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12">
      <x:c r="A112" t="str">
        <x:v>DeepSeek V4 Pro|VR300|agentic|100</x:v>
      </x:c>
      <x:c r="B112" t="str">
        <x:v>DeepSeek V4 Pro</x:v>
      </x:c>
      <x:c r="C112" t="str">
        <x:v>dsv4</x:v>
      </x:c>
      <x:c r="D112" t="str">
        <x:v>VR300</x:v>
      </x:c>
      <x:c r="E112" t="str">
        <x:v>agentic</x:v>
      </x:c>
      <x:c r="F112" s="66" t="n">
        <x:v>100</x:v>
      </x:c>
      <x:c r="G112" s="67" t="str">
        <x:f>IF(H112="","N","Y")</x:f>
        <x:v>N</x:v>
      </x:c>
      <x:c r="H112" s="157" t="str">
        <x:f>IFERROR(IF(OR('00b_GPU_Scaling'!F13="",'00b_GPU_Scaling'!F9="",H64=""),"",H64*'00b_GPU_Scaling'!F13/'00b_GPU_Scaling'!F9),"")</x:f>
      </x:c>
      <x:c r="I112" s="70" t="str">
        <x:f>IF(H112="","",I64)</x:f>
      </x:c>
      <x:c r="J112" s="70" t="str">
        <x:f>IF(H112="","",J64)</x:f>
      </x:c>
      <x:c r="K112" s="158" t="str">
        <x:f>IFERROR(IF(OR('00b_GPU_Scaling'!F13="",'00b_GPU_Scaling'!F9=""),"",'00b_GPU_Scaling'!F13/'00b_GPU_Scaling'!F9),"")</x:f>
      </x:c>
      <x:c r="L112" t="str">
        <x:v>GB300</x:v>
      </x:c>
      <x:c r="M112" t="str">
        <x:v>437078</x:v>
      </x:c>
      <x:c r="N112" t="str">
        <x:v>dynamo-vllm</x:v>
      </x:c>
      <x:c r="O112" t="str">
        <x:v>fp4</x:v>
      </x:c>
      <x:c r="P112" t="str">
        <x:v>mtp</x:v>
      </x:c>
      <x:c r="Q112" t="n">
        <x:v>4</x:v>
      </x:c>
      <x:c r="R112" t="str">
        <x:v>agentic_traces</x:v>
      </x:c>
      <x:c r="S112"/>
      <x:c r="T112"/>
      <x:c r="U112" t="n">
        <x:v>13</x:v>
      </x:c>
      <x:c r="V112" t="n">
        <x:v>5</x:v>
      </x:c>
      <x:c r="W112" s="65" t="str">
        <x:f>IF(H112="","unavailable_missing_hbm_bandwidth_or_all_in_power","HBM_bandwidth_per_all_in_power_scaled_target_met")</x:f>
        <x:v>unavailable_missing_hbm_bandwidth_or_all_in_power</x:v>
      </x:c>
      <x:c r="X112" s="65" t="str">
        <x:f>IF(H112="","editable_future_gpu_unavailable","InferenceX_source_curve_HBM_bandwidth_power_scaled")</x:f>
        <x:v>editable_future_gpu_unavailable</x:v>
      </x:c>
      <x:c r="Y112" s="72" t="str">
        <x:v>2026-07-27</x:v>
      </x:c>
      <x:c r="Z112" s="65" t="str">
        <x:v>https://github.com/SemiAnalysisAI/InferenceX/actions/runs/30231719317/attempts/1</x:v>
      </x:c>
      <x:c r="AA112" s="65" t="str">
        <x:f>IF(H112="","Enter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13">
      <x:c r="A113" t="str">
        <x:v>DeepSeek V4 Pro|Post Rubin|short|30</x:v>
      </x:c>
      <x:c r="B113" t="str">
        <x:v>DeepSeek V4 Pro</x:v>
      </x:c>
      <x:c r="C113" t="str">
        <x:v>dsv4</x:v>
      </x:c>
      <x:c r="D113" t="str">
        <x:v>Post Rubin</x:v>
      </x:c>
      <x:c r="E113" t="str">
        <x:v>short</x:v>
      </x:c>
      <x:c r="F113" s="66" t="n">
        <x:v>30</x:v>
      </x:c>
      <x:c r="G113" s="67" t="str">
        <x:f>IF(H113="","N","Y")</x:f>
        <x:v>N</x:v>
      </x:c>
      <x:c r="H113" s="157" t="str">
        <x:f>IFERROR(IF(OR('00b_GPU_Scaling'!F14="",'00b_GPU_Scaling'!F9="",H53=""),"",H53*'00b_GPU_Scaling'!F14/'00b_GPU_Scaling'!F9),"")</x:f>
      </x:c>
      <x:c r="I113" s="70" t="str">
        <x:f>IF(H113="","",I53)</x:f>
      </x:c>
      <x:c r="J113" s="70" t="str">
        <x:f>IF(H113="","",J53)</x:f>
      </x:c>
      <x:c r="K113" s="158" t="str">
        <x:f>IFERROR(IF(OR('00b_GPU_Scaling'!F14="",'00b_GPU_Scaling'!F9=""),"",'00b_GPU_Scaling'!F14/'00b_GPU_Scaling'!F9),"")</x:f>
      </x:c>
      <x:c r="L113" t="str">
        <x:v>GB300</x:v>
      </x:c>
      <x:c r="M113" t="str">
        <x:v>424202</x:v>
      </x:c>
      <x:c r="N113" t="str">
        <x:v>dynamo-trt</x:v>
      </x:c>
      <x:c r="O113" t="str">
        <x:v>fp4</x:v>
      </x:c>
      <x:c r="P113" t="str">
        <x:v>mtp</x:v>
      </x:c>
      <x:c r="Q113" t="n">
        <x:v>4301</x:v>
      </x:c>
      <x:c r="R113" t="str">
        <x:v>single_turn</x:v>
      </x:c>
      <x:c r="S113" t="n">
        <x:v>1024</x:v>
      </x:c>
      <x:c r="T113" t="n">
        <x:v>1024</x:v>
      </x:c>
      <x:c r="U113" t="n">
        <x:v>28</x:v>
      </x:c>
      <x:c r="V113" t="n">
        <x:v>24</x:v>
      </x:c>
      <x:c r="W113" s="65" t="str">
        <x:f>IF(H113="","unavailable_missing_hbm_bandwidth_or_all_in_power","HBM_bandwidth_per_all_in_power_scaled_target_met")</x:f>
        <x:v>unavailable_missing_hbm_bandwidth_or_all_in_power</x:v>
      </x:c>
      <x:c r="X113" s="65" t="str">
        <x:f>IF(H113="","editable_future_gpu_unavailable","InferenceX_source_curve_HBM_bandwidth_power_scaled")</x:f>
        <x:v>editable_future_gpu_unavailable</x:v>
      </x:c>
      <x:c r="Y113" s="72" t="str">
        <x:v>2026-06-15</x:v>
      </x:c>
      <x:c r="Z113" s="65" t="str">
        <x:v>https://github.com/SemiAnalysisAI/InferenceX/actions/runs/27164980476/attempts/14</x:v>
      </x:c>
      <x:c r="AA113" s="65" t="str">
        <x:f>IF(H113="","Enter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14">
      <x:c r="A114" t="str">
        <x:v>DeepSeek V4 Pro|Post Rubin|long|30</x:v>
      </x:c>
      <x:c r="B114" t="str">
        <x:v>DeepSeek V4 Pro</x:v>
      </x:c>
      <x:c r="C114" t="str">
        <x:v>dsv4</x:v>
      </x:c>
      <x:c r="D114" t="str">
        <x:v>Post Rubin</x:v>
      </x:c>
      <x:c r="E114" t="str">
        <x:v>long</x:v>
      </x:c>
      <x:c r="F114" s="66" t="n">
        <x:v>30</x:v>
      </x:c>
      <x:c r="G114" s="67" t="str">
        <x:f>IF(H114="","N","Y")</x:f>
        <x:v>N</x:v>
      </x:c>
      <x:c r="H114" s="157" t="str">
        <x:f>IFERROR(IF(OR('00b_GPU_Scaling'!F14="",'00b_GPU_Scaling'!F9="",H54=""),"",H54*'00b_GPU_Scaling'!F14/'00b_GPU_Scaling'!F9),"")</x:f>
      </x:c>
      <x:c r="I114" s="70" t="str">
        <x:f>IF(H114="","",I54)</x:f>
      </x:c>
      <x:c r="J114" s="70" t="str">
        <x:f>IF(H114="","",J54)</x:f>
      </x:c>
      <x:c r="K114" s="158" t="str">
        <x:f>IFERROR(IF(OR('00b_GPU_Scaling'!F14="",'00b_GPU_Scaling'!F9=""),"",'00b_GPU_Scaling'!F14/'00b_GPU_Scaling'!F9),"")</x:f>
      </x:c>
      <x:c r="L114" t="str">
        <x:v>GB300</x:v>
      </x:c>
      <x:c r="M114" t="str">
        <x:v>424208</x:v>
      </x:c>
      <x:c r="N114" t="str">
        <x:v>dynamo-trt</x:v>
      </x:c>
      <x:c r="O114" t="str">
        <x:v>fp4</x:v>
      </x:c>
      <x:c r="P114" t="str">
        <x:v>mtp</x:v>
      </x:c>
      <x:c r="Q114" t="n">
        <x:v>2253</x:v>
      </x:c>
      <x:c r="R114" t="str">
        <x:v>single_turn</x:v>
      </x:c>
      <x:c r="S114" t="n">
        <x:v>8192</x:v>
      </x:c>
      <x:c r="T114" t="n">
        <x:v>1024</x:v>
      </x:c>
      <x:c r="U114" t="n">
        <x:v>57</x:v>
      </x:c>
      <x:c r="V114" t="n">
        <x:v>44</x:v>
      </x:c>
      <x:c r="W114" s="65" t="str">
        <x:f>IF(H114="","unavailable_missing_hbm_bandwidth_or_all_in_power","HBM_bandwidth_per_all_in_power_scaled_target_met")</x:f>
        <x:v>unavailable_missing_hbm_bandwidth_or_all_in_power</x:v>
      </x:c>
      <x:c r="X114" s="65" t="str">
        <x:f>IF(H114="","editable_future_gpu_unavailable","InferenceX_source_curve_HBM_bandwidth_power_scaled")</x:f>
        <x:v>editable_future_gpu_unavailable</x:v>
      </x:c>
      <x:c r="Y114" s="72" t="str">
        <x:v>2026-06-15</x:v>
      </x:c>
      <x:c r="Z114" s="65" t="str">
        <x:v>https://github.com/SemiAnalysisAI/InferenceX/actions/runs/27164980476/attempts/14</x:v>
      </x:c>
      <x:c r="AA114" s="65" t="str">
        <x:f>IF(H114="","Enter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15">
      <x:c r="A115" t="str">
        <x:v>DeepSeek V4 Pro|Post Rubin|agentic|30</x:v>
      </x:c>
      <x:c r="B115" t="str">
        <x:v>DeepSeek V4 Pro</x:v>
      </x:c>
      <x:c r="C115" t="str">
        <x:v>dsv4</x:v>
      </x:c>
      <x:c r="D115" t="str">
        <x:v>Post Rubin</x:v>
      </x:c>
      <x:c r="E115" t="str">
        <x:v>agentic</x:v>
      </x:c>
      <x:c r="F115" s="66" t="n">
        <x:v>30</x:v>
      </x:c>
      <x:c r="G115" s="67" t="str">
        <x:f>IF(H115="","N","Y")</x:f>
        <x:v>N</x:v>
      </x:c>
      <x:c r="H115" s="157" t="str">
        <x:f>IFERROR(IF(OR('00b_GPU_Scaling'!F14="",'00b_GPU_Scaling'!F9="",H55=""),"",H55*'00b_GPU_Scaling'!F14/'00b_GPU_Scaling'!F9),"")</x:f>
      </x:c>
      <x:c r="I115" s="70" t="str">
        <x:f>IF(H115="","",I55)</x:f>
      </x:c>
      <x:c r="J115" s="70" t="str">
        <x:f>IF(H115="","",J55)</x:f>
      </x:c>
      <x:c r="K115" s="158" t="str">
        <x:f>IFERROR(IF(OR('00b_GPU_Scaling'!F14="",'00b_GPU_Scaling'!F9=""),"",'00b_GPU_Scaling'!F14/'00b_GPU_Scaling'!F9),"")</x:f>
      </x:c>
      <x:c r="L115" t="str">
        <x:v>GB300</x:v>
      </x:c>
      <x:c r="M115" t="str">
        <x:v>437077</x:v>
      </x:c>
      <x:c r="N115" t="str">
        <x:v>dynamo-vllm</x:v>
      </x:c>
      <x:c r="O115" t="str">
        <x:v>fp4</x:v>
      </x:c>
      <x:c r="P115" t="str">
        <x:v>mtp</x:v>
      </x:c>
      <x:c r="Q115" t="n">
        <x:v>384</x:v>
      </x:c>
      <x:c r="R115" t="str">
        <x:v>agentic_traces</x:v>
      </x:c>
      <x:c r="S115"/>
      <x:c r="T115"/>
      <x:c r="U115" t="n">
        <x:v>13</x:v>
      </x:c>
      <x:c r="V115" t="n">
        <x:v>13</x:v>
      </x:c>
      <x:c r="W115" s="65" t="str">
        <x:f>IF(H115="","unavailable_missing_hbm_bandwidth_or_all_in_power","HBM_bandwidth_per_all_in_power_scaled_target_met")</x:f>
        <x:v>unavailable_missing_hbm_bandwidth_or_all_in_power</x:v>
      </x:c>
      <x:c r="X115" s="65" t="str">
        <x:f>IF(H115="","editable_future_gpu_unavailable","InferenceX_source_curve_HBM_bandwidth_power_scaled")</x:f>
        <x:v>editable_future_gpu_unavailable</x:v>
      </x:c>
      <x:c r="Y115" s="72" t="str">
        <x:v>2026-07-27</x:v>
      </x:c>
      <x:c r="Z115" s="65" t="str">
        <x:v>https://github.com/SemiAnalysisAI/InferenceX/actions/runs/30231719317/attempts/1</x:v>
      </x:c>
      <x:c r="AA115" s="65" t="str">
        <x:f>IF(H115="","Enter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16">
      <x:c r="A116" t="str">
        <x:v>DeepSeek V4 Pro|Post Rubin|short|50</x:v>
      </x:c>
      <x:c r="B116" t="str">
        <x:v>DeepSeek V4 Pro</x:v>
      </x:c>
      <x:c r="C116" t="str">
        <x:v>dsv4</x:v>
      </x:c>
      <x:c r="D116" t="str">
        <x:v>Post Rubin</x:v>
      </x:c>
      <x:c r="E116" t="str">
        <x:v>short</x:v>
      </x:c>
      <x:c r="F116" s="66" t="n">
        <x:v>50</x:v>
      </x:c>
      <x:c r="G116" s="67" t="str">
        <x:f>IF(H116="","N","Y")</x:f>
        <x:v>N</x:v>
      </x:c>
      <x:c r="H116" s="157" t="str">
        <x:f>IFERROR(IF(OR('00b_GPU_Scaling'!F14="",'00b_GPU_Scaling'!F9="",H56=""),"",H56*'00b_GPU_Scaling'!F14/'00b_GPU_Scaling'!F9),"")</x:f>
      </x:c>
      <x:c r="I116" s="70" t="str">
        <x:f>IF(H116="","",I56)</x:f>
      </x:c>
      <x:c r="J116" s="70" t="str">
        <x:f>IF(H116="","",J56)</x:f>
      </x:c>
      <x:c r="K116" s="158" t="str">
        <x:f>IFERROR(IF(OR('00b_GPU_Scaling'!F14="",'00b_GPU_Scaling'!F9=""),"",'00b_GPU_Scaling'!F14/'00b_GPU_Scaling'!F9),"")</x:f>
      </x:c>
      <x:c r="L116" t="str">
        <x:v>GB300</x:v>
      </x:c>
      <x:c r="M116" t="str">
        <x:v>424190</x:v>
      </x:c>
      <x:c r="N116" t="str">
        <x:v>dynamo-trt</x:v>
      </x:c>
      <x:c r="O116" t="str">
        <x:v>fp4</x:v>
      </x:c>
      <x:c r="P116" t="str">
        <x:v>mtp</x:v>
      </x:c>
      <x:c r="Q116" t="n">
        <x:v>4301</x:v>
      </x:c>
      <x:c r="R116" t="str">
        <x:v>single_turn</x:v>
      </x:c>
      <x:c r="S116" t="n">
        <x:v>1024</x:v>
      </x:c>
      <x:c r="T116" t="n">
        <x:v>1024</x:v>
      </x:c>
      <x:c r="U116" t="n">
        <x:v>28</x:v>
      </x:c>
      <x:c r="V116" t="n">
        <x:v>18</x:v>
      </x:c>
      <x:c r="W116" s="65" t="str">
        <x:f>IF(H116="","unavailable_missing_hbm_bandwidth_or_all_in_power","HBM_bandwidth_per_all_in_power_scaled_target_met")</x:f>
        <x:v>unavailable_missing_hbm_bandwidth_or_all_in_power</x:v>
      </x:c>
      <x:c r="X116" s="65" t="str">
        <x:f>IF(H116="","editable_future_gpu_unavailable","InferenceX_source_curve_HBM_bandwidth_power_scaled")</x:f>
        <x:v>editable_future_gpu_unavailable</x:v>
      </x:c>
      <x:c r="Y116" s="72" t="str">
        <x:v>2026-06-15</x:v>
      </x:c>
      <x:c r="Z116" s="65" t="str">
        <x:v>https://github.com/SemiAnalysisAI/InferenceX/actions/runs/27164980476/attempts/14</x:v>
      </x:c>
      <x:c r="AA116" s="65" t="str">
        <x:f>IF(H116="","Enter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17">
      <x:c r="A117" t="str">
        <x:v>DeepSeek V4 Pro|Post Rubin|long|50</x:v>
      </x:c>
      <x:c r="B117" t="str">
        <x:v>DeepSeek V4 Pro</x:v>
      </x:c>
      <x:c r="C117" t="str">
        <x:v>dsv4</x:v>
      </x:c>
      <x:c r="D117" t="str">
        <x:v>Post Rubin</x:v>
      </x:c>
      <x:c r="E117" t="str">
        <x:v>long</x:v>
      </x:c>
      <x:c r="F117" s="66" t="n">
        <x:v>50</x:v>
      </x:c>
      <x:c r="G117" s="67" t="str">
        <x:f>IF(H117="","N","Y")</x:f>
        <x:v>N</x:v>
      </x:c>
      <x:c r="H117" s="157" t="str">
        <x:f>IFERROR(IF(OR('00b_GPU_Scaling'!F14="",'00b_GPU_Scaling'!F9="",H57=""),"",H57*'00b_GPU_Scaling'!F14/'00b_GPU_Scaling'!F9),"")</x:f>
      </x:c>
      <x:c r="I117" s="70" t="str">
        <x:f>IF(H117="","",I57)</x:f>
      </x:c>
      <x:c r="J117" s="70" t="str">
        <x:f>IF(H117="","",J57)</x:f>
      </x:c>
      <x:c r="K117" s="158" t="str">
        <x:f>IFERROR(IF(OR('00b_GPU_Scaling'!F14="",'00b_GPU_Scaling'!F9=""),"",'00b_GPU_Scaling'!F14/'00b_GPU_Scaling'!F9),"")</x:f>
      </x:c>
      <x:c r="L117" t="str">
        <x:v>GB300</x:v>
      </x:c>
      <x:c r="M117" t="str">
        <x:v>424198</x:v>
      </x:c>
      <x:c r="N117" t="str">
        <x:v>dynamo-trt</x:v>
      </x:c>
      <x:c r="O117" t="str">
        <x:v>fp4</x:v>
      </x:c>
      <x:c r="P117" t="str">
        <x:v>mtp</x:v>
      </x:c>
      <x:c r="Q117" t="n">
        <x:v>1229</x:v>
      </x:c>
      <x:c r="R117" t="str">
        <x:v>single_turn</x:v>
      </x:c>
      <x:c r="S117" t="n">
        <x:v>8192</x:v>
      </x:c>
      <x:c r="T117" t="n">
        <x:v>1024</x:v>
      </x:c>
      <x:c r="U117" t="n">
        <x:v>57</x:v>
      </x:c>
      <x:c r="V117" t="n">
        <x:v>28</x:v>
      </x:c>
      <x:c r="W117" s="65" t="str">
        <x:f>IF(H117="","unavailable_missing_hbm_bandwidth_or_all_in_power","HBM_bandwidth_per_all_in_power_scaled_target_met")</x:f>
        <x:v>unavailable_missing_hbm_bandwidth_or_all_in_power</x:v>
      </x:c>
      <x:c r="X117" s="65" t="str">
        <x:f>IF(H117="","editable_future_gpu_unavailable","InferenceX_source_curve_HBM_bandwidth_power_scaled")</x:f>
        <x:v>editable_future_gpu_unavailable</x:v>
      </x:c>
      <x:c r="Y117" s="72" t="str">
        <x:v>2026-06-15</x:v>
      </x:c>
      <x:c r="Z117" s="65" t="str">
        <x:v>https://github.com/SemiAnalysisAI/InferenceX/actions/runs/27164980476/attempts/14</x:v>
      </x:c>
      <x:c r="AA117" s="65" t="str">
        <x:f>IF(H117="","Enter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18">
      <x:c r="A118" t="str">
        <x:v>DeepSeek V4 Pro|Post Rubin|agentic|50</x:v>
      </x:c>
      <x:c r="B118" t="str">
        <x:v>DeepSeek V4 Pro</x:v>
      </x:c>
      <x:c r="C118" t="str">
        <x:v>dsv4</x:v>
      </x:c>
      <x:c r="D118" t="str">
        <x:v>Post Rubin</x:v>
      </x:c>
      <x:c r="E118" t="str">
        <x:v>agentic</x:v>
      </x:c>
      <x:c r="F118" s="66" t="n">
        <x:v>50</x:v>
      </x:c>
      <x:c r="G118" s="67" t="str">
        <x:f>IF(H118="","N","Y")</x:f>
        <x:v>N</x:v>
      </x:c>
      <x:c r="H118" s="157" t="str">
        <x:f>IFERROR(IF(OR('00b_GPU_Scaling'!F14="",'00b_GPU_Scaling'!F9="",H58=""),"",H58*'00b_GPU_Scaling'!F14/'00b_GPU_Scaling'!F9),"")</x:f>
      </x:c>
      <x:c r="I118" s="70" t="str">
        <x:f>IF(H118="","",I58)</x:f>
      </x:c>
      <x:c r="J118" s="70" t="str">
        <x:f>IF(H118="","",J58)</x:f>
      </x:c>
      <x:c r="K118" s="158" t="str">
        <x:f>IFERROR(IF(OR('00b_GPU_Scaling'!F14="",'00b_GPU_Scaling'!F9=""),"",'00b_GPU_Scaling'!F14/'00b_GPU_Scaling'!F9),"")</x:f>
      </x:c>
      <x:c r="L118" t="str">
        <x:v>GB300</x:v>
      </x:c>
      <x:c r="M118" t="str">
        <x:v>437077</x:v>
      </x:c>
      <x:c r="N118" t="str">
        <x:v>dynamo-vllm</x:v>
      </x:c>
      <x:c r="O118" t="str">
        <x:v>fp4</x:v>
      </x:c>
      <x:c r="P118" t="str">
        <x:v>mtp</x:v>
      </x:c>
      <x:c r="Q118" t="n">
        <x:v>384</x:v>
      </x:c>
      <x:c r="R118" t="str">
        <x:v>agentic_traces</x:v>
      </x:c>
      <x:c r="S118"/>
      <x:c r="T118"/>
      <x:c r="U118" t="n">
        <x:v>13</x:v>
      </x:c>
      <x:c r="V118" t="n">
        <x:v>13</x:v>
      </x:c>
      <x:c r="W118" s="65" t="str">
        <x:f>IF(H118="","unavailable_missing_hbm_bandwidth_or_all_in_power","HBM_bandwidth_per_all_in_power_scaled_target_met")</x:f>
        <x:v>unavailable_missing_hbm_bandwidth_or_all_in_power</x:v>
      </x:c>
      <x:c r="X118" s="65" t="str">
        <x:f>IF(H118="","editable_future_gpu_unavailable","InferenceX_source_curve_HBM_bandwidth_power_scaled")</x:f>
        <x:v>editable_future_gpu_unavailable</x:v>
      </x:c>
      <x:c r="Y118" s="72" t="str">
        <x:v>2026-07-27</x:v>
      </x:c>
      <x:c r="Z118" s="65" t="str">
        <x:v>https://github.com/SemiAnalysisAI/InferenceX/actions/runs/30231719317/attempts/1</x:v>
      </x:c>
      <x:c r="AA118" s="65" t="str">
        <x:f>IF(H118="","Enter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19">
      <x:c r="A119" t="str">
        <x:v>DeepSeek V4 Pro|Post Rubin|short|70</x:v>
      </x:c>
      <x:c r="B119" t="str">
        <x:v>DeepSeek V4 Pro</x:v>
      </x:c>
      <x:c r="C119" t="str">
        <x:v>dsv4</x:v>
      </x:c>
      <x:c r="D119" t="str">
        <x:v>Post Rubin</x:v>
      </x:c>
      <x:c r="E119" t="str">
        <x:v>short</x:v>
      </x:c>
      <x:c r="F119" s="66" t="n">
        <x:v>70</x:v>
      </x:c>
      <x:c r="G119" s="67" t="str">
        <x:f>IF(H119="","N","Y")</x:f>
        <x:v>N</x:v>
      </x:c>
      <x:c r="H119" s="157" t="str">
        <x:f>IFERROR(IF(OR('00b_GPU_Scaling'!F14="",'00b_GPU_Scaling'!F9="",H59=""),"",H59*'00b_GPU_Scaling'!F14/'00b_GPU_Scaling'!F9),"")</x:f>
      </x:c>
      <x:c r="I119" s="70" t="str">
        <x:f>IF(H119="","",I59)</x:f>
      </x:c>
      <x:c r="J119" s="70" t="str">
        <x:f>IF(H119="","",J59)</x:f>
      </x:c>
      <x:c r="K119" s="158" t="str">
        <x:f>IFERROR(IF(OR('00b_GPU_Scaling'!F14="",'00b_GPU_Scaling'!F9=""),"",'00b_GPU_Scaling'!F14/'00b_GPU_Scaling'!F9),"")</x:f>
      </x:c>
      <x:c r="L119" t="str">
        <x:v>GB300</x:v>
      </x:c>
      <x:c r="M119" t="str">
        <x:v>424188</x:v>
      </x:c>
      <x:c r="N119" t="str">
        <x:v>dynamo-trt</x:v>
      </x:c>
      <x:c r="O119" t="str">
        <x:v>fp4</x:v>
      </x:c>
      <x:c r="P119" t="str">
        <x:v>mtp</x:v>
      </x:c>
      <x:c r="Q119" t="n">
        <x:v>2253</x:v>
      </x:c>
      <x:c r="R119" t="str">
        <x:v>single_turn</x:v>
      </x:c>
      <x:c r="S119" t="n">
        <x:v>1024</x:v>
      </x:c>
      <x:c r="T119" t="n">
        <x:v>1024</x:v>
      </x:c>
      <x:c r="U119" t="n">
        <x:v>28</x:v>
      </x:c>
      <x:c r="V119" t="n">
        <x:v>14</x:v>
      </x:c>
      <x:c r="W119" s="65" t="str">
        <x:f>IF(H119="","unavailable_missing_hbm_bandwidth_or_all_in_power","HBM_bandwidth_per_all_in_power_scaled_target_met")</x:f>
        <x:v>unavailable_missing_hbm_bandwidth_or_all_in_power</x:v>
      </x:c>
      <x:c r="X119" s="65" t="str">
        <x:f>IF(H119="","editable_future_gpu_unavailable","InferenceX_source_curve_HBM_bandwidth_power_scaled")</x:f>
        <x:v>editable_future_gpu_unavailable</x:v>
      </x:c>
      <x:c r="Y119" s="72" t="str">
        <x:v>2026-06-15</x:v>
      </x:c>
      <x:c r="Z119" s="65" t="str">
        <x:v>https://github.com/SemiAnalysisAI/InferenceX/actions/runs/27164980476/attempts/14</x:v>
      </x:c>
      <x:c r="AA119" s="65" t="str">
        <x:f>IF(H119="","Enter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20">
      <x:c r="A120" t="str">
        <x:v>DeepSeek V4 Pro|Post Rubin|long|70</x:v>
      </x:c>
      <x:c r="B120" t="str">
        <x:v>DeepSeek V4 Pro</x:v>
      </x:c>
      <x:c r="C120" t="str">
        <x:v>dsv4</x:v>
      </x:c>
      <x:c r="D120" t="str">
        <x:v>Post Rubin</x:v>
      </x:c>
      <x:c r="E120" t="str">
        <x:v>long</x:v>
      </x:c>
      <x:c r="F120" s="66" t="n">
        <x:v>70</x:v>
      </x:c>
      <x:c r="G120" s="67" t="str">
        <x:f>IF(H120="","N","Y")</x:f>
        <x:v>N</x:v>
      </x:c>
      <x:c r="H120" s="157" t="str">
        <x:f>IFERROR(IF(OR('00b_GPU_Scaling'!F14="",'00b_GPU_Scaling'!F9="",H60=""),"",H60*'00b_GPU_Scaling'!F14/'00b_GPU_Scaling'!F9),"")</x:f>
      </x:c>
      <x:c r="I120" s="70" t="str">
        <x:f>IF(H120="","",I60)</x:f>
      </x:c>
      <x:c r="J120" s="70" t="str">
        <x:f>IF(H120="","",J60)</x:f>
      </x:c>
      <x:c r="K120" s="158" t="str">
        <x:f>IFERROR(IF(OR('00b_GPU_Scaling'!F14="",'00b_GPU_Scaling'!F9=""),"",'00b_GPU_Scaling'!F14/'00b_GPU_Scaling'!F9),"")</x:f>
      </x:c>
      <x:c r="L120" t="str">
        <x:v>GB300</x:v>
      </x:c>
      <x:c r="M120" t="str">
        <x:v>424198</x:v>
      </x:c>
      <x:c r="N120" t="str">
        <x:v>dynamo-trt</x:v>
      </x:c>
      <x:c r="O120" t="str">
        <x:v>fp4</x:v>
      </x:c>
      <x:c r="P120" t="str">
        <x:v>mtp</x:v>
      </x:c>
      <x:c r="Q120" t="n">
        <x:v>1229</x:v>
      </x:c>
      <x:c r="R120" t="str">
        <x:v>single_turn</x:v>
      </x:c>
      <x:c r="S120" t="n">
        <x:v>8192</x:v>
      </x:c>
      <x:c r="T120" t="n">
        <x:v>1024</x:v>
      </x:c>
      <x:c r="U120" t="n">
        <x:v>57</x:v>
      </x:c>
      <x:c r="V120" t="n">
        <x:v>24</x:v>
      </x:c>
      <x:c r="W120" s="65" t="str">
        <x:f>IF(H120="","unavailable_missing_hbm_bandwidth_or_all_in_power","HBM_bandwidth_per_all_in_power_scaled_target_met")</x:f>
        <x:v>unavailable_missing_hbm_bandwidth_or_all_in_power</x:v>
      </x:c>
      <x:c r="X120" s="65" t="str">
        <x:f>IF(H120="","editable_future_gpu_unavailable","InferenceX_source_curve_HBM_bandwidth_power_scaled")</x:f>
        <x:v>editable_future_gpu_unavailable</x:v>
      </x:c>
      <x:c r="Y120" s="72" t="str">
        <x:v>2026-06-15</x:v>
      </x:c>
      <x:c r="Z120" s="65" t="str">
        <x:v>https://github.com/SemiAnalysisAI/InferenceX/actions/runs/27164980476/attempts/14</x:v>
      </x:c>
      <x:c r="AA120" s="65" t="str">
        <x:f>IF(H120="","Enter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21">
      <x:c r="A121" t="str">
        <x:v>DeepSeek V4 Pro|Post Rubin|agentic|70</x:v>
      </x:c>
      <x:c r="B121" t="str">
        <x:v>DeepSeek V4 Pro</x:v>
      </x:c>
      <x:c r="C121" t="str">
        <x:v>dsv4</x:v>
      </x:c>
      <x:c r="D121" t="str">
        <x:v>Post Rubin</x:v>
      </x:c>
      <x:c r="E121" t="str">
        <x:v>agentic</x:v>
      </x:c>
      <x:c r="F121" s="66" t="n">
        <x:v>70</x:v>
      </x:c>
      <x:c r="G121" s="67" t="str">
        <x:f>IF(H121="","N","Y")</x:f>
        <x:v>N</x:v>
      </x:c>
      <x:c r="H121" s="157" t="str">
        <x:f>IFERROR(IF(OR('00b_GPU_Scaling'!F14="",'00b_GPU_Scaling'!F9="",H61=""),"",H61*'00b_GPU_Scaling'!F14/'00b_GPU_Scaling'!F9),"")</x:f>
      </x:c>
      <x:c r="I121" s="70" t="str">
        <x:f>IF(H121="","",I61)</x:f>
      </x:c>
      <x:c r="J121" s="70" t="str">
        <x:f>IF(H121="","",J61)</x:f>
      </x:c>
      <x:c r="K121" s="158" t="str">
        <x:f>IFERROR(IF(OR('00b_GPU_Scaling'!F14="",'00b_GPU_Scaling'!F9=""),"",'00b_GPU_Scaling'!F14/'00b_GPU_Scaling'!F9),"")</x:f>
      </x:c>
      <x:c r="L121" t="str">
        <x:v>GB300</x:v>
      </x:c>
      <x:c r="M121" t="str">
        <x:v>435797</x:v>
      </x:c>
      <x:c r="N121" t="str">
        <x:v>dynamo-sglang</x:v>
      </x:c>
      <x:c r="O121" t="str">
        <x:v>fp4</x:v>
      </x:c>
      <x:c r="P121" t="str">
        <x:v>mtp</x:v>
      </x:c>
      <x:c r="Q121" t="n">
        <x:v>256</x:v>
      </x:c>
      <x:c r="R121" t="str">
        <x:v>agentic_traces</x:v>
      </x:c>
      <x:c r="S121"/>
      <x:c r="T121"/>
      <x:c r="U121" t="n">
        <x:v>13</x:v>
      </x:c>
      <x:c r="V121" t="n">
        <x:v>8</x:v>
      </x:c>
      <x:c r="W121" s="65" t="str">
        <x:f>IF(H121="","unavailable_missing_hbm_bandwidth_or_all_in_power","HBM_bandwidth_per_all_in_power_scaled_target_met")</x:f>
        <x:v>unavailable_missing_hbm_bandwidth_or_all_in_power</x:v>
      </x:c>
      <x:c r="X121" s="65" t="str">
        <x:f>IF(H121="","editable_future_gpu_unavailable","InferenceX_source_curve_HBM_bandwidth_power_scaled")</x:f>
        <x:v>editable_future_gpu_unavailable</x:v>
      </x:c>
      <x:c r="Y121" s="72" t="str">
        <x:v>2026-07-16</x:v>
      </x:c>
      <x:c r="Z121" s="65" t="str">
        <x:v>https://github.com/SemiAnalysisAI/InferenceX/actions/runs/29385297092/attempts/4</x:v>
      </x:c>
      <x:c r="AA121" s="65" t="str">
        <x:f>IF(H121="","Enter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22">
      <x:c r="A122" t="str">
        <x:v>DeepSeek V4 Pro|Post Rubin|short|100</x:v>
      </x:c>
      <x:c r="B122" t="str">
        <x:v>DeepSeek V4 Pro</x:v>
      </x:c>
      <x:c r="C122" t="str">
        <x:v>dsv4</x:v>
      </x:c>
      <x:c r="D122" t="str">
        <x:v>Post Rubin</x:v>
      </x:c>
      <x:c r="E122" t="str">
        <x:v>short</x:v>
      </x:c>
      <x:c r="F122" s="66" t="n">
        <x:v>100</x:v>
      </x:c>
      <x:c r="G122" s="67" t="str">
        <x:f>IF(H122="","N","Y")</x:f>
        <x:v>N</x:v>
      </x:c>
      <x:c r="H122" s="157" t="str">
        <x:f>IFERROR(IF(OR('00b_GPU_Scaling'!F14="",'00b_GPU_Scaling'!F9="",H62=""),"",H62*'00b_GPU_Scaling'!F14/'00b_GPU_Scaling'!F9),"")</x:f>
      </x:c>
      <x:c r="I122" s="70" t="str">
        <x:f>IF(H122="","",I62)</x:f>
      </x:c>
      <x:c r="J122" s="70" t="str">
        <x:f>IF(H122="","",J62)</x:f>
      </x:c>
      <x:c r="K122" s="158" t="str">
        <x:f>IFERROR(IF(OR('00b_GPU_Scaling'!F14="",'00b_GPU_Scaling'!F9=""),"",'00b_GPU_Scaling'!F14/'00b_GPU_Scaling'!F9),"")</x:f>
      </x:c>
      <x:c r="L122" t="str">
        <x:v>GB300</x:v>
      </x:c>
      <x:c r="M122" t="str">
        <x:v>424193</x:v>
      </x:c>
      <x:c r="N122" t="str">
        <x:v>dynamo-trt</x:v>
      </x:c>
      <x:c r="O122" t="str">
        <x:v>fp4</x:v>
      </x:c>
      <x:c r="P122" t="str">
        <x:v>mtp</x:v>
      </x:c>
      <x:c r="Q122" t="n">
        <x:v>615</x:v>
      </x:c>
      <x:c r="R122" t="str">
        <x:v>single_turn</x:v>
      </x:c>
      <x:c r="S122" t="n">
        <x:v>1024</x:v>
      </x:c>
      <x:c r="T122" t="n">
        <x:v>1024</x:v>
      </x:c>
      <x:c r="U122" t="n">
        <x:v>28</x:v>
      </x:c>
      <x:c r="V122" t="n">
        <x:v>9</x:v>
      </x:c>
      <x:c r="W122" s="65" t="str">
        <x:f>IF(H122="","unavailable_missing_hbm_bandwidth_or_all_in_power","HBM_bandwidth_per_all_in_power_scaled_target_met")</x:f>
        <x:v>unavailable_missing_hbm_bandwidth_or_all_in_power</x:v>
      </x:c>
      <x:c r="X122" s="65" t="str">
        <x:f>IF(H122="","editable_future_gpu_unavailable","InferenceX_source_curve_HBM_bandwidth_power_scaled")</x:f>
        <x:v>editable_future_gpu_unavailable</x:v>
      </x:c>
      <x:c r="Y122" s="72" t="str">
        <x:v>2026-06-15</x:v>
      </x:c>
      <x:c r="Z122" s="65" t="str">
        <x:v>https://github.com/SemiAnalysisAI/InferenceX/actions/runs/27164980476/attempts/14</x:v>
      </x:c>
      <x:c r="AA122" s="65" t="str">
        <x:f>IF(H122="","Enter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23">
      <x:c r="A123" t="str">
        <x:v>DeepSeek V4 Pro|Post Rubin|long|100</x:v>
      </x:c>
      <x:c r="B123" t="str">
        <x:v>DeepSeek V4 Pro</x:v>
      </x:c>
      <x:c r="C123" t="str">
        <x:v>dsv4</x:v>
      </x:c>
      <x:c r="D123" t="str">
        <x:v>Post Rubin</x:v>
      </x:c>
      <x:c r="E123" t="str">
        <x:v>long</x:v>
      </x:c>
      <x:c r="F123" s="66" t="n">
        <x:v>100</x:v>
      </x:c>
      <x:c r="G123" s="67" t="str">
        <x:f>IF(H123="","N","Y")</x:f>
        <x:v>N</x:v>
      </x:c>
      <x:c r="H123" s="157" t="str">
        <x:f>IFERROR(IF(OR('00b_GPU_Scaling'!F14="",'00b_GPU_Scaling'!F9="",H63=""),"",H63*'00b_GPU_Scaling'!F14/'00b_GPU_Scaling'!F9),"")</x:f>
      </x:c>
      <x:c r="I123" s="70" t="str">
        <x:f>IF(H123="","",I63)</x:f>
      </x:c>
      <x:c r="J123" s="70" t="str">
        <x:f>IF(H123="","",J63)</x:f>
      </x:c>
      <x:c r="K123" s="158" t="str">
        <x:f>IFERROR(IF(OR('00b_GPU_Scaling'!F14="",'00b_GPU_Scaling'!F9=""),"",'00b_GPU_Scaling'!F14/'00b_GPU_Scaling'!F9),"")</x:f>
      </x:c>
      <x:c r="L123" t="str">
        <x:v>GB300</x:v>
      </x:c>
      <x:c r="M123" t="str">
        <x:v>424183</x:v>
      </x:c>
      <x:c r="N123" t="str">
        <x:v>dynamo-trt</x:v>
      </x:c>
      <x:c r="O123" t="str">
        <x:v>fp4</x:v>
      </x:c>
      <x:c r="P123" t="str">
        <x:v>mtp</x:v>
      </x:c>
      <x:c r="Q123" t="n">
        <x:v>615</x:v>
      </x:c>
      <x:c r="R123" t="str">
        <x:v>single_turn</x:v>
      </x:c>
      <x:c r="S123" t="n">
        <x:v>8192</x:v>
      </x:c>
      <x:c r="T123" t="n">
        <x:v>1024</x:v>
      </x:c>
      <x:c r="U123" t="n">
        <x:v>57</x:v>
      </x:c>
      <x:c r="V123" t="n">
        <x:v>14</x:v>
      </x:c>
      <x:c r="W123" s="65" t="str">
        <x:f>IF(H123="","unavailable_missing_hbm_bandwidth_or_all_in_power","HBM_bandwidth_per_all_in_power_scaled_target_met")</x:f>
        <x:v>unavailable_missing_hbm_bandwidth_or_all_in_power</x:v>
      </x:c>
      <x:c r="X123" s="65" t="str">
        <x:f>IF(H123="","editable_future_gpu_unavailable","InferenceX_source_curve_HBM_bandwidth_power_scaled")</x:f>
        <x:v>editable_future_gpu_unavailable</x:v>
      </x:c>
      <x:c r="Y123" s="72" t="str">
        <x:v>2026-06-15</x:v>
      </x:c>
      <x:c r="Z123" s="65" t="str">
        <x:v>https://github.com/SemiAnalysisAI/InferenceX/actions/runs/27164980476/attempts/14</x:v>
      </x:c>
      <x:c r="AA123" s="65" t="str">
        <x:f>IF(H123="","Enter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24">
      <x:c r="A124" t="str">
        <x:v>DeepSeek V4 Pro|Post Rubin|agentic|100</x:v>
      </x:c>
      <x:c r="B124" t="str">
        <x:v>DeepSeek V4 Pro</x:v>
      </x:c>
      <x:c r="C124" t="str">
        <x:v>dsv4</x:v>
      </x:c>
      <x:c r="D124" t="str">
        <x:v>Post Rubin</x:v>
      </x:c>
      <x:c r="E124" t="str">
        <x:v>agentic</x:v>
      </x:c>
      <x:c r="F124" s="66" t="n">
        <x:v>100</x:v>
      </x:c>
      <x:c r="G124" s="67" t="str">
        <x:f>IF(H124="","N","Y")</x:f>
        <x:v>N</x:v>
      </x:c>
      <x:c r="H124" s="157" t="str">
        <x:f>IFERROR(IF(OR('00b_GPU_Scaling'!F14="",'00b_GPU_Scaling'!F9="",H64=""),"",H64*'00b_GPU_Scaling'!F14/'00b_GPU_Scaling'!F9),"")</x:f>
      </x:c>
      <x:c r="I124" s="70" t="str">
        <x:f>IF(H124="","",I64)</x:f>
      </x:c>
      <x:c r="J124" s="70" t="str">
        <x:f>IF(H124="","",J64)</x:f>
      </x:c>
      <x:c r="K124" s="158" t="str">
        <x:f>IFERROR(IF(OR('00b_GPU_Scaling'!F14="",'00b_GPU_Scaling'!F9=""),"",'00b_GPU_Scaling'!F14/'00b_GPU_Scaling'!F9),"")</x:f>
      </x:c>
      <x:c r="L124" t="str">
        <x:v>GB300</x:v>
      </x:c>
      <x:c r="M124" t="str">
        <x:v>437078</x:v>
      </x:c>
      <x:c r="N124" t="str">
        <x:v>dynamo-vllm</x:v>
      </x:c>
      <x:c r="O124" t="str">
        <x:v>fp4</x:v>
      </x:c>
      <x:c r="P124" t="str">
        <x:v>mtp</x:v>
      </x:c>
      <x:c r="Q124" t="n">
        <x:v>4</x:v>
      </x:c>
      <x:c r="R124" t="str">
        <x:v>agentic_traces</x:v>
      </x:c>
      <x:c r="S124"/>
      <x:c r="T124"/>
      <x:c r="U124" t="n">
        <x:v>13</x:v>
      </x:c>
      <x:c r="V124" t="n">
        <x:v>5</x:v>
      </x:c>
      <x:c r="W124" s="65" t="str">
        <x:f>IF(H124="","unavailable_missing_hbm_bandwidth_or_all_in_power","HBM_bandwidth_per_all_in_power_scaled_target_met")</x:f>
        <x:v>unavailable_missing_hbm_bandwidth_or_all_in_power</x:v>
      </x:c>
      <x:c r="X124" s="65" t="str">
        <x:f>IF(H124="","editable_future_gpu_unavailable","InferenceX_source_curve_HBM_bandwidth_power_scaled")</x:f>
        <x:v>editable_future_gpu_unavailable</x:v>
      </x:c>
      <x:c r="Y124" s="72" t="str">
        <x:v>2026-07-27</x:v>
      </x:c>
      <x:c r="Z124" s="65" t="str">
        <x:v>https://github.com/SemiAnalysisAI/InferenceX/actions/runs/30231719317/attempts/1</x:v>
      </x:c>
      <x:c r="AA124" s="65" t="str">
        <x:f>IF(H124="","Enter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25">
      <x:c r="A125" t="str">
        <x:v>Kimi K2.5|H200|short|30</x:v>
      </x:c>
      <x:c r="B125" t="str">
        <x:v>Kimi K2.5</x:v>
      </x:c>
      <x:c r="C125" t="str">
        <x:v>kimik2.5</x:v>
      </x:c>
      <x:c r="D125" t="str">
        <x:v>H200</x:v>
      </x:c>
      <x:c r="E125" t="str">
        <x:v>short</x:v>
      </x:c>
      <x:c r="F125" s="66" t="n">
        <x:v>30</x:v>
      </x:c>
      <x:c r="G125" s="67" t="str">
        <x:v>Y</x:v>
      </x:c>
      <x:c r="H125" s="157" t="n">
        <x:v>190201.654401</x:v>
      </x:c>
      <x:c r="I125" s="70" t="n">
        <x:v>33.233146</x:v>
      </x:c>
      <x:c r="J125" s="70" t="n">
        <x:v>33.233146</x:v>
      </x:c>
      <x:c r="K125" s="158" t="n">
        <x:v>1</x:v>
      </x:c>
      <x:c r="L125" t="str">
        <x:v>H200</x:v>
      </x:c>
      <x:c r="M125" t="str">
        <x:v>416973</x:v>
      </x:c>
      <x:c r="N125" t="str">
        <x:v>vllm</x:v>
      </x:c>
      <x:c r="O125" t="str">
        <x:v>int4</x:v>
      </x:c>
      <x:c r="P125" t="str">
        <x:v>none</x:v>
      </x:c>
      <x:c r="Q125" t="n">
        <x:v>64</x:v>
      </x:c>
      <x:c r="R125" t="str">
        <x:v>single_turn</x:v>
      </x:c>
      <x:c r="S125" t="n">
        <x:v>1024</x:v>
      </x:c>
      <x:c r="T125" t="n">
        <x:v>1024</x:v>
      </x:c>
      <x:c r="U125" t="n">
        <x:v>5</x:v>
      </x:c>
      <x:c r="V125" t="n">
        <x:v>5</x:v>
      </x:c>
      <x:c r="W125" s="65" t="str">
        <x:v>InferenceX_direct_exact_model_target_met</x:v>
      </x:c>
      <x:c r="X125" s="65" t="str">
        <x:v>InferenceX_direct_exact_model</x:v>
      </x:c>
      <x:c r="Y125" s="72" t="str">
        <x:v>2026-05-30</x:v>
      </x:c>
      <x:c r="Z125" s="65" t="str">
        <x:v>https://github.com/SemiAnalysisAI/InferenceX/actions/runs/26696219581/attempts/1</x:v>
      </x:c>
      <x:c r="AA125" s="65" t="str">
        <x:v>Selected highest output TPS/MW measured row meeting median interactivity &gt;= 30.</x:v>
      </x:c>
    </x:row>
    <x:row r="126">
      <x:c r="A126" t="str">
        <x:v>Kimi K2.5|H200|long|30</x:v>
      </x:c>
      <x:c r="B126" t="str">
        <x:v>Kimi K2.5</x:v>
      </x:c>
      <x:c r="C126" t="str">
        <x:v>kimik2.5</x:v>
      </x:c>
      <x:c r="D126" t="str">
        <x:v>H200</x:v>
      </x:c>
      <x:c r="E126" t="str">
        <x:v>long</x:v>
      </x:c>
      <x:c r="F126" s="66" t="n">
        <x:v>30</x:v>
      </x:c>
      <x:c r="G126" s="67" t="str">
        <x:v>Y</x:v>
      </x:c>
      <x:c r="H126" s="157" t="n">
        <x:v>64866.509818</x:v>
      </x:c>
      <x:c r="I126" s="70" t="n">
        <x:v>46.981038</x:v>
      </x:c>
      <x:c r="J126" s="70" t="n">
        <x:v>46.981038</x:v>
      </x:c>
      <x:c r="K126" s="158" t="n">
        <x:v>1</x:v>
      </x:c>
      <x:c r="L126" t="str">
        <x:v>H200</x:v>
      </x:c>
      <x:c r="M126" t="str">
        <x:v>416966</x:v>
      </x:c>
      <x:c r="N126" t="str">
        <x:v>vllm</x:v>
      </x:c>
      <x:c r="O126" t="str">
        <x:v>int4</x:v>
      </x:c>
      <x:c r="P126" t="str">
        <x:v>none</x:v>
      </x:c>
      <x:c r="Q126" t="n">
        <x:v>16</x:v>
      </x:c>
      <x:c r="R126" t="str">
        <x:v>single_turn</x:v>
      </x:c>
      <x:c r="S126" t="n">
        <x:v>8192</x:v>
      </x:c>
      <x:c r="T126" t="n">
        <x:v>1024</x:v>
      </x:c>
      <x:c r="U126" t="n">
        <x:v>5</x:v>
      </x:c>
      <x:c r="V126" t="n">
        <x:v>3</x:v>
      </x:c>
      <x:c r="W126" s="65" t="str">
        <x:v>InferenceX_direct_exact_model_target_met</x:v>
      </x:c>
      <x:c r="X126" s="65" t="str">
        <x:v>InferenceX_direct_exact_model</x:v>
      </x:c>
      <x:c r="Y126" s="72" t="str">
        <x:v>2026-05-30</x:v>
      </x:c>
      <x:c r="Z126" s="65" t="str">
        <x:v>https://github.com/SemiAnalysisAI/InferenceX/actions/runs/26696219581/attempts/1</x:v>
      </x:c>
      <x:c r="AA126" s="65" t="str">
        <x:v>Selected highest output TPS/MW measured row meeting median interactivity &gt;= 30.</x:v>
      </x:c>
    </x:row>
    <x:row r="127">
      <x:c r="A127" t="str">
        <x:v>Kimi K2.5|H200|agentic|30</x:v>
      </x:c>
      <x:c r="B127" t="str">
        <x:v>Kimi K2.5</x:v>
      </x:c>
      <x:c r="C127" t="str">
        <x:v>kimik2.5</x:v>
      </x:c>
      <x:c r="D127" t="str">
        <x:v>H200</x:v>
      </x:c>
      <x:c r="E127" t="str">
        <x:v>agentic</x:v>
      </x:c>
      <x:c r="F127" s="66" t="n">
        <x:v>30</x:v>
      </x:c>
      <x:c r="G127" s="67" t="str">
        <x:v>Y</x:v>
      </x:c>
      <x:c r="H127" s="157" t="n">
        <x:v>99657.753285</x:v>
      </x:c>
      <x:c r="I127" s="70" t="n">
        <x:v>31.766201</x:v>
      </x:c>
      <x:c r="J127" s="70" t="n">
        <x:v>31.766201</x:v>
      </x:c>
      <x:c r="K127" s="158" t="n">
        <x:v>0.83211679</x:v>
      </x:c>
      <x:c r="L127" t="str">
        <x:v>B300</x:v>
      </x:c>
      <x:c r="M127" t="str">
        <x:v>435996</x:v>
      </x:c>
      <x:c r="N127" t="str">
        <x:v>vllm</x:v>
      </x:c>
      <x:c r="O127" t="str">
        <x:v>fp4</x:v>
      </x:c>
      <x:c r="P127" t="str">
        <x:v>mtp</x:v>
      </x:c>
      <x:c r="Q127" t="n">
        <x:v>32</x:v>
      </x:c>
      <x:c r="R127" t="str">
        <x:v>agentic_traces</x:v>
      </x:c>
      <x:c r="S127"/>
      <x:c r="T127"/>
      <x:c r="U127" t="n">
        <x:v>20</x:v>
      </x:c>
      <x:c r="V127" t="n">
        <x:v>8</x:v>
      </x:c>
      <x:c r="W127" s="65" t="str">
        <x:v>InferenceX_scaled_exact_model_target_met</x:v>
      </x:c>
      <x:c r="X127" s="65" t="str">
        <x:v>InferenceX_scaled_exact_model</x:v>
      </x:c>
      <x:c r="Y127" s="72" t="str">
        <x:v>2026-07-16</x:v>
      </x:c>
      <x:c r="Z127" s="65" t="str">
        <x:v>https://github.com/SemiAnalysisAI/InferenceX/actions/runs/29506569772/attempts/2</x:v>
      </x:c>
      <x:c r="AA127" s="65" t="str">
        <x:v>Measured B300 TPS/MW multiplied by the HBM-bandwidth/all-in-power ratio 0.8321x; source interactivity/concurrency/precision retained, then selected the highest source row meeting 30.</x:v>
      </x:c>
    </x:row>
    <x:row r="128">
      <x:c r="A128" t="str">
        <x:v>Kimi K2.5|H200|short|50</x:v>
      </x:c>
      <x:c r="B128" t="str">
        <x:v>Kimi K2.5</x:v>
      </x:c>
      <x:c r="C128" t="str">
        <x:v>kimik2.5</x:v>
      </x:c>
      <x:c r="D128" t="str">
        <x:v>H200</x:v>
      </x:c>
      <x:c r="E128" t="str">
        <x:v>short</x:v>
      </x:c>
      <x:c r="F128" s="66" t="n">
        <x:v>50</x:v>
      </x:c>
      <x:c r="G128" s="67" t="str">
        <x:v>Y</x:v>
      </x:c>
      <x:c r="H128" s="157" t="n">
        <x:v>91147.876559</x:v>
      </x:c>
      <x:c r="I128" s="70" t="n">
        <x:v>64.122515</x:v>
      </x:c>
      <x:c r="J128" s="70" t="n">
        <x:v>64.122515</x:v>
      </x:c>
      <x:c r="K128" s="158" t="n">
        <x:v>1</x:v>
      </x:c>
      <x:c r="L128" t="str">
        <x:v>H200</x:v>
      </x:c>
      <x:c r="M128" t="str">
        <x:v>416967</x:v>
      </x:c>
      <x:c r="N128" t="str">
        <x:v>vllm</x:v>
      </x:c>
      <x:c r="O128" t="str">
        <x:v>int4</x:v>
      </x:c>
      <x:c r="P128" t="str">
        <x:v>none</x:v>
      </x:c>
      <x:c r="Q128" t="n">
        <x:v>16</x:v>
      </x:c>
      <x:c r="R128" t="str">
        <x:v>single_turn</x:v>
      </x:c>
      <x:c r="S128" t="n">
        <x:v>1024</x:v>
      </x:c>
      <x:c r="T128" t="n">
        <x:v>1024</x:v>
      </x:c>
      <x:c r="U128" t="n">
        <x:v>5</x:v>
      </x:c>
      <x:c r="V128" t="n">
        <x:v>3</x:v>
      </x:c>
      <x:c r="W128" s="65" t="str">
        <x:v>InferenceX_direct_exact_model_target_met</x:v>
      </x:c>
      <x:c r="X128" s="65" t="str">
        <x:v>InferenceX_direct_exact_model</x:v>
      </x:c>
      <x:c r="Y128" s="72" t="str">
        <x:v>2026-05-30</x:v>
      </x:c>
      <x:c r="Z128" s="65" t="str">
        <x:v>https://github.com/SemiAnalysisAI/InferenceX/actions/runs/26696219581/attempts/1</x:v>
      </x:c>
      <x:c r="AA128" s="65" t="str">
        <x:v>Selected highest output TPS/MW measured row meeting median interactivity &gt;= 50.</x:v>
      </x:c>
    </x:row>
    <x:row r="129">
      <x:c r="A129" t="str">
        <x:v>Kimi K2.5|H200|long|50</x:v>
      </x:c>
      <x:c r="B129" t="str">
        <x:v>Kimi K2.5</x:v>
      </x:c>
      <x:c r="C129" t="str">
        <x:v>kimik2.5</x:v>
      </x:c>
      <x:c r="D129" t="str">
        <x:v>H200</x:v>
      </x:c>
      <x:c r="E129" t="str">
        <x:v>long</x:v>
      </x:c>
      <x:c r="F129" s="66" t="n">
        <x:v>50</x:v>
      </x:c>
      <x:c r="G129" s="67" t="str">
        <x:v>Y</x:v>
      </x:c>
      <x:c r="H129" s="157" t="n">
        <x:v>48406.761177</x:v>
      </x:c>
      <x:c r="I129" s="70" t="n">
        <x:v>70.311071</x:v>
      </x:c>
      <x:c r="J129" s="70" t="n">
        <x:v>70.311071</x:v>
      </x:c>
      <x:c r="K129" s="158" t="n">
        <x:v>1</x:v>
      </x:c>
      <x:c r="L129" t="str">
        <x:v>H200</x:v>
      </x:c>
      <x:c r="M129" t="str">
        <x:v>416974</x:v>
      </x:c>
      <x:c r="N129" t="str">
        <x:v>vllm</x:v>
      </x:c>
      <x:c r="O129" t="str">
        <x:v>int4</x:v>
      </x:c>
      <x:c r="P129" t="str">
        <x:v>none</x:v>
      </x:c>
      <x:c r="Q129" t="n">
        <x:v>8</x:v>
      </x:c>
      <x:c r="R129" t="str">
        <x:v>single_turn</x:v>
      </x:c>
      <x:c r="S129" t="n">
        <x:v>8192</x:v>
      </x:c>
      <x:c r="T129" t="n">
        <x:v>1024</x:v>
      </x:c>
      <x:c r="U129" t="n">
        <x:v>5</x:v>
      </x:c>
      <x:c r="V129" t="n">
        <x:v>2</x:v>
      </x:c>
      <x:c r="W129" s="65" t="str">
        <x:v>InferenceX_direct_exact_model_target_met</x:v>
      </x:c>
      <x:c r="X129" s="65" t="str">
        <x:v>InferenceX_direct_exact_model</x:v>
      </x:c>
      <x:c r="Y129" s="72" t="str">
        <x:v>2026-05-30</x:v>
      </x:c>
      <x:c r="Z129" s="65" t="str">
        <x:v>https://github.com/SemiAnalysisAI/InferenceX/actions/runs/26696219581/attempts/1</x:v>
      </x:c>
      <x:c r="AA129" s="65" t="str">
        <x:v>Selected highest output TPS/MW measured row meeting median interactivity &gt;= 50.</x:v>
      </x:c>
    </x:row>
    <x:row r="130">
      <x:c r="A130" t="str">
        <x:v>Kimi K2.5|H200|agentic|50</x:v>
      </x:c>
      <x:c r="B130" t="str">
        <x:v>Kimi K2.5</x:v>
      </x:c>
      <x:c r="C130" t="str">
        <x:v>kimik2.5</x:v>
      </x:c>
      <x:c r="D130" t="str">
        <x:v>H200</x:v>
      </x:c>
      <x:c r="E130" t="str">
        <x:v>agentic</x:v>
      </x:c>
      <x:c r="F130" s="66" t="n">
        <x:v>50</x:v>
      </x:c>
      <x:c r="G130" s="67" t="str">
        <x:v>Y</x:v>
      </x:c>
      <x:c r="H130" s="157" t="n">
        <x:v>84147.976642</x:v>
      </x:c>
      <x:c r="I130" s="70" t="n">
        <x:v>54.794521</x:v>
      </x:c>
      <x:c r="J130" s="70" t="n">
        <x:v>54.794521</x:v>
      </x:c>
      <x:c r="K130" s="158" t="n">
        <x:v>0.83211679</x:v>
      </x:c>
      <x:c r="L130" t="str">
        <x:v>B300</x:v>
      </x:c>
      <x:c r="M130" t="str">
        <x:v>435993</x:v>
      </x:c>
      <x:c r="N130" t="str">
        <x:v>vllm</x:v>
      </x:c>
      <x:c r="O130" t="str">
        <x:v>fp4</x:v>
      </x:c>
      <x:c r="P130" t="str">
        <x:v>mtp</x:v>
      </x:c>
      <x:c r="Q130" t="n">
        <x:v>16</x:v>
      </x:c>
      <x:c r="R130" t="str">
        <x:v>agentic_traces</x:v>
      </x:c>
      <x:c r="S130"/>
      <x:c r="T130"/>
      <x:c r="U130" t="n">
        <x:v>20</x:v>
      </x:c>
      <x:c r="V130" t="n">
        <x:v>6</x:v>
      </x:c>
      <x:c r="W130" s="65" t="str">
        <x:v>InferenceX_scaled_exact_model_target_met</x:v>
      </x:c>
      <x:c r="X130" s="65" t="str">
        <x:v>InferenceX_scaled_exact_model</x:v>
      </x:c>
      <x:c r="Y130" s="72" t="str">
        <x:v>2026-07-16</x:v>
      </x:c>
      <x:c r="Z130" s="65" t="str">
        <x:v>https://github.com/SemiAnalysisAI/InferenceX/actions/runs/29506569772/attempts/2</x:v>
      </x:c>
      <x:c r="AA130" s="65" t="str">
        <x:v>Measured B300 TPS/MW multiplied by the HBM-bandwidth/all-in-power ratio 0.8321x; source interactivity/concurrency/precision retained, then selected the highest source row meeting 50.</x:v>
      </x:c>
    </x:row>
    <x:row r="131">
      <x:c r="A131" t="str">
        <x:v>Kimi K2.5|H200|short|70</x:v>
      </x:c>
      <x:c r="B131" t="str">
        <x:v>Kimi K2.5</x:v>
      </x:c>
      <x:c r="C131" t="str">
        <x:v>kimik2.5</x:v>
      </x:c>
      <x:c r="D131" t="str">
        <x:v>H200</x:v>
      </x:c>
      <x:c r="E131" t="str">
        <x:v>short</x:v>
      </x:c>
      <x:c r="F131" s="66" t="n">
        <x:v>70</x:v>
      </x:c>
      <x:c r="G131" s="67" t="str">
        <x:v>Y</x:v>
      </x:c>
      <x:c r="H131" s="157" t="n">
        <x:v>60785.503006</x:v>
      </x:c>
      <x:c r="I131" s="70" t="n">
        <x:v>85.753176</x:v>
      </x:c>
      <x:c r="J131" s="70" t="n">
        <x:v>85.753176</x:v>
      </x:c>
      <x:c r="K131" s="158" t="n">
        <x:v>1</x:v>
      </x:c>
      <x:c r="L131" t="str">
        <x:v>H200</x:v>
      </x:c>
      <x:c r="M131" t="str">
        <x:v>416968</x:v>
      </x:c>
      <x:c r="N131" t="str">
        <x:v>vllm</x:v>
      </x:c>
      <x:c r="O131" t="str">
        <x:v>int4</x:v>
      </x:c>
      <x:c r="P131" t="str">
        <x:v>none</x:v>
      </x:c>
      <x:c r="Q131" t="n">
        <x:v>8</x:v>
      </x:c>
      <x:c r="R131" t="str">
        <x:v>single_turn</x:v>
      </x:c>
      <x:c r="S131" t="n">
        <x:v>1024</x:v>
      </x:c>
      <x:c r="T131" t="n">
        <x:v>1024</x:v>
      </x:c>
      <x:c r="U131" t="n">
        <x:v>5</x:v>
      </x:c>
      <x:c r="V131" t="n">
        <x:v>2</x:v>
      </x:c>
      <x:c r="W131" s="65" t="str">
        <x:v>InferenceX_direct_exact_model_target_met</x:v>
      </x:c>
      <x:c r="X131" s="65" t="str">
        <x:v>InferenceX_direct_exact_model</x:v>
      </x:c>
      <x:c r="Y131" s="72" t="str">
        <x:v>2026-05-30</x:v>
      </x:c>
      <x:c r="Z131" s="65" t="str">
        <x:v>https://github.com/SemiAnalysisAI/InferenceX/actions/runs/26696219581/attempts/1</x:v>
      </x:c>
      <x:c r="AA131" s="65" t="str">
        <x:v>Selected highest output TPS/MW measured row meeting median interactivity &gt;= 70.</x:v>
      </x:c>
    </x:row>
    <x:row r="132">
      <x:c r="A132" t="str">
        <x:v>Kimi K2.5|H200|long|70</x:v>
      </x:c>
      <x:c r="B132" t="str">
        <x:v>Kimi K2.5</x:v>
      </x:c>
      <x:c r="C132" t="str">
        <x:v>kimik2.5</x:v>
      </x:c>
      <x:c r="D132" t="str">
        <x:v>H200</x:v>
      </x:c>
      <x:c r="E132" t="str">
        <x:v>long</x:v>
      </x:c>
      <x:c r="F132" s="66" t="n">
        <x:v>70</x:v>
      </x:c>
      <x:c r="G132" s="67" t="str">
        <x:v>Y</x:v>
      </x:c>
      <x:c r="H132" s="157" t="n">
        <x:v>48406.761177</x:v>
      </x:c>
      <x:c r="I132" s="70" t="n">
        <x:v>70.311071</x:v>
      </x:c>
      <x:c r="J132" s="70" t="n">
        <x:v>70.311071</x:v>
      </x:c>
      <x:c r="K132" s="158" t="n">
        <x:v>1</x:v>
      </x:c>
      <x:c r="L132" t="str">
        <x:v>H200</x:v>
      </x:c>
      <x:c r="M132" t="str">
        <x:v>416974</x:v>
      </x:c>
      <x:c r="N132" t="str">
        <x:v>vllm</x:v>
      </x:c>
      <x:c r="O132" t="str">
        <x:v>int4</x:v>
      </x:c>
      <x:c r="P132" t="str">
        <x:v>none</x:v>
      </x:c>
      <x:c r="Q132" t="n">
        <x:v>8</x:v>
      </x:c>
      <x:c r="R132" t="str">
        <x:v>single_turn</x:v>
      </x:c>
      <x:c r="S132" t="n">
        <x:v>8192</x:v>
      </x:c>
      <x:c r="T132" t="n">
        <x:v>1024</x:v>
      </x:c>
      <x:c r="U132" t="n">
        <x:v>5</x:v>
      </x:c>
      <x:c r="V132" t="n">
        <x:v>2</x:v>
      </x:c>
      <x:c r="W132" s="65" t="str">
        <x:v>InferenceX_direct_exact_model_target_met</x:v>
      </x:c>
      <x:c r="X132" s="65" t="str">
        <x:v>InferenceX_direct_exact_model</x:v>
      </x:c>
      <x:c r="Y132" s="72" t="str">
        <x:v>2026-05-30</x:v>
      </x:c>
      <x:c r="Z132" s="65" t="str">
        <x:v>https://github.com/SemiAnalysisAI/InferenceX/actions/runs/26696219581/attempts/1</x:v>
      </x:c>
      <x:c r="AA132" s="65" t="str">
        <x:v>Selected highest output TPS/MW measured row meeting median interactivity &gt;= 70.</x:v>
      </x:c>
    </x:row>
    <x:row r="133">
      <x:c r="A133" t="str">
        <x:v>Kimi K2.5|H200|agentic|70</x:v>
      </x:c>
      <x:c r="B133" t="str">
        <x:v>Kimi K2.5</x:v>
      </x:c>
      <x:c r="C133" t="str">
        <x:v>kimik2.5</x:v>
      </x:c>
      <x:c r="D133" t="str">
        <x:v>H200</x:v>
      </x:c>
      <x:c r="E133" t="str">
        <x:v>agentic</x:v>
      </x:c>
      <x:c r="F133" s="66" t="n">
        <x:v>70</x:v>
      </x:c>
      <x:c r="G133" s="67" t="str">
        <x:v>Y</x:v>
      </x:c>
      <x:c r="H133" s="157" t="n">
        <x:v>74610.359124</x:v>
      </x:c>
      <x:c r="I133" s="70" t="n">
        <x:v>100.806452</x:v>
      </x:c>
      <x:c r="J133" s="70" t="n">
        <x:v>100.806452</x:v>
      </x:c>
      <x:c r="K133" s="158" t="n">
        <x:v>0.83211679</x:v>
      </x:c>
      <x:c r="L133" t="str">
        <x:v>B300</x:v>
      </x:c>
      <x:c r="M133" t="str">
        <x:v>436002</x:v>
      </x:c>
      <x:c r="N133" t="str">
        <x:v>vllm</x:v>
      </x:c>
      <x:c r="O133" t="str">
        <x:v>fp4</x:v>
      </x:c>
      <x:c r="P133" t="str">
        <x:v>mtp</x:v>
      </x:c>
      <x:c r="Q133" t="n">
        <x:v>8</x:v>
      </x:c>
      <x:c r="R133" t="str">
        <x:v>agentic_traces</x:v>
      </x:c>
      <x:c r="S133"/>
      <x:c r="T133"/>
      <x:c r="U133" t="n">
        <x:v>20</x:v>
      </x:c>
      <x:c r="V133" t="n">
        <x:v>5</x:v>
      </x:c>
      <x:c r="W133" s="65" t="str">
        <x:v>InferenceX_scaled_exact_model_target_met</x:v>
      </x:c>
      <x:c r="X133" s="65" t="str">
        <x:v>InferenceX_scaled_exact_model</x:v>
      </x:c>
      <x:c r="Y133" s="72" t="str">
        <x:v>2026-07-16</x:v>
      </x:c>
      <x:c r="Z133" s="65" t="str">
        <x:v>https://github.com/SemiAnalysisAI/InferenceX/actions/runs/29506569772/attempts/2</x:v>
      </x:c>
      <x:c r="AA133" s="65" t="str">
        <x:v>Measured B300 TPS/MW multiplied by the HBM-bandwidth/all-in-power ratio 0.8321x; source interactivity/concurrency/precision retained, then selected the highest source row meeting 70.</x:v>
      </x:c>
    </x:row>
    <x:row r="134">
      <x:c r="A134" t="str">
        <x:v>Kimi K2.5|H200|short|100</x:v>
      </x:c>
      <x:c r="B134" t="str">
        <x:v>Kimi K2.5</x:v>
      </x:c>
      <x:c r="C134" t="str">
        <x:v>kimik2.5</x:v>
      </x:c>
      <x:c r="D134" t="str">
        <x:v>H200</x:v>
      </x:c>
      <x:c r="E134" t="str">
        <x:v>short</x:v>
      </x:c>
      <x:c r="F134" s="66" t="n">
        <x:v>100</x:v>
      </x:c>
      <x:c r="G134" s="67" t="str">
        <x:v>Y</x:v>
      </x:c>
      <x:c r="H134" s="157" t="n">
        <x:v>37024.279977</x:v>
      </x:c>
      <x:c r="I134" s="70" t="n">
        <x:v>105.747776</x:v>
      </x:c>
      <x:c r="J134" s="70" t="n">
        <x:v>105.747776</x:v>
      </x:c>
      <x:c r="K134" s="158" t="n">
        <x:v>1</x:v>
      </x:c>
      <x:c r="L134" t="str">
        <x:v>H200</x:v>
      </x:c>
      <x:c r="M134" t="str">
        <x:v>416965</x:v>
      </x:c>
      <x:c r="N134" t="str">
        <x:v>vllm</x:v>
      </x:c>
      <x:c r="O134" t="str">
        <x:v>int4</x:v>
      </x:c>
      <x:c r="P134" t="str">
        <x:v>none</x:v>
      </x:c>
      <x:c r="Q134" t="n">
        <x:v>4</x:v>
      </x:c>
      <x:c r="R134" t="str">
        <x:v>single_turn</x:v>
      </x:c>
      <x:c r="S134" t="n">
        <x:v>1024</x:v>
      </x:c>
      <x:c r="T134" t="n">
        <x:v>1024</x:v>
      </x:c>
      <x:c r="U134" t="n">
        <x:v>5</x:v>
      </x:c>
      <x:c r="V134" t="n">
        <x:v>1</x:v>
      </x:c>
      <x:c r="W134" s="65" t="str">
        <x:v>InferenceX_direct_exact_model_target_met</x:v>
      </x:c>
      <x:c r="X134" s="65" t="str">
        <x:v>InferenceX_direct_exact_model</x:v>
      </x:c>
      <x:c r="Y134" s="72" t="str">
        <x:v>2026-05-30</x:v>
      </x:c>
      <x:c r="Z134" s="65" t="str">
        <x:v>https://github.com/SemiAnalysisAI/InferenceX/actions/runs/26696219581/attempts/1</x:v>
      </x:c>
      <x:c r="AA134" s="65" t="str">
        <x:v>Selected highest output TPS/MW measured row meeting median interactivity &gt;= 100.</x:v>
      </x:c>
    </x:row>
    <x:row r="135">
      <x:c r="A135" t="str">
        <x:v>Kimi K2.5|H200|long|100</x:v>
      </x:c>
      <x:c r="B135" t="str">
        <x:v>Kimi K2.5</x:v>
      </x:c>
      <x:c r="C135" t="str">
        <x:v>kimik2.5</x:v>
      </x:c>
      <x:c r="D135" t="str">
        <x:v>H200</x:v>
      </x:c>
      <x:c r="E135" t="str">
        <x:v>long</x:v>
      </x:c>
      <x:c r="F135" s="66" t="n">
        <x:v>100</x:v>
      </x:c>
      <x:c r="G135" s="67" t="str">
        <x:v>N</x:v>
      </x:c>
      <x:c r="H135" s="157"/>
      <x:c r="I135" s="70"/>
      <x:c r="J135" s="70"/>
      <x:c r="K135" s="158" t="n">
        <x:v>1</x:v>
      </x:c>
      <x:c r="L135" t="str">
        <x:v>H200</x:v>
      </x:c>
      <x:c r="M135" t="str"/>
      <x:c r="N135" t="str"/>
      <x:c r="O135" t="str"/>
      <x:c r="P135" t="str"/>
      <x:c r="Q135"/>
      <x:c r="R135" t="str">
        <x:v>single_turn</x:v>
      </x:c>
      <x:c r="S135" t="n">
        <x:v>8192</x:v>
      </x:c>
      <x:c r="T135" t="n">
        <x:v>1024</x:v>
      </x:c>
      <x:c r="U135" t="n">
        <x:v>5</x:v>
      </x:c>
      <x:c r="V135" t="n">
        <x:v>0</x:v>
      </x:c>
      <x:c r="W135" s="65" t="str">
        <x:v>unavailable_target_not_met</x:v>
      </x:c>
      <x:c r="X135" s="65" t="str">
        <x:v>InferenceX_exact_model_unavailable</x:v>
      </x:c>
      <x:c r="Y135" s="72" t="str"/>
      <x:c r="Z135" s="65" t="str"/>
      <x:c r="AA135" s="65" t="str">
        <x:v>No benchmark point reaches the requested interactivity; left blank (no edge-row reuse).</x:v>
      </x:c>
    </x:row>
    <x:row r="136">
      <x:c r="A136" t="str">
        <x:v>Kimi K2.5|H200|agentic|100</x:v>
      </x:c>
      <x:c r="B136" t="str">
        <x:v>Kimi K2.5</x:v>
      </x:c>
      <x:c r="C136" t="str">
        <x:v>kimik2.5</x:v>
      </x:c>
      <x:c r="D136" t="str">
        <x:v>H200</x:v>
      </x:c>
      <x:c r="E136" t="str">
        <x:v>agentic</x:v>
      </x:c>
      <x:c r="F136" s="66" t="n">
        <x:v>100</x:v>
      </x:c>
      <x:c r="G136" s="67" t="str">
        <x:v>Y</x:v>
      </x:c>
      <x:c r="H136" s="157" t="n">
        <x:v>74610.359124</x:v>
      </x:c>
      <x:c r="I136" s="70" t="n">
        <x:v>100.806452</x:v>
      </x:c>
      <x:c r="J136" s="70" t="n">
        <x:v>100.806452</x:v>
      </x:c>
      <x:c r="K136" s="158" t="n">
        <x:v>0.83211679</x:v>
      </x:c>
      <x:c r="L136" t="str">
        <x:v>B300</x:v>
      </x:c>
      <x:c r="M136" t="str">
        <x:v>436002</x:v>
      </x:c>
      <x:c r="N136" t="str">
        <x:v>vllm</x:v>
      </x:c>
      <x:c r="O136" t="str">
        <x:v>fp4</x:v>
      </x:c>
      <x:c r="P136" t="str">
        <x:v>mtp</x:v>
      </x:c>
      <x:c r="Q136" t="n">
        <x:v>8</x:v>
      </x:c>
      <x:c r="R136" t="str">
        <x:v>agentic_traces</x:v>
      </x:c>
      <x:c r="S136"/>
      <x:c r="T136"/>
      <x:c r="U136" t="n">
        <x:v>20</x:v>
      </x:c>
      <x:c r="V136" t="n">
        <x:v>5</x:v>
      </x:c>
      <x:c r="W136" s="65" t="str">
        <x:v>InferenceX_scaled_exact_model_target_met</x:v>
      </x:c>
      <x:c r="X136" s="65" t="str">
        <x:v>InferenceX_scaled_exact_model</x:v>
      </x:c>
      <x:c r="Y136" s="72" t="str">
        <x:v>2026-07-16</x:v>
      </x:c>
      <x:c r="Z136" s="65" t="str">
        <x:v>https://github.com/SemiAnalysisAI/InferenceX/actions/runs/29506569772/attempts/2</x:v>
      </x:c>
      <x:c r="AA136" s="65" t="str">
        <x:v>Measured B300 TPS/MW multiplied by the HBM-bandwidth/all-in-power ratio 0.8321x; source interactivity/concurrency/precision retained, then selected the highest source row meeting 100.</x:v>
      </x:c>
    </x:row>
    <x:row r="137">
      <x:c r="A137" t="str">
        <x:v>Kimi K2.5|B200|short|30</x:v>
      </x:c>
      <x:c r="B137" t="str">
        <x:v>Kimi K2.5</x:v>
      </x:c>
      <x:c r="C137" t="str">
        <x:v>kimik2.5</x:v>
      </x:c>
      <x:c r="D137" t="str">
        <x:v>B200</x:v>
      </x:c>
      <x:c r="E137" t="str">
        <x:v>short</x:v>
      </x:c>
      <x:c r="F137" s="66" t="n">
        <x:v>30</x:v>
      </x:c>
      <x:c r="G137" s="67" t="str">
        <x:v>Y</x:v>
      </x:c>
      <x:c r="H137" s="157" t="n">
        <x:v>607272.283624</x:v>
      </x:c>
      <x:c r="I137" s="70" t="n">
        <x:v>34.480983</x:v>
      </x:c>
      <x:c r="J137" s="70" t="n">
        <x:v>34.480983</x:v>
      </x:c>
      <x:c r="K137" s="158" t="n">
        <x:v>1</x:v>
      </x:c>
      <x:c r="L137" t="str">
        <x:v>B200</x:v>
      </x:c>
      <x:c r="M137" t="str">
        <x:v>420179</x:v>
      </x:c>
      <x:c r="N137" t="str">
        <x:v>vllm</x:v>
      </x:c>
      <x:c r="O137" t="str">
        <x:v>fp4</x:v>
      </x:c>
      <x:c r="P137" t="str">
        <x:v>none</x:v>
      </x:c>
      <x:c r="Q137" t="n">
        <x:v>128</x:v>
      </x:c>
      <x:c r="R137" t="str">
        <x:v>single_turn</x:v>
      </x:c>
      <x:c r="S137" t="n">
        <x:v>1024</x:v>
      </x:c>
      <x:c r="T137" t="n">
        <x:v>1024</x:v>
      </x:c>
      <x:c r="U137" t="n">
        <x:v>21</x:v>
      </x:c>
      <x:c r="V137" t="n">
        <x:v>21</x:v>
      </x:c>
      <x:c r="W137" s="65" t="str">
        <x:v>InferenceX_direct_exact_model_target_met</x:v>
      </x:c>
      <x:c r="X137" s="65" t="str">
        <x:v>InferenceX_direct_exact_model</x:v>
      </x:c>
      <x:c r="Y137" s="72" t="str">
        <x:v>2026-06-07</x:v>
      </x:c>
      <x:c r="Z137" s="65" t="str">
        <x:v>https://github.com/SemiAnalysisAI/InferenceX/actions/runs/27046359129/attempts/1</x:v>
      </x:c>
      <x:c r="AA137" s="65" t="str">
        <x:v>Selected highest output TPS/MW measured row meeting median interactivity &gt;= 30.</x:v>
      </x:c>
    </x:row>
    <x:row r="138">
      <x:c r="A138" t="str">
        <x:v>Kimi K2.5|B200|long|30</x:v>
      </x:c>
      <x:c r="B138" t="str">
        <x:v>Kimi K2.5</x:v>
      </x:c>
      <x:c r="C138" t="str">
        <x:v>kimik2.5</x:v>
      </x:c>
      <x:c r="D138" t="str">
        <x:v>B200</x:v>
      </x:c>
      <x:c r="E138" t="str">
        <x:v>long</x:v>
      </x:c>
      <x:c r="F138" s="66" t="n">
        <x:v>30</x:v>
      </x:c>
      <x:c r="G138" s="67" t="str">
        <x:v>Y</x:v>
      </x:c>
      <x:c r="H138" s="157" t="n">
        <x:v>2335371.457059</x:v>
      </x:c>
      <x:c r="I138" s="70" t="n">
        <x:v>32.369176</x:v>
      </x:c>
      <x:c r="J138" s="70" t="n">
        <x:v>32.369176</x:v>
      </x:c>
      <x:c r="K138" s="158" t="n">
        <x:v>1</x:v>
      </x:c>
      <x:c r="L138" t="str">
        <x:v>B200</x:v>
      </x:c>
      <x:c r="M138" t="str">
        <x:v>436515</x:v>
      </x:c>
      <x:c r="N138" t="str">
        <x:v>dynamo-trt</x:v>
      </x:c>
      <x:c r="O138" t="str">
        <x:v>fp4</x:v>
      </x:c>
      <x:c r="P138" t="str">
        <x:v>none</x:v>
      </x:c>
      <x:c r="Q138" t="n">
        <x:v>1127</x:v>
      </x:c>
      <x:c r="R138" t="str">
        <x:v>single_turn</x:v>
      </x:c>
      <x:c r="S138" t="n">
        <x:v>8192</x:v>
      </x:c>
      <x:c r="T138" t="n">
        <x:v>1024</x:v>
      </x:c>
      <x:c r="U138" t="n">
        <x:v>39</x:v>
      </x:c>
      <x:c r="V138" t="n">
        <x:v>35</x:v>
      </x:c>
      <x:c r="W138" s="65" t="str">
        <x:v>InferenceX_direct_exact_model_target_met</x:v>
      </x:c>
      <x:c r="X138" s="65" t="str">
        <x:v>InferenceX_direct_exact_model</x:v>
      </x:c>
      <x:c r="Y138" s="72" t="str">
        <x:v>2026-07-22</x:v>
      </x:c>
      <x:c r="Z138" s="65" t="str">
        <x:v>https://github.com/SemiAnalysisAI/InferenceX/actions/runs/29528755773/attempts/7</x:v>
      </x:c>
      <x:c r="AA138" s="65" t="str">
        <x:v>Selected highest output TPS/MW measured row meeting median interactivity &gt;= 30.</x:v>
      </x:c>
    </x:row>
    <x:row r="139">
      <x:c r="A139" t="str">
        <x:v>Kimi K2.5|B200|agentic|30</x:v>
      </x:c>
      <x:c r="B139" t="str">
        <x:v>Kimi K2.5</x:v>
      </x:c>
      <x:c r="C139" t="str">
        <x:v>kimik2.5</x:v>
      </x:c>
      <x:c r="D139" t="str">
        <x:v>B200</x:v>
      </x:c>
      <x:c r="E139" t="str">
        <x:v>agentic</x:v>
      </x:c>
      <x:c r="F139" s="66" t="n">
        <x:v>30</x:v>
      </x:c>
      <x:c r="G139" s="67" t="str">
        <x:v>Y</x:v>
      </x:c>
      <x:c r="H139" s="157" t="n">
        <x:v>133071.269006</x:v>
      </x:c>
      <x:c r="I139" s="70" t="n">
        <x:v>31.766201</x:v>
      </x:c>
      <x:c r="J139" s="70" t="n">
        <x:v>31.766201</x:v>
      </x:c>
      <x:c r="K139" s="158" t="n">
        <x:v>1.11111111</x:v>
      </x:c>
      <x:c r="L139" t="str">
        <x:v>B300</x:v>
      </x:c>
      <x:c r="M139" t="str">
        <x:v>435996</x:v>
      </x:c>
      <x:c r="N139" t="str">
        <x:v>vllm</x:v>
      </x:c>
      <x:c r="O139" t="str">
        <x:v>fp4</x:v>
      </x:c>
      <x:c r="P139" t="str">
        <x:v>mtp</x:v>
      </x:c>
      <x:c r="Q139" t="n">
        <x:v>32</x:v>
      </x:c>
      <x:c r="R139" t="str">
        <x:v>agentic_traces</x:v>
      </x:c>
      <x:c r="S139"/>
      <x:c r="T139"/>
      <x:c r="U139" t="n">
        <x:v>20</x:v>
      </x:c>
      <x:c r="V139" t="n">
        <x:v>8</x:v>
      </x:c>
      <x:c r="W139" s="65" t="str">
        <x:v>InferenceX_scaled_exact_model_target_met</x:v>
      </x:c>
      <x:c r="X139" s="65" t="str">
        <x:v>InferenceX_scaled_exact_model</x:v>
      </x:c>
      <x:c r="Y139" s="72" t="str">
        <x:v>2026-07-16</x:v>
      </x:c>
      <x:c r="Z139" s="65" t="str">
        <x:v>https://github.com/SemiAnalysisAI/InferenceX/actions/runs/29506569772/attempts/2</x:v>
      </x:c>
      <x:c r="AA139" s="65" t="str">
        <x:v>Measured B300 TPS/MW multiplied by the HBM-bandwidth/all-in-power ratio 1.1111x; source interactivity/concurrency/precision retained, then selected the highest source row meeting 30.</x:v>
      </x:c>
    </x:row>
    <x:row r="140">
      <x:c r="A140" t="str">
        <x:v>Kimi K2.5|B200|short|50</x:v>
      </x:c>
      <x:c r="B140" t="str">
        <x:v>Kimi K2.5</x:v>
      </x:c>
      <x:c r="C140" t="str">
        <x:v>kimik2.5</x:v>
      </x:c>
      <x:c r="D140" t="str">
        <x:v>B200</x:v>
      </x:c>
      <x:c r="E140" t="str">
        <x:v>short</x:v>
      </x:c>
      <x:c r="F140" s="66" t="n">
        <x:v>50</x:v>
      </x:c>
      <x:c r="G140" s="67" t="str">
        <x:v>Y</x:v>
      </x:c>
      <x:c r="H140" s="157" t="n">
        <x:v>265130.03328</x:v>
      </x:c>
      <x:c r="I140" s="70" t="n">
        <x:v>61.720015</x:v>
      </x:c>
      <x:c r="J140" s="70" t="n">
        <x:v>61.720015</x:v>
      </x:c>
      <x:c r="K140" s="158" t="n">
        <x:v>1</x:v>
      </x:c>
      <x:c r="L140" t="str">
        <x:v>B200</x:v>
      </x:c>
      <x:c r="M140" t="str">
        <x:v>420170</x:v>
      </x:c>
      <x:c r="N140" t="str">
        <x:v>vllm</x:v>
      </x:c>
      <x:c r="O140" t="str">
        <x:v>fp4</x:v>
      </x:c>
      <x:c r="P140" t="str">
        <x:v>none</x:v>
      </x:c>
      <x:c r="Q140" t="n">
        <x:v>32</x:v>
      </x:c>
      <x:c r="R140" t="str">
        <x:v>single_turn</x:v>
      </x:c>
      <x:c r="S140" t="n">
        <x:v>1024</x:v>
      </x:c>
      <x:c r="T140" t="n">
        <x:v>1024</x:v>
      </x:c>
      <x:c r="U140" t="n">
        <x:v>21</x:v>
      </x:c>
      <x:c r="V140" t="n">
        <x:v>17</x:v>
      </x:c>
      <x:c r="W140" s="65" t="str">
        <x:v>InferenceX_direct_exact_model_target_met</x:v>
      </x:c>
      <x:c r="X140" s="65" t="str">
        <x:v>InferenceX_direct_exact_model</x:v>
      </x:c>
      <x:c r="Y140" s="72" t="str">
        <x:v>2026-06-07</x:v>
      </x:c>
      <x:c r="Z140" s="65" t="str">
        <x:v>https://github.com/SemiAnalysisAI/InferenceX/actions/runs/27046359129/attempts/1</x:v>
      </x:c>
      <x:c r="AA140" s="65" t="str">
        <x:v>Selected highest output TPS/MW measured row meeting median interactivity &gt;= 50.</x:v>
      </x:c>
    </x:row>
    <x:row r="141">
      <x:c r="A141" t="str">
        <x:v>Kimi K2.5|B200|long|50</x:v>
      </x:c>
      <x:c r="B141" t="str">
        <x:v>Kimi K2.5</x:v>
      </x:c>
      <x:c r="C141" t="str">
        <x:v>kimik2.5</x:v>
      </x:c>
      <x:c r="D141" t="str">
        <x:v>B200</x:v>
      </x:c>
      <x:c r="E141" t="str">
        <x:v>long</x:v>
      </x:c>
      <x:c r="F141" s="66" t="n">
        <x:v>50</x:v>
      </x:c>
      <x:c r="G141" s="67" t="str">
        <x:v>Y</x:v>
      </x:c>
      <x:c r="H141" s="157" t="n">
        <x:v>315680.655838</x:v>
      </x:c>
      <x:c r="I141" s="70" t="n">
        <x:v>55.742894</x:v>
      </x:c>
      <x:c r="J141" s="70" t="n">
        <x:v>55.742894</x:v>
      </x:c>
      <x:c r="K141" s="158" t="n">
        <x:v>1</x:v>
      </x:c>
      <x:c r="L141" t="str">
        <x:v>B200</x:v>
      </x:c>
      <x:c r="M141" t="str">
        <x:v>438132</x:v>
      </x:c>
      <x:c r="N141" t="str">
        <x:v>dynamo-vllm</x:v>
      </x:c>
      <x:c r="O141" t="str">
        <x:v>fp4</x:v>
      </x:c>
      <x:c r="P141" t="str">
        <x:v>none</x:v>
      </x:c>
      <x:c r="Q141" t="n">
        <x:v>512</x:v>
      </x:c>
      <x:c r="R141" t="str">
        <x:v>single_turn</x:v>
      </x:c>
      <x:c r="S141" t="n">
        <x:v>8192</x:v>
      </x:c>
      <x:c r="T141" t="n">
        <x:v>1024</x:v>
      </x:c>
      <x:c r="U141" t="n">
        <x:v>39</x:v>
      </x:c>
      <x:c r="V141" t="n">
        <x:v>25</x:v>
      </x:c>
      <x:c r="W141" s="65" t="str">
        <x:v>InferenceX_direct_exact_model_target_met</x:v>
      </x:c>
      <x:c r="X141" s="65" t="str">
        <x:v>InferenceX_direct_exact_model</x:v>
      </x:c>
      <x:c r="Y141" s="72" t="str">
        <x:v>2026-07-30</x:v>
      </x:c>
      <x:c r="Z141" s="65" t="str">
        <x:v>https://github.com/SemiAnalysisAI/InferenceX/actions/runs/30495901633/attempts/4</x:v>
      </x:c>
      <x:c r="AA141" s="65" t="str">
        <x:v>Selected highest output TPS/MW measured row meeting median interactivity &gt;= 50.</x:v>
      </x:c>
    </x:row>
    <x:row r="142">
      <x:c r="A142" t="str">
        <x:v>Kimi K2.5|B200|agentic|50</x:v>
      </x:c>
      <x:c r="B142" t="str">
        <x:v>Kimi K2.5</x:v>
      </x:c>
      <x:c r="C142" t="str">
        <x:v>kimik2.5</x:v>
      </x:c>
      <x:c r="D142" t="str">
        <x:v>B200</x:v>
      </x:c>
      <x:c r="E142" t="str">
        <x:v>agentic</x:v>
      </x:c>
      <x:c r="F142" s="66" t="n">
        <x:v>50</x:v>
      </x:c>
      <x:c r="G142" s="67" t="str">
        <x:v>Y</x:v>
      </x:c>
      <x:c r="H142" s="157" t="n">
        <x:v>112361.333333</x:v>
      </x:c>
      <x:c r="I142" s="70" t="n">
        <x:v>54.794521</x:v>
      </x:c>
      <x:c r="J142" s="70" t="n">
        <x:v>54.794521</x:v>
      </x:c>
      <x:c r="K142" s="158" t="n">
        <x:v>1.11111111</x:v>
      </x:c>
      <x:c r="L142" t="str">
        <x:v>B300</x:v>
      </x:c>
      <x:c r="M142" t="str">
        <x:v>435993</x:v>
      </x:c>
      <x:c r="N142" t="str">
        <x:v>vllm</x:v>
      </x:c>
      <x:c r="O142" t="str">
        <x:v>fp4</x:v>
      </x:c>
      <x:c r="P142" t="str">
        <x:v>mtp</x:v>
      </x:c>
      <x:c r="Q142" t="n">
        <x:v>16</x:v>
      </x:c>
      <x:c r="R142" t="str">
        <x:v>agentic_traces</x:v>
      </x:c>
      <x:c r="S142"/>
      <x:c r="T142"/>
      <x:c r="U142" t="n">
        <x:v>20</x:v>
      </x:c>
      <x:c r="V142" t="n">
        <x:v>6</x:v>
      </x:c>
      <x:c r="W142" s="65" t="str">
        <x:v>InferenceX_scaled_exact_model_target_met</x:v>
      </x:c>
      <x:c r="X142" s="65" t="str">
        <x:v>InferenceX_scaled_exact_model</x:v>
      </x:c>
      <x:c r="Y142" s="72" t="str">
        <x:v>2026-07-16</x:v>
      </x:c>
      <x:c r="Z142" s="65" t="str">
        <x:v>https://github.com/SemiAnalysisAI/InferenceX/actions/runs/29506569772/attempts/2</x:v>
      </x:c>
      <x:c r="AA142" s="65" t="str">
        <x:v>Measured B300 TPS/MW multiplied by the HBM-bandwidth/all-in-power ratio 1.1111x; source interactivity/concurrency/precision retained, then selected the highest source row meeting 50.</x:v>
      </x:c>
    </x:row>
    <x:row r="143">
      <x:c r="A143" t="str">
        <x:v>Kimi K2.5|B200|short|70</x:v>
      </x:c>
      <x:c r="B143" t="str">
        <x:v>Kimi K2.5</x:v>
      </x:c>
      <x:c r="C143" t="str">
        <x:v>kimik2.5</x:v>
      </x:c>
      <x:c r="D143" t="str">
        <x:v>B200</x:v>
      </x:c>
      <x:c r="E143" t="str">
        <x:v>short</x:v>
      </x:c>
      <x:c r="F143" s="66" t="n">
        <x:v>70</x:v>
      </x:c>
      <x:c r="G143" s="67" t="str">
        <x:v>Y</x:v>
      </x:c>
      <x:c r="H143" s="157" t="n">
        <x:v>181730.656567</x:v>
      </x:c>
      <x:c r="I143" s="70" t="n">
        <x:v>79.98852</x:v>
      </x:c>
      <x:c r="J143" s="70" t="n">
        <x:v>79.98852</x:v>
      </x:c>
      <x:c r="K143" s="158" t="n">
        <x:v>1</x:v>
      </x:c>
      <x:c r="L143" t="str">
        <x:v>B200</x:v>
      </x:c>
      <x:c r="M143" t="str">
        <x:v>420172</x:v>
      </x:c>
      <x:c r="N143" t="str">
        <x:v>vllm</x:v>
      </x:c>
      <x:c r="O143" t="str">
        <x:v>fp4</x:v>
      </x:c>
      <x:c r="P143" t="str">
        <x:v>none</x:v>
      </x:c>
      <x:c r="Q143" t="n">
        <x:v>16</x:v>
      </x:c>
      <x:c r="R143" t="str">
        <x:v>single_turn</x:v>
      </x:c>
      <x:c r="S143" t="n">
        <x:v>1024</x:v>
      </x:c>
      <x:c r="T143" t="n">
        <x:v>1024</x:v>
      </x:c>
      <x:c r="U143" t="n">
        <x:v>21</x:v>
      </x:c>
      <x:c r="V143" t="n">
        <x:v>12</x:v>
      </x:c>
      <x:c r="W143" s="65" t="str">
        <x:v>InferenceX_direct_exact_model_target_met</x:v>
      </x:c>
      <x:c r="X143" s="65" t="str">
        <x:v>InferenceX_direct_exact_model</x:v>
      </x:c>
      <x:c r="Y143" s="72" t="str">
        <x:v>2026-06-07</x:v>
      </x:c>
      <x:c r="Z143" s="65" t="str">
        <x:v>https://github.com/SemiAnalysisAI/InferenceX/actions/runs/27046359129/attempts/1</x:v>
      </x:c>
      <x:c r="AA143" s="65" t="str">
        <x:v>Selected highest output TPS/MW measured row meeting median interactivity &gt;= 70.</x:v>
      </x:c>
    </x:row>
    <x:row r="144">
      <x:c r="A144" t="str">
        <x:v>Kimi K2.5|B200|long|70</x:v>
      </x:c>
      <x:c r="B144" t="str">
        <x:v>Kimi K2.5</x:v>
      </x:c>
      <x:c r="C144" t="str">
        <x:v>kimik2.5</x:v>
      </x:c>
      <x:c r="D144" t="str">
        <x:v>B200</x:v>
      </x:c>
      <x:c r="E144" t="str">
        <x:v>long</x:v>
      </x:c>
      <x:c r="F144" s="66" t="n">
        <x:v>70</x:v>
      </x:c>
      <x:c r="G144" s="67" t="str">
        <x:v>Y</x:v>
      </x:c>
      <x:c r="H144" s="157" t="n">
        <x:v>193807.711585</x:v>
      </x:c>
      <x:c r="I144" s="70" t="n">
        <x:v>85.426291</x:v>
      </x:c>
      <x:c r="J144" s="70" t="n">
        <x:v>85.426291</x:v>
      </x:c>
      <x:c r="K144" s="158" t="n">
        <x:v>1</x:v>
      </x:c>
      <x:c r="L144" t="str">
        <x:v>B200</x:v>
      </x:c>
      <x:c r="M144" t="str">
        <x:v>436519</x:v>
      </x:c>
      <x:c r="N144" t="str">
        <x:v>dynamo-trt</x:v>
      </x:c>
      <x:c r="O144" t="str">
        <x:v>fp4</x:v>
      </x:c>
      <x:c r="P144" t="str">
        <x:v>none</x:v>
      </x:c>
      <x:c r="Q144" t="n">
        <x:v>115</x:v>
      </x:c>
      <x:c r="R144" t="str">
        <x:v>single_turn</x:v>
      </x:c>
      <x:c r="S144" t="n">
        <x:v>8192</x:v>
      </x:c>
      <x:c r="T144" t="n">
        <x:v>1024</x:v>
      </x:c>
      <x:c r="U144" t="n">
        <x:v>39</x:v>
      </x:c>
      <x:c r="V144" t="n">
        <x:v>20</x:v>
      </x:c>
      <x:c r="W144" s="65" t="str">
        <x:v>InferenceX_direct_exact_model_target_met</x:v>
      </x:c>
      <x:c r="X144" s="65" t="str">
        <x:v>InferenceX_direct_exact_model</x:v>
      </x:c>
      <x:c r="Y144" s="72" t="str">
        <x:v>2026-07-22</x:v>
      </x:c>
      <x:c r="Z144" s="65" t="str">
        <x:v>https://github.com/SemiAnalysisAI/InferenceX/actions/runs/29528755773/attempts/7</x:v>
      </x:c>
      <x:c r="AA144" s="65" t="str">
        <x:v>Selected highest output TPS/MW measured row meeting median interactivity &gt;= 70.</x:v>
      </x:c>
    </x:row>
    <x:row r="145">
      <x:c r="A145" t="str">
        <x:v>Kimi K2.5|B200|agentic|70</x:v>
      </x:c>
      <x:c r="B145" t="str">
        <x:v>Kimi K2.5</x:v>
      </x:c>
      <x:c r="C145" t="str">
        <x:v>kimik2.5</x:v>
      </x:c>
      <x:c r="D145" t="str">
        <x:v>B200</x:v>
      </x:c>
      <x:c r="E145" t="str">
        <x:v>agentic</x:v>
      </x:c>
      <x:c r="F145" s="66" t="n">
        <x:v>70</x:v>
      </x:c>
      <x:c r="G145" s="67" t="str">
        <x:v>Y</x:v>
      </x:c>
      <x:c r="H145" s="157" t="n">
        <x:v>99625.918129</x:v>
      </x:c>
      <x:c r="I145" s="70" t="n">
        <x:v>100.806452</x:v>
      </x:c>
      <x:c r="J145" s="70" t="n">
        <x:v>100.806452</x:v>
      </x:c>
      <x:c r="K145" s="158" t="n">
        <x:v>1.11111111</x:v>
      </x:c>
      <x:c r="L145" t="str">
        <x:v>B300</x:v>
      </x:c>
      <x:c r="M145" t="str">
        <x:v>436002</x:v>
      </x:c>
      <x:c r="N145" t="str">
        <x:v>vllm</x:v>
      </x:c>
      <x:c r="O145" t="str">
        <x:v>fp4</x:v>
      </x:c>
      <x:c r="P145" t="str">
        <x:v>mtp</x:v>
      </x:c>
      <x:c r="Q145" t="n">
        <x:v>8</x:v>
      </x:c>
      <x:c r="R145" t="str">
        <x:v>agentic_traces</x:v>
      </x:c>
      <x:c r="S145"/>
      <x:c r="T145"/>
      <x:c r="U145" t="n">
        <x:v>20</x:v>
      </x:c>
      <x:c r="V145" t="n">
        <x:v>5</x:v>
      </x:c>
      <x:c r="W145" s="65" t="str">
        <x:v>InferenceX_scaled_exact_model_target_met</x:v>
      </x:c>
      <x:c r="X145" s="65" t="str">
        <x:v>InferenceX_scaled_exact_model</x:v>
      </x:c>
      <x:c r="Y145" s="72" t="str">
        <x:v>2026-07-16</x:v>
      </x:c>
      <x:c r="Z145" s="65" t="str">
        <x:v>https://github.com/SemiAnalysisAI/InferenceX/actions/runs/29506569772/attempts/2</x:v>
      </x:c>
      <x:c r="AA145" s="65" t="str">
        <x:v>Measured B300 TPS/MW multiplied by the HBM-bandwidth/all-in-power ratio 1.1111x; source interactivity/concurrency/precision retained, then selected the highest source row meeting 70.</x:v>
      </x:c>
    </x:row>
    <x:row r="146">
      <x:c r="A146" t="str">
        <x:v>Kimi K2.5|B200|short|100</x:v>
      </x:c>
      <x:c r="B146" t="str">
        <x:v>Kimi K2.5</x:v>
      </x:c>
      <x:c r="C146" t="str">
        <x:v>kimik2.5</x:v>
      </x:c>
      <x:c r="D146" t="str">
        <x:v>B200</x:v>
      </x:c>
      <x:c r="E146" t="str">
        <x:v>short</x:v>
      </x:c>
      <x:c r="F146" s="66" t="n">
        <x:v>100</x:v>
      </x:c>
      <x:c r="G146" s="67" t="str">
        <x:v>Y</x:v>
      </x:c>
      <x:c r="H146" s="157" t="n">
        <x:v>117663.179702</x:v>
      </x:c>
      <x:c r="I146" s="70" t="n">
        <x:v>103.742343</x:v>
      </x:c>
      <x:c r="J146" s="70" t="n">
        <x:v>103.742343</x:v>
      </x:c>
      <x:c r="K146" s="158" t="n">
        <x:v>1</x:v>
      </x:c>
      <x:c r="L146" t="str">
        <x:v>B200</x:v>
      </x:c>
      <x:c r="M146" t="str">
        <x:v>420185</x:v>
      </x:c>
      <x:c r="N146" t="str">
        <x:v>vllm</x:v>
      </x:c>
      <x:c r="O146" t="str">
        <x:v>fp4</x:v>
      </x:c>
      <x:c r="P146" t="str">
        <x:v>none</x:v>
      </x:c>
      <x:c r="Q146" t="n">
        <x:v>8</x:v>
      </x:c>
      <x:c r="R146" t="str">
        <x:v>single_turn</x:v>
      </x:c>
      <x:c r="S146" t="n">
        <x:v>1024</x:v>
      </x:c>
      <x:c r="T146" t="n">
        <x:v>1024</x:v>
      </x:c>
      <x:c r="U146" t="n">
        <x:v>21</x:v>
      </x:c>
      <x:c r="V146" t="n">
        <x:v>9</x:v>
      </x:c>
      <x:c r="W146" s="65" t="str">
        <x:v>InferenceX_direct_exact_model_target_met</x:v>
      </x:c>
      <x:c r="X146" s="65" t="str">
        <x:v>InferenceX_direct_exact_model</x:v>
      </x:c>
      <x:c r="Y146" s="72" t="str">
        <x:v>2026-06-07</x:v>
      </x:c>
      <x:c r="Z146" s="65" t="str">
        <x:v>https://github.com/SemiAnalysisAI/InferenceX/actions/runs/27046359129/attempts/1</x:v>
      </x:c>
      <x:c r="AA146" s="65" t="str">
        <x:v>Selected highest output TPS/MW measured row meeting median interactivity &gt;= 100.</x:v>
      </x:c>
    </x:row>
    <x:row r="147">
      <x:c r="A147" t="str">
        <x:v>Kimi K2.5|B200|long|100</x:v>
      </x:c>
      <x:c r="B147" t="str">
        <x:v>Kimi K2.5</x:v>
      </x:c>
      <x:c r="C147" t="str">
        <x:v>kimik2.5</x:v>
      </x:c>
      <x:c r="D147" t="str">
        <x:v>B200</x:v>
      </x:c>
      <x:c r="E147" t="str">
        <x:v>long</x:v>
      </x:c>
      <x:c r="F147" s="66" t="n">
        <x:v>100</x:v>
      </x:c>
      <x:c r="G147" s="67" t="str">
        <x:v>Y</x:v>
      </x:c>
      <x:c r="H147" s="157" t="n">
        <x:v>121421.699544</x:v>
      </x:c>
      <x:c r="I147" s="70" t="n">
        <x:v>107.198184</x:v>
      </x:c>
      <x:c r="J147" s="70" t="n">
        <x:v>107.198184</x:v>
      </x:c>
      <x:c r="K147" s="158" t="n">
        <x:v>1</x:v>
      </x:c>
      <x:c r="L147" t="str">
        <x:v>B200</x:v>
      </x:c>
      <x:c r="M147" t="str">
        <x:v>436522</x:v>
      </x:c>
      <x:c r="N147" t="str">
        <x:v>dynamo-trt</x:v>
      </x:c>
      <x:c r="O147" t="str">
        <x:v>fp4</x:v>
      </x:c>
      <x:c r="P147" t="str">
        <x:v>none</x:v>
      </x:c>
      <x:c r="Q147" t="n">
        <x:v>60</x:v>
      </x:c>
      <x:c r="R147" t="str">
        <x:v>single_turn</x:v>
      </x:c>
      <x:c r="S147" t="n">
        <x:v>8192</x:v>
      </x:c>
      <x:c r="T147" t="n">
        <x:v>1024</x:v>
      </x:c>
      <x:c r="U147" t="n">
        <x:v>39</x:v>
      </x:c>
      <x:c r="V147" t="n">
        <x:v>16</x:v>
      </x:c>
      <x:c r="W147" s="65" t="str">
        <x:v>InferenceX_direct_exact_model_target_met</x:v>
      </x:c>
      <x:c r="X147" s="65" t="str">
        <x:v>InferenceX_direct_exact_model</x:v>
      </x:c>
      <x:c r="Y147" s="72" t="str">
        <x:v>2026-07-22</x:v>
      </x:c>
      <x:c r="Z147" s="65" t="str">
        <x:v>https://github.com/SemiAnalysisAI/InferenceX/actions/runs/29528755773/attempts/7</x:v>
      </x:c>
      <x:c r="AA147" s="65" t="str">
        <x:v>Selected highest output TPS/MW measured row meeting median interactivity &gt;= 100.</x:v>
      </x:c>
    </x:row>
    <x:row r="148">
      <x:c r="A148" t="str">
        <x:v>Kimi K2.5|B200|agentic|100</x:v>
      </x:c>
      <x:c r="B148" t="str">
        <x:v>Kimi K2.5</x:v>
      </x:c>
      <x:c r="C148" t="str">
        <x:v>kimik2.5</x:v>
      </x:c>
      <x:c r="D148" t="str">
        <x:v>B200</x:v>
      </x:c>
      <x:c r="E148" t="str">
        <x:v>agentic</x:v>
      </x:c>
      <x:c r="F148" s="66" t="n">
        <x:v>100</x:v>
      </x:c>
      <x:c r="G148" s="67" t="str">
        <x:v>Y</x:v>
      </x:c>
      <x:c r="H148" s="157" t="n">
        <x:v>99625.918129</x:v>
      </x:c>
      <x:c r="I148" s="70" t="n">
        <x:v>100.806452</x:v>
      </x:c>
      <x:c r="J148" s="70" t="n">
        <x:v>100.806452</x:v>
      </x:c>
      <x:c r="K148" s="158" t="n">
        <x:v>1.11111111</x:v>
      </x:c>
      <x:c r="L148" t="str">
        <x:v>B300</x:v>
      </x:c>
      <x:c r="M148" t="str">
        <x:v>436002</x:v>
      </x:c>
      <x:c r="N148" t="str">
        <x:v>vllm</x:v>
      </x:c>
      <x:c r="O148" t="str">
        <x:v>fp4</x:v>
      </x:c>
      <x:c r="P148" t="str">
        <x:v>mtp</x:v>
      </x:c>
      <x:c r="Q148" t="n">
        <x:v>8</x:v>
      </x:c>
      <x:c r="R148" t="str">
        <x:v>agentic_traces</x:v>
      </x:c>
      <x:c r="S148"/>
      <x:c r="T148"/>
      <x:c r="U148" t="n">
        <x:v>20</x:v>
      </x:c>
      <x:c r="V148" t="n">
        <x:v>5</x:v>
      </x:c>
      <x:c r="W148" s="65" t="str">
        <x:v>InferenceX_scaled_exact_model_target_met</x:v>
      </x:c>
      <x:c r="X148" s="65" t="str">
        <x:v>InferenceX_scaled_exact_model</x:v>
      </x:c>
      <x:c r="Y148" s="72" t="str">
        <x:v>2026-07-16</x:v>
      </x:c>
      <x:c r="Z148" s="65" t="str">
        <x:v>https://github.com/SemiAnalysisAI/InferenceX/actions/runs/29506569772/attempts/2</x:v>
      </x:c>
      <x:c r="AA148" s="65" t="str">
        <x:v>Measured B300 TPS/MW multiplied by the HBM-bandwidth/all-in-power ratio 1.1111x; source interactivity/concurrency/precision retained, then selected the highest source row meeting 100.</x:v>
      </x:c>
    </x:row>
    <x:row r="149">
      <x:c r="A149" t="str">
        <x:v>Kimi K2.5|B300|short|30</x:v>
      </x:c>
      <x:c r="B149" t="str">
        <x:v>Kimi K2.5</x:v>
      </x:c>
      <x:c r="C149" t="str">
        <x:v>kimik2.5</x:v>
      </x:c>
      <x:c r="D149" t="str">
        <x:v>B300</x:v>
      </x:c>
      <x:c r="E149" t="str">
        <x:v>short</x:v>
      </x:c>
      <x:c r="F149" s="66" t="n">
        <x:v>30</x:v>
      </x:c>
      <x:c r="G149" s="67" t="str">
        <x:v>Y</x:v>
      </x:c>
      <x:c r="H149" s="157" t="n">
        <x:v>558962.190034</x:v>
      </x:c>
      <x:c r="I149" s="70" t="n">
        <x:v>34.379051</x:v>
      </x:c>
      <x:c r="J149" s="70" t="n">
        <x:v>34.379051</x:v>
      </x:c>
      <x:c r="K149" s="158" t="n">
        <x:v>1</x:v>
      </x:c>
      <x:c r="L149" t="str">
        <x:v>B300</x:v>
      </x:c>
      <x:c r="M149" t="str">
        <x:v>420124</x:v>
      </x:c>
      <x:c r="N149" t="str">
        <x:v>vllm</x:v>
      </x:c>
      <x:c r="O149" t="str">
        <x:v>fp4</x:v>
      </x:c>
      <x:c r="P149" t="str">
        <x:v>none</x:v>
      </x:c>
      <x:c r="Q149" t="n">
        <x:v>128</x:v>
      </x:c>
      <x:c r="R149" t="str">
        <x:v>single_turn</x:v>
      </x:c>
      <x:c r="S149" t="n">
        <x:v>1024</x:v>
      </x:c>
      <x:c r="T149" t="n">
        <x:v>1024</x:v>
      </x:c>
      <x:c r="U149" t="n">
        <x:v>21</x:v>
      </x:c>
      <x:c r="V149" t="n">
        <x:v>20</x:v>
      </x:c>
      <x:c r="W149" s="65" t="str">
        <x:v>InferenceX_direct_exact_model_target_met</x:v>
      </x:c>
      <x:c r="X149" s="65" t="str">
        <x:v>InferenceX_direct_exact_model</x:v>
      </x:c>
      <x:c r="Y149" s="72" t="str">
        <x:v>2026-06-07</x:v>
      </x:c>
      <x:c r="Z149" s="65" t="str">
        <x:v>https://github.com/SemiAnalysisAI/InferenceX/actions/runs/27045004683/attempts/1</x:v>
      </x:c>
      <x:c r="AA149" s="65" t="str">
        <x:v>Selected highest output TPS/MW measured row meeting median interactivity &gt;= 30.</x:v>
      </x:c>
    </x:row>
    <x:row r="150">
      <x:c r="A150" t="str">
        <x:v>Kimi K2.5|B300|long|30</x:v>
      </x:c>
      <x:c r="B150" t="str">
        <x:v>Kimi K2.5</x:v>
      </x:c>
      <x:c r="C150" t="str">
        <x:v>kimik2.5</x:v>
      </x:c>
      <x:c r="D150" t="str">
        <x:v>B300</x:v>
      </x:c>
      <x:c r="E150" t="str">
        <x:v>long</x:v>
      </x:c>
      <x:c r="F150" s="66" t="n">
        <x:v>30</x:v>
      </x:c>
      <x:c r="G150" s="67" t="str">
        <x:v>Y</x:v>
      </x:c>
      <x:c r="H150" s="157" t="n">
        <x:v>250424.638978</x:v>
      </x:c>
      <x:c r="I150" s="70" t="n">
        <x:v>31.443325</x:v>
      </x:c>
      <x:c r="J150" s="70" t="n">
        <x:v>31.443325</x:v>
      </x:c>
      <x:c r="K150" s="158" t="n">
        <x:v>1</x:v>
      </x:c>
      <x:c r="L150" t="str">
        <x:v>B300</x:v>
      </x:c>
      <x:c r="M150" t="str">
        <x:v>420120</x:v>
      </x:c>
      <x:c r="N150" t="str">
        <x:v>vllm</x:v>
      </x:c>
      <x:c r="O150" t="str">
        <x:v>fp4</x:v>
      </x:c>
      <x:c r="P150" t="str">
        <x:v>none</x:v>
      </x:c>
      <x:c r="Q150" t="n">
        <x:v>64</x:v>
      </x:c>
      <x:c r="R150" t="str">
        <x:v>single_turn</x:v>
      </x:c>
      <x:c r="S150" t="n">
        <x:v>8192</x:v>
      </x:c>
      <x:c r="T150" t="n">
        <x:v>1024</x:v>
      </x:c>
      <x:c r="U150" t="n">
        <x:v>21</x:v>
      </x:c>
      <x:c r="V150" t="n">
        <x:v>19</x:v>
      </x:c>
      <x:c r="W150" s="65" t="str">
        <x:v>InferenceX_direct_exact_model_target_met</x:v>
      </x:c>
      <x:c r="X150" s="65" t="str">
        <x:v>InferenceX_direct_exact_model</x:v>
      </x:c>
      <x:c r="Y150" s="72" t="str">
        <x:v>2026-06-07</x:v>
      </x:c>
      <x:c r="Z150" s="65" t="str">
        <x:v>https://github.com/SemiAnalysisAI/InferenceX/actions/runs/27045004683/attempts/1</x:v>
      </x:c>
      <x:c r="AA150" s="65" t="str">
        <x:v>Selected highest output TPS/MW measured row meeting median interactivity &gt;= 30.</x:v>
      </x:c>
    </x:row>
    <x:row r="151">
      <x:c r="A151" t="str">
        <x:v>Kimi K2.5|B300|agentic|30</x:v>
      </x:c>
      <x:c r="B151" t="str">
        <x:v>Kimi K2.5</x:v>
      </x:c>
      <x:c r="C151" t="str">
        <x:v>kimik2.5</x:v>
      </x:c>
      <x:c r="D151" t="str">
        <x:v>B300</x:v>
      </x:c>
      <x:c r="E151" t="str">
        <x:v>agentic</x:v>
      </x:c>
      <x:c r="F151" s="66" t="n">
        <x:v>30</x:v>
      </x:c>
      <x:c r="G151" s="67" t="str">
        <x:v>Y</x:v>
      </x:c>
      <x:c r="H151" s="157" t="n">
        <x:v>119764.142105</x:v>
      </x:c>
      <x:c r="I151" s="70" t="n">
        <x:v>31.766201</x:v>
      </x:c>
      <x:c r="J151" s="70" t="n">
        <x:v>31.766201</x:v>
      </x:c>
      <x:c r="K151" s="158" t="n">
        <x:v>1</x:v>
      </x:c>
      <x:c r="L151" t="str">
        <x:v>B300</x:v>
      </x:c>
      <x:c r="M151" t="str">
        <x:v>435996</x:v>
      </x:c>
      <x:c r="N151" t="str">
        <x:v>vllm</x:v>
      </x:c>
      <x:c r="O151" t="str">
        <x:v>fp4</x:v>
      </x:c>
      <x:c r="P151" t="str">
        <x:v>mtp</x:v>
      </x:c>
      <x:c r="Q151" t="n">
        <x:v>32</x:v>
      </x:c>
      <x:c r="R151" t="str">
        <x:v>agentic_traces</x:v>
      </x:c>
      <x:c r="S151"/>
      <x:c r="T151"/>
      <x:c r="U151" t="n">
        <x:v>20</x:v>
      </x:c>
      <x:c r="V151" t="n">
        <x:v>8</x:v>
      </x:c>
      <x:c r="W151" s="65" t="str">
        <x:v>InferenceX_direct_exact_model_target_met</x:v>
      </x:c>
      <x:c r="X151" s="65" t="str">
        <x:v>InferenceX_direct_exact_model</x:v>
      </x:c>
      <x:c r="Y151" s="72" t="str">
        <x:v>2026-07-16</x:v>
      </x:c>
      <x:c r="Z151" s="65" t="str">
        <x:v>https://github.com/SemiAnalysisAI/InferenceX/actions/runs/29506569772/attempts/2</x:v>
      </x:c>
      <x:c r="AA151" s="65" t="str">
        <x:v>Selected highest output TPS/MW measured row meeting median interactivity &gt;= 30.</x:v>
      </x:c>
    </x:row>
    <x:row r="152">
      <x:c r="A152" t="str">
        <x:v>Kimi K2.5|B300|short|50</x:v>
      </x:c>
      <x:c r="B152" t="str">
        <x:v>Kimi K2.5</x:v>
      </x:c>
      <x:c r="C152" t="str">
        <x:v>kimik2.5</x:v>
      </x:c>
      <x:c r="D152" t="str">
        <x:v>B300</x:v>
      </x:c>
      <x:c r="E152" t="str">
        <x:v>short</x:v>
      </x:c>
      <x:c r="F152" s="66" t="n">
        <x:v>50</x:v>
      </x:c>
      <x:c r="G152" s="67" t="str">
        <x:v>Y</x:v>
      </x:c>
      <x:c r="H152" s="157" t="n">
        <x:v>249783.742153</x:v>
      </x:c>
      <x:c r="I152" s="70" t="n">
        <x:v>60.916373</x:v>
      </x:c>
      <x:c r="J152" s="70" t="n">
        <x:v>60.916373</x:v>
      </x:c>
      <x:c r="K152" s="158" t="n">
        <x:v>1</x:v>
      </x:c>
      <x:c r="L152" t="str">
        <x:v>B300</x:v>
      </x:c>
      <x:c r="M152" t="str">
        <x:v>420116</x:v>
      </x:c>
      <x:c r="N152" t="str">
        <x:v>vllm</x:v>
      </x:c>
      <x:c r="O152" t="str">
        <x:v>fp4</x:v>
      </x:c>
      <x:c r="P152" t="str">
        <x:v>none</x:v>
      </x:c>
      <x:c r="Q152" t="n">
        <x:v>32</x:v>
      </x:c>
      <x:c r="R152" t="str">
        <x:v>single_turn</x:v>
      </x:c>
      <x:c r="S152" t="n">
        <x:v>1024</x:v>
      </x:c>
      <x:c r="T152" t="n">
        <x:v>1024</x:v>
      </x:c>
      <x:c r="U152" t="n">
        <x:v>21</x:v>
      </x:c>
      <x:c r="V152" t="n">
        <x:v>16</x:v>
      </x:c>
      <x:c r="W152" s="65" t="str">
        <x:v>InferenceX_direct_exact_model_target_met</x:v>
      </x:c>
      <x:c r="X152" s="65" t="str">
        <x:v>InferenceX_direct_exact_model</x:v>
      </x:c>
      <x:c r="Y152" s="72" t="str">
        <x:v>2026-06-07</x:v>
      </x:c>
      <x:c r="Z152" s="65" t="str">
        <x:v>https://github.com/SemiAnalysisAI/InferenceX/actions/runs/27045004683/attempts/1</x:v>
      </x:c>
      <x:c r="AA152" s="65" t="str">
        <x:v>Selected highest output TPS/MW measured row meeting median interactivity &gt;= 50.</x:v>
      </x:c>
    </x:row>
    <x:row r="153">
      <x:c r="A153" t="str">
        <x:v>Kimi K2.5|B300|long|50</x:v>
      </x:c>
      <x:c r="B153" t="str">
        <x:v>Kimi K2.5</x:v>
      </x:c>
      <x:c r="C153" t="str">
        <x:v>kimik2.5</x:v>
      </x:c>
      <x:c r="D153" t="str">
        <x:v>B300</x:v>
      </x:c>
      <x:c r="E153" t="str">
        <x:v>long</x:v>
      </x:c>
      <x:c r="F153" s="66" t="n">
        <x:v>50</x:v>
      </x:c>
      <x:c r="G153" s="67" t="str">
        <x:v>Y</x:v>
      </x:c>
      <x:c r="H153" s="157" t="n">
        <x:v>165628.193761</x:v>
      </x:c>
      <x:c r="I153" s="70" t="n">
        <x:v>89.590012</x:v>
      </x:c>
      <x:c r="J153" s="70" t="n">
        <x:v>89.590012</x:v>
      </x:c>
      <x:c r="K153" s="158" t="n">
        <x:v>1</x:v>
      </x:c>
      <x:c r="L153" t="str">
        <x:v>B300</x:v>
      </x:c>
      <x:c r="M153" t="str">
        <x:v>420104</x:v>
      </x:c>
      <x:c r="N153" t="str">
        <x:v>vllm</x:v>
      </x:c>
      <x:c r="O153" t="str">
        <x:v>fp4</x:v>
      </x:c>
      <x:c r="P153" t="str">
        <x:v>none</x:v>
      </x:c>
      <x:c r="Q153" t="n">
        <x:v>16</x:v>
      </x:c>
      <x:c r="R153" t="str">
        <x:v>single_turn</x:v>
      </x:c>
      <x:c r="S153" t="n">
        <x:v>8192</x:v>
      </x:c>
      <x:c r="T153" t="n">
        <x:v>1024</x:v>
      </x:c>
      <x:c r="U153" t="n">
        <x:v>21</x:v>
      </x:c>
      <x:c r="V153" t="n">
        <x:v>13</x:v>
      </x:c>
      <x:c r="W153" s="65" t="str">
        <x:v>InferenceX_direct_exact_model_target_met</x:v>
      </x:c>
      <x:c r="X153" s="65" t="str">
        <x:v>InferenceX_direct_exact_model</x:v>
      </x:c>
      <x:c r="Y153" s="72" t="str">
        <x:v>2026-06-07</x:v>
      </x:c>
      <x:c r="Z153" s="65" t="str">
        <x:v>https://github.com/SemiAnalysisAI/InferenceX/actions/runs/27045004683/attempts/1</x:v>
      </x:c>
      <x:c r="AA153" s="65" t="str">
        <x:v>Selected highest output TPS/MW measured row meeting median interactivity &gt;= 50.</x:v>
      </x:c>
    </x:row>
    <x:row r="154">
      <x:c r="A154" t="str">
        <x:v>Kimi K2.5|B300|agentic|50</x:v>
      </x:c>
      <x:c r="B154" t="str">
        <x:v>Kimi K2.5</x:v>
      </x:c>
      <x:c r="C154" t="str">
        <x:v>kimik2.5</x:v>
      </x:c>
      <x:c r="D154" t="str">
        <x:v>B300</x:v>
      </x:c>
      <x:c r="E154" t="str">
        <x:v>agentic</x:v>
      </x:c>
      <x:c r="F154" s="66" t="n">
        <x:v>50</x:v>
      </x:c>
      <x:c r="G154" s="67" t="str">
        <x:v>Y</x:v>
      </x:c>
      <x:c r="H154" s="157" t="n">
        <x:v>101125.2</x:v>
      </x:c>
      <x:c r="I154" s="70" t="n">
        <x:v>54.794521</x:v>
      </x:c>
      <x:c r="J154" s="70" t="n">
        <x:v>54.794521</x:v>
      </x:c>
      <x:c r="K154" s="158" t="n">
        <x:v>1</x:v>
      </x:c>
      <x:c r="L154" t="str">
        <x:v>B300</x:v>
      </x:c>
      <x:c r="M154" t="str">
        <x:v>435993</x:v>
      </x:c>
      <x:c r="N154" t="str">
        <x:v>vllm</x:v>
      </x:c>
      <x:c r="O154" t="str">
        <x:v>fp4</x:v>
      </x:c>
      <x:c r="P154" t="str">
        <x:v>mtp</x:v>
      </x:c>
      <x:c r="Q154" t="n">
        <x:v>16</x:v>
      </x:c>
      <x:c r="R154" t="str">
        <x:v>agentic_traces</x:v>
      </x:c>
      <x:c r="S154"/>
      <x:c r="T154"/>
      <x:c r="U154" t="n">
        <x:v>20</x:v>
      </x:c>
      <x:c r="V154" t="n">
        <x:v>6</x:v>
      </x:c>
      <x:c r="W154" s="65" t="str">
        <x:v>InferenceX_direct_exact_model_target_met</x:v>
      </x:c>
      <x:c r="X154" s="65" t="str">
        <x:v>InferenceX_direct_exact_model</x:v>
      </x:c>
      <x:c r="Y154" s="72" t="str">
        <x:v>2026-07-16</x:v>
      </x:c>
      <x:c r="Z154" s="65" t="str">
        <x:v>https://github.com/SemiAnalysisAI/InferenceX/actions/runs/29506569772/attempts/2</x:v>
      </x:c>
      <x:c r="AA154" s="65" t="str">
        <x:v>Selected highest output TPS/MW measured row meeting median interactivity &gt;= 50.</x:v>
      </x:c>
    </x:row>
    <x:row r="155">
      <x:c r="A155" t="str">
        <x:v>Kimi K2.5|B300|short|70</x:v>
      </x:c>
      <x:c r="B155" t="str">
        <x:v>Kimi K2.5</x:v>
      </x:c>
      <x:c r="C155" t="str">
        <x:v>kimik2.5</x:v>
      </x:c>
      <x:c r="D155" t="str">
        <x:v>B300</x:v>
      </x:c>
      <x:c r="E155" t="str">
        <x:v>short</x:v>
      </x:c>
      <x:c r="F155" s="66" t="n">
        <x:v>70</x:v>
      </x:c>
      <x:c r="G155" s="67" t="str">
        <x:v>Y</x:v>
      </x:c>
      <x:c r="H155" s="157" t="n">
        <x:v>230833.413974</x:v>
      </x:c>
      <x:c r="I155" s="70" t="n">
        <x:v>113.083109</x:v>
      </x:c>
      <x:c r="J155" s="70" t="n">
        <x:v>113.083109</x:v>
      </x:c>
      <x:c r="K155" s="158" t="n">
        <x:v>1</x:v>
      </x:c>
      <x:c r="L155" t="str">
        <x:v>B300</x:v>
      </x:c>
      <x:c r="M155" t="str">
        <x:v>420118</x:v>
      </x:c>
      <x:c r="N155" t="str">
        <x:v>vllm</x:v>
      </x:c>
      <x:c r="O155" t="str">
        <x:v>fp4</x:v>
      </x:c>
      <x:c r="P155" t="str">
        <x:v>none</x:v>
      </x:c>
      <x:c r="Q155" t="n">
        <x:v>16</x:v>
      </x:c>
      <x:c r="R155" t="str">
        <x:v>single_turn</x:v>
      </x:c>
      <x:c r="S155" t="n">
        <x:v>1024</x:v>
      </x:c>
      <x:c r="T155" t="n">
        <x:v>1024</x:v>
      </x:c>
      <x:c r="U155" t="n">
        <x:v>21</x:v>
      </x:c>
      <x:c r="V155" t="n">
        <x:v>12</x:v>
      </x:c>
      <x:c r="W155" s="65" t="str">
        <x:v>InferenceX_direct_exact_model_target_met</x:v>
      </x:c>
      <x:c r="X155" s="65" t="str">
        <x:v>InferenceX_direct_exact_model</x:v>
      </x:c>
      <x:c r="Y155" s="72" t="str">
        <x:v>2026-06-07</x:v>
      </x:c>
      <x:c r="Z155" s="65" t="str">
        <x:v>https://github.com/SemiAnalysisAI/InferenceX/actions/runs/27045004683/attempts/1</x:v>
      </x:c>
      <x:c r="AA155" s="65" t="str">
        <x:v>Selected highest output TPS/MW measured row meeting median interactivity &gt;= 70.</x:v>
      </x:c>
    </x:row>
    <x:row r="156">
      <x:c r="A156" t="str">
        <x:v>Kimi K2.5|B300|long|70</x:v>
      </x:c>
      <x:c r="B156" t="str">
        <x:v>Kimi K2.5</x:v>
      </x:c>
      <x:c r="C156" t="str">
        <x:v>kimik2.5</x:v>
      </x:c>
      <x:c r="D156" t="str">
        <x:v>B300</x:v>
      </x:c>
      <x:c r="E156" t="str">
        <x:v>long</x:v>
      </x:c>
      <x:c r="F156" s="66" t="n">
        <x:v>70</x:v>
      </x:c>
      <x:c r="G156" s="67" t="str">
        <x:v>Y</x:v>
      </x:c>
      <x:c r="H156" s="157" t="n">
        <x:v>165628.193761</x:v>
      </x:c>
      <x:c r="I156" s="70" t="n">
        <x:v>89.590012</x:v>
      </x:c>
      <x:c r="J156" s="70" t="n">
        <x:v>89.590012</x:v>
      </x:c>
      <x:c r="K156" s="158" t="n">
        <x:v>1</x:v>
      </x:c>
      <x:c r="L156" t="str">
        <x:v>B300</x:v>
      </x:c>
      <x:c r="M156" t="str">
        <x:v>420104</x:v>
      </x:c>
      <x:c r="N156" t="str">
        <x:v>vllm</x:v>
      </x:c>
      <x:c r="O156" t="str">
        <x:v>fp4</x:v>
      </x:c>
      <x:c r="P156" t="str">
        <x:v>none</x:v>
      </x:c>
      <x:c r="Q156" t="n">
        <x:v>16</x:v>
      </x:c>
      <x:c r="R156" t="str">
        <x:v>single_turn</x:v>
      </x:c>
      <x:c r="S156" t="n">
        <x:v>8192</x:v>
      </x:c>
      <x:c r="T156" t="n">
        <x:v>1024</x:v>
      </x:c>
      <x:c r="U156" t="n">
        <x:v>21</x:v>
      </x:c>
      <x:c r="V156" t="n">
        <x:v>12</x:v>
      </x:c>
      <x:c r="W156" s="65" t="str">
        <x:v>InferenceX_direct_exact_model_target_met</x:v>
      </x:c>
      <x:c r="X156" s="65" t="str">
        <x:v>InferenceX_direct_exact_model</x:v>
      </x:c>
      <x:c r="Y156" s="72" t="str">
        <x:v>2026-06-07</x:v>
      </x:c>
      <x:c r="Z156" s="65" t="str">
        <x:v>https://github.com/SemiAnalysisAI/InferenceX/actions/runs/27045004683/attempts/1</x:v>
      </x:c>
      <x:c r="AA156" s="65" t="str">
        <x:v>Selected highest output TPS/MW measured row meeting median interactivity &gt;= 70.</x:v>
      </x:c>
    </x:row>
    <x:row r="157">
      <x:c r="A157" t="str">
        <x:v>Kimi K2.5|B300|agentic|70</x:v>
      </x:c>
      <x:c r="B157" t="str">
        <x:v>Kimi K2.5</x:v>
      </x:c>
      <x:c r="C157" t="str">
        <x:v>kimik2.5</x:v>
      </x:c>
      <x:c r="D157" t="str">
        <x:v>B300</x:v>
      </x:c>
      <x:c r="E157" t="str">
        <x:v>agentic</x:v>
      </x:c>
      <x:c r="F157" s="66" t="n">
        <x:v>70</x:v>
      </x:c>
      <x:c r="G157" s="67" t="str">
        <x:v>Y</x:v>
      </x:c>
      <x:c r="H157" s="157" t="n">
        <x:v>89663.326316</x:v>
      </x:c>
      <x:c r="I157" s="70" t="n">
        <x:v>100.806452</x:v>
      </x:c>
      <x:c r="J157" s="70" t="n">
        <x:v>100.806452</x:v>
      </x:c>
      <x:c r="K157" s="158" t="n">
        <x:v>1</x:v>
      </x:c>
      <x:c r="L157" t="str">
        <x:v>B300</x:v>
      </x:c>
      <x:c r="M157" t="str">
        <x:v>436002</x:v>
      </x:c>
      <x:c r="N157" t="str">
        <x:v>vllm</x:v>
      </x:c>
      <x:c r="O157" t="str">
        <x:v>fp4</x:v>
      </x:c>
      <x:c r="P157" t="str">
        <x:v>mtp</x:v>
      </x:c>
      <x:c r="Q157" t="n">
        <x:v>8</x:v>
      </x:c>
      <x:c r="R157" t="str">
        <x:v>agentic_traces</x:v>
      </x:c>
      <x:c r="S157"/>
      <x:c r="T157"/>
      <x:c r="U157" t="n">
        <x:v>20</x:v>
      </x:c>
      <x:c r="V157" t="n">
        <x:v>5</x:v>
      </x:c>
      <x:c r="W157" s="65" t="str">
        <x:v>InferenceX_direct_exact_model_target_met</x:v>
      </x:c>
      <x:c r="X157" s="65" t="str">
        <x:v>InferenceX_direct_exact_model</x:v>
      </x:c>
      <x:c r="Y157" s="72" t="str">
        <x:v>2026-07-16</x:v>
      </x:c>
      <x:c r="Z157" s="65" t="str">
        <x:v>https://github.com/SemiAnalysisAI/InferenceX/actions/runs/29506569772/attempts/2</x:v>
      </x:c>
      <x:c r="AA157" s="65" t="str">
        <x:v>Selected highest output TPS/MW measured row meeting median interactivity &gt;= 70.</x:v>
      </x:c>
    </x:row>
    <x:row r="158">
      <x:c r="A158" t="str">
        <x:v>Kimi K2.5|B300|short|100</x:v>
      </x:c>
      <x:c r="B158" t="str">
        <x:v>Kimi K2.5</x:v>
      </x:c>
      <x:c r="C158" t="str">
        <x:v>kimik2.5</x:v>
      </x:c>
      <x:c r="D158" t="str">
        <x:v>B300</x:v>
      </x:c>
      <x:c r="E158" t="str">
        <x:v>short</x:v>
      </x:c>
      <x:c r="F158" s="66" t="n">
        <x:v>100</x:v>
      </x:c>
      <x:c r="G158" s="67" t="str">
        <x:v>Y</x:v>
      </x:c>
      <x:c r="H158" s="157" t="n">
        <x:v>230833.413974</x:v>
      </x:c>
      <x:c r="I158" s="70" t="n">
        <x:v>113.083109</x:v>
      </x:c>
      <x:c r="J158" s="70" t="n">
        <x:v>113.083109</x:v>
      </x:c>
      <x:c r="K158" s="158" t="n">
        <x:v>1</x:v>
      </x:c>
      <x:c r="L158" t="str">
        <x:v>B300</x:v>
      </x:c>
      <x:c r="M158" t="str">
        <x:v>420118</x:v>
      </x:c>
      <x:c r="N158" t="str">
        <x:v>vllm</x:v>
      </x:c>
      <x:c r="O158" t="str">
        <x:v>fp4</x:v>
      </x:c>
      <x:c r="P158" t="str">
        <x:v>none</x:v>
      </x:c>
      <x:c r="Q158" t="n">
        <x:v>16</x:v>
      </x:c>
      <x:c r="R158" t="str">
        <x:v>single_turn</x:v>
      </x:c>
      <x:c r="S158" t="n">
        <x:v>1024</x:v>
      </x:c>
      <x:c r="T158" t="n">
        <x:v>1024</x:v>
      </x:c>
      <x:c r="U158" t="n">
        <x:v>21</x:v>
      </x:c>
      <x:c r="V158" t="n">
        <x:v>9</x:v>
      </x:c>
      <x:c r="W158" s="65" t="str">
        <x:v>InferenceX_direct_exact_model_target_met</x:v>
      </x:c>
      <x:c r="X158" s="65" t="str">
        <x:v>InferenceX_direct_exact_model</x:v>
      </x:c>
      <x:c r="Y158" s="72" t="str">
        <x:v>2026-06-07</x:v>
      </x:c>
      <x:c r="Z158" s="65" t="str">
        <x:v>https://github.com/SemiAnalysisAI/InferenceX/actions/runs/27045004683/attempts/1</x:v>
      </x:c>
      <x:c r="AA158" s="65" t="str">
        <x:v>Selected highest output TPS/MW measured row meeting median interactivity &gt;= 100.</x:v>
      </x:c>
    </x:row>
    <x:row r="159">
      <x:c r="A159" t="str">
        <x:v>Kimi K2.5|B300|long|100</x:v>
      </x:c>
      <x:c r="B159" t="str">
        <x:v>Kimi K2.5</x:v>
      </x:c>
      <x:c r="C159" t="str">
        <x:v>kimik2.5</x:v>
      </x:c>
      <x:c r="D159" t="str">
        <x:v>B300</x:v>
      </x:c>
      <x:c r="E159" t="str">
        <x:v>long</x:v>
      </x:c>
      <x:c r="F159" s="66" t="n">
        <x:v>100</x:v>
      </x:c>
      <x:c r="G159" s="67" t="str">
        <x:v>Y</x:v>
      </x:c>
      <x:c r="H159" s="157" t="n">
        <x:v>116007.970866</x:v>
      </x:c>
      <x:c r="I159" s="70" t="n">
        <x:v>115.937831</x:v>
      </x:c>
      <x:c r="J159" s="70" t="n">
        <x:v>115.937831</x:v>
      </x:c>
      <x:c r="K159" s="158" t="n">
        <x:v>1</x:v>
      </x:c>
      <x:c r="L159" t="str">
        <x:v>B300</x:v>
      </x:c>
      <x:c r="M159" t="str">
        <x:v>420114</x:v>
      </x:c>
      <x:c r="N159" t="str">
        <x:v>vllm</x:v>
      </x:c>
      <x:c r="O159" t="str">
        <x:v>fp4</x:v>
      </x:c>
      <x:c r="P159" t="str">
        <x:v>none</x:v>
      </x:c>
      <x:c r="Q159" t="n">
        <x:v>8</x:v>
      </x:c>
      <x:c r="R159" t="str">
        <x:v>single_turn</x:v>
      </x:c>
      <x:c r="S159" t="n">
        <x:v>8192</x:v>
      </x:c>
      <x:c r="T159" t="n">
        <x:v>1024</x:v>
      </x:c>
      <x:c r="U159" t="n">
        <x:v>21</x:v>
      </x:c>
      <x:c r="V159" t="n">
        <x:v>8</x:v>
      </x:c>
      <x:c r="W159" s="65" t="str">
        <x:v>InferenceX_direct_exact_model_target_met</x:v>
      </x:c>
      <x:c r="X159" s="65" t="str">
        <x:v>InferenceX_direct_exact_model</x:v>
      </x:c>
      <x:c r="Y159" s="72" t="str">
        <x:v>2026-06-07</x:v>
      </x:c>
      <x:c r="Z159" s="65" t="str">
        <x:v>https://github.com/SemiAnalysisAI/InferenceX/actions/runs/27045004683/attempts/1</x:v>
      </x:c>
      <x:c r="AA159" s="65" t="str">
        <x:v>Selected highest output TPS/MW measured row meeting median interactivity &gt;= 100.</x:v>
      </x:c>
    </x:row>
    <x:row r="160">
      <x:c r="A160" t="str">
        <x:v>Kimi K2.5|B300|agentic|100</x:v>
      </x:c>
      <x:c r="B160" t="str">
        <x:v>Kimi K2.5</x:v>
      </x:c>
      <x:c r="C160" t="str">
        <x:v>kimik2.5</x:v>
      </x:c>
      <x:c r="D160" t="str">
        <x:v>B300</x:v>
      </x:c>
      <x:c r="E160" t="str">
        <x:v>agentic</x:v>
      </x:c>
      <x:c r="F160" s="66" t="n">
        <x:v>100</x:v>
      </x:c>
      <x:c r="G160" s="67" t="str">
        <x:v>Y</x:v>
      </x:c>
      <x:c r="H160" s="157" t="n">
        <x:v>89663.326316</x:v>
      </x:c>
      <x:c r="I160" s="70" t="n">
        <x:v>100.806452</x:v>
      </x:c>
      <x:c r="J160" s="70" t="n">
        <x:v>100.806452</x:v>
      </x:c>
      <x:c r="K160" s="158" t="n">
        <x:v>1</x:v>
      </x:c>
      <x:c r="L160" t="str">
        <x:v>B300</x:v>
      </x:c>
      <x:c r="M160" t="str">
        <x:v>436002</x:v>
      </x:c>
      <x:c r="N160" t="str">
        <x:v>vllm</x:v>
      </x:c>
      <x:c r="O160" t="str">
        <x:v>fp4</x:v>
      </x:c>
      <x:c r="P160" t="str">
        <x:v>mtp</x:v>
      </x:c>
      <x:c r="Q160" t="n">
        <x:v>8</x:v>
      </x:c>
      <x:c r="R160" t="str">
        <x:v>agentic_traces</x:v>
      </x:c>
      <x:c r="S160"/>
      <x:c r="T160"/>
      <x:c r="U160" t="n">
        <x:v>20</x:v>
      </x:c>
      <x:c r="V160" t="n">
        <x:v>5</x:v>
      </x:c>
      <x:c r="W160" s="65" t="str">
        <x:v>InferenceX_direct_exact_model_target_met</x:v>
      </x:c>
      <x:c r="X160" s="65" t="str">
        <x:v>InferenceX_direct_exact_model</x:v>
      </x:c>
      <x:c r="Y160" s="72" t="str">
        <x:v>2026-07-16</x:v>
      </x:c>
      <x:c r="Z160" s="65" t="str">
        <x:v>https://github.com/SemiAnalysisAI/InferenceX/actions/runs/29506569772/attempts/2</x:v>
      </x:c>
      <x:c r="AA160" s="65" t="str">
        <x:v>Selected highest output TPS/MW measured row meeting median interactivity &gt;= 100.</x:v>
      </x:c>
    </x:row>
    <x:row r="161">
      <x:c r="A161" t="str">
        <x:v>Kimi K2.5|GB200|short|30</x:v>
      </x:c>
      <x:c r="B161" t="str">
        <x:v>Kimi K2.5</x:v>
      </x:c>
      <x:c r="C161" t="str">
        <x:v>kimik2.5</x:v>
      </x:c>
      <x:c r="D161" t="str">
        <x:v>GB200</x:v>
      </x:c>
      <x:c r="E161" t="str">
        <x:v>short</x:v>
      </x:c>
      <x:c r="F161" s="66" t="n">
        <x:v>30</x:v>
      </x:c>
      <x:c r="G161" s="67" t="str">
        <x:v>Y</x:v>
      </x:c>
      <x:c r="H161" s="157" t="n">
        <x:v>4798956.730083</x:v>
      </x:c>
      <x:c r="I161" s="70" t="n">
        <x:v>38.113432</x:v>
      </x:c>
      <x:c r="J161" s="70" t="n">
        <x:v>38.113432</x:v>
      </x:c>
      <x:c r="K161" s="158" t="n">
        <x:v>1</x:v>
      </x:c>
      <x:c r="L161" t="str">
        <x:v>GB200</x:v>
      </x:c>
      <x:c r="M161" t="str">
        <x:v>426501</x:v>
      </x:c>
      <x:c r="N161" t="str">
        <x:v>dynamo-trt</x:v>
      </x:c>
      <x:c r="O161" t="str">
        <x:v>fp4</x:v>
      </x:c>
      <x:c r="P161" t="str">
        <x:v>none</x:v>
      </x:c>
      <x:c r="Q161" t="n">
        <x:v>4301</x:v>
      </x:c>
      <x:c r="R161" t="str">
        <x:v>single_turn</x:v>
      </x:c>
      <x:c r="S161" t="n">
        <x:v>1024</x:v>
      </x:c>
      <x:c r="T161" t="n">
        <x:v>1024</x:v>
      </x:c>
      <x:c r="U161" t="n">
        <x:v>36</x:v>
      </x:c>
      <x:c r="V161" t="n">
        <x:v>31</x:v>
      </x:c>
      <x:c r="W161" s="65" t="str">
        <x:v>InferenceX_direct_exact_model_target_met</x:v>
      </x:c>
      <x:c r="X161" s="65" t="str">
        <x:v>InferenceX_direct_exact_model</x:v>
      </x:c>
      <x:c r="Y161" s="72" t="str">
        <x:v>2026-06-20</x:v>
      </x:c>
      <x:c r="Z161" s="65" t="str">
        <x:v>https://github.com/SemiAnalysisAI/InferenceX/actions/runs/27591355916/attempts/6</x:v>
      </x:c>
      <x:c r="AA161" s="65" t="str">
        <x:v>Selected highest output TPS/MW measured row meeting median interactivity &gt;= 30.</x:v>
      </x:c>
    </x:row>
    <x:row r="162">
      <x:c r="A162" t="str">
        <x:v>Kimi K2.5|GB200|long|30</x:v>
      </x:c>
      <x:c r="B162" t="str">
        <x:v>Kimi K2.5</x:v>
      </x:c>
      <x:c r="C162" t="str">
        <x:v>kimik2.5</x:v>
      </x:c>
      <x:c r="D162" t="str">
        <x:v>GB200</x:v>
      </x:c>
      <x:c r="E162" t="str">
        <x:v>long</x:v>
      </x:c>
      <x:c r="F162" s="66" t="n">
        <x:v>30</x:v>
      </x:c>
      <x:c r="G162" s="67" t="str">
        <x:v>Y</x:v>
      </x:c>
      <x:c r="H162" s="157" t="n">
        <x:v>2462470.372289</x:v>
      </x:c>
      <x:c r="I162" s="70" t="n">
        <x:v>38.749885</x:v>
      </x:c>
      <x:c r="J162" s="70" t="n">
        <x:v>38.749885</x:v>
      </x:c>
      <x:c r="K162" s="158" t="n">
        <x:v>1</x:v>
      </x:c>
      <x:c r="L162" t="str">
        <x:v>GB200</x:v>
      </x:c>
      <x:c r="M162" t="str">
        <x:v>426504</x:v>
      </x:c>
      <x:c r="N162" t="str">
        <x:v>dynamo-trt</x:v>
      </x:c>
      <x:c r="O162" t="str">
        <x:v>fp4</x:v>
      </x:c>
      <x:c r="P162" t="str">
        <x:v>none</x:v>
      </x:c>
      <x:c r="Q162" t="n">
        <x:v>2253</x:v>
      </x:c>
      <x:c r="R162" t="str">
        <x:v>single_turn</x:v>
      </x:c>
      <x:c r="S162" t="n">
        <x:v>8192</x:v>
      </x:c>
      <x:c r="T162" t="n">
        <x:v>1024</x:v>
      </x:c>
      <x:c r="U162" t="n">
        <x:v>35</x:v>
      </x:c>
      <x:c r="V162" t="n">
        <x:v>31</x:v>
      </x:c>
      <x:c r="W162" s="65" t="str">
        <x:v>InferenceX_direct_exact_model_target_met</x:v>
      </x:c>
      <x:c r="X162" s="65" t="str">
        <x:v>InferenceX_direct_exact_model</x:v>
      </x:c>
      <x:c r="Y162" s="72" t="str">
        <x:v>2026-06-20</x:v>
      </x:c>
      <x:c r="Z162" s="65" t="str">
        <x:v>https://github.com/SemiAnalysisAI/InferenceX/actions/runs/27591355916/attempts/6</x:v>
      </x:c>
      <x:c r="AA162" s="65" t="str">
        <x:v>Selected highest output TPS/MW measured row meeting median interactivity &gt;= 30.</x:v>
      </x:c>
    </x:row>
    <x:row r="163">
      <x:c r="A163" t="str">
        <x:v>Kimi K2.5|GB200|agentic|30</x:v>
      </x:c>
      <x:c r="B163" t="str">
        <x:v>Kimi K2.5</x:v>
      </x:c>
      <x:c r="C163" t="str">
        <x:v>kimik2.5</x:v>
      </x:c>
      <x:c r="D163" t="str">
        <x:v>GB200</x:v>
      </x:c>
      <x:c r="E163" t="str">
        <x:v>agentic</x:v>
      </x:c>
      <x:c r="F163" s="66" t="n">
        <x:v>30</x:v>
      </x:c>
      <x:c r="G163" s="67" t="str">
        <x:v>Y</x:v>
      </x:c>
      <x:c r="H163" s="157" t="n">
        <x:v>121685.491979</x:v>
      </x:c>
      <x:c r="I163" s="70" t="n">
        <x:v>31.766201</x:v>
      </x:c>
      <x:c r="J163" s="70" t="n">
        <x:v>31.766201</x:v>
      </x:c>
      <x:c r="K163" s="158" t="n">
        <x:v>1.01604278</x:v>
      </x:c>
      <x:c r="L163" t="str">
        <x:v>B300</x:v>
      </x:c>
      <x:c r="M163" t="str">
        <x:v>435996</x:v>
      </x:c>
      <x:c r="N163" t="str">
        <x:v>vllm</x:v>
      </x:c>
      <x:c r="O163" t="str">
        <x:v>fp4</x:v>
      </x:c>
      <x:c r="P163" t="str">
        <x:v>mtp</x:v>
      </x:c>
      <x:c r="Q163" t="n">
        <x:v>32</x:v>
      </x:c>
      <x:c r="R163" t="str">
        <x:v>agentic_traces</x:v>
      </x:c>
      <x:c r="S163"/>
      <x:c r="T163"/>
      <x:c r="U163" t="n">
        <x:v>20</x:v>
      </x:c>
      <x:c r="V163" t="n">
        <x:v>8</x:v>
      </x:c>
      <x:c r="W163" s="65" t="str">
        <x:v>InferenceX_scaled_exact_model_target_met</x:v>
      </x:c>
      <x:c r="X163" s="65" t="str">
        <x:v>InferenceX_scaled_exact_model</x:v>
      </x:c>
      <x:c r="Y163" s="72" t="str">
        <x:v>2026-07-16</x:v>
      </x:c>
      <x:c r="Z163" s="65" t="str">
        <x:v>https://github.com/SemiAnalysisAI/InferenceX/actions/runs/29506569772/attempts/2</x:v>
      </x:c>
      <x:c r="AA163" s="65" t="str">
        <x:v>Measured B300 TPS/MW multiplied by the HBM-bandwidth/all-in-power ratio 1.0160x; source interactivity/concurrency/precision retained, then selected the highest source row meeting 30.</x:v>
      </x:c>
    </x:row>
    <x:row r="164">
      <x:c r="A164" t="str">
        <x:v>Kimi K2.5|GB200|short|50</x:v>
      </x:c>
      <x:c r="B164" t="str">
        <x:v>Kimi K2.5</x:v>
      </x:c>
      <x:c r="C164" t="str">
        <x:v>kimik2.5</x:v>
      </x:c>
      <x:c r="D164" t="str">
        <x:v>GB200</x:v>
      </x:c>
      <x:c r="E164" t="str">
        <x:v>short</x:v>
      </x:c>
      <x:c r="F164" s="66" t="n">
        <x:v>50</x:v>
      </x:c>
      <x:c r="G164" s="67" t="str">
        <x:v>Y</x:v>
      </x:c>
      <x:c r="H164" s="157" t="n">
        <x:v>3043267.567684</x:v>
      </x:c>
      <x:c r="I164" s="70" t="n">
        <x:v>50.105693</x:v>
      </x:c>
      <x:c r="J164" s="70" t="n">
        <x:v>50.105693</x:v>
      </x:c>
      <x:c r="K164" s="158" t="n">
        <x:v>1</x:v>
      </x:c>
      <x:c r="L164" t="str">
        <x:v>GB200</x:v>
      </x:c>
      <x:c r="M164" t="str">
        <x:v>426499</x:v>
      </x:c>
      <x:c r="N164" t="str">
        <x:v>dynamo-trt</x:v>
      </x:c>
      <x:c r="O164" t="str">
        <x:v>fp4</x:v>
      </x:c>
      <x:c r="P164" t="str">
        <x:v>none</x:v>
      </x:c>
      <x:c r="Q164" t="n">
        <x:v>4301</x:v>
      </x:c>
      <x:c r="R164" t="str">
        <x:v>single_turn</x:v>
      </x:c>
      <x:c r="S164" t="n">
        <x:v>1024</x:v>
      </x:c>
      <x:c r="T164" t="n">
        <x:v>1024</x:v>
      </x:c>
      <x:c r="U164" t="n">
        <x:v>36</x:v>
      </x:c>
      <x:c r="V164" t="n">
        <x:v>23</x:v>
      </x:c>
      <x:c r="W164" s="65" t="str">
        <x:v>InferenceX_direct_exact_model_target_met</x:v>
      </x:c>
      <x:c r="X164" s="65" t="str">
        <x:v>InferenceX_direct_exact_model</x:v>
      </x:c>
      <x:c r="Y164" s="72" t="str">
        <x:v>2026-06-20</x:v>
      </x:c>
      <x:c r="Z164" s="65" t="str">
        <x:v>https://github.com/SemiAnalysisAI/InferenceX/actions/runs/27591355916/attempts/6</x:v>
      </x:c>
      <x:c r="AA164" s="65" t="str">
        <x:v>Selected highest output TPS/MW measured row meeting median interactivity &gt;= 50.</x:v>
      </x:c>
    </x:row>
    <x:row r="165">
      <x:c r="A165" t="str">
        <x:v>Kimi K2.5|GB200|long|50</x:v>
      </x:c>
      <x:c r="B165" t="str">
        <x:v>Kimi K2.5</x:v>
      </x:c>
      <x:c r="C165" t="str">
        <x:v>kimik2.5</x:v>
      </x:c>
      <x:c r="D165" t="str">
        <x:v>GB200</x:v>
      </x:c>
      <x:c r="E165" t="str">
        <x:v>long</x:v>
      </x:c>
      <x:c r="F165" s="66" t="n">
        <x:v>50</x:v>
      </x:c>
      <x:c r="G165" s="67" t="str">
        <x:v>Y</x:v>
      </x:c>
      <x:c r="H165" s="157" t="n">
        <x:v>985185.484085</x:v>
      </x:c>
      <x:c r="I165" s="70" t="n">
        <x:v>61.932611</x:v>
      </x:c>
      <x:c r="J165" s="70" t="n">
        <x:v>61.932611</x:v>
      </x:c>
      <x:c r="K165" s="158" t="n">
        <x:v>1</x:v>
      </x:c>
      <x:c r="L165" t="str">
        <x:v>GB200</x:v>
      </x:c>
      <x:c r="M165" t="str">
        <x:v>426509</x:v>
      </x:c>
      <x:c r="N165" t="str">
        <x:v>dynamo-trt</x:v>
      </x:c>
      <x:c r="O165" t="str">
        <x:v>fp4</x:v>
      </x:c>
      <x:c r="P165" t="str">
        <x:v>none</x:v>
      </x:c>
      <x:c r="Q165" t="n">
        <x:v>1229</x:v>
      </x:c>
      <x:c r="R165" t="str">
        <x:v>single_turn</x:v>
      </x:c>
      <x:c r="S165" t="n">
        <x:v>8192</x:v>
      </x:c>
      <x:c r="T165" t="n">
        <x:v>1024</x:v>
      </x:c>
      <x:c r="U165" t="n">
        <x:v>35</x:v>
      </x:c>
      <x:c r="V165" t="n">
        <x:v>22</x:v>
      </x:c>
      <x:c r="W165" s="65" t="str">
        <x:v>InferenceX_direct_exact_model_target_met</x:v>
      </x:c>
      <x:c r="X165" s="65" t="str">
        <x:v>InferenceX_direct_exact_model</x:v>
      </x:c>
      <x:c r="Y165" s="72" t="str">
        <x:v>2026-06-20</x:v>
      </x:c>
      <x:c r="Z165" s="65" t="str">
        <x:v>https://github.com/SemiAnalysisAI/InferenceX/actions/runs/27591355916/attempts/6</x:v>
      </x:c>
      <x:c r="AA165" s="65" t="str">
        <x:v>Selected highest output TPS/MW measured row meeting median interactivity &gt;= 50.</x:v>
      </x:c>
    </x:row>
    <x:row r="166">
      <x:c r="A166" t="str">
        <x:v>Kimi K2.5|GB200|agentic|50</x:v>
      </x:c>
      <x:c r="B166" t="str">
        <x:v>Kimi K2.5</x:v>
      </x:c>
      <x:c r="C166" t="str">
        <x:v>kimik2.5</x:v>
      </x:c>
      <x:c r="D166" t="str">
        <x:v>GB200</x:v>
      </x:c>
      <x:c r="E166" t="str">
        <x:v>agentic</x:v>
      </x:c>
      <x:c r="F166" s="66" t="n">
        <x:v>50</x:v>
      </x:c>
      <x:c r="G166" s="67" t="str">
        <x:v>Y</x:v>
      </x:c>
      <x:c r="H166" s="157" t="n">
        <x:v>102747.529412</x:v>
      </x:c>
      <x:c r="I166" s="70" t="n">
        <x:v>54.794521</x:v>
      </x:c>
      <x:c r="J166" s="70" t="n">
        <x:v>54.794521</x:v>
      </x:c>
      <x:c r="K166" s="158" t="n">
        <x:v>1.01604278</x:v>
      </x:c>
      <x:c r="L166" t="str">
        <x:v>B300</x:v>
      </x:c>
      <x:c r="M166" t="str">
        <x:v>435993</x:v>
      </x:c>
      <x:c r="N166" t="str">
        <x:v>vllm</x:v>
      </x:c>
      <x:c r="O166" t="str">
        <x:v>fp4</x:v>
      </x:c>
      <x:c r="P166" t="str">
        <x:v>mtp</x:v>
      </x:c>
      <x:c r="Q166" t="n">
        <x:v>16</x:v>
      </x:c>
      <x:c r="R166" t="str">
        <x:v>agentic_traces</x:v>
      </x:c>
      <x:c r="S166"/>
      <x:c r="T166"/>
      <x:c r="U166" t="n">
        <x:v>20</x:v>
      </x:c>
      <x:c r="V166" t="n">
        <x:v>6</x:v>
      </x:c>
      <x:c r="W166" s="65" t="str">
        <x:v>InferenceX_scaled_exact_model_target_met</x:v>
      </x:c>
      <x:c r="X166" s="65" t="str">
        <x:v>InferenceX_scaled_exact_model</x:v>
      </x:c>
      <x:c r="Y166" s="72" t="str">
        <x:v>2026-07-16</x:v>
      </x:c>
      <x:c r="Z166" s="65" t="str">
        <x:v>https://github.com/SemiAnalysisAI/InferenceX/actions/runs/29506569772/attempts/2</x:v>
      </x:c>
      <x:c r="AA166" s="65" t="str">
        <x:v>Measured B300 TPS/MW multiplied by the HBM-bandwidth/all-in-power ratio 1.0160x; source interactivity/concurrency/precision retained, then selected the highest source row meeting 50.</x:v>
      </x:c>
    </x:row>
    <x:row r="167">
      <x:c r="A167" t="str">
        <x:v>Kimi K2.5|GB200|short|70</x:v>
      </x:c>
      <x:c r="B167" t="str">
        <x:v>Kimi K2.5</x:v>
      </x:c>
      <x:c r="C167" t="str">
        <x:v>kimik2.5</x:v>
      </x:c>
      <x:c r="D167" t="str">
        <x:v>GB200</x:v>
      </x:c>
      <x:c r="E167" t="str">
        <x:v>short</x:v>
      </x:c>
      <x:c r="F167" s="66" t="n">
        <x:v>70</x:v>
      </x:c>
      <x:c r="G167" s="67" t="str">
        <x:v>Y</x:v>
      </x:c>
      <x:c r="H167" s="157" t="n">
        <x:v>1169891.082143</x:v>
      </x:c>
      <x:c r="I167" s="70" t="n">
        <x:v>74.580365</x:v>
      </x:c>
      <x:c r="J167" s="70" t="n">
        <x:v>74.580365</x:v>
      </x:c>
      <x:c r="K167" s="158" t="n">
        <x:v>1</x:v>
      </x:c>
      <x:c r="L167" t="str">
        <x:v>GB200</x:v>
      </x:c>
      <x:c r="M167" t="str">
        <x:v>426495</x:v>
      </x:c>
      <x:c r="N167" t="str">
        <x:v>dynamo-trt</x:v>
      </x:c>
      <x:c r="O167" t="str">
        <x:v>fp4</x:v>
      </x:c>
      <x:c r="P167" t="str">
        <x:v>none</x:v>
      </x:c>
      <x:c r="Q167" t="n">
        <x:v>1127</x:v>
      </x:c>
      <x:c r="R167" t="str">
        <x:v>single_turn</x:v>
      </x:c>
      <x:c r="S167" t="n">
        <x:v>1024</x:v>
      </x:c>
      <x:c r="T167" t="n">
        <x:v>1024</x:v>
      </x:c>
      <x:c r="U167" t="n">
        <x:v>36</x:v>
      </x:c>
      <x:c r="V167" t="n">
        <x:v>18</x:v>
      </x:c>
      <x:c r="W167" s="65" t="str">
        <x:v>InferenceX_direct_exact_model_target_met</x:v>
      </x:c>
      <x:c r="X167" s="65" t="str">
        <x:v>InferenceX_direct_exact_model</x:v>
      </x:c>
      <x:c r="Y167" s="72" t="str">
        <x:v>2026-06-20</x:v>
      </x:c>
      <x:c r="Z167" s="65" t="str">
        <x:v>https://github.com/SemiAnalysisAI/InferenceX/actions/runs/27591355916/attempts/6</x:v>
      </x:c>
      <x:c r="AA167" s="65" t="str">
        <x:v>Selected highest output TPS/MW measured row meeting median interactivity &gt;= 70.</x:v>
      </x:c>
    </x:row>
    <x:row r="168">
      <x:c r="A168" t="str">
        <x:v>Kimi K2.5|GB200|long|70</x:v>
      </x:c>
      <x:c r="B168" t="str">
        <x:v>Kimi K2.5</x:v>
      </x:c>
      <x:c r="C168" t="str">
        <x:v>kimik2.5</x:v>
      </x:c>
      <x:c r="D168" t="str">
        <x:v>GB200</x:v>
      </x:c>
      <x:c r="E168" t="str">
        <x:v>long</x:v>
      </x:c>
      <x:c r="F168" s="66" t="n">
        <x:v>70</x:v>
      </x:c>
      <x:c r="G168" s="67" t="str">
        <x:v>Y</x:v>
      </x:c>
      <x:c r="H168" s="157" t="n">
        <x:v>594793.835839</x:v>
      </x:c>
      <x:c r="I168" s="70" t="n">
        <x:v>74.629144</x:v>
      </x:c>
      <x:c r="J168" s="70" t="n">
        <x:v>74.629144</x:v>
      </x:c>
      <x:c r="K168" s="158" t="n">
        <x:v>1</x:v>
      </x:c>
      <x:c r="L168" t="str">
        <x:v>GB200</x:v>
      </x:c>
      <x:c r="M168" t="str">
        <x:v>426510</x:v>
      </x:c>
      <x:c r="N168" t="str">
        <x:v>dynamo-trt</x:v>
      </x:c>
      <x:c r="O168" t="str">
        <x:v>fp4</x:v>
      </x:c>
      <x:c r="P168" t="str">
        <x:v>none</x:v>
      </x:c>
      <x:c r="Q168" t="n">
        <x:v>666</x:v>
      </x:c>
      <x:c r="R168" t="str">
        <x:v>single_turn</x:v>
      </x:c>
      <x:c r="S168" t="n">
        <x:v>8192</x:v>
      </x:c>
      <x:c r="T168" t="n">
        <x:v>1024</x:v>
      </x:c>
      <x:c r="U168" t="n">
        <x:v>35</x:v>
      </x:c>
      <x:c r="V168" t="n">
        <x:v>19</x:v>
      </x:c>
      <x:c r="W168" s="65" t="str">
        <x:v>InferenceX_direct_exact_model_target_met</x:v>
      </x:c>
      <x:c r="X168" s="65" t="str">
        <x:v>InferenceX_direct_exact_model</x:v>
      </x:c>
      <x:c r="Y168" s="72" t="str">
        <x:v>2026-06-20</x:v>
      </x:c>
      <x:c r="Z168" s="65" t="str">
        <x:v>https://github.com/SemiAnalysisAI/InferenceX/actions/runs/27591355916/attempts/6</x:v>
      </x:c>
      <x:c r="AA168" s="65" t="str">
        <x:v>Selected highest output TPS/MW measured row meeting median interactivity &gt;= 70.</x:v>
      </x:c>
    </x:row>
    <x:row r="169">
      <x:c r="A169" t="str">
        <x:v>Kimi K2.5|GB200|agentic|70</x:v>
      </x:c>
      <x:c r="B169" t="str">
        <x:v>Kimi K2.5</x:v>
      </x:c>
      <x:c r="C169" t="str">
        <x:v>kimik2.5</x:v>
      </x:c>
      <x:c r="D169" t="str">
        <x:v>GB200</x:v>
      </x:c>
      <x:c r="E169" t="str">
        <x:v>agentic</x:v>
      </x:c>
      <x:c r="F169" s="66" t="n">
        <x:v>70</x:v>
      </x:c>
      <x:c r="G169" s="67" t="str">
        <x:v>Y</x:v>
      </x:c>
      <x:c r="H169" s="157" t="n">
        <x:v>91101.775401</x:v>
      </x:c>
      <x:c r="I169" s="70" t="n">
        <x:v>100.806452</x:v>
      </x:c>
      <x:c r="J169" s="70" t="n">
        <x:v>100.806452</x:v>
      </x:c>
      <x:c r="K169" s="158" t="n">
        <x:v>1.01604278</x:v>
      </x:c>
      <x:c r="L169" t="str">
        <x:v>B300</x:v>
      </x:c>
      <x:c r="M169" t="str">
        <x:v>436002</x:v>
      </x:c>
      <x:c r="N169" t="str">
        <x:v>vllm</x:v>
      </x:c>
      <x:c r="O169" t="str">
        <x:v>fp4</x:v>
      </x:c>
      <x:c r="P169" t="str">
        <x:v>mtp</x:v>
      </x:c>
      <x:c r="Q169" t="n">
        <x:v>8</x:v>
      </x:c>
      <x:c r="R169" t="str">
        <x:v>agentic_traces</x:v>
      </x:c>
      <x:c r="S169"/>
      <x:c r="T169"/>
      <x:c r="U169" t="n">
        <x:v>20</x:v>
      </x:c>
      <x:c r="V169" t="n">
        <x:v>5</x:v>
      </x:c>
      <x:c r="W169" s="65" t="str">
        <x:v>InferenceX_scaled_exact_model_target_met</x:v>
      </x:c>
      <x:c r="X169" s="65" t="str">
        <x:v>InferenceX_scaled_exact_model</x:v>
      </x:c>
      <x:c r="Y169" s="72" t="str">
        <x:v>2026-07-16</x:v>
      </x:c>
      <x:c r="Z169" s="65" t="str">
        <x:v>https://github.com/SemiAnalysisAI/InferenceX/actions/runs/29506569772/attempts/2</x:v>
      </x:c>
      <x:c r="AA169" s="65" t="str">
        <x:v>Measured B300 TPS/MW multiplied by the HBM-bandwidth/all-in-power ratio 1.0160x; source interactivity/concurrency/precision retained, then selected the highest source row meeting 70.</x:v>
      </x:c>
    </x:row>
    <x:row r="170">
      <x:c r="A170" t="str">
        <x:v>Kimi K2.5|GB200|short|100</x:v>
      </x:c>
      <x:c r="B170" t="str">
        <x:v>Kimi K2.5</x:v>
      </x:c>
      <x:c r="C170" t="str">
        <x:v>kimik2.5</x:v>
      </x:c>
      <x:c r="D170" t="str">
        <x:v>GB200</x:v>
      </x:c>
      <x:c r="E170" t="str">
        <x:v>short</x:v>
      </x:c>
      <x:c r="F170" s="66" t="n">
        <x:v>100</x:v>
      </x:c>
      <x:c r="G170" s="67" t="str">
        <x:v>Y</x:v>
      </x:c>
      <x:c r="H170" s="157" t="n">
        <x:v>117030.148647</x:v>
      </x:c>
      <x:c r="I170" s="70" t="n">
        <x:v>113.336896</x:v>
      </x:c>
      <x:c r="J170" s="70" t="n">
        <x:v>113.336896</x:v>
      </x:c>
      <x:c r="K170" s="158" t="n">
        <x:v>1</x:v>
      </x:c>
      <x:c r="L170" t="str">
        <x:v>GB200</x:v>
      </x:c>
      <x:c r="M170" t="str">
        <x:v>426507</x:v>
      </x:c>
      <x:c r="N170" t="str">
        <x:v>dynamo-trt</x:v>
      </x:c>
      <x:c r="O170" t="str">
        <x:v>fp4</x:v>
      </x:c>
      <x:c r="P170" t="str">
        <x:v>none</x:v>
      </x:c>
      <x:c r="Q170" t="n">
        <x:v>60</x:v>
      </x:c>
      <x:c r="R170" t="str">
        <x:v>single_turn</x:v>
      </x:c>
      <x:c r="S170" t="n">
        <x:v>1024</x:v>
      </x:c>
      <x:c r="T170" t="n">
        <x:v>1024</x:v>
      </x:c>
      <x:c r="U170" t="n">
        <x:v>36</x:v>
      </x:c>
      <x:c r="V170" t="n">
        <x:v>12</x:v>
      </x:c>
      <x:c r="W170" s="65" t="str">
        <x:v>InferenceX_direct_exact_model_target_met</x:v>
      </x:c>
      <x:c r="X170" s="65" t="str">
        <x:v>InferenceX_direct_exact_model</x:v>
      </x:c>
      <x:c r="Y170" s="72" t="str">
        <x:v>2026-06-20</x:v>
      </x:c>
      <x:c r="Z170" s="65" t="str">
        <x:v>https://github.com/SemiAnalysisAI/InferenceX/actions/runs/27591355916/attempts/6</x:v>
      </x:c>
      <x:c r="AA170" s="65" t="str">
        <x:v>Selected highest output TPS/MW measured row meeting median interactivity &gt;= 100.</x:v>
      </x:c>
    </x:row>
    <x:row r="171">
      <x:c r="A171" t="str">
        <x:v>Kimi K2.5|GB200|long|100</x:v>
      </x:c>
      <x:c r="B171" t="str">
        <x:v>Kimi K2.5</x:v>
      </x:c>
      <x:c r="C171" t="str">
        <x:v>kimik2.5</x:v>
      </x:c>
      <x:c r="D171" t="str">
        <x:v>GB200</x:v>
      </x:c>
      <x:c r="E171" t="str">
        <x:v>long</x:v>
      </x:c>
      <x:c r="F171" s="66" t="n">
        <x:v>100</x:v>
      </x:c>
      <x:c r="G171" s="67" t="str">
        <x:v>Y</x:v>
      </x:c>
      <x:c r="H171" s="157" t="n">
        <x:v>109937.641485</x:v>
      </x:c>
      <x:c r="I171" s="70" t="n">
        <x:v>107.463918</x:v>
      </x:c>
      <x:c r="J171" s="70" t="n">
        <x:v>107.463918</x:v>
      </x:c>
      <x:c r="K171" s="158" t="n">
        <x:v>1</x:v>
      </x:c>
      <x:c r="L171" t="str">
        <x:v>GB200</x:v>
      </x:c>
      <x:c r="M171" t="str">
        <x:v>426511</x:v>
      </x:c>
      <x:c r="N171" t="str">
        <x:v>dynamo-trt</x:v>
      </x:c>
      <x:c r="O171" t="str">
        <x:v>fp4</x:v>
      </x:c>
      <x:c r="P171" t="str">
        <x:v>none</x:v>
      </x:c>
      <x:c r="Q171" t="n">
        <x:v>60</x:v>
      </x:c>
      <x:c r="R171" t="str">
        <x:v>single_turn</x:v>
      </x:c>
      <x:c r="S171" t="n">
        <x:v>8192</x:v>
      </x:c>
      <x:c r="T171" t="n">
        <x:v>1024</x:v>
      </x:c>
      <x:c r="U171" t="n">
        <x:v>35</x:v>
      </x:c>
      <x:c r="V171" t="n">
        <x:v>12</x:v>
      </x:c>
      <x:c r="W171" s="65" t="str">
        <x:v>InferenceX_direct_exact_model_target_met</x:v>
      </x:c>
      <x:c r="X171" s="65" t="str">
        <x:v>InferenceX_direct_exact_model</x:v>
      </x:c>
      <x:c r="Y171" s="72" t="str">
        <x:v>2026-06-20</x:v>
      </x:c>
      <x:c r="Z171" s="65" t="str">
        <x:v>https://github.com/SemiAnalysisAI/InferenceX/actions/runs/27591355916/attempts/6</x:v>
      </x:c>
      <x:c r="AA171" s="65" t="str">
        <x:v>Selected highest output TPS/MW measured row meeting median interactivity &gt;= 100.</x:v>
      </x:c>
    </x:row>
    <x:row r="172">
      <x:c r="A172" t="str">
        <x:v>Kimi K2.5|GB200|agentic|100</x:v>
      </x:c>
      <x:c r="B172" t="str">
        <x:v>Kimi K2.5</x:v>
      </x:c>
      <x:c r="C172" t="str">
        <x:v>kimik2.5</x:v>
      </x:c>
      <x:c r="D172" t="str">
        <x:v>GB200</x:v>
      </x:c>
      <x:c r="E172" t="str">
        <x:v>agentic</x:v>
      </x:c>
      <x:c r="F172" s="66" t="n">
        <x:v>100</x:v>
      </x:c>
      <x:c r="G172" s="67" t="str">
        <x:v>Y</x:v>
      </x:c>
      <x:c r="H172" s="157" t="n">
        <x:v>91101.775401</x:v>
      </x:c>
      <x:c r="I172" s="70" t="n">
        <x:v>100.806452</x:v>
      </x:c>
      <x:c r="J172" s="70" t="n">
        <x:v>100.806452</x:v>
      </x:c>
      <x:c r="K172" s="158" t="n">
        <x:v>1.01604278</x:v>
      </x:c>
      <x:c r="L172" t="str">
        <x:v>B300</x:v>
      </x:c>
      <x:c r="M172" t="str">
        <x:v>436002</x:v>
      </x:c>
      <x:c r="N172" t="str">
        <x:v>vllm</x:v>
      </x:c>
      <x:c r="O172" t="str">
        <x:v>fp4</x:v>
      </x:c>
      <x:c r="P172" t="str">
        <x:v>mtp</x:v>
      </x:c>
      <x:c r="Q172" t="n">
        <x:v>8</x:v>
      </x:c>
      <x:c r="R172" t="str">
        <x:v>agentic_traces</x:v>
      </x:c>
      <x:c r="S172"/>
      <x:c r="T172"/>
      <x:c r="U172" t="n">
        <x:v>20</x:v>
      </x:c>
      <x:c r="V172" t="n">
        <x:v>5</x:v>
      </x:c>
      <x:c r="W172" s="65" t="str">
        <x:v>InferenceX_scaled_exact_model_target_met</x:v>
      </x:c>
      <x:c r="X172" s="65" t="str">
        <x:v>InferenceX_scaled_exact_model</x:v>
      </x:c>
      <x:c r="Y172" s="72" t="str">
        <x:v>2026-07-16</x:v>
      </x:c>
      <x:c r="Z172" s="65" t="str">
        <x:v>https://github.com/SemiAnalysisAI/InferenceX/actions/runs/29506569772/attempts/2</x:v>
      </x:c>
      <x:c r="AA172" s="65" t="str">
        <x:v>Measured B300 TPS/MW multiplied by the HBM-bandwidth/all-in-power ratio 1.0160x; source interactivity/concurrency/precision retained, then selected the highest source row meeting 100.</x:v>
      </x:c>
    </x:row>
    <x:row r="173">
      <x:c r="A173" t="str">
        <x:v>Kimi K2.5|GB300|short|30</x:v>
      </x:c>
      <x:c r="B173" t="str">
        <x:v>Kimi K2.5</x:v>
      </x:c>
      <x:c r="C173" t="str">
        <x:v>kimik2.5</x:v>
      </x:c>
      <x:c r="D173" t="str">
        <x:v>GB300</x:v>
      </x:c>
      <x:c r="E173" t="str">
        <x:v>short</x:v>
      </x:c>
      <x:c r="F173" s="66" t="n">
        <x:v>30</x:v>
      </x:c>
      <x:c r="G173" s="67" t="str">
        <x:v>Y</x:v>
      </x:c>
      <x:c r="H173" s="157" t="n">
        <x:v>4529174.537271</x:v>
      </x:c>
      <x:c r="I173" s="70" t="n">
        <x:v>40.234539</x:v>
      </x:c>
      <x:c r="J173" s="70" t="n">
        <x:v>40.234539</x:v>
      </x:c>
      <x:c r="K173" s="158" t="n">
        <x:v>1</x:v>
      </x:c>
      <x:c r="L173" t="str">
        <x:v>GB300</x:v>
      </x:c>
      <x:c r="M173" t="str">
        <x:v>426864</x:v>
      </x:c>
      <x:c r="N173" t="str">
        <x:v>dynamo-trt</x:v>
      </x:c>
      <x:c r="O173" t="str">
        <x:v>fp4</x:v>
      </x:c>
      <x:c r="P173" t="str">
        <x:v>none</x:v>
      </x:c>
      <x:c r="Q173" t="n">
        <x:v>4301</x:v>
      </x:c>
      <x:c r="R173" t="str">
        <x:v>single_turn</x:v>
      </x:c>
      <x:c r="S173" t="n">
        <x:v>1024</x:v>
      </x:c>
      <x:c r="T173" t="n">
        <x:v>1024</x:v>
      </x:c>
      <x:c r="U173" t="n">
        <x:v>22</x:v>
      </x:c>
      <x:c r="V173" t="n">
        <x:v>19</x:v>
      </x:c>
      <x:c r="W173" s="65" t="str">
        <x:v>InferenceX_direct_exact_model_target_met</x:v>
      </x:c>
      <x:c r="X173" s="65" t="str">
        <x:v>InferenceX_direct_exact_model</x:v>
      </x:c>
      <x:c r="Y173" s="72" t="str">
        <x:v>2026-06-22</x:v>
      </x:c>
      <x:c r="Z173" s="65" t="str">
        <x:v>https://github.com/SemiAnalysisAI/InferenceX/actions/runs/27663808752/attempts/2</x:v>
      </x:c>
      <x:c r="AA173" s="65" t="str">
        <x:v>Selected highest output TPS/MW measured row meeting median interactivity &gt;= 30.</x:v>
      </x:c>
    </x:row>
    <x:row r="174">
      <x:c r="A174" t="str">
        <x:v>Kimi K2.5|GB300|long|30</x:v>
      </x:c>
      <x:c r="B174" t="str">
        <x:v>Kimi K2.5</x:v>
      </x:c>
      <x:c r="C174" t="str">
        <x:v>kimik2.5</x:v>
      </x:c>
      <x:c r="D174" t="str">
        <x:v>GB300</x:v>
      </x:c>
      <x:c r="E174" t="str">
        <x:v>long</x:v>
      </x:c>
      <x:c r="F174" s="66" t="n">
        <x:v>30</x:v>
      </x:c>
      <x:c r="G174" s="67" t="str">
        <x:v>Y</x:v>
      </x:c>
      <x:c r="H174" s="157" t="n">
        <x:v>2177077.36017</x:v>
      </x:c>
      <x:c r="I174" s="70" t="n">
        <x:v>38.89428</x:v>
      </x:c>
      <x:c r="J174" s="70" t="n">
        <x:v>38.89428</x:v>
      </x:c>
      <x:c r="K174" s="158" t="n">
        <x:v>1</x:v>
      </x:c>
      <x:c r="L174" t="str">
        <x:v>GB300</x:v>
      </x:c>
      <x:c r="M174" t="str">
        <x:v>426862</x:v>
      </x:c>
      <x:c r="N174" t="str">
        <x:v>dynamo-trt</x:v>
      </x:c>
      <x:c r="O174" t="str">
        <x:v>fp4</x:v>
      </x:c>
      <x:c r="P174" t="str">
        <x:v>none</x:v>
      </x:c>
      <x:c r="Q174" t="n">
        <x:v>2253</x:v>
      </x:c>
      <x:c r="R174" t="str">
        <x:v>single_turn</x:v>
      </x:c>
      <x:c r="S174" t="n">
        <x:v>8192</x:v>
      </x:c>
      <x:c r="T174" t="n">
        <x:v>1024</x:v>
      </x:c>
      <x:c r="U174" t="n">
        <x:v>18</x:v>
      </x:c>
      <x:c r="V174" t="n">
        <x:v>17</x:v>
      </x:c>
      <x:c r="W174" s="65" t="str">
        <x:v>InferenceX_direct_exact_model_target_met</x:v>
      </x:c>
      <x:c r="X174" s="65" t="str">
        <x:v>InferenceX_direct_exact_model</x:v>
      </x:c>
      <x:c r="Y174" s="72" t="str">
        <x:v>2026-06-22</x:v>
      </x:c>
      <x:c r="Z174" s="65" t="str">
        <x:v>https://github.com/SemiAnalysisAI/InferenceX/actions/runs/27663808752/attempts/2</x:v>
      </x:c>
      <x:c r="AA174" s="65" t="str">
        <x:v>Selected highest output TPS/MW measured row meeting median interactivity &gt;= 30.</x:v>
      </x:c>
    </x:row>
    <x:row r="175">
      <x:c r="A175" t="str">
        <x:v>Kimi K2.5|GB300|agentic|30</x:v>
      </x:c>
      <x:c r="B175" t="str">
        <x:v>Kimi K2.5</x:v>
      </x:c>
      <x:c r="C175" t="str">
        <x:v>kimik2.5</x:v>
      </x:c>
      <x:c r="D175" t="str">
        <x:v>GB300</x:v>
      </x:c>
      <x:c r="E175" t="str">
        <x:v>agentic</x:v>
      </x:c>
      <x:c r="F175" s="66" t="n">
        <x:v>30</x:v>
      </x:c>
      <x:c r="G175" s="67" t="str">
        <x:v>Y</x:v>
      </x:c>
      <x:c r="H175" s="157" t="n">
        <x:v>107335.787736</x:v>
      </x:c>
      <x:c r="I175" s="70" t="n">
        <x:v>31.766201</x:v>
      </x:c>
      <x:c r="J175" s="70" t="n">
        <x:v>31.766201</x:v>
      </x:c>
      <x:c r="K175" s="158" t="n">
        <x:v>0.89622642</x:v>
      </x:c>
      <x:c r="L175" t="str">
        <x:v>B300</x:v>
      </x:c>
      <x:c r="M175" t="str">
        <x:v>435996</x:v>
      </x:c>
      <x:c r="N175" t="str">
        <x:v>vllm</x:v>
      </x:c>
      <x:c r="O175" t="str">
        <x:v>fp4</x:v>
      </x:c>
      <x:c r="P175" t="str">
        <x:v>mtp</x:v>
      </x:c>
      <x:c r="Q175" t="n">
        <x:v>32</x:v>
      </x:c>
      <x:c r="R175" t="str">
        <x:v>agentic_traces</x:v>
      </x:c>
      <x:c r="S175"/>
      <x:c r="T175"/>
      <x:c r="U175" t="n">
        <x:v>20</x:v>
      </x:c>
      <x:c r="V175" t="n">
        <x:v>8</x:v>
      </x:c>
      <x:c r="W175" s="65" t="str">
        <x:v>InferenceX_scaled_exact_model_target_met</x:v>
      </x:c>
      <x:c r="X175" s="65" t="str">
        <x:v>InferenceX_scaled_exact_model</x:v>
      </x:c>
      <x:c r="Y175" s="72" t="str">
        <x:v>2026-07-16</x:v>
      </x:c>
      <x:c r="Z175" s="65" t="str">
        <x:v>https://github.com/SemiAnalysisAI/InferenceX/actions/runs/29506569772/attempts/2</x:v>
      </x:c>
      <x:c r="AA175" s="65" t="str">
        <x:v>Measured B300 TPS/MW multiplied by the HBM-bandwidth/all-in-power ratio 0.8962x; source interactivity/concurrency/precision retained, then selected the highest source row meeting 30.</x:v>
      </x:c>
    </x:row>
    <x:row r="176">
      <x:c r="A176" t="str">
        <x:v>Kimi K2.5|GB300|short|50</x:v>
      </x:c>
      <x:c r="B176" t="str">
        <x:v>Kimi K2.5</x:v>
      </x:c>
      <x:c r="C176" t="str">
        <x:v>kimik2.5</x:v>
      </x:c>
      <x:c r="D176" t="str">
        <x:v>GB300</x:v>
      </x:c>
      <x:c r="E176" t="str">
        <x:v>short</x:v>
      </x:c>
      <x:c r="F176" s="66" t="n">
        <x:v>50</x:v>
      </x:c>
      <x:c r="G176" s="67" t="str">
        <x:v>Y</x:v>
      </x:c>
      <x:c r="H176" s="157" t="n">
        <x:v>2888665.817598</x:v>
      </x:c>
      <x:c r="I176" s="70" t="n">
        <x:v>52.028072</x:v>
      </x:c>
      <x:c r="J176" s="70" t="n">
        <x:v>52.028072</x:v>
      </x:c>
      <x:c r="K176" s="158" t="n">
        <x:v>1</x:v>
      </x:c>
      <x:c r="L176" t="str">
        <x:v>GB300</x:v>
      </x:c>
      <x:c r="M176" t="str">
        <x:v>426853</x:v>
      </x:c>
      <x:c r="N176" t="str">
        <x:v>dynamo-trt</x:v>
      </x:c>
      <x:c r="O176" t="str">
        <x:v>fp4</x:v>
      </x:c>
      <x:c r="P176" t="str">
        <x:v>none</x:v>
      </x:c>
      <x:c r="Q176" t="n">
        <x:v>4301</x:v>
      </x:c>
      <x:c r="R176" t="str">
        <x:v>single_turn</x:v>
      </x:c>
      <x:c r="S176" t="n">
        <x:v>1024</x:v>
      </x:c>
      <x:c r="T176" t="n">
        <x:v>1024</x:v>
      </x:c>
      <x:c r="U176" t="n">
        <x:v>22</x:v>
      </x:c>
      <x:c r="V176" t="n">
        <x:v>16</x:v>
      </x:c>
      <x:c r="W176" s="65" t="str">
        <x:v>InferenceX_direct_exact_model_target_met</x:v>
      </x:c>
      <x:c r="X176" s="65" t="str">
        <x:v>InferenceX_direct_exact_model</x:v>
      </x:c>
      <x:c r="Y176" s="72" t="str">
        <x:v>2026-06-22</x:v>
      </x:c>
      <x:c r="Z176" s="65" t="str">
        <x:v>https://github.com/SemiAnalysisAI/InferenceX/actions/runs/27663808752/attempts/2</x:v>
      </x:c>
      <x:c r="AA176" s="65" t="str">
        <x:v>Selected highest output TPS/MW measured row meeting median interactivity &gt;= 50.</x:v>
      </x:c>
    </x:row>
    <x:row r="177">
      <x:c r="A177" t="str">
        <x:v>Kimi K2.5|GB300|long|50</x:v>
      </x:c>
      <x:c r="B177" t="str">
        <x:v>Kimi K2.5</x:v>
      </x:c>
      <x:c r="C177" t="str">
        <x:v>kimik2.5</x:v>
      </x:c>
      <x:c r="D177" t="str">
        <x:v>GB300</x:v>
      </x:c>
      <x:c r="E177" t="str">
        <x:v>long</x:v>
      </x:c>
      <x:c r="F177" s="66" t="n">
        <x:v>50</x:v>
      </x:c>
      <x:c r="G177" s="67" t="str">
        <x:v>Y</x:v>
      </x:c>
      <x:c r="H177" s="157" t="n">
        <x:v>877936.375657</x:v>
      </x:c>
      <x:c r="I177" s="70" t="n">
        <x:v>62.54106</x:v>
      </x:c>
      <x:c r="J177" s="70" t="n">
        <x:v>62.54106</x:v>
      </x:c>
      <x:c r="K177" s="158" t="n">
        <x:v>1</x:v>
      </x:c>
      <x:c r="L177" t="str">
        <x:v>GB300</x:v>
      </x:c>
      <x:c r="M177" t="str">
        <x:v>426851</x:v>
      </x:c>
      <x:c r="N177" t="str">
        <x:v>dynamo-trt</x:v>
      </x:c>
      <x:c r="O177" t="str">
        <x:v>fp4</x:v>
      </x:c>
      <x:c r="P177" t="str">
        <x:v>none</x:v>
      </x:c>
      <x:c r="Q177" t="n">
        <x:v>1229</x:v>
      </x:c>
      <x:c r="R177" t="str">
        <x:v>single_turn</x:v>
      </x:c>
      <x:c r="S177" t="n">
        <x:v>8192</x:v>
      </x:c>
      <x:c r="T177" t="n">
        <x:v>1024</x:v>
      </x:c>
      <x:c r="U177" t="n">
        <x:v>18</x:v>
      </x:c>
      <x:c r="V177" t="n">
        <x:v>13</x:v>
      </x:c>
      <x:c r="W177" s="65" t="str">
        <x:v>InferenceX_direct_exact_model_target_met</x:v>
      </x:c>
      <x:c r="X177" s="65" t="str">
        <x:v>InferenceX_direct_exact_model</x:v>
      </x:c>
      <x:c r="Y177" s="72" t="str">
        <x:v>2026-06-22</x:v>
      </x:c>
      <x:c r="Z177" s="65" t="str">
        <x:v>https://github.com/SemiAnalysisAI/InferenceX/actions/runs/27663808752/attempts/2</x:v>
      </x:c>
      <x:c r="AA177" s="65" t="str">
        <x:v>Selected highest output TPS/MW measured row meeting median interactivity &gt;= 50.</x:v>
      </x:c>
    </x:row>
    <x:row r="178">
      <x:c r="A178" t="str">
        <x:v>Kimi K2.5|GB300|agentic|50</x:v>
      </x:c>
      <x:c r="B178" t="str">
        <x:v>Kimi K2.5</x:v>
      </x:c>
      <x:c r="C178" t="str">
        <x:v>kimik2.5</x:v>
      </x:c>
      <x:c r="D178" t="str">
        <x:v>GB300</x:v>
      </x:c>
      <x:c r="E178" t="str">
        <x:v>agentic</x:v>
      </x:c>
      <x:c r="F178" s="66" t="n">
        <x:v>50</x:v>
      </x:c>
      <x:c r="G178" s="67" t="str">
        <x:v>Y</x:v>
      </x:c>
      <x:c r="H178" s="157" t="n">
        <x:v>90631.075472</x:v>
      </x:c>
      <x:c r="I178" s="70" t="n">
        <x:v>54.794521</x:v>
      </x:c>
      <x:c r="J178" s="70" t="n">
        <x:v>54.794521</x:v>
      </x:c>
      <x:c r="K178" s="158" t="n">
        <x:v>0.89622642</x:v>
      </x:c>
      <x:c r="L178" t="str">
        <x:v>B300</x:v>
      </x:c>
      <x:c r="M178" t="str">
        <x:v>435993</x:v>
      </x:c>
      <x:c r="N178" t="str">
        <x:v>vllm</x:v>
      </x:c>
      <x:c r="O178" t="str">
        <x:v>fp4</x:v>
      </x:c>
      <x:c r="P178" t="str">
        <x:v>mtp</x:v>
      </x:c>
      <x:c r="Q178" t="n">
        <x:v>16</x:v>
      </x:c>
      <x:c r="R178" t="str">
        <x:v>agentic_traces</x:v>
      </x:c>
      <x:c r="S178"/>
      <x:c r="T178"/>
      <x:c r="U178" t="n">
        <x:v>20</x:v>
      </x:c>
      <x:c r="V178" t="n">
        <x:v>6</x:v>
      </x:c>
      <x:c r="W178" s="65" t="str">
        <x:v>InferenceX_scaled_exact_model_target_met</x:v>
      </x:c>
      <x:c r="X178" s="65" t="str">
        <x:v>InferenceX_scaled_exact_model</x:v>
      </x:c>
      <x:c r="Y178" s="72" t="str">
        <x:v>2026-07-16</x:v>
      </x:c>
      <x:c r="Z178" s="65" t="str">
        <x:v>https://github.com/SemiAnalysisAI/InferenceX/actions/runs/29506569772/attempts/2</x:v>
      </x:c>
      <x:c r="AA178" s="65" t="str">
        <x:v>Measured B300 TPS/MW multiplied by the HBM-bandwidth/all-in-power ratio 0.8962x; source interactivity/concurrency/precision retained, then selected the highest source row meeting 50.</x:v>
      </x:c>
    </x:row>
    <x:row r="179">
      <x:c r="A179" t="str">
        <x:v>Kimi K2.5|GB300|short|70</x:v>
      </x:c>
      <x:c r="B179" t="str">
        <x:v>Kimi K2.5</x:v>
      </x:c>
      <x:c r="C179" t="str">
        <x:v>kimik2.5</x:v>
      </x:c>
      <x:c r="D179" t="str">
        <x:v>GB300</x:v>
      </x:c>
      <x:c r="E179" t="str">
        <x:v>short</x:v>
      </x:c>
      <x:c r="F179" s="66" t="n">
        <x:v>70</x:v>
      </x:c>
      <x:c r="G179" s="67" t="str">
        <x:v>Y</x:v>
      </x:c>
      <x:c r="H179" s="157" t="n">
        <x:v>1069827.842115</x:v>
      </x:c>
      <x:c r="I179" s="70" t="n">
        <x:v>76.141572</x:v>
      </x:c>
      <x:c r="J179" s="70" t="n">
        <x:v>76.141572</x:v>
      </x:c>
      <x:c r="K179" s="158" t="n">
        <x:v>1</x:v>
      </x:c>
      <x:c r="L179" t="str">
        <x:v>GB300</x:v>
      </x:c>
      <x:c r="M179" t="str">
        <x:v>426848</x:v>
      </x:c>
      <x:c r="N179" t="str">
        <x:v>dynamo-trt</x:v>
      </x:c>
      <x:c r="O179" t="str">
        <x:v>fp4</x:v>
      </x:c>
      <x:c r="P179" t="str">
        <x:v>none</x:v>
      </x:c>
      <x:c r="Q179" t="n">
        <x:v>1229</x:v>
      </x:c>
      <x:c r="R179" t="str">
        <x:v>single_turn</x:v>
      </x:c>
      <x:c r="S179" t="n">
        <x:v>1024</x:v>
      </x:c>
      <x:c r="T179" t="n">
        <x:v>1024</x:v>
      </x:c>
      <x:c r="U179" t="n">
        <x:v>22</x:v>
      </x:c>
      <x:c r="V179" t="n">
        <x:v>13</x:v>
      </x:c>
      <x:c r="W179" s="65" t="str">
        <x:v>InferenceX_direct_exact_model_target_met</x:v>
      </x:c>
      <x:c r="X179" s="65" t="str">
        <x:v>InferenceX_direct_exact_model</x:v>
      </x:c>
      <x:c r="Y179" s="72" t="str">
        <x:v>2026-06-22</x:v>
      </x:c>
      <x:c r="Z179" s="65" t="str">
        <x:v>https://github.com/SemiAnalysisAI/InferenceX/actions/runs/27663808752/attempts/2</x:v>
      </x:c>
      <x:c r="AA179" s="65" t="str">
        <x:v>Selected highest output TPS/MW measured row meeting median interactivity &gt;= 70.</x:v>
      </x:c>
    </x:row>
    <x:row r="180">
      <x:c r="A180" t="str">
        <x:v>Kimi K2.5|GB300|long|70</x:v>
      </x:c>
      <x:c r="B180" t="str">
        <x:v>Kimi K2.5</x:v>
      </x:c>
      <x:c r="C180" t="str">
        <x:v>kimik2.5</x:v>
      </x:c>
      <x:c r="D180" t="str">
        <x:v>GB300</x:v>
      </x:c>
      <x:c r="E180" t="str">
        <x:v>long</x:v>
      </x:c>
      <x:c r="F180" s="66" t="n">
        <x:v>70</x:v>
      </x:c>
      <x:c r="G180" s="67" t="str">
        <x:v>Y</x:v>
      </x:c>
      <x:c r="H180" s="157" t="n">
        <x:v>520354.890274</x:v>
      </x:c>
      <x:c r="I180" s="70" t="n">
        <x:v>74.849998</x:v>
      </x:c>
      <x:c r="J180" s="70" t="n">
        <x:v>74.849998</x:v>
      </x:c>
      <x:c r="K180" s="158" t="n">
        <x:v>1</x:v>
      </x:c>
      <x:c r="L180" t="str">
        <x:v>GB300</x:v>
      </x:c>
      <x:c r="M180" t="str">
        <x:v>426854</x:v>
      </x:c>
      <x:c r="N180" t="str">
        <x:v>dynamo-trt</x:v>
      </x:c>
      <x:c r="O180" t="str">
        <x:v>fp4</x:v>
      </x:c>
      <x:c r="P180" t="str">
        <x:v>none</x:v>
      </x:c>
      <x:c r="Q180" t="n">
        <x:v>615</x:v>
      </x:c>
      <x:c r="R180" t="str">
        <x:v>single_turn</x:v>
      </x:c>
      <x:c r="S180" t="n">
        <x:v>8192</x:v>
      </x:c>
      <x:c r="T180" t="n">
        <x:v>1024</x:v>
      </x:c>
      <x:c r="U180" t="n">
        <x:v>18</x:v>
      </x:c>
      <x:c r="V180" t="n">
        <x:v>11</x:v>
      </x:c>
      <x:c r="W180" s="65" t="str">
        <x:v>InferenceX_direct_exact_model_target_met</x:v>
      </x:c>
      <x:c r="X180" s="65" t="str">
        <x:v>InferenceX_direct_exact_model</x:v>
      </x:c>
      <x:c r="Y180" s="72" t="str">
        <x:v>2026-06-22</x:v>
      </x:c>
      <x:c r="Z180" s="65" t="str">
        <x:v>https://github.com/SemiAnalysisAI/InferenceX/actions/runs/27663808752/attempts/2</x:v>
      </x:c>
      <x:c r="AA180" s="65" t="str">
        <x:v>Selected highest output TPS/MW measured row meeting median interactivity &gt;= 70.</x:v>
      </x:c>
    </x:row>
    <x:row r="181">
      <x:c r="A181" t="str">
        <x:v>Kimi K2.5|GB300|agentic|70</x:v>
      </x:c>
      <x:c r="B181" t="str">
        <x:v>Kimi K2.5</x:v>
      </x:c>
      <x:c r="C181" t="str">
        <x:v>kimik2.5</x:v>
      </x:c>
      <x:c r="D181" t="str">
        <x:v>GB300</x:v>
      </x:c>
      <x:c r="E181" t="str">
        <x:v>agentic</x:v>
      </x:c>
      <x:c r="F181" s="66" t="n">
        <x:v>70</x:v>
      </x:c>
      <x:c r="G181" s="67" t="str">
        <x:v>Y</x:v>
      </x:c>
      <x:c r="H181" s="157" t="n">
        <x:v>80358.641509</x:v>
      </x:c>
      <x:c r="I181" s="70" t="n">
        <x:v>100.806452</x:v>
      </x:c>
      <x:c r="J181" s="70" t="n">
        <x:v>100.806452</x:v>
      </x:c>
      <x:c r="K181" s="158" t="n">
        <x:v>0.89622642</x:v>
      </x:c>
      <x:c r="L181" t="str">
        <x:v>B300</x:v>
      </x:c>
      <x:c r="M181" t="str">
        <x:v>436002</x:v>
      </x:c>
      <x:c r="N181" t="str">
        <x:v>vllm</x:v>
      </x:c>
      <x:c r="O181" t="str">
        <x:v>fp4</x:v>
      </x:c>
      <x:c r="P181" t="str">
        <x:v>mtp</x:v>
      </x:c>
      <x:c r="Q181" t="n">
        <x:v>8</x:v>
      </x:c>
      <x:c r="R181" t="str">
        <x:v>agentic_traces</x:v>
      </x:c>
      <x:c r="S181"/>
      <x:c r="T181"/>
      <x:c r="U181" t="n">
        <x:v>20</x:v>
      </x:c>
      <x:c r="V181" t="n">
        <x:v>5</x:v>
      </x:c>
      <x:c r="W181" s="65" t="str">
        <x:v>InferenceX_scaled_exact_model_target_met</x:v>
      </x:c>
      <x:c r="X181" s="65" t="str">
        <x:v>InferenceX_scaled_exact_model</x:v>
      </x:c>
      <x:c r="Y181" s="72" t="str">
        <x:v>2026-07-16</x:v>
      </x:c>
      <x:c r="Z181" s="65" t="str">
        <x:v>https://github.com/SemiAnalysisAI/InferenceX/actions/runs/29506569772/attempts/2</x:v>
      </x:c>
      <x:c r="AA181" s="65" t="str">
        <x:v>Measured B300 TPS/MW multiplied by the HBM-bandwidth/all-in-power ratio 0.8962x; source interactivity/concurrency/precision retained, then selected the highest source row meeting 70.</x:v>
      </x:c>
    </x:row>
    <x:row r="182">
      <x:c r="A182" t="str">
        <x:v>Kimi K2.5|GB300|short|100</x:v>
      </x:c>
      <x:c r="B182" t="str">
        <x:v>Kimi K2.5</x:v>
      </x:c>
      <x:c r="C182" t="str">
        <x:v>kimik2.5</x:v>
      </x:c>
      <x:c r="D182" t="str">
        <x:v>GB300</x:v>
      </x:c>
      <x:c r="E182" t="str">
        <x:v>short</x:v>
      </x:c>
      <x:c r="F182" s="66" t="n">
        <x:v>100</x:v>
      </x:c>
      <x:c r="G182" s="67" t="str">
        <x:v>Y</x:v>
      </x:c>
      <x:c r="H182" s="157" t="n">
        <x:v>105347.631625</x:v>
      </x:c>
      <x:c r="I182" s="70" t="n">
        <x:v>113.809506</x:v>
      </x:c>
      <x:c r="J182" s="70" t="n">
        <x:v>113.809506</x:v>
      </x:c>
      <x:c r="K182" s="158" t="n">
        <x:v>1</x:v>
      </x:c>
      <x:c r="L182" t="str">
        <x:v>GB300</x:v>
      </x:c>
      <x:c r="M182" t="str">
        <x:v>426849</x:v>
      </x:c>
      <x:c r="N182" t="str">
        <x:v>dynamo-trt</x:v>
      </x:c>
      <x:c r="O182" t="str">
        <x:v>fp4</x:v>
      </x:c>
      <x:c r="P182" t="str">
        <x:v>none</x:v>
      </x:c>
      <x:c r="Q182" t="n">
        <x:v>60</x:v>
      </x:c>
      <x:c r="R182" t="str">
        <x:v>single_turn</x:v>
      </x:c>
      <x:c r="S182" t="n">
        <x:v>1024</x:v>
      </x:c>
      <x:c r="T182" t="n">
        <x:v>1024</x:v>
      </x:c>
      <x:c r="U182" t="n">
        <x:v>22</x:v>
      </x:c>
      <x:c r="V182" t="n">
        <x:v>8</x:v>
      </x:c>
      <x:c r="W182" s="65" t="str">
        <x:v>InferenceX_direct_exact_model_target_met</x:v>
      </x:c>
      <x:c r="X182" s="65" t="str">
        <x:v>InferenceX_direct_exact_model</x:v>
      </x:c>
      <x:c r="Y182" s="72" t="str">
        <x:v>2026-06-22</x:v>
      </x:c>
      <x:c r="Z182" s="65" t="str">
        <x:v>https://github.com/SemiAnalysisAI/InferenceX/actions/runs/27663808752/attempts/2</x:v>
      </x:c>
      <x:c r="AA182" s="65" t="str">
        <x:v>Selected highest output TPS/MW measured row meeting median interactivity &gt;= 100.</x:v>
      </x:c>
    </x:row>
    <x:row r="183">
      <x:c r="A183" t="str">
        <x:v>Kimi K2.5|GB300|long|100</x:v>
      </x:c>
      <x:c r="B183" t="str">
        <x:v>Kimi K2.5</x:v>
      </x:c>
      <x:c r="C183" t="str">
        <x:v>kimik2.5</x:v>
      </x:c>
      <x:c r="D183" t="str">
        <x:v>GB300</x:v>
      </x:c>
      <x:c r="E183" t="str">
        <x:v>long</x:v>
      </x:c>
      <x:c r="F183" s="66" t="n">
        <x:v>100</x:v>
      </x:c>
      <x:c r="G183" s="67" t="str">
        <x:v>Y</x:v>
      </x:c>
      <x:c r="H183" s="157" t="n">
        <x:v>97638.697318</x:v>
      </x:c>
      <x:c r="I183" s="70" t="n">
        <x:v>107.772349</x:v>
      </x:c>
      <x:c r="J183" s="70" t="n">
        <x:v>107.772349</x:v>
      </x:c>
      <x:c r="K183" s="158" t="n">
        <x:v>1</x:v>
      </x:c>
      <x:c r="L183" t="str">
        <x:v>GB300</x:v>
      </x:c>
      <x:c r="M183" t="str">
        <x:v>426850</x:v>
      </x:c>
      <x:c r="N183" t="str">
        <x:v>dynamo-trt</x:v>
      </x:c>
      <x:c r="O183" t="str">
        <x:v>fp4</x:v>
      </x:c>
      <x:c r="P183" t="str">
        <x:v>none</x:v>
      </x:c>
      <x:c r="Q183" t="n">
        <x:v>60</x:v>
      </x:c>
      <x:c r="R183" t="str">
        <x:v>single_turn</x:v>
      </x:c>
      <x:c r="S183" t="n">
        <x:v>8192</x:v>
      </x:c>
      <x:c r="T183" t="n">
        <x:v>1024</x:v>
      </x:c>
      <x:c r="U183" t="n">
        <x:v>18</x:v>
      </x:c>
      <x:c r="V183" t="n">
        <x:v>7</x:v>
      </x:c>
      <x:c r="W183" s="65" t="str">
        <x:v>InferenceX_direct_exact_model_target_met</x:v>
      </x:c>
      <x:c r="X183" s="65" t="str">
        <x:v>InferenceX_direct_exact_model</x:v>
      </x:c>
      <x:c r="Y183" s="72" t="str">
        <x:v>2026-06-22</x:v>
      </x:c>
      <x:c r="Z183" s="65" t="str">
        <x:v>https://github.com/SemiAnalysisAI/InferenceX/actions/runs/27663808752/attempts/2</x:v>
      </x:c>
      <x:c r="AA183" s="65" t="str">
        <x:v>Selected highest output TPS/MW measured row meeting median interactivity &gt;= 100.</x:v>
      </x:c>
    </x:row>
    <x:row r="184">
      <x:c r="A184" t="str">
        <x:v>Kimi K2.5|GB300|agentic|100</x:v>
      </x:c>
      <x:c r="B184" t="str">
        <x:v>Kimi K2.5</x:v>
      </x:c>
      <x:c r="C184" t="str">
        <x:v>kimik2.5</x:v>
      </x:c>
      <x:c r="D184" t="str">
        <x:v>GB300</x:v>
      </x:c>
      <x:c r="E184" t="str">
        <x:v>agentic</x:v>
      </x:c>
      <x:c r="F184" s="66" t="n">
        <x:v>100</x:v>
      </x:c>
      <x:c r="G184" s="67" t="str">
        <x:v>Y</x:v>
      </x:c>
      <x:c r="H184" s="157" t="n">
        <x:v>80358.641509</x:v>
      </x:c>
      <x:c r="I184" s="70" t="n">
        <x:v>100.806452</x:v>
      </x:c>
      <x:c r="J184" s="70" t="n">
        <x:v>100.806452</x:v>
      </x:c>
      <x:c r="K184" s="158" t="n">
        <x:v>0.89622642</x:v>
      </x:c>
      <x:c r="L184" t="str">
        <x:v>B300</x:v>
      </x:c>
      <x:c r="M184" t="str">
        <x:v>436002</x:v>
      </x:c>
      <x:c r="N184" t="str">
        <x:v>vllm</x:v>
      </x:c>
      <x:c r="O184" t="str">
        <x:v>fp4</x:v>
      </x:c>
      <x:c r="P184" t="str">
        <x:v>mtp</x:v>
      </x:c>
      <x:c r="Q184" t="n">
        <x:v>8</x:v>
      </x:c>
      <x:c r="R184" t="str">
        <x:v>agentic_traces</x:v>
      </x:c>
      <x:c r="S184"/>
      <x:c r="T184"/>
      <x:c r="U184" t="n">
        <x:v>20</x:v>
      </x:c>
      <x:c r="V184" t="n">
        <x:v>5</x:v>
      </x:c>
      <x:c r="W184" s="65" t="str">
        <x:v>InferenceX_scaled_exact_model_target_met</x:v>
      </x:c>
      <x:c r="X184" s="65" t="str">
        <x:v>InferenceX_scaled_exact_model</x:v>
      </x:c>
      <x:c r="Y184" s="72" t="str">
        <x:v>2026-07-16</x:v>
      </x:c>
      <x:c r="Z184" s="65" t="str">
        <x:v>https://github.com/SemiAnalysisAI/InferenceX/actions/runs/29506569772/attempts/2</x:v>
      </x:c>
      <x:c r="AA184" s="65" t="str">
        <x:v>Measured B300 TPS/MW multiplied by the HBM-bandwidth/all-in-power ratio 0.8962x; source interactivity/concurrency/precision retained, then selected the highest source row meeting 100.</x:v>
      </x:c>
    </x:row>
    <x:row r="185">
      <x:c r="A185" t="str">
        <x:v>Kimi K2.5|R200|short|30</x:v>
      </x:c>
      <x:c r="B185" t="str">
        <x:v>Kimi K2.5</x:v>
      </x:c>
      <x:c r="C185" t="str">
        <x:v>kimik2.5</x:v>
      </x:c>
      <x:c r="D185" t="str">
        <x:v>R200</x:v>
      </x:c>
      <x:c r="E185" t="str">
        <x:v>short</x:v>
      </x:c>
      <x:c r="F185" s="66" t="n">
        <x:v>30</x:v>
      </x:c>
      <x:c r="G185" s="67" t="str">
        <x:f>IF(H185="","N","Y")</x:f>
        <x:v>N</x:v>
      </x:c>
      <x:c r="H185" s="157" t="str">
        <x:f>IFERROR(IF(OR('00b_GPU_Scaling'!F10="",'00b_GPU_Scaling'!F7="",H149=""),"",H149*'00b_GPU_Scaling'!F10/'00b_GPU_Scaling'!F7),"")</x:f>
      </x:c>
      <x:c r="I185" s="70" t="str">
        <x:f>IF(H185="","",I149)</x:f>
      </x:c>
      <x:c r="J185" s="70" t="str">
        <x:f>IF(H185="","",J149)</x:f>
      </x:c>
      <x:c r="K185" s="158" t="str">
        <x:f>IFERROR(IF(OR('00b_GPU_Scaling'!F10="",'00b_GPU_Scaling'!F7=""),"",'00b_GPU_Scaling'!F10/'00b_GPU_Scaling'!F7),"")</x:f>
      </x:c>
      <x:c r="L185" t="str">
        <x:v>B300</x:v>
      </x:c>
      <x:c r="M185" t="str">
        <x:v>420124</x:v>
      </x:c>
      <x:c r="N185" t="str">
        <x:v>vllm</x:v>
      </x:c>
      <x:c r="O185" t="str">
        <x:v>fp4</x:v>
      </x:c>
      <x:c r="P185" t="str">
        <x:v>none</x:v>
      </x:c>
      <x:c r="Q185" t="n">
        <x:v>128</x:v>
      </x:c>
      <x:c r="R185" t="str">
        <x:v>single_turn</x:v>
      </x:c>
      <x:c r="S185" t="n">
        <x:v>1024</x:v>
      </x:c>
      <x:c r="T185" t="n">
        <x:v>1024</x:v>
      </x:c>
      <x:c r="U185" t="n">
        <x:v>21</x:v>
      </x:c>
      <x:c r="V185" t="n">
        <x:v>20</x:v>
      </x:c>
      <x:c r="W185" s="65" t="str">
        <x:f>IF(H185="","unavailable_missing_hbm_bandwidth_or_all_in_power","HBM_bandwidth_per_all_in_power_scaled_target_met")</x:f>
        <x:v>unavailable_missing_hbm_bandwidth_or_all_in_power</x:v>
      </x:c>
      <x:c r="X185" s="65" t="str">
        <x:f>IF(H185="","editable_future_gpu_unavailable","InferenceX_source_curve_HBM_bandwidth_power_scaled")</x:f>
        <x:v>editable_future_gpu_unavailable</x:v>
      </x:c>
      <x:c r="Y185" s="72" t="str">
        <x:v>2026-06-07</x:v>
      </x:c>
      <x:c r="Z185" s="65" t="str">
        <x:v>https://github.com/SemiAnalysisAI/InferenceX/actions/runs/27045004683/attempts/1</x:v>
      </x:c>
      <x:c r="AA185" s="65" t="str">
        <x:f>IF(H185="","Enter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186">
      <x:c r="A186" t="str">
        <x:v>Kimi K2.5|R200|long|30</x:v>
      </x:c>
      <x:c r="B186" t="str">
        <x:v>Kimi K2.5</x:v>
      </x:c>
      <x:c r="C186" t="str">
        <x:v>kimik2.5</x:v>
      </x:c>
      <x:c r="D186" t="str">
        <x:v>R200</x:v>
      </x:c>
      <x:c r="E186" t="str">
        <x:v>long</x:v>
      </x:c>
      <x:c r="F186" s="66" t="n">
        <x:v>30</x:v>
      </x:c>
      <x:c r="G186" s="67" t="str">
        <x:f>IF(H186="","N","Y")</x:f>
        <x:v>N</x:v>
      </x:c>
      <x:c r="H186" s="157" t="str">
        <x:f>IFERROR(IF(OR('00b_GPU_Scaling'!F10="",'00b_GPU_Scaling'!F7="",H150=""),"",H150*'00b_GPU_Scaling'!F10/'00b_GPU_Scaling'!F7),"")</x:f>
      </x:c>
      <x:c r="I186" s="70" t="str">
        <x:f>IF(H186="","",I150)</x:f>
      </x:c>
      <x:c r="J186" s="70" t="str">
        <x:f>IF(H186="","",J150)</x:f>
      </x:c>
      <x:c r="K186" s="158" t="str">
        <x:f>IFERROR(IF(OR('00b_GPU_Scaling'!F10="",'00b_GPU_Scaling'!F7=""),"",'00b_GPU_Scaling'!F10/'00b_GPU_Scaling'!F7),"")</x:f>
      </x:c>
      <x:c r="L186" t="str">
        <x:v>B300</x:v>
      </x:c>
      <x:c r="M186" t="str">
        <x:v>420120</x:v>
      </x:c>
      <x:c r="N186" t="str">
        <x:v>vllm</x:v>
      </x:c>
      <x:c r="O186" t="str">
        <x:v>fp4</x:v>
      </x:c>
      <x:c r="P186" t="str">
        <x:v>none</x:v>
      </x:c>
      <x:c r="Q186" t="n">
        <x:v>64</x:v>
      </x:c>
      <x:c r="R186" t="str">
        <x:v>single_turn</x:v>
      </x:c>
      <x:c r="S186" t="n">
        <x:v>8192</x:v>
      </x:c>
      <x:c r="T186" t="n">
        <x:v>1024</x:v>
      </x:c>
      <x:c r="U186" t="n">
        <x:v>21</x:v>
      </x:c>
      <x:c r="V186" t="n">
        <x:v>19</x:v>
      </x:c>
      <x:c r="W186" s="65" t="str">
        <x:f>IF(H186="","unavailable_missing_hbm_bandwidth_or_all_in_power","HBM_bandwidth_per_all_in_power_scaled_target_met")</x:f>
        <x:v>unavailable_missing_hbm_bandwidth_or_all_in_power</x:v>
      </x:c>
      <x:c r="X186" s="65" t="str">
        <x:f>IF(H186="","editable_future_gpu_unavailable","InferenceX_source_curve_HBM_bandwidth_power_scaled")</x:f>
        <x:v>editable_future_gpu_unavailable</x:v>
      </x:c>
      <x:c r="Y186" s="72" t="str">
        <x:v>2026-06-07</x:v>
      </x:c>
      <x:c r="Z186" s="65" t="str">
        <x:v>https://github.com/SemiAnalysisAI/InferenceX/actions/runs/27045004683/attempts/1</x:v>
      </x:c>
      <x:c r="AA186" s="65" t="str">
        <x:f>IF(H186="","Enter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187">
      <x:c r="A187" t="str">
        <x:v>Kimi K2.5|R200|agentic|30</x:v>
      </x:c>
      <x:c r="B187" t="str">
        <x:v>Kimi K2.5</x:v>
      </x:c>
      <x:c r="C187" t="str">
        <x:v>kimik2.5</x:v>
      </x:c>
      <x:c r="D187" t="str">
        <x:v>R200</x:v>
      </x:c>
      <x:c r="E187" t="str">
        <x:v>agentic</x:v>
      </x:c>
      <x:c r="F187" s="66" t="n">
        <x:v>30</x:v>
      </x:c>
      <x:c r="G187" s="67" t="str">
        <x:f>IF(H187="","N","Y")</x:f>
        <x:v>N</x:v>
      </x:c>
      <x:c r="H187" s="157" t="str">
        <x:f>IFERROR(IF(OR('00b_GPU_Scaling'!F10="",'00b_GPU_Scaling'!F7="",H151=""),"",H151*'00b_GPU_Scaling'!F10/'00b_GPU_Scaling'!F7),"")</x:f>
      </x:c>
      <x:c r="I187" s="70" t="str">
        <x:f>IF(H187="","",I151)</x:f>
      </x:c>
      <x:c r="J187" s="70" t="str">
        <x:f>IF(H187="","",J151)</x:f>
      </x:c>
      <x:c r="K187" s="158" t="str">
        <x:f>IFERROR(IF(OR('00b_GPU_Scaling'!F10="",'00b_GPU_Scaling'!F7=""),"",'00b_GPU_Scaling'!F10/'00b_GPU_Scaling'!F7),"")</x:f>
      </x:c>
      <x:c r="L187" t="str">
        <x:v>B300</x:v>
      </x:c>
      <x:c r="M187" t="str">
        <x:v>435996</x:v>
      </x:c>
      <x:c r="N187" t="str">
        <x:v>vllm</x:v>
      </x:c>
      <x:c r="O187" t="str">
        <x:v>fp4</x:v>
      </x:c>
      <x:c r="P187" t="str">
        <x:v>mtp</x:v>
      </x:c>
      <x:c r="Q187" t="n">
        <x:v>32</x:v>
      </x:c>
      <x:c r="R187" t="str">
        <x:v>agentic_traces</x:v>
      </x:c>
      <x:c r="S187"/>
      <x:c r="T187"/>
      <x:c r="U187" t="n">
        <x:v>20</x:v>
      </x:c>
      <x:c r="V187" t="n">
        <x:v>8</x:v>
      </x:c>
      <x:c r="W187" s="65" t="str">
        <x:f>IF(H187="","unavailable_missing_hbm_bandwidth_or_all_in_power","HBM_bandwidth_per_all_in_power_scaled_target_met")</x:f>
        <x:v>unavailable_missing_hbm_bandwidth_or_all_in_power</x:v>
      </x:c>
      <x:c r="X187" s="65" t="str">
        <x:f>IF(H187="","editable_future_gpu_unavailable","InferenceX_source_curve_HBM_bandwidth_power_scaled")</x:f>
        <x:v>editable_future_gpu_unavailable</x:v>
      </x:c>
      <x:c r="Y187" s="72" t="str">
        <x:v>2026-07-16</x:v>
      </x:c>
      <x:c r="Z187" s="65" t="str">
        <x:v>https://github.com/SemiAnalysisAI/InferenceX/actions/runs/29506569772/attempts/2</x:v>
      </x:c>
      <x:c r="AA187" s="65" t="str">
        <x:f>IF(H187="","Enter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188">
      <x:c r="A188" t="str">
        <x:v>Kimi K2.5|R200|short|50</x:v>
      </x:c>
      <x:c r="B188" t="str">
        <x:v>Kimi K2.5</x:v>
      </x:c>
      <x:c r="C188" t="str">
        <x:v>kimik2.5</x:v>
      </x:c>
      <x:c r="D188" t="str">
        <x:v>R200</x:v>
      </x:c>
      <x:c r="E188" t="str">
        <x:v>short</x:v>
      </x:c>
      <x:c r="F188" s="66" t="n">
        <x:v>50</x:v>
      </x:c>
      <x:c r="G188" s="67" t="str">
        <x:f>IF(H188="","N","Y")</x:f>
        <x:v>N</x:v>
      </x:c>
      <x:c r="H188" s="157" t="str">
        <x:f>IFERROR(IF(OR('00b_GPU_Scaling'!F10="",'00b_GPU_Scaling'!F7="",H152=""),"",H152*'00b_GPU_Scaling'!F10/'00b_GPU_Scaling'!F7),"")</x:f>
      </x:c>
      <x:c r="I188" s="70" t="str">
        <x:f>IF(H188="","",I152)</x:f>
      </x:c>
      <x:c r="J188" s="70" t="str">
        <x:f>IF(H188="","",J152)</x:f>
      </x:c>
      <x:c r="K188" s="158" t="str">
        <x:f>IFERROR(IF(OR('00b_GPU_Scaling'!F10="",'00b_GPU_Scaling'!F7=""),"",'00b_GPU_Scaling'!F10/'00b_GPU_Scaling'!F7),"")</x:f>
      </x:c>
      <x:c r="L188" t="str">
        <x:v>B300</x:v>
      </x:c>
      <x:c r="M188" t="str">
        <x:v>420116</x:v>
      </x:c>
      <x:c r="N188" t="str">
        <x:v>vllm</x:v>
      </x:c>
      <x:c r="O188" t="str">
        <x:v>fp4</x:v>
      </x:c>
      <x:c r="P188" t="str">
        <x:v>none</x:v>
      </x:c>
      <x:c r="Q188" t="n">
        <x:v>32</x:v>
      </x:c>
      <x:c r="R188" t="str">
        <x:v>single_turn</x:v>
      </x:c>
      <x:c r="S188" t="n">
        <x:v>1024</x:v>
      </x:c>
      <x:c r="T188" t="n">
        <x:v>1024</x:v>
      </x:c>
      <x:c r="U188" t="n">
        <x:v>21</x:v>
      </x:c>
      <x:c r="V188" t="n">
        <x:v>16</x:v>
      </x:c>
      <x:c r="W188" s="65" t="str">
        <x:f>IF(H188="","unavailable_missing_hbm_bandwidth_or_all_in_power","HBM_bandwidth_per_all_in_power_scaled_target_met")</x:f>
        <x:v>unavailable_missing_hbm_bandwidth_or_all_in_power</x:v>
      </x:c>
      <x:c r="X188" s="65" t="str">
        <x:f>IF(H188="","editable_future_gpu_unavailable","InferenceX_source_curve_HBM_bandwidth_power_scaled")</x:f>
        <x:v>editable_future_gpu_unavailable</x:v>
      </x:c>
      <x:c r="Y188" s="72" t="str">
        <x:v>2026-06-07</x:v>
      </x:c>
      <x:c r="Z188" s="65" t="str">
        <x:v>https://github.com/SemiAnalysisAI/InferenceX/actions/runs/27045004683/attempts/1</x:v>
      </x:c>
      <x:c r="AA188" s="65" t="str">
        <x:f>IF(H188="","Enter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189">
      <x:c r="A189" t="str">
        <x:v>Kimi K2.5|R200|long|50</x:v>
      </x:c>
      <x:c r="B189" t="str">
        <x:v>Kimi K2.5</x:v>
      </x:c>
      <x:c r="C189" t="str">
        <x:v>kimik2.5</x:v>
      </x:c>
      <x:c r="D189" t="str">
        <x:v>R200</x:v>
      </x:c>
      <x:c r="E189" t="str">
        <x:v>long</x:v>
      </x:c>
      <x:c r="F189" s="66" t="n">
        <x:v>50</x:v>
      </x:c>
      <x:c r="G189" s="67" t="str">
        <x:f>IF(H189="","N","Y")</x:f>
        <x:v>N</x:v>
      </x:c>
      <x:c r="H189" s="157" t="str">
        <x:f>IFERROR(IF(OR('00b_GPU_Scaling'!F10="",'00b_GPU_Scaling'!F7="",H153=""),"",H153*'00b_GPU_Scaling'!F10/'00b_GPU_Scaling'!F7),"")</x:f>
      </x:c>
      <x:c r="I189" s="70" t="str">
        <x:f>IF(H189="","",I153)</x:f>
      </x:c>
      <x:c r="J189" s="70" t="str">
        <x:f>IF(H189="","",J153)</x:f>
      </x:c>
      <x:c r="K189" s="158" t="str">
        <x:f>IFERROR(IF(OR('00b_GPU_Scaling'!F10="",'00b_GPU_Scaling'!F7=""),"",'00b_GPU_Scaling'!F10/'00b_GPU_Scaling'!F7),"")</x:f>
      </x:c>
      <x:c r="L189" t="str">
        <x:v>B300</x:v>
      </x:c>
      <x:c r="M189" t="str">
        <x:v>420104</x:v>
      </x:c>
      <x:c r="N189" t="str">
        <x:v>vllm</x:v>
      </x:c>
      <x:c r="O189" t="str">
        <x:v>fp4</x:v>
      </x:c>
      <x:c r="P189" t="str">
        <x:v>none</x:v>
      </x:c>
      <x:c r="Q189" t="n">
        <x:v>16</x:v>
      </x:c>
      <x:c r="R189" t="str">
        <x:v>single_turn</x:v>
      </x:c>
      <x:c r="S189" t="n">
        <x:v>8192</x:v>
      </x:c>
      <x:c r="T189" t="n">
        <x:v>1024</x:v>
      </x:c>
      <x:c r="U189" t="n">
        <x:v>21</x:v>
      </x:c>
      <x:c r="V189" t="n">
        <x:v>13</x:v>
      </x:c>
      <x:c r="W189" s="65" t="str">
        <x:f>IF(H189="","unavailable_missing_hbm_bandwidth_or_all_in_power","HBM_bandwidth_per_all_in_power_scaled_target_met")</x:f>
        <x:v>unavailable_missing_hbm_bandwidth_or_all_in_power</x:v>
      </x:c>
      <x:c r="X189" s="65" t="str">
        <x:f>IF(H189="","editable_future_gpu_unavailable","InferenceX_source_curve_HBM_bandwidth_power_scaled")</x:f>
        <x:v>editable_future_gpu_unavailable</x:v>
      </x:c>
      <x:c r="Y189" s="72" t="str">
        <x:v>2026-06-07</x:v>
      </x:c>
      <x:c r="Z189" s="65" t="str">
        <x:v>https://github.com/SemiAnalysisAI/InferenceX/actions/runs/27045004683/attempts/1</x:v>
      </x:c>
      <x:c r="AA189" s="65" t="str">
        <x:f>IF(H189="","Enter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190">
      <x:c r="A190" t="str">
        <x:v>Kimi K2.5|R200|agentic|50</x:v>
      </x:c>
      <x:c r="B190" t="str">
        <x:v>Kimi K2.5</x:v>
      </x:c>
      <x:c r="C190" t="str">
        <x:v>kimik2.5</x:v>
      </x:c>
      <x:c r="D190" t="str">
        <x:v>R200</x:v>
      </x:c>
      <x:c r="E190" t="str">
        <x:v>agentic</x:v>
      </x:c>
      <x:c r="F190" s="66" t="n">
        <x:v>50</x:v>
      </x:c>
      <x:c r="G190" s="67" t="str">
        <x:f>IF(H190="","N","Y")</x:f>
        <x:v>N</x:v>
      </x:c>
      <x:c r="H190" s="157" t="str">
        <x:f>IFERROR(IF(OR('00b_GPU_Scaling'!F10="",'00b_GPU_Scaling'!F7="",H154=""),"",H154*'00b_GPU_Scaling'!F10/'00b_GPU_Scaling'!F7),"")</x:f>
      </x:c>
      <x:c r="I190" s="70" t="str">
        <x:f>IF(H190="","",I154)</x:f>
      </x:c>
      <x:c r="J190" s="70" t="str">
        <x:f>IF(H190="","",J154)</x:f>
      </x:c>
      <x:c r="K190" s="158" t="str">
        <x:f>IFERROR(IF(OR('00b_GPU_Scaling'!F10="",'00b_GPU_Scaling'!F7=""),"",'00b_GPU_Scaling'!F10/'00b_GPU_Scaling'!F7),"")</x:f>
      </x:c>
      <x:c r="L190" t="str">
        <x:v>B300</x:v>
      </x:c>
      <x:c r="M190" t="str">
        <x:v>435993</x:v>
      </x:c>
      <x:c r="N190" t="str">
        <x:v>vllm</x:v>
      </x:c>
      <x:c r="O190" t="str">
        <x:v>fp4</x:v>
      </x:c>
      <x:c r="P190" t="str">
        <x:v>mtp</x:v>
      </x:c>
      <x:c r="Q190" t="n">
        <x:v>16</x:v>
      </x:c>
      <x:c r="R190" t="str">
        <x:v>agentic_traces</x:v>
      </x:c>
      <x:c r="S190"/>
      <x:c r="T190"/>
      <x:c r="U190" t="n">
        <x:v>20</x:v>
      </x:c>
      <x:c r="V190" t="n">
        <x:v>6</x:v>
      </x:c>
      <x:c r="W190" s="65" t="str">
        <x:f>IF(H190="","unavailable_missing_hbm_bandwidth_or_all_in_power","HBM_bandwidth_per_all_in_power_scaled_target_met")</x:f>
        <x:v>unavailable_missing_hbm_bandwidth_or_all_in_power</x:v>
      </x:c>
      <x:c r="X190" s="65" t="str">
        <x:f>IF(H190="","editable_future_gpu_unavailable","InferenceX_source_curve_HBM_bandwidth_power_scaled")</x:f>
        <x:v>editable_future_gpu_unavailable</x:v>
      </x:c>
      <x:c r="Y190" s="72" t="str">
        <x:v>2026-07-16</x:v>
      </x:c>
      <x:c r="Z190" s="65" t="str">
        <x:v>https://github.com/SemiAnalysisAI/InferenceX/actions/runs/29506569772/attempts/2</x:v>
      </x:c>
      <x:c r="AA190" s="65" t="str">
        <x:f>IF(H190="","Enter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191">
      <x:c r="A191" t="str">
        <x:v>Kimi K2.5|R200|short|70</x:v>
      </x:c>
      <x:c r="B191" t="str">
        <x:v>Kimi K2.5</x:v>
      </x:c>
      <x:c r="C191" t="str">
        <x:v>kimik2.5</x:v>
      </x:c>
      <x:c r="D191" t="str">
        <x:v>R200</x:v>
      </x:c>
      <x:c r="E191" t="str">
        <x:v>short</x:v>
      </x:c>
      <x:c r="F191" s="66" t="n">
        <x:v>70</x:v>
      </x:c>
      <x:c r="G191" s="67" t="str">
        <x:f>IF(H191="","N","Y")</x:f>
        <x:v>N</x:v>
      </x:c>
      <x:c r="H191" s="157" t="str">
        <x:f>IFERROR(IF(OR('00b_GPU_Scaling'!F10="",'00b_GPU_Scaling'!F7="",H155=""),"",H155*'00b_GPU_Scaling'!F10/'00b_GPU_Scaling'!F7),"")</x:f>
      </x:c>
      <x:c r="I191" s="70" t="str">
        <x:f>IF(H191="","",I155)</x:f>
      </x:c>
      <x:c r="J191" s="70" t="str">
        <x:f>IF(H191="","",J155)</x:f>
      </x:c>
      <x:c r="K191" s="158" t="str">
        <x:f>IFERROR(IF(OR('00b_GPU_Scaling'!F10="",'00b_GPU_Scaling'!F7=""),"",'00b_GPU_Scaling'!F10/'00b_GPU_Scaling'!F7),"")</x:f>
      </x:c>
      <x:c r="L191" t="str">
        <x:v>B300</x:v>
      </x:c>
      <x:c r="M191" t="str">
        <x:v>420118</x:v>
      </x:c>
      <x:c r="N191" t="str">
        <x:v>vllm</x:v>
      </x:c>
      <x:c r="O191" t="str">
        <x:v>fp4</x:v>
      </x:c>
      <x:c r="P191" t="str">
        <x:v>none</x:v>
      </x:c>
      <x:c r="Q191" t="n">
        <x:v>16</x:v>
      </x:c>
      <x:c r="R191" t="str">
        <x:v>single_turn</x:v>
      </x:c>
      <x:c r="S191" t="n">
        <x:v>1024</x:v>
      </x:c>
      <x:c r="T191" t="n">
        <x:v>1024</x:v>
      </x:c>
      <x:c r="U191" t="n">
        <x:v>21</x:v>
      </x:c>
      <x:c r="V191" t="n">
        <x:v>12</x:v>
      </x:c>
      <x:c r="W191" s="65" t="str">
        <x:f>IF(H191="","unavailable_missing_hbm_bandwidth_or_all_in_power","HBM_bandwidth_per_all_in_power_scaled_target_met")</x:f>
        <x:v>unavailable_missing_hbm_bandwidth_or_all_in_power</x:v>
      </x:c>
      <x:c r="X191" s="65" t="str">
        <x:f>IF(H191="","editable_future_gpu_unavailable","InferenceX_source_curve_HBM_bandwidth_power_scaled")</x:f>
        <x:v>editable_future_gpu_unavailable</x:v>
      </x:c>
      <x:c r="Y191" s="72" t="str">
        <x:v>2026-06-07</x:v>
      </x:c>
      <x:c r="Z191" s="65" t="str">
        <x:v>https://github.com/SemiAnalysisAI/InferenceX/actions/runs/27045004683/attempts/1</x:v>
      </x:c>
      <x:c r="AA191" s="65" t="str">
        <x:f>IF(H191="","Enter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192">
      <x:c r="A192" t="str">
        <x:v>Kimi K2.5|R200|long|70</x:v>
      </x:c>
      <x:c r="B192" t="str">
        <x:v>Kimi K2.5</x:v>
      </x:c>
      <x:c r="C192" t="str">
        <x:v>kimik2.5</x:v>
      </x:c>
      <x:c r="D192" t="str">
        <x:v>R200</x:v>
      </x:c>
      <x:c r="E192" t="str">
        <x:v>long</x:v>
      </x:c>
      <x:c r="F192" s="66" t="n">
        <x:v>70</x:v>
      </x:c>
      <x:c r="G192" s="67" t="str">
        <x:f>IF(H192="","N","Y")</x:f>
        <x:v>N</x:v>
      </x:c>
      <x:c r="H192" s="157" t="str">
        <x:f>IFERROR(IF(OR('00b_GPU_Scaling'!F10="",'00b_GPU_Scaling'!F7="",H156=""),"",H156*'00b_GPU_Scaling'!F10/'00b_GPU_Scaling'!F7),"")</x:f>
      </x:c>
      <x:c r="I192" s="70" t="str">
        <x:f>IF(H192="","",I156)</x:f>
      </x:c>
      <x:c r="J192" s="70" t="str">
        <x:f>IF(H192="","",J156)</x:f>
      </x:c>
      <x:c r="K192" s="158" t="str">
        <x:f>IFERROR(IF(OR('00b_GPU_Scaling'!F10="",'00b_GPU_Scaling'!F7=""),"",'00b_GPU_Scaling'!F10/'00b_GPU_Scaling'!F7),"")</x:f>
      </x:c>
      <x:c r="L192" t="str">
        <x:v>B300</x:v>
      </x:c>
      <x:c r="M192" t="str">
        <x:v>420104</x:v>
      </x:c>
      <x:c r="N192" t="str">
        <x:v>vllm</x:v>
      </x:c>
      <x:c r="O192" t="str">
        <x:v>fp4</x:v>
      </x:c>
      <x:c r="P192" t="str">
        <x:v>none</x:v>
      </x:c>
      <x:c r="Q192" t="n">
        <x:v>16</x:v>
      </x:c>
      <x:c r="R192" t="str">
        <x:v>single_turn</x:v>
      </x:c>
      <x:c r="S192" t="n">
        <x:v>8192</x:v>
      </x:c>
      <x:c r="T192" t="n">
        <x:v>1024</x:v>
      </x:c>
      <x:c r="U192" t="n">
        <x:v>21</x:v>
      </x:c>
      <x:c r="V192" t="n">
        <x:v>12</x:v>
      </x:c>
      <x:c r="W192" s="65" t="str">
        <x:f>IF(H192="","unavailable_missing_hbm_bandwidth_or_all_in_power","HBM_bandwidth_per_all_in_power_scaled_target_met")</x:f>
        <x:v>unavailable_missing_hbm_bandwidth_or_all_in_power</x:v>
      </x:c>
      <x:c r="X192" s="65" t="str">
        <x:f>IF(H192="","editable_future_gpu_unavailable","InferenceX_source_curve_HBM_bandwidth_power_scaled")</x:f>
        <x:v>editable_future_gpu_unavailable</x:v>
      </x:c>
      <x:c r="Y192" s="72" t="str">
        <x:v>2026-06-07</x:v>
      </x:c>
      <x:c r="Z192" s="65" t="str">
        <x:v>https://github.com/SemiAnalysisAI/InferenceX/actions/runs/27045004683/attempts/1</x:v>
      </x:c>
      <x:c r="AA192" s="65" t="str">
        <x:f>IF(H192="","Enter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193">
      <x:c r="A193" t="str">
        <x:v>Kimi K2.5|R200|agentic|70</x:v>
      </x:c>
      <x:c r="B193" t="str">
        <x:v>Kimi K2.5</x:v>
      </x:c>
      <x:c r="C193" t="str">
        <x:v>kimik2.5</x:v>
      </x:c>
      <x:c r="D193" t="str">
        <x:v>R200</x:v>
      </x:c>
      <x:c r="E193" t="str">
        <x:v>agentic</x:v>
      </x:c>
      <x:c r="F193" s="66" t="n">
        <x:v>70</x:v>
      </x:c>
      <x:c r="G193" s="67" t="str">
        <x:f>IF(H193="","N","Y")</x:f>
        <x:v>N</x:v>
      </x:c>
      <x:c r="H193" s="157" t="str">
        <x:f>IFERROR(IF(OR('00b_GPU_Scaling'!F10="",'00b_GPU_Scaling'!F7="",H157=""),"",H157*'00b_GPU_Scaling'!F10/'00b_GPU_Scaling'!F7),"")</x:f>
      </x:c>
      <x:c r="I193" s="70" t="str">
        <x:f>IF(H193="","",I157)</x:f>
      </x:c>
      <x:c r="J193" s="70" t="str">
        <x:f>IF(H193="","",J157)</x:f>
      </x:c>
      <x:c r="K193" s="158" t="str">
        <x:f>IFERROR(IF(OR('00b_GPU_Scaling'!F10="",'00b_GPU_Scaling'!F7=""),"",'00b_GPU_Scaling'!F10/'00b_GPU_Scaling'!F7),"")</x:f>
      </x:c>
      <x:c r="L193" t="str">
        <x:v>B300</x:v>
      </x:c>
      <x:c r="M193" t="str">
        <x:v>436002</x:v>
      </x:c>
      <x:c r="N193" t="str">
        <x:v>vllm</x:v>
      </x:c>
      <x:c r="O193" t="str">
        <x:v>fp4</x:v>
      </x:c>
      <x:c r="P193" t="str">
        <x:v>mtp</x:v>
      </x:c>
      <x:c r="Q193" t="n">
        <x:v>8</x:v>
      </x:c>
      <x:c r="R193" t="str">
        <x:v>agentic_traces</x:v>
      </x:c>
      <x:c r="S193"/>
      <x:c r="T193"/>
      <x:c r="U193" t="n">
        <x:v>20</x:v>
      </x:c>
      <x:c r="V193" t="n">
        <x:v>5</x:v>
      </x:c>
      <x:c r="W193" s="65" t="str">
        <x:f>IF(H193="","unavailable_missing_hbm_bandwidth_or_all_in_power","HBM_bandwidth_per_all_in_power_scaled_target_met")</x:f>
        <x:v>unavailable_missing_hbm_bandwidth_or_all_in_power</x:v>
      </x:c>
      <x:c r="X193" s="65" t="str">
        <x:f>IF(H193="","editable_future_gpu_unavailable","InferenceX_source_curve_HBM_bandwidth_power_scaled")</x:f>
        <x:v>editable_future_gpu_unavailable</x:v>
      </x:c>
      <x:c r="Y193" s="72" t="str">
        <x:v>2026-07-16</x:v>
      </x:c>
      <x:c r="Z193" s="65" t="str">
        <x:v>https://github.com/SemiAnalysisAI/InferenceX/actions/runs/29506569772/attempts/2</x:v>
      </x:c>
      <x:c r="AA193" s="65" t="str">
        <x:f>IF(H193="","Enter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194">
      <x:c r="A194" t="str">
        <x:v>Kimi K2.5|R200|short|100</x:v>
      </x:c>
      <x:c r="B194" t="str">
        <x:v>Kimi K2.5</x:v>
      </x:c>
      <x:c r="C194" t="str">
        <x:v>kimik2.5</x:v>
      </x:c>
      <x:c r="D194" t="str">
        <x:v>R200</x:v>
      </x:c>
      <x:c r="E194" t="str">
        <x:v>short</x:v>
      </x:c>
      <x:c r="F194" s="66" t="n">
        <x:v>100</x:v>
      </x:c>
      <x:c r="G194" s="67" t="str">
        <x:f>IF(H194="","N","Y")</x:f>
        <x:v>N</x:v>
      </x:c>
      <x:c r="H194" s="157" t="str">
        <x:f>IFERROR(IF(OR('00b_GPU_Scaling'!F10="",'00b_GPU_Scaling'!F7="",H158=""),"",H158*'00b_GPU_Scaling'!F10/'00b_GPU_Scaling'!F7),"")</x:f>
      </x:c>
      <x:c r="I194" s="70" t="str">
        <x:f>IF(H194="","",I158)</x:f>
      </x:c>
      <x:c r="J194" s="70" t="str">
        <x:f>IF(H194="","",J158)</x:f>
      </x:c>
      <x:c r="K194" s="158" t="str">
        <x:f>IFERROR(IF(OR('00b_GPU_Scaling'!F10="",'00b_GPU_Scaling'!F7=""),"",'00b_GPU_Scaling'!F10/'00b_GPU_Scaling'!F7),"")</x:f>
      </x:c>
      <x:c r="L194" t="str">
        <x:v>B300</x:v>
      </x:c>
      <x:c r="M194" t="str">
        <x:v>420118</x:v>
      </x:c>
      <x:c r="N194" t="str">
        <x:v>vllm</x:v>
      </x:c>
      <x:c r="O194" t="str">
        <x:v>fp4</x:v>
      </x:c>
      <x:c r="P194" t="str">
        <x:v>none</x:v>
      </x:c>
      <x:c r="Q194" t="n">
        <x:v>16</x:v>
      </x:c>
      <x:c r="R194" t="str">
        <x:v>single_turn</x:v>
      </x:c>
      <x:c r="S194" t="n">
        <x:v>1024</x:v>
      </x:c>
      <x:c r="T194" t="n">
        <x:v>1024</x:v>
      </x:c>
      <x:c r="U194" t="n">
        <x:v>21</x:v>
      </x:c>
      <x:c r="V194" t="n">
        <x:v>9</x:v>
      </x:c>
      <x:c r="W194" s="65" t="str">
        <x:f>IF(H194="","unavailable_missing_hbm_bandwidth_or_all_in_power","HBM_bandwidth_per_all_in_power_scaled_target_met")</x:f>
        <x:v>unavailable_missing_hbm_bandwidth_or_all_in_power</x:v>
      </x:c>
      <x:c r="X194" s="65" t="str">
        <x:f>IF(H194="","editable_future_gpu_unavailable","InferenceX_source_curve_HBM_bandwidth_power_scaled")</x:f>
        <x:v>editable_future_gpu_unavailable</x:v>
      </x:c>
      <x:c r="Y194" s="72" t="str">
        <x:v>2026-06-07</x:v>
      </x:c>
      <x:c r="Z194" s="65" t="str">
        <x:v>https://github.com/SemiAnalysisAI/InferenceX/actions/runs/27045004683/attempts/1</x:v>
      </x:c>
      <x:c r="AA194" s="65" t="str">
        <x:f>IF(H194="","Enter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195">
      <x:c r="A195" t="str">
        <x:v>Kimi K2.5|R200|long|100</x:v>
      </x:c>
      <x:c r="B195" t="str">
        <x:v>Kimi K2.5</x:v>
      </x:c>
      <x:c r="C195" t="str">
        <x:v>kimik2.5</x:v>
      </x:c>
      <x:c r="D195" t="str">
        <x:v>R200</x:v>
      </x:c>
      <x:c r="E195" t="str">
        <x:v>long</x:v>
      </x:c>
      <x:c r="F195" s="66" t="n">
        <x:v>100</x:v>
      </x:c>
      <x:c r="G195" s="67" t="str">
        <x:f>IF(H195="","N","Y")</x:f>
        <x:v>N</x:v>
      </x:c>
      <x:c r="H195" s="157" t="str">
        <x:f>IFERROR(IF(OR('00b_GPU_Scaling'!F10="",'00b_GPU_Scaling'!F7="",H159=""),"",H159*'00b_GPU_Scaling'!F10/'00b_GPU_Scaling'!F7),"")</x:f>
      </x:c>
      <x:c r="I195" s="70" t="str">
        <x:f>IF(H195="","",I159)</x:f>
      </x:c>
      <x:c r="J195" s="70" t="str">
        <x:f>IF(H195="","",J159)</x:f>
      </x:c>
      <x:c r="K195" s="158" t="str">
        <x:f>IFERROR(IF(OR('00b_GPU_Scaling'!F10="",'00b_GPU_Scaling'!F7=""),"",'00b_GPU_Scaling'!F10/'00b_GPU_Scaling'!F7),"")</x:f>
      </x:c>
      <x:c r="L195" t="str">
        <x:v>B300</x:v>
      </x:c>
      <x:c r="M195" t="str">
        <x:v>420114</x:v>
      </x:c>
      <x:c r="N195" t="str">
        <x:v>vllm</x:v>
      </x:c>
      <x:c r="O195" t="str">
        <x:v>fp4</x:v>
      </x:c>
      <x:c r="P195" t="str">
        <x:v>none</x:v>
      </x:c>
      <x:c r="Q195" t="n">
        <x:v>8</x:v>
      </x:c>
      <x:c r="R195" t="str">
        <x:v>single_turn</x:v>
      </x:c>
      <x:c r="S195" t="n">
        <x:v>8192</x:v>
      </x:c>
      <x:c r="T195" t="n">
        <x:v>1024</x:v>
      </x:c>
      <x:c r="U195" t="n">
        <x:v>21</x:v>
      </x:c>
      <x:c r="V195" t="n">
        <x:v>8</x:v>
      </x:c>
      <x:c r="W195" s="65" t="str">
        <x:f>IF(H195="","unavailable_missing_hbm_bandwidth_or_all_in_power","HBM_bandwidth_per_all_in_power_scaled_target_met")</x:f>
        <x:v>unavailable_missing_hbm_bandwidth_or_all_in_power</x:v>
      </x:c>
      <x:c r="X195" s="65" t="str">
        <x:f>IF(H195="","editable_future_gpu_unavailable","InferenceX_source_curve_HBM_bandwidth_power_scaled")</x:f>
        <x:v>editable_future_gpu_unavailable</x:v>
      </x:c>
      <x:c r="Y195" s="72" t="str">
        <x:v>2026-06-07</x:v>
      </x:c>
      <x:c r="Z195" s="65" t="str">
        <x:v>https://github.com/SemiAnalysisAI/InferenceX/actions/runs/27045004683/attempts/1</x:v>
      </x:c>
      <x:c r="AA195" s="65" t="str">
        <x:f>IF(H195="","Enter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196">
      <x:c r="A196" t="str">
        <x:v>Kimi K2.5|R200|agentic|100</x:v>
      </x:c>
      <x:c r="B196" t="str">
        <x:v>Kimi K2.5</x:v>
      </x:c>
      <x:c r="C196" t="str">
        <x:v>kimik2.5</x:v>
      </x:c>
      <x:c r="D196" t="str">
        <x:v>R200</x:v>
      </x:c>
      <x:c r="E196" t="str">
        <x:v>agentic</x:v>
      </x:c>
      <x:c r="F196" s="66" t="n">
        <x:v>100</x:v>
      </x:c>
      <x:c r="G196" s="67" t="str">
        <x:f>IF(H196="","N","Y")</x:f>
        <x:v>N</x:v>
      </x:c>
      <x:c r="H196" s="157" t="str">
        <x:f>IFERROR(IF(OR('00b_GPU_Scaling'!F10="",'00b_GPU_Scaling'!F7="",H160=""),"",H160*'00b_GPU_Scaling'!F10/'00b_GPU_Scaling'!F7),"")</x:f>
      </x:c>
      <x:c r="I196" s="70" t="str">
        <x:f>IF(H196="","",I160)</x:f>
      </x:c>
      <x:c r="J196" s="70" t="str">
        <x:f>IF(H196="","",J160)</x:f>
      </x:c>
      <x:c r="K196" s="158" t="str">
        <x:f>IFERROR(IF(OR('00b_GPU_Scaling'!F10="",'00b_GPU_Scaling'!F7=""),"",'00b_GPU_Scaling'!F10/'00b_GPU_Scaling'!F7),"")</x:f>
      </x:c>
      <x:c r="L196" t="str">
        <x:v>B300</x:v>
      </x:c>
      <x:c r="M196" t="str">
        <x:v>436002</x:v>
      </x:c>
      <x:c r="N196" t="str">
        <x:v>vllm</x:v>
      </x:c>
      <x:c r="O196" t="str">
        <x:v>fp4</x:v>
      </x:c>
      <x:c r="P196" t="str">
        <x:v>mtp</x:v>
      </x:c>
      <x:c r="Q196" t="n">
        <x:v>8</x:v>
      </x:c>
      <x:c r="R196" t="str">
        <x:v>agentic_traces</x:v>
      </x:c>
      <x:c r="S196"/>
      <x:c r="T196"/>
      <x:c r="U196" t="n">
        <x:v>20</x:v>
      </x:c>
      <x:c r="V196" t="n">
        <x:v>5</x:v>
      </x:c>
      <x:c r="W196" s="65" t="str">
        <x:f>IF(H196="","unavailable_missing_hbm_bandwidth_or_all_in_power","HBM_bandwidth_per_all_in_power_scaled_target_met")</x:f>
        <x:v>unavailable_missing_hbm_bandwidth_or_all_in_power</x:v>
      </x:c>
      <x:c r="X196" s="65" t="str">
        <x:f>IF(H196="","editable_future_gpu_unavailable","InferenceX_source_curve_HBM_bandwidth_power_scaled")</x:f>
        <x:v>editable_future_gpu_unavailable</x:v>
      </x:c>
      <x:c r="Y196" s="72" t="str">
        <x:v>2026-07-16</x:v>
      </x:c>
      <x:c r="Z196" s="65" t="str">
        <x:v>https://github.com/SemiAnalysisAI/InferenceX/actions/runs/29506569772/attempts/2</x:v>
      </x:c>
      <x:c r="AA196" s="65" t="str">
        <x:f>IF(H196="","Enter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197">
      <x:c r="A197" t="str">
        <x:v>Kimi K2.5|VR200|short|30</x:v>
      </x:c>
      <x:c r="B197" t="str">
        <x:v>Kimi K2.5</x:v>
      </x:c>
      <x:c r="C197" t="str">
        <x:v>kimik2.5</x:v>
      </x:c>
      <x:c r="D197" t="str">
        <x:v>VR200</x:v>
      </x:c>
      <x:c r="E197" t="str">
        <x:v>short</x:v>
      </x:c>
      <x:c r="F197" s="66" t="n">
        <x:v>30</x:v>
      </x:c>
      <x:c r="G197" s="67" t="str">
        <x:f>IF(H197="","N","Y")</x:f>
        <x:v>N</x:v>
      </x:c>
      <x:c r="H197" s="157" t="str">
        <x:f>IFERROR(IF(OR('00b_GPU_Scaling'!F11="",'00b_GPU_Scaling'!F9="",H173=""),"",H173*'00b_GPU_Scaling'!F11/'00b_GPU_Scaling'!F9),"")</x:f>
      </x:c>
      <x:c r="I197" s="70" t="str">
        <x:f>IF(H197="","",I173)</x:f>
      </x:c>
      <x:c r="J197" s="70" t="str">
        <x:f>IF(H197="","",J173)</x:f>
      </x:c>
      <x:c r="K197" s="158" t="str">
        <x:f>IFERROR(IF(OR('00b_GPU_Scaling'!F11="",'00b_GPU_Scaling'!F9=""),"",'00b_GPU_Scaling'!F11/'00b_GPU_Scaling'!F9),"")</x:f>
      </x:c>
      <x:c r="L197" t="str">
        <x:v>GB300</x:v>
      </x:c>
      <x:c r="M197" t="str">
        <x:v>426864</x:v>
      </x:c>
      <x:c r="N197" t="str">
        <x:v>dynamo-trt</x:v>
      </x:c>
      <x:c r="O197" t="str">
        <x:v>fp4</x:v>
      </x:c>
      <x:c r="P197" t="str">
        <x:v>none</x:v>
      </x:c>
      <x:c r="Q197" t="n">
        <x:v>4301</x:v>
      </x:c>
      <x:c r="R197" t="str">
        <x:v>single_turn</x:v>
      </x:c>
      <x:c r="S197" t="n">
        <x:v>1024</x:v>
      </x:c>
      <x:c r="T197" t="n">
        <x:v>1024</x:v>
      </x:c>
      <x:c r="U197" t="n">
        <x:v>22</x:v>
      </x:c>
      <x:c r="V197" t="n">
        <x:v>19</x:v>
      </x:c>
      <x:c r="W197" s="65" t="str">
        <x:f>IF(H197="","unavailable_missing_hbm_bandwidth_or_all_in_power","HBM_bandwidth_per_all_in_power_scaled_target_met")</x:f>
        <x:v>unavailable_missing_hbm_bandwidth_or_all_in_power</x:v>
      </x:c>
      <x:c r="X197" s="65" t="str">
        <x:f>IF(H197="","editable_future_gpu_unavailable","InferenceX_source_curve_HBM_bandwidth_power_scaled")</x:f>
        <x:v>editable_future_gpu_unavailable</x:v>
      </x:c>
      <x:c r="Y197" s="72" t="str">
        <x:v>2026-06-22</x:v>
      </x:c>
      <x:c r="Z197" s="65" t="str">
        <x:v>https://github.com/SemiAnalysisAI/InferenceX/actions/runs/27663808752/attempts/2</x:v>
      </x:c>
      <x:c r="AA197" s="65" t="str">
        <x:f>IF(H197="","Enter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98">
      <x:c r="A198" t="str">
        <x:v>Kimi K2.5|VR200|long|30</x:v>
      </x:c>
      <x:c r="B198" t="str">
        <x:v>Kimi K2.5</x:v>
      </x:c>
      <x:c r="C198" t="str">
        <x:v>kimik2.5</x:v>
      </x:c>
      <x:c r="D198" t="str">
        <x:v>VR200</x:v>
      </x:c>
      <x:c r="E198" t="str">
        <x:v>long</x:v>
      </x:c>
      <x:c r="F198" s="66" t="n">
        <x:v>30</x:v>
      </x:c>
      <x:c r="G198" s="67" t="str">
        <x:f>IF(H198="","N","Y")</x:f>
        <x:v>N</x:v>
      </x:c>
      <x:c r="H198" s="157" t="str">
        <x:f>IFERROR(IF(OR('00b_GPU_Scaling'!F11="",'00b_GPU_Scaling'!F9="",H174=""),"",H174*'00b_GPU_Scaling'!F11/'00b_GPU_Scaling'!F9),"")</x:f>
      </x:c>
      <x:c r="I198" s="70" t="str">
        <x:f>IF(H198="","",I174)</x:f>
      </x:c>
      <x:c r="J198" s="70" t="str">
        <x:f>IF(H198="","",J174)</x:f>
      </x:c>
      <x:c r="K198" s="158" t="str">
        <x:f>IFERROR(IF(OR('00b_GPU_Scaling'!F11="",'00b_GPU_Scaling'!F9=""),"",'00b_GPU_Scaling'!F11/'00b_GPU_Scaling'!F9),"")</x:f>
      </x:c>
      <x:c r="L198" t="str">
        <x:v>GB300</x:v>
      </x:c>
      <x:c r="M198" t="str">
        <x:v>426862</x:v>
      </x:c>
      <x:c r="N198" t="str">
        <x:v>dynamo-trt</x:v>
      </x:c>
      <x:c r="O198" t="str">
        <x:v>fp4</x:v>
      </x:c>
      <x:c r="P198" t="str">
        <x:v>none</x:v>
      </x:c>
      <x:c r="Q198" t="n">
        <x:v>2253</x:v>
      </x:c>
      <x:c r="R198" t="str">
        <x:v>single_turn</x:v>
      </x:c>
      <x:c r="S198" t="n">
        <x:v>8192</x:v>
      </x:c>
      <x:c r="T198" t="n">
        <x:v>1024</x:v>
      </x:c>
      <x:c r="U198" t="n">
        <x:v>18</x:v>
      </x:c>
      <x:c r="V198" t="n">
        <x:v>17</x:v>
      </x:c>
      <x:c r="W198" s="65" t="str">
        <x:f>IF(H198="","unavailable_missing_hbm_bandwidth_or_all_in_power","HBM_bandwidth_per_all_in_power_scaled_target_met")</x:f>
        <x:v>unavailable_missing_hbm_bandwidth_or_all_in_power</x:v>
      </x:c>
      <x:c r="X198" s="65" t="str">
        <x:f>IF(H198="","editable_future_gpu_unavailable","InferenceX_source_curve_HBM_bandwidth_power_scaled")</x:f>
        <x:v>editable_future_gpu_unavailable</x:v>
      </x:c>
      <x:c r="Y198" s="72" t="str">
        <x:v>2026-06-22</x:v>
      </x:c>
      <x:c r="Z198" s="65" t="str">
        <x:v>https://github.com/SemiAnalysisAI/InferenceX/actions/runs/27663808752/attempts/2</x:v>
      </x:c>
      <x:c r="AA198" s="65" t="str">
        <x:f>IF(H198="","Enter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199">
      <x:c r="A199" t="str">
        <x:v>Kimi K2.5|VR200|agentic|30</x:v>
      </x:c>
      <x:c r="B199" t="str">
        <x:v>Kimi K2.5</x:v>
      </x:c>
      <x:c r="C199" t="str">
        <x:v>kimik2.5</x:v>
      </x:c>
      <x:c r="D199" t="str">
        <x:v>VR200</x:v>
      </x:c>
      <x:c r="E199" t="str">
        <x:v>agentic</x:v>
      </x:c>
      <x:c r="F199" s="66" t="n">
        <x:v>30</x:v>
      </x:c>
      <x:c r="G199" s="67" t="str">
        <x:f>IF(H199="","N","Y")</x:f>
        <x:v>N</x:v>
      </x:c>
      <x:c r="H199" s="157" t="str">
        <x:f>IFERROR(IF(OR('00b_GPU_Scaling'!F11="",'00b_GPU_Scaling'!F9="",H175=""),"",H175*'00b_GPU_Scaling'!F11/'00b_GPU_Scaling'!F9),"")</x:f>
      </x:c>
      <x:c r="I199" s="70" t="str">
        <x:f>IF(H199="","",I175)</x:f>
      </x:c>
      <x:c r="J199" s="70" t="str">
        <x:f>IF(H199="","",J175)</x:f>
      </x:c>
      <x:c r="K199" s="158" t="str">
        <x:f>IFERROR(IF(OR('00b_GPU_Scaling'!F11="",'00b_GPU_Scaling'!F9=""),"",'00b_GPU_Scaling'!F11/'00b_GPU_Scaling'!F9),"")</x:f>
      </x:c>
      <x:c r="L199" t="str">
        <x:v>GB300</x:v>
      </x:c>
      <x:c r="M199" t="str">
        <x:v>435996</x:v>
      </x:c>
      <x:c r="N199" t="str">
        <x:v>vllm</x:v>
      </x:c>
      <x:c r="O199" t="str">
        <x:v>fp4</x:v>
      </x:c>
      <x:c r="P199" t="str">
        <x:v>mtp</x:v>
      </x:c>
      <x:c r="Q199" t="n">
        <x:v>32</x:v>
      </x:c>
      <x:c r="R199" t="str">
        <x:v>agentic_traces</x:v>
      </x:c>
      <x:c r="S199"/>
      <x:c r="T199"/>
      <x:c r="U199" t="n">
        <x:v>20</x:v>
      </x:c>
      <x:c r="V199" t="n">
        <x:v>8</x:v>
      </x:c>
      <x:c r="W199" s="65" t="str">
        <x:f>IF(H199="","unavailable_missing_hbm_bandwidth_or_all_in_power","HBM_bandwidth_per_all_in_power_scaled_target_met")</x:f>
        <x:v>unavailable_missing_hbm_bandwidth_or_all_in_power</x:v>
      </x:c>
      <x:c r="X199" s="65" t="str">
        <x:f>IF(H199="","editable_future_gpu_unavailable","InferenceX_source_curve_HBM_bandwidth_power_scaled")</x:f>
        <x:v>editable_future_gpu_unavailable</x:v>
      </x:c>
      <x:c r="Y199" s="72" t="str">
        <x:v>2026-07-16</x:v>
      </x:c>
      <x:c r="Z199" s="65" t="str">
        <x:v>https://github.com/SemiAnalysisAI/InferenceX/actions/runs/29506569772/attempts/2</x:v>
      </x:c>
      <x:c r="AA199" s="65" t="str">
        <x:f>IF(H199="","Enter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00">
      <x:c r="A200" t="str">
        <x:v>Kimi K2.5|VR200|short|50</x:v>
      </x:c>
      <x:c r="B200" t="str">
        <x:v>Kimi K2.5</x:v>
      </x:c>
      <x:c r="C200" t="str">
        <x:v>kimik2.5</x:v>
      </x:c>
      <x:c r="D200" t="str">
        <x:v>VR200</x:v>
      </x:c>
      <x:c r="E200" t="str">
        <x:v>short</x:v>
      </x:c>
      <x:c r="F200" s="66" t="n">
        <x:v>50</x:v>
      </x:c>
      <x:c r="G200" s="67" t="str">
        <x:f>IF(H200="","N","Y")</x:f>
        <x:v>N</x:v>
      </x:c>
      <x:c r="H200" s="157" t="str">
        <x:f>IFERROR(IF(OR('00b_GPU_Scaling'!F11="",'00b_GPU_Scaling'!F9="",H176=""),"",H176*'00b_GPU_Scaling'!F11/'00b_GPU_Scaling'!F9),"")</x:f>
      </x:c>
      <x:c r="I200" s="70" t="str">
        <x:f>IF(H200="","",I176)</x:f>
      </x:c>
      <x:c r="J200" s="70" t="str">
        <x:f>IF(H200="","",J176)</x:f>
      </x:c>
      <x:c r="K200" s="158" t="str">
        <x:f>IFERROR(IF(OR('00b_GPU_Scaling'!F11="",'00b_GPU_Scaling'!F9=""),"",'00b_GPU_Scaling'!F11/'00b_GPU_Scaling'!F9),"")</x:f>
      </x:c>
      <x:c r="L200" t="str">
        <x:v>GB300</x:v>
      </x:c>
      <x:c r="M200" t="str">
        <x:v>426853</x:v>
      </x:c>
      <x:c r="N200" t="str">
        <x:v>dynamo-trt</x:v>
      </x:c>
      <x:c r="O200" t="str">
        <x:v>fp4</x:v>
      </x:c>
      <x:c r="P200" t="str">
        <x:v>none</x:v>
      </x:c>
      <x:c r="Q200" t="n">
        <x:v>4301</x:v>
      </x:c>
      <x:c r="R200" t="str">
        <x:v>single_turn</x:v>
      </x:c>
      <x:c r="S200" t="n">
        <x:v>1024</x:v>
      </x:c>
      <x:c r="T200" t="n">
        <x:v>1024</x:v>
      </x:c>
      <x:c r="U200" t="n">
        <x:v>22</x:v>
      </x:c>
      <x:c r="V200" t="n">
        <x:v>16</x:v>
      </x:c>
      <x:c r="W200" s="65" t="str">
        <x:f>IF(H200="","unavailable_missing_hbm_bandwidth_or_all_in_power","HBM_bandwidth_per_all_in_power_scaled_target_met")</x:f>
        <x:v>unavailable_missing_hbm_bandwidth_or_all_in_power</x:v>
      </x:c>
      <x:c r="X200" s="65" t="str">
        <x:f>IF(H200="","editable_future_gpu_unavailable","InferenceX_source_curve_HBM_bandwidth_power_scaled")</x:f>
        <x:v>editable_future_gpu_unavailable</x:v>
      </x:c>
      <x:c r="Y200" s="72" t="str">
        <x:v>2026-06-22</x:v>
      </x:c>
      <x:c r="Z200" s="65" t="str">
        <x:v>https://github.com/SemiAnalysisAI/InferenceX/actions/runs/27663808752/attempts/2</x:v>
      </x:c>
      <x:c r="AA200" s="65" t="str">
        <x:f>IF(H200="","Enter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01">
      <x:c r="A201" t="str">
        <x:v>Kimi K2.5|VR200|long|50</x:v>
      </x:c>
      <x:c r="B201" t="str">
        <x:v>Kimi K2.5</x:v>
      </x:c>
      <x:c r="C201" t="str">
        <x:v>kimik2.5</x:v>
      </x:c>
      <x:c r="D201" t="str">
        <x:v>VR200</x:v>
      </x:c>
      <x:c r="E201" t="str">
        <x:v>long</x:v>
      </x:c>
      <x:c r="F201" s="66" t="n">
        <x:v>50</x:v>
      </x:c>
      <x:c r="G201" s="67" t="str">
        <x:f>IF(H201="","N","Y")</x:f>
        <x:v>N</x:v>
      </x:c>
      <x:c r="H201" s="157" t="str">
        <x:f>IFERROR(IF(OR('00b_GPU_Scaling'!F11="",'00b_GPU_Scaling'!F9="",H177=""),"",H177*'00b_GPU_Scaling'!F11/'00b_GPU_Scaling'!F9),"")</x:f>
      </x:c>
      <x:c r="I201" s="70" t="str">
        <x:f>IF(H201="","",I177)</x:f>
      </x:c>
      <x:c r="J201" s="70" t="str">
        <x:f>IF(H201="","",J177)</x:f>
      </x:c>
      <x:c r="K201" s="158" t="str">
        <x:f>IFERROR(IF(OR('00b_GPU_Scaling'!F11="",'00b_GPU_Scaling'!F9=""),"",'00b_GPU_Scaling'!F11/'00b_GPU_Scaling'!F9),"")</x:f>
      </x:c>
      <x:c r="L201" t="str">
        <x:v>GB300</x:v>
      </x:c>
      <x:c r="M201" t="str">
        <x:v>426851</x:v>
      </x:c>
      <x:c r="N201" t="str">
        <x:v>dynamo-trt</x:v>
      </x:c>
      <x:c r="O201" t="str">
        <x:v>fp4</x:v>
      </x:c>
      <x:c r="P201" t="str">
        <x:v>none</x:v>
      </x:c>
      <x:c r="Q201" t="n">
        <x:v>1229</x:v>
      </x:c>
      <x:c r="R201" t="str">
        <x:v>single_turn</x:v>
      </x:c>
      <x:c r="S201" t="n">
        <x:v>8192</x:v>
      </x:c>
      <x:c r="T201" t="n">
        <x:v>1024</x:v>
      </x:c>
      <x:c r="U201" t="n">
        <x:v>18</x:v>
      </x:c>
      <x:c r="V201" t="n">
        <x:v>13</x:v>
      </x:c>
      <x:c r="W201" s="65" t="str">
        <x:f>IF(H201="","unavailable_missing_hbm_bandwidth_or_all_in_power","HBM_bandwidth_per_all_in_power_scaled_target_met")</x:f>
        <x:v>unavailable_missing_hbm_bandwidth_or_all_in_power</x:v>
      </x:c>
      <x:c r="X201" s="65" t="str">
        <x:f>IF(H201="","editable_future_gpu_unavailable","InferenceX_source_curve_HBM_bandwidth_power_scaled")</x:f>
        <x:v>editable_future_gpu_unavailable</x:v>
      </x:c>
      <x:c r="Y201" s="72" t="str">
        <x:v>2026-06-22</x:v>
      </x:c>
      <x:c r="Z201" s="65" t="str">
        <x:v>https://github.com/SemiAnalysisAI/InferenceX/actions/runs/27663808752/attempts/2</x:v>
      </x:c>
      <x:c r="AA201" s="65" t="str">
        <x:f>IF(H201="","Enter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02">
      <x:c r="A202" t="str">
        <x:v>Kimi K2.5|VR200|agentic|50</x:v>
      </x:c>
      <x:c r="B202" t="str">
        <x:v>Kimi K2.5</x:v>
      </x:c>
      <x:c r="C202" t="str">
        <x:v>kimik2.5</x:v>
      </x:c>
      <x:c r="D202" t="str">
        <x:v>VR200</x:v>
      </x:c>
      <x:c r="E202" t="str">
        <x:v>agentic</x:v>
      </x:c>
      <x:c r="F202" s="66" t="n">
        <x:v>50</x:v>
      </x:c>
      <x:c r="G202" s="67" t="str">
        <x:f>IF(H202="","N","Y")</x:f>
        <x:v>N</x:v>
      </x:c>
      <x:c r="H202" s="157" t="str">
        <x:f>IFERROR(IF(OR('00b_GPU_Scaling'!F11="",'00b_GPU_Scaling'!F9="",H178=""),"",H178*'00b_GPU_Scaling'!F11/'00b_GPU_Scaling'!F9),"")</x:f>
      </x:c>
      <x:c r="I202" s="70" t="str">
        <x:f>IF(H202="","",I178)</x:f>
      </x:c>
      <x:c r="J202" s="70" t="str">
        <x:f>IF(H202="","",J178)</x:f>
      </x:c>
      <x:c r="K202" s="158" t="str">
        <x:f>IFERROR(IF(OR('00b_GPU_Scaling'!F11="",'00b_GPU_Scaling'!F9=""),"",'00b_GPU_Scaling'!F11/'00b_GPU_Scaling'!F9),"")</x:f>
      </x:c>
      <x:c r="L202" t="str">
        <x:v>GB300</x:v>
      </x:c>
      <x:c r="M202" t="str">
        <x:v>435993</x:v>
      </x:c>
      <x:c r="N202" t="str">
        <x:v>vllm</x:v>
      </x:c>
      <x:c r="O202" t="str">
        <x:v>fp4</x:v>
      </x:c>
      <x:c r="P202" t="str">
        <x:v>mtp</x:v>
      </x:c>
      <x:c r="Q202" t="n">
        <x:v>16</x:v>
      </x:c>
      <x:c r="R202" t="str">
        <x:v>agentic_traces</x:v>
      </x:c>
      <x:c r="S202"/>
      <x:c r="T202"/>
      <x:c r="U202" t="n">
        <x:v>20</x:v>
      </x:c>
      <x:c r="V202" t="n">
        <x:v>6</x:v>
      </x:c>
      <x:c r="W202" s="65" t="str">
        <x:f>IF(H202="","unavailable_missing_hbm_bandwidth_or_all_in_power","HBM_bandwidth_per_all_in_power_scaled_target_met")</x:f>
        <x:v>unavailable_missing_hbm_bandwidth_or_all_in_power</x:v>
      </x:c>
      <x:c r="X202" s="65" t="str">
        <x:f>IF(H202="","editable_future_gpu_unavailable","InferenceX_source_curve_HBM_bandwidth_power_scaled")</x:f>
        <x:v>editable_future_gpu_unavailable</x:v>
      </x:c>
      <x:c r="Y202" s="72" t="str">
        <x:v>2026-07-16</x:v>
      </x:c>
      <x:c r="Z202" s="65" t="str">
        <x:v>https://github.com/SemiAnalysisAI/InferenceX/actions/runs/29506569772/attempts/2</x:v>
      </x:c>
      <x:c r="AA202" s="65" t="str">
        <x:f>IF(H202="","Enter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03">
      <x:c r="A203" t="str">
        <x:v>Kimi K2.5|VR200|short|70</x:v>
      </x:c>
      <x:c r="B203" t="str">
        <x:v>Kimi K2.5</x:v>
      </x:c>
      <x:c r="C203" t="str">
        <x:v>kimik2.5</x:v>
      </x:c>
      <x:c r="D203" t="str">
        <x:v>VR200</x:v>
      </x:c>
      <x:c r="E203" t="str">
        <x:v>short</x:v>
      </x:c>
      <x:c r="F203" s="66" t="n">
        <x:v>70</x:v>
      </x:c>
      <x:c r="G203" s="67" t="str">
        <x:f>IF(H203="","N","Y")</x:f>
        <x:v>N</x:v>
      </x:c>
      <x:c r="H203" s="157" t="str">
        <x:f>IFERROR(IF(OR('00b_GPU_Scaling'!F11="",'00b_GPU_Scaling'!F9="",H179=""),"",H179*'00b_GPU_Scaling'!F11/'00b_GPU_Scaling'!F9),"")</x:f>
      </x:c>
      <x:c r="I203" s="70" t="str">
        <x:f>IF(H203="","",I179)</x:f>
      </x:c>
      <x:c r="J203" s="70" t="str">
        <x:f>IF(H203="","",J179)</x:f>
      </x:c>
      <x:c r="K203" s="158" t="str">
        <x:f>IFERROR(IF(OR('00b_GPU_Scaling'!F11="",'00b_GPU_Scaling'!F9=""),"",'00b_GPU_Scaling'!F11/'00b_GPU_Scaling'!F9),"")</x:f>
      </x:c>
      <x:c r="L203" t="str">
        <x:v>GB300</x:v>
      </x:c>
      <x:c r="M203" t="str">
        <x:v>426848</x:v>
      </x:c>
      <x:c r="N203" t="str">
        <x:v>dynamo-trt</x:v>
      </x:c>
      <x:c r="O203" t="str">
        <x:v>fp4</x:v>
      </x:c>
      <x:c r="P203" t="str">
        <x:v>none</x:v>
      </x:c>
      <x:c r="Q203" t="n">
        <x:v>1229</x:v>
      </x:c>
      <x:c r="R203" t="str">
        <x:v>single_turn</x:v>
      </x:c>
      <x:c r="S203" t="n">
        <x:v>1024</x:v>
      </x:c>
      <x:c r="T203" t="n">
        <x:v>1024</x:v>
      </x:c>
      <x:c r="U203" t="n">
        <x:v>22</x:v>
      </x:c>
      <x:c r="V203" t="n">
        <x:v>13</x:v>
      </x:c>
      <x:c r="W203" s="65" t="str">
        <x:f>IF(H203="","unavailable_missing_hbm_bandwidth_or_all_in_power","HBM_bandwidth_per_all_in_power_scaled_target_met")</x:f>
        <x:v>unavailable_missing_hbm_bandwidth_or_all_in_power</x:v>
      </x:c>
      <x:c r="X203" s="65" t="str">
        <x:f>IF(H203="","editable_future_gpu_unavailable","InferenceX_source_curve_HBM_bandwidth_power_scaled")</x:f>
        <x:v>editable_future_gpu_unavailable</x:v>
      </x:c>
      <x:c r="Y203" s="72" t="str">
        <x:v>2026-06-22</x:v>
      </x:c>
      <x:c r="Z203" s="65" t="str">
        <x:v>https://github.com/SemiAnalysisAI/InferenceX/actions/runs/27663808752/attempts/2</x:v>
      </x:c>
      <x:c r="AA203" s="65" t="str">
        <x:f>IF(H203="","Enter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04">
      <x:c r="A204" t="str">
        <x:v>Kimi K2.5|VR200|long|70</x:v>
      </x:c>
      <x:c r="B204" t="str">
        <x:v>Kimi K2.5</x:v>
      </x:c>
      <x:c r="C204" t="str">
        <x:v>kimik2.5</x:v>
      </x:c>
      <x:c r="D204" t="str">
        <x:v>VR200</x:v>
      </x:c>
      <x:c r="E204" t="str">
        <x:v>long</x:v>
      </x:c>
      <x:c r="F204" s="66" t="n">
        <x:v>70</x:v>
      </x:c>
      <x:c r="G204" s="67" t="str">
        <x:f>IF(H204="","N","Y")</x:f>
        <x:v>N</x:v>
      </x:c>
      <x:c r="H204" s="157" t="str">
        <x:f>IFERROR(IF(OR('00b_GPU_Scaling'!F11="",'00b_GPU_Scaling'!F9="",H180=""),"",H180*'00b_GPU_Scaling'!F11/'00b_GPU_Scaling'!F9),"")</x:f>
      </x:c>
      <x:c r="I204" s="70" t="str">
        <x:f>IF(H204="","",I180)</x:f>
      </x:c>
      <x:c r="J204" s="70" t="str">
        <x:f>IF(H204="","",J180)</x:f>
      </x:c>
      <x:c r="K204" s="158" t="str">
        <x:f>IFERROR(IF(OR('00b_GPU_Scaling'!F11="",'00b_GPU_Scaling'!F9=""),"",'00b_GPU_Scaling'!F11/'00b_GPU_Scaling'!F9),"")</x:f>
      </x:c>
      <x:c r="L204" t="str">
        <x:v>GB300</x:v>
      </x:c>
      <x:c r="M204" t="str">
        <x:v>426854</x:v>
      </x:c>
      <x:c r="N204" t="str">
        <x:v>dynamo-trt</x:v>
      </x:c>
      <x:c r="O204" t="str">
        <x:v>fp4</x:v>
      </x:c>
      <x:c r="P204" t="str">
        <x:v>none</x:v>
      </x:c>
      <x:c r="Q204" t="n">
        <x:v>615</x:v>
      </x:c>
      <x:c r="R204" t="str">
        <x:v>single_turn</x:v>
      </x:c>
      <x:c r="S204" t="n">
        <x:v>8192</x:v>
      </x:c>
      <x:c r="T204" t="n">
        <x:v>1024</x:v>
      </x:c>
      <x:c r="U204" t="n">
        <x:v>18</x:v>
      </x:c>
      <x:c r="V204" t="n">
        <x:v>11</x:v>
      </x:c>
      <x:c r="W204" s="65" t="str">
        <x:f>IF(H204="","unavailable_missing_hbm_bandwidth_or_all_in_power","HBM_bandwidth_per_all_in_power_scaled_target_met")</x:f>
        <x:v>unavailable_missing_hbm_bandwidth_or_all_in_power</x:v>
      </x:c>
      <x:c r="X204" s="65" t="str">
        <x:f>IF(H204="","editable_future_gpu_unavailable","InferenceX_source_curve_HBM_bandwidth_power_scaled")</x:f>
        <x:v>editable_future_gpu_unavailable</x:v>
      </x:c>
      <x:c r="Y204" s="72" t="str">
        <x:v>2026-06-22</x:v>
      </x:c>
      <x:c r="Z204" s="65" t="str">
        <x:v>https://github.com/SemiAnalysisAI/InferenceX/actions/runs/27663808752/attempts/2</x:v>
      </x:c>
      <x:c r="AA204" s="65" t="str">
        <x:f>IF(H204="","Enter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05">
      <x:c r="A205" t="str">
        <x:v>Kimi K2.5|VR200|agentic|70</x:v>
      </x:c>
      <x:c r="B205" t="str">
        <x:v>Kimi K2.5</x:v>
      </x:c>
      <x:c r="C205" t="str">
        <x:v>kimik2.5</x:v>
      </x:c>
      <x:c r="D205" t="str">
        <x:v>VR200</x:v>
      </x:c>
      <x:c r="E205" t="str">
        <x:v>agentic</x:v>
      </x:c>
      <x:c r="F205" s="66" t="n">
        <x:v>70</x:v>
      </x:c>
      <x:c r="G205" s="67" t="str">
        <x:f>IF(H205="","N","Y")</x:f>
        <x:v>N</x:v>
      </x:c>
      <x:c r="H205" s="157" t="str">
        <x:f>IFERROR(IF(OR('00b_GPU_Scaling'!F11="",'00b_GPU_Scaling'!F9="",H181=""),"",H181*'00b_GPU_Scaling'!F11/'00b_GPU_Scaling'!F9),"")</x:f>
      </x:c>
      <x:c r="I205" s="70" t="str">
        <x:f>IF(H205="","",I181)</x:f>
      </x:c>
      <x:c r="J205" s="70" t="str">
        <x:f>IF(H205="","",J181)</x:f>
      </x:c>
      <x:c r="K205" s="158" t="str">
        <x:f>IFERROR(IF(OR('00b_GPU_Scaling'!F11="",'00b_GPU_Scaling'!F9=""),"",'00b_GPU_Scaling'!F11/'00b_GPU_Scaling'!F9),"")</x:f>
      </x:c>
      <x:c r="L205" t="str">
        <x:v>GB300</x:v>
      </x:c>
      <x:c r="M205" t="str">
        <x:v>436002</x:v>
      </x:c>
      <x:c r="N205" t="str">
        <x:v>vllm</x:v>
      </x:c>
      <x:c r="O205" t="str">
        <x:v>fp4</x:v>
      </x:c>
      <x:c r="P205" t="str">
        <x:v>mtp</x:v>
      </x:c>
      <x:c r="Q205" t="n">
        <x:v>8</x:v>
      </x:c>
      <x:c r="R205" t="str">
        <x:v>agentic_traces</x:v>
      </x:c>
      <x:c r="S205"/>
      <x:c r="T205"/>
      <x:c r="U205" t="n">
        <x:v>20</x:v>
      </x:c>
      <x:c r="V205" t="n">
        <x:v>5</x:v>
      </x:c>
      <x:c r="W205" s="65" t="str">
        <x:f>IF(H205="","unavailable_missing_hbm_bandwidth_or_all_in_power","HBM_bandwidth_per_all_in_power_scaled_target_met")</x:f>
        <x:v>unavailable_missing_hbm_bandwidth_or_all_in_power</x:v>
      </x:c>
      <x:c r="X205" s="65" t="str">
        <x:f>IF(H205="","editable_future_gpu_unavailable","InferenceX_source_curve_HBM_bandwidth_power_scaled")</x:f>
        <x:v>editable_future_gpu_unavailable</x:v>
      </x:c>
      <x:c r="Y205" s="72" t="str">
        <x:v>2026-07-16</x:v>
      </x:c>
      <x:c r="Z205" s="65" t="str">
        <x:v>https://github.com/SemiAnalysisAI/InferenceX/actions/runs/29506569772/attempts/2</x:v>
      </x:c>
      <x:c r="AA205" s="65" t="str">
        <x:f>IF(H205="","Enter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06">
      <x:c r="A206" t="str">
        <x:v>Kimi K2.5|VR200|short|100</x:v>
      </x:c>
      <x:c r="B206" t="str">
        <x:v>Kimi K2.5</x:v>
      </x:c>
      <x:c r="C206" t="str">
        <x:v>kimik2.5</x:v>
      </x:c>
      <x:c r="D206" t="str">
        <x:v>VR200</x:v>
      </x:c>
      <x:c r="E206" t="str">
        <x:v>short</x:v>
      </x:c>
      <x:c r="F206" s="66" t="n">
        <x:v>100</x:v>
      </x:c>
      <x:c r="G206" s="67" t="str">
        <x:f>IF(H206="","N","Y")</x:f>
        <x:v>N</x:v>
      </x:c>
      <x:c r="H206" s="157" t="str">
        <x:f>IFERROR(IF(OR('00b_GPU_Scaling'!F11="",'00b_GPU_Scaling'!F9="",H182=""),"",H182*'00b_GPU_Scaling'!F11/'00b_GPU_Scaling'!F9),"")</x:f>
      </x:c>
      <x:c r="I206" s="70" t="str">
        <x:f>IF(H206="","",I182)</x:f>
      </x:c>
      <x:c r="J206" s="70" t="str">
        <x:f>IF(H206="","",J182)</x:f>
      </x:c>
      <x:c r="K206" s="158" t="str">
        <x:f>IFERROR(IF(OR('00b_GPU_Scaling'!F11="",'00b_GPU_Scaling'!F9=""),"",'00b_GPU_Scaling'!F11/'00b_GPU_Scaling'!F9),"")</x:f>
      </x:c>
      <x:c r="L206" t="str">
        <x:v>GB300</x:v>
      </x:c>
      <x:c r="M206" t="str">
        <x:v>426849</x:v>
      </x:c>
      <x:c r="N206" t="str">
        <x:v>dynamo-trt</x:v>
      </x:c>
      <x:c r="O206" t="str">
        <x:v>fp4</x:v>
      </x:c>
      <x:c r="P206" t="str">
        <x:v>none</x:v>
      </x:c>
      <x:c r="Q206" t="n">
        <x:v>60</x:v>
      </x:c>
      <x:c r="R206" t="str">
        <x:v>single_turn</x:v>
      </x:c>
      <x:c r="S206" t="n">
        <x:v>1024</x:v>
      </x:c>
      <x:c r="T206" t="n">
        <x:v>1024</x:v>
      </x:c>
      <x:c r="U206" t="n">
        <x:v>22</x:v>
      </x:c>
      <x:c r="V206" t="n">
        <x:v>8</x:v>
      </x:c>
      <x:c r="W206" s="65" t="str">
        <x:f>IF(H206="","unavailable_missing_hbm_bandwidth_or_all_in_power","HBM_bandwidth_per_all_in_power_scaled_target_met")</x:f>
        <x:v>unavailable_missing_hbm_bandwidth_or_all_in_power</x:v>
      </x:c>
      <x:c r="X206" s="65" t="str">
        <x:f>IF(H206="","editable_future_gpu_unavailable","InferenceX_source_curve_HBM_bandwidth_power_scaled")</x:f>
        <x:v>editable_future_gpu_unavailable</x:v>
      </x:c>
      <x:c r="Y206" s="72" t="str">
        <x:v>2026-06-22</x:v>
      </x:c>
      <x:c r="Z206" s="65" t="str">
        <x:v>https://github.com/SemiAnalysisAI/InferenceX/actions/runs/27663808752/attempts/2</x:v>
      </x:c>
      <x:c r="AA206" s="65" t="str">
        <x:f>IF(H206="","Enter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07">
      <x:c r="A207" t="str">
        <x:v>Kimi K2.5|VR200|long|100</x:v>
      </x:c>
      <x:c r="B207" t="str">
        <x:v>Kimi K2.5</x:v>
      </x:c>
      <x:c r="C207" t="str">
        <x:v>kimik2.5</x:v>
      </x:c>
      <x:c r="D207" t="str">
        <x:v>VR200</x:v>
      </x:c>
      <x:c r="E207" t="str">
        <x:v>long</x:v>
      </x:c>
      <x:c r="F207" s="66" t="n">
        <x:v>100</x:v>
      </x:c>
      <x:c r="G207" s="67" t="str">
        <x:f>IF(H207="","N","Y")</x:f>
        <x:v>N</x:v>
      </x:c>
      <x:c r="H207" s="157" t="str">
        <x:f>IFERROR(IF(OR('00b_GPU_Scaling'!F11="",'00b_GPU_Scaling'!F9="",H183=""),"",H183*'00b_GPU_Scaling'!F11/'00b_GPU_Scaling'!F9),"")</x:f>
      </x:c>
      <x:c r="I207" s="70" t="str">
        <x:f>IF(H207="","",I183)</x:f>
      </x:c>
      <x:c r="J207" s="70" t="str">
        <x:f>IF(H207="","",J183)</x:f>
      </x:c>
      <x:c r="K207" s="158" t="str">
        <x:f>IFERROR(IF(OR('00b_GPU_Scaling'!F11="",'00b_GPU_Scaling'!F9=""),"",'00b_GPU_Scaling'!F11/'00b_GPU_Scaling'!F9),"")</x:f>
      </x:c>
      <x:c r="L207" t="str">
        <x:v>GB300</x:v>
      </x:c>
      <x:c r="M207" t="str">
        <x:v>426850</x:v>
      </x:c>
      <x:c r="N207" t="str">
        <x:v>dynamo-trt</x:v>
      </x:c>
      <x:c r="O207" t="str">
        <x:v>fp4</x:v>
      </x:c>
      <x:c r="P207" t="str">
        <x:v>none</x:v>
      </x:c>
      <x:c r="Q207" t="n">
        <x:v>60</x:v>
      </x:c>
      <x:c r="R207" t="str">
        <x:v>single_turn</x:v>
      </x:c>
      <x:c r="S207" t="n">
        <x:v>8192</x:v>
      </x:c>
      <x:c r="T207" t="n">
        <x:v>1024</x:v>
      </x:c>
      <x:c r="U207" t="n">
        <x:v>18</x:v>
      </x:c>
      <x:c r="V207" t="n">
        <x:v>7</x:v>
      </x:c>
      <x:c r="W207" s="65" t="str">
        <x:f>IF(H207="","unavailable_missing_hbm_bandwidth_or_all_in_power","HBM_bandwidth_per_all_in_power_scaled_target_met")</x:f>
        <x:v>unavailable_missing_hbm_bandwidth_or_all_in_power</x:v>
      </x:c>
      <x:c r="X207" s="65" t="str">
        <x:f>IF(H207="","editable_future_gpu_unavailable","InferenceX_source_curve_HBM_bandwidth_power_scaled")</x:f>
        <x:v>editable_future_gpu_unavailable</x:v>
      </x:c>
      <x:c r="Y207" s="72" t="str">
        <x:v>2026-06-22</x:v>
      </x:c>
      <x:c r="Z207" s="65" t="str">
        <x:v>https://github.com/SemiAnalysisAI/InferenceX/actions/runs/27663808752/attempts/2</x:v>
      </x:c>
      <x:c r="AA207" s="65" t="str">
        <x:f>IF(H207="","Enter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08">
      <x:c r="A208" t="str">
        <x:v>Kimi K2.5|VR200|agentic|100</x:v>
      </x:c>
      <x:c r="B208" t="str">
        <x:v>Kimi K2.5</x:v>
      </x:c>
      <x:c r="C208" t="str">
        <x:v>kimik2.5</x:v>
      </x:c>
      <x:c r="D208" t="str">
        <x:v>VR200</x:v>
      </x:c>
      <x:c r="E208" t="str">
        <x:v>agentic</x:v>
      </x:c>
      <x:c r="F208" s="66" t="n">
        <x:v>100</x:v>
      </x:c>
      <x:c r="G208" s="67" t="str">
        <x:f>IF(H208="","N","Y")</x:f>
        <x:v>N</x:v>
      </x:c>
      <x:c r="H208" s="157" t="str">
        <x:f>IFERROR(IF(OR('00b_GPU_Scaling'!F11="",'00b_GPU_Scaling'!F9="",H184=""),"",H184*'00b_GPU_Scaling'!F11/'00b_GPU_Scaling'!F9),"")</x:f>
      </x:c>
      <x:c r="I208" s="70" t="str">
        <x:f>IF(H208="","",I184)</x:f>
      </x:c>
      <x:c r="J208" s="70" t="str">
        <x:f>IF(H208="","",J184)</x:f>
      </x:c>
      <x:c r="K208" s="158" t="str">
        <x:f>IFERROR(IF(OR('00b_GPU_Scaling'!F11="",'00b_GPU_Scaling'!F9=""),"",'00b_GPU_Scaling'!F11/'00b_GPU_Scaling'!F9),"")</x:f>
      </x:c>
      <x:c r="L208" t="str">
        <x:v>GB300</x:v>
      </x:c>
      <x:c r="M208" t="str">
        <x:v>436002</x:v>
      </x:c>
      <x:c r="N208" t="str">
        <x:v>vllm</x:v>
      </x:c>
      <x:c r="O208" t="str">
        <x:v>fp4</x:v>
      </x:c>
      <x:c r="P208" t="str">
        <x:v>mtp</x:v>
      </x:c>
      <x:c r="Q208" t="n">
        <x:v>8</x:v>
      </x:c>
      <x:c r="R208" t="str">
        <x:v>agentic_traces</x:v>
      </x:c>
      <x:c r="S208"/>
      <x:c r="T208"/>
      <x:c r="U208" t="n">
        <x:v>20</x:v>
      </x:c>
      <x:c r="V208" t="n">
        <x:v>5</x:v>
      </x:c>
      <x:c r="W208" s="65" t="str">
        <x:f>IF(H208="","unavailable_missing_hbm_bandwidth_or_all_in_power","HBM_bandwidth_per_all_in_power_scaled_target_met")</x:f>
        <x:v>unavailable_missing_hbm_bandwidth_or_all_in_power</x:v>
      </x:c>
      <x:c r="X208" s="65" t="str">
        <x:f>IF(H208="","editable_future_gpu_unavailable","InferenceX_source_curve_HBM_bandwidth_power_scaled")</x:f>
        <x:v>editable_future_gpu_unavailable</x:v>
      </x:c>
      <x:c r="Y208" s="72" t="str">
        <x:v>2026-07-16</x:v>
      </x:c>
      <x:c r="Z208" s="65" t="str">
        <x:v>https://github.com/SemiAnalysisAI/InferenceX/actions/runs/29506569772/attempts/2</x:v>
      </x:c>
      <x:c r="AA208" s="65" t="str">
        <x:f>IF(H208="","Enter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09">
      <x:c r="A209" t="str">
        <x:v>Kimi K2.5|R300|short|30</x:v>
      </x:c>
      <x:c r="B209" t="str">
        <x:v>Kimi K2.5</x:v>
      </x:c>
      <x:c r="C209" t="str">
        <x:v>kimik2.5</x:v>
      </x:c>
      <x:c r="D209" t="str">
        <x:v>R300</x:v>
      </x:c>
      <x:c r="E209" t="str">
        <x:v>short</x:v>
      </x:c>
      <x:c r="F209" s="66" t="n">
        <x:v>30</x:v>
      </x:c>
      <x:c r="G209" s="67" t="str">
        <x:f>IF(H209="","N","Y")</x:f>
        <x:v>N</x:v>
      </x:c>
      <x:c r="H209" s="157" t="str">
        <x:f>IFERROR(IF(OR('00b_GPU_Scaling'!F12="",'00b_GPU_Scaling'!F7="",H149=""),"",H149*'00b_GPU_Scaling'!F12/'00b_GPU_Scaling'!F7),"")</x:f>
      </x:c>
      <x:c r="I209" s="70" t="str">
        <x:f>IF(H209="","",I149)</x:f>
      </x:c>
      <x:c r="J209" s="70" t="str">
        <x:f>IF(H209="","",J149)</x:f>
      </x:c>
      <x:c r="K209" s="158" t="str">
        <x:f>IFERROR(IF(OR('00b_GPU_Scaling'!F12="",'00b_GPU_Scaling'!F7=""),"",'00b_GPU_Scaling'!F12/'00b_GPU_Scaling'!F7),"")</x:f>
      </x:c>
      <x:c r="L209" t="str">
        <x:v>B300</x:v>
      </x:c>
      <x:c r="M209" t="str">
        <x:v>420124</x:v>
      </x:c>
      <x:c r="N209" t="str">
        <x:v>vllm</x:v>
      </x:c>
      <x:c r="O209" t="str">
        <x:v>fp4</x:v>
      </x:c>
      <x:c r="P209" t="str">
        <x:v>none</x:v>
      </x:c>
      <x:c r="Q209" t="n">
        <x:v>128</x:v>
      </x:c>
      <x:c r="R209" t="str">
        <x:v>single_turn</x:v>
      </x:c>
      <x:c r="S209" t="n">
        <x:v>1024</x:v>
      </x:c>
      <x:c r="T209" t="n">
        <x:v>1024</x:v>
      </x:c>
      <x:c r="U209" t="n">
        <x:v>21</x:v>
      </x:c>
      <x:c r="V209" t="n">
        <x:v>20</x:v>
      </x:c>
      <x:c r="W209" s="65" t="str">
        <x:f>IF(H209="","unavailable_missing_hbm_bandwidth_or_all_in_power","HBM_bandwidth_per_all_in_power_scaled_target_met")</x:f>
        <x:v>unavailable_missing_hbm_bandwidth_or_all_in_power</x:v>
      </x:c>
      <x:c r="X209" s="65" t="str">
        <x:f>IF(H209="","editable_future_gpu_unavailable","InferenceX_source_curve_HBM_bandwidth_power_scaled")</x:f>
        <x:v>editable_future_gpu_unavailable</x:v>
      </x:c>
      <x:c r="Y209" s="72" t="str">
        <x:v>2026-06-07</x:v>
      </x:c>
      <x:c r="Z209" s="65" t="str">
        <x:v>https://github.com/SemiAnalysisAI/InferenceX/actions/runs/27045004683/attempts/1</x:v>
      </x:c>
      <x:c r="AA209" s="65" t="str">
        <x:f>IF(H209="","Enter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210">
      <x:c r="A210" t="str">
        <x:v>Kimi K2.5|R300|long|30</x:v>
      </x:c>
      <x:c r="B210" t="str">
        <x:v>Kimi K2.5</x:v>
      </x:c>
      <x:c r="C210" t="str">
        <x:v>kimik2.5</x:v>
      </x:c>
      <x:c r="D210" t="str">
        <x:v>R300</x:v>
      </x:c>
      <x:c r="E210" t="str">
        <x:v>long</x:v>
      </x:c>
      <x:c r="F210" s="66" t="n">
        <x:v>30</x:v>
      </x:c>
      <x:c r="G210" s="67" t="str">
        <x:f>IF(H210="","N","Y")</x:f>
        <x:v>N</x:v>
      </x:c>
      <x:c r="H210" s="157" t="str">
        <x:f>IFERROR(IF(OR('00b_GPU_Scaling'!F12="",'00b_GPU_Scaling'!F7="",H150=""),"",H150*'00b_GPU_Scaling'!F12/'00b_GPU_Scaling'!F7),"")</x:f>
      </x:c>
      <x:c r="I210" s="70" t="str">
        <x:f>IF(H210="","",I150)</x:f>
      </x:c>
      <x:c r="J210" s="70" t="str">
        <x:f>IF(H210="","",J150)</x:f>
      </x:c>
      <x:c r="K210" s="158" t="str">
        <x:f>IFERROR(IF(OR('00b_GPU_Scaling'!F12="",'00b_GPU_Scaling'!F7=""),"",'00b_GPU_Scaling'!F12/'00b_GPU_Scaling'!F7),"")</x:f>
      </x:c>
      <x:c r="L210" t="str">
        <x:v>B300</x:v>
      </x:c>
      <x:c r="M210" t="str">
        <x:v>420120</x:v>
      </x:c>
      <x:c r="N210" t="str">
        <x:v>vllm</x:v>
      </x:c>
      <x:c r="O210" t="str">
        <x:v>fp4</x:v>
      </x:c>
      <x:c r="P210" t="str">
        <x:v>none</x:v>
      </x:c>
      <x:c r="Q210" t="n">
        <x:v>64</x:v>
      </x:c>
      <x:c r="R210" t="str">
        <x:v>single_turn</x:v>
      </x:c>
      <x:c r="S210" t="n">
        <x:v>8192</x:v>
      </x:c>
      <x:c r="T210" t="n">
        <x:v>1024</x:v>
      </x:c>
      <x:c r="U210" t="n">
        <x:v>21</x:v>
      </x:c>
      <x:c r="V210" t="n">
        <x:v>19</x:v>
      </x:c>
      <x:c r="W210" s="65" t="str">
        <x:f>IF(H210="","unavailable_missing_hbm_bandwidth_or_all_in_power","HBM_bandwidth_per_all_in_power_scaled_target_met")</x:f>
        <x:v>unavailable_missing_hbm_bandwidth_or_all_in_power</x:v>
      </x:c>
      <x:c r="X210" s="65" t="str">
        <x:f>IF(H210="","editable_future_gpu_unavailable","InferenceX_source_curve_HBM_bandwidth_power_scaled")</x:f>
        <x:v>editable_future_gpu_unavailable</x:v>
      </x:c>
      <x:c r="Y210" s="72" t="str">
        <x:v>2026-06-07</x:v>
      </x:c>
      <x:c r="Z210" s="65" t="str">
        <x:v>https://github.com/SemiAnalysisAI/InferenceX/actions/runs/27045004683/attempts/1</x:v>
      </x:c>
      <x:c r="AA210" s="65" t="str">
        <x:f>IF(H210="","Enter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211">
      <x:c r="A211" t="str">
        <x:v>Kimi K2.5|R300|agentic|30</x:v>
      </x:c>
      <x:c r="B211" t="str">
        <x:v>Kimi K2.5</x:v>
      </x:c>
      <x:c r="C211" t="str">
        <x:v>kimik2.5</x:v>
      </x:c>
      <x:c r="D211" t="str">
        <x:v>R300</x:v>
      </x:c>
      <x:c r="E211" t="str">
        <x:v>agentic</x:v>
      </x:c>
      <x:c r="F211" s="66" t="n">
        <x:v>30</x:v>
      </x:c>
      <x:c r="G211" s="67" t="str">
        <x:f>IF(H211="","N","Y")</x:f>
        <x:v>N</x:v>
      </x:c>
      <x:c r="H211" s="157" t="str">
        <x:f>IFERROR(IF(OR('00b_GPU_Scaling'!F12="",'00b_GPU_Scaling'!F7="",H151=""),"",H151*'00b_GPU_Scaling'!F12/'00b_GPU_Scaling'!F7),"")</x:f>
      </x:c>
      <x:c r="I211" s="70" t="str">
        <x:f>IF(H211="","",I151)</x:f>
      </x:c>
      <x:c r="J211" s="70" t="str">
        <x:f>IF(H211="","",J151)</x:f>
      </x:c>
      <x:c r="K211" s="158" t="str">
        <x:f>IFERROR(IF(OR('00b_GPU_Scaling'!F12="",'00b_GPU_Scaling'!F7=""),"",'00b_GPU_Scaling'!F12/'00b_GPU_Scaling'!F7),"")</x:f>
      </x:c>
      <x:c r="L211" t="str">
        <x:v>B300</x:v>
      </x:c>
      <x:c r="M211" t="str">
        <x:v>435996</x:v>
      </x:c>
      <x:c r="N211" t="str">
        <x:v>vllm</x:v>
      </x:c>
      <x:c r="O211" t="str">
        <x:v>fp4</x:v>
      </x:c>
      <x:c r="P211" t="str">
        <x:v>mtp</x:v>
      </x:c>
      <x:c r="Q211" t="n">
        <x:v>32</x:v>
      </x:c>
      <x:c r="R211" t="str">
        <x:v>agentic_traces</x:v>
      </x:c>
      <x:c r="S211"/>
      <x:c r="T211"/>
      <x:c r="U211" t="n">
        <x:v>20</x:v>
      </x:c>
      <x:c r="V211" t="n">
        <x:v>8</x:v>
      </x:c>
      <x:c r="W211" s="65" t="str">
        <x:f>IF(H211="","unavailable_missing_hbm_bandwidth_or_all_in_power","HBM_bandwidth_per_all_in_power_scaled_target_met")</x:f>
        <x:v>unavailable_missing_hbm_bandwidth_or_all_in_power</x:v>
      </x:c>
      <x:c r="X211" s="65" t="str">
        <x:f>IF(H211="","editable_future_gpu_unavailable","InferenceX_source_curve_HBM_bandwidth_power_scaled")</x:f>
        <x:v>editable_future_gpu_unavailable</x:v>
      </x:c>
      <x:c r="Y211" s="72" t="str">
        <x:v>2026-07-16</x:v>
      </x:c>
      <x:c r="Z211" s="65" t="str">
        <x:v>https://github.com/SemiAnalysisAI/InferenceX/actions/runs/29506569772/attempts/2</x:v>
      </x:c>
      <x:c r="AA211" s="65" t="str">
        <x:f>IF(H211="","Enter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212">
      <x:c r="A212" t="str">
        <x:v>Kimi K2.5|R300|short|50</x:v>
      </x:c>
      <x:c r="B212" t="str">
        <x:v>Kimi K2.5</x:v>
      </x:c>
      <x:c r="C212" t="str">
        <x:v>kimik2.5</x:v>
      </x:c>
      <x:c r="D212" t="str">
        <x:v>R300</x:v>
      </x:c>
      <x:c r="E212" t="str">
        <x:v>short</x:v>
      </x:c>
      <x:c r="F212" s="66" t="n">
        <x:v>50</x:v>
      </x:c>
      <x:c r="G212" s="67" t="str">
        <x:f>IF(H212="","N","Y")</x:f>
        <x:v>N</x:v>
      </x:c>
      <x:c r="H212" s="157" t="str">
        <x:f>IFERROR(IF(OR('00b_GPU_Scaling'!F12="",'00b_GPU_Scaling'!F7="",H152=""),"",H152*'00b_GPU_Scaling'!F12/'00b_GPU_Scaling'!F7),"")</x:f>
      </x:c>
      <x:c r="I212" s="70" t="str">
        <x:f>IF(H212="","",I152)</x:f>
      </x:c>
      <x:c r="J212" s="70" t="str">
        <x:f>IF(H212="","",J152)</x:f>
      </x:c>
      <x:c r="K212" s="158" t="str">
        <x:f>IFERROR(IF(OR('00b_GPU_Scaling'!F12="",'00b_GPU_Scaling'!F7=""),"",'00b_GPU_Scaling'!F12/'00b_GPU_Scaling'!F7),"")</x:f>
      </x:c>
      <x:c r="L212" t="str">
        <x:v>B300</x:v>
      </x:c>
      <x:c r="M212" t="str">
        <x:v>420116</x:v>
      </x:c>
      <x:c r="N212" t="str">
        <x:v>vllm</x:v>
      </x:c>
      <x:c r="O212" t="str">
        <x:v>fp4</x:v>
      </x:c>
      <x:c r="P212" t="str">
        <x:v>none</x:v>
      </x:c>
      <x:c r="Q212" t="n">
        <x:v>32</x:v>
      </x:c>
      <x:c r="R212" t="str">
        <x:v>single_turn</x:v>
      </x:c>
      <x:c r="S212" t="n">
        <x:v>1024</x:v>
      </x:c>
      <x:c r="T212" t="n">
        <x:v>1024</x:v>
      </x:c>
      <x:c r="U212" t="n">
        <x:v>21</x:v>
      </x:c>
      <x:c r="V212" t="n">
        <x:v>16</x:v>
      </x:c>
      <x:c r="W212" s="65" t="str">
        <x:f>IF(H212="","unavailable_missing_hbm_bandwidth_or_all_in_power","HBM_bandwidth_per_all_in_power_scaled_target_met")</x:f>
        <x:v>unavailable_missing_hbm_bandwidth_or_all_in_power</x:v>
      </x:c>
      <x:c r="X212" s="65" t="str">
        <x:f>IF(H212="","editable_future_gpu_unavailable","InferenceX_source_curve_HBM_bandwidth_power_scaled")</x:f>
        <x:v>editable_future_gpu_unavailable</x:v>
      </x:c>
      <x:c r="Y212" s="72" t="str">
        <x:v>2026-06-07</x:v>
      </x:c>
      <x:c r="Z212" s="65" t="str">
        <x:v>https://github.com/SemiAnalysisAI/InferenceX/actions/runs/27045004683/attempts/1</x:v>
      </x:c>
      <x:c r="AA212" s="65" t="str">
        <x:f>IF(H212="","Enter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213">
      <x:c r="A213" t="str">
        <x:v>Kimi K2.5|R300|long|50</x:v>
      </x:c>
      <x:c r="B213" t="str">
        <x:v>Kimi K2.5</x:v>
      </x:c>
      <x:c r="C213" t="str">
        <x:v>kimik2.5</x:v>
      </x:c>
      <x:c r="D213" t="str">
        <x:v>R300</x:v>
      </x:c>
      <x:c r="E213" t="str">
        <x:v>long</x:v>
      </x:c>
      <x:c r="F213" s="66" t="n">
        <x:v>50</x:v>
      </x:c>
      <x:c r="G213" s="67" t="str">
        <x:f>IF(H213="","N","Y")</x:f>
        <x:v>N</x:v>
      </x:c>
      <x:c r="H213" s="157" t="str">
        <x:f>IFERROR(IF(OR('00b_GPU_Scaling'!F12="",'00b_GPU_Scaling'!F7="",H153=""),"",H153*'00b_GPU_Scaling'!F12/'00b_GPU_Scaling'!F7),"")</x:f>
      </x:c>
      <x:c r="I213" s="70" t="str">
        <x:f>IF(H213="","",I153)</x:f>
      </x:c>
      <x:c r="J213" s="70" t="str">
        <x:f>IF(H213="","",J153)</x:f>
      </x:c>
      <x:c r="K213" s="158" t="str">
        <x:f>IFERROR(IF(OR('00b_GPU_Scaling'!F12="",'00b_GPU_Scaling'!F7=""),"",'00b_GPU_Scaling'!F12/'00b_GPU_Scaling'!F7),"")</x:f>
      </x:c>
      <x:c r="L213" t="str">
        <x:v>B300</x:v>
      </x:c>
      <x:c r="M213" t="str">
        <x:v>420104</x:v>
      </x:c>
      <x:c r="N213" t="str">
        <x:v>vllm</x:v>
      </x:c>
      <x:c r="O213" t="str">
        <x:v>fp4</x:v>
      </x:c>
      <x:c r="P213" t="str">
        <x:v>none</x:v>
      </x:c>
      <x:c r="Q213" t="n">
        <x:v>16</x:v>
      </x:c>
      <x:c r="R213" t="str">
        <x:v>single_turn</x:v>
      </x:c>
      <x:c r="S213" t="n">
        <x:v>8192</x:v>
      </x:c>
      <x:c r="T213" t="n">
        <x:v>1024</x:v>
      </x:c>
      <x:c r="U213" t="n">
        <x:v>21</x:v>
      </x:c>
      <x:c r="V213" t="n">
        <x:v>13</x:v>
      </x:c>
      <x:c r="W213" s="65" t="str">
        <x:f>IF(H213="","unavailable_missing_hbm_bandwidth_or_all_in_power","HBM_bandwidth_per_all_in_power_scaled_target_met")</x:f>
        <x:v>unavailable_missing_hbm_bandwidth_or_all_in_power</x:v>
      </x:c>
      <x:c r="X213" s="65" t="str">
        <x:f>IF(H213="","editable_future_gpu_unavailable","InferenceX_source_curve_HBM_bandwidth_power_scaled")</x:f>
        <x:v>editable_future_gpu_unavailable</x:v>
      </x:c>
      <x:c r="Y213" s="72" t="str">
        <x:v>2026-06-07</x:v>
      </x:c>
      <x:c r="Z213" s="65" t="str">
        <x:v>https://github.com/SemiAnalysisAI/InferenceX/actions/runs/27045004683/attempts/1</x:v>
      </x:c>
      <x:c r="AA213" s="65" t="str">
        <x:f>IF(H213="","Enter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214">
      <x:c r="A214" t="str">
        <x:v>Kimi K2.5|R300|agentic|50</x:v>
      </x:c>
      <x:c r="B214" t="str">
        <x:v>Kimi K2.5</x:v>
      </x:c>
      <x:c r="C214" t="str">
        <x:v>kimik2.5</x:v>
      </x:c>
      <x:c r="D214" t="str">
        <x:v>R300</x:v>
      </x:c>
      <x:c r="E214" t="str">
        <x:v>agentic</x:v>
      </x:c>
      <x:c r="F214" s="66" t="n">
        <x:v>50</x:v>
      </x:c>
      <x:c r="G214" s="67" t="str">
        <x:f>IF(H214="","N","Y")</x:f>
        <x:v>N</x:v>
      </x:c>
      <x:c r="H214" s="157" t="str">
        <x:f>IFERROR(IF(OR('00b_GPU_Scaling'!F12="",'00b_GPU_Scaling'!F7="",H154=""),"",H154*'00b_GPU_Scaling'!F12/'00b_GPU_Scaling'!F7),"")</x:f>
      </x:c>
      <x:c r="I214" s="70" t="str">
        <x:f>IF(H214="","",I154)</x:f>
      </x:c>
      <x:c r="J214" s="70" t="str">
        <x:f>IF(H214="","",J154)</x:f>
      </x:c>
      <x:c r="K214" s="158" t="str">
        <x:f>IFERROR(IF(OR('00b_GPU_Scaling'!F12="",'00b_GPU_Scaling'!F7=""),"",'00b_GPU_Scaling'!F12/'00b_GPU_Scaling'!F7),"")</x:f>
      </x:c>
      <x:c r="L214" t="str">
        <x:v>B300</x:v>
      </x:c>
      <x:c r="M214" t="str">
        <x:v>435993</x:v>
      </x:c>
      <x:c r="N214" t="str">
        <x:v>vllm</x:v>
      </x:c>
      <x:c r="O214" t="str">
        <x:v>fp4</x:v>
      </x:c>
      <x:c r="P214" t="str">
        <x:v>mtp</x:v>
      </x:c>
      <x:c r="Q214" t="n">
        <x:v>16</x:v>
      </x:c>
      <x:c r="R214" t="str">
        <x:v>agentic_traces</x:v>
      </x:c>
      <x:c r="S214"/>
      <x:c r="T214"/>
      <x:c r="U214" t="n">
        <x:v>20</x:v>
      </x:c>
      <x:c r="V214" t="n">
        <x:v>6</x:v>
      </x:c>
      <x:c r="W214" s="65" t="str">
        <x:f>IF(H214="","unavailable_missing_hbm_bandwidth_or_all_in_power","HBM_bandwidth_per_all_in_power_scaled_target_met")</x:f>
        <x:v>unavailable_missing_hbm_bandwidth_or_all_in_power</x:v>
      </x:c>
      <x:c r="X214" s="65" t="str">
        <x:f>IF(H214="","editable_future_gpu_unavailable","InferenceX_source_curve_HBM_bandwidth_power_scaled")</x:f>
        <x:v>editable_future_gpu_unavailable</x:v>
      </x:c>
      <x:c r="Y214" s="72" t="str">
        <x:v>2026-07-16</x:v>
      </x:c>
      <x:c r="Z214" s="65" t="str">
        <x:v>https://github.com/SemiAnalysisAI/InferenceX/actions/runs/29506569772/attempts/2</x:v>
      </x:c>
      <x:c r="AA214" s="65" t="str">
        <x:f>IF(H214="","Enter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215">
      <x:c r="A215" t="str">
        <x:v>Kimi K2.5|R300|short|70</x:v>
      </x:c>
      <x:c r="B215" t="str">
        <x:v>Kimi K2.5</x:v>
      </x:c>
      <x:c r="C215" t="str">
        <x:v>kimik2.5</x:v>
      </x:c>
      <x:c r="D215" t="str">
        <x:v>R300</x:v>
      </x:c>
      <x:c r="E215" t="str">
        <x:v>short</x:v>
      </x:c>
      <x:c r="F215" s="66" t="n">
        <x:v>70</x:v>
      </x:c>
      <x:c r="G215" s="67" t="str">
        <x:f>IF(H215="","N","Y")</x:f>
        <x:v>N</x:v>
      </x:c>
      <x:c r="H215" s="157" t="str">
        <x:f>IFERROR(IF(OR('00b_GPU_Scaling'!F12="",'00b_GPU_Scaling'!F7="",H155=""),"",H155*'00b_GPU_Scaling'!F12/'00b_GPU_Scaling'!F7),"")</x:f>
      </x:c>
      <x:c r="I215" s="70" t="str">
        <x:f>IF(H215="","",I155)</x:f>
      </x:c>
      <x:c r="J215" s="70" t="str">
        <x:f>IF(H215="","",J155)</x:f>
      </x:c>
      <x:c r="K215" s="158" t="str">
        <x:f>IFERROR(IF(OR('00b_GPU_Scaling'!F12="",'00b_GPU_Scaling'!F7=""),"",'00b_GPU_Scaling'!F12/'00b_GPU_Scaling'!F7),"")</x:f>
      </x:c>
      <x:c r="L215" t="str">
        <x:v>B300</x:v>
      </x:c>
      <x:c r="M215" t="str">
        <x:v>420118</x:v>
      </x:c>
      <x:c r="N215" t="str">
        <x:v>vllm</x:v>
      </x:c>
      <x:c r="O215" t="str">
        <x:v>fp4</x:v>
      </x:c>
      <x:c r="P215" t="str">
        <x:v>none</x:v>
      </x:c>
      <x:c r="Q215" t="n">
        <x:v>16</x:v>
      </x:c>
      <x:c r="R215" t="str">
        <x:v>single_turn</x:v>
      </x:c>
      <x:c r="S215" t="n">
        <x:v>1024</x:v>
      </x:c>
      <x:c r="T215" t="n">
        <x:v>1024</x:v>
      </x:c>
      <x:c r="U215" t="n">
        <x:v>21</x:v>
      </x:c>
      <x:c r="V215" t="n">
        <x:v>12</x:v>
      </x:c>
      <x:c r="W215" s="65" t="str">
        <x:f>IF(H215="","unavailable_missing_hbm_bandwidth_or_all_in_power","HBM_bandwidth_per_all_in_power_scaled_target_met")</x:f>
        <x:v>unavailable_missing_hbm_bandwidth_or_all_in_power</x:v>
      </x:c>
      <x:c r="X215" s="65" t="str">
        <x:f>IF(H215="","editable_future_gpu_unavailable","InferenceX_source_curve_HBM_bandwidth_power_scaled")</x:f>
        <x:v>editable_future_gpu_unavailable</x:v>
      </x:c>
      <x:c r="Y215" s="72" t="str">
        <x:v>2026-06-07</x:v>
      </x:c>
      <x:c r="Z215" s="65" t="str">
        <x:v>https://github.com/SemiAnalysisAI/InferenceX/actions/runs/27045004683/attempts/1</x:v>
      </x:c>
      <x:c r="AA215" s="65" t="str">
        <x:f>IF(H215="","Enter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216">
      <x:c r="A216" t="str">
        <x:v>Kimi K2.5|R300|long|70</x:v>
      </x:c>
      <x:c r="B216" t="str">
        <x:v>Kimi K2.5</x:v>
      </x:c>
      <x:c r="C216" t="str">
        <x:v>kimik2.5</x:v>
      </x:c>
      <x:c r="D216" t="str">
        <x:v>R300</x:v>
      </x:c>
      <x:c r="E216" t="str">
        <x:v>long</x:v>
      </x:c>
      <x:c r="F216" s="66" t="n">
        <x:v>70</x:v>
      </x:c>
      <x:c r="G216" s="67" t="str">
        <x:f>IF(H216="","N","Y")</x:f>
        <x:v>N</x:v>
      </x:c>
      <x:c r="H216" s="157" t="str">
        <x:f>IFERROR(IF(OR('00b_GPU_Scaling'!F12="",'00b_GPU_Scaling'!F7="",H156=""),"",H156*'00b_GPU_Scaling'!F12/'00b_GPU_Scaling'!F7),"")</x:f>
      </x:c>
      <x:c r="I216" s="70" t="str">
        <x:f>IF(H216="","",I156)</x:f>
      </x:c>
      <x:c r="J216" s="70" t="str">
        <x:f>IF(H216="","",J156)</x:f>
      </x:c>
      <x:c r="K216" s="158" t="str">
        <x:f>IFERROR(IF(OR('00b_GPU_Scaling'!F12="",'00b_GPU_Scaling'!F7=""),"",'00b_GPU_Scaling'!F12/'00b_GPU_Scaling'!F7),"")</x:f>
      </x:c>
      <x:c r="L216" t="str">
        <x:v>B300</x:v>
      </x:c>
      <x:c r="M216" t="str">
        <x:v>420104</x:v>
      </x:c>
      <x:c r="N216" t="str">
        <x:v>vllm</x:v>
      </x:c>
      <x:c r="O216" t="str">
        <x:v>fp4</x:v>
      </x:c>
      <x:c r="P216" t="str">
        <x:v>none</x:v>
      </x:c>
      <x:c r="Q216" t="n">
        <x:v>16</x:v>
      </x:c>
      <x:c r="R216" t="str">
        <x:v>single_turn</x:v>
      </x:c>
      <x:c r="S216" t="n">
        <x:v>8192</x:v>
      </x:c>
      <x:c r="T216" t="n">
        <x:v>1024</x:v>
      </x:c>
      <x:c r="U216" t="n">
        <x:v>21</x:v>
      </x:c>
      <x:c r="V216" t="n">
        <x:v>12</x:v>
      </x:c>
      <x:c r="W216" s="65" t="str">
        <x:f>IF(H216="","unavailable_missing_hbm_bandwidth_or_all_in_power","HBM_bandwidth_per_all_in_power_scaled_target_met")</x:f>
        <x:v>unavailable_missing_hbm_bandwidth_or_all_in_power</x:v>
      </x:c>
      <x:c r="X216" s="65" t="str">
        <x:f>IF(H216="","editable_future_gpu_unavailable","InferenceX_source_curve_HBM_bandwidth_power_scaled")</x:f>
        <x:v>editable_future_gpu_unavailable</x:v>
      </x:c>
      <x:c r="Y216" s="72" t="str">
        <x:v>2026-06-07</x:v>
      </x:c>
      <x:c r="Z216" s="65" t="str">
        <x:v>https://github.com/SemiAnalysisAI/InferenceX/actions/runs/27045004683/attempts/1</x:v>
      </x:c>
      <x:c r="AA216" s="65" t="str">
        <x:f>IF(H216="","Enter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217">
      <x:c r="A217" t="str">
        <x:v>Kimi K2.5|R300|agentic|70</x:v>
      </x:c>
      <x:c r="B217" t="str">
        <x:v>Kimi K2.5</x:v>
      </x:c>
      <x:c r="C217" t="str">
        <x:v>kimik2.5</x:v>
      </x:c>
      <x:c r="D217" t="str">
        <x:v>R300</x:v>
      </x:c>
      <x:c r="E217" t="str">
        <x:v>agentic</x:v>
      </x:c>
      <x:c r="F217" s="66" t="n">
        <x:v>70</x:v>
      </x:c>
      <x:c r="G217" s="67" t="str">
        <x:f>IF(H217="","N","Y")</x:f>
        <x:v>N</x:v>
      </x:c>
      <x:c r="H217" s="157" t="str">
        <x:f>IFERROR(IF(OR('00b_GPU_Scaling'!F12="",'00b_GPU_Scaling'!F7="",H157=""),"",H157*'00b_GPU_Scaling'!F12/'00b_GPU_Scaling'!F7),"")</x:f>
      </x:c>
      <x:c r="I217" s="70" t="str">
        <x:f>IF(H217="","",I157)</x:f>
      </x:c>
      <x:c r="J217" s="70" t="str">
        <x:f>IF(H217="","",J157)</x:f>
      </x:c>
      <x:c r="K217" s="158" t="str">
        <x:f>IFERROR(IF(OR('00b_GPU_Scaling'!F12="",'00b_GPU_Scaling'!F7=""),"",'00b_GPU_Scaling'!F12/'00b_GPU_Scaling'!F7),"")</x:f>
      </x:c>
      <x:c r="L217" t="str">
        <x:v>B300</x:v>
      </x:c>
      <x:c r="M217" t="str">
        <x:v>436002</x:v>
      </x:c>
      <x:c r="N217" t="str">
        <x:v>vllm</x:v>
      </x:c>
      <x:c r="O217" t="str">
        <x:v>fp4</x:v>
      </x:c>
      <x:c r="P217" t="str">
        <x:v>mtp</x:v>
      </x:c>
      <x:c r="Q217" t="n">
        <x:v>8</x:v>
      </x:c>
      <x:c r="R217" t="str">
        <x:v>agentic_traces</x:v>
      </x:c>
      <x:c r="S217"/>
      <x:c r="T217"/>
      <x:c r="U217" t="n">
        <x:v>20</x:v>
      </x:c>
      <x:c r="V217" t="n">
        <x:v>5</x:v>
      </x:c>
      <x:c r="W217" s="65" t="str">
        <x:f>IF(H217="","unavailable_missing_hbm_bandwidth_or_all_in_power","HBM_bandwidth_per_all_in_power_scaled_target_met")</x:f>
        <x:v>unavailable_missing_hbm_bandwidth_or_all_in_power</x:v>
      </x:c>
      <x:c r="X217" s="65" t="str">
        <x:f>IF(H217="","editable_future_gpu_unavailable","InferenceX_source_curve_HBM_bandwidth_power_scaled")</x:f>
        <x:v>editable_future_gpu_unavailable</x:v>
      </x:c>
      <x:c r="Y217" s="72" t="str">
        <x:v>2026-07-16</x:v>
      </x:c>
      <x:c r="Z217" s="65" t="str">
        <x:v>https://github.com/SemiAnalysisAI/InferenceX/actions/runs/29506569772/attempts/2</x:v>
      </x:c>
      <x:c r="AA217" s="65" t="str">
        <x:f>IF(H217="","Enter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218">
      <x:c r="A218" t="str">
        <x:v>Kimi K2.5|R300|short|100</x:v>
      </x:c>
      <x:c r="B218" t="str">
        <x:v>Kimi K2.5</x:v>
      </x:c>
      <x:c r="C218" t="str">
        <x:v>kimik2.5</x:v>
      </x:c>
      <x:c r="D218" t="str">
        <x:v>R300</x:v>
      </x:c>
      <x:c r="E218" t="str">
        <x:v>short</x:v>
      </x:c>
      <x:c r="F218" s="66" t="n">
        <x:v>100</x:v>
      </x:c>
      <x:c r="G218" s="67" t="str">
        <x:f>IF(H218="","N","Y")</x:f>
        <x:v>N</x:v>
      </x:c>
      <x:c r="H218" s="157" t="str">
        <x:f>IFERROR(IF(OR('00b_GPU_Scaling'!F12="",'00b_GPU_Scaling'!F7="",H158=""),"",H158*'00b_GPU_Scaling'!F12/'00b_GPU_Scaling'!F7),"")</x:f>
      </x:c>
      <x:c r="I218" s="70" t="str">
        <x:f>IF(H218="","",I158)</x:f>
      </x:c>
      <x:c r="J218" s="70" t="str">
        <x:f>IF(H218="","",J158)</x:f>
      </x:c>
      <x:c r="K218" s="158" t="str">
        <x:f>IFERROR(IF(OR('00b_GPU_Scaling'!F12="",'00b_GPU_Scaling'!F7=""),"",'00b_GPU_Scaling'!F12/'00b_GPU_Scaling'!F7),"")</x:f>
      </x:c>
      <x:c r="L218" t="str">
        <x:v>B300</x:v>
      </x:c>
      <x:c r="M218" t="str">
        <x:v>420118</x:v>
      </x:c>
      <x:c r="N218" t="str">
        <x:v>vllm</x:v>
      </x:c>
      <x:c r="O218" t="str">
        <x:v>fp4</x:v>
      </x:c>
      <x:c r="P218" t="str">
        <x:v>none</x:v>
      </x:c>
      <x:c r="Q218" t="n">
        <x:v>16</x:v>
      </x:c>
      <x:c r="R218" t="str">
        <x:v>single_turn</x:v>
      </x:c>
      <x:c r="S218" t="n">
        <x:v>1024</x:v>
      </x:c>
      <x:c r="T218" t="n">
        <x:v>1024</x:v>
      </x:c>
      <x:c r="U218" t="n">
        <x:v>21</x:v>
      </x:c>
      <x:c r="V218" t="n">
        <x:v>9</x:v>
      </x:c>
      <x:c r="W218" s="65" t="str">
        <x:f>IF(H218="","unavailable_missing_hbm_bandwidth_or_all_in_power","HBM_bandwidth_per_all_in_power_scaled_target_met")</x:f>
        <x:v>unavailable_missing_hbm_bandwidth_or_all_in_power</x:v>
      </x:c>
      <x:c r="X218" s="65" t="str">
        <x:f>IF(H218="","editable_future_gpu_unavailable","InferenceX_source_curve_HBM_bandwidth_power_scaled")</x:f>
        <x:v>editable_future_gpu_unavailable</x:v>
      </x:c>
      <x:c r="Y218" s="72" t="str">
        <x:v>2026-06-07</x:v>
      </x:c>
      <x:c r="Z218" s="65" t="str">
        <x:v>https://github.com/SemiAnalysisAI/InferenceX/actions/runs/27045004683/attempts/1</x:v>
      </x:c>
      <x:c r="AA218" s="65" t="str">
        <x:f>IF(H218="","Enter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219">
      <x:c r="A219" t="str">
        <x:v>Kimi K2.5|R300|long|100</x:v>
      </x:c>
      <x:c r="B219" t="str">
        <x:v>Kimi K2.5</x:v>
      </x:c>
      <x:c r="C219" t="str">
        <x:v>kimik2.5</x:v>
      </x:c>
      <x:c r="D219" t="str">
        <x:v>R300</x:v>
      </x:c>
      <x:c r="E219" t="str">
        <x:v>long</x:v>
      </x:c>
      <x:c r="F219" s="66" t="n">
        <x:v>100</x:v>
      </x:c>
      <x:c r="G219" s="67" t="str">
        <x:f>IF(H219="","N","Y")</x:f>
        <x:v>N</x:v>
      </x:c>
      <x:c r="H219" s="157" t="str">
        <x:f>IFERROR(IF(OR('00b_GPU_Scaling'!F12="",'00b_GPU_Scaling'!F7="",H159=""),"",H159*'00b_GPU_Scaling'!F12/'00b_GPU_Scaling'!F7),"")</x:f>
      </x:c>
      <x:c r="I219" s="70" t="str">
        <x:f>IF(H219="","",I159)</x:f>
      </x:c>
      <x:c r="J219" s="70" t="str">
        <x:f>IF(H219="","",J159)</x:f>
      </x:c>
      <x:c r="K219" s="158" t="str">
        <x:f>IFERROR(IF(OR('00b_GPU_Scaling'!F12="",'00b_GPU_Scaling'!F7=""),"",'00b_GPU_Scaling'!F12/'00b_GPU_Scaling'!F7),"")</x:f>
      </x:c>
      <x:c r="L219" t="str">
        <x:v>B300</x:v>
      </x:c>
      <x:c r="M219" t="str">
        <x:v>420114</x:v>
      </x:c>
      <x:c r="N219" t="str">
        <x:v>vllm</x:v>
      </x:c>
      <x:c r="O219" t="str">
        <x:v>fp4</x:v>
      </x:c>
      <x:c r="P219" t="str">
        <x:v>none</x:v>
      </x:c>
      <x:c r="Q219" t="n">
        <x:v>8</x:v>
      </x:c>
      <x:c r="R219" t="str">
        <x:v>single_turn</x:v>
      </x:c>
      <x:c r="S219" t="n">
        <x:v>8192</x:v>
      </x:c>
      <x:c r="T219" t="n">
        <x:v>1024</x:v>
      </x:c>
      <x:c r="U219" t="n">
        <x:v>21</x:v>
      </x:c>
      <x:c r="V219" t="n">
        <x:v>8</x:v>
      </x:c>
      <x:c r="W219" s="65" t="str">
        <x:f>IF(H219="","unavailable_missing_hbm_bandwidth_or_all_in_power","HBM_bandwidth_per_all_in_power_scaled_target_met")</x:f>
        <x:v>unavailable_missing_hbm_bandwidth_or_all_in_power</x:v>
      </x:c>
      <x:c r="X219" s="65" t="str">
        <x:f>IF(H219="","editable_future_gpu_unavailable","InferenceX_source_curve_HBM_bandwidth_power_scaled")</x:f>
        <x:v>editable_future_gpu_unavailable</x:v>
      </x:c>
      <x:c r="Y219" s="72" t="str">
        <x:v>2026-06-07</x:v>
      </x:c>
      <x:c r="Z219" s="65" t="str">
        <x:v>https://github.com/SemiAnalysisAI/InferenceX/actions/runs/27045004683/attempts/1</x:v>
      </x:c>
      <x:c r="AA219" s="65" t="str">
        <x:f>IF(H219="","Enter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220">
      <x:c r="A220" t="str">
        <x:v>Kimi K2.5|R300|agentic|100</x:v>
      </x:c>
      <x:c r="B220" t="str">
        <x:v>Kimi K2.5</x:v>
      </x:c>
      <x:c r="C220" t="str">
        <x:v>kimik2.5</x:v>
      </x:c>
      <x:c r="D220" t="str">
        <x:v>R300</x:v>
      </x:c>
      <x:c r="E220" t="str">
        <x:v>agentic</x:v>
      </x:c>
      <x:c r="F220" s="66" t="n">
        <x:v>100</x:v>
      </x:c>
      <x:c r="G220" s="67" t="str">
        <x:f>IF(H220="","N","Y")</x:f>
        <x:v>N</x:v>
      </x:c>
      <x:c r="H220" s="157" t="str">
        <x:f>IFERROR(IF(OR('00b_GPU_Scaling'!F12="",'00b_GPU_Scaling'!F7="",H160=""),"",H160*'00b_GPU_Scaling'!F12/'00b_GPU_Scaling'!F7),"")</x:f>
      </x:c>
      <x:c r="I220" s="70" t="str">
        <x:f>IF(H220="","",I160)</x:f>
      </x:c>
      <x:c r="J220" s="70" t="str">
        <x:f>IF(H220="","",J160)</x:f>
      </x:c>
      <x:c r="K220" s="158" t="str">
        <x:f>IFERROR(IF(OR('00b_GPU_Scaling'!F12="",'00b_GPU_Scaling'!F7=""),"",'00b_GPU_Scaling'!F12/'00b_GPU_Scaling'!F7),"")</x:f>
      </x:c>
      <x:c r="L220" t="str">
        <x:v>B300</x:v>
      </x:c>
      <x:c r="M220" t="str">
        <x:v>436002</x:v>
      </x:c>
      <x:c r="N220" t="str">
        <x:v>vllm</x:v>
      </x:c>
      <x:c r="O220" t="str">
        <x:v>fp4</x:v>
      </x:c>
      <x:c r="P220" t="str">
        <x:v>mtp</x:v>
      </x:c>
      <x:c r="Q220" t="n">
        <x:v>8</x:v>
      </x:c>
      <x:c r="R220" t="str">
        <x:v>agentic_traces</x:v>
      </x:c>
      <x:c r="S220"/>
      <x:c r="T220"/>
      <x:c r="U220" t="n">
        <x:v>20</x:v>
      </x:c>
      <x:c r="V220" t="n">
        <x:v>5</x:v>
      </x:c>
      <x:c r="W220" s="65" t="str">
        <x:f>IF(H220="","unavailable_missing_hbm_bandwidth_or_all_in_power","HBM_bandwidth_per_all_in_power_scaled_target_met")</x:f>
        <x:v>unavailable_missing_hbm_bandwidth_or_all_in_power</x:v>
      </x:c>
      <x:c r="X220" s="65" t="str">
        <x:f>IF(H220="","editable_future_gpu_unavailable","InferenceX_source_curve_HBM_bandwidth_power_scaled")</x:f>
        <x:v>editable_future_gpu_unavailable</x:v>
      </x:c>
      <x:c r="Y220" s="72" t="str">
        <x:v>2026-07-16</x:v>
      </x:c>
      <x:c r="Z220" s="65" t="str">
        <x:v>https://github.com/SemiAnalysisAI/InferenceX/actions/runs/29506569772/attempts/2</x:v>
      </x:c>
      <x:c r="AA220" s="65" t="str">
        <x:f>IF(H220="","Enter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221">
      <x:c r="A221" t="str">
        <x:v>Kimi K2.5|VR300|short|30</x:v>
      </x:c>
      <x:c r="B221" t="str">
        <x:v>Kimi K2.5</x:v>
      </x:c>
      <x:c r="C221" t="str">
        <x:v>kimik2.5</x:v>
      </x:c>
      <x:c r="D221" t="str">
        <x:v>VR300</x:v>
      </x:c>
      <x:c r="E221" t="str">
        <x:v>short</x:v>
      </x:c>
      <x:c r="F221" s="66" t="n">
        <x:v>30</x:v>
      </x:c>
      <x:c r="G221" s="67" t="str">
        <x:f>IF(H221="","N","Y")</x:f>
        <x:v>N</x:v>
      </x:c>
      <x:c r="H221" s="157" t="str">
        <x:f>IFERROR(IF(OR('00b_GPU_Scaling'!F13="",'00b_GPU_Scaling'!F9="",H173=""),"",H173*'00b_GPU_Scaling'!F13/'00b_GPU_Scaling'!F9),"")</x:f>
      </x:c>
      <x:c r="I221" s="70" t="str">
        <x:f>IF(H221="","",I173)</x:f>
      </x:c>
      <x:c r="J221" s="70" t="str">
        <x:f>IF(H221="","",J173)</x:f>
      </x:c>
      <x:c r="K221" s="158" t="str">
        <x:f>IFERROR(IF(OR('00b_GPU_Scaling'!F13="",'00b_GPU_Scaling'!F9=""),"",'00b_GPU_Scaling'!F13/'00b_GPU_Scaling'!F9),"")</x:f>
      </x:c>
      <x:c r="L221" t="str">
        <x:v>GB300</x:v>
      </x:c>
      <x:c r="M221" t="str">
        <x:v>426864</x:v>
      </x:c>
      <x:c r="N221" t="str">
        <x:v>dynamo-trt</x:v>
      </x:c>
      <x:c r="O221" t="str">
        <x:v>fp4</x:v>
      </x:c>
      <x:c r="P221" t="str">
        <x:v>none</x:v>
      </x:c>
      <x:c r="Q221" t="n">
        <x:v>4301</x:v>
      </x:c>
      <x:c r="R221" t="str">
        <x:v>single_turn</x:v>
      </x:c>
      <x:c r="S221" t="n">
        <x:v>1024</x:v>
      </x:c>
      <x:c r="T221" t="n">
        <x:v>1024</x:v>
      </x:c>
      <x:c r="U221" t="n">
        <x:v>22</x:v>
      </x:c>
      <x:c r="V221" t="n">
        <x:v>19</x:v>
      </x:c>
      <x:c r="W221" s="65" t="str">
        <x:f>IF(H221="","unavailable_missing_hbm_bandwidth_or_all_in_power","HBM_bandwidth_per_all_in_power_scaled_target_met")</x:f>
        <x:v>unavailable_missing_hbm_bandwidth_or_all_in_power</x:v>
      </x:c>
      <x:c r="X221" s="65" t="str">
        <x:f>IF(H221="","editable_future_gpu_unavailable","InferenceX_source_curve_HBM_bandwidth_power_scaled")</x:f>
        <x:v>editable_future_gpu_unavailable</x:v>
      </x:c>
      <x:c r="Y221" s="72" t="str">
        <x:v>2026-06-22</x:v>
      </x:c>
      <x:c r="Z221" s="65" t="str">
        <x:v>https://github.com/SemiAnalysisAI/InferenceX/actions/runs/27663808752/attempts/2</x:v>
      </x:c>
      <x:c r="AA221" s="65" t="str">
        <x:f>IF(H221="","Enter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22">
      <x:c r="A222" t="str">
        <x:v>Kimi K2.5|VR300|long|30</x:v>
      </x:c>
      <x:c r="B222" t="str">
        <x:v>Kimi K2.5</x:v>
      </x:c>
      <x:c r="C222" t="str">
        <x:v>kimik2.5</x:v>
      </x:c>
      <x:c r="D222" t="str">
        <x:v>VR300</x:v>
      </x:c>
      <x:c r="E222" t="str">
        <x:v>long</x:v>
      </x:c>
      <x:c r="F222" s="66" t="n">
        <x:v>30</x:v>
      </x:c>
      <x:c r="G222" s="67" t="str">
        <x:f>IF(H222="","N","Y")</x:f>
        <x:v>N</x:v>
      </x:c>
      <x:c r="H222" s="157" t="str">
        <x:f>IFERROR(IF(OR('00b_GPU_Scaling'!F13="",'00b_GPU_Scaling'!F9="",H174=""),"",H174*'00b_GPU_Scaling'!F13/'00b_GPU_Scaling'!F9),"")</x:f>
      </x:c>
      <x:c r="I222" s="70" t="str">
        <x:f>IF(H222="","",I174)</x:f>
      </x:c>
      <x:c r="J222" s="70" t="str">
        <x:f>IF(H222="","",J174)</x:f>
      </x:c>
      <x:c r="K222" s="158" t="str">
        <x:f>IFERROR(IF(OR('00b_GPU_Scaling'!F13="",'00b_GPU_Scaling'!F9=""),"",'00b_GPU_Scaling'!F13/'00b_GPU_Scaling'!F9),"")</x:f>
      </x:c>
      <x:c r="L222" t="str">
        <x:v>GB300</x:v>
      </x:c>
      <x:c r="M222" t="str">
        <x:v>426862</x:v>
      </x:c>
      <x:c r="N222" t="str">
        <x:v>dynamo-trt</x:v>
      </x:c>
      <x:c r="O222" t="str">
        <x:v>fp4</x:v>
      </x:c>
      <x:c r="P222" t="str">
        <x:v>none</x:v>
      </x:c>
      <x:c r="Q222" t="n">
        <x:v>2253</x:v>
      </x:c>
      <x:c r="R222" t="str">
        <x:v>single_turn</x:v>
      </x:c>
      <x:c r="S222" t="n">
        <x:v>8192</x:v>
      </x:c>
      <x:c r="T222" t="n">
        <x:v>1024</x:v>
      </x:c>
      <x:c r="U222" t="n">
        <x:v>18</x:v>
      </x:c>
      <x:c r="V222" t="n">
        <x:v>17</x:v>
      </x:c>
      <x:c r="W222" s="65" t="str">
        <x:f>IF(H222="","unavailable_missing_hbm_bandwidth_or_all_in_power","HBM_bandwidth_per_all_in_power_scaled_target_met")</x:f>
        <x:v>unavailable_missing_hbm_bandwidth_or_all_in_power</x:v>
      </x:c>
      <x:c r="X222" s="65" t="str">
        <x:f>IF(H222="","editable_future_gpu_unavailable","InferenceX_source_curve_HBM_bandwidth_power_scaled")</x:f>
        <x:v>editable_future_gpu_unavailable</x:v>
      </x:c>
      <x:c r="Y222" s="72" t="str">
        <x:v>2026-06-22</x:v>
      </x:c>
      <x:c r="Z222" s="65" t="str">
        <x:v>https://github.com/SemiAnalysisAI/InferenceX/actions/runs/27663808752/attempts/2</x:v>
      </x:c>
      <x:c r="AA222" s="65" t="str">
        <x:f>IF(H222="","Enter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23">
      <x:c r="A223" t="str">
        <x:v>Kimi K2.5|VR300|agentic|30</x:v>
      </x:c>
      <x:c r="B223" t="str">
        <x:v>Kimi K2.5</x:v>
      </x:c>
      <x:c r="C223" t="str">
        <x:v>kimik2.5</x:v>
      </x:c>
      <x:c r="D223" t="str">
        <x:v>VR300</x:v>
      </x:c>
      <x:c r="E223" t="str">
        <x:v>agentic</x:v>
      </x:c>
      <x:c r="F223" s="66" t="n">
        <x:v>30</x:v>
      </x:c>
      <x:c r="G223" s="67" t="str">
        <x:f>IF(H223="","N","Y")</x:f>
        <x:v>N</x:v>
      </x:c>
      <x:c r="H223" s="157" t="str">
        <x:f>IFERROR(IF(OR('00b_GPU_Scaling'!F13="",'00b_GPU_Scaling'!F9="",H175=""),"",H175*'00b_GPU_Scaling'!F13/'00b_GPU_Scaling'!F9),"")</x:f>
      </x:c>
      <x:c r="I223" s="70" t="str">
        <x:f>IF(H223="","",I175)</x:f>
      </x:c>
      <x:c r="J223" s="70" t="str">
        <x:f>IF(H223="","",J175)</x:f>
      </x:c>
      <x:c r="K223" s="158" t="str">
        <x:f>IFERROR(IF(OR('00b_GPU_Scaling'!F13="",'00b_GPU_Scaling'!F9=""),"",'00b_GPU_Scaling'!F13/'00b_GPU_Scaling'!F9),"")</x:f>
      </x:c>
      <x:c r="L223" t="str">
        <x:v>GB300</x:v>
      </x:c>
      <x:c r="M223" t="str">
        <x:v>435996</x:v>
      </x:c>
      <x:c r="N223" t="str">
        <x:v>vllm</x:v>
      </x:c>
      <x:c r="O223" t="str">
        <x:v>fp4</x:v>
      </x:c>
      <x:c r="P223" t="str">
        <x:v>mtp</x:v>
      </x:c>
      <x:c r="Q223" t="n">
        <x:v>32</x:v>
      </x:c>
      <x:c r="R223" t="str">
        <x:v>agentic_traces</x:v>
      </x:c>
      <x:c r="S223"/>
      <x:c r="T223"/>
      <x:c r="U223" t="n">
        <x:v>20</x:v>
      </x:c>
      <x:c r="V223" t="n">
        <x:v>8</x:v>
      </x:c>
      <x:c r="W223" s="65" t="str">
        <x:f>IF(H223="","unavailable_missing_hbm_bandwidth_or_all_in_power","HBM_bandwidth_per_all_in_power_scaled_target_met")</x:f>
        <x:v>unavailable_missing_hbm_bandwidth_or_all_in_power</x:v>
      </x:c>
      <x:c r="X223" s="65" t="str">
        <x:f>IF(H223="","editable_future_gpu_unavailable","InferenceX_source_curve_HBM_bandwidth_power_scaled")</x:f>
        <x:v>editable_future_gpu_unavailable</x:v>
      </x:c>
      <x:c r="Y223" s="72" t="str">
        <x:v>2026-07-16</x:v>
      </x:c>
      <x:c r="Z223" s="65" t="str">
        <x:v>https://github.com/SemiAnalysisAI/InferenceX/actions/runs/29506569772/attempts/2</x:v>
      </x:c>
      <x:c r="AA223" s="65" t="str">
        <x:f>IF(H223="","Enter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24">
      <x:c r="A224" t="str">
        <x:v>Kimi K2.5|VR300|short|50</x:v>
      </x:c>
      <x:c r="B224" t="str">
        <x:v>Kimi K2.5</x:v>
      </x:c>
      <x:c r="C224" t="str">
        <x:v>kimik2.5</x:v>
      </x:c>
      <x:c r="D224" t="str">
        <x:v>VR300</x:v>
      </x:c>
      <x:c r="E224" t="str">
        <x:v>short</x:v>
      </x:c>
      <x:c r="F224" s="66" t="n">
        <x:v>50</x:v>
      </x:c>
      <x:c r="G224" s="67" t="str">
        <x:f>IF(H224="","N","Y")</x:f>
        <x:v>N</x:v>
      </x:c>
      <x:c r="H224" s="157" t="str">
        <x:f>IFERROR(IF(OR('00b_GPU_Scaling'!F13="",'00b_GPU_Scaling'!F9="",H176=""),"",H176*'00b_GPU_Scaling'!F13/'00b_GPU_Scaling'!F9),"")</x:f>
      </x:c>
      <x:c r="I224" s="70" t="str">
        <x:f>IF(H224="","",I176)</x:f>
      </x:c>
      <x:c r="J224" s="70" t="str">
        <x:f>IF(H224="","",J176)</x:f>
      </x:c>
      <x:c r="K224" s="158" t="str">
        <x:f>IFERROR(IF(OR('00b_GPU_Scaling'!F13="",'00b_GPU_Scaling'!F9=""),"",'00b_GPU_Scaling'!F13/'00b_GPU_Scaling'!F9),"")</x:f>
      </x:c>
      <x:c r="L224" t="str">
        <x:v>GB300</x:v>
      </x:c>
      <x:c r="M224" t="str">
        <x:v>426853</x:v>
      </x:c>
      <x:c r="N224" t="str">
        <x:v>dynamo-trt</x:v>
      </x:c>
      <x:c r="O224" t="str">
        <x:v>fp4</x:v>
      </x:c>
      <x:c r="P224" t="str">
        <x:v>none</x:v>
      </x:c>
      <x:c r="Q224" t="n">
        <x:v>4301</x:v>
      </x:c>
      <x:c r="R224" t="str">
        <x:v>single_turn</x:v>
      </x:c>
      <x:c r="S224" t="n">
        <x:v>1024</x:v>
      </x:c>
      <x:c r="T224" t="n">
        <x:v>1024</x:v>
      </x:c>
      <x:c r="U224" t="n">
        <x:v>22</x:v>
      </x:c>
      <x:c r="V224" t="n">
        <x:v>16</x:v>
      </x:c>
      <x:c r="W224" s="65" t="str">
        <x:f>IF(H224="","unavailable_missing_hbm_bandwidth_or_all_in_power","HBM_bandwidth_per_all_in_power_scaled_target_met")</x:f>
        <x:v>unavailable_missing_hbm_bandwidth_or_all_in_power</x:v>
      </x:c>
      <x:c r="X224" s="65" t="str">
        <x:f>IF(H224="","editable_future_gpu_unavailable","InferenceX_source_curve_HBM_bandwidth_power_scaled")</x:f>
        <x:v>editable_future_gpu_unavailable</x:v>
      </x:c>
      <x:c r="Y224" s="72" t="str">
        <x:v>2026-06-22</x:v>
      </x:c>
      <x:c r="Z224" s="65" t="str">
        <x:v>https://github.com/SemiAnalysisAI/InferenceX/actions/runs/27663808752/attempts/2</x:v>
      </x:c>
      <x:c r="AA224" s="65" t="str">
        <x:f>IF(H224="","Enter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25">
      <x:c r="A225" t="str">
        <x:v>Kimi K2.5|VR300|long|50</x:v>
      </x:c>
      <x:c r="B225" t="str">
        <x:v>Kimi K2.5</x:v>
      </x:c>
      <x:c r="C225" t="str">
        <x:v>kimik2.5</x:v>
      </x:c>
      <x:c r="D225" t="str">
        <x:v>VR300</x:v>
      </x:c>
      <x:c r="E225" t="str">
        <x:v>long</x:v>
      </x:c>
      <x:c r="F225" s="66" t="n">
        <x:v>50</x:v>
      </x:c>
      <x:c r="G225" s="67" t="str">
        <x:f>IF(H225="","N","Y")</x:f>
        <x:v>N</x:v>
      </x:c>
      <x:c r="H225" s="157" t="str">
        <x:f>IFERROR(IF(OR('00b_GPU_Scaling'!F13="",'00b_GPU_Scaling'!F9="",H177=""),"",H177*'00b_GPU_Scaling'!F13/'00b_GPU_Scaling'!F9),"")</x:f>
      </x:c>
      <x:c r="I225" s="70" t="str">
        <x:f>IF(H225="","",I177)</x:f>
      </x:c>
      <x:c r="J225" s="70" t="str">
        <x:f>IF(H225="","",J177)</x:f>
      </x:c>
      <x:c r="K225" s="158" t="str">
        <x:f>IFERROR(IF(OR('00b_GPU_Scaling'!F13="",'00b_GPU_Scaling'!F9=""),"",'00b_GPU_Scaling'!F13/'00b_GPU_Scaling'!F9),"")</x:f>
      </x:c>
      <x:c r="L225" t="str">
        <x:v>GB300</x:v>
      </x:c>
      <x:c r="M225" t="str">
        <x:v>426851</x:v>
      </x:c>
      <x:c r="N225" t="str">
        <x:v>dynamo-trt</x:v>
      </x:c>
      <x:c r="O225" t="str">
        <x:v>fp4</x:v>
      </x:c>
      <x:c r="P225" t="str">
        <x:v>none</x:v>
      </x:c>
      <x:c r="Q225" t="n">
        <x:v>1229</x:v>
      </x:c>
      <x:c r="R225" t="str">
        <x:v>single_turn</x:v>
      </x:c>
      <x:c r="S225" t="n">
        <x:v>8192</x:v>
      </x:c>
      <x:c r="T225" t="n">
        <x:v>1024</x:v>
      </x:c>
      <x:c r="U225" t="n">
        <x:v>18</x:v>
      </x:c>
      <x:c r="V225" t="n">
        <x:v>13</x:v>
      </x:c>
      <x:c r="W225" s="65" t="str">
        <x:f>IF(H225="","unavailable_missing_hbm_bandwidth_or_all_in_power","HBM_bandwidth_per_all_in_power_scaled_target_met")</x:f>
        <x:v>unavailable_missing_hbm_bandwidth_or_all_in_power</x:v>
      </x:c>
      <x:c r="X225" s="65" t="str">
        <x:f>IF(H225="","editable_future_gpu_unavailable","InferenceX_source_curve_HBM_bandwidth_power_scaled")</x:f>
        <x:v>editable_future_gpu_unavailable</x:v>
      </x:c>
      <x:c r="Y225" s="72" t="str">
        <x:v>2026-06-22</x:v>
      </x:c>
      <x:c r="Z225" s="65" t="str">
        <x:v>https://github.com/SemiAnalysisAI/InferenceX/actions/runs/27663808752/attempts/2</x:v>
      </x:c>
      <x:c r="AA225" s="65" t="str">
        <x:f>IF(H225="","Enter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26">
      <x:c r="A226" t="str">
        <x:v>Kimi K2.5|VR300|agentic|50</x:v>
      </x:c>
      <x:c r="B226" t="str">
        <x:v>Kimi K2.5</x:v>
      </x:c>
      <x:c r="C226" t="str">
        <x:v>kimik2.5</x:v>
      </x:c>
      <x:c r="D226" t="str">
        <x:v>VR300</x:v>
      </x:c>
      <x:c r="E226" t="str">
        <x:v>agentic</x:v>
      </x:c>
      <x:c r="F226" s="66" t="n">
        <x:v>50</x:v>
      </x:c>
      <x:c r="G226" s="67" t="str">
        <x:f>IF(H226="","N","Y")</x:f>
        <x:v>N</x:v>
      </x:c>
      <x:c r="H226" s="157" t="str">
        <x:f>IFERROR(IF(OR('00b_GPU_Scaling'!F13="",'00b_GPU_Scaling'!F9="",H178=""),"",H178*'00b_GPU_Scaling'!F13/'00b_GPU_Scaling'!F9),"")</x:f>
      </x:c>
      <x:c r="I226" s="70" t="str">
        <x:f>IF(H226="","",I178)</x:f>
      </x:c>
      <x:c r="J226" s="70" t="str">
        <x:f>IF(H226="","",J178)</x:f>
      </x:c>
      <x:c r="K226" s="158" t="str">
        <x:f>IFERROR(IF(OR('00b_GPU_Scaling'!F13="",'00b_GPU_Scaling'!F9=""),"",'00b_GPU_Scaling'!F13/'00b_GPU_Scaling'!F9),"")</x:f>
      </x:c>
      <x:c r="L226" t="str">
        <x:v>GB300</x:v>
      </x:c>
      <x:c r="M226" t="str">
        <x:v>435993</x:v>
      </x:c>
      <x:c r="N226" t="str">
        <x:v>vllm</x:v>
      </x:c>
      <x:c r="O226" t="str">
        <x:v>fp4</x:v>
      </x:c>
      <x:c r="P226" t="str">
        <x:v>mtp</x:v>
      </x:c>
      <x:c r="Q226" t="n">
        <x:v>16</x:v>
      </x:c>
      <x:c r="R226" t="str">
        <x:v>agentic_traces</x:v>
      </x:c>
      <x:c r="S226"/>
      <x:c r="T226"/>
      <x:c r="U226" t="n">
        <x:v>20</x:v>
      </x:c>
      <x:c r="V226" t="n">
        <x:v>6</x:v>
      </x:c>
      <x:c r="W226" s="65" t="str">
        <x:f>IF(H226="","unavailable_missing_hbm_bandwidth_or_all_in_power","HBM_bandwidth_per_all_in_power_scaled_target_met")</x:f>
        <x:v>unavailable_missing_hbm_bandwidth_or_all_in_power</x:v>
      </x:c>
      <x:c r="X226" s="65" t="str">
        <x:f>IF(H226="","editable_future_gpu_unavailable","InferenceX_source_curve_HBM_bandwidth_power_scaled")</x:f>
        <x:v>editable_future_gpu_unavailable</x:v>
      </x:c>
      <x:c r="Y226" s="72" t="str">
        <x:v>2026-07-16</x:v>
      </x:c>
      <x:c r="Z226" s="65" t="str">
        <x:v>https://github.com/SemiAnalysisAI/InferenceX/actions/runs/29506569772/attempts/2</x:v>
      </x:c>
      <x:c r="AA226" s="65" t="str">
        <x:f>IF(H226="","Enter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27">
      <x:c r="A227" t="str">
        <x:v>Kimi K2.5|VR300|short|70</x:v>
      </x:c>
      <x:c r="B227" t="str">
        <x:v>Kimi K2.5</x:v>
      </x:c>
      <x:c r="C227" t="str">
        <x:v>kimik2.5</x:v>
      </x:c>
      <x:c r="D227" t="str">
        <x:v>VR300</x:v>
      </x:c>
      <x:c r="E227" t="str">
        <x:v>short</x:v>
      </x:c>
      <x:c r="F227" s="66" t="n">
        <x:v>70</x:v>
      </x:c>
      <x:c r="G227" s="67" t="str">
        <x:f>IF(H227="","N","Y")</x:f>
        <x:v>N</x:v>
      </x:c>
      <x:c r="H227" s="157" t="str">
        <x:f>IFERROR(IF(OR('00b_GPU_Scaling'!F13="",'00b_GPU_Scaling'!F9="",H179=""),"",H179*'00b_GPU_Scaling'!F13/'00b_GPU_Scaling'!F9),"")</x:f>
      </x:c>
      <x:c r="I227" s="70" t="str">
        <x:f>IF(H227="","",I179)</x:f>
      </x:c>
      <x:c r="J227" s="70" t="str">
        <x:f>IF(H227="","",J179)</x:f>
      </x:c>
      <x:c r="K227" s="158" t="str">
        <x:f>IFERROR(IF(OR('00b_GPU_Scaling'!F13="",'00b_GPU_Scaling'!F9=""),"",'00b_GPU_Scaling'!F13/'00b_GPU_Scaling'!F9),"")</x:f>
      </x:c>
      <x:c r="L227" t="str">
        <x:v>GB300</x:v>
      </x:c>
      <x:c r="M227" t="str">
        <x:v>426848</x:v>
      </x:c>
      <x:c r="N227" t="str">
        <x:v>dynamo-trt</x:v>
      </x:c>
      <x:c r="O227" t="str">
        <x:v>fp4</x:v>
      </x:c>
      <x:c r="P227" t="str">
        <x:v>none</x:v>
      </x:c>
      <x:c r="Q227" t="n">
        <x:v>1229</x:v>
      </x:c>
      <x:c r="R227" t="str">
        <x:v>single_turn</x:v>
      </x:c>
      <x:c r="S227" t="n">
        <x:v>1024</x:v>
      </x:c>
      <x:c r="T227" t="n">
        <x:v>1024</x:v>
      </x:c>
      <x:c r="U227" t="n">
        <x:v>22</x:v>
      </x:c>
      <x:c r="V227" t="n">
        <x:v>13</x:v>
      </x:c>
      <x:c r="W227" s="65" t="str">
        <x:f>IF(H227="","unavailable_missing_hbm_bandwidth_or_all_in_power","HBM_bandwidth_per_all_in_power_scaled_target_met")</x:f>
        <x:v>unavailable_missing_hbm_bandwidth_or_all_in_power</x:v>
      </x:c>
      <x:c r="X227" s="65" t="str">
        <x:f>IF(H227="","editable_future_gpu_unavailable","InferenceX_source_curve_HBM_bandwidth_power_scaled")</x:f>
        <x:v>editable_future_gpu_unavailable</x:v>
      </x:c>
      <x:c r="Y227" s="72" t="str">
        <x:v>2026-06-22</x:v>
      </x:c>
      <x:c r="Z227" s="65" t="str">
        <x:v>https://github.com/SemiAnalysisAI/InferenceX/actions/runs/27663808752/attempts/2</x:v>
      </x:c>
      <x:c r="AA227" s="65" t="str">
        <x:f>IF(H227="","Enter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28">
      <x:c r="A228" t="str">
        <x:v>Kimi K2.5|VR300|long|70</x:v>
      </x:c>
      <x:c r="B228" t="str">
        <x:v>Kimi K2.5</x:v>
      </x:c>
      <x:c r="C228" t="str">
        <x:v>kimik2.5</x:v>
      </x:c>
      <x:c r="D228" t="str">
        <x:v>VR300</x:v>
      </x:c>
      <x:c r="E228" t="str">
        <x:v>long</x:v>
      </x:c>
      <x:c r="F228" s="66" t="n">
        <x:v>70</x:v>
      </x:c>
      <x:c r="G228" s="67" t="str">
        <x:f>IF(H228="","N","Y")</x:f>
        <x:v>N</x:v>
      </x:c>
      <x:c r="H228" s="157" t="str">
        <x:f>IFERROR(IF(OR('00b_GPU_Scaling'!F13="",'00b_GPU_Scaling'!F9="",H180=""),"",H180*'00b_GPU_Scaling'!F13/'00b_GPU_Scaling'!F9),"")</x:f>
      </x:c>
      <x:c r="I228" s="70" t="str">
        <x:f>IF(H228="","",I180)</x:f>
      </x:c>
      <x:c r="J228" s="70" t="str">
        <x:f>IF(H228="","",J180)</x:f>
      </x:c>
      <x:c r="K228" s="158" t="str">
        <x:f>IFERROR(IF(OR('00b_GPU_Scaling'!F13="",'00b_GPU_Scaling'!F9=""),"",'00b_GPU_Scaling'!F13/'00b_GPU_Scaling'!F9),"")</x:f>
      </x:c>
      <x:c r="L228" t="str">
        <x:v>GB300</x:v>
      </x:c>
      <x:c r="M228" t="str">
        <x:v>426854</x:v>
      </x:c>
      <x:c r="N228" t="str">
        <x:v>dynamo-trt</x:v>
      </x:c>
      <x:c r="O228" t="str">
        <x:v>fp4</x:v>
      </x:c>
      <x:c r="P228" t="str">
        <x:v>none</x:v>
      </x:c>
      <x:c r="Q228" t="n">
        <x:v>615</x:v>
      </x:c>
      <x:c r="R228" t="str">
        <x:v>single_turn</x:v>
      </x:c>
      <x:c r="S228" t="n">
        <x:v>8192</x:v>
      </x:c>
      <x:c r="T228" t="n">
        <x:v>1024</x:v>
      </x:c>
      <x:c r="U228" t="n">
        <x:v>18</x:v>
      </x:c>
      <x:c r="V228" t="n">
        <x:v>11</x:v>
      </x:c>
      <x:c r="W228" s="65" t="str">
        <x:f>IF(H228="","unavailable_missing_hbm_bandwidth_or_all_in_power","HBM_bandwidth_per_all_in_power_scaled_target_met")</x:f>
        <x:v>unavailable_missing_hbm_bandwidth_or_all_in_power</x:v>
      </x:c>
      <x:c r="X228" s="65" t="str">
        <x:f>IF(H228="","editable_future_gpu_unavailable","InferenceX_source_curve_HBM_bandwidth_power_scaled")</x:f>
        <x:v>editable_future_gpu_unavailable</x:v>
      </x:c>
      <x:c r="Y228" s="72" t="str">
        <x:v>2026-06-22</x:v>
      </x:c>
      <x:c r="Z228" s="65" t="str">
        <x:v>https://github.com/SemiAnalysisAI/InferenceX/actions/runs/27663808752/attempts/2</x:v>
      </x:c>
      <x:c r="AA228" s="65" t="str">
        <x:f>IF(H228="","Enter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29">
      <x:c r="A229" t="str">
        <x:v>Kimi K2.5|VR300|agentic|70</x:v>
      </x:c>
      <x:c r="B229" t="str">
        <x:v>Kimi K2.5</x:v>
      </x:c>
      <x:c r="C229" t="str">
        <x:v>kimik2.5</x:v>
      </x:c>
      <x:c r="D229" t="str">
        <x:v>VR300</x:v>
      </x:c>
      <x:c r="E229" t="str">
        <x:v>agentic</x:v>
      </x:c>
      <x:c r="F229" s="66" t="n">
        <x:v>70</x:v>
      </x:c>
      <x:c r="G229" s="67" t="str">
        <x:f>IF(H229="","N","Y")</x:f>
        <x:v>N</x:v>
      </x:c>
      <x:c r="H229" s="157" t="str">
        <x:f>IFERROR(IF(OR('00b_GPU_Scaling'!F13="",'00b_GPU_Scaling'!F9="",H181=""),"",H181*'00b_GPU_Scaling'!F13/'00b_GPU_Scaling'!F9),"")</x:f>
      </x:c>
      <x:c r="I229" s="70" t="str">
        <x:f>IF(H229="","",I181)</x:f>
      </x:c>
      <x:c r="J229" s="70" t="str">
        <x:f>IF(H229="","",J181)</x:f>
      </x:c>
      <x:c r="K229" s="158" t="str">
        <x:f>IFERROR(IF(OR('00b_GPU_Scaling'!F13="",'00b_GPU_Scaling'!F9=""),"",'00b_GPU_Scaling'!F13/'00b_GPU_Scaling'!F9),"")</x:f>
      </x:c>
      <x:c r="L229" t="str">
        <x:v>GB300</x:v>
      </x:c>
      <x:c r="M229" t="str">
        <x:v>436002</x:v>
      </x:c>
      <x:c r="N229" t="str">
        <x:v>vllm</x:v>
      </x:c>
      <x:c r="O229" t="str">
        <x:v>fp4</x:v>
      </x:c>
      <x:c r="P229" t="str">
        <x:v>mtp</x:v>
      </x:c>
      <x:c r="Q229" t="n">
        <x:v>8</x:v>
      </x:c>
      <x:c r="R229" t="str">
        <x:v>agentic_traces</x:v>
      </x:c>
      <x:c r="S229"/>
      <x:c r="T229"/>
      <x:c r="U229" t="n">
        <x:v>20</x:v>
      </x:c>
      <x:c r="V229" t="n">
        <x:v>5</x:v>
      </x:c>
      <x:c r="W229" s="65" t="str">
        <x:f>IF(H229="","unavailable_missing_hbm_bandwidth_or_all_in_power","HBM_bandwidth_per_all_in_power_scaled_target_met")</x:f>
        <x:v>unavailable_missing_hbm_bandwidth_or_all_in_power</x:v>
      </x:c>
      <x:c r="X229" s="65" t="str">
        <x:f>IF(H229="","editable_future_gpu_unavailable","InferenceX_source_curve_HBM_bandwidth_power_scaled")</x:f>
        <x:v>editable_future_gpu_unavailable</x:v>
      </x:c>
      <x:c r="Y229" s="72" t="str">
        <x:v>2026-07-16</x:v>
      </x:c>
      <x:c r="Z229" s="65" t="str">
        <x:v>https://github.com/SemiAnalysisAI/InferenceX/actions/runs/29506569772/attempts/2</x:v>
      </x:c>
      <x:c r="AA229" s="65" t="str">
        <x:f>IF(H229="","Enter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30">
      <x:c r="A230" t="str">
        <x:v>Kimi K2.5|VR300|short|100</x:v>
      </x:c>
      <x:c r="B230" t="str">
        <x:v>Kimi K2.5</x:v>
      </x:c>
      <x:c r="C230" t="str">
        <x:v>kimik2.5</x:v>
      </x:c>
      <x:c r="D230" t="str">
        <x:v>VR300</x:v>
      </x:c>
      <x:c r="E230" t="str">
        <x:v>short</x:v>
      </x:c>
      <x:c r="F230" s="66" t="n">
        <x:v>100</x:v>
      </x:c>
      <x:c r="G230" s="67" t="str">
        <x:f>IF(H230="","N","Y")</x:f>
        <x:v>N</x:v>
      </x:c>
      <x:c r="H230" s="157" t="str">
        <x:f>IFERROR(IF(OR('00b_GPU_Scaling'!F13="",'00b_GPU_Scaling'!F9="",H182=""),"",H182*'00b_GPU_Scaling'!F13/'00b_GPU_Scaling'!F9),"")</x:f>
      </x:c>
      <x:c r="I230" s="70" t="str">
        <x:f>IF(H230="","",I182)</x:f>
      </x:c>
      <x:c r="J230" s="70" t="str">
        <x:f>IF(H230="","",J182)</x:f>
      </x:c>
      <x:c r="K230" s="158" t="str">
        <x:f>IFERROR(IF(OR('00b_GPU_Scaling'!F13="",'00b_GPU_Scaling'!F9=""),"",'00b_GPU_Scaling'!F13/'00b_GPU_Scaling'!F9),"")</x:f>
      </x:c>
      <x:c r="L230" t="str">
        <x:v>GB300</x:v>
      </x:c>
      <x:c r="M230" t="str">
        <x:v>426849</x:v>
      </x:c>
      <x:c r="N230" t="str">
        <x:v>dynamo-trt</x:v>
      </x:c>
      <x:c r="O230" t="str">
        <x:v>fp4</x:v>
      </x:c>
      <x:c r="P230" t="str">
        <x:v>none</x:v>
      </x:c>
      <x:c r="Q230" t="n">
        <x:v>60</x:v>
      </x:c>
      <x:c r="R230" t="str">
        <x:v>single_turn</x:v>
      </x:c>
      <x:c r="S230" t="n">
        <x:v>1024</x:v>
      </x:c>
      <x:c r="T230" t="n">
        <x:v>1024</x:v>
      </x:c>
      <x:c r="U230" t="n">
        <x:v>22</x:v>
      </x:c>
      <x:c r="V230" t="n">
        <x:v>8</x:v>
      </x:c>
      <x:c r="W230" s="65" t="str">
        <x:f>IF(H230="","unavailable_missing_hbm_bandwidth_or_all_in_power","HBM_bandwidth_per_all_in_power_scaled_target_met")</x:f>
        <x:v>unavailable_missing_hbm_bandwidth_or_all_in_power</x:v>
      </x:c>
      <x:c r="X230" s="65" t="str">
        <x:f>IF(H230="","editable_future_gpu_unavailable","InferenceX_source_curve_HBM_bandwidth_power_scaled")</x:f>
        <x:v>editable_future_gpu_unavailable</x:v>
      </x:c>
      <x:c r="Y230" s="72" t="str">
        <x:v>2026-06-22</x:v>
      </x:c>
      <x:c r="Z230" s="65" t="str">
        <x:v>https://github.com/SemiAnalysisAI/InferenceX/actions/runs/27663808752/attempts/2</x:v>
      </x:c>
      <x:c r="AA230" s="65" t="str">
        <x:f>IF(H230="","Enter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31">
      <x:c r="A231" t="str">
        <x:v>Kimi K2.5|VR300|long|100</x:v>
      </x:c>
      <x:c r="B231" t="str">
        <x:v>Kimi K2.5</x:v>
      </x:c>
      <x:c r="C231" t="str">
        <x:v>kimik2.5</x:v>
      </x:c>
      <x:c r="D231" t="str">
        <x:v>VR300</x:v>
      </x:c>
      <x:c r="E231" t="str">
        <x:v>long</x:v>
      </x:c>
      <x:c r="F231" s="66" t="n">
        <x:v>100</x:v>
      </x:c>
      <x:c r="G231" s="67" t="str">
        <x:f>IF(H231="","N","Y")</x:f>
        <x:v>N</x:v>
      </x:c>
      <x:c r="H231" s="157" t="str">
        <x:f>IFERROR(IF(OR('00b_GPU_Scaling'!F13="",'00b_GPU_Scaling'!F9="",H183=""),"",H183*'00b_GPU_Scaling'!F13/'00b_GPU_Scaling'!F9),"")</x:f>
      </x:c>
      <x:c r="I231" s="70" t="str">
        <x:f>IF(H231="","",I183)</x:f>
      </x:c>
      <x:c r="J231" s="70" t="str">
        <x:f>IF(H231="","",J183)</x:f>
      </x:c>
      <x:c r="K231" s="158" t="str">
        <x:f>IFERROR(IF(OR('00b_GPU_Scaling'!F13="",'00b_GPU_Scaling'!F9=""),"",'00b_GPU_Scaling'!F13/'00b_GPU_Scaling'!F9),"")</x:f>
      </x:c>
      <x:c r="L231" t="str">
        <x:v>GB300</x:v>
      </x:c>
      <x:c r="M231" t="str">
        <x:v>426850</x:v>
      </x:c>
      <x:c r="N231" t="str">
        <x:v>dynamo-trt</x:v>
      </x:c>
      <x:c r="O231" t="str">
        <x:v>fp4</x:v>
      </x:c>
      <x:c r="P231" t="str">
        <x:v>none</x:v>
      </x:c>
      <x:c r="Q231" t="n">
        <x:v>60</x:v>
      </x:c>
      <x:c r="R231" t="str">
        <x:v>single_turn</x:v>
      </x:c>
      <x:c r="S231" t="n">
        <x:v>8192</x:v>
      </x:c>
      <x:c r="T231" t="n">
        <x:v>1024</x:v>
      </x:c>
      <x:c r="U231" t="n">
        <x:v>18</x:v>
      </x:c>
      <x:c r="V231" t="n">
        <x:v>7</x:v>
      </x:c>
      <x:c r="W231" s="65" t="str">
        <x:f>IF(H231="","unavailable_missing_hbm_bandwidth_or_all_in_power","HBM_bandwidth_per_all_in_power_scaled_target_met")</x:f>
        <x:v>unavailable_missing_hbm_bandwidth_or_all_in_power</x:v>
      </x:c>
      <x:c r="X231" s="65" t="str">
        <x:f>IF(H231="","editable_future_gpu_unavailable","InferenceX_source_curve_HBM_bandwidth_power_scaled")</x:f>
        <x:v>editable_future_gpu_unavailable</x:v>
      </x:c>
      <x:c r="Y231" s="72" t="str">
        <x:v>2026-06-22</x:v>
      </x:c>
      <x:c r="Z231" s="65" t="str">
        <x:v>https://github.com/SemiAnalysisAI/InferenceX/actions/runs/27663808752/attempts/2</x:v>
      </x:c>
      <x:c r="AA231" s="65" t="str">
        <x:f>IF(H231="","Enter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32">
      <x:c r="A232" t="str">
        <x:v>Kimi K2.5|VR300|agentic|100</x:v>
      </x:c>
      <x:c r="B232" t="str">
        <x:v>Kimi K2.5</x:v>
      </x:c>
      <x:c r="C232" t="str">
        <x:v>kimik2.5</x:v>
      </x:c>
      <x:c r="D232" t="str">
        <x:v>VR300</x:v>
      </x:c>
      <x:c r="E232" t="str">
        <x:v>agentic</x:v>
      </x:c>
      <x:c r="F232" s="66" t="n">
        <x:v>100</x:v>
      </x:c>
      <x:c r="G232" s="67" t="str">
        <x:f>IF(H232="","N","Y")</x:f>
        <x:v>N</x:v>
      </x:c>
      <x:c r="H232" s="157" t="str">
        <x:f>IFERROR(IF(OR('00b_GPU_Scaling'!F13="",'00b_GPU_Scaling'!F9="",H184=""),"",H184*'00b_GPU_Scaling'!F13/'00b_GPU_Scaling'!F9),"")</x:f>
      </x:c>
      <x:c r="I232" s="70" t="str">
        <x:f>IF(H232="","",I184)</x:f>
      </x:c>
      <x:c r="J232" s="70" t="str">
        <x:f>IF(H232="","",J184)</x:f>
      </x:c>
      <x:c r="K232" s="158" t="str">
        <x:f>IFERROR(IF(OR('00b_GPU_Scaling'!F13="",'00b_GPU_Scaling'!F9=""),"",'00b_GPU_Scaling'!F13/'00b_GPU_Scaling'!F9),"")</x:f>
      </x:c>
      <x:c r="L232" t="str">
        <x:v>GB300</x:v>
      </x:c>
      <x:c r="M232" t="str">
        <x:v>436002</x:v>
      </x:c>
      <x:c r="N232" t="str">
        <x:v>vllm</x:v>
      </x:c>
      <x:c r="O232" t="str">
        <x:v>fp4</x:v>
      </x:c>
      <x:c r="P232" t="str">
        <x:v>mtp</x:v>
      </x:c>
      <x:c r="Q232" t="n">
        <x:v>8</x:v>
      </x:c>
      <x:c r="R232" t="str">
        <x:v>agentic_traces</x:v>
      </x:c>
      <x:c r="S232"/>
      <x:c r="T232"/>
      <x:c r="U232" t="n">
        <x:v>20</x:v>
      </x:c>
      <x:c r="V232" t="n">
        <x:v>5</x:v>
      </x:c>
      <x:c r="W232" s="65" t="str">
        <x:f>IF(H232="","unavailable_missing_hbm_bandwidth_or_all_in_power","HBM_bandwidth_per_all_in_power_scaled_target_met")</x:f>
        <x:v>unavailable_missing_hbm_bandwidth_or_all_in_power</x:v>
      </x:c>
      <x:c r="X232" s="65" t="str">
        <x:f>IF(H232="","editable_future_gpu_unavailable","InferenceX_source_curve_HBM_bandwidth_power_scaled")</x:f>
        <x:v>editable_future_gpu_unavailable</x:v>
      </x:c>
      <x:c r="Y232" s="72" t="str">
        <x:v>2026-07-16</x:v>
      </x:c>
      <x:c r="Z232" s="65" t="str">
        <x:v>https://github.com/SemiAnalysisAI/InferenceX/actions/runs/29506569772/attempts/2</x:v>
      </x:c>
      <x:c r="AA232" s="65" t="str">
        <x:f>IF(H232="","Enter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33">
      <x:c r="A233" t="str">
        <x:v>Kimi K2.5|Post Rubin|short|30</x:v>
      </x:c>
      <x:c r="B233" t="str">
        <x:v>Kimi K2.5</x:v>
      </x:c>
      <x:c r="C233" t="str">
        <x:v>kimik2.5</x:v>
      </x:c>
      <x:c r="D233" t="str">
        <x:v>Post Rubin</x:v>
      </x:c>
      <x:c r="E233" t="str">
        <x:v>short</x:v>
      </x:c>
      <x:c r="F233" s="66" t="n">
        <x:v>30</x:v>
      </x:c>
      <x:c r="G233" s="67" t="str">
        <x:f>IF(H233="","N","Y")</x:f>
        <x:v>N</x:v>
      </x:c>
      <x:c r="H233" s="157" t="str">
        <x:f>IFERROR(IF(OR('00b_GPU_Scaling'!F14="",'00b_GPU_Scaling'!F9="",H173=""),"",H173*'00b_GPU_Scaling'!F14/'00b_GPU_Scaling'!F9),"")</x:f>
      </x:c>
      <x:c r="I233" s="70" t="str">
        <x:f>IF(H233="","",I173)</x:f>
      </x:c>
      <x:c r="J233" s="70" t="str">
        <x:f>IF(H233="","",J173)</x:f>
      </x:c>
      <x:c r="K233" s="158" t="str">
        <x:f>IFERROR(IF(OR('00b_GPU_Scaling'!F14="",'00b_GPU_Scaling'!F9=""),"",'00b_GPU_Scaling'!F14/'00b_GPU_Scaling'!F9),"")</x:f>
      </x:c>
      <x:c r="L233" t="str">
        <x:v>GB300</x:v>
      </x:c>
      <x:c r="M233" t="str">
        <x:v>426864</x:v>
      </x:c>
      <x:c r="N233" t="str">
        <x:v>dynamo-trt</x:v>
      </x:c>
      <x:c r="O233" t="str">
        <x:v>fp4</x:v>
      </x:c>
      <x:c r="P233" t="str">
        <x:v>none</x:v>
      </x:c>
      <x:c r="Q233" t="n">
        <x:v>4301</x:v>
      </x:c>
      <x:c r="R233" t="str">
        <x:v>single_turn</x:v>
      </x:c>
      <x:c r="S233" t="n">
        <x:v>1024</x:v>
      </x:c>
      <x:c r="T233" t="n">
        <x:v>1024</x:v>
      </x:c>
      <x:c r="U233" t="n">
        <x:v>22</x:v>
      </x:c>
      <x:c r="V233" t="n">
        <x:v>19</x:v>
      </x:c>
      <x:c r="W233" s="65" t="str">
        <x:f>IF(H233="","unavailable_missing_hbm_bandwidth_or_all_in_power","HBM_bandwidth_per_all_in_power_scaled_target_met")</x:f>
        <x:v>unavailable_missing_hbm_bandwidth_or_all_in_power</x:v>
      </x:c>
      <x:c r="X233" s="65" t="str">
        <x:f>IF(H233="","editable_future_gpu_unavailable","InferenceX_source_curve_HBM_bandwidth_power_scaled")</x:f>
        <x:v>editable_future_gpu_unavailable</x:v>
      </x:c>
      <x:c r="Y233" s="72" t="str">
        <x:v>2026-06-22</x:v>
      </x:c>
      <x:c r="Z233" s="65" t="str">
        <x:v>https://github.com/SemiAnalysisAI/InferenceX/actions/runs/27663808752/attempts/2</x:v>
      </x:c>
      <x:c r="AA233" s="65" t="str">
        <x:f>IF(H233="","Enter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34">
      <x:c r="A234" t="str">
        <x:v>Kimi K2.5|Post Rubin|long|30</x:v>
      </x:c>
      <x:c r="B234" t="str">
        <x:v>Kimi K2.5</x:v>
      </x:c>
      <x:c r="C234" t="str">
        <x:v>kimik2.5</x:v>
      </x:c>
      <x:c r="D234" t="str">
        <x:v>Post Rubin</x:v>
      </x:c>
      <x:c r="E234" t="str">
        <x:v>long</x:v>
      </x:c>
      <x:c r="F234" s="66" t="n">
        <x:v>30</x:v>
      </x:c>
      <x:c r="G234" s="67" t="str">
        <x:f>IF(H234="","N","Y")</x:f>
        <x:v>N</x:v>
      </x:c>
      <x:c r="H234" s="157" t="str">
        <x:f>IFERROR(IF(OR('00b_GPU_Scaling'!F14="",'00b_GPU_Scaling'!F9="",H174=""),"",H174*'00b_GPU_Scaling'!F14/'00b_GPU_Scaling'!F9),"")</x:f>
      </x:c>
      <x:c r="I234" s="70" t="str">
        <x:f>IF(H234="","",I174)</x:f>
      </x:c>
      <x:c r="J234" s="70" t="str">
        <x:f>IF(H234="","",J174)</x:f>
      </x:c>
      <x:c r="K234" s="158" t="str">
        <x:f>IFERROR(IF(OR('00b_GPU_Scaling'!F14="",'00b_GPU_Scaling'!F9=""),"",'00b_GPU_Scaling'!F14/'00b_GPU_Scaling'!F9),"")</x:f>
      </x:c>
      <x:c r="L234" t="str">
        <x:v>GB300</x:v>
      </x:c>
      <x:c r="M234" t="str">
        <x:v>426862</x:v>
      </x:c>
      <x:c r="N234" t="str">
        <x:v>dynamo-trt</x:v>
      </x:c>
      <x:c r="O234" t="str">
        <x:v>fp4</x:v>
      </x:c>
      <x:c r="P234" t="str">
        <x:v>none</x:v>
      </x:c>
      <x:c r="Q234" t="n">
        <x:v>2253</x:v>
      </x:c>
      <x:c r="R234" t="str">
        <x:v>single_turn</x:v>
      </x:c>
      <x:c r="S234" t="n">
        <x:v>8192</x:v>
      </x:c>
      <x:c r="T234" t="n">
        <x:v>1024</x:v>
      </x:c>
      <x:c r="U234" t="n">
        <x:v>18</x:v>
      </x:c>
      <x:c r="V234" t="n">
        <x:v>17</x:v>
      </x:c>
      <x:c r="W234" s="65" t="str">
        <x:f>IF(H234="","unavailable_missing_hbm_bandwidth_or_all_in_power","HBM_bandwidth_per_all_in_power_scaled_target_met")</x:f>
        <x:v>unavailable_missing_hbm_bandwidth_or_all_in_power</x:v>
      </x:c>
      <x:c r="X234" s="65" t="str">
        <x:f>IF(H234="","editable_future_gpu_unavailable","InferenceX_source_curve_HBM_bandwidth_power_scaled")</x:f>
        <x:v>editable_future_gpu_unavailable</x:v>
      </x:c>
      <x:c r="Y234" s="72" t="str">
        <x:v>2026-06-22</x:v>
      </x:c>
      <x:c r="Z234" s="65" t="str">
        <x:v>https://github.com/SemiAnalysisAI/InferenceX/actions/runs/27663808752/attempts/2</x:v>
      </x:c>
      <x:c r="AA234" s="65" t="str">
        <x:f>IF(H234="","Enter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35">
      <x:c r="A235" t="str">
        <x:v>Kimi K2.5|Post Rubin|agentic|30</x:v>
      </x:c>
      <x:c r="B235" t="str">
        <x:v>Kimi K2.5</x:v>
      </x:c>
      <x:c r="C235" t="str">
        <x:v>kimik2.5</x:v>
      </x:c>
      <x:c r="D235" t="str">
        <x:v>Post Rubin</x:v>
      </x:c>
      <x:c r="E235" t="str">
        <x:v>agentic</x:v>
      </x:c>
      <x:c r="F235" s="66" t="n">
        <x:v>30</x:v>
      </x:c>
      <x:c r="G235" s="67" t="str">
        <x:f>IF(H235="","N","Y")</x:f>
        <x:v>N</x:v>
      </x:c>
      <x:c r="H235" s="157" t="str">
        <x:f>IFERROR(IF(OR('00b_GPU_Scaling'!F14="",'00b_GPU_Scaling'!F9="",H175=""),"",H175*'00b_GPU_Scaling'!F14/'00b_GPU_Scaling'!F9),"")</x:f>
      </x:c>
      <x:c r="I235" s="70" t="str">
        <x:f>IF(H235="","",I175)</x:f>
      </x:c>
      <x:c r="J235" s="70" t="str">
        <x:f>IF(H235="","",J175)</x:f>
      </x:c>
      <x:c r="K235" s="158" t="str">
        <x:f>IFERROR(IF(OR('00b_GPU_Scaling'!F14="",'00b_GPU_Scaling'!F9=""),"",'00b_GPU_Scaling'!F14/'00b_GPU_Scaling'!F9),"")</x:f>
      </x:c>
      <x:c r="L235" t="str">
        <x:v>GB300</x:v>
      </x:c>
      <x:c r="M235" t="str">
        <x:v>435996</x:v>
      </x:c>
      <x:c r="N235" t="str">
        <x:v>vllm</x:v>
      </x:c>
      <x:c r="O235" t="str">
        <x:v>fp4</x:v>
      </x:c>
      <x:c r="P235" t="str">
        <x:v>mtp</x:v>
      </x:c>
      <x:c r="Q235" t="n">
        <x:v>32</x:v>
      </x:c>
      <x:c r="R235" t="str">
        <x:v>agentic_traces</x:v>
      </x:c>
      <x:c r="S235"/>
      <x:c r="T235"/>
      <x:c r="U235" t="n">
        <x:v>20</x:v>
      </x:c>
      <x:c r="V235" t="n">
        <x:v>8</x:v>
      </x:c>
      <x:c r="W235" s="65" t="str">
        <x:f>IF(H235="","unavailable_missing_hbm_bandwidth_or_all_in_power","HBM_bandwidth_per_all_in_power_scaled_target_met")</x:f>
        <x:v>unavailable_missing_hbm_bandwidth_or_all_in_power</x:v>
      </x:c>
      <x:c r="X235" s="65" t="str">
        <x:f>IF(H235="","editable_future_gpu_unavailable","InferenceX_source_curve_HBM_bandwidth_power_scaled")</x:f>
        <x:v>editable_future_gpu_unavailable</x:v>
      </x:c>
      <x:c r="Y235" s="72" t="str">
        <x:v>2026-07-16</x:v>
      </x:c>
      <x:c r="Z235" s="65" t="str">
        <x:v>https://github.com/SemiAnalysisAI/InferenceX/actions/runs/29506569772/attempts/2</x:v>
      </x:c>
      <x:c r="AA235" s="65" t="str">
        <x:f>IF(H235="","Enter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36">
      <x:c r="A236" t="str">
        <x:v>Kimi K2.5|Post Rubin|short|50</x:v>
      </x:c>
      <x:c r="B236" t="str">
        <x:v>Kimi K2.5</x:v>
      </x:c>
      <x:c r="C236" t="str">
        <x:v>kimik2.5</x:v>
      </x:c>
      <x:c r="D236" t="str">
        <x:v>Post Rubin</x:v>
      </x:c>
      <x:c r="E236" t="str">
        <x:v>short</x:v>
      </x:c>
      <x:c r="F236" s="66" t="n">
        <x:v>50</x:v>
      </x:c>
      <x:c r="G236" s="67" t="str">
        <x:f>IF(H236="","N","Y")</x:f>
        <x:v>N</x:v>
      </x:c>
      <x:c r="H236" s="157" t="str">
        <x:f>IFERROR(IF(OR('00b_GPU_Scaling'!F14="",'00b_GPU_Scaling'!F9="",H176=""),"",H176*'00b_GPU_Scaling'!F14/'00b_GPU_Scaling'!F9),"")</x:f>
      </x:c>
      <x:c r="I236" s="70" t="str">
        <x:f>IF(H236="","",I176)</x:f>
      </x:c>
      <x:c r="J236" s="70" t="str">
        <x:f>IF(H236="","",J176)</x:f>
      </x:c>
      <x:c r="K236" s="158" t="str">
        <x:f>IFERROR(IF(OR('00b_GPU_Scaling'!F14="",'00b_GPU_Scaling'!F9=""),"",'00b_GPU_Scaling'!F14/'00b_GPU_Scaling'!F9),"")</x:f>
      </x:c>
      <x:c r="L236" t="str">
        <x:v>GB300</x:v>
      </x:c>
      <x:c r="M236" t="str">
        <x:v>426853</x:v>
      </x:c>
      <x:c r="N236" t="str">
        <x:v>dynamo-trt</x:v>
      </x:c>
      <x:c r="O236" t="str">
        <x:v>fp4</x:v>
      </x:c>
      <x:c r="P236" t="str">
        <x:v>none</x:v>
      </x:c>
      <x:c r="Q236" t="n">
        <x:v>4301</x:v>
      </x:c>
      <x:c r="R236" t="str">
        <x:v>single_turn</x:v>
      </x:c>
      <x:c r="S236" t="n">
        <x:v>1024</x:v>
      </x:c>
      <x:c r="T236" t="n">
        <x:v>1024</x:v>
      </x:c>
      <x:c r="U236" t="n">
        <x:v>22</x:v>
      </x:c>
      <x:c r="V236" t="n">
        <x:v>16</x:v>
      </x:c>
      <x:c r="W236" s="65" t="str">
        <x:f>IF(H236="","unavailable_missing_hbm_bandwidth_or_all_in_power","HBM_bandwidth_per_all_in_power_scaled_target_met")</x:f>
        <x:v>unavailable_missing_hbm_bandwidth_or_all_in_power</x:v>
      </x:c>
      <x:c r="X236" s="65" t="str">
        <x:f>IF(H236="","editable_future_gpu_unavailable","InferenceX_source_curve_HBM_bandwidth_power_scaled")</x:f>
        <x:v>editable_future_gpu_unavailable</x:v>
      </x:c>
      <x:c r="Y236" s="72" t="str">
        <x:v>2026-06-22</x:v>
      </x:c>
      <x:c r="Z236" s="65" t="str">
        <x:v>https://github.com/SemiAnalysisAI/InferenceX/actions/runs/27663808752/attempts/2</x:v>
      </x:c>
      <x:c r="AA236" s="65" t="str">
        <x:f>IF(H236="","Enter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37">
      <x:c r="A237" t="str">
        <x:v>Kimi K2.5|Post Rubin|long|50</x:v>
      </x:c>
      <x:c r="B237" t="str">
        <x:v>Kimi K2.5</x:v>
      </x:c>
      <x:c r="C237" t="str">
        <x:v>kimik2.5</x:v>
      </x:c>
      <x:c r="D237" t="str">
        <x:v>Post Rubin</x:v>
      </x:c>
      <x:c r="E237" t="str">
        <x:v>long</x:v>
      </x:c>
      <x:c r="F237" s="66" t="n">
        <x:v>50</x:v>
      </x:c>
      <x:c r="G237" s="67" t="str">
        <x:f>IF(H237="","N","Y")</x:f>
        <x:v>N</x:v>
      </x:c>
      <x:c r="H237" s="157" t="str">
        <x:f>IFERROR(IF(OR('00b_GPU_Scaling'!F14="",'00b_GPU_Scaling'!F9="",H177=""),"",H177*'00b_GPU_Scaling'!F14/'00b_GPU_Scaling'!F9),"")</x:f>
      </x:c>
      <x:c r="I237" s="70" t="str">
        <x:f>IF(H237="","",I177)</x:f>
      </x:c>
      <x:c r="J237" s="70" t="str">
        <x:f>IF(H237="","",J177)</x:f>
      </x:c>
      <x:c r="K237" s="158" t="str">
        <x:f>IFERROR(IF(OR('00b_GPU_Scaling'!F14="",'00b_GPU_Scaling'!F9=""),"",'00b_GPU_Scaling'!F14/'00b_GPU_Scaling'!F9),"")</x:f>
      </x:c>
      <x:c r="L237" t="str">
        <x:v>GB300</x:v>
      </x:c>
      <x:c r="M237" t="str">
        <x:v>426851</x:v>
      </x:c>
      <x:c r="N237" t="str">
        <x:v>dynamo-trt</x:v>
      </x:c>
      <x:c r="O237" t="str">
        <x:v>fp4</x:v>
      </x:c>
      <x:c r="P237" t="str">
        <x:v>none</x:v>
      </x:c>
      <x:c r="Q237" t="n">
        <x:v>1229</x:v>
      </x:c>
      <x:c r="R237" t="str">
        <x:v>single_turn</x:v>
      </x:c>
      <x:c r="S237" t="n">
        <x:v>8192</x:v>
      </x:c>
      <x:c r="T237" t="n">
        <x:v>1024</x:v>
      </x:c>
      <x:c r="U237" t="n">
        <x:v>18</x:v>
      </x:c>
      <x:c r="V237" t="n">
        <x:v>13</x:v>
      </x:c>
      <x:c r="W237" s="65" t="str">
        <x:f>IF(H237="","unavailable_missing_hbm_bandwidth_or_all_in_power","HBM_bandwidth_per_all_in_power_scaled_target_met")</x:f>
        <x:v>unavailable_missing_hbm_bandwidth_or_all_in_power</x:v>
      </x:c>
      <x:c r="X237" s="65" t="str">
        <x:f>IF(H237="","editable_future_gpu_unavailable","InferenceX_source_curve_HBM_bandwidth_power_scaled")</x:f>
        <x:v>editable_future_gpu_unavailable</x:v>
      </x:c>
      <x:c r="Y237" s="72" t="str">
        <x:v>2026-06-22</x:v>
      </x:c>
      <x:c r="Z237" s="65" t="str">
        <x:v>https://github.com/SemiAnalysisAI/InferenceX/actions/runs/27663808752/attempts/2</x:v>
      </x:c>
      <x:c r="AA237" s="65" t="str">
        <x:f>IF(H237="","Enter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38">
      <x:c r="A238" t="str">
        <x:v>Kimi K2.5|Post Rubin|agentic|50</x:v>
      </x:c>
      <x:c r="B238" t="str">
        <x:v>Kimi K2.5</x:v>
      </x:c>
      <x:c r="C238" t="str">
        <x:v>kimik2.5</x:v>
      </x:c>
      <x:c r="D238" t="str">
        <x:v>Post Rubin</x:v>
      </x:c>
      <x:c r="E238" t="str">
        <x:v>agentic</x:v>
      </x:c>
      <x:c r="F238" s="66" t="n">
        <x:v>50</x:v>
      </x:c>
      <x:c r="G238" s="67" t="str">
        <x:f>IF(H238="","N","Y")</x:f>
        <x:v>N</x:v>
      </x:c>
      <x:c r="H238" s="157" t="str">
        <x:f>IFERROR(IF(OR('00b_GPU_Scaling'!F14="",'00b_GPU_Scaling'!F9="",H178=""),"",H178*'00b_GPU_Scaling'!F14/'00b_GPU_Scaling'!F9),"")</x:f>
      </x:c>
      <x:c r="I238" s="70" t="str">
        <x:f>IF(H238="","",I178)</x:f>
      </x:c>
      <x:c r="J238" s="70" t="str">
        <x:f>IF(H238="","",J178)</x:f>
      </x:c>
      <x:c r="K238" s="158" t="str">
        <x:f>IFERROR(IF(OR('00b_GPU_Scaling'!F14="",'00b_GPU_Scaling'!F9=""),"",'00b_GPU_Scaling'!F14/'00b_GPU_Scaling'!F9),"")</x:f>
      </x:c>
      <x:c r="L238" t="str">
        <x:v>GB300</x:v>
      </x:c>
      <x:c r="M238" t="str">
        <x:v>435993</x:v>
      </x:c>
      <x:c r="N238" t="str">
        <x:v>vllm</x:v>
      </x:c>
      <x:c r="O238" t="str">
        <x:v>fp4</x:v>
      </x:c>
      <x:c r="P238" t="str">
        <x:v>mtp</x:v>
      </x:c>
      <x:c r="Q238" t="n">
        <x:v>16</x:v>
      </x:c>
      <x:c r="R238" t="str">
        <x:v>agentic_traces</x:v>
      </x:c>
      <x:c r="S238"/>
      <x:c r="T238"/>
      <x:c r="U238" t="n">
        <x:v>20</x:v>
      </x:c>
      <x:c r="V238" t="n">
        <x:v>6</x:v>
      </x:c>
      <x:c r="W238" s="65" t="str">
        <x:f>IF(H238="","unavailable_missing_hbm_bandwidth_or_all_in_power","HBM_bandwidth_per_all_in_power_scaled_target_met")</x:f>
        <x:v>unavailable_missing_hbm_bandwidth_or_all_in_power</x:v>
      </x:c>
      <x:c r="X238" s="65" t="str">
        <x:f>IF(H238="","editable_future_gpu_unavailable","InferenceX_source_curve_HBM_bandwidth_power_scaled")</x:f>
        <x:v>editable_future_gpu_unavailable</x:v>
      </x:c>
      <x:c r="Y238" s="72" t="str">
        <x:v>2026-07-16</x:v>
      </x:c>
      <x:c r="Z238" s="65" t="str">
        <x:v>https://github.com/SemiAnalysisAI/InferenceX/actions/runs/29506569772/attempts/2</x:v>
      </x:c>
      <x:c r="AA238" s="65" t="str">
        <x:f>IF(H238="","Enter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39">
      <x:c r="A239" t="str">
        <x:v>Kimi K2.5|Post Rubin|short|70</x:v>
      </x:c>
      <x:c r="B239" t="str">
        <x:v>Kimi K2.5</x:v>
      </x:c>
      <x:c r="C239" t="str">
        <x:v>kimik2.5</x:v>
      </x:c>
      <x:c r="D239" t="str">
        <x:v>Post Rubin</x:v>
      </x:c>
      <x:c r="E239" t="str">
        <x:v>short</x:v>
      </x:c>
      <x:c r="F239" s="66" t="n">
        <x:v>70</x:v>
      </x:c>
      <x:c r="G239" s="67" t="str">
        <x:f>IF(H239="","N","Y")</x:f>
        <x:v>N</x:v>
      </x:c>
      <x:c r="H239" s="157" t="str">
        <x:f>IFERROR(IF(OR('00b_GPU_Scaling'!F14="",'00b_GPU_Scaling'!F9="",H179=""),"",H179*'00b_GPU_Scaling'!F14/'00b_GPU_Scaling'!F9),"")</x:f>
      </x:c>
      <x:c r="I239" s="70" t="str">
        <x:f>IF(H239="","",I179)</x:f>
      </x:c>
      <x:c r="J239" s="70" t="str">
        <x:f>IF(H239="","",J179)</x:f>
      </x:c>
      <x:c r="K239" s="158" t="str">
        <x:f>IFERROR(IF(OR('00b_GPU_Scaling'!F14="",'00b_GPU_Scaling'!F9=""),"",'00b_GPU_Scaling'!F14/'00b_GPU_Scaling'!F9),"")</x:f>
      </x:c>
      <x:c r="L239" t="str">
        <x:v>GB300</x:v>
      </x:c>
      <x:c r="M239" t="str">
        <x:v>426848</x:v>
      </x:c>
      <x:c r="N239" t="str">
        <x:v>dynamo-trt</x:v>
      </x:c>
      <x:c r="O239" t="str">
        <x:v>fp4</x:v>
      </x:c>
      <x:c r="P239" t="str">
        <x:v>none</x:v>
      </x:c>
      <x:c r="Q239" t="n">
        <x:v>1229</x:v>
      </x:c>
      <x:c r="R239" t="str">
        <x:v>single_turn</x:v>
      </x:c>
      <x:c r="S239" t="n">
        <x:v>1024</x:v>
      </x:c>
      <x:c r="T239" t="n">
        <x:v>1024</x:v>
      </x:c>
      <x:c r="U239" t="n">
        <x:v>22</x:v>
      </x:c>
      <x:c r="V239" t="n">
        <x:v>13</x:v>
      </x:c>
      <x:c r="W239" s="65" t="str">
        <x:f>IF(H239="","unavailable_missing_hbm_bandwidth_or_all_in_power","HBM_bandwidth_per_all_in_power_scaled_target_met")</x:f>
        <x:v>unavailable_missing_hbm_bandwidth_or_all_in_power</x:v>
      </x:c>
      <x:c r="X239" s="65" t="str">
        <x:f>IF(H239="","editable_future_gpu_unavailable","InferenceX_source_curve_HBM_bandwidth_power_scaled")</x:f>
        <x:v>editable_future_gpu_unavailable</x:v>
      </x:c>
      <x:c r="Y239" s="72" t="str">
        <x:v>2026-06-22</x:v>
      </x:c>
      <x:c r="Z239" s="65" t="str">
        <x:v>https://github.com/SemiAnalysisAI/InferenceX/actions/runs/27663808752/attempts/2</x:v>
      </x:c>
      <x:c r="AA239" s="65" t="str">
        <x:f>IF(H239="","Enter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40">
      <x:c r="A240" t="str">
        <x:v>Kimi K2.5|Post Rubin|long|70</x:v>
      </x:c>
      <x:c r="B240" t="str">
        <x:v>Kimi K2.5</x:v>
      </x:c>
      <x:c r="C240" t="str">
        <x:v>kimik2.5</x:v>
      </x:c>
      <x:c r="D240" t="str">
        <x:v>Post Rubin</x:v>
      </x:c>
      <x:c r="E240" t="str">
        <x:v>long</x:v>
      </x:c>
      <x:c r="F240" s="66" t="n">
        <x:v>70</x:v>
      </x:c>
      <x:c r="G240" s="67" t="str">
        <x:f>IF(H240="","N","Y")</x:f>
        <x:v>N</x:v>
      </x:c>
      <x:c r="H240" s="157" t="str">
        <x:f>IFERROR(IF(OR('00b_GPU_Scaling'!F14="",'00b_GPU_Scaling'!F9="",H180=""),"",H180*'00b_GPU_Scaling'!F14/'00b_GPU_Scaling'!F9),"")</x:f>
      </x:c>
      <x:c r="I240" s="70" t="str">
        <x:f>IF(H240="","",I180)</x:f>
      </x:c>
      <x:c r="J240" s="70" t="str">
        <x:f>IF(H240="","",J180)</x:f>
      </x:c>
      <x:c r="K240" s="158" t="str">
        <x:f>IFERROR(IF(OR('00b_GPU_Scaling'!F14="",'00b_GPU_Scaling'!F9=""),"",'00b_GPU_Scaling'!F14/'00b_GPU_Scaling'!F9),"")</x:f>
      </x:c>
      <x:c r="L240" t="str">
        <x:v>GB300</x:v>
      </x:c>
      <x:c r="M240" t="str">
        <x:v>426854</x:v>
      </x:c>
      <x:c r="N240" t="str">
        <x:v>dynamo-trt</x:v>
      </x:c>
      <x:c r="O240" t="str">
        <x:v>fp4</x:v>
      </x:c>
      <x:c r="P240" t="str">
        <x:v>none</x:v>
      </x:c>
      <x:c r="Q240" t="n">
        <x:v>615</x:v>
      </x:c>
      <x:c r="R240" t="str">
        <x:v>single_turn</x:v>
      </x:c>
      <x:c r="S240" t="n">
        <x:v>8192</x:v>
      </x:c>
      <x:c r="T240" t="n">
        <x:v>1024</x:v>
      </x:c>
      <x:c r="U240" t="n">
        <x:v>18</x:v>
      </x:c>
      <x:c r="V240" t="n">
        <x:v>11</x:v>
      </x:c>
      <x:c r="W240" s="65" t="str">
        <x:f>IF(H240="","unavailable_missing_hbm_bandwidth_or_all_in_power","HBM_bandwidth_per_all_in_power_scaled_target_met")</x:f>
        <x:v>unavailable_missing_hbm_bandwidth_or_all_in_power</x:v>
      </x:c>
      <x:c r="X240" s="65" t="str">
        <x:f>IF(H240="","editable_future_gpu_unavailable","InferenceX_source_curve_HBM_bandwidth_power_scaled")</x:f>
        <x:v>editable_future_gpu_unavailable</x:v>
      </x:c>
      <x:c r="Y240" s="72" t="str">
        <x:v>2026-06-22</x:v>
      </x:c>
      <x:c r="Z240" s="65" t="str">
        <x:v>https://github.com/SemiAnalysisAI/InferenceX/actions/runs/27663808752/attempts/2</x:v>
      </x:c>
      <x:c r="AA240" s="65" t="str">
        <x:f>IF(H240="","Enter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41">
      <x:c r="A241" t="str">
        <x:v>Kimi K2.5|Post Rubin|agentic|70</x:v>
      </x:c>
      <x:c r="B241" t="str">
        <x:v>Kimi K2.5</x:v>
      </x:c>
      <x:c r="C241" t="str">
        <x:v>kimik2.5</x:v>
      </x:c>
      <x:c r="D241" t="str">
        <x:v>Post Rubin</x:v>
      </x:c>
      <x:c r="E241" t="str">
        <x:v>agentic</x:v>
      </x:c>
      <x:c r="F241" s="66" t="n">
        <x:v>70</x:v>
      </x:c>
      <x:c r="G241" s="67" t="str">
        <x:f>IF(H241="","N","Y")</x:f>
        <x:v>N</x:v>
      </x:c>
      <x:c r="H241" s="157" t="str">
        <x:f>IFERROR(IF(OR('00b_GPU_Scaling'!F14="",'00b_GPU_Scaling'!F9="",H181=""),"",H181*'00b_GPU_Scaling'!F14/'00b_GPU_Scaling'!F9),"")</x:f>
      </x:c>
      <x:c r="I241" s="70" t="str">
        <x:f>IF(H241="","",I181)</x:f>
      </x:c>
      <x:c r="J241" s="70" t="str">
        <x:f>IF(H241="","",J181)</x:f>
      </x:c>
      <x:c r="K241" s="158" t="str">
        <x:f>IFERROR(IF(OR('00b_GPU_Scaling'!F14="",'00b_GPU_Scaling'!F9=""),"",'00b_GPU_Scaling'!F14/'00b_GPU_Scaling'!F9),"")</x:f>
      </x:c>
      <x:c r="L241" t="str">
        <x:v>GB300</x:v>
      </x:c>
      <x:c r="M241" t="str">
        <x:v>436002</x:v>
      </x:c>
      <x:c r="N241" t="str">
        <x:v>vllm</x:v>
      </x:c>
      <x:c r="O241" t="str">
        <x:v>fp4</x:v>
      </x:c>
      <x:c r="P241" t="str">
        <x:v>mtp</x:v>
      </x:c>
      <x:c r="Q241" t="n">
        <x:v>8</x:v>
      </x:c>
      <x:c r="R241" t="str">
        <x:v>agentic_traces</x:v>
      </x:c>
      <x:c r="S241"/>
      <x:c r="T241"/>
      <x:c r="U241" t="n">
        <x:v>20</x:v>
      </x:c>
      <x:c r="V241" t="n">
        <x:v>5</x:v>
      </x:c>
      <x:c r="W241" s="65" t="str">
        <x:f>IF(H241="","unavailable_missing_hbm_bandwidth_or_all_in_power","HBM_bandwidth_per_all_in_power_scaled_target_met")</x:f>
        <x:v>unavailable_missing_hbm_bandwidth_or_all_in_power</x:v>
      </x:c>
      <x:c r="X241" s="65" t="str">
        <x:f>IF(H241="","editable_future_gpu_unavailable","InferenceX_source_curve_HBM_bandwidth_power_scaled")</x:f>
        <x:v>editable_future_gpu_unavailable</x:v>
      </x:c>
      <x:c r="Y241" s="72" t="str">
        <x:v>2026-07-16</x:v>
      </x:c>
      <x:c r="Z241" s="65" t="str">
        <x:v>https://github.com/SemiAnalysisAI/InferenceX/actions/runs/29506569772/attempts/2</x:v>
      </x:c>
      <x:c r="AA241" s="65" t="str">
        <x:f>IF(H241="","Enter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42">
      <x:c r="A242" t="str">
        <x:v>Kimi K2.5|Post Rubin|short|100</x:v>
      </x:c>
      <x:c r="B242" t="str">
        <x:v>Kimi K2.5</x:v>
      </x:c>
      <x:c r="C242" t="str">
        <x:v>kimik2.5</x:v>
      </x:c>
      <x:c r="D242" t="str">
        <x:v>Post Rubin</x:v>
      </x:c>
      <x:c r="E242" t="str">
        <x:v>short</x:v>
      </x:c>
      <x:c r="F242" s="66" t="n">
        <x:v>100</x:v>
      </x:c>
      <x:c r="G242" s="67" t="str">
        <x:f>IF(H242="","N","Y")</x:f>
        <x:v>N</x:v>
      </x:c>
      <x:c r="H242" s="157" t="str">
        <x:f>IFERROR(IF(OR('00b_GPU_Scaling'!F14="",'00b_GPU_Scaling'!F9="",H182=""),"",H182*'00b_GPU_Scaling'!F14/'00b_GPU_Scaling'!F9),"")</x:f>
      </x:c>
      <x:c r="I242" s="70" t="str">
        <x:f>IF(H242="","",I182)</x:f>
      </x:c>
      <x:c r="J242" s="70" t="str">
        <x:f>IF(H242="","",J182)</x:f>
      </x:c>
      <x:c r="K242" s="158" t="str">
        <x:f>IFERROR(IF(OR('00b_GPU_Scaling'!F14="",'00b_GPU_Scaling'!F9=""),"",'00b_GPU_Scaling'!F14/'00b_GPU_Scaling'!F9),"")</x:f>
      </x:c>
      <x:c r="L242" t="str">
        <x:v>GB300</x:v>
      </x:c>
      <x:c r="M242" t="str">
        <x:v>426849</x:v>
      </x:c>
      <x:c r="N242" t="str">
        <x:v>dynamo-trt</x:v>
      </x:c>
      <x:c r="O242" t="str">
        <x:v>fp4</x:v>
      </x:c>
      <x:c r="P242" t="str">
        <x:v>none</x:v>
      </x:c>
      <x:c r="Q242" t="n">
        <x:v>60</x:v>
      </x:c>
      <x:c r="R242" t="str">
        <x:v>single_turn</x:v>
      </x:c>
      <x:c r="S242" t="n">
        <x:v>1024</x:v>
      </x:c>
      <x:c r="T242" t="n">
        <x:v>1024</x:v>
      </x:c>
      <x:c r="U242" t="n">
        <x:v>22</x:v>
      </x:c>
      <x:c r="V242" t="n">
        <x:v>8</x:v>
      </x:c>
      <x:c r="W242" s="65" t="str">
        <x:f>IF(H242="","unavailable_missing_hbm_bandwidth_or_all_in_power","HBM_bandwidth_per_all_in_power_scaled_target_met")</x:f>
        <x:v>unavailable_missing_hbm_bandwidth_or_all_in_power</x:v>
      </x:c>
      <x:c r="X242" s="65" t="str">
        <x:f>IF(H242="","editable_future_gpu_unavailable","InferenceX_source_curve_HBM_bandwidth_power_scaled")</x:f>
        <x:v>editable_future_gpu_unavailable</x:v>
      </x:c>
      <x:c r="Y242" s="72" t="str">
        <x:v>2026-06-22</x:v>
      </x:c>
      <x:c r="Z242" s="65" t="str">
        <x:v>https://github.com/SemiAnalysisAI/InferenceX/actions/runs/27663808752/attempts/2</x:v>
      </x:c>
      <x:c r="AA242" s="65" t="str">
        <x:f>IF(H242="","Enter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43">
      <x:c r="A243" t="str">
        <x:v>Kimi K2.5|Post Rubin|long|100</x:v>
      </x:c>
      <x:c r="B243" t="str">
        <x:v>Kimi K2.5</x:v>
      </x:c>
      <x:c r="C243" t="str">
        <x:v>kimik2.5</x:v>
      </x:c>
      <x:c r="D243" t="str">
        <x:v>Post Rubin</x:v>
      </x:c>
      <x:c r="E243" t="str">
        <x:v>long</x:v>
      </x:c>
      <x:c r="F243" s="66" t="n">
        <x:v>100</x:v>
      </x:c>
      <x:c r="G243" s="67" t="str">
        <x:f>IF(H243="","N","Y")</x:f>
        <x:v>N</x:v>
      </x:c>
      <x:c r="H243" s="157" t="str">
        <x:f>IFERROR(IF(OR('00b_GPU_Scaling'!F14="",'00b_GPU_Scaling'!F9="",H183=""),"",H183*'00b_GPU_Scaling'!F14/'00b_GPU_Scaling'!F9),"")</x:f>
      </x:c>
      <x:c r="I243" s="70" t="str">
        <x:f>IF(H243="","",I183)</x:f>
      </x:c>
      <x:c r="J243" s="70" t="str">
        <x:f>IF(H243="","",J183)</x:f>
      </x:c>
      <x:c r="K243" s="158" t="str">
        <x:f>IFERROR(IF(OR('00b_GPU_Scaling'!F14="",'00b_GPU_Scaling'!F9=""),"",'00b_GPU_Scaling'!F14/'00b_GPU_Scaling'!F9),"")</x:f>
      </x:c>
      <x:c r="L243" t="str">
        <x:v>GB300</x:v>
      </x:c>
      <x:c r="M243" t="str">
        <x:v>426850</x:v>
      </x:c>
      <x:c r="N243" t="str">
        <x:v>dynamo-trt</x:v>
      </x:c>
      <x:c r="O243" t="str">
        <x:v>fp4</x:v>
      </x:c>
      <x:c r="P243" t="str">
        <x:v>none</x:v>
      </x:c>
      <x:c r="Q243" t="n">
        <x:v>60</x:v>
      </x:c>
      <x:c r="R243" t="str">
        <x:v>single_turn</x:v>
      </x:c>
      <x:c r="S243" t="n">
        <x:v>8192</x:v>
      </x:c>
      <x:c r="T243" t="n">
        <x:v>1024</x:v>
      </x:c>
      <x:c r="U243" t="n">
        <x:v>18</x:v>
      </x:c>
      <x:c r="V243" t="n">
        <x:v>7</x:v>
      </x:c>
      <x:c r="W243" s="65" t="str">
        <x:f>IF(H243="","unavailable_missing_hbm_bandwidth_or_all_in_power","HBM_bandwidth_per_all_in_power_scaled_target_met")</x:f>
        <x:v>unavailable_missing_hbm_bandwidth_or_all_in_power</x:v>
      </x:c>
      <x:c r="X243" s="65" t="str">
        <x:f>IF(H243="","editable_future_gpu_unavailable","InferenceX_source_curve_HBM_bandwidth_power_scaled")</x:f>
        <x:v>editable_future_gpu_unavailable</x:v>
      </x:c>
      <x:c r="Y243" s="72" t="str">
        <x:v>2026-06-22</x:v>
      </x:c>
      <x:c r="Z243" s="65" t="str">
        <x:v>https://github.com/SemiAnalysisAI/InferenceX/actions/runs/27663808752/attempts/2</x:v>
      </x:c>
      <x:c r="AA243" s="65" t="str">
        <x:f>IF(H243="","Enter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44">
      <x:c r="A244" t="str">
        <x:v>Kimi K2.5|Post Rubin|agentic|100</x:v>
      </x:c>
      <x:c r="B244" t="str">
        <x:v>Kimi K2.5</x:v>
      </x:c>
      <x:c r="C244" t="str">
        <x:v>kimik2.5</x:v>
      </x:c>
      <x:c r="D244" t="str">
        <x:v>Post Rubin</x:v>
      </x:c>
      <x:c r="E244" t="str">
        <x:v>agentic</x:v>
      </x:c>
      <x:c r="F244" s="66" t="n">
        <x:v>100</x:v>
      </x:c>
      <x:c r="G244" s="67" t="str">
        <x:f>IF(H244="","N","Y")</x:f>
        <x:v>N</x:v>
      </x:c>
      <x:c r="H244" s="157" t="str">
        <x:f>IFERROR(IF(OR('00b_GPU_Scaling'!F14="",'00b_GPU_Scaling'!F9="",H184=""),"",H184*'00b_GPU_Scaling'!F14/'00b_GPU_Scaling'!F9),"")</x:f>
      </x:c>
      <x:c r="I244" s="70" t="str">
        <x:f>IF(H244="","",I184)</x:f>
      </x:c>
      <x:c r="J244" s="70" t="str">
        <x:f>IF(H244="","",J184)</x:f>
      </x:c>
      <x:c r="K244" s="158" t="str">
        <x:f>IFERROR(IF(OR('00b_GPU_Scaling'!F14="",'00b_GPU_Scaling'!F9=""),"",'00b_GPU_Scaling'!F14/'00b_GPU_Scaling'!F9),"")</x:f>
      </x:c>
      <x:c r="L244" t="str">
        <x:v>GB300</x:v>
      </x:c>
      <x:c r="M244" t="str">
        <x:v>436002</x:v>
      </x:c>
      <x:c r="N244" t="str">
        <x:v>vllm</x:v>
      </x:c>
      <x:c r="O244" t="str">
        <x:v>fp4</x:v>
      </x:c>
      <x:c r="P244" t="str">
        <x:v>mtp</x:v>
      </x:c>
      <x:c r="Q244" t="n">
        <x:v>8</x:v>
      </x:c>
      <x:c r="R244" t="str">
        <x:v>agentic_traces</x:v>
      </x:c>
      <x:c r="S244"/>
      <x:c r="T244"/>
      <x:c r="U244" t="n">
        <x:v>20</x:v>
      </x:c>
      <x:c r="V244" t="n">
        <x:v>5</x:v>
      </x:c>
      <x:c r="W244" s="65" t="str">
        <x:f>IF(H244="","unavailable_missing_hbm_bandwidth_or_all_in_power","HBM_bandwidth_per_all_in_power_scaled_target_met")</x:f>
        <x:v>unavailable_missing_hbm_bandwidth_or_all_in_power</x:v>
      </x:c>
      <x:c r="X244" s="65" t="str">
        <x:f>IF(H244="","editable_future_gpu_unavailable","InferenceX_source_curve_HBM_bandwidth_power_scaled")</x:f>
        <x:v>editable_future_gpu_unavailable</x:v>
      </x:c>
      <x:c r="Y244" s="72" t="str">
        <x:v>2026-07-16</x:v>
      </x:c>
      <x:c r="Z244" s="65" t="str">
        <x:v>https://github.com/SemiAnalysisAI/InferenceX/actions/runs/29506569772/attempts/2</x:v>
      </x:c>
      <x:c r="AA244" s="65" t="str">
        <x:f>IF(H244="","Enter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245">
      <x:c r="A245" t="str">
        <x:v>MiniMax M3|H200|short|30</x:v>
      </x:c>
      <x:c r="B245" t="str">
        <x:v>MiniMax M3</x:v>
      </x:c>
      <x:c r="C245" t="str">
        <x:v>minimaxm3</x:v>
      </x:c>
      <x:c r="D245" t="str">
        <x:v>H200</x:v>
      </x:c>
      <x:c r="E245" t="str">
        <x:v>short</x:v>
      </x:c>
      <x:c r="F245" s="66" t="n">
        <x:v>30</x:v>
      </x:c>
      <x:c r="G245" s="67" t="str">
        <x:v>Y</x:v>
      </x:c>
      <x:c r="H245" s="157" t="n">
        <x:v>445699.1349</x:v>
      </x:c>
      <x:c r="I245" s="70" t="n">
        <x:v>42.647392</x:v>
      </x:c>
      <x:c r="J245" s="70" t="n">
        <x:v>42.647392</x:v>
      </x:c>
      <x:c r="K245" s="158" t="n">
        <x:v>1</x:v>
      </x:c>
      <x:c r="L245" t="str">
        <x:v>H200</x:v>
      </x:c>
      <x:c r="M245" t="str">
        <x:v>422464</x:v>
      </x:c>
      <x:c r="N245" t="str">
        <x:v>vllm</x:v>
      </x:c>
      <x:c r="O245" t="str">
        <x:v>fp8</x:v>
      </x:c>
      <x:c r="P245" t="str">
        <x:v>mtp</x:v>
      </x:c>
      <x:c r="Q245" t="n">
        <x:v>64</x:v>
      </x:c>
      <x:c r="R245" t="str">
        <x:v>single_turn</x:v>
      </x:c>
      <x:c r="S245" t="n">
        <x:v>1024</x:v>
      </x:c>
      <x:c r="T245" t="n">
        <x:v>1024</x:v>
      </x:c>
      <x:c r="U245" t="n">
        <x:v>56</x:v>
      </x:c>
      <x:c r="V245" t="n">
        <x:v>41</x:v>
      </x:c>
      <x:c r="W245" s="65" t="str">
        <x:v>InferenceX_direct_exact_model_target_met</x:v>
      </x:c>
      <x:c r="X245" s="65" t="str">
        <x:v>InferenceX_direct_exact_model</x:v>
      </x:c>
      <x:c r="Y245" s="72" t="str">
        <x:v>2026-06-13</x:v>
      </x:c>
      <x:c r="Z245" s="65" t="str">
        <x:v>https://github.com/SemiAnalysisAI/InferenceX/actions/runs/27475834413/attempts/2</x:v>
      </x:c>
      <x:c r="AA245" s="65" t="str">
        <x:v>Selected highest output TPS/MW measured row meeting median interactivity &gt;= 30.</x:v>
      </x:c>
    </x:row>
    <x:row r="246">
      <x:c r="A246" t="str">
        <x:v>MiniMax M3|H200|long|30</x:v>
      </x:c>
      <x:c r="B246" t="str">
        <x:v>MiniMax M3</x:v>
      </x:c>
      <x:c r="C246" t="str">
        <x:v>minimaxm3</x:v>
      </x:c>
      <x:c r="D246" t="str">
        <x:v>H200</x:v>
      </x:c>
      <x:c r="E246" t="str">
        <x:v>long</x:v>
      </x:c>
      <x:c r="F246" s="66" t="n">
        <x:v>30</x:v>
      </x:c>
      <x:c r="G246" s="67" t="str">
        <x:v>Y</x:v>
      </x:c>
      <x:c r="H246" s="157" t="n">
        <x:v>155730.779498</x:v>
      </x:c>
      <x:c r="I246" s="70" t="n">
        <x:v>31.29681</x:v>
      </x:c>
      <x:c r="J246" s="70" t="n">
        <x:v>31.29681</x:v>
      </x:c>
      <x:c r="K246" s="158" t="n">
        <x:v>1</x:v>
      </x:c>
      <x:c r="L246" t="str">
        <x:v>H200</x:v>
      </x:c>
      <x:c r="M246" t="str">
        <x:v>422451</x:v>
      </x:c>
      <x:c r="N246" t="str">
        <x:v>vllm</x:v>
      </x:c>
      <x:c r="O246" t="str">
        <x:v>fp8</x:v>
      </x:c>
      <x:c r="P246" t="str">
        <x:v>mtp</x:v>
      </x:c>
      <x:c r="Q246" t="n">
        <x:v>32</x:v>
      </x:c>
      <x:c r="R246" t="str">
        <x:v>single_turn</x:v>
      </x:c>
      <x:c r="S246" t="n">
        <x:v>8192</x:v>
      </x:c>
      <x:c r="T246" t="n">
        <x:v>1024</x:v>
      </x:c>
      <x:c r="U246" t="n">
        <x:v>50</x:v>
      </x:c>
      <x:c r="V246" t="n">
        <x:v>34</x:v>
      </x:c>
      <x:c r="W246" s="65" t="str">
        <x:v>InferenceX_direct_exact_model_target_met</x:v>
      </x:c>
      <x:c r="X246" s="65" t="str">
        <x:v>InferenceX_direct_exact_model</x:v>
      </x:c>
      <x:c r="Y246" s="72" t="str">
        <x:v>2026-06-13</x:v>
      </x:c>
      <x:c r="Z246" s="65" t="str">
        <x:v>https://github.com/SemiAnalysisAI/InferenceX/actions/runs/27475834413/attempts/2</x:v>
      </x:c>
      <x:c r="AA246" s="65" t="str">
        <x:v>Selected highest output TPS/MW measured row meeting median interactivity &gt;= 30.</x:v>
      </x:c>
    </x:row>
    <x:row r="247">
      <x:c r="A247" t="str">
        <x:v>MiniMax M3|H200|agentic|30</x:v>
      </x:c>
      <x:c r="B247" t="str">
        <x:v>MiniMax M3</x:v>
      </x:c>
      <x:c r="C247" t="str">
        <x:v>minimaxm2.5</x:v>
      </x:c>
      <x:c r="D247" t="str">
        <x:v>H200</x:v>
      </x:c>
      <x:c r="E247" t="str">
        <x:v>agentic</x:v>
      </x:c>
      <x:c r="F247" s="66" t="n">
        <x:v>30</x:v>
      </x:c>
      <x:c r="G247" s="67" t="str">
        <x:v>N</x:v>
      </x:c>
      <x:c r="H247" s="157"/>
      <x:c r="I247" s="70"/>
      <x:c r="J247" s="70"/>
      <x:c r="K247" s="158" t="n">
        <x:v>0.74890511</x:v>
      </x:c>
      <x:c r="L247" t="str">
        <x:v>B200</x:v>
      </x:c>
      <x:c r="M247" t="str"/>
      <x:c r="N247" t="str"/>
      <x:c r="O247" t="str"/>
      <x:c r="P247" t="str"/>
      <x:c r="Q247"/>
      <x:c r="R247" t="str">
        <x:v>agentic_traces</x:v>
      </x:c>
      <x:c r="S247"/>
      <x:c r="T247"/>
      <x:c r="U247" t="n">
        <x:v>2</x:v>
      </x:c>
      <x:c r="V247" t="n">
        <x:v>0</x:v>
      </x:c>
      <x:c r="W247" s="65" t="str">
        <x:v>unavailable_target_not_met</x:v>
      </x:c>
      <x:c r="X247" s="65" t="str">
        <x:v>InferenceX_model_fallback_unavailable</x:v>
      </x:c>
      <x:c r="Y247" s="72" t="str"/>
      <x:c r="Z247" s="65" t="str"/>
      <x:c r="AA247" s="65" t="str">
        <x:v>No benchmark point reaches the requested interactivity; left blank (no edge-row reuse).</x:v>
      </x:c>
    </x:row>
    <x:row r="248">
      <x:c r="A248" t="str">
        <x:v>MiniMax M3|H200|short|50</x:v>
      </x:c>
      <x:c r="B248" t="str">
        <x:v>MiniMax M3</x:v>
      </x:c>
      <x:c r="C248" t="str">
        <x:v>minimaxm3</x:v>
      </x:c>
      <x:c r="D248" t="str">
        <x:v>H200</x:v>
      </x:c>
      <x:c r="E248" t="str">
        <x:v>short</x:v>
      </x:c>
      <x:c r="F248" s="66" t="n">
        <x:v>50</x:v>
      </x:c>
      <x:c r="G248" s="67" t="str">
        <x:v>Y</x:v>
      </x:c>
      <x:c r="H248" s="157" t="n">
        <x:v>314636.176628</x:v>
      </x:c>
      <x:c r="I248" s="70" t="n">
        <x:v>58.234144</x:v>
      </x:c>
      <x:c r="J248" s="70" t="n">
        <x:v>58.234144</x:v>
      </x:c>
      <x:c r="K248" s="158" t="n">
        <x:v>1</x:v>
      </x:c>
      <x:c r="L248" t="str">
        <x:v>H200</x:v>
      </x:c>
      <x:c r="M248" t="str">
        <x:v>422436</x:v>
      </x:c>
      <x:c r="N248" t="str">
        <x:v>vllm</x:v>
      </x:c>
      <x:c r="O248" t="str">
        <x:v>fp8</x:v>
      </x:c>
      <x:c r="P248" t="str">
        <x:v>mtp</x:v>
      </x:c>
      <x:c r="Q248" t="n">
        <x:v>32</x:v>
      </x:c>
      <x:c r="R248" t="str">
        <x:v>single_turn</x:v>
      </x:c>
      <x:c r="S248" t="n">
        <x:v>1024</x:v>
      </x:c>
      <x:c r="T248" t="n">
        <x:v>1024</x:v>
      </x:c>
      <x:c r="U248" t="n">
        <x:v>56</x:v>
      </x:c>
      <x:c r="V248" t="n">
        <x:v>35</x:v>
      </x:c>
      <x:c r="W248" s="65" t="str">
        <x:v>InferenceX_direct_exact_model_target_met</x:v>
      </x:c>
      <x:c r="X248" s="65" t="str">
        <x:v>InferenceX_direct_exact_model</x:v>
      </x:c>
      <x:c r="Y248" s="72" t="str">
        <x:v>2026-06-13</x:v>
      </x:c>
      <x:c r="Z248" s="65" t="str">
        <x:v>https://github.com/SemiAnalysisAI/InferenceX/actions/runs/27475834413/attempts/2</x:v>
      </x:c>
      <x:c r="AA248" s="65" t="str">
        <x:v>Selected highest output TPS/MW measured row meeting median interactivity &gt;= 50.</x:v>
      </x:c>
    </x:row>
    <x:row r="249">
      <x:c r="A249" t="str">
        <x:v>MiniMax M3|H200|long|50</x:v>
      </x:c>
      <x:c r="B249" t="str">
        <x:v>MiniMax M3</x:v>
      </x:c>
      <x:c r="C249" t="str">
        <x:v>minimaxm3</x:v>
      </x:c>
      <x:c r="D249" t="str">
        <x:v>H200</x:v>
      </x:c>
      <x:c r="E249" t="str">
        <x:v>long</x:v>
      </x:c>
      <x:c r="F249" s="66" t="n">
        <x:v>50</x:v>
      </x:c>
      <x:c r="G249" s="67" t="str">
        <x:v>Y</x:v>
      </x:c>
      <x:c r="H249" s="157" t="n">
        <x:v>135691.469024</x:v>
      </x:c>
      <x:c r="I249" s="70" t="n">
        <x:v>53.348804</x:v>
      </x:c>
      <x:c r="J249" s="70" t="n">
        <x:v>53.348804</x:v>
      </x:c>
      <x:c r="K249" s="158" t="n">
        <x:v>1</x:v>
      </x:c>
      <x:c r="L249" t="str">
        <x:v>H200</x:v>
      </x:c>
      <x:c r="M249" t="str">
        <x:v>422475</x:v>
      </x:c>
      <x:c r="N249" t="str">
        <x:v>vllm</x:v>
      </x:c>
      <x:c r="O249" t="str">
        <x:v>fp8</x:v>
      </x:c>
      <x:c r="P249" t="str">
        <x:v>mtp</x:v>
      </x:c>
      <x:c r="Q249" t="n">
        <x:v>16</x:v>
      </x:c>
      <x:c r="R249" t="str">
        <x:v>single_turn</x:v>
      </x:c>
      <x:c r="S249" t="n">
        <x:v>8192</x:v>
      </x:c>
      <x:c r="T249" t="n">
        <x:v>1024</x:v>
      </x:c>
      <x:c r="U249" t="n">
        <x:v>50</x:v>
      </x:c>
      <x:c r="V249" t="n">
        <x:v>27</x:v>
      </x:c>
      <x:c r="W249" s="65" t="str">
        <x:v>InferenceX_direct_exact_model_target_met</x:v>
      </x:c>
      <x:c r="X249" s="65" t="str">
        <x:v>InferenceX_direct_exact_model</x:v>
      </x:c>
      <x:c r="Y249" s="72" t="str">
        <x:v>2026-06-13</x:v>
      </x:c>
      <x:c r="Z249" s="65" t="str">
        <x:v>https://github.com/SemiAnalysisAI/InferenceX/actions/runs/27475834413/attempts/2</x:v>
      </x:c>
      <x:c r="AA249" s="65" t="str">
        <x:v>Selected highest output TPS/MW measured row meeting median interactivity &gt;= 50.</x:v>
      </x:c>
    </x:row>
    <x:row r="250">
      <x:c r="A250" t="str">
        <x:v>MiniMax M3|H200|agentic|50</x:v>
      </x:c>
      <x:c r="B250" t="str">
        <x:v>MiniMax M3</x:v>
      </x:c>
      <x:c r="C250" t="str">
        <x:v>minimaxm2.5</x:v>
      </x:c>
      <x:c r="D250" t="str">
        <x:v>H200</x:v>
      </x:c>
      <x:c r="E250" t="str">
        <x:v>agentic</x:v>
      </x:c>
      <x:c r="F250" s="66" t="n">
        <x:v>50</x:v>
      </x:c>
      <x:c r="G250" s="67" t="str">
        <x:v>N</x:v>
      </x:c>
      <x:c r="H250" s="157"/>
      <x:c r="I250" s="70"/>
      <x:c r="J250" s="70"/>
      <x:c r="K250" s="158" t="n">
        <x:v>0.74890511</x:v>
      </x:c>
      <x:c r="L250" t="str">
        <x:v>B200</x:v>
      </x:c>
      <x:c r="M250" t="str"/>
      <x:c r="N250" t="str"/>
      <x:c r="O250" t="str"/>
      <x:c r="P250" t="str"/>
      <x:c r="Q250"/>
      <x:c r="R250" t="str">
        <x:v>agentic_traces</x:v>
      </x:c>
      <x:c r="S250"/>
      <x:c r="T250"/>
      <x:c r="U250" t="n">
        <x:v>2</x:v>
      </x:c>
      <x:c r="V250" t="n">
        <x:v>0</x:v>
      </x:c>
      <x:c r="W250" s="65" t="str">
        <x:v>unavailable_target_not_met</x:v>
      </x:c>
      <x:c r="X250" s="65" t="str">
        <x:v>InferenceX_model_fallback_unavailable</x:v>
      </x:c>
      <x:c r="Y250" s="72" t="str"/>
      <x:c r="Z250" s="65" t="str"/>
      <x:c r="AA250" s="65" t="str">
        <x:v>No benchmark point reaches the requested interactivity; left blank (no edge-row reuse).</x:v>
      </x:c>
    </x:row>
    <x:row r="251">
      <x:c r="A251" t="str">
        <x:v>MiniMax M3|H200|short|70</x:v>
      </x:c>
      <x:c r="B251" t="str">
        <x:v>MiniMax M3</x:v>
      </x:c>
      <x:c r="C251" t="str">
        <x:v>minimaxm3</x:v>
      </x:c>
      <x:c r="D251" t="str">
        <x:v>H200</x:v>
      </x:c>
      <x:c r="E251" t="str">
        <x:v>short</x:v>
      </x:c>
      <x:c r="F251" s="66" t="n">
        <x:v>70</x:v>
      </x:c>
      <x:c r="G251" s="67" t="str">
        <x:v>Y</x:v>
      </x:c>
      <x:c r="H251" s="157" t="n">
        <x:v>230135.556075</x:v>
      </x:c>
      <x:c r="I251" s="70" t="n">
        <x:v>86.738166</x:v>
      </x:c>
      <x:c r="J251" s="70" t="n">
        <x:v>86.738166</x:v>
      </x:c>
      <x:c r="K251" s="158" t="n">
        <x:v>1</x:v>
      </x:c>
      <x:c r="L251" t="str">
        <x:v>H200</x:v>
      </x:c>
      <x:c r="M251" t="str">
        <x:v>422469</x:v>
      </x:c>
      <x:c r="N251" t="str">
        <x:v>vllm</x:v>
      </x:c>
      <x:c r="O251" t="str">
        <x:v>fp8</x:v>
      </x:c>
      <x:c r="P251" t="str">
        <x:v>mtp</x:v>
      </x:c>
      <x:c r="Q251" t="n">
        <x:v>16</x:v>
      </x:c>
      <x:c r="R251" t="str">
        <x:v>single_turn</x:v>
      </x:c>
      <x:c r="S251" t="n">
        <x:v>1024</x:v>
      </x:c>
      <x:c r="T251" t="n">
        <x:v>1024</x:v>
      </x:c>
      <x:c r="U251" t="n">
        <x:v>56</x:v>
      </x:c>
      <x:c r="V251" t="n">
        <x:v>27</x:v>
      </x:c>
      <x:c r="W251" s="65" t="str">
        <x:v>InferenceX_direct_exact_model_target_met</x:v>
      </x:c>
      <x:c r="X251" s="65" t="str">
        <x:v>InferenceX_direct_exact_model</x:v>
      </x:c>
      <x:c r="Y251" s="72" t="str">
        <x:v>2026-06-13</x:v>
      </x:c>
      <x:c r="Z251" s="65" t="str">
        <x:v>https://github.com/SemiAnalysisAI/InferenceX/actions/runs/27475834413/attempts/2</x:v>
      </x:c>
      <x:c r="AA251" s="65" t="str">
        <x:v>Selected highest output TPS/MW measured row meeting median interactivity &gt;= 70.</x:v>
      </x:c>
    </x:row>
    <x:row r="252">
      <x:c r="A252" t="str">
        <x:v>MiniMax M3|H200|long|70</x:v>
      </x:c>
      <x:c r="B252" t="str">
        <x:v>MiniMax M3</x:v>
      </x:c>
      <x:c r="C252" t="str">
        <x:v>minimaxm3</x:v>
      </x:c>
      <x:c r="D252" t="str">
        <x:v>H200</x:v>
      </x:c>
      <x:c r="E252" t="str">
        <x:v>long</x:v>
      </x:c>
      <x:c r="F252" s="66" t="n">
        <x:v>70</x:v>
      </x:c>
      <x:c r="G252" s="67" t="str">
        <x:v>Y</x:v>
      </x:c>
      <x:c r="H252" s="157" t="n">
        <x:v>105930.582375</x:v>
      </x:c>
      <x:c r="I252" s="70" t="n">
        <x:v>86.822232</x:v>
      </x:c>
      <x:c r="J252" s="70" t="n">
        <x:v>86.822232</x:v>
      </x:c>
      <x:c r="K252" s="158" t="n">
        <x:v>1</x:v>
      </x:c>
      <x:c r="L252" t="str">
        <x:v>H200</x:v>
      </x:c>
      <x:c r="M252" t="str">
        <x:v>422471</x:v>
      </x:c>
      <x:c r="N252" t="str">
        <x:v>vllm</x:v>
      </x:c>
      <x:c r="O252" t="str">
        <x:v>fp8</x:v>
      </x:c>
      <x:c r="P252" t="str">
        <x:v>mtp</x:v>
      </x:c>
      <x:c r="Q252" t="n">
        <x:v>8</x:v>
      </x:c>
      <x:c r="R252" t="str">
        <x:v>single_turn</x:v>
      </x:c>
      <x:c r="S252" t="n">
        <x:v>8192</x:v>
      </x:c>
      <x:c r="T252" t="n">
        <x:v>1024</x:v>
      </x:c>
      <x:c r="U252" t="n">
        <x:v>50</x:v>
      </x:c>
      <x:c r="V252" t="n">
        <x:v>22</x:v>
      </x:c>
      <x:c r="W252" s="65" t="str">
        <x:v>InferenceX_direct_exact_model_target_met</x:v>
      </x:c>
      <x:c r="X252" s="65" t="str">
        <x:v>InferenceX_direct_exact_model</x:v>
      </x:c>
      <x:c r="Y252" s="72" t="str">
        <x:v>2026-06-13</x:v>
      </x:c>
      <x:c r="Z252" s="65" t="str">
        <x:v>https://github.com/SemiAnalysisAI/InferenceX/actions/runs/27475834413/attempts/2</x:v>
      </x:c>
      <x:c r="AA252" s="65" t="str">
        <x:v>Selected highest output TPS/MW measured row meeting median interactivity &gt;= 70.</x:v>
      </x:c>
    </x:row>
    <x:row r="253">
      <x:c r="A253" t="str">
        <x:v>MiniMax M3|H200|agentic|70</x:v>
      </x:c>
      <x:c r="B253" t="str">
        <x:v>MiniMax M3</x:v>
      </x:c>
      <x:c r="C253" t="str">
        <x:v>minimaxm2.5</x:v>
      </x:c>
      <x:c r="D253" t="str">
        <x:v>H200</x:v>
      </x:c>
      <x:c r="E253" t="str">
        <x:v>agentic</x:v>
      </x:c>
      <x:c r="F253" s="66" t="n">
        <x:v>70</x:v>
      </x:c>
      <x:c r="G253" s="67" t="str">
        <x:v>N</x:v>
      </x:c>
      <x:c r="H253" s="157"/>
      <x:c r="I253" s="70"/>
      <x:c r="J253" s="70"/>
      <x:c r="K253" s="158" t="n">
        <x:v>0.74890511</x:v>
      </x:c>
      <x:c r="L253" t="str">
        <x:v>B200</x:v>
      </x:c>
      <x:c r="M253" t="str"/>
      <x:c r="N253" t="str"/>
      <x:c r="O253" t="str"/>
      <x:c r="P253" t="str"/>
      <x:c r="Q253"/>
      <x:c r="R253" t="str">
        <x:v>agentic_traces</x:v>
      </x:c>
      <x:c r="S253"/>
      <x:c r="T253"/>
      <x:c r="U253" t="n">
        <x:v>2</x:v>
      </x:c>
      <x:c r="V253" t="n">
        <x:v>0</x:v>
      </x:c>
      <x:c r="W253" s="65" t="str">
        <x:v>unavailable_target_not_met</x:v>
      </x:c>
      <x:c r="X253" s="65" t="str">
        <x:v>InferenceX_model_fallback_unavailable</x:v>
      </x:c>
      <x:c r="Y253" s="72" t="str"/>
      <x:c r="Z253" s="65" t="str"/>
      <x:c r="AA253" s="65" t="str">
        <x:v>No benchmark point reaches the requested interactivity; left blank (no edge-row reuse).</x:v>
      </x:c>
    </x:row>
    <x:row r="254">
      <x:c r="A254" t="str">
        <x:v>MiniMax M3|H200|short|100</x:v>
      </x:c>
      <x:c r="B254" t="str">
        <x:v>MiniMax M3</x:v>
      </x:c>
      <x:c r="C254" t="str">
        <x:v>minimaxm3</x:v>
      </x:c>
      <x:c r="D254" t="str">
        <x:v>H200</x:v>
      </x:c>
      <x:c r="E254" t="str">
        <x:v>short</x:v>
      </x:c>
      <x:c r="F254" s="66" t="n">
        <x:v>100</x:v>
      </x:c>
      <x:c r="G254" s="67" t="str">
        <x:v>Y</x:v>
      </x:c>
      <x:c r="H254" s="157" t="n">
        <x:v>152538.334888</x:v>
      </x:c>
      <x:c r="I254" s="70" t="n">
        <x:v>119.109933</x:v>
      </x:c>
      <x:c r="J254" s="70" t="n">
        <x:v>119.109933</x:v>
      </x:c>
      <x:c r="K254" s="158" t="n">
        <x:v>1</x:v>
      </x:c>
      <x:c r="L254" t="str">
        <x:v>H200</x:v>
      </x:c>
      <x:c r="M254" t="str">
        <x:v>422443</x:v>
      </x:c>
      <x:c r="N254" t="str">
        <x:v>vllm</x:v>
      </x:c>
      <x:c r="O254" t="str">
        <x:v>fp8</x:v>
      </x:c>
      <x:c r="P254" t="str">
        <x:v>mtp</x:v>
      </x:c>
      <x:c r="Q254" t="n">
        <x:v>8</x:v>
      </x:c>
      <x:c r="R254" t="str">
        <x:v>single_turn</x:v>
      </x:c>
      <x:c r="S254" t="n">
        <x:v>1024</x:v>
      </x:c>
      <x:c r="T254" t="n">
        <x:v>1024</x:v>
      </x:c>
      <x:c r="U254" t="n">
        <x:v>56</x:v>
      </x:c>
      <x:c r="V254" t="n">
        <x:v>19</x:v>
      </x:c>
      <x:c r="W254" s="65" t="str">
        <x:v>InferenceX_direct_exact_model_target_met</x:v>
      </x:c>
      <x:c r="X254" s="65" t="str">
        <x:v>InferenceX_direct_exact_model</x:v>
      </x:c>
      <x:c r="Y254" s="72" t="str">
        <x:v>2026-06-13</x:v>
      </x:c>
      <x:c r="Z254" s="65" t="str">
        <x:v>https://github.com/SemiAnalysisAI/InferenceX/actions/runs/27475834413/attempts/2</x:v>
      </x:c>
      <x:c r="AA254" s="65" t="str">
        <x:v>Selected highest output TPS/MW measured row meeting median interactivity &gt;= 100.</x:v>
      </x:c>
    </x:row>
    <x:row r="255">
      <x:c r="A255" t="str">
        <x:v>MiniMax M3|H200|long|100</x:v>
      </x:c>
      <x:c r="B255" t="str">
        <x:v>MiniMax M3</x:v>
      </x:c>
      <x:c r="C255" t="str">
        <x:v>minimaxm3</x:v>
      </x:c>
      <x:c r="D255" t="str">
        <x:v>H200</x:v>
      </x:c>
      <x:c r="E255" t="str">
        <x:v>long</x:v>
      </x:c>
      <x:c r="F255" s="66" t="n">
        <x:v>100</x:v>
      </x:c>
      <x:c r="G255" s="67" t="str">
        <x:v>Y</x:v>
      </x:c>
      <x:c r="H255" s="157" t="n">
        <x:v>78790.855009</x:v>
      </x:c>
      <x:c r="I255" s="70" t="n">
        <x:v>131.108608</x:v>
      </x:c>
      <x:c r="J255" s="70" t="n">
        <x:v>131.108608</x:v>
      </x:c>
      <x:c r="K255" s="158" t="n">
        <x:v>1</x:v>
      </x:c>
      <x:c r="L255" t="str">
        <x:v>H200</x:v>
      </x:c>
      <x:c r="M255" t="str">
        <x:v>422482</x:v>
      </x:c>
      <x:c r="N255" t="str">
        <x:v>vllm</x:v>
      </x:c>
      <x:c r="O255" t="str">
        <x:v>fp8</x:v>
      </x:c>
      <x:c r="P255" t="str">
        <x:v>mtp</x:v>
      </x:c>
      <x:c r="Q255" t="n">
        <x:v>4</x:v>
      </x:c>
      <x:c r="R255" t="str">
        <x:v>single_turn</x:v>
      </x:c>
      <x:c r="S255" t="n">
        <x:v>8192</x:v>
      </x:c>
      <x:c r="T255" t="n">
        <x:v>1024</x:v>
      </x:c>
      <x:c r="U255" t="n">
        <x:v>50</x:v>
      </x:c>
      <x:c r="V255" t="n">
        <x:v>15</x:v>
      </x:c>
      <x:c r="W255" s="65" t="str">
        <x:v>InferenceX_direct_exact_model_target_met</x:v>
      </x:c>
      <x:c r="X255" s="65" t="str">
        <x:v>InferenceX_direct_exact_model</x:v>
      </x:c>
      <x:c r="Y255" s="72" t="str">
        <x:v>2026-06-13</x:v>
      </x:c>
      <x:c r="Z255" s="65" t="str">
        <x:v>https://github.com/SemiAnalysisAI/InferenceX/actions/runs/27475834413/attempts/2</x:v>
      </x:c>
      <x:c r="AA255" s="65" t="str">
        <x:v>Selected highest output TPS/MW measured row meeting median interactivity &gt;= 100.</x:v>
      </x:c>
    </x:row>
    <x:row r="256">
      <x:c r="A256" t="str">
        <x:v>MiniMax M3|H200|agentic|100</x:v>
      </x:c>
      <x:c r="B256" t="str">
        <x:v>MiniMax M3</x:v>
      </x:c>
      <x:c r="C256" t="str">
        <x:v>minimaxm2.5</x:v>
      </x:c>
      <x:c r="D256" t="str">
        <x:v>H200</x:v>
      </x:c>
      <x:c r="E256" t="str">
        <x:v>agentic</x:v>
      </x:c>
      <x:c r="F256" s="66" t="n">
        <x:v>100</x:v>
      </x:c>
      <x:c r="G256" s="67" t="str">
        <x:v>N</x:v>
      </x:c>
      <x:c r="H256" s="157"/>
      <x:c r="I256" s="70"/>
      <x:c r="J256" s="70"/>
      <x:c r="K256" s="158" t="n">
        <x:v>0.74890511</x:v>
      </x:c>
      <x:c r="L256" t="str">
        <x:v>B200</x:v>
      </x:c>
      <x:c r="M256" t="str"/>
      <x:c r="N256" t="str"/>
      <x:c r="O256" t="str"/>
      <x:c r="P256" t="str"/>
      <x:c r="Q256"/>
      <x:c r="R256" t="str">
        <x:v>agentic_traces</x:v>
      </x:c>
      <x:c r="S256"/>
      <x:c r="T256"/>
      <x:c r="U256" t="n">
        <x:v>2</x:v>
      </x:c>
      <x:c r="V256" t="n">
        <x:v>0</x:v>
      </x:c>
      <x:c r="W256" s="65" t="str">
        <x:v>unavailable_target_not_met</x:v>
      </x:c>
      <x:c r="X256" s="65" t="str">
        <x:v>InferenceX_model_fallback_unavailable</x:v>
      </x:c>
      <x:c r="Y256" s="72" t="str"/>
      <x:c r="Z256" s="65" t="str"/>
      <x:c r="AA256" s="65" t="str">
        <x:v>No benchmark point reaches the requested interactivity; left blank (no edge-row reuse).</x:v>
      </x:c>
    </x:row>
    <x:row r="257">
      <x:c r="A257" t="str">
        <x:v>MiniMax M3|B200|short|30</x:v>
      </x:c>
      <x:c r="B257" t="str">
        <x:v>MiniMax M3</x:v>
      </x:c>
      <x:c r="C257" t="str">
        <x:v>minimaxm3</x:v>
      </x:c>
      <x:c r="D257" t="str">
        <x:v>B200</x:v>
      </x:c>
      <x:c r="E257" t="str">
        <x:v>short</x:v>
      </x:c>
      <x:c r="F257" s="66" t="n">
        <x:v>30</x:v>
      </x:c>
      <x:c r="G257" s="67" t="str">
        <x:v>Y</x:v>
      </x:c>
      <x:c r="H257" s="157" t="n">
        <x:v>2094081.042946</x:v>
      </x:c>
      <x:c r="I257" s="70" t="n">
        <x:v>34.404004</x:v>
      </x:c>
      <x:c r="J257" s="70" t="n">
        <x:v>34.404004</x:v>
      </x:c>
      <x:c r="K257" s="158" t="n">
        <x:v>1</x:v>
      </x:c>
      <x:c r="L257" t="str">
        <x:v>B200</x:v>
      </x:c>
      <x:c r="M257" t="str">
        <x:v>433136</x:v>
      </x:c>
      <x:c r="N257" t="str">
        <x:v>vllm</x:v>
      </x:c>
      <x:c r="O257" t="str">
        <x:v>fp4</x:v>
      </x:c>
      <x:c r="P257" t="str">
        <x:v>mtp</x:v>
      </x:c>
      <x:c r="Q257" t="n">
        <x:v>512</x:v>
      </x:c>
      <x:c r="R257" t="str">
        <x:v>single_turn</x:v>
      </x:c>
      <x:c r="S257" t="n">
        <x:v>1024</x:v>
      </x:c>
      <x:c r="T257" t="n">
        <x:v>1024</x:v>
      </x:c>
      <x:c r="U257" t="n">
        <x:v>138</x:v>
      </x:c>
      <x:c r="V257" t="n">
        <x:v>119</x:v>
      </x:c>
      <x:c r="W257" s="65" t="str">
        <x:v>InferenceX_direct_exact_model_target_met</x:v>
      </x:c>
      <x:c r="X257" s="65" t="str">
        <x:v>InferenceX_direct_exact_model</x:v>
      </x:c>
      <x:c r="Y257" s="72" t="str">
        <x:v>2026-07-06</x:v>
      </x:c>
      <x:c r="Z257" s="65" t="str">
        <x:v>https://github.com/SemiAnalysisAI/InferenceX/actions/runs/28725010174/attempts/1</x:v>
      </x:c>
      <x:c r="AA257" s="65" t="str">
        <x:v>Selected highest output TPS/MW measured row meeting median interactivity &gt;= 30.</x:v>
      </x:c>
    </x:row>
    <x:row r="258">
      <x:c r="A258" t="str">
        <x:v>MiniMax M3|B200|long|30</x:v>
      </x:c>
      <x:c r="B258" t="str">
        <x:v>MiniMax M3</x:v>
      </x:c>
      <x:c r="C258" t="str">
        <x:v>minimaxm3</x:v>
      </x:c>
      <x:c r="D258" t="str">
        <x:v>B200</x:v>
      </x:c>
      <x:c r="E258" t="str">
        <x:v>long</x:v>
      </x:c>
      <x:c r="F258" s="66" t="n">
        <x:v>30</x:v>
      </x:c>
      <x:c r="G258" s="67" t="str">
        <x:v>Y</x:v>
      </x:c>
      <x:c r="H258" s="157" t="n">
        <x:v>1286379.917054</x:v>
      </x:c>
      <x:c r="I258" s="70" t="n">
        <x:v>55.095905</x:v>
      </x:c>
      <x:c r="J258" s="70" t="n">
        <x:v>55.095905</x:v>
      </x:c>
      <x:c r="K258" s="158" t="n">
        <x:v>1</x:v>
      </x:c>
      <x:c r="L258" t="str">
        <x:v>B200</x:v>
      </x:c>
      <x:c r="M258" t="str">
        <x:v>438258</x:v>
      </x:c>
      <x:c r="N258" t="str">
        <x:v>dynamo-vllm</x:v>
      </x:c>
      <x:c r="O258" t="str">
        <x:v>fp4</x:v>
      </x:c>
      <x:c r="P258" t="str">
        <x:v>none</x:v>
      </x:c>
      <x:c r="Q258" t="n">
        <x:v>1024</x:v>
      </x:c>
      <x:c r="R258" t="str">
        <x:v>single_turn</x:v>
      </x:c>
      <x:c r="S258" t="n">
        <x:v>8192</x:v>
      </x:c>
      <x:c r="T258" t="n">
        <x:v>1024</x:v>
      </x:c>
      <x:c r="U258" t="n">
        <x:v>158</x:v>
      </x:c>
      <x:c r="V258" t="n">
        <x:v>128</x:v>
      </x:c>
      <x:c r="W258" s="65" t="str">
        <x:v>InferenceX_direct_exact_model_target_met</x:v>
      </x:c>
      <x:c r="X258" s="65" t="str">
        <x:v>InferenceX_direct_exact_model</x:v>
      </x:c>
      <x:c r="Y258" s="72" t="str">
        <x:v>2026-08-04</x:v>
      </x:c>
      <x:c r="Z258" s="65" t="str">
        <x:v>https://github.com/SemiAnalysisAI/InferenceX/actions/runs/30828238642/attempts/1</x:v>
      </x:c>
      <x:c r="AA258" s="65" t="str">
        <x:v>Selected highest output TPS/MW measured row meeting median interactivity &gt;= 30.</x:v>
      </x:c>
    </x:row>
    <x:row r="259">
      <x:c r="A259" t="str">
        <x:v>MiniMax M3|B200|agentic|30</x:v>
      </x:c>
      <x:c r="B259" t="str">
        <x:v>MiniMax M3</x:v>
      </x:c>
      <x:c r="C259" t="str">
        <x:v>minimaxm2.5</x:v>
      </x:c>
      <x:c r="D259" t="str">
        <x:v>B200</x:v>
      </x:c>
      <x:c r="E259" t="str">
        <x:v>agentic</x:v>
      </x:c>
      <x:c r="F259" s="66" t="n">
        <x:v>30</x:v>
      </x:c>
      <x:c r="G259" s="67" t="str">
        <x:v>N</x:v>
      </x:c>
      <x:c r="H259" s="157"/>
      <x:c r="I259" s="70"/>
      <x:c r="J259" s="70"/>
      <x:c r="K259" s="158" t="n">
        <x:v>1</x:v>
      </x:c>
      <x:c r="L259" t="str">
        <x:v>B200</x:v>
      </x:c>
      <x:c r="M259" t="str"/>
      <x:c r="N259" t="str"/>
      <x:c r="O259" t="str"/>
      <x:c r="P259" t="str"/>
      <x:c r="Q259"/>
      <x:c r="R259" t="str">
        <x:v>agentic_traces</x:v>
      </x:c>
      <x:c r="S259"/>
      <x:c r="T259"/>
      <x:c r="U259" t="n">
        <x:v>2</x:v>
      </x:c>
      <x:c r="V259" t="n">
        <x:v>0</x:v>
      </x:c>
      <x:c r="W259" s="65" t="str">
        <x:v>unavailable_target_not_met</x:v>
      </x:c>
      <x:c r="X259" s="65" t="str">
        <x:v>InferenceX_model_fallback_unavailable</x:v>
      </x:c>
      <x:c r="Y259" s="72" t="str"/>
      <x:c r="Z259" s="65" t="str"/>
      <x:c r="AA259" s="65" t="str">
        <x:v>No benchmark point reaches the requested interactivity; left blank (no edge-row reuse).</x:v>
      </x:c>
    </x:row>
    <x:row r="260">
      <x:c r="A260" t="str">
        <x:v>MiniMax M3|B200|short|50</x:v>
      </x:c>
      <x:c r="B260" t="str">
        <x:v>MiniMax M3</x:v>
      </x:c>
      <x:c r="C260" t="str">
        <x:v>minimaxm3</x:v>
      </x:c>
      <x:c r="D260" t="str">
        <x:v>B200</x:v>
      </x:c>
      <x:c r="E260" t="str">
        <x:v>short</x:v>
      </x:c>
      <x:c r="F260" s="66" t="n">
        <x:v>50</x:v>
      </x:c>
      <x:c r="G260" s="67" t="str">
        <x:v>Y</x:v>
      </x:c>
      <x:c r="H260" s="157" t="n">
        <x:v>1443591.071124</x:v>
      </x:c>
      <x:c r="I260" s="70" t="n">
        <x:v>53.700782</x:v>
      </x:c>
      <x:c r="J260" s="70" t="n">
        <x:v>53.700782</x:v>
      </x:c>
      <x:c r="K260" s="158" t="n">
        <x:v>1</x:v>
      </x:c>
      <x:c r="L260" t="str">
        <x:v>B200</x:v>
      </x:c>
      <x:c r="M260" t="str">
        <x:v>433160</x:v>
      </x:c>
      <x:c r="N260" t="str">
        <x:v>vllm</x:v>
      </x:c>
      <x:c r="O260" t="str">
        <x:v>fp4</x:v>
      </x:c>
      <x:c r="P260" t="str">
        <x:v>mtp</x:v>
      </x:c>
      <x:c r="Q260" t="n">
        <x:v>128</x:v>
      </x:c>
      <x:c r="R260" t="str">
        <x:v>single_turn</x:v>
      </x:c>
      <x:c r="S260" t="n">
        <x:v>1024</x:v>
      </x:c>
      <x:c r="T260" t="n">
        <x:v>1024</x:v>
      </x:c>
      <x:c r="U260" t="n">
        <x:v>138</x:v>
      </x:c>
      <x:c r="V260" t="n">
        <x:v>98</x:v>
      </x:c>
      <x:c r="W260" s="65" t="str">
        <x:v>InferenceX_direct_exact_model_target_met</x:v>
      </x:c>
      <x:c r="X260" s="65" t="str">
        <x:v>InferenceX_direct_exact_model</x:v>
      </x:c>
      <x:c r="Y260" s="72" t="str">
        <x:v>2026-07-06</x:v>
      </x:c>
      <x:c r="Z260" s="65" t="str">
        <x:v>https://github.com/SemiAnalysisAI/InferenceX/actions/runs/28725010174/attempts/1</x:v>
      </x:c>
      <x:c r="AA260" s="65" t="str">
        <x:v>Selected highest output TPS/MW measured row meeting median interactivity &gt;= 50.</x:v>
      </x:c>
    </x:row>
    <x:row r="261">
      <x:c r="A261" t="str">
        <x:v>MiniMax M3|B200|long|50</x:v>
      </x:c>
      <x:c r="B261" t="str">
        <x:v>MiniMax M3</x:v>
      </x:c>
      <x:c r="C261" t="str">
        <x:v>minimaxm3</x:v>
      </x:c>
      <x:c r="D261" t="str">
        <x:v>B200</x:v>
      </x:c>
      <x:c r="E261" t="str">
        <x:v>long</x:v>
      </x:c>
      <x:c r="F261" s="66" t="n">
        <x:v>50</x:v>
      </x:c>
      <x:c r="G261" s="67" t="str">
        <x:v>Y</x:v>
      </x:c>
      <x:c r="H261" s="157" t="n">
        <x:v>1286379.917054</x:v>
      </x:c>
      <x:c r="I261" s="70" t="n">
        <x:v>55.095905</x:v>
      </x:c>
      <x:c r="J261" s="70" t="n">
        <x:v>55.095905</x:v>
      </x:c>
      <x:c r="K261" s="158" t="n">
        <x:v>1</x:v>
      </x:c>
      <x:c r="L261" t="str">
        <x:v>B200</x:v>
      </x:c>
      <x:c r="M261" t="str">
        <x:v>438258</x:v>
      </x:c>
      <x:c r="N261" t="str">
        <x:v>dynamo-vllm</x:v>
      </x:c>
      <x:c r="O261" t="str">
        <x:v>fp4</x:v>
      </x:c>
      <x:c r="P261" t="str">
        <x:v>none</x:v>
      </x:c>
      <x:c r="Q261" t="n">
        <x:v>1024</x:v>
      </x:c>
      <x:c r="R261" t="str">
        <x:v>single_turn</x:v>
      </x:c>
      <x:c r="S261" t="n">
        <x:v>8192</x:v>
      </x:c>
      <x:c r="T261" t="n">
        <x:v>1024</x:v>
      </x:c>
      <x:c r="U261" t="n">
        <x:v>158</x:v>
      </x:c>
      <x:c r="V261" t="n">
        <x:v>116</x:v>
      </x:c>
      <x:c r="W261" s="65" t="str">
        <x:v>InferenceX_direct_exact_model_target_met</x:v>
      </x:c>
      <x:c r="X261" s="65" t="str">
        <x:v>InferenceX_direct_exact_model</x:v>
      </x:c>
      <x:c r="Y261" s="72" t="str">
        <x:v>2026-08-04</x:v>
      </x:c>
      <x:c r="Z261" s="65" t="str">
        <x:v>https://github.com/SemiAnalysisAI/InferenceX/actions/runs/30828238642/attempts/1</x:v>
      </x:c>
      <x:c r="AA261" s="65" t="str">
        <x:v>Selected highest output TPS/MW measured row meeting median interactivity &gt;= 50.</x:v>
      </x:c>
    </x:row>
    <x:row r="262">
      <x:c r="A262" t="str">
        <x:v>MiniMax M3|B200|agentic|50</x:v>
      </x:c>
      <x:c r="B262" t="str">
        <x:v>MiniMax M3</x:v>
      </x:c>
      <x:c r="C262" t="str">
        <x:v>minimaxm2.5</x:v>
      </x:c>
      <x:c r="D262" t="str">
        <x:v>B200</x:v>
      </x:c>
      <x:c r="E262" t="str">
        <x:v>agentic</x:v>
      </x:c>
      <x:c r="F262" s="66" t="n">
        <x:v>50</x:v>
      </x:c>
      <x:c r="G262" s="67" t="str">
        <x:v>N</x:v>
      </x:c>
      <x:c r="H262" s="157"/>
      <x:c r="I262" s="70"/>
      <x:c r="J262" s="70"/>
      <x:c r="K262" s="158" t="n">
        <x:v>1</x:v>
      </x:c>
      <x:c r="L262" t="str">
        <x:v>B200</x:v>
      </x:c>
      <x:c r="M262" t="str"/>
      <x:c r="N262" t="str"/>
      <x:c r="O262" t="str"/>
      <x:c r="P262" t="str"/>
      <x:c r="Q262"/>
      <x:c r="R262" t="str">
        <x:v>agentic_traces</x:v>
      </x:c>
      <x:c r="S262"/>
      <x:c r="T262"/>
      <x:c r="U262" t="n">
        <x:v>2</x:v>
      </x:c>
      <x:c r="V262" t="n">
        <x:v>0</x:v>
      </x:c>
      <x:c r="W262" s="65" t="str">
        <x:v>unavailable_target_not_met</x:v>
      </x:c>
      <x:c r="X262" s="65" t="str">
        <x:v>InferenceX_model_fallback_unavailable</x:v>
      </x:c>
      <x:c r="Y262" s="72" t="str"/>
      <x:c r="Z262" s="65" t="str"/>
      <x:c r="AA262" s="65" t="str">
        <x:v>No benchmark point reaches the requested interactivity; left blank (no edge-row reuse).</x:v>
      </x:c>
    </x:row>
    <x:row r="263">
      <x:c r="A263" t="str">
        <x:v>MiniMax M3|B200|short|70</x:v>
      </x:c>
      <x:c r="B263" t="str">
        <x:v>MiniMax M3</x:v>
      </x:c>
      <x:c r="C263" t="str">
        <x:v>minimaxm3</x:v>
      </x:c>
      <x:c r="D263" t="str">
        <x:v>B200</x:v>
      </x:c>
      <x:c r="E263" t="str">
        <x:v>short</x:v>
      </x:c>
      <x:c r="F263" s="66" t="n">
        <x:v>70</x:v>
      </x:c>
      <x:c r="G263" s="67" t="str">
        <x:v>Y</x:v>
      </x:c>
      <x:c r="H263" s="157" t="n">
        <x:v>819457.128987</x:v>
      </x:c>
      <x:c r="I263" s="70" t="n">
        <x:v>95.999268</x:v>
      </x:c>
      <x:c r="J263" s="70" t="n">
        <x:v>95.999268</x:v>
      </x:c>
      <x:c r="K263" s="158" t="n">
        <x:v>1</x:v>
      </x:c>
      <x:c r="L263" t="str">
        <x:v>B200</x:v>
      </x:c>
      <x:c r="M263" t="str">
        <x:v>433126</x:v>
      </x:c>
      <x:c r="N263" t="str">
        <x:v>vllm</x:v>
      </x:c>
      <x:c r="O263" t="str">
        <x:v>fp4</x:v>
      </x:c>
      <x:c r="P263" t="str">
        <x:v>mtp</x:v>
      </x:c>
      <x:c r="Q263" t="n">
        <x:v>512</x:v>
      </x:c>
      <x:c r="R263" t="str">
        <x:v>single_turn</x:v>
      </x:c>
      <x:c r="S263" t="n">
        <x:v>1024</x:v>
      </x:c>
      <x:c r="T263" t="n">
        <x:v>1024</x:v>
      </x:c>
      <x:c r="U263" t="n">
        <x:v>138</x:v>
      </x:c>
      <x:c r="V263" t="n">
        <x:v>87</x:v>
      </x:c>
      <x:c r="W263" s="65" t="str">
        <x:v>InferenceX_direct_exact_model_target_met</x:v>
      </x:c>
      <x:c r="X263" s="65" t="str">
        <x:v>InferenceX_direct_exact_model</x:v>
      </x:c>
      <x:c r="Y263" s="72" t="str">
        <x:v>2026-07-06</x:v>
      </x:c>
      <x:c r="Z263" s="65" t="str">
        <x:v>https://github.com/SemiAnalysisAI/InferenceX/actions/runs/28725010174/attempts/1</x:v>
      </x:c>
      <x:c r="AA263" s="65" t="str">
        <x:v>Selected highest output TPS/MW measured row meeting median interactivity &gt;= 70.</x:v>
      </x:c>
    </x:row>
    <x:row r="264">
      <x:c r="A264" t="str">
        <x:v>MiniMax M3|B200|long|70</x:v>
      </x:c>
      <x:c r="B264" t="str">
        <x:v>MiniMax M3</x:v>
      </x:c>
      <x:c r="C264" t="str">
        <x:v>minimaxm3</x:v>
      </x:c>
      <x:c r="D264" t="str">
        <x:v>B200</x:v>
      </x:c>
      <x:c r="E264" t="str">
        <x:v>long</x:v>
      </x:c>
      <x:c r="F264" s="66" t="n">
        <x:v>70</x:v>
      </x:c>
      <x:c r="G264" s="67" t="str">
        <x:v>Y</x:v>
      </x:c>
      <x:c r="H264" s="157" t="n">
        <x:v>981729.157947</x:v>
      </x:c>
      <x:c r="I264" s="70" t="n">
        <x:v>78.699524</x:v>
      </x:c>
      <x:c r="J264" s="70" t="n">
        <x:v>78.699524</x:v>
      </x:c>
      <x:c r="K264" s="158" t="n">
        <x:v>1</x:v>
      </x:c>
      <x:c r="L264" t="str">
        <x:v>B200</x:v>
      </x:c>
      <x:c r="M264" t="str">
        <x:v>438526</x:v>
      </x:c>
      <x:c r="N264" t="str">
        <x:v>dynamo-vllm</x:v>
      </x:c>
      <x:c r="O264" t="str">
        <x:v>fp4</x:v>
      </x:c>
      <x:c r="P264" t="str">
        <x:v>mtp</x:v>
      </x:c>
      <x:c r="Q264" t="n">
        <x:v>512</x:v>
      </x:c>
      <x:c r="R264" t="str">
        <x:v>single_turn</x:v>
      </x:c>
      <x:c r="S264" t="n">
        <x:v>8192</x:v>
      </x:c>
      <x:c r="T264" t="n">
        <x:v>1024</x:v>
      </x:c>
      <x:c r="U264" t="n">
        <x:v>158</x:v>
      </x:c>
      <x:c r="V264" t="n">
        <x:v>95</x:v>
      </x:c>
      <x:c r="W264" s="65" t="str">
        <x:v>InferenceX_direct_exact_model_target_met</x:v>
      </x:c>
      <x:c r="X264" s="65" t="str">
        <x:v>InferenceX_direct_exact_model</x:v>
      </x:c>
      <x:c r="Y264" s="72" t="str">
        <x:v>2026-08-04</x:v>
      </x:c>
      <x:c r="Z264" s="65" t="str">
        <x:v>https://github.com/SemiAnalysisAI/InferenceX/actions/runs/30933463657/attempts/2</x:v>
      </x:c>
      <x:c r="AA264" s="65" t="str">
        <x:v>Selected highest output TPS/MW measured row meeting median interactivity &gt;= 70.</x:v>
      </x:c>
    </x:row>
    <x:row r="265">
      <x:c r="A265" t="str">
        <x:v>MiniMax M3|B200|agentic|70</x:v>
      </x:c>
      <x:c r="B265" t="str">
        <x:v>MiniMax M3</x:v>
      </x:c>
      <x:c r="C265" t="str">
        <x:v>minimaxm2.5</x:v>
      </x:c>
      <x:c r="D265" t="str">
        <x:v>B200</x:v>
      </x:c>
      <x:c r="E265" t="str">
        <x:v>agentic</x:v>
      </x:c>
      <x:c r="F265" s="66" t="n">
        <x:v>70</x:v>
      </x:c>
      <x:c r="G265" s="67" t="str">
        <x:v>N</x:v>
      </x:c>
      <x:c r="H265" s="157"/>
      <x:c r="I265" s="70"/>
      <x:c r="J265" s="70"/>
      <x:c r="K265" s="158" t="n">
        <x:v>1</x:v>
      </x:c>
      <x:c r="L265" t="str">
        <x:v>B200</x:v>
      </x:c>
      <x:c r="M265" t="str"/>
      <x:c r="N265" t="str"/>
      <x:c r="O265" t="str"/>
      <x:c r="P265" t="str"/>
      <x:c r="Q265"/>
      <x:c r="R265" t="str">
        <x:v>agentic_traces</x:v>
      </x:c>
      <x:c r="S265"/>
      <x:c r="T265"/>
      <x:c r="U265" t="n">
        <x:v>2</x:v>
      </x:c>
      <x:c r="V265" t="n">
        <x:v>0</x:v>
      </x:c>
      <x:c r="W265" s="65" t="str">
        <x:v>unavailable_target_not_met</x:v>
      </x:c>
      <x:c r="X265" s="65" t="str">
        <x:v>InferenceX_model_fallback_unavailable</x:v>
      </x:c>
      <x:c r="Y265" s="72" t="str"/>
      <x:c r="Z265" s="65" t="str"/>
      <x:c r="AA265" s="65" t="str">
        <x:v>No benchmark point reaches the requested interactivity; left blank (no edge-row reuse).</x:v>
      </x:c>
    </x:row>
    <x:row r="266">
      <x:c r="A266" t="str">
        <x:v>MiniMax M3|B200|short|100</x:v>
      </x:c>
      <x:c r="B266" t="str">
        <x:v>MiniMax M3</x:v>
      </x:c>
      <x:c r="C266" t="str">
        <x:v>minimaxm3</x:v>
      </x:c>
      <x:c r="D266" t="str">
        <x:v>B200</x:v>
      </x:c>
      <x:c r="E266" t="str">
        <x:v>short</x:v>
      </x:c>
      <x:c r="F266" s="66" t="n">
        <x:v>100</x:v>
      </x:c>
      <x:c r="G266" s="67" t="str">
        <x:v>Y</x:v>
      </x:c>
      <x:c r="H266" s="157" t="n">
        <x:v>594930.682834</x:v>
      </x:c>
      <x:c r="I266" s="70" t="n">
        <x:v>107.298312</x:v>
      </x:c>
      <x:c r="J266" s="70" t="n">
        <x:v>107.298312</x:v>
      </x:c>
      <x:c r="K266" s="158" t="n">
        <x:v>1</x:v>
      </x:c>
      <x:c r="L266" t="str">
        <x:v>B200</x:v>
      </x:c>
      <x:c r="M266" t="str">
        <x:v>433164</x:v>
      </x:c>
      <x:c r="N266" t="str">
        <x:v>vllm</x:v>
      </x:c>
      <x:c r="O266" t="str">
        <x:v>fp4</x:v>
      </x:c>
      <x:c r="P266" t="str">
        <x:v>mtp</x:v>
      </x:c>
      <x:c r="Q266" t="n">
        <x:v>64</x:v>
      </x:c>
      <x:c r="R266" t="str">
        <x:v>single_turn</x:v>
      </x:c>
      <x:c r="S266" t="n">
        <x:v>1024</x:v>
      </x:c>
      <x:c r="T266" t="n">
        <x:v>1024</x:v>
      </x:c>
      <x:c r="U266" t="n">
        <x:v>138</x:v>
      </x:c>
      <x:c r="V266" t="n">
        <x:v>71</x:v>
      </x:c>
      <x:c r="W266" s="65" t="str">
        <x:v>InferenceX_direct_exact_model_target_met</x:v>
      </x:c>
      <x:c r="X266" s="65" t="str">
        <x:v>InferenceX_direct_exact_model</x:v>
      </x:c>
      <x:c r="Y266" s="72" t="str">
        <x:v>2026-07-06</x:v>
      </x:c>
      <x:c r="Z266" s="65" t="str">
        <x:v>https://github.com/SemiAnalysisAI/InferenceX/actions/runs/28725010174/attempts/1</x:v>
      </x:c>
      <x:c r="AA266" s="65" t="str">
        <x:v>Selected highest output TPS/MW measured row meeting median interactivity &gt;= 100.</x:v>
      </x:c>
    </x:row>
    <x:row r="267">
      <x:c r="A267" t="str">
        <x:v>MiniMax M3|B200|long|100</x:v>
      </x:c>
      <x:c r="B267" t="str">
        <x:v>MiniMax M3</x:v>
      </x:c>
      <x:c r="C267" t="str">
        <x:v>minimaxm3</x:v>
      </x:c>
      <x:c r="D267" t="str">
        <x:v>B200</x:v>
      </x:c>
      <x:c r="E267" t="str">
        <x:v>long</x:v>
      </x:c>
      <x:c r="F267" s="66" t="n">
        <x:v>100</x:v>
      </x:c>
      <x:c r="G267" s="67" t="str">
        <x:v>Y</x:v>
      </x:c>
      <x:c r="H267" s="157" t="n">
        <x:v>471919.176318</x:v>
      </x:c>
      <x:c r="I267" s="70" t="n">
        <x:v>185.278583</x:v>
      </x:c>
      <x:c r="J267" s="70" t="n">
        <x:v>185.278583</x:v>
      </x:c>
      <x:c r="K267" s="158" t="n">
        <x:v>1</x:v>
      </x:c>
      <x:c r="L267" t="str">
        <x:v>B200</x:v>
      </x:c>
      <x:c r="M267" t="str">
        <x:v>438529</x:v>
      </x:c>
      <x:c r="N267" t="str">
        <x:v>dynamo-vllm</x:v>
      </x:c>
      <x:c r="O267" t="str">
        <x:v>fp4</x:v>
      </x:c>
      <x:c r="P267" t="str">
        <x:v>mtp</x:v>
      </x:c>
      <x:c r="Q267" t="n">
        <x:v>96</x:v>
      </x:c>
      <x:c r="R267" t="str">
        <x:v>single_turn</x:v>
      </x:c>
      <x:c r="S267" t="n">
        <x:v>8192</x:v>
      </x:c>
      <x:c r="T267" t="n">
        <x:v>1024</x:v>
      </x:c>
      <x:c r="U267" t="n">
        <x:v>158</x:v>
      </x:c>
      <x:c r="V267" t="n">
        <x:v>82</x:v>
      </x:c>
      <x:c r="W267" s="65" t="str">
        <x:v>InferenceX_direct_exact_model_target_met</x:v>
      </x:c>
      <x:c r="X267" s="65" t="str">
        <x:v>InferenceX_direct_exact_model</x:v>
      </x:c>
      <x:c r="Y267" s="72" t="str">
        <x:v>2026-08-04</x:v>
      </x:c>
      <x:c r="Z267" s="65" t="str">
        <x:v>https://github.com/SemiAnalysisAI/InferenceX/actions/runs/30933463657/attempts/2</x:v>
      </x:c>
      <x:c r="AA267" s="65" t="str">
        <x:v>Selected highest output TPS/MW measured row meeting median interactivity &gt;= 100.</x:v>
      </x:c>
    </x:row>
    <x:row r="268">
      <x:c r="A268" t="str">
        <x:v>MiniMax M3|B200|agentic|100</x:v>
      </x:c>
      <x:c r="B268" t="str">
        <x:v>MiniMax M3</x:v>
      </x:c>
      <x:c r="C268" t="str">
        <x:v>minimaxm2.5</x:v>
      </x:c>
      <x:c r="D268" t="str">
        <x:v>B200</x:v>
      </x:c>
      <x:c r="E268" t="str">
        <x:v>agentic</x:v>
      </x:c>
      <x:c r="F268" s="66" t="n">
        <x:v>100</x:v>
      </x:c>
      <x:c r="G268" s="67" t="str">
        <x:v>N</x:v>
      </x:c>
      <x:c r="H268" s="157"/>
      <x:c r="I268" s="70"/>
      <x:c r="J268" s="70"/>
      <x:c r="K268" s="158" t="n">
        <x:v>1</x:v>
      </x:c>
      <x:c r="L268" t="str">
        <x:v>B200</x:v>
      </x:c>
      <x:c r="M268" t="str"/>
      <x:c r="N268" t="str"/>
      <x:c r="O268" t="str"/>
      <x:c r="P268" t="str"/>
      <x:c r="Q268"/>
      <x:c r="R268" t="str">
        <x:v>agentic_traces</x:v>
      </x:c>
      <x:c r="S268"/>
      <x:c r="T268"/>
      <x:c r="U268" t="n">
        <x:v>2</x:v>
      </x:c>
      <x:c r="V268" t="n">
        <x:v>0</x:v>
      </x:c>
      <x:c r="W268" s="65" t="str">
        <x:v>unavailable_target_not_met</x:v>
      </x:c>
      <x:c r="X268" s="65" t="str">
        <x:v>InferenceX_model_fallback_unavailable</x:v>
      </x:c>
      <x:c r="Y268" s="72" t="str"/>
      <x:c r="Z268" s="65" t="str"/>
      <x:c r="AA268" s="65" t="str">
        <x:v>No benchmark point reaches the requested interactivity; left blank (no edge-row reuse).</x:v>
      </x:c>
    </x:row>
    <x:row r="269">
      <x:c r="A269" t="str">
        <x:v>MiniMax M3|B300|short|30</x:v>
      </x:c>
      <x:c r="B269" t="str">
        <x:v>MiniMax M3</x:v>
      </x:c>
      <x:c r="C269" t="str">
        <x:v>minimaxm3</x:v>
      </x:c>
      <x:c r="D269" t="str">
        <x:v>B300</x:v>
      </x:c>
      <x:c r="E269" t="str">
        <x:v>short</x:v>
      </x:c>
      <x:c r="F269" s="66" t="n">
        <x:v>30</x:v>
      </x:c>
      <x:c r="G269" s="67" t="str">
        <x:v>Y</x:v>
      </x:c>
      <x:c r="H269" s="157" t="n">
        <x:v>3127503.890493</x:v>
      </x:c>
      <x:c r="I269" s="70" t="n">
        <x:v>30.341327</x:v>
      </x:c>
      <x:c r="J269" s="70" t="n">
        <x:v>30.341327</x:v>
      </x:c>
      <x:c r="K269" s="158" t="n">
        <x:v>1</x:v>
      </x:c>
      <x:c r="L269" t="str">
        <x:v>B300</x:v>
      </x:c>
      <x:c r="M269" t="str">
        <x:v>430759</x:v>
      </x:c>
      <x:c r="N269" t="str">
        <x:v>dynamo-vllm</x:v>
      </x:c>
      <x:c r="O269" t="str">
        <x:v>fp4</x:v>
      </x:c>
      <x:c r="P269" t="str">
        <x:v>none</x:v>
      </x:c>
      <x:c r="Q269" t="n">
        <x:v>2048</x:v>
      </x:c>
      <x:c r="R269" t="str">
        <x:v>single_turn</x:v>
      </x:c>
      <x:c r="S269" t="n">
        <x:v>1024</x:v>
      </x:c>
      <x:c r="T269" t="n">
        <x:v>1024</x:v>
      </x:c>
      <x:c r="U269" t="n">
        <x:v>185</x:v>
      </x:c>
      <x:c r="V269" t="n">
        <x:v>159</x:v>
      </x:c>
      <x:c r="W269" s="65" t="str">
        <x:v>InferenceX_direct_exact_model_target_met</x:v>
      </x:c>
      <x:c r="X269" s="65" t="str">
        <x:v>InferenceX_direct_exact_model</x:v>
      </x:c>
      <x:c r="Y269" s="72" t="str">
        <x:v>2026-07-01</x:v>
      </x:c>
      <x:c r="Z269" s="65" t="str">
        <x:v>https://github.com/SemiAnalysisAI/InferenceX/actions/runs/28214046079/attempts/6</x:v>
      </x:c>
      <x:c r="AA269" s="65" t="str">
        <x:v>Selected highest output TPS/MW measured row meeting median interactivity &gt;= 30.</x:v>
      </x:c>
    </x:row>
    <x:row r="270">
      <x:c r="A270" t="str">
        <x:v>MiniMax M3|B300|long|30</x:v>
      </x:c>
      <x:c r="B270" t="str">
        <x:v>MiniMax M3</x:v>
      </x:c>
      <x:c r="C270" t="str">
        <x:v>minimaxm3</x:v>
      </x:c>
      <x:c r="D270" t="str">
        <x:v>B300</x:v>
      </x:c>
      <x:c r="E270" t="str">
        <x:v>long</x:v>
      </x:c>
      <x:c r="F270" s="66" t="n">
        <x:v>30</x:v>
      </x:c>
      <x:c r="G270" s="67" t="str">
        <x:v>Y</x:v>
      </x:c>
      <x:c r="H270" s="157" t="n">
        <x:v>1632147.233619</x:v>
      </x:c>
      <x:c r="I270" s="70" t="n">
        <x:v>38.973269</x:v>
      </x:c>
      <x:c r="J270" s="70" t="n">
        <x:v>38.973269</x:v>
      </x:c>
      <x:c r="K270" s="158" t="n">
        <x:v>1</x:v>
      </x:c>
      <x:c r="L270" t="str">
        <x:v>B300</x:v>
      </x:c>
      <x:c r="M270" t="str">
        <x:v>438280</x:v>
      </x:c>
      <x:c r="N270" t="str">
        <x:v>dynamo-vllm</x:v>
      </x:c>
      <x:c r="O270" t="str">
        <x:v>fp4</x:v>
      </x:c>
      <x:c r="P270" t="str">
        <x:v>none</x:v>
      </x:c>
      <x:c r="Q270" t="n">
        <x:v>4096</x:v>
      </x:c>
      <x:c r="R270" t="str">
        <x:v>single_turn</x:v>
      </x:c>
      <x:c r="S270" t="n">
        <x:v>8192</x:v>
      </x:c>
      <x:c r="T270" t="n">
        <x:v>1024</x:v>
      </x:c>
      <x:c r="U270" t="n">
        <x:v>199</x:v>
      </x:c>
      <x:c r="V270" t="n">
        <x:v>166</x:v>
      </x:c>
      <x:c r="W270" s="65" t="str">
        <x:v>InferenceX_direct_exact_model_target_met</x:v>
      </x:c>
      <x:c r="X270" s="65" t="str">
        <x:v>InferenceX_direct_exact_model</x:v>
      </x:c>
      <x:c r="Y270" s="72" t="str">
        <x:v>2026-08-04</x:v>
      </x:c>
      <x:c r="Z270" s="65" t="str">
        <x:v>https://github.com/SemiAnalysisAI/InferenceX/actions/runs/30828231519/attempts/2</x:v>
      </x:c>
      <x:c r="AA270" s="65" t="str">
        <x:v>Selected highest output TPS/MW measured row meeting median interactivity &gt;= 30.</x:v>
      </x:c>
    </x:row>
    <x:row r="271">
      <x:c r="A271" t="str">
        <x:v>MiniMax M3|B300|agentic|30</x:v>
      </x:c>
      <x:c r="B271" t="str">
        <x:v>MiniMax M3</x:v>
      </x:c>
      <x:c r="C271" t="str">
        <x:v>minimaxm2.5</x:v>
      </x:c>
      <x:c r="D271" t="str">
        <x:v>B300</x:v>
      </x:c>
      <x:c r="E271" t="str">
        <x:v>agentic</x:v>
      </x:c>
      <x:c r="F271" s="66" t="n">
        <x:v>30</x:v>
      </x:c>
      <x:c r="G271" s="67" t="str">
        <x:v>N</x:v>
      </x:c>
      <x:c r="H271" s="157"/>
      <x:c r="I271" s="70"/>
      <x:c r="J271" s="70"/>
      <x:c r="K271" s="158" t="n">
        <x:v>0.9</x:v>
      </x:c>
      <x:c r="L271" t="str">
        <x:v>B200</x:v>
      </x:c>
      <x:c r="M271" t="str"/>
      <x:c r="N271" t="str"/>
      <x:c r="O271" t="str"/>
      <x:c r="P271" t="str"/>
      <x:c r="Q271"/>
      <x:c r="R271" t="str">
        <x:v>agentic_traces</x:v>
      </x:c>
      <x:c r="S271"/>
      <x:c r="T271"/>
      <x:c r="U271" t="n">
        <x:v>2</x:v>
      </x:c>
      <x:c r="V271" t="n">
        <x:v>0</x:v>
      </x:c>
      <x:c r="W271" s="65" t="str">
        <x:v>unavailable_target_not_met</x:v>
      </x:c>
      <x:c r="X271" s="65" t="str">
        <x:v>InferenceX_model_fallback_unavailable</x:v>
      </x:c>
      <x:c r="Y271" s="72" t="str"/>
      <x:c r="Z271" s="65" t="str"/>
      <x:c r="AA271" s="65" t="str">
        <x:v>No benchmark point reaches the requested interactivity; left blank (no edge-row reuse).</x:v>
      </x:c>
    </x:row>
    <x:row r="272">
      <x:c r="A272" t="str">
        <x:v>MiniMax M3|B300|short|50</x:v>
      </x:c>
      <x:c r="B272" t="str">
        <x:v>MiniMax M3</x:v>
      </x:c>
      <x:c r="C272" t="str">
        <x:v>minimaxm3</x:v>
      </x:c>
      <x:c r="D272" t="str">
        <x:v>B300</x:v>
      </x:c>
      <x:c r="E272" t="str">
        <x:v>short</x:v>
      </x:c>
      <x:c r="F272" s="66" t="n">
        <x:v>50</x:v>
      </x:c>
      <x:c r="G272" s="67" t="str">
        <x:v>Y</x:v>
      </x:c>
      <x:c r="H272" s="157" t="n">
        <x:v>1717686.211242</x:v>
      </x:c>
      <x:c r="I272" s="70" t="n">
        <x:v>56.844371</x:v>
      </x:c>
      <x:c r="J272" s="70" t="n">
        <x:v>56.844371</x:v>
      </x:c>
      <x:c r="K272" s="158" t="n">
        <x:v>1</x:v>
      </x:c>
      <x:c r="L272" t="str">
        <x:v>B300</x:v>
      </x:c>
      <x:c r="M272" t="str">
        <x:v>433287</x:v>
      </x:c>
      <x:c r="N272" t="str">
        <x:v>vllm</x:v>
      </x:c>
      <x:c r="O272" t="str">
        <x:v>fp4</x:v>
      </x:c>
      <x:c r="P272" t="str">
        <x:v>mtp</x:v>
      </x:c>
      <x:c r="Q272" t="n">
        <x:v>128</x:v>
      </x:c>
      <x:c r="R272" t="str">
        <x:v>single_turn</x:v>
      </x:c>
      <x:c r="S272" t="n">
        <x:v>1024</x:v>
      </x:c>
      <x:c r="T272" t="n">
        <x:v>1024</x:v>
      </x:c>
      <x:c r="U272" t="n">
        <x:v>185</x:v>
      </x:c>
      <x:c r="V272" t="n">
        <x:v>129</x:v>
      </x:c>
      <x:c r="W272" s="65" t="str">
        <x:v>InferenceX_direct_exact_model_target_met</x:v>
      </x:c>
      <x:c r="X272" s="65" t="str">
        <x:v>InferenceX_direct_exact_model</x:v>
      </x:c>
      <x:c r="Y272" s="72" t="str">
        <x:v>2026-07-06</x:v>
      </x:c>
      <x:c r="Z272" s="65" t="str">
        <x:v>https://github.com/SemiAnalysisAI/InferenceX/actions/runs/28689732075/attempts/1</x:v>
      </x:c>
      <x:c r="AA272" s="65" t="str">
        <x:v>Selected highest output TPS/MW measured row meeting median interactivity &gt;= 50.</x:v>
      </x:c>
    </x:row>
    <x:row r="273">
      <x:c r="A273" t="str">
        <x:v>MiniMax M3|B300|long|50</x:v>
      </x:c>
      <x:c r="B273" t="str">
        <x:v>MiniMax M3</x:v>
      </x:c>
      <x:c r="C273" t="str">
        <x:v>minimaxm3</x:v>
      </x:c>
      <x:c r="D273" t="str">
        <x:v>B300</x:v>
      </x:c>
      <x:c r="E273" t="str">
        <x:v>long</x:v>
      </x:c>
      <x:c r="F273" s="66" t="n">
        <x:v>50</x:v>
      </x:c>
      <x:c r="G273" s="67" t="str">
        <x:v>Y</x:v>
      </x:c>
      <x:c r="H273" s="157" t="n">
        <x:v>1488755.976908</x:v>
      </x:c>
      <x:c r="I273" s="70" t="n">
        <x:v>100.817637</x:v>
      </x:c>
      <x:c r="J273" s="70" t="n">
        <x:v>100.817637</x:v>
      </x:c>
      <x:c r="K273" s="158" t="n">
        <x:v>1</x:v>
      </x:c>
      <x:c r="L273" t="str">
        <x:v>B300</x:v>
      </x:c>
      <x:c r="M273" t="str">
        <x:v>438363</x:v>
      </x:c>
      <x:c r="N273" t="str">
        <x:v>dynamo-vllm</x:v>
      </x:c>
      <x:c r="O273" t="str">
        <x:v>fp4</x:v>
      </x:c>
      <x:c r="P273" t="str">
        <x:v>mtp</x:v>
      </x:c>
      <x:c r="Q273" t="n">
        <x:v>512</x:v>
      </x:c>
      <x:c r="R273" t="str">
        <x:v>single_turn</x:v>
      </x:c>
      <x:c r="S273" t="n">
        <x:v>8192</x:v>
      </x:c>
      <x:c r="T273" t="n">
        <x:v>1024</x:v>
      </x:c>
      <x:c r="U273" t="n">
        <x:v>199</x:v>
      </x:c>
      <x:c r="V273" t="n">
        <x:v>144</x:v>
      </x:c>
      <x:c r="W273" s="65" t="str">
        <x:v>InferenceX_direct_exact_model_target_met</x:v>
      </x:c>
      <x:c r="X273" s="65" t="str">
        <x:v>InferenceX_direct_exact_model</x:v>
      </x:c>
      <x:c r="Y273" s="72" t="str">
        <x:v>2026-08-04</x:v>
      </x:c>
      <x:c r="Z273" s="65" t="str">
        <x:v>https://github.com/SemiAnalysisAI/InferenceX/actions/runs/30860526083/attempts/1</x:v>
      </x:c>
      <x:c r="AA273" s="65" t="str">
        <x:v>Selected highest output TPS/MW measured row meeting median interactivity &gt;= 50.</x:v>
      </x:c>
    </x:row>
    <x:row r="274">
      <x:c r="A274" t="str">
        <x:v>MiniMax M3|B300|agentic|50</x:v>
      </x:c>
      <x:c r="B274" t="str">
        <x:v>MiniMax M3</x:v>
      </x:c>
      <x:c r="C274" t="str">
        <x:v>minimaxm2.5</x:v>
      </x:c>
      <x:c r="D274" t="str">
        <x:v>B300</x:v>
      </x:c>
      <x:c r="E274" t="str">
        <x:v>agentic</x:v>
      </x:c>
      <x:c r="F274" s="66" t="n">
        <x:v>50</x:v>
      </x:c>
      <x:c r="G274" s="67" t="str">
        <x:v>N</x:v>
      </x:c>
      <x:c r="H274" s="157"/>
      <x:c r="I274" s="70"/>
      <x:c r="J274" s="70"/>
      <x:c r="K274" s="158" t="n">
        <x:v>0.9</x:v>
      </x:c>
      <x:c r="L274" t="str">
        <x:v>B200</x:v>
      </x:c>
      <x:c r="M274" t="str"/>
      <x:c r="N274" t="str"/>
      <x:c r="O274" t="str"/>
      <x:c r="P274" t="str"/>
      <x:c r="Q274"/>
      <x:c r="R274" t="str">
        <x:v>agentic_traces</x:v>
      </x:c>
      <x:c r="S274"/>
      <x:c r="T274"/>
      <x:c r="U274" t="n">
        <x:v>2</x:v>
      </x:c>
      <x:c r="V274" t="n">
        <x:v>0</x:v>
      </x:c>
      <x:c r="W274" s="65" t="str">
        <x:v>unavailable_target_not_met</x:v>
      </x:c>
      <x:c r="X274" s="65" t="str">
        <x:v>InferenceX_model_fallback_unavailable</x:v>
      </x:c>
      <x:c r="Y274" s="72" t="str"/>
      <x:c r="Z274" s="65" t="str"/>
      <x:c r="AA274" s="65" t="str">
        <x:v>No benchmark point reaches the requested interactivity; left blank (no edge-row reuse).</x:v>
      </x:c>
    </x:row>
    <x:row r="275">
      <x:c r="A275" t="str">
        <x:v>MiniMax M3|B300|short|70</x:v>
      </x:c>
      <x:c r="B275" t="str">
        <x:v>MiniMax M3</x:v>
      </x:c>
      <x:c r="C275" t="str">
        <x:v>minimaxm3</x:v>
      </x:c>
      <x:c r="D275" t="str">
        <x:v>B300</x:v>
      </x:c>
      <x:c r="E275" t="str">
        <x:v>short</x:v>
      </x:c>
      <x:c r="F275" s="66" t="n">
        <x:v>70</x:v>
      </x:c>
      <x:c r="G275" s="67" t="str">
        <x:v>Y</x:v>
      </x:c>
      <x:c r="H275" s="157" t="n">
        <x:v>767318.033959</x:v>
      </x:c>
      <x:c r="I275" s="70" t="n">
        <x:v>77.782047</x:v>
      </x:c>
      <x:c r="J275" s="70" t="n">
        <x:v>77.782047</x:v>
      </x:c>
      <x:c r="K275" s="158" t="n">
        <x:v>1</x:v>
      </x:c>
      <x:c r="L275" t="str">
        <x:v>B300</x:v>
      </x:c>
      <x:c r="M275" t="str">
        <x:v>433291</x:v>
      </x:c>
      <x:c r="N275" t="str">
        <x:v>vllm</x:v>
      </x:c>
      <x:c r="O275" t="str">
        <x:v>fp4</x:v>
      </x:c>
      <x:c r="P275" t="str">
        <x:v>mtp</x:v>
      </x:c>
      <x:c r="Q275" t="n">
        <x:v>64</x:v>
      </x:c>
      <x:c r="R275" t="str">
        <x:v>single_turn</x:v>
      </x:c>
      <x:c r="S275" t="n">
        <x:v>1024</x:v>
      </x:c>
      <x:c r="T275" t="n">
        <x:v>1024</x:v>
      </x:c>
      <x:c r="U275" t="n">
        <x:v>185</x:v>
      </x:c>
      <x:c r="V275" t="n">
        <x:v>112</x:v>
      </x:c>
      <x:c r="W275" s="65" t="str">
        <x:v>InferenceX_direct_exact_model_target_met</x:v>
      </x:c>
      <x:c r="X275" s="65" t="str">
        <x:v>InferenceX_direct_exact_model</x:v>
      </x:c>
      <x:c r="Y275" s="72" t="str">
        <x:v>2026-07-06</x:v>
      </x:c>
      <x:c r="Z275" s="65" t="str">
        <x:v>https://github.com/SemiAnalysisAI/InferenceX/actions/runs/28689732075/attempts/1</x:v>
      </x:c>
      <x:c r="AA275" s="65" t="str">
        <x:v>Selected highest output TPS/MW measured row meeting median interactivity &gt;= 70.</x:v>
      </x:c>
    </x:row>
    <x:row r="276">
      <x:c r="A276" t="str">
        <x:v>MiniMax M3|B300|long|70</x:v>
      </x:c>
      <x:c r="B276" t="str">
        <x:v>MiniMax M3</x:v>
      </x:c>
      <x:c r="C276" t="str">
        <x:v>minimaxm3</x:v>
      </x:c>
      <x:c r="D276" t="str">
        <x:v>B300</x:v>
      </x:c>
      <x:c r="E276" t="str">
        <x:v>long</x:v>
      </x:c>
      <x:c r="F276" s="66" t="n">
        <x:v>70</x:v>
      </x:c>
      <x:c r="G276" s="67" t="str">
        <x:v>Y</x:v>
      </x:c>
      <x:c r="H276" s="157" t="n">
        <x:v>1488755.976908</x:v>
      </x:c>
      <x:c r="I276" s="70" t="n">
        <x:v>100.817637</x:v>
      </x:c>
      <x:c r="J276" s="70" t="n">
        <x:v>100.817637</x:v>
      </x:c>
      <x:c r="K276" s="158" t="n">
        <x:v>1</x:v>
      </x:c>
      <x:c r="L276" t="str">
        <x:v>B300</x:v>
      </x:c>
      <x:c r="M276" t="str">
        <x:v>438363</x:v>
      </x:c>
      <x:c r="N276" t="str">
        <x:v>dynamo-vllm</x:v>
      </x:c>
      <x:c r="O276" t="str">
        <x:v>fp4</x:v>
      </x:c>
      <x:c r="P276" t="str">
        <x:v>mtp</x:v>
      </x:c>
      <x:c r="Q276" t="n">
        <x:v>512</x:v>
      </x:c>
      <x:c r="R276" t="str">
        <x:v>single_turn</x:v>
      </x:c>
      <x:c r="S276" t="n">
        <x:v>8192</x:v>
      </x:c>
      <x:c r="T276" t="n">
        <x:v>1024</x:v>
      </x:c>
      <x:c r="U276" t="n">
        <x:v>199</x:v>
      </x:c>
      <x:c r="V276" t="n">
        <x:v>128</x:v>
      </x:c>
      <x:c r="W276" s="65" t="str">
        <x:v>InferenceX_direct_exact_model_target_met</x:v>
      </x:c>
      <x:c r="X276" s="65" t="str">
        <x:v>InferenceX_direct_exact_model</x:v>
      </x:c>
      <x:c r="Y276" s="72" t="str">
        <x:v>2026-08-04</x:v>
      </x:c>
      <x:c r="Z276" s="65" t="str">
        <x:v>https://github.com/SemiAnalysisAI/InferenceX/actions/runs/30860526083/attempts/1</x:v>
      </x:c>
      <x:c r="AA276" s="65" t="str">
        <x:v>Selected highest output TPS/MW measured row meeting median interactivity &gt;= 70.</x:v>
      </x:c>
    </x:row>
    <x:row r="277">
      <x:c r="A277" t="str">
        <x:v>MiniMax M3|B300|agentic|70</x:v>
      </x:c>
      <x:c r="B277" t="str">
        <x:v>MiniMax M3</x:v>
      </x:c>
      <x:c r="C277" t="str">
        <x:v>minimaxm2.5</x:v>
      </x:c>
      <x:c r="D277" t="str">
        <x:v>B300</x:v>
      </x:c>
      <x:c r="E277" t="str">
        <x:v>agentic</x:v>
      </x:c>
      <x:c r="F277" s="66" t="n">
        <x:v>70</x:v>
      </x:c>
      <x:c r="G277" s="67" t="str">
        <x:v>N</x:v>
      </x:c>
      <x:c r="H277" s="157"/>
      <x:c r="I277" s="70"/>
      <x:c r="J277" s="70"/>
      <x:c r="K277" s="158" t="n">
        <x:v>0.9</x:v>
      </x:c>
      <x:c r="L277" t="str">
        <x:v>B200</x:v>
      </x:c>
      <x:c r="M277" t="str"/>
      <x:c r="N277" t="str"/>
      <x:c r="O277" t="str"/>
      <x:c r="P277" t="str"/>
      <x:c r="Q277"/>
      <x:c r="R277" t="str">
        <x:v>agentic_traces</x:v>
      </x:c>
      <x:c r="S277"/>
      <x:c r="T277"/>
      <x:c r="U277" t="n">
        <x:v>2</x:v>
      </x:c>
      <x:c r="V277" t="n">
        <x:v>0</x:v>
      </x:c>
      <x:c r="W277" s="65" t="str">
        <x:v>unavailable_target_not_met</x:v>
      </x:c>
      <x:c r="X277" s="65" t="str">
        <x:v>InferenceX_model_fallback_unavailable</x:v>
      </x:c>
      <x:c r="Y277" s="72" t="str"/>
      <x:c r="Z277" s="65" t="str"/>
      <x:c r="AA277" s="65" t="str">
        <x:v>No benchmark point reaches the requested interactivity; left blank (no edge-row reuse).</x:v>
      </x:c>
    </x:row>
    <x:row r="278">
      <x:c r="A278" t="str">
        <x:v>MiniMax M3|B300|short|100</x:v>
      </x:c>
      <x:c r="B278" t="str">
        <x:v>MiniMax M3</x:v>
      </x:c>
      <x:c r="C278" t="str">
        <x:v>minimaxm3</x:v>
      </x:c>
      <x:c r="D278" t="str">
        <x:v>B300</x:v>
      </x:c>
      <x:c r="E278" t="str">
        <x:v>short</x:v>
      </x:c>
      <x:c r="F278" s="66" t="n">
        <x:v>100</x:v>
      </x:c>
      <x:c r="G278" s="67" t="str">
        <x:v>Y</x:v>
      </x:c>
      <x:c r="H278" s="157" t="n">
        <x:v>549118.354624</x:v>
      </x:c>
      <x:c r="I278" s="70" t="n">
        <x:v>144.410788</x:v>
      </x:c>
      <x:c r="J278" s="70" t="n">
        <x:v>144.410788</x:v>
      </x:c>
      <x:c r="K278" s="158" t="n">
        <x:v>1</x:v>
      </x:c>
      <x:c r="L278" t="str">
        <x:v>B300</x:v>
      </x:c>
      <x:c r="M278" t="str">
        <x:v>433304</x:v>
      </x:c>
      <x:c r="N278" t="str">
        <x:v>vllm</x:v>
      </x:c>
      <x:c r="O278" t="str">
        <x:v>fp4</x:v>
      </x:c>
      <x:c r="P278" t="str">
        <x:v>mtp</x:v>
      </x:c>
      <x:c r="Q278" t="n">
        <x:v>32</x:v>
      </x:c>
      <x:c r="R278" t="str">
        <x:v>single_turn</x:v>
      </x:c>
      <x:c r="S278" t="n">
        <x:v>1024</x:v>
      </x:c>
      <x:c r="T278" t="n">
        <x:v>1024</x:v>
      </x:c>
      <x:c r="U278" t="n">
        <x:v>185</x:v>
      </x:c>
      <x:c r="V278" t="n">
        <x:v>93</x:v>
      </x:c>
      <x:c r="W278" s="65" t="str">
        <x:v>InferenceX_direct_exact_model_target_met</x:v>
      </x:c>
      <x:c r="X278" s="65" t="str">
        <x:v>InferenceX_direct_exact_model</x:v>
      </x:c>
      <x:c r="Y278" s="72" t="str">
        <x:v>2026-07-06</x:v>
      </x:c>
      <x:c r="Z278" s="65" t="str">
        <x:v>https://github.com/SemiAnalysisAI/InferenceX/actions/runs/28689732075/attempts/1</x:v>
      </x:c>
      <x:c r="AA278" s="65" t="str">
        <x:v>Selected highest output TPS/MW measured row meeting median interactivity &gt;= 100.</x:v>
      </x:c>
    </x:row>
    <x:row r="279">
      <x:c r="A279" t="str">
        <x:v>MiniMax M3|B300|long|100</x:v>
      </x:c>
      <x:c r="B279" t="str">
        <x:v>MiniMax M3</x:v>
      </x:c>
      <x:c r="C279" t="str">
        <x:v>minimaxm3</x:v>
      </x:c>
      <x:c r="D279" t="str">
        <x:v>B300</x:v>
      </x:c>
      <x:c r="E279" t="str">
        <x:v>long</x:v>
      </x:c>
      <x:c r="F279" s="66" t="n">
        <x:v>100</x:v>
      </x:c>
      <x:c r="G279" s="67" t="str">
        <x:v>Y</x:v>
      </x:c>
      <x:c r="H279" s="157" t="n">
        <x:v>1488755.976908</x:v>
      </x:c>
      <x:c r="I279" s="70" t="n">
        <x:v>100.817637</x:v>
      </x:c>
      <x:c r="J279" s="70" t="n">
        <x:v>100.817637</x:v>
      </x:c>
      <x:c r="K279" s="158" t="n">
        <x:v>1</x:v>
      </x:c>
      <x:c r="L279" t="str">
        <x:v>B300</x:v>
      </x:c>
      <x:c r="M279" t="str">
        <x:v>438363</x:v>
      </x:c>
      <x:c r="N279" t="str">
        <x:v>dynamo-vllm</x:v>
      </x:c>
      <x:c r="O279" t="str">
        <x:v>fp4</x:v>
      </x:c>
      <x:c r="P279" t="str">
        <x:v>mtp</x:v>
      </x:c>
      <x:c r="Q279" t="n">
        <x:v>512</x:v>
      </x:c>
      <x:c r="R279" t="str">
        <x:v>single_turn</x:v>
      </x:c>
      <x:c r="S279" t="n">
        <x:v>8192</x:v>
      </x:c>
      <x:c r="T279" t="n">
        <x:v>1024</x:v>
      </x:c>
      <x:c r="U279" t="n">
        <x:v>199</x:v>
      </x:c>
      <x:c r="V279" t="n">
        <x:v>105</x:v>
      </x:c>
      <x:c r="W279" s="65" t="str">
        <x:v>InferenceX_direct_exact_model_target_met</x:v>
      </x:c>
      <x:c r="X279" s="65" t="str">
        <x:v>InferenceX_direct_exact_model</x:v>
      </x:c>
      <x:c r="Y279" s="72" t="str">
        <x:v>2026-08-04</x:v>
      </x:c>
      <x:c r="Z279" s="65" t="str">
        <x:v>https://github.com/SemiAnalysisAI/InferenceX/actions/runs/30860526083/attempts/1</x:v>
      </x:c>
      <x:c r="AA279" s="65" t="str">
        <x:v>Selected highest output TPS/MW measured row meeting median interactivity &gt;= 100.</x:v>
      </x:c>
    </x:row>
    <x:row r="280">
      <x:c r="A280" t="str">
        <x:v>MiniMax M3|B300|agentic|100</x:v>
      </x:c>
      <x:c r="B280" t="str">
        <x:v>MiniMax M3</x:v>
      </x:c>
      <x:c r="C280" t="str">
        <x:v>minimaxm2.5</x:v>
      </x:c>
      <x:c r="D280" t="str">
        <x:v>B300</x:v>
      </x:c>
      <x:c r="E280" t="str">
        <x:v>agentic</x:v>
      </x:c>
      <x:c r="F280" s="66" t="n">
        <x:v>100</x:v>
      </x:c>
      <x:c r="G280" s="67" t="str">
        <x:v>N</x:v>
      </x:c>
      <x:c r="H280" s="157"/>
      <x:c r="I280" s="70"/>
      <x:c r="J280" s="70"/>
      <x:c r="K280" s="158" t="n">
        <x:v>0.9</x:v>
      </x:c>
      <x:c r="L280" t="str">
        <x:v>B200</x:v>
      </x:c>
      <x:c r="M280" t="str"/>
      <x:c r="N280" t="str"/>
      <x:c r="O280" t="str"/>
      <x:c r="P280" t="str"/>
      <x:c r="Q280"/>
      <x:c r="R280" t="str">
        <x:v>agentic_traces</x:v>
      </x:c>
      <x:c r="S280"/>
      <x:c r="T280"/>
      <x:c r="U280" t="n">
        <x:v>2</x:v>
      </x:c>
      <x:c r="V280" t="n">
        <x:v>0</x:v>
      </x:c>
      <x:c r="W280" s="65" t="str">
        <x:v>unavailable_target_not_met</x:v>
      </x:c>
      <x:c r="X280" s="65" t="str">
        <x:v>InferenceX_model_fallback_unavailable</x:v>
      </x:c>
      <x:c r="Y280" s="72" t="str"/>
      <x:c r="Z280" s="65" t="str"/>
      <x:c r="AA280" s="65" t="str">
        <x:v>No benchmark point reaches the requested interactivity; left blank (no edge-row reuse).</x:v>
      </x:c>
    </x:row>
    <x:row r="281">
      <x:c r="A281" t="str">
        <x:v>MiniMax M3|GB200|short|30</x:v>
      </x:c>
      <x:c r="B281" t="str">
        <x:v>MiniMax M3</x:v>
      </x:c>
      <x:c r="C281" t="str">
        <x:v>minimaxm3</x:v>
      </x:c>
      <x:c r="D281" t="str">
        <x:v>GB200</x:v>
      </x:c>
      <x:c r="E281" t="str">
        <x:v>short</x:v>
      </x:c>
      <x:c r="F281" s="66" t="n">
        <x:v>30</x:v>
      </x:c>
      <x:c r="G281" s="67" t="str">
        <x:v>Y</x:v>
      </x:c>
      <x:c r="H281" s="157" t="n">
        <x:v>1869224.53497</x:v>
      </x:c>
      <x:c r="I281" s="70" t="n">
        <x:v>32.59477</x:v>
      </x:c>
      <x:c r="J281" s="70" t="n">
        <x:v>32.59477</x:v>
      </x:c>
      <x:c r="K281" s="158" t="n">
        <x:v>1</x:v>
      </x:c>
      <x:c r="L281" t="str">
        <x:v>GB200</x:v>
      </x:c>
      <x:c r="M281" t="str">
        <x:v>430298</x:v>
      </x:c>
      <x:c r="N281" t="str">
        <x:v>dynamo-vllm</x:v>
      </x:c>
      <x:c r="O281" t="str">
        <x:v>fp8</x:v>
      </x:c>
      <x:c r="P281" t="str">
        <x:v>none</x:v>
      </x:c>
      <x:c r="Q281" t="n">
        <x:v>1024</x:v>
      </x:c>
      <x:c r="R281" t="str">
        <x:v>single_turn</x:v>
      </x:c>
      <x:c r="S281" t="n">
        <x:v>1024</x:v>
      </x:c>
      <x:c r="T281" t="n">
        <x:v>1024</x:v>
      </x:c>
      <x:c r="U281" t="n">
        <x:v>10</x:v>
      </x:c>
      <x:c r="V281" t="n">
        <x:v>8</x:v>
      </x:c>
      <x:c r="W281" s="65" t="str">
        <x:v>InferenceX_direct_exact_model_target_met</x:v>
      </x:c>
      <x:c r="X281" s="65" t="str">
        <x:v>InferenceX_direct_exact_model</x:v>
      </x:c>
      <x:c r="Y281" s="72" t="str">
        <x:v>2026-06-29</x:v>
      </x:c>
      <x:c r="Z281" s="65" t="str">
        <x:v>https://github.com/SemiAnalysisAI/InferenceX/actions/runs/28205303704/attempts/3</x:v>
      </x:c>
      <x:c r="AA281" s="65" t="str">
        <x:v>Selected highest output TPS/MW measured row meeting median interactivity &gt;= 30.</x:v>
      </x:c>
    </x:row>
    <x:row r="282">
      <x:c r="A282" t="str">
        <x:v>MiniMax M3|GB200|long|30</x:v>
      </x:c>
      <x:c r="B282" t="str">
        <x:v>MiniMax M3</x:v>
      </x:c>
      <x:c r="C282" t="str">
        <x:v>minimaxm3</x:v>
      </x:c>
      <x:c r="D282" t="str">
        <x:v>GB200</x:v>
      </x:c>
      <x:c r="E282" t="str">
        <x:v>long</x:v>
      </x:c>
      <x:c r="F282" s="66" t="n">
        <x:v>30</x:v>
      </x:c>
      <x:c r="G282" s="67" t="str">
        <x:v>Y</x:v>
      </x:c>
      <x:c r="H282" s="157" t="n">
        <x:v>1845708.355198</x:v>
      </x:c>
      <x:c r="I282" s="70" t="n">
        <x:v>30.702438</x:v>
      </x:c>
      <x:c r="J282" s="70" t="n">
        <x:v>30.702438</x:v>
      </x:c>
      <x:c r="K282" s="158" t="n">
        <x:v>1</x:v>
      </x:c>
      <x:c r="L282" t="str">
        <x:v>GB200</x:v>
      </x:c>
      <x:c r="M282" t="str">
        <x:v>430301</x:v>
      </x:c>
      <x:c r="N282" t="str">
        <x:v>dynamo-vllm</x:v>
      </x:c>
      <x:c r="O282" t="str">
        <x:v>fp8</x:v>
      </x:c>
      <x:c r="P282" t="str">
        <x:v>none</x:v>
      </x:c>
      <x:c r="Q282" t="n">
        <x:v>4096</x:v>
      </x:c>
      <x:c r="R282" t="str">
        <x:v>single_turn</x:v>
      </x:c>
      <x:c r="S282" t="n">
        <x:v>8192</x:v>
      </x:c>
      <x:c r="T282" t="n">
        <x:v>1024</x:v>
      </x:c>
      <x:c r="U282" t="n">
        <x:v>16</x:v>
      </x:c>
      <x:c r="V282" t="n">
        <x:v>15</x:v>
      </x:c>
      <x:c r="W282" s="65" t="str">
        <x:v>InferenceX_direct_exact_model_target_met</x:v>
      </x:c>
      <x:c r="X282" s="65" t="str">
        <x:v>InferenceX_direct_exact_model</x:v>
      </x:c>
      <x:c r="Y282" s="72" t="str">
        <x:v>2026-06-29</x:v>
      </x:c>
      <x:c r="Z282" s="65" t="str">
        <x:v>https://github.com/SemiAnalysisAI/InferenceX/actions/runs/28205303704/attempts/3</x:v>
      </x:c>
      <x:c r="AA282" s="65" t="str">
        <x:v>Selected highest output TPS/MW measured row meeting median interactivity &gt;= 30.</x:v>
      </x:c>
    </x:row>
    <x:row r="283">
      <x:c r="A283" t="str">
        <x:v>MiniMax M3|GB200|agentic|30</x:v>
      </x:c>
      <x:c r="B283" t="str">
        <x:v>MiniMax M3</x:v>
      </x:c>
      <x:c r="C283" t="str">
        <x:v>minimaxm2.5</x:v>
      </x:c>
      <x:c r="D283" t="str">
        <x:v>GB200</x:v>
      </x:c>
      <x:c r="E283" t="str">
        <x:v>agentic</x:v>
      </x:c>
      <x:c r="F283" s="66" t="n">
        <x:v>30</x:v>
      </x:c>
      <x:c r="G283" s="67" t="str">
        <x:v>N</x:v>
      </x:c>
      <x:c r="H283" s="157"/>
      <x:c r="I283" s="70"/>
      <x:c r="J283" s="70"/>
      <x:c r="K283" s="158" t="n">
        <x:v>0.9144385</x:v>
      </x:c>
      <x:c r="L283" t="str">
        <x:v>B200</x:v>
      </x:c>
      <x:c r="M283" t="str"/>
      <x:c r="N283" t="str"/>
      <x:c r="O283" t="str"/>
      <x:c r="P283" t="str"/>
      <x:c r="Q283"/>
      <x:c r="R283" t="str">
        <x:v>agentic_traces</x:v>
      </x:c>
      <x:c r="S283"/>
      <x:c r="T283"/>
      <x:c r="U283" t="n">
        <x:v>2</x:v>
      </x:c>
      <x:c r="V283" t="n">
        <x:v>0</x:v>
      </x:c>
      <x:c r="W283" s="65" t="str">
        <x:v>unavailable_target_not_met</x:v>
      </x:c>
      <x:c r="X283" s="65" t="str">
        <x:v>InferenceX_model_fallback_unavailable</x:v>
      </x:c>
      <x:c r="Y283" s="72" t="str"/>
      <x:c r="Z283" s="65" t="str"/>
      <x:c r="AA283" s="65" t="str">
        <x:v>No benchmark point reaches the requested interactivity; left blank (no edge-row reuse).</x:v>
      </x:c>
    </x:row>
    <x:row r="284">
      <x:c r="A284" t="str">
        <x:v>MiniMax M3|GB200|short|50</x:v>
      </x:c>
      <x:c r="B284" t="str">
        <x:v>MiniMax M3</x:v>
      </x:c>
      <x:c r="C284" t="str">
        <x:v>minimaxm3</x:v>
      </x:c>
      <x:c r="D284" t="str">
        <x:v>GB200</x:v>
      </x:c>
      <x:c r="E284" t="str">
        <x:v>short</x:v>
      </x:c>
      <x:c r="F284" s="66" t="n">
        <x:v>50</x:v>
      </x:c>
      <x:c r="G284" s="67" t="str">
        <x:v>Y</x:v>
      </x:c>
      <x:c r="H284" s="157" t="n">
        <x:v>473214.466145</x:v>
      </x:c>
      <x:c r="I284" s="70" t="n">
        <x:v>57.897734</x:v>
      </x:c>
      <x:c r="J284" s="70" t="n">
        <x:v>57.897734</x:v>
      </x:c>
      <x:c r="K284" s="158" t="n">
        <x:v>1</x:v>
      </x:c>
      <x:c r="L284" t="str">
        <x:v>GB200</x:v>
      </x:c>
      <x:c r="M284" t="str">
        <x:v>430305</x:v>
      </x:c>
      <x:c r="N284" t="str">
        <x:v>dynamo-vllm</x:v>
      </x:c>
      <x:c r="O284" t="str">
        <x:v>fp8</x:v>
      </x:c>
      <x:c r="P284" t="str">
        <x:v>none</x:v>
      </x:c>
      <x:c r="Q284" t="n">
        <x:v>128</x:v>
      </x:c>
      <x:c r="R284" t="str">
        <x:v>single_turn</x:v>
      </x:c>
      <x:c r="S284" t="n">
        <x:v>1024</x:v>
      </x:c>
      <x:c r="T284" t="n">
        <x:v>1024</x:v>
      </x:c>
      <x:c r="U284" t="n">
        <x:v>10</x:v>
      </x:c>
      <x:c r="V284" t="n">
        <x:v>5</x:v>
      </x:c>
      <x:c r="W284" s="65" t="str">
        <x:v>InferenceX_direct_exact_model_target_met</x:v>
      </x:c>
      <x:c r="X284" s="65" t="str">
        <x:v>InferenceX_direct_exact_model</x:v>
      </x:c>
      <x:c r="Y284" s="72" t="str">
        <x:v>2026-06-29</x:v>
      </x:c>
      <x:c r="Z284" s="65" t="str">
        <x:v>https://github.com/SemiAnalysisAI/InferenceX/actions/runs/28205303704/attempts/3</x:v>
      </x:c>
      <x:c r="AA284" s="65" t="str">
        <x:v>Selected highest output TPS/MW measured row meeting median interactivity &gt;= 50.</x:v>
      </x:c>
    </x:row>
    <x:row r="285">
      <x:c r="A285" t="str">
        <x:v>MiniMax M3|GB200|long|50</x:v>
      </x:c>
      <x:c r="B285" t="str">
        <x:v>MiniMax M3</x:v>
      </x:c>
      <x:c r="C285" t="str">
        <x:v>minimaxm3</x:v>
      </x:c>
      <x:c r="D285" t="str">
        <x:v>GB200</x:v>
      </x:c>
      <x:c r="E285" t="str">
        <x:v>long</x:v>
      </x:c>
      <x:c r="F285" s="66" t="n">
        <x:v>50</x:v>
      </x:c>
      <x:c r="G285" s="67" t="str">
        <x:v>Y</x:v>
      </x:c>
      <x:c r="H285" s="157" t="n">
        <x:v>373792.816408</x:v>
      </x:c>
      <x:c r="I285" s="70" t="n">
        <x:v>57.321328</x:v>
      </x:c>
      <x:c r="J285" s="70" t="n">
        <x:v>57.321328</x:v>
      </x:c>
      <x:c r="K285" s="158" t="n">
        <x:v>1</x:v>
      </x:c>
      <x:c r="L285" t="str">
        <x:v>GB200</x:v>
      </x:c>
      <x:c r="M285" t="str">
        <x:v>430316</x:v>
      </x:c>
      <x:c r="N285" t="str">
        <x:v>dynamo-vllm</x:v>
      </x:c>
      <x:c r="O285" t="str">
        <x:v>fp8</x:v>
      </x:c>
      <x:c r="P285" t="str">
        <x:v>none</x:v>
      </x:c>
      <x:c r="Q285" t="n">
        <x:v>512</x:v>
      </x:c>
      <x:c r="R285" t="str">
        <x:v>single_turn</x:v>
      </x:c>
      <x:c r="S285" t="n">
        <x:v>8192</x:v>
      </x:c>
      <x:c r="T285" t="n">
        <x:v>1024</x:v>
      </x:c>
      <x:c r="U285" t="n">
        <x:v>16</x:v>
      </x:c>
      <x:c r="V285" t="n">
        <x:v>8</x:v>
      </x:c>
      <x:c r="W285" s="65" t="str">
        <x:v>InferenceX_direct_exact_model_target_met</x:v>
      </x:c>
      <x:c r="X285" s="65" t="str">
        <x:v>InferenceX_direct_exact_model</x:v>
      </x:c>
      <x:c r="Y285" s="72" t="str">
        <x:v>2026-06-29</x:v>
      </x:c>
      <x:c r="Z285" s="65" t="str">
        <x:v>https://github.com/SemiAnalysisAI/InferenceX/actions/runs/28205303704/attempts/3</x:v>
      </x:c>
      <x:c r="AA285" s="65" t="str">
        <x:v>Selected highest output TPS/MW measured row meeting median interactivity &gt;= 50.</x:v>
      </x:c>
    </x:row>
    <x:row r="286">
      <x:c r="A286" t="str">
        <x:v>MiniMax M3|GB200|agentic|50</x:v>
      </x:c>
      <x:c r="B286" t="str">
        <x:v>MiniMax M3</x:v>
      </x:c>
      <x:c r="C286" t="str">
        <x:v>minimaxm2.5</x:v>
      </x:c>
      <x:c r="D286" t="str">
        <x:v>GB200</x:v>
      </x:c>
      <x:c r="E286" t="str">
        <x:v>agentic</x:v>
      </x:c>
      <x:c r="F286" s="66" t="n">
        <x:v>50</x:v>
      </x:c>
      <x:c r="G286" s="67" t="str">
        <x:v>N</x:v>
      </x:c>
      <x:c r="H286" s="157"/>
      <x:c r="I286" s="70"/>
      <x:c r="J286" s="70"/>
      <x:c r="K286" s="158" t="n">
        <x:v>0.9144385</x:v>
      </x:c>
      <x:c r="L286" t="str">
        <x:v>B200</x:v>
      </x:c>
      <x:c r="M286" t="str"/>
      <x:c r="N286" t="str"/>
      <x:c r="O286" t="str"/>
      <x:c r="P286" t="str"/>
      <x:c r="Q286"/>
      <x:c r="R286" t="str">
        <x:v>agentic_traces</x:v>
      </x:c>
      <x:c r="S286"/>
      <x:c r="T286"/>
      <x:c r="U286" t="n">
        <x:v>2</x:v>
      </x:c>
      <x:c r="V286" t="n">
        <x:v>0</x:v>
      </x:c>
      <x:c r="W286" s="65" t="str">
        <x:v>unavailable_target_not_met</x:v>
      </x:c>
      <x:c r="X286" s="65" t="str">
        <x:v>InferenceX_model_fallback_unavailable</x:v>
      </x:c>
      <x:c r="Y286" s="72" t="str"/>
      <x:c r="Z286" s="65" t="str"/>
      <x:c r="AA286" s="65" t="str">
        <x:v>No benchmark point reaches the requested interactivity; left blank (no edge-row reuse).</x:v>
      </x:c>
    </x:row>
    <x:row r="287">
      <x:c r="A287" t="str">
        <x:v>MiniMax M3|GB200|short|70</x:v>
      </x:c>
      <x:c r="B287" t="str">
        <x:v>MiniMax M3</x:v>
      </x:c>
      <x:c r="C287" t="str">
        <x:v>minimaxm3</x:v>
      </x:c>
      <x:c r="D287" t="str">
        <x:v>GB200</x:v>
      </x:c>
      <x:c r="E287" t="str">
        <x:v>short</x:v>
      </x:c>
      <x:c r="F287" s="66" t="n">
        <x:v>70</x:v>
      </x:c>
      <x:c r="G287" s="67" t="str">
        <x:v>Y</x:v>
      </x:c>
      <x:c r="H287" s="157" t="n">
        <x:v>183554.624877</x:v>
      </x:c>
      <x:c r="I287" s="70" t="n">
        <x:v>90.345268</x:v>
      </x:c>
      <x:c r="J287" s="70" t="n">
        <x:v>90.345268</x:v>
      </x:c>
      <x:c r="K287" s="158" t="n">
        <x:v>1</x:v>
      </x:c>
      <x:c r="L287" t="str">
        <x:v>GB200</x:v>
      </x:c>
      <x:c r="M287" t="str">
        <x:v>430312</x:v>
      </x:c>
      <x:c r="N287" t="str">
        <x:v>dynamo-vllm</x:v>
      </x:c>
      <x:c r="O287" t="str">
        <x:v>fp8</x:v>
      </x:c>
      <x:c r="P287" t="str">
        <x:v>none</x:v>
      </x:c>
      <x:c r="Q287" t="n">
        <x:v>64</x:v>
      </x:c>
      <x:c r="R287" t="str">
        <x:v>single_turn</x:v>
      </x:c>
      <x:c r="S287" t="n">
        <x:v>1024</x:v>
      </x:c>
      <x:c r="T287" t="n">
        <x:v>1024</x:v>
      </x:c>
      <x:c r="U287" t="n">
        <x:v>10</x:v>
      </x:c>
      <x:c r="V287" t="n">
        <x:v>4</x:v>
      </x:c>
      <x:c r="W287" s="65" t="str">
        <x:v>InferenceX_direct_exact_model_target_met</x:v>
      </x:c>
      <x:c r="X287" s="65" t="str">
        <x:v>InferenceX_direct_exact_model</x:v>
      </x:c>
      <x:c r="Y287" s="72" t="str">
        <x:v>2026-06-29</x:v>
      </x:c>
      <x:c r="Z287" s="65" t="str">
        <x:v>https://github.com/SemiAnalysisAI/InferenceX/actions/runs/28205303704/attempts/3</x:v>
      </x:c>
      <x:c r="AA287" s="65" t="str">
        <x:v>Selected highest output TPS/MW measured row meeting median interactivity &gt;= 70.</x:v>
      </x:c>
    </x:row>
    <x:row r="288">
      <x:c r="A288" t="str">
        <x:v>MiniMax M3|GB200|long|70</x:v>
      </x:c>
      <x:c r="B288" t="str">
        <x:v>MiniMax M3</x:v>
      </x:c>
      <x:c r="C288" t="str">
        <x:v>minimaxm3</x:v>
      </x:c>
      <x:c r="D288" t="str">
        <x:v>GB200</x:v>
      </x:c>
      <x:c r="E288" t="str">
        <x:v>long</x:v>
      </x:c>
      <x:c r="F288" s="66" t="n">
        <x:v>70</x:v>
      </x:c>
      <x:c r="G288" s="67" t="str">
        <x:v>Y</x:v>
      </x:c>
      <x:c r="H288" s="157" t="n">
        <x:v>264585.7052</x:v>
      </x:c>
      <x:c r="I288" s="70" t="n">
        <x:v>73.405001</x:v>
      </x:c>
      <x:c r="J288" s="70" t="n">
        <x:v>73.405001</x:v>
      </x:c>
      <x:c r="K288" s="158" t="n">
        <x:v>1</x:v>
      </x:c>
      <x:c r="L288" t="str">
        <x:v>GB200</x:v>
      </x:c>
      <x:c r="M288" t="str">
        <x:v>437724</x:v>
      </x:c>
      <x:c r="N288" t="str">
        <x:v>dynamo-vllm</x:v>
      </x:c>
      <x:c r="O288" t="str">
        <x:v>fp8</x:v>
      </x:c>
      <x:c r="P288" t="str">
        <x:v>none</x:v>
      </x:c>
      <x:c r="Q288" t="n">
        <x:v>128</x:v>
      </x:c>
      <x:c r="R288" t="str">
        <x:v>single_turn</x:v>
      </x:c>
      <x:c r="S288" t="n">
        <x:v>8192</x:v>
      </x:c>
      <x:c r="T288" t="n">
        <x:v>1024</x:v>
      </x:c>
      <x:c r="U288" t="n">
        <x:v>16</x:v>
      </x:c>
      <x:c r="V288" t="n">
        <x:v>6</x:v>
      </x:c>
      <x:c r="W288" s="65" t="str">
        <x:v>InferenceX_direct_exact_model_target_met</x:v>
      </x:c>
      <x:c r="X288" s="65" t="str">
        <x:v>InferenceX_direct_exact_model</x:v>
      </x:c>
      <x:c r="Y288" s="72" t="str">
        <x:v>2026-07-29</x:v>
      </x:c>
      <x:c r="Z288" s="65" t="str">
        <x:v>https://github.com/SemiAnalysisAI/InferenceX/actions/runs/30208358162/attempts/1</x:v>
      </x:c>
      <x:c r="AA288" s="65" t="str">
        <x:v>Selected highest output TPS/MW measured row meeting median interactivity &gt;= 70.</x:v>
      </x:c>
    </x:row>
    <x:row r="289">
      <x:c r="A289" t="str">
        <x:v>MiniMax M3|GB200|agentic|70</x:v>
      </x:c>
      <x:c r="B289" t="str">
        <x:v>MiniMax M3</x:v>
      </x:c>
      <x:c r="C289" t="str">
        <x:v>minimaxm2.5</x:v>
      </x:c>
      <x:c r="D289" t="str">
        <x:v>GB200</x:v>
      </x:c>
      <x:c r="E289" t="str">
        <x:v>agentic</x:v>
      </x:c>
      <x:c r="F289" s="66" t="n">
        <x:v>70</x:v>
      </x:c>
      <x:c r="G289" s="67" t="str">
        <x:v>N</x:v>
      </x:c>
      <x:c r="H289" s="157"/>
      <x:c r="I289" s="70"/>
      <x:c r="J289" s="70"/>
      <x:c r="K289" s="158" t="n">
        <x:v>0.9144385</x:v>
      </x:c>
      <x:c r="L289" t="str">
        <x:v>B200</x:v>
      </x:c>
      <x:c r="M289" t="str"/>
      <x:c r="N289" t="str"/>
      <x:c r="O289" t="str"/>
      <x:c r="P289" t="str"/>
      <x:c r="Q289"/>
      <x:c r="R289" t="str">
        <x:v>agentic_traces</x:v>
      </x:c>
      <x:c r="S289"/>
      <x:c r="T289"/>
      <x:c r="U289" t="n">
        <x:v>2</x:v>
      </x:c>
      <x:c r="V289" t="n">
        <x:v>0</x:v>
      </x:c>
      <x:c r="W289" s="65" t="str">
        <x:v>unavailable_target_not_met</x:v>
      </x:c>
      <x:c r="X289" s="65" t="str">
        <x:v>InferenceX_model_fallback_unavailable</x:v>
      </x:c>
      <x:c r="Y289" s="72" t="str"/>
      <x:c r="Z289" s="65" t="str"/>
      <x:c r="AA289" s="65" t="str">
        <x:v>No benchmark point reaches the requested interactivity; left blank (no edge-row reuse).</x:v>
      </x:c>
    </x:row>
    <x:row r="290">
      <x:c r="A290" t="str">
        <x:v>MiniMax M3|GB200|short|100</x:v>
      </x:c>
      <x:c r="B290" t="str">
        <x:v>MiniMax M3</x:v>
      </x:c>
      <x:c r="C290" t="str">
        <x:v>minimaxm3</x:v>
      </x:c>
      <x:c r="D290" t="str">
        <x:v>GB200</x:v>
      </x:c>
      <x:c r="E290" t="str">
        <x:v>short</x:v>
      </x:c>
      <x:c r="F290" s="66" t="n">
        <x:v>100</x:v>
      </x:c>
      <x:c r="G290" s="67" t="str">
        <x:v>Y</x:v>
      </x:c>
      <x:c r="H290" s="157" t="n">
        <x:v>64184.936386</x:v>
      </x:c>
      <x:c r="I290" s="70" t="n">
        <x:v>126.956038</x:v>
      </x:c>
      <x:c r="J290" s="70" t="n">
        <x:v>126.956038</x:v>
      </x:c>
      <x:c r="K290" s="158" t="n">
        <x:v>1</x:v>
      </x:c>
      <x:c r="L290" t="str">
        <x:v>GB200</x:v>
      </x:c>
      <x:c r="M290" t="str">
        <x:v>430313</x:v>
      </x:c>
      <x:c r="N290" t="str">
        <x:v>dynamo-vllm</x:v>
      </x:c>
      <x:c r="O290" t="str">
        <x:v>fp8</x:v>
      </x:c>
      <x:c r="P290" t="str">
        <x:v>none</x:v>
      </x:c>
      <x:c r="Q290" t="n">
        <x:v>16</x:v>
      </x:c>
      <x:c r="R290" t="str">
        <x:v>single_turn</x:v>
      </x:c>
      <x:c r="S290" t="n">
        <x:v>1024</x:v>
      </x:c>
      <x:c r="T290" t="n">
        <x:v>1024</x:v>
      </x:c>
      <x:c r="U290" t="n">
        <x:v>10</x:v>
      </x:c>
      <x:c r="V290" t="n">
        <x:v>2</x:v>
      </x:c>
      <x:c r="W290" s="65" t="str">
        <x:v>InferenceX_direct_exact_model_target_met</x:v>
      </x:c>
      <x:c r="X290" s="65" t="str">
        <x:v>InferenceX_direct_exact_model</x:v>
      </x:c>
      <x:c r="Y290" s="72" t="str">
        <x:v>2026-06-29</x:v>
      </x:c>
      <x:c r="Z290" s="65" t="str">
        <x:v>https://github.com/SemiAnalysisAI/InferenceX/actions/runs/28205303704/attempts/3</x:v>
      </x:c>
      <x:c r="AA290" s="65" t="str">
        <x:v>Selected highest output TPS/MW measured row meeting median interactivity &gt;= 100.</x:v>
      </x:c>
    </x:row>
    <x:row r="291">
      <x:c r="A291" t="str">
        <x:v>MiniMax M3|GB200|long|100</x:v>
      </x:c>
      <x:c r="B291" t="str">
        <x:v>MiniMax M3</x:v>
      </x:c>
      <x:c r="C291" t="str">
        <x:v>minimaxm3</x:v>
      </x:c>
      <x:c r="D291" t="str">
        <x:v>GB200</x:v>
      </x:c>
      <x:c r="E291" t="str">
        <x:v>long</x:v>
      </x:c>
      <x:c r="F291" s="66" t="n">
        <x:v>100</x:v>
      </x:c>
      <x:c r="G291" s="67" t="str">
        <x:v>Y</x:v>
      </x:c>
      <x:c r="H291" s="157" t="n">
        <x:v>110364.097447</x:v>
      </x:c>
      <x:c r="I291" s="70" t="n">
        <x:v>116.967922</x:v>
      </x:c>
      <x:c r="J291" s="70" t="n">
        <x:v>116.967922</x:v>
      </x:c>
      <x:c r="K291" s="158" t="n">
        <x:v>1</x:v>
      </x:c>
      <x:c r="L291" t="str">
        <x:v>GB200</x:v>
      </x:c>
      <x:c r="M291" t="str">
        <x:v>437722</x:v>
      </x:c>
      <x:c r="N291" t="str">
        <x:v>dynamo-vllm</x:v>
      </x:c>
      <x:c r="O291" t="str">
        <x:v>fp8</x:v>
      </x:c>
      <x:c r="P291" t="str">
        <x:v>none</x:v>
      </x:c>
      <x:c r="Q291" t="n">
        <x:v>32</x:v>
      </x:c>
      <x:c r="R291" t="str">
        <x:v>single_turn</x:v>
      </x:c>
      <x:c r="S291" t="n">
        <x:v>8192</x:v>
      </x:c>
      <x:c r="T291" t="n">
        <x:v>1024</x:v>
      </x:c>
      <x:c r="U291" t="n">
        <x:v>16</x:v>
      </x:c>
      <x:c r="V291" t="n">
        <x:v>4</x:v>
      </x:c>
      <x:c r="W291" s="65" t="str">
        <x:v>InferenceX_direct_exact_model_target_met</x:v>
      </x:c>
      <x:c r="X291" s="65" t="str">
        <x:v>InferenceX_direct_exact_model</x:v>
      </x:c>
      <x:c r="Y291" s="72" t="str">
        <x:v>2026-07-29</x:v>
      </x:c>
      <x:c r="Z291" s="65" t="str">
        <x:v>https://github.com/SemiAnalysisAI/InferenceX/actions/runs/30208358162/attempts/1</x:v>
      </x:c>
      <x:c r="AA291" s="65" t="str">
        <x:v>Selected highest output TPS/MW measured row meeting median interactivity &gt;= 100.</x:v>
      </x:c>
    </x:row>
    <x:row r="292">
      <x:c r="A292" t="str">
        <x:v>MiniMax M3|GB200|agentic|100</x:v>
      </x:c>
      <x:c r="B292" t="str">
        <x:v>MiniMax M3</x:v>
      </x:c>
      <x:c r="C292" t="str">
        <x:v>minimaxm2.5</x:v>
      </x:c>
      <x:c r="D292" t="str">
        <x:v>GB200</x:v>
      </x:c>
      <x:c r="E292" t="str">
        <x:v>agentic</x:v>
      </x:c>
      <x:c r="F292" s="66" t="n">
        <x:v>100</x:v>
      </x:c>
      <x:c r="G292" s="67" t="str">
        <x:v>N</x:v>
      </x:c>
      <x:c r="H292" s="157"/>
      <x:c r="I292" s="70"/>
      <x:c r="J292" s="70"/>
      <x:c r="K292" s="158" t="n">
        <x:v>0.9144385</x:v>
      </x:c>
      <x:c r="L292" t="str">
        <x:v>B200</x:v>
      </x:c>
      <x:c r="M292" t="str"/>
      <x:c r="N292" t="str"/>
      <x:c r="O292" t="str"/>
      <x:c r="P292" t="str"/>
      <x:c r="Q292"/>
      <x:c r="R292" t="str">
        <x:v>agentic_traces</x:v>
      </x:c>
      <x:c r="S292"/>
      <x:c r="T292"/>
      <x:c r="U292" t="n">
        <x:v>2</x:v>
      </x:c>
      <x:c r="V292" t="n">
        <x:v>0</x:v>
      </x:c>
      <x:c r="W292" s="65" t="str">
        <x:v>unavailable_target_not_met</x:v>
      </x:c>
      <x:c r="X292" s="65" t="str">
        <x:v>InferenceX_model_fallback_unavailable</x:v>
      </x:c>
      <x:c r="Y292" s="72" t="str"/>
      <x:c r="Z292" s="65" t="str"/>
      <x:c r="AA292" s="65" t="str">
        <x:v>No benchmark point reaches the requested interactivity; left blank (no edge-row reuse).</x:v>
      </x:c>
    </x:row>
    <x:row r="293">
      <x:c r="A293" t="str">
        <x:v>MiniMax M3|GB300|short|30</x:v>
      </x:c>
      <x:c r="B293" t="str">
        <x:v>MiniMax M3</x:v>
      </x:c>
      <x:c r="C293" t="str">
        <x:v>minimaxm3</x:v>
      </x:c>
      <x:c r="D293" t="str">
        <x:v>GB300</x:v>
      </x:c>
      <x:c r="E293" t="str">
        <x:v>short</x:v>
      </x:c>
      <x:c r="F293" s="66" t="n">
        <x:v>30</x:v>
      </x:c>
      <x:c r="G293" s="67" t="str">
        <x:v>Y</x:v>
      </x:c>
      <x:c r="H293" s="157" t="n">
        <x:v>1174704.677332</x:v>
      </x:c>
      <x:c r="I293" s="70" t="n">
        <x:v>41.123588</x:v>
      </x:c>
      <x:c r="J293" s="70" t="n">
        <x:v>41.123588</x:v>
      </x:c>
      <x:c r="K293" s="158" t="n">
        <x:v>1</x:v>
      </x:c>
      <x:c r="L293" t="str">
        <x:v>GB300</x:v>
      </x:c>
      <x:c r="M293" t="str">
        <x:v>429573</x:v>
      </x:c>
      <x:c r="N293" t="str">
        <x:v>dynamo-vllm</x:v>
      </x:c>
      <x:c r="O293" t="str">
        <x:v>fp8</x:v>
      </x:c>
      <x:c r="P293" t="str">
        <x:v>none</x:v>
      </x:c>
      <x:c r="Q293" t="n">
        <x:v>1024</x:v>
      </x:c>
      <x:c r="R293" t="str">
        <x:v>single_turn</x:v>
      </x:c>
      <x:c r="S293" t="n">
        <x:v>1024</x:v>
      </x:c>
      <x:c r="T293" t="n">
        <x:v>1024</x:v>
      </x:c>
      <x:c r="U293" t="n">
        <x:v>25</x:v>
      </x:c>
      <x:c r="V293" t="n">
        <x:v>18</x:v>
      </x:c>
      <x:c r="W293" s="65" t="str">
        <x:v>InferenceX_direct_exact_model_target_met</x:v>
      </x:c>
      <x:c r="X293" s="65" t="str">
        <x:v>InferenceX_direct_exact_model</x:v>
      </x:c>
      <x:c r="Y293" s="72" t="str">
        <x:v>2026-06-26</x:v>
      </x:c>
      <x:c r="Z293" s="65" t="str">
        <x:v>https://github.com/SemiAnalysisAI/InferenceX/actions/runs/28202535361/attempts/2</x:v>
      </x:c>
      <x:c r="AA293" s="65" t="str">
        <x:v>Selected highest output TPS/MW measured row meeting median interactivity &gt;= 30.</x:v>
      </x:c>
    </x:row>
    <x:row r="294">
      <x:c r="A294" t="str">
        <x:v>MiniMax M3|GB300|long|30</x:v>
      </x:c>
      <x:c r="B294" t="str">
        <x:v>MiniMax M3</x:v>
      </x:c>
      <x:c r="C294" t="str">
        <x:v>minimaxm3</x:v>
      </x:c>
      <x:c r="D294" t="str">
        <x:v>GB300</x:v>
      </x:c>
      <x:c r="E294" t="str">
        <x:v>long</x:v>
      </x:c>
      <x:c r="F294" s="66" t="n">
        <x:v>30</x:v>
      </x:c>
      <x:c r="G294" s="67" t="str">
        <x:v>Y</x:v>
      </x:c>
      <x:c r="H294" s="157" t="n">
        <x:v>2103130.536847</x:v>
      </x:c>
      <x:c r="I294" s="70" t="n">
        <x:v>61.586581</x:v>
      </x:c>
      <x:c r="J294" s="70" t="n">
        <x:v>61.586581</x:v>
      </x:c>
      <x:c r="K294" s="158" t="n">
        <x:v>1</x:v>
      </x:c>
      <x:c r="L294" t="str">
        <x:v>GB300</x:v>
      </x:c>
      <x:c r="M294" t="str">
        <x:v>438580</x:v>
      </x:c>
      <x:c r="N294" t="str">
        <x:v>dynamo-vllm</x:v>
      </x:c>
      <x:c r="O294" t="str">
        <x:v>fp8</x:v>
      </x:c>
      <x:c r="P294" t="str">
        <x:v>mtp</x:v>
      </x:c>
      <x:c r="Q294" t="n">
        <x:v>2048</x:v>
      </x:c>
      <x:c r="R294" t="str">
        <x:v>single_turn</x:v>
      </x:c>
      <x:c r="S294" t="n">
        <x:v>8192</x:v>
      </x:c>
      <x:c r="T294" t="n">
        <x:v>1024</x:v>
      </x:c>
      <x:c r="U294" t="n">
        <x:v>34</x:v>
      </x:c>
      <x:c r="V294" t="n">
        <x:v>33</x:v>
      </x:c>
      <x:c r="W294" s="65" t="str">
        <x:v>InferenceX_direct_exact_model_target_met</x:v>
      </x:c>
      <x:c r="X294" s="65" t="str">
        <x:v>InferenceX_direct_exact_model</x:v>
      </x:c>
      <x:c r="Y294" s="72" t="str">
        <x:v>2026-08-04</x:v>
      </x:c>
      <x:c r="Z294" s="65" t="str">
        <x:v>https://github.com/SemiAnalysisAI/InferenceX/actions/runs/30933638204/attempts/1</x:v>
      </x:c>
      <x:c r="AA294" s="65" t="str">
        <x:v>Selected highest output TPS/MW measured row meeting median interactivity &gt;= 30.</x:v>
      </x:c>
    </x:row>
    <x:row r="295">
      <x:c r="A295" t="str">
        <x:v>MiniMax M3|GB300|agentic|30</x:v>
      </x:c>
      <x:c r="B295" t="str">
        <x:v>MiniMax M3</x:v>
      </x:c>
      <x:c r="C295" t="str">
        <x:v>minimaxm2.5</x:v>
      </x:c>
      <x:c r="D295" t="str">
        <x:v>GB300</x:v>
      </x:c>
      <x:c r="E295" t="str">
        <x:v>agentic</x:v>
      </x:c>
      <x:c r="F295" s="66" t="n">
        <x:v>30</x:v>
      </x:c>
      <x:c r="G295" s="67" t="str">
        <x:v>N</x:v>
      </x:c>
      <x:c r="H295" s="157"/>
      <x:c r="I295" s="70"/>
      <x:c r="J295" s="70"/>
      <x:c r="K295" s="158" t="n">
        <x:v>0.80660377</x:v>
      </x:c>
      <x:c r="L295" t="str">
        <x:v>B200</x:v>
      </x:c>
      <x:c r="M295" t="str"/>
      <x:c r="N295" t="str"/>
      <x:c r="O295" t="str"/>
      <x:c r="P295" t="str"/>
      <x:c r="Q295"/>
      <x:c r="R295" t="str">
        <x:v>agentic_traces</x:v>
      </x:c>
      <x:c r="S295"/>
      <x:c r="T295"/>
      <x:c r="U295" t="n">
        <x:v>2</x:v>
      </x:c>
      <x:c r="V295" t="n">
        <x:v>0</x:v>
      </x:c>
      <x:c r="W295" s="65" t="str">
        <x:v>unavailable_target_not_met</x:v>
      </x:c>
      <x:c r="X295" s="65" t="str">
        <x:v>InferenceX_model_fallback_unavailable</x:v>
      </x:c>
      <x:c r="Y295" s="72" t="str"/>
      <x:c r="Z295" s="65" t="str"/>
      <x:c r="AA295" s="65" t="str">
        <x:v>No benchmark point reaches the requested interactivity; left blank (no edge-row reuse).</x:v>
      </x:c>
    </x:row>
    <x:row r="296">
      <x:c r="A296" t="str">
        <x:v>MiniMax M3|GB300|short|50</x:v>
      </x:c>
      <x:c r="B296" t="str">
        <x:v>MiniMax M3</x:v>
      </x:c>
      <x:c r="C296" t="str">
        <x:v>minimaxm3</x:v>
      </x:c>
      <x:c r="D296" t="str">
        <x:v>GB300</x:v>
      </x:c>
      <x:c r="E296" t="str">
        <x:v>short</x:v>
      </x:c>
      <x:c r="F296" s="66" t="n">
        <x:v>50</x:v>
      </x:c>
      <x:c r="G296" s="67" t="str">
        <x:v>Y</x:v>
      </x:c>
      <x:c r="H296" s="157" t="n">
        <x:v>419788.867094</x:v>
      </x:c>
      <x:c r="I296" s="70" t="n">
        <x:v>60.133192</x:v>
      </x:c>
      <x:c r="J296" s="70" t="n">
        <x:v>60.133192</x:v>
      </x:c>
      <x:c r="K296" s="158" t="n">
        <x:v>1</x:v>
      </x:c>
      <x:c r="L296" t="str">
        <x:v>GB300</x:v>
      </x:c>
      <x:c r="M296" t="str">
        <x:v>429563</x:v>
      </x:c>
      <x:c r="N296" t="str">
        <x:v>dynamo-vllm</x:v>
      </x:c>
      <x:c r="O296" t="str">
        <x:v>fp8</x:v>
      </x:c>
      <x:c r="P296" t="str">
        <x:v>none</x:v>
      </x:c>
      <x:c r="Q296" t="n">
        <x:v>256</x:v>
      </x:c>
      <x:c r="R296" t="str">
        <x:v>single_turn</x:v>
      </x:c>
      <x:c r="S296" t="n">
        <x:v>1024</x:v>
      </x:c>
      <x:c r="T296" t="n">
        <x:v>1024</x:v>
      </x:c>
      <x:c r="U296" t="n">
        <x:v>25</x:v>
      </x:c>
      <x:c r="V296" t="n">
        <x:v>16</x:v>
      </x:c>
      <x:c r="W296" s="65" t="str">
        <x:v>InferenceX_direct_exact_model_target_met</x:v>
      </x:c>
      <x:c r="X296" s="65" t="str">
        <x:v>InferenceX_direct_exact_model</x:v>
      </x:c>
      <x:c r="Y296" s="72" t="str">
        <x:v>2026-06-26</x:v>
      </x:c>
      <x:c r="Z296" s="65" t="str">
        <x:v>https://github.com/SemiAnalysisAI/InferenceX/actions/runs/28202535361/attempts/2</x:v>
      </x:c>
      <x:c r="AA296" s="65" t="str">
        <x:v>Selected highest output TPS/MW measured row meeting median interactivity &gt;= 50.</x:v>
      </x:c>
    </x:row>
    <x:row r="297">
      <x:c r="A297" t="str">
        <x:v>MiniMax M3|GB300|long|50</x:v>
      </x:c>
      <x:c r="B297" t="str">
        <x:v>MiniMax M3</x:v>
      </x:c>
      <x:c r="C297" t="str">
        <x:v>minimaxm3</x:v>
      </x:c>
      <x:c r="D297" t="str">
        <x:v>GB300</x:v>
      </x:c>
      <x:c r="E297" t="str">
        <x:v>long</x:v>
      </x:c>
      <x:c r="F297" s="66" t="n">
        <x:v>50</x:v>
      </x:c>
      <x:c r="G297" s="67" t="str">
        <x:v>Y</x:v>
      </x:c>
      <x:c r="H297" s="157" t="n">
        <x:v>2103130.536847</x:v>
      </x:c>
      <x:c r="I297" s="70" t="n">
        <x:v>61.586581</x:v>
      </x:c>
      <x:c r="J297" s="70" t="n">
        <x:v>61.586581</x:v>
      </x:c>
      <x:c r="K297" s="158" t="n">
        <x:v>1</x:v>
      </x:c>
      <x:c r="L297" t="str">
        <x:v>GB300</x:v>
      </x:c>
      <x:c r="M297" t="str">
        <x:v>438580</x:v>
      </x:c>
      <x:c r="N297" t="str">
        <x:v>dynamo-vllm</x:v>
      </x:c>
      <x:c r="O297" t="str">
        <x:v>fp8</x:v>
      </x:c>
      <x:c r="P297" t="str">
        <x:v>mtp</x:v>
      </x:c>
      <x:c r="Q297" t="n">
        <x:v>2048</x:v>
      </x:c>
      <x:c r="R297" t="str">
        <x:v>single_turn</x:v>
      </x:c>
      <x:c r="S297" t="n">
        <x:v>8192</x:v>
      </x:c>
      <x:c r="T297" t="n">
        <x:v>1024</x:v>
      </x:c>
      <x:c r="U297" t="n">
        <x:v>34</x:v>
      </x:c>
      <x:c r="V297" t="n">
        <x:v>29</x:v>
      </x:c>
      <x:c r="W297" s="65" t="str">
        <x:v>InferenceX_direct_exact_model_target_met</x:v>
      </x:c>
      <x:c r="X297" s="65" t="str">
        <x:v>InferenceX_direct_exact_model</x:v>
      </x:c>
      <x:c r="Y297" s="72" t="str">
        <x:v>2026-08-04</x:v>
      </x:c>
      <x:c r="Z297" s="65" t="str">
        <x:v>https://github.com/SemiAnalysisAI/InferenceX/actions/runs/30933638204/attempts/1</x:v>
      </x:c>
      <x:c r="AA297" s="65" t="str">
        <x:v>Selected highest output TPS/MW measured row meeting median interactivity &gt;= 50.</x:v>
      </x:c>
    </x:row>
    <x:row r="298">
      <x:c r="A298" t="str">
        <x:v>MiniMax M3|GB300|agentic|50</x:v>
      </x:c>
      <x:c r="B298" t="str">
        <x:v>MiniMax M3</x:v>
      </x:c>
      <x:c r="C298" t="str">
        <x:v>minimaxm2.5</x:v>
      </x:c>
      <x:c r="D298" t="str">
        <x:v>GB300</x:v>
      </x:c>
      <x:c r="E298" t="str">
        <x:v>agentic</x:v>
      </x:c>
      <x:c r="F298" s="66" t="n">
        <x:v>50</x:v>
      </x:c>
      <x:c r="G298" s="67" t="str">
        <x:v>N</x:v>
      </x:c>
      <x:c r="H298" s="157"/>
      <x:c r="I298" s="70"/>
      <x:c r="J298" s="70"/>
      <x:c r="K298" s="158" t="n">
        <x:v>0.80660377</x:v>
      </x:c>
      <x:c r="L298" t="str">
        <x:v>B200</x:v>
      </x:c>
      <x:c r="M298" t="str"/>
      <x:c r="N298" t="str"/>
      <x:c r="O298" t="str"/>
      <x:c r="P298" t="str"/>
      <x:c r="Q298"/>
      <x:c r="R298" t="str">
        <x:v>agentic_traces</x:v>
      </x:c>
      <x:c r="S298"/>
      <x:c r="T298"/>
      <x:c r="U298" t="n">
        <x:v>2</x:v>
      </x:c>
      <x:c r="V298" t="n">
        <x:v>0</x:v>
      </x:c>
      <x:c r="W298" s="65" t="str">
        <x:v>unavailable_target_not_met</x:v>
      </x:c>
      <x:c r="X298" s="65" t="str">
        <x:v>InferenceX_model_fallback_unavailable</x:v>
      </x:c>
      <x:c r="Y298" s="72" t="str"/>
      <x:c r="Z298" s="65" t="str"/>
      <x:c r="AA298" s="65" t="str">
        <x:v>No benchmark point reaches the requested interactivity; left blank (no edge-row reuse).</x:v>
      </x:c>
    </x:row>
    <x:row r="299">
      <x:c r="A299" t="str">
        <x:v>MiniMax M3|GB300|short|70</x:v>
      </x:c>
      <x:c r="B299" t="str">
        <x:v>MiniMax M3</x:v>
      </x:c>
      <x:c r="C299" t="str">
        <x:v>minimaxm3</x:v>
      </x:c>
      <x:c r="D299" t="str">
        <x:v>GB300</x:v>
      </x:c>
      <x:c r="E299" t="str">
        <x:v>short</x:v>
      </x:c>
      <x:c r="F299" s="66" t="n">
        <x:v>70</x:v>
      </x:c>
      <x:c r="G299" s="67" t="str">
        <x:v>Y</x:v>
      </x:c>
      <x:c r="H299" s="157" t="n">
        <x:v>258703.594996</x:v>
      </x:c>
      <x:c r="I299" s="70" t="n">
        <x:v>71.750481</x:v>
      </x:c>
      <x:c r="J299" s="70" t="n">
        <x:v>71.750481</x:v>
      </x:c>
      <x:c r="K299" s="158" t="n">
        <x:v>1</x:v>
      </x:c>
      <x:c r="L299" t="str">
        <x:v>GB300</x:v>
      </x:c>
      <x:c r="M299" t="str">
        <x:v>427857</x:v>
      </x:c>
      <x:c r="N299" t="str">
        <x:v>dynamo-vllm</x:v>
      </x:c>
      <x:c r="O299" t="str">
        <x:v>fp8</x:v>
      </x:c>
      <x:c r="P299" t="str">
        <x:v>none</x:v>
      </x:c>
      <x:c r="Q299" t="n">
        <x:v>64</x:v>
      </x:c>
      <x:c r="R299" t="str">
        <x:v>single_turn</x:v>
      </x:c>
      <x:c r="S299" t="n">
        <x:v>1024</x:v>
      </x:c>
      <x:c r="T299" t="n">
        <x:v>1024</x:v>
      </x:c>
      <x:c r="U299" t="n">
        <x:v>25</x:v>
      </x:c>
      <x:c r="V299" t="n">
        <x:v>14</x:v>
      </x:c>
      <x:c r="W299" s="65" t="str">
        <x:v>InferenceX_direct_exact_model_target_met</x:v>
      </x:c>
      <x:c r="X299" s="65" t="str">
        <x:v>InferenceX_direct_exact_model</x:v>
      </x:c>
      <x:c r="Y299" s="72" t="str">
        <x:v>2026-06-23</x:v>
      </x:c>
      <x:c r="Z299" s="65" t="str">
        <x:v>https://github.com/SemiAnalysisAI/InferenceX/actions/runs/28009839213/attempts/1</x:v>
      </x:c>
      <x:c r="AA299" s="65" t="str">
        <x:v>Selected highest output TPS/MW measured row meeting median interactivity &gt;= 70.</x:v>
      </x:c>
    </x:row>
    <x:row r="300">
      <x:c r="A300" t="str">
        <x:v>MiniMax M3|GB300|long|70</x:v>
      </x:c>
      <x:c r="B300" t="str">
        <x:v>MiniMax M3</x:v>
      </x:c>
      <x:c r="C300" t="str">
        <x:v>minimaxm3</x:v>
      </x:c>
      <x:c r="D300" t="str">
        <x:v>GB300</x:v>
      </x:c>
      <x:c r="E300" t="str">
        <x:v>long</x:v>
      </x:c>
      <x:c r="F300" s="66" t="n">
        <x:v>70</x:v>
      </x:c>
      <x:c r="G300" s="67" t="str">
        <x:v>Y</x:v>
      </x:c>
      <x:c r="H300" s="157" t="n">
        <x:v>1431262.726168</x:v>
      </x:c>
      <x:c r="I300" s="70" t="n">
        <x:v>89.34785</x:v>
      </x:c>
      <x:c r="J300" s="70" t="n">
        <x:v>89.34785</x:v>
      </x:c>
      <x:c r="K300" s="158" t="n">
        <x:v>1</x:v>
      </x:c>
      <x:c r="L300" t="str">
        <x:v>GB300</x:v>
      </x:c>
      <x:c r="M300" t="str">
        <x:v>438575</x:v>
      </x:c>
      <x:c r="N300" t="str">
        <x:v>dynamo-vllm</x:v>
      </x:c>
      <x:c r="O300" t="str">
        <x:v>fp8</x:v>
      </x:c>
      <x:c r="P300" t="str">
        <x:v>mtp</x:v>
      </x:c>
      <x:c r="Q300" t="n">
        <x:v>2048</x:v>
      </x:c>
      <x:c r="R300" t="str">
        <x:v>single_turn</x:v>
      </x:c>
      <x:c r="S300" t="n">
        <x:v>8192</x:v>
      </x:c>
      <x:c r="T300" t="n">
        <x:v>1024</x:v>
      </x:c>
      <x:c r="U300" t="n">
        <x:v>34</x:v>
      </x:c>
      <x:c r="V300" t="n">
        <x:v>22</x:v>
      </x:c>
      <x:c r="W300" s="65" t="str">
        <x:v>InferenceX_direct_exact_model_target_met</x:v>
      </x:c>
      <x:c r="X300" s="65" t="str">
        <x:v>InferenceX_direct_exact_model</x:v>
      </x:c>
      <x:c r="Y300" s="72" t="str">
        <x:v>2026-08-04</x:v>
      </x:c>
      <x:c r="Z300" s="65" t="str">
        <x:v>https://github.com/SemiAnalysisAI/InferenceX/actions/runs/30933638204/attempts/1</x:v>
      </x:c>
      <x:c r="AA300" s="65" t="str">
        <x:v>Selected highest output TPS/MW measured row meeting median interactivity &gt;= 70.</x:v>
      </x:c>
    </x:row>
    <x:row r="301">
      <x:c r="A301" t="str">
        <x:v>MiniMax M3|GB300|agentic|70</x:v>
      </x:c>
      <x:c r="B301" t="str">
        <x:v>MiniMax M3</x:v>
      </x:c>
      <x:c r="C301" t="str">
        <x:v>minimaxm2.5</x:v>
      </x:c>
      <x:c r="D301" t="str">
        <x:v>GB300</x:v>
      </x:c>
      <x:c r="E301" t="str">
        <x:v>agentic</x:v>
      </x:c>
      <x:c r="F301" s="66" t="n">
        <x:v>70</x:v>
      </x:c>
      <x:c r="G301" s="67" t="str">
        <x:v>N</x:v>
      </x:c>
      <x:c r="H301" s="157"/>
      <x:c r="I301" s="70"/>
      <x:c r="J301" s="70"/>
      <x:c r="K301" s="158" t="n">
        <x:v>0.80660377</x:v>
      </x:c>
      <x:c r="L301" t="str">
        <x:v>B200</x:v>
      </x:c>
      <x:c r="M301" t="str"/>
      <x:c r="N301" t="str"/>
      <x:c r="O301" t="str"/>
      <x:c r="P301" t="str"/>
      <x:c r="Q301"/>
      <x:c r="R301" t="str">
        <x:v>agentic_traces</x:v>
      </x:c>
      <x:c r="S301"/>
      <x:c r="T301"/>
      <x:c r="U301" t="n">
        <x:v>2</x:v>
      </x:c>
      <x:c r="V301" t="n">
        <x:v>0</x:v>
      </x:c>
      <x:c r="W301" s="65" t="str">
        <x:v>unavailable_target_not_met</x:v>
      </x:c>
      <x:c r="X301" s="65" t="str">
        <x:v>InferenceX_model_fallback_unavailable</x:v>
      </x:c>
      <x:c r="Y301" s="72" t="str"/>
      <x:c r="Z301" s="65" t="str"/>
      <x:c r="AA301" s="65" t="str">
        <x:v>No benchmark point reaches the requested interactivity; left blank (no edge-row reuse).</x:v>
      </x:c>
    </x:row>
    <x:row r="302">
      <x:c r="A302" t="str">
        <x:v>MiniMax M3|GB300|short|100</x:v>
      </x:c>
      <x:c r="B302" t="str">
        <x:v>MiniMax M3</x:v>
      </x:c>
      <x:c r="C302" t="str">
        <x:v>minimaxm3</x:v>
      </x:c>
      <x:c r="D302" t="str">
        <x:v>GB300</x:v>
      </x:c>
      <x:c r="E302" t="str">
        <x:v>short</x:v>
      </x:c>
      <x:c r="F302" s="66" t="n">
        <x:v>100</x:v>
      </x:c>
      <x:c r="G302" s="67" t="str">
        <x:v>Y</x:v>
      </x:c>
      <x:c r="H302" s="157" t="n">
        <x:v>98311.575414</x:v>
      </x:c>
      <x:c r="I302" s="70" t="n">
        <x:v>108.986452</x:v>
      </x:c>
      <x:c r="J302" s="70" t="n">
        <x:v>108.986452</x:v>
      </x:c>
      <x:c r="K302" s="158" t="n">
        <x:v>1</x:v>
      </x:c>
      <x:c r="L302" t="str">
        <x:v>GB300</x:v>
      </x:c>
      <x:c r="M302" t="str">
        <x:v>427859</x:v>
      </x:c>
      <x:c r="N302" t="str">
        <x:v>dynamo-vllm</x:v>
      </x:c>
      <x:c r="O302" t="str">
        <x:v>fp8</x:v>
      </x:c>
      <x:c r="P302" t="str">
        <x:v>none</x:v>
      </x:c>
      <x:c r="Q302" t="n">
        <x:v>16</x:v>
      </x:c>
      <x:c r="R302" t="str">
        <x:v>single_turn</x:v>
      </x:c>
      <x:c r="S302" t="n">
        <x:v>1024</x:v>
      </x:c>
      <x:c r="T302" t="n">
        <x:v>1024</x:v>
      </x:c>
      <x:c r="U302" t="n">
        <x:v>25</x:v>
      </x:c>
      <x:c r="V302" t="n">
        <x:v>9</x:v>
      </x:c>
      <x:c r="W302" s="65" t="str">
        <x:v>InferenceX_direct_exact_model_target_met</x:v>
      </x:c>
      <x:c r="X302" s="65" t="str">
        <x:v>InferenceX_direct_exact_model</x:v>
      </x:c>
      <x:c r="Y302" s="72" t="str">
        <x:v>2026-06-23</x:v>
      </x:c>
      <x:c r="Z302" s="65" t="str">
        <x:v>https://github.com/SemiAnalysisAI/InferenceX/actions/runs/28009839213/attempts/1</x:v>
      </x:c>
      <x:c r="AA302" s="65" t="str">
        <x:v>Selected highest output TPS/MW measured row meeting median interactivity &gt;= 100.</x:v>
      </x:c>
    </x:row>
    <x:row r="303">
      <x:c r="A303" t="str">
        <x:v>MiniMax M3|GB300|long|100</x:v>
      </x:c>
      <x:c r="B303" t="str">
        <x:v>MiniMax M3</x:v>
      </x:c>
      <x:c r="C303" t="str">
        <x:v>minimaxm3</x:v>
      </x:c>
      <x:c r="D303" t="str">
        <x:v>GB300</x:v>
      </x:c>
      <x:c r="E303" t="str">
        <x:v>long</x:v>
      </x:c>
      <x:c r="F303" s="66" t="n">
        <x:v>100</x:v>
      </x:c>
      <x:c r="G303" s="67" t="str">
        <x:v>Y</x:v>
      </x:c>
      <x:c r="H303" s="157" t="n">
        <x:v>985339.712801</x:v>
      </x:c>
      <x:c r="I303" s="70" t="n">
        <x:v>101.464007</x:v>
      </x:c>
      <x:c r="J303" s="70" t="n">
        <x:v>101.464007</x:v>
      </x:c>
      <x:c r="K303" s="158" t="n">
        <x:v>1</x:v>
      </x:c>
      <x:c r="L303" t="str">
        <x:v>GB300</x:v>
      </x:c>
      <x:c r="M303" t="str">
        <x:v>438581</x:v>
      </x:c>
      <x:c r="N303" t="str">
        <x:v>dynamo-vllm</x:v>
      </x:c>
      <x:c r="O303" t="str">
        <x:v>fp8</x:v>
      </x:c>
      <x:c r="P303" t="str">
        <x:v>mtp</x:v>
      </x:c>
      <x:c r="Q303" t="n">
        <x:v>256</x:v>
      </x:c>
      <x:c r="R303" t="str">
        <x:v>single_turn</x:v>
      </x:c>
      <x:c r="S303" t="n">
        <x:v>8192</x:v>
      </x:c>
      <x:c r="T303" t="n">
        <x:v>1024</x:v>
      </x:c>
      <x:c r="U303" t="n">
        <x:v>34</x:v>
      </x:c>
      <x:c r="V303" t="n">
        <x:v>15</x:v>
      </x:c>
      <x:c r="W303" s="65" t="str">
        <x:v>InferenceX_direct_exact_model_target_met</x:v>
      </x:c>
      <x:c r="X303" s="65" t="str">
        <x:v>InferenceX_direct_exact_model</x:v>
      </x:c>
      <x:c r="Y303" s="72" t="str">
        <x:v>2026-08-04</x:v>
      </x:c>
      <x:c r="Z303" s="65" t="str">
        <x:v>https://github.com/SemiAnalysisAI/InferenceX/actions/runs/30933638204/attempts/1</x:v>
      </x:c>
      <x:c r="AA303" s="65" t="str">
        <x:v>Selected highest output TPS/MW measured row meeting median interactivity &gt;= 100.</x:v>
      </x:c>
    </x:row>
    <x:row r="304">
      <x:c r="A304" t="str">
        <x:v>MiniMax M3|GB300|agentic|100</x:v>
      </x:c>
      <x:c r="B304" t="str">
        <x:v>MiniMax M3</x:v>
      </x:c>
      <x:c r="C304" t="str">
        <x:v>minimaxm2.5</x:v>
      </x:c>
      <x:c r="D304" t="str">
        <x:v>GB300</x:v>
      </x:c>
      <x:c r="E304" t="str">
        <x:v>agentic</x:v>
      </x:c>
      <x:c r="F304" s="66" t="n">
        <x:v>100</x:v>
      </x:c>
      <x:c r="G304" s="67" t="str">
        <x:v>N</x:v>
      </x:c>
      <x:c r="H304" s="157"/>
      <x:c r="I304" s="70"/>
      <x:c r="J304" s="70"/>
      <x:c r="K304" s="158" t="n">
        <x:v>0.80660377</x:v>
      </x:c>
      <x:c r="L304" t="str">
        <x:v>B200</x:v>
      </x:c>
      <x:c r="M304" t="str"/>
      <x:c r="N304" t="str"/>
      <x:c r="O304" t="str"/>
      <x:c r="P304" t="str"/>
      <x:c r="Q304"/>
      <x:c r="R304" t="str">
        <x:v>agentic_traces</x:v>
      </x:c>
      <x:c r="S304"/>
      <x:c r="T304"/>
      <x:c r="U304" t="n">
        <x:v>2</x:v>
      </x:c>
      <x:c r="V304" t="n">
        <x:v>0</x:v>
      </x:c>
      <x:c r="W304" s="65" t="str">
        <x:v>unavailable_target_not_met</x:v>
      </x:c>
      <x:c r="X304" s="65" t="str">
        <x:v>InferenceX_model_fallback_unavailable</x:v>
      </x:c>
      <x:c r="Y304" s="72" t="str"/>
      <x:c r="Z304" s="65" t="str"/>
      <x:c r="AA304" s="65" t="str">
        <x:v>No benchmark point reaches the requested interactivity; left blank (no edge-row reuse).</x:v>
      </x:c>
    </x:row>
    <x:row r="305">
      <x:c r="A305" t="str">
        <x:v>MiniMax M3|R200|short|30</x:v>
      </x:c>
      <x:c r="B305" t="str">
        <x:v>MiniMax M3</x:v>
      </x:c>
      <x:c r="C305" t="str">
        <x:v>minimaxm3</x:v>
      </x:c>
      <x:c r="D305" t="str">
        <x:v>R200</x:v>
      </x:c>
      <x:c r="E305" t="str">
        <x:v>short</x:v>
      </x:c>
      <x:c r="F305" s="66" t="n">
        <x:v>30</x:v>
      </x:c>
      <x:c r="G305" s="67" t="str">
        <x:f>IF(H305="","N","Y")</x:f>
        <x:v>N</x:v>
      </x:c>
      <x:c r="H305" s="157" t="str">
        <x:f>IFERROR(IF(OR('00b_GPU_Scaling'!F10="",'00b_GPU_Scaling'!F7="",H269=""),"",H269*'00b_GPU_Scaling'!F10/'00b_GPU_Scaling'!F7),"")</x:f>
      </x:c>
      <x:c r="I305" s="70" t="str">
        <x:f>IF(H305="","",I269)</x:f>
      </x:c>
      <x:c r="J305" s="70" t="str">
        <x:f>IF(H305="","",J269)</x:f>
      </x:c>
      <x:c r="K305" s="158" t="str">
        <x:f>IFERROR(IF(OR('00b_GPU_Scaling'!F10="",'00b_GPU_Scaling'!F7=""),"",'00b_GPU_Scaling'!F10/'00b_GPU_Scaling'!F7),"")</x:f>
      </x:c>
      <x:c r="L305" t="str">
        <x:v>B300</x:v>
      </x:c>
      <x:c r="M305" t="str">
        <x:v>430759</x:v>
      </x:c>
      <x:c r="N305" t="str">
        <x:v>dynamo-vllm</x:v>
      </x:c>
      <x:c r="O305" t="str">
        <x:v>fp4</x:v>
      </x:c>
      <x:c r="P305" t="str">
        <x:v>none</x:v>
      </x:c>
      <x:c r="Q305" t="n">
        <x:v>2048</x:v>
      </x:c>
      <x:c r="R305" t="str">
        <x:v>single_turn</x:v>
      </x:c>
      <x:c r="S305" t="n">
        <x:v>1024</x:v>
      </x:c>
      <x:c r="T305" t="n">
        <x:v>1024</x:v>
      </x:c>
      <x:c r="U305" t="n">
        <x:v>185</x:v>
      </x:c>
      <x:c r="V305" t="n">
        <x:v>159</x:v>
      </x:c>
      <x:c r="W305" s="65" t="str">
        <x:f>IF(H305="","unavailable_missing_hbm_bandwidth_or_all_in_power","HBM_bandwidth_per_all_in_power_scaled_target_met")</x:f>
        <x:v>unavailable_missing_hbm_bandwidth_or_all_in_power</x:v>
      </x:c>
      <x:c r="X305" s="65" t="str">
        <x:f>IF(H305="","editable_future_gpu_unavailable","InferenceX_source_curve_HBM_bandwidth_power_scaled")</x:f>
        <x:v>editable_future_gpu_unavailable</x:v>
      </x:c>
      <x:c r="Y305" s="72" t="str">
        <x:v>2026-07-01</x:v>
      </x:c>
      <x:c r="Z305" s="65" t="str">
        <x:v>https://github.com/SemiAnalysisAI/InferenceX/actions/runs/28214046079/attempts/6</x:v>
      </x:c>
      <x:c r="AA305" s="65" t="str">
        <x:f>IF(H305="","Enter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06">
      <x:c r="A306" t="str">
        <x:v>MiniMax M3|R200|long|30</x:v>
      </x:c>
      <x:c r="B306" t="str">
        <x:v>MiniMax M3</x:v>
      </x:c>
      <x:c r="C306" t="str">
        <x:v>minimaxm3</x:v>
      </x:c>
      <x:c r="D306" t="str">
        <x:v>R200</x:v>
      </x:c>
      <x:c r="E306" t="str">
        <x:v>long</x:v>
      </x:c>
      <x:c r="F306" s="66" t="n">
        <x:v>30</x:v>
      </x:c>
      <x:c r="G306" s="67" t="str">
        <x:f>IF(H306="","N","Y")</x:f>
        <x:v>N</x:v>
      </x:c>
      <x:c r="H306" s="157" t="str">
        <x:f>IFERROR(IF(OR('00b_GPU_Scaling'!F10="",'00b_GPU_Scaling'!F7="",H270=""),"",H270*'00b_GPU_Scaling'!F10/'00b_GPU_Scaling'!F7),"")</x:f>
      </x:c>
      <x:c r="I306" s="70" t="str">
        <x:f>IF(H306="","",I270)</x:f>
      </x:c>
      <x:c r="J306" s="70" t="str">
        <x:f>IF(H306="","",J270)</x:f>
      </x:c>
      <x:c r="K306" s="158" t="str">
        <x:f>IFERROR(IF(OR('00b_GPU_Scaling'!F10="",'00b_GPU_Scaling'!F7=""),"",'00b_GPU_Scaling'!F10/'00b_GPU_Scaling'!F7),"")</x:f>
      </x:c>
      <x:c r="L306" t="str">
        <x:v>B300</x:v>
      </x:c>
      <x:c r="M306" t="str">
        <x:v>438280</x:v>
      </x:c>
      <x:c r="N306" t="str">
        <x:v>dynamo-vllm</x:v>
      </x:c>
      <x:c r="O306" t="str">
        <x:v>fp4</x:v>
      </x:c>
      <x:c r="P306" t="str">
        <x:v>none</x:v>
      </x:c>
      <x:c r="Q306" t="n">
        <x:v>4096</x:v>
      </x:c>
      <x:c r="R306" t="str">
        <x:v>single_turn</x:v>
      </x:c>
      <x:c r="S306" t="n">
        <x:v>8192</x:v>
      </x:c>
      <x:c r="T306" t="n">
        <x:v>1024</x:v>
      </x:c>
      <x:c r="U306" t="n">
        <x:v>199</x:v>
      </x:c>
      <x:c r="V306" t="n">
        <x:v>166</x:v>
      </x:c>
      <x:c r="W306" s="65" t="str">
        <x:f>IF(H306="","unavailable_missing_hbm_bandwidth_or_all_in_power","HBM_bandwidth_per_all_in_power_scaled_target_met")</x:f>
        <x:v>unavailable_missing_hbm_bandwidth_or_all_in_power</x:v>
      </x:c>
      <x:c r="X306" s="65" t="str">
        <x:f>IF(H306="","editable_future_gpu_unavailable","InferenceX_source_curve_HBM_bandwidth_power_scaled")</x:f>
        <x:v>editable_future_gpu_unavailable</x:v>
      </x:c>
      <x:c r="Y306" s="72" t="str">
        <x:v>2026-08-04</x:v>
      </x:c>
      <x:c r="Z306" s="65" t="str">
        <x:v>https://github.com/SemiAnalysisAI/InferenceX/actions/runs/30828231519/attempts/2</x:v>
      </x:c>
      <x:c r="AA306" s="65" t="str">
        <x:f>IF(H306="","Enter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07">
      <x:c r="A307" t="str">
        <x:v>MiniMax M3|R200|agentic|30</x:v>
      </x:c>
      <x:c r="B307" t="str">
        <x:v>MiniMax M3</x:v>
      </x:c>
      <x:c r="C307" t="str">
        <x:v>minimaxm2.5</x:v>
      </x:c>
      <x:c r="D307" t="str">
        <x:v>R200</x:v>
      </x:c>
      <x:c r="E307" t="str">
        <x:v>agentic</x:v>
      </x:c>
      <x:c r="F307" s="66" t="n">
        <x:v>30</x:v>
      </x:c>
      <x:c r="G307" s="67" t="str">
        <x:f>IF(H307="","N","Y")</x:f>
        <x:v>N</x:v>
      </x:c>
      <x:c r="H307" s="157" t="str">
        <x:f>IFERROR(IF(OR('00b_GPU_Scaling'!F10="",'00b_GPU_Scaling'!F7="",H271=""),"",H271*'00b_GPU_Scaling'!F10/'00b_GPU_Scaling'!F7),"")</x:f>
      </x:c>
      <x:c r="I307" s="70" t="str">
        <x:f>IF(H307="","",I271)</x:f>
      </x:c>
      <x:c r="J307" s="70" t="str">
        <x:f>IF(H307="","",J271)</x:f>
      </x:c>
      <x:c r="K307" s="158" t="str">
        <x:f>IFERROR(IF(OR('00b_GPU_Scaling'!F10="",'00b_GPU_Scaling'!F7=""),"",'00b_GPU_Scaling'!F10/'00b_GPU_Scaling'!F7),"")</x:f>
      </x:c>
      <x:c r="L307" t="str">
        <x:v>B300</x:v>
      </x:c>
      <x:c r="M307" t="str"/>
      <x:c r="N307" t="str"/>
      <x:c r="O307" t="str"/>
      <x:c r="P307" t="str"/>
      <x:c r="Q307"/>
      <x:c r="R307" t="str">
        <x:v>agentic_traces</x:v>
      </x:c>
      <x:c r="S307"/>
      <x:c r="T307"/>
      <x:c r="U307" t="n">
        <x:v>2</x:v>
      </x:c>
      <x:c r="V307" t="n">
        <x:v>0</x:v>
      </x:c>
      <x:c r="W307" s="65" t="str">
        <x:f>IF(H307="","unavailable_missing_hbm_bandwidth_or_all_in_power","HBM_bandwidth_per_all_in_power_scaled_target_met")</x:f>
        <x:v>unavailable_missing_hbm_bandwidth_or_all_in_power</x:v>
      </x:c>
      <x:c r="X307" s="65" t="str">
        <x:f>IF(H307="","editable_future_gpu_unavailable","InferenceX_source_curve_HBM_bandwidth_power_scaled")</x:f>
        <x:v>editable_future_gpu_unavailable</x:v>
      </x:c>
      <x:c r="Y307" s="72" t="str"/>
      <x:c r="Z307" s="65" t="str"/>
      <x:c r="AA307" s="65" t="str">
        <x:f>IF(H307="","Enter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08">
      <x:c r="A308" t="str">
        <x:v>MiniMax M3|R200|short|50</x:v>
      </x:c>
      <x:c r="B308" t="str">
        <x:v>MiniMax M3</x:v>
      </x:c>
      <x:c r="C308" t="str">
        <x:v>minimaxm3</x:v>
      </x:c>
      <x:c r="D308" t="str">
        <x:v>R200</x:v>
      </x:c>
      <x:c r="E308" t="str">
        <x:v>short</x:v>
      </x:c>
      <x:c r="F308" s="66" t="n">
        <x:v>50</x:v>
      </x:c>
      <x:c r="G308" s="67" t="str">
        <x:f>IF(H308="","N","Y")</x:f>
        <x:v>N</x:v>
      </x:c>
      <x:c r="H308" s="157" t="str">
        <x:f>IFERROR(IF(OR('00b_GPU_Scaling'!F10="",'00b_GPU_Scaling'!F7="",H272=""),"",H272*'00b_GPU_Scaling'!F10/'00b_GPU_Scaling'!F7),"")</x:f>
      </x:c>
      <x:c r="I308" s="70" t="str">
        <x:f>IF(H308="","",I272)</x:f>
      </x:c>
      <x:c r="J308" s="70" t="str">
        <x:f>IF(H308="","",J272)</x:f>
      </x:c>
      <x:c r="K308" s="158" t="str">
        <x:f>IFERROR(IF(OR('00b_GPU_Scaling'!F10="",'00b_GPU_Scaling'!F7=""),"",'00b_GPU_Scaling'!F10/'00b_GPU_Scaling'!F7),"")</x:f>
      </x:c>
      <x:c r="L308" t="str">
        <x:v>B300</x:v>
      </x:c>
      <x:c r="M308" t="str">
        <x:v>433287</x:v>
      </x:c>
      <x:c r="N308" t="str">
        <x:v>vllm</x:v>
      </x:c>
      <x:c r="O308" t="str">
        <x:v>fp4</x:v>
      </x:c>
      <x:c r="P308" t="str">
        <x:v>mtp</x:v>
      </x:c>
      <x:c r="Q308" t="n">
        <x:v>128</x:v>
      </x:c>
      <x:c r="R308" t="str">
        <x:v>single_turn</x:v>
      </x:c>
      <x:c r="S308" t="n">
        <x:v>1024</x:v>
      </x:c>
      <x:c r="T308" t="n">
        <x:v>1024</x:v>
      </x:c>
      <x:c r="U308" t="n">
        <x:v>185</x:v>
      </x:c>
      <x:c r="V308" t="n">
        <x:v>129</x:v>
      </x:c>
      <x:c r="W308" s="65" t="str">
        <x:f>IF(H308="","unavailable_missing_hbm_bandwidth_or_all_in_power","HBM_bandwidth_per_all_in_power_scaled_target_met")</x:f>
        <x:v>unavailable_missing_hbm_bandwidth_or_all_in_power</x:v>
      </x:c>
      <x:c r="X308" s="65" t="str">
        <x:f>IF(H308="","editable_future_gpu_unavailable","InferenceX_source_curve_HBM_bandwidth_power_scaled")</x:f>
        <x:v>editable_future_gpu_unavailable</x:v>
      </x:c>
      <x:c r="Y308" s="72" t="str">
        <x:v>2026-07-06</x:v>
      </x:c>
      <x:c r="Z308" s="65" t="str">
        <x:v>https://github.com/SemiAnalysisAI/InferenceX/actions/runs/28689732075/attempts/1</x:v>
      </x:c>
      <x:c r="AA308" s="65" t="str">
        <x:f>IF(H308="","Enter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09">
      <x:c r="A309" t="str">
        <x:v>MiniMax M3|R200|long|50</x:v>
      </x:c>
      <x:c r="B309" t="str">
        <x:v>MiniMax M3</x:v>
      </x:c>
      <x:c r="C309" t="str">
        <x:v>minimaxm3</x:v>
      </x:c>
      <x:c r="D309" t="str">
        <x:v>R200</x:v>
      </x:c>
      <x:c r="E309" t="str">
        <x:v>long</x:v>
      </x:c>
      <x:c r="F309" s="66" t="n">
        <x:v>50</x:v>
      </x:c>
      <x:c r="G309" s="67" t="str">
        <x:f>IF(H309="","N","Y")</x:f>
        <x:v>N</x:v>
      </x:c>
      <x:c r="H309" s="157" t="str">
        <x:f>IFERROR(IF(OR('00b_GPU_Scaling'!F10="",'00b_GPU_Scaling'!F7="",H273=""),"",H273*'00b_GPU_Scaling'!F10/'00b_GPU_Scaling'!F7),"")</x:f>
      </x:c>
      <x:c r="I309" s="70" t="str">
        <x:f>IF(H309="","",I273)</x:f>
      </x:c>
      <x:c r="J309" s="70" t="str">
        <x:f>IF(H309="","",J273)</x:f>
      </x:c>
      <x:c r="K309" s="158" t="str">
        <x:f>IFERROR(IF(OR('00b_GPU_Scaling'!F10="",'00b_GPU_Scaling'!F7=""),"",'00b_GPU_Scaling'!F10/'00b_GPU_Scaling'!F7),"")</x:f>
      </x:c>
      <x:c r="L309" t="str">
        <x:v>B300</x:v>
      </x:c>
      <x:c r="M309" t="str">
        <x:v>438363</x:v>
      </x:c>
      <x:c r="N309" t="str">
        <x:v>dynamo-vllm</x:v>
      </x:c>
      <x:c r="O309" t="str">
        <x:v>fp4</x:v>
      </x:c>
      <x:c r="P309" t="str">
        <x:v>mtp</x:v>
      </x:c>
      <x:c r="Q309" t="n">
        <x:v>512</x:v>
      </x:c>
      <x:c r="R309" t="str">
        <x:v>single_turn</x:v>
      </x:c>
      <x:c r="S309" t="n">
        <x:v>8192</x:v>
      </x:c>
      <x:c r="T309" t="n">
        <x:v>1024</x:v>
      </x:c>
      <x:c r="U309" t="n">
        <x:v>199</x:v>
      </x:c>
      <x:c r="V309" t="n">
        <x:v>144</x:v>
      </x:c>
      <x:c r="W309" s="65" t="str">
        <x:f>IF(H309="","unavailable_missing_hbm_bandwidth_or_all_in_power","HBM_bandwidth_per_all_in_power_scaled_target_met")</x:f>
        <x:v>unavailable_missing_hbm_bandwidth_or_all_in_power</x:v>
      </x:c>
      <x:c r="X309" s="65" t="str">
        <x:f>IF(H309="","editable_future_gpu_unavailable","InferenceX_source_curve_HBM_bandwidth_power_scaled")</x:f>
        <x:v>editable_future_gpu_unavailable</x:v>
      </x:c>
      <x:c r="Y309" s="72" t="str">
        <x:v>2026-08-04</x:v>
      </x:c>
      <x:c r="Z309" s="65" t="str">
        <x:v>https://github.com/SemiAnalysisAI/InferenceX/actions/runs/30860526083/attempts/1</x:v>
      </x:c>
      <x:c r="AA309" s="65" t="str">
        <x:f>IF(H309="","Enter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10">
      <x:c r="A310" t="str">
        <x:v>MiniMax M3|R200|agentic|50</x:v>
      </x:c>
      <x:c r="B310" t="str">
        <x:v>MiniMax M3</x:v>
      </x:c>
      <x:c r="C310" t="str">
        <x:v>minimaxm2.5</x:v>
      </x:c>
      <x:c r="D310" t="str">
        <x:v>R200</x:v>
      </x:c>
      <x:c r="E310" t="str">
        <x:v>agentic</x:v>
      </x:c>
      <x:c r="F310" s="66" t="n">
        <x:v>50</x:v>
      </x:c>
      <x:c r="G310" s="67" t="str">
        <x:f>IF(H310="","N","Y")</x:f>
        <x:v>N</x:v>
      </x:c>
      <x:c r="H310" s="157" t="str">
        <x:f>IFERROR(IF(OR('00b_GPU_Scaling'!F10="",'00b_GPU_Scaling'!F7="",H274=""),"",H274*'00b_GPU_Scaling'!F10/'00b_GPU_Scaling'!F7),"")</x:f>
      </x:c>
      <x:c r="I310" s="70" t="str">
        <x:f>IF(H310="","",I274)</x:f>
      </x:c>
      <x:c r="J310" s="70" t="str">
        <x:f>IF(H310="","",J274)</x:f>
      </x:c>
      <x:c r="K310" s="158" t="str">
        <x:f>IFERROR(IF(OR('00b_GPU_Scaling'!F10="",'00b_GPU_Scaling'!F7=""),"",'00b_GPU_Scaling'!F10/'00b_GPU_Scaling'!F7),"")</x:f>
      </x:c>
      <x:c r="L310" t="str">
        <x:v>B300</x:v>
      </x:c>
      <x:c r="M310" t="str"/>
      <x:c r="N310" t="str"/>
      <x:c r="O310" t="str"/>
      <x:c r="P310" t="str"/>
      <x:c r="Q310"/>
      <x:c r="R310" t="str">
        <x:v>agentic_traces</x:v>
      </x:c>
      <x:c r="S310"/>
      <x:c r="T310"/>
      <x:c r="U310" t="n">
        <x:v>2</x:v>
      </x:c>
      <x:c r="V310" t="n">
        <x:v>0</x:v>
      </x:c>
      <x:c r="W310" s="65" t="str">
        <x:f>IF(H310="","unavailable_missing_hbm_bandwidth_or_all_in_power","HBM_bandwidth_per_all_in_power_scaled_target_met")</x:f>
        <x:v>unavailable_missing_hbm_bandwidth_or_all_in_power</x:v>
      </x:c>
      <x:c r="X310" s="65" t="str">
        <x:f>IF(H310="","editable_future_gpu_unavailable","InferenceX_source_curve_HBM_bandwidth_power_scaled")</x:f>
        <x:v>editable_future_gpu_unavailable</x:v>
      </x:c>
      <x:c r="Y310" s="72" t="str"/>
      <x:c r="Z310" s="65" t="str"/>
      <x:c r="AA310" s="65" t="str">
        <x:f>IF(H310="","Enter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11">
      <x:c r="A311" t="str">
        <x:v>MiniMax M3|R200|short|70</x:v>
      </x:c>
      <x:c r="B311" t="str">
        <x:v>MiniMax M3</x:v>
      </x:c>
      <x:c r="C311" t="str">
        <x:v>minimaxm3</x:v>
      </x:c>
      <x:c r="D311" t="str">
        <x:v>R200</x:v>
      </x:c>
      <x:c r="E311" t="str">
        <x:v>short</x:v>
      </x:c>
      <x:c r="F311" s="66" t="n">
        <x:v>70</x:v>
      </x:c>
      <x:c r="G311" s="67" t="str">
        <x:f>IF(H311="","N","Y")</x:f>
        <x:v>N</x:v>
      </x:c>
      <x:c r="H311" s="157" t="str">
        <x:f>IFERROR(IF(OR('00b_GPU_Scaling'!F10="",'00b_GPU_Scaling'!F7="",H275=""),"",H275*'00b_GPU_Scaling'!F10/'00b_GPU_Scaling'!F7),"")</x:f>
      </x:c>
      <x:c r="I311" s="70" t="str">
        <x:f>IF(H311="","",I275)</x:f>
      </x:c>
      <x:c r="J311" s="70" t="str">
        <x:f>IF(H311="","",J275)</x:f>
      </x:c>
      <x:c r="K311" s="158" t="str">
        <x:f>IFERROR(IF(OR('00b_GPU_Scaling'!F10="",'00b_GPU_Scaling'!F7=""),"",'00b_GPU_Scaling'!F10/'00b_GPU_Scaling'!F7),"")</x:f>
      </x:c>
      <x:c r="L311" t="str">
        <x:v>B300</x:v>
      </x:c>
      <x:c r="M311" t="str">
        <x:v>433291</x:v>
      </x:c>
      <x:c r="N311" t="str">
        <x:v>vllm</x:v>
      </x:c>
      <x:c r="O311" t="str">
        <x:v>fp4</x:v>
      </x:c>
      <x:c r="P311" t="str">
        <x:v>mtp</x:v>
      </x:c>
      <x:c r="Q311" t="n">
        <x:v>64</x:v>
      </x:c>
      <x:c r="R311" t="str">
        <x:v>single_turn</x:v>
      </x:c>
      <x:c r="S311" t="n">
        <x:v>1024</x:v>
      </x:c>
      <x:c r="T311" t="n">
        <x:v>1024</x:v>
      </x:c>
      <x:c r="U311" t="n">
        <x:v>185</x:v>
      </x:c>
      <x:c r="V311" t="n">
        <x:v>112</x:v>
      </x:c>
      <x:c r="W311" s="65" t="str">
        <x:f>IF(H311="","unavailable_missing_hbm_bandwidth_or_all_in_power","HBM_bandwidth_per_all_in_power_scaled_target_met")</x:f>
        <x:v>unavailable_missing_hbm_bandwidth_or_all_in_power</x:v>
      </x:c>
      <x:c r="X311" s="65" t="str">
        <x:f>IF(H311="","editable_future_gpu_unavailable","InferenceX_source_curve_HBM_bandwidth_power_scaled")</x:f>
        <x:v>editable_future_gpu_unavailable</x:v>
      </x:c>
      <x:c r="Y311" s="72" t="str">
        <x:v>2026-07-06</x:v>
      </x:c>
      <x:c r="Z311" s="65" t="str">
        <x:v>https://github.com/SemiAnalysisAI/InferenceX/actions/runs/28689732075/attempts/1</x:v>
      </x:c>
      <x:c r="AA311" s="65" t="str">
        <x:f>IF(H311="","Enter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12">
      <x:c r="A312" t="str">
        <x:v>MiniMax M3|R200|long|70</x:v>
      </x:c>
      <x:c r="B312" t="str">
        <x:v>MiniMax M3</x:v>
      </x:c>
      <x:c r="C312" t="str">
        <x:v>minimaxm3</x:v>
      </x:c>
      <x:c r="D312" t="str">
        <x:v>R200</x:v>
      </x:c>
      <x:c r="E312" t="str">
        <x:v>long</x:v>
      </x:c>
      <x:c r="F312" s="66" t="n">
        <x:v>70</x:v>
      </x:c>
      <x:c r="G312" s="67" t="str">
        <x:f>IF(H312="","N","Y")</x:f>
        <x:v>N</x:v>
      </x:c>
      <x:c r="H312" s="157" t="str">
        <x:f>IFERROR(IF(OR('00b_GPU_Scaling'!F10="",'00b_GPU_Scaling'!F7="",H276=""),"",H276*'00b_GPU_Scaling'!F10/'00b_GPU_Scaling'!F7),"")</x:f>
      </x:c>
      <x:c r="I312" s="70" t="str">
        <x:f>IF(H312="","",I276)</x:f>
      </x:c>
      <x:c r="J312" s="70" t="str">
        <x:f>IF(H312="","",J276)</x:f>
      </x:c>
      <x:c r="K312" s="158" t="str">
        <x:f>IFERROR(IF(OR('00b_GPU_Scaling'!F10="",'00b_GPU_Scaling'!F7=""),"",'00b_GPU_Scaling'!F10/'00b_GPU_Scaling'!F7),"")</x:f>
      </x:c>
      <x:c r="L312" t="str">
        <x:v>B300</x:v>
      </x:c>
      <x:c r="M312" t="str">
        <x:v>438363</x:v>
      </x:c>
      <x:c r="N312" t="str">
        <x:v>dynamo-vllm</x:v>
      </x:c>
      <x:c r="O312" t="str">
        <x:v>fp4</x:v>
      </x:c>
      <x:c r="P312" t="str">
        <x:v>mtp</x:v>
      </x:c>
      <x:c r="Q312" t="n">
        <x:v>512</x:v>
      </x:c>
      <x:c r="R312" t="str">
        <x:v>single_turn</x:v>
      </x:c>
      <x:c r="S312" t="n">
        <x:v>8192</x:v>
      </x:c>
      <x:c r="T312" t="n">
        <x:v>1024</x:v>
      </x:c>
      <x:c r="U312" t="n">
        <x:v>199</x:v>
      </x:c>
      <x:c r="V312" t="n">
        <x:v>128</x:v>
      </x:c>
      <x:c r="W312" s="65" t="str">
        <x:f>IF(H312="","unavailable_missing_hbm_bandwidth_or_all_in_power","HBM_bandwidth_per_all_in_power_scaled_target_met")</x:f>
        <x:v>unavailable_missing_hbm_bandwidth_or_all_in_power</x:v>
      </x:c>
      <x:c r="X312" s="65" t="str">
        <x:f>IF(H312="","editable_future_gpu_unavailable","InferenceX_source_curve_HBM_bandwidth_power_scaled")</x:f>
        <x:v>editable_future_gpu_unavailable</x:v>
      </x:c>
      <x:c r="Y312" s="72" t="str">
        <x:v>2026-08-04</x:v>
      </x:c>
      <x:c r="Z312" s="65" t="str">
        <x:v>https://github.com/SemiAnalysisAI/InferenceX/actions/runs/30860526083/attempts/1</x:v>
      </x:c>
      <x:c r="AA312" s="65" t="str">
        <x:f>IF(H312="","Enter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13">
      <x:c r="A313" t="str">
        <x:v>MiniMax M3|R200|agentic|70</x:v>
      </x:c>
      <x:c r="B313" t="str">
        <x:v>MiniMax M3</x:v>
      </x:c>
      <x:c r="C313" t="str">
        <x:v>minimaxm2.5</x:v>
      </x:c>
      <x:c r="D313" t="str">
        <x:v>R200</x:v>
      </x:c>
      <x:c r="E313" t="str">
        <x:v>agentic</x:v>
      </x:c>
      <x:c r="F313" s="66" t="n">
        <x:v>70</x:v>
      </x:c>
      <x:c r="G313" s="67" t="str">
        <x:f>IF(H313="","N","Y")</x:f>
        <x:v>N</x:v>
      </x:c>
      <x:c r="H313" s="157" t="str">
        <x:f>IFERROR(IF(OR('00b_GPU_Scaling'!F10="",'00b_GPU_Scaling'!F7="",H277=""),"",H277*'00b_GPU_Scaling'!F10/'00b_GPU_Scaling'!F7),"")</x:f>
      </x:c>
      <x:c r="I313" s="70" t="str">
        <x:f>IF(H313="","",I277)</x:f>
      </x:c>
      <x:c r="J313" s="70" t="str">
        <x:f>IF(H313="","",J277)</x:f>
      </x:c>
      <x:c r="K313" s="158" t="str">
        <x:f>IFERROR(IF(OR('00b_GPU_Scaling'!F10="",'00b_GPU_Scaling'!F7=""),"",'00b_GPU_Scaling'!F10/'00b_GPU_Scaling'!F7),"")</x:f>
      </x:c>
      <x:c r="L313" t="str">
        <x:v>B300</x:v>
      </x:c>
      <x:c r="M313" t="str"/>
      <x:c r="N313" t="str"/>
      <x:c r="O313" t="str"/>
      <x:c r="P313" t="str"/>
      <x:c r="Q313"/>
      <x:c r="R313" t="str">
        <x:v>agentic_traces</x:v>
      </x:c>
      <x:c r="S313"/>
      <x:c r="T313"/>
      <x:c r="U313" t="n">
        <x:v>2</x:v>
      </x:c>
      <x:c r="V313" t="n">
        <x:v>0</x:v>
      </x:c>
      <x:c r="W313" s="65" t="str">
        <x:f>IF(H313="","unavailable_missing_hbm_bandwidth_or_all_in_power","HBM_bandwidth_per_all_in_power_scaled_target_met")</x:f>
        <x:v>unavailable_missing_hbm_bandwidth_or_all_in_power</x:v>
      </x:c>
      <x:c r="X313" s="65" t="str">
        <x:f>IF(H313="","editable_future_gpu_unavailable","InferenceX_source_curve_HBM_bandwidth_power_scaled")</x:f>
        <x:v>editable_future_gpu_unavailable</x:v>
      </x:c>
      <x:c r="Y313" s="72" t="str"/>
      <x:c r="Z313" s="65" t="str"/>
      <x:c r="AA313" s="65" t="str">
        <x:f>IF(H313="","Enter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14">
      <x:c r="A314" t="str">
        <x:v>MiniMax M3|R200|short|100</x:v>
      </x:c>
      <x:c r="B314" t="str">
        <x:v>MiniMax M3</x:v>
      </x:c>
      <x:c r="C314" t="str">
        <x:v>minimaxm3</x:v>
      </x:c>
      <x:c r="D314" t="str">
        <x:v>R200</x:v>
      </x:c>
      <x:c r="E314" t="str">
        <x:v>short</x:v>
      </x:c>
      <x:c r="F314" s="66" t="n">
        <x:v>100</x:v>
      </x:c>
      <x:c r="G314" s="67" t="str">
        <x:f>IF(H314="","N","Y")</x:f>
        <x:v>N</x:v>
      </x:c>
      <x:c r="H314" s="157" t="str">
        <x:f>IFERROR(IF(OR('00b_GPU_Scaling'!F10="",'00b_GPU_Scaling'!F7="",H278=""),"",H278*'00b_GPU_Scaling'!F10/'00b_GPU_Scaling'!F7),"")</x:f>
      </x:c>
      <x:c r="I314" s="70" t="str">
        <x:f>IF(H314="","",I278)</x:f>
      </x:c>
      <x:c r="J314" s="70" t="str">
        <x:f>IF(H314="","",J278)</x:f>
      </x:c>
      <x:c r="K314" s="158" t="str">
        <x:f>IFERROR(IF(OR('00b_GPU_Scaling'!F10="",'00b_GPU_Scaling'!F7=""),"",'00b_GPU_Scaling'!F10/'00b_GPU_Scaling'!F7),"")</x:f>
      </x:c>
      <x:c r="L314" t="str">
        <x:v>B300</x:v>
      </x:c>
      <x:c r="M314" t="str">
        <x:v>433304</x:v>
      </x:c>
      <x:c r="N314" t="str">
        <x:v>vllm</x:v>
      </x:c>
      <x:c r="O314" t="str">
        <x:v>fp4</x:v>
      </x:c>
      <x:c r="P314" t="str">
        <x:v>mtp</x:v>
      </x:c>
      <x:c r="Q314" t="n">
        <x:v>32</x:v>
      </x:c>
      <x:c r="R314" t="str">
        <x:v>single_turn</x:v>
      </x:c>
      <x:c r="S314" t="n">
        <x:v>1024</x:v>
      </x:c>
      <x:c r="T314" t="n">
        <x:v>1024</x:v>
      </x:c>
      <x:c r="U314" t="n">
        <x:v>185</x:v>
      </x:c>
      <x:c r="V314" t="n">
        <x:v>93</x:v>
      </x:c>
      <x:c r="W314" s="65" t="str">
        <x:f>IF(H314="","unavailable_missing_hbm_bandwidth_or_all_in_power","HBM_bandwidth_per_all_in_power_scaled_target_met")</x:f>
        <x:v>unavailable_missing_hbm_bandwidth_or_all_in_power</x:v>
      </x:c>
      <x:c r="X314" s="65" t="str">
        <x:f>IF(H314="","editable_future_gpu_unavailable","InferenceX_source_curve_HBM_bandwidth_power_scaled")</x:f>
        <x:v>editable_future_gpu_unavailable</x:v>
      </x:c>
      <x:c r="Y314" s="72" t="str">
        <x:v>2026-07-06</x:v>
      </x:c>
      <x:c r="Z314" s="65" t="str">
        <x:v>https://github.com/SemiAnalysisAI/InferenceX/actions/runs/28689732075/attempts/1</x:v>
      </x:c>
      <x:c r="AA314" s="65" t="str">
        <x:f>IF(H314="","Enter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15">
      <x:c r="A315" t="str">
        <x:v>MiniMax M3|R200|long|100</x:v>
      </x:c>
      <x:c r="B315" t="str">
        <x:v>MiniMax M3</x:v>
      </x:c>
      <x:c r="C315" t="str">
        <x:v>minimaxm3</x:v>
      </x:c>
      <x:c r="D315" t="str">
        <x:v>R200</x:v>
      </x:c>
      <x:c r="E315" t="str">
        <x:v>long</x:v>
      </x:c>
      <x:c r="F315" s="66" t="n">
        <x:v>100</x:v>
      </x:c>
      <x:c r="G315" s="67" t="str">
        <x:f>IF(H315="","N","Y")</x:f>
        <x:v>N</x:v>
      </x:c>
      <x:c r="H315" s="157" t="str">
        <x:f>IFERROR(IF(OR('00b_GPU_Scaling'!F10="",'00b_GPU_Scaling'!F7="",H279=""),"",H279*'00b_GPU_Scaling'!F10/'00b_GPU_Scaling'!F7),"")</x:f>
      </x:c>
      <x:c r="I315" s="70" t="str">
        <x:f>IF(H315="","",I279)</x:f>
      </x:c>
      <x:c r="J315" s="70" t="str">
        <x:f>IF(H315="","",J279)</x:f>
      </x:c>
      <x:c r="K315" s="158" t="str">
        <x:f>IFERROR(IF(OR('00b_GPU_Scaling'!F10="",'00b_GPU_Scaling'!F7=""),"",'00b_GPU_Scaling'!F10/'00b_GPU_Scaling'!F7),"")</x:f>
      </x:c>
      <x:c r="L315" t="str">
        <x:v>B300</x:v>
      </x:c>
      <x:c r="M315" t="str">
        <x:v>438363</x:v>
      </x:c>
      <x:c r="N315" t="str">
        <x:v>dynamo-vllm</x:v>
      </x:c>
      <x:c r="O315" t="str">
        <x:v>fp4</x:v>
      </x:c>
      <x:c r="P315" t="str">
        <x:v>mtp</x:v>
      </x:c>
      <x:c r="Q315" t="n">
        <x:v>512</x:v>
      </x:c>
      <x:c r="R315" t="str">
        <x:v>single_turn</x:v>
      </x:c>
      <x:c r="S315" t="n">
        <x:v>8192</x:v>
      </x:c>
      <x:c r="T315" t="n">
        <x:v>1024</x:v>
      </x:c>
      <x:c r="U315" t="n">
        <x:v>199</x:v>
      </x:c>
      <x:c r="V315" t="n">
        <x:v>105</x:v>
      </x:c>
      <x:c r="W315" s="65" t="str">
        <x:f>IF(H315="","unavailable_missing_hbm_bandwidth_or_all_in_power","HBM_bandwidth_per_all_in_power_scaled_target_met")</x:f>
        <x:v>unavailable_missing_hbm_bandwidth_or_all_in_power</x:v>
      </x:c>
      <x:c r="X315" s="65" t="str">
        <x:f>IF(H315="","editable_future_gpu_unavailable","InferenceX_source_curve_HBM_bandwidth_power_scaled")</x:f>
        <x:v>editable_future_gpu_unavailable</x:v>
      </x:c>
      <x:c r="Y315" s="72" t="str">
        <x:v>2026-08-04</x:v>
      </x:c>
      <x:c r="Z315" s="65" t="str">
        <x:v>https://github.com/SemiAnalysisAI/InferenceX/actions/runs/30860526083/attempts/1</x:v>
      </x:c>
      <x:c r="AA315" s="65" t="str">
        <x:f>IF(H315="","Enter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16">
      <x:c r="A316" t="str">
        <x:v>MiniMax M3|R200|agentic|100</x:v>
      </x:c>
      <x:c r="B316" t="str">
        <x:v>MiniMax M3</x:v>
      </x:c>
      <x:c r="C316" t="str">
        <x:v>minimaxm2.5</x:v>
      </x:c>
      <x:c r="D316" t="str">
        <x:v>R200</x:v>
      </x:c>
      <x:c r="E316" t="str">
        <x:v>agentic</x:v>
      </x:c>
      <x:c r="F316" s="66" t="n">
        <x:v>100</x:v>
      </x:c>
      <x:c r="G316" s="67" t="str">
        <x:f>IF(H316="","N","Y")</x:f>
        <x:v>N</x:v>
      </x:c>
      <x:c r="H316" s="157" t="str">
        <x:f>IFERROR(IF(OR('00b_GPU_Scaling'!F10="",'00b_GPU_Scaling'!F7="",H280=""),"",H280*'00b_GPU_Scaling'!F10/'00b_GPU_Scaling'!F7),"")</x:f>
      </x:c>
      <x:c r="I316" s="70" t="str">
        <x:f>IF(H316="","",I280)</x:f>
      </x:c>
      <x:c r="J316" s="70" t="str">
        <x:f>IF(H316="","",J280)</x:f>
      </x:c>
      <x:c r="K316" s="158" t="str">
        <x:f>IFERROR(IF(OR('00b_GPU_Scaling'!F10="",'00b_GPU_Scaling'!F7=""),"",'00b_GPU_Scaling'!F10/'00b_GPU_Scaling'!F7),"")</x:f>
      </x:c>
      <x:c r="L316" t="str">
        <x:v>B300</x:v>
      </x:c>
      <x:c r="M316" t="str"/>
      <x:c r="N316" t="str"/>
      <x:c r="O316" t="str"/>
      <x:c r="P316" t="str"/>
      <x:c r="Q316"/>
      <x:c r="R316" t="str">
        <x:v>agentic_traces</x:v>
      </x:c>
      <x:c r="S316"/>
      <x:c r="T316"/>
      <x:c r="U316" t="n">
        <x:v>2</x:v>
      </x:c>
      <x:c r="V316" t="n">
        <x:v>0</x:v>
      </x:c>
      <x:c r="W316" s="65" t="str">
        <x:f>IF(H316="","unavailable_missing_hbm_bandwidth_or_all_in_power","HBM_bandwidth_per_all_in_power_scaled_target_met")</x:f>
        <x:v>unavailable_missing_hbm_bandwidth_or_all_in_power</x:v>
      </x:c>
      <x:c r="X316" s="65" t="str">
        <x:f>IF(H316="","editable_future_gpu_unavailable","InferenceX_source_curve_HBM_bandwidth_power_scaled")</x:f>
        <x:v>editable_future_gpu_unavailable</x:v>
      </x:c>
      <x:c r="Y316" s="72" t="str"/>
      <x:c r="Z316" s="65" t="str"/>
      <x:c r="AA316" s="65" t="str">
        <x:f>IF(H316="","Enter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17">
      <x:c r="A317" t="str">
        <x:v>MiniMax M3|VR200|short|30</x:v>
      </x:c>
      <x:c r="B317" t="str">
        <x:v>MiniMax M3</x:v>
      </x:c>
      <x:c r="C317" t="str">
        <x:v>minimaxm3</x:v>
      </x:c>
      <x:c r="D317" t="str">
        <x:v>VR200</x:v>
      </x:c>
      <x:c r="E317" t="str">
        <x:v>short</x:v>
      </x:c>
      <x:c r="F317" s="66" t="n">
        <x:v>30</x:v>
      </x:c>
      <x:c r="G317" s="67" t="str">
        <x:f>IF(H317="","N","Y")</x:f>
        <x:v>N</x:v>
      </x:c>
      <x:c r="H317" s="157" t="str">
        <x:f>IFERROR(IF(OR('00b_GPU_Scaling'!F11="",'00b_GPU_Scaling'!F9="",H293=""),"",H293*'00b_GPU_Scaling'!F11/'00b_GPU_Scaling'!F9),"")</x:f>
      </x:c>
      <x:c r="I317" s="70" t="str">
        <x:f>IF(H317="","",I293)</x:f>
      </x:c>
      <x:c r="J317" s="70" t="str">
        <x:f>IF(H317="","",J293)</x:f>
      </x:c>
      <x:c r="K317" s="158" t="str">
        <x:f>IFERROR(IF(OR('00b_GPU_Scaling'!F11="",'00b_GPU_Scaling'!F9=""),"",'00b_GPU_Scaling'!F11/'00b_GPU_Scaling'!F9),"")</x:f>
      </x:c>
      <x:c r="L317" t="str">
        <x:v>GB300</x:v>
      </x:c>
      <x:c r="M317" t="str">
        <x:v>429573</x:v>
      </x:c>
      <x:c r="N317" t="str">
        <x:v>dynamo-vllm</x:v>
      </x:c>
      <x:c r="O317" t="str">
        <x:v>fp8</x:v>
      </x:c>
      <x:c r="P317" t="str">
        <x:v>none</x:v>
      </x:c>
      <x:c r="Q317" t="n">
        <x:v>1024</x:v>
      </x:c>
      <x:c r="R317" t="str">
        <x:v>single_turn</x:v>
      </x:c>
      <x:c r="S317" t="n">
        <x:v>1024</x:v>
      </x:c>
      <x:c r="T317" t="n">
        <x:v>1024</x:v>
      </x:c>
      <x:c r="U317" t="n">
        <x:v>25</x:v>
      </x:c>
      <x:c r="V317" t="n">
        <x:v>18</x:v>
      </x:c>
      <x:c r="W317" s="65" t="str">
        <x:f>IF(H317="","unavailable_missing_hbm_bandwidth_or_all_in_power","HBM_bandwidth_per_all_in_power_scaled_target_met")</x:f>
        <x:v>unavailable_missing_hbm_bandwidth_or_all_in_power</x:v>
      </x:c>
      <x:c r="X317" s="65" t="str">
        <x:f>IF(H317="","editable_future_gpu_unavailable","InferenceX_source_curve_HBM_bandwidth_power_scaled")</x:f>
        <x:v>editable_future_gpu_unavailable</x:v>
      </x:c>
      <x:c r="Y317" s="72" t="str">
        <x:v>2026-06-26</x:v>
      </x:c>
      <x:c r="Z317" s="65" t="str">
        <x:v>https://github.com/SemiAnalysisAI/InferenceX/actions/runs/28202535361/attempts/2</x:v>
      </x:c>
      <x:c r="AA317" s="65" t="str">
        <x:f>IF(H317="","Enter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18">
      <x:c r="A318" t="str">
        <x:v>MiniMax M3|VR200|long|30</x:v>
      </x:c>
      <x:c r="B318" t="str">
        <x:v>MiniMax M3</x:v>
      </x:c>
      <x:c r="C318" t="str">
        <x:v>minimaxm3</x:v>
      </x:c>
      <x:c r="D318" t="str">
        <x:v>VR200</x:v>
      </x:c>
      <x:c r="E318" t="str">
        <x:v>long</x:v>
      </x:c>
      <x:c r="F318" s="66" t="n">
        <x:v>30</x:v>
      </x:c>
      <x:c r="G318" s="67" t="str">
        <x:f>IF(H318="","N","Y")</x:f>
        <x:v>N</x:v>
      </x:c>
      <x:c r="H318" s="157" t="str">
        <x:f>IFERROR(IF(OR('00b_GPU_Scaling'!F11="",'00b_GPU_Scaling'!F9="",H294=""),"",H294*'00b_GPU_Scaling'!F11/'00b_GPU_Scaling'!F9),"")</x:f>
      </x:c>
      <x:c r="I318" s="70" t="str">
        <x:f>IF(H318="","",I294)</x:f>
      </x:c>
      <x:c r="J318" s="70" t="str">
        <x:f>IF(H318="","",J294)</x:f>
      </x:c>
      <x:c r="K318" s="158" t="str">
        <x:f>IFERROR(IF(OR('00b_GPU_Scaling'!F11="",'00b_GPU_Scaling'!F9=""),"",'00b_GPU_Scaling'!F11/'00b_GPU_Scaling'!F9),"")</x:f>
      </x:c>
      <x:c r="L318" t="str">
        <x:v>GB300</x:v>
      </x:c>
      <x:c r="M318" t="str">
        <x:v>438580</x:v>
      </x:c>
      <x:c r="N318" t="str">
        <x:v>dynamo-vllm</x:v>
      </x:c>
      <x:c r="O318" t="str">
        <x:v>fp8</x:v>
      </x:c>
      <x:c r="P318" t="str">
        <x:v>mtp</x:v>
      </x:c>
      <x:c r="Q318" t="n">
        <x:v>2048</x:v>
      </x:c>
      <x:c r="R318" t="str">
        <x:v>single_turn</x:v>
      </x:c>
      <x:c r="S318" t="n">
        <x:v>8192</x:v>
      </x:c>
      <x:c r="T318" t="n">
        <x:v>1024</x:v>
      </x:c>
      <x:c r="U318" t="n">
        <x:v>34</x:v>
      </x:c>
      <x:c r="V318" t="n">
        <x:v>33</x:v>
      </x:c>
      <x:c r="W318" s="65" t="str">
        <x:f>IF(H318="","unavailable_missing_hbm_bandwidth_or_all_in_power","HBM_bandwidth_per_all_in_power_scaled_target_met")</x:f>
        <x:v>unavailable_missing_hbm_bandwidth_or_all_in_power</x:v>
      </x:c>
      <x:c r="X318" s="65" t="str">
        <x:f>IF(H318="","editable_future_gpu_unavailable","InferenceX_source_curve_HBM_bandwidth_power_scaled")</x:f>
        <x:v>editable_future_gpu_unavailable</x:v>
      </x:c>
      <x:c r="Y318" s="72" t="str">
        <x:v>2026-08-04</x:v>
      </x:c>
      <x:c r="Z318" s="65" t="str">
        <x:v>https://github.com/SemiAnalysisAI/InferenceX/actions/runs/30933638204/attempts/1</x:v>
      </x:c>
      <x:c r="AA318" s="65" t="str">
        <x:f>IF(H318="","Enter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19">
      <x:c r="A319" t="str">
        <x:v>MiniMax M3|VR200|agentic|30</x:v>
      </x:c>
      <x:c r="B319" t="str">
        <x:v>MiniMax M3</x:v>
      </x:c>
      <x:c r="C319" t="str">
        <x:v>minimaxm2.5</x:v>
      </x:c>
      <x:c r="D319" t="str">
        <x:v>VR200</x:v>
      </x:c>
      <x:c r="E319" t="str">
        <x:v>agentic</x:v>
      </x:c>
      <x:c r="F319" s="66" t="n">
        <x:v>30</x:v>
      </x:c>
      <x:c r="G319" s="67" t="str">
        <x:f>IF(H319="","N","Y")</x:f>
        <x:v>N</x:v>
      </x:c>
      <x:c r="H319" s="157" t="str">
        <x:f>IFERROR(IF(OR('00b_GPU_Scaling'!F11="",'00b_GPU_Scaling'!F9="",H295=""),"",H295*'00b_GPU_Scaling'!F11/'00b_GPU_Scaling'!F9),"")</x:f>
      </x:c>
      <x:c r="I319" s="70" t="str">
        <x:f>IF(H319="","",I295)</x:f>
      </x:c>
      <x:c r="J319" s="70" t="str">
        <x:f>IF(H319="","",J295)</x:f>
      </x:c>
      <x:c r="K319" s="158" t="str">
        <x:f>IFERROR(IF(OR('00b_GPU_Scaling'!F11="",'00b_GPU_Scaling'!F9=""),"",'00b_GPU_Scaling'!F11/'00b_GPU_Scaling'!F9),"")</x:f>
      </x:c>
      <x:c r="L319" t="str">
        <x:v>GB300</x:v>
      </x:c>
      <x:c r="M319" t="str"/>
      <x:c r="N319" t="str"/>
      <x:c r="O319" t="str"/>
      <x:c r="P319" t="str"/>
      <x:c r="Q319"/>
      <x:c r="R319" t="str">
        <x:v>agentic_traces</x:v>
      </x:c>
      <x:c r="S319"/>
      <x:c r="T319"/>
      <x:c r="U319" t="n">
        <x:v>2</x:v>
      </x:c>
      <x:c r="V319" t="n">
        <x:v>0</x:v>
      </x:c>
      <x:c r="W319" s="65" t="str">
        <x:f>IF(H319="","unavailable_missing_hbm_bandwidth_or_all_in_power","HBM_bandwidth_per_all_in_power_scaled_target_met")</x:f>
        <x:v>unavailable_missing_hbm_bandwidth_or_all_in_power</x:v>
      </x:c>
      <x:c r="X319" s="65" t="str">
        <x:f>IF(H319="","editable_future_gpu_unavailable","InferenceX_source_curve_HBM_bandwidth_power_scaled")</x:f>
        <x:v>editable_future_gpu_unavailable</x:v>
      </x:c>
      <x:c r="Y319" s="72" t="str"/>
      <x:c r="Z319" s="65" t="str"/>
      <x:c r="AA319" s="65" t="str">
        <x:f>IF(H319="","Enter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20">
      <x:c r="A320" t="str">
        <x:v>MiniMax M3|VR200|short|50</x:v>
      </x:c>
      <x:c r="B320" t="str">
        <x:v>MiniMax M3</x:v>
      </x:c>
      <x:c r="C320" t="str">
        <x:v>minimaxm3</x:v>
      </x:c>
      <x:c r="D320" t="str">
        <x:v>VR200</x:v>
      </x:c>
      <x:c r="E320" t="str">
        <x:v>short</x:v>
      </x:c>
      <x:c r="F320" s="66" t="n">
        <x:v>50</x:v>
      </x:c>
      <x:c r="G320" s="67" t="str">
        <x:f>IF(H320="","N","Y")</x:f>
        <x:v>N</x:v>
      </x:c>
      <x:c r="H320" s="157" t="str">
        <x:f>IFERROR(IF(OR('00b_GPU_Scaling'!F11="",'00b_GPU_Scaling'!F9="",H296=""),"",H296*'00b_GPU_Scaling'!F11/'00b_GPU_Scaling'!F9),"")</x:f>
      </x:c>
      <x:c r="I320" s="70" t="str">
        <x:f>IF(H320="","",I296)</x:f>
      </x:c>
      <x:c r="J320" s="70" t="str">
        <x:f>IF(H320="","",J296)</x:f>
      </x:c>
      <x:c r="K320" s="158" t="str">
        <x:f>IFERROR(IF(OR('00b_GPU_Scaling'!F11="",'00b_GPU_Scaling'!F9=""),"",'00b_GPU_Scaling'!F11/'00b_GPU_Scaling'!F9),"")</x:f>
      </x:c>
      <x:c r="L320" t="str">
        <x:v>GB300</x:v>
      </x:c>
      <x:c r="M320" t="str">
        <x:v>429563</x:v>
      </x:c>
      <x:c r="N320" t="str">
        <x:v>dynamo-vllm</x:v>
      </x:c>
      <x:c r="O320" t="str">
        <x:v>fp8</x:v>
      </x:c>
      <x:c r="P320" t="str">
        <x:v>none</x:v>
      </x:c>
      <x:c r="Q320" t="n">
        <x:v>256</x:v>
      </x:c>
      <x:c r="R320" t="str">
        <x:v>single_turn</x:v>
      </x:c>
      <x:c r="S320" t="n">
        <x:v>1024</x:v>
      </x:c>
      <x:c r="T320" t="n">
        <x:v>1024</x:v>
      </x:c>
      <x:c r="U320" t="n">
        <x:v>25</x:v>
      </x:c>
      <x:c r="V320" t="n">
        <x:v>16</x:v>
      </x:c>
      <x:c r="W320" s="65" t="str">
        <x:f>IF(H320="","unavailable_missing_hbm_bandwidth_or_all_in_power","HBM_bandwidth_per_all_in_power_scaled_target_met")</x:f>
        <x:v>unavailable_missing_hbm_bandwidth_or_all_in_power</x:v>
      </x:c>
      <x:c r="X320" s="65" t="str">
        <x:f>IF(H320="","editable_future_gpu_unavailable","InferenceX_source_curve_HBM_bandwidth_power_scaled")</x:f>
        <x:v>editable_future_gpu_unavailable</x:v>
      </x:c>
      <x:c r="Y320" s="72" t="str">
        <x:v>2026-06-26</x:v>
      </x:c>
      <x:c r="Z320" s="65" t="str">
        <x:v>https://github.com/SemiAnalysisAI/InferenceX/actions/runs/28202535361/attempts/2</x:v>
      </x:c>
      <x:c r="AA320" s="65" t="str">
        <x:f>IF(H320="","Enter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21">
      <x:c r="A321" t="str">
        <x:v>MiniMax M3|VR200|long|50</x:v>
      </x:c>
      <x:c r="B321" t="str">
        <x:v>MiniMax M3</x:v>
      </x:c>
      <x:c r="C321" t="str">
        <x:v>minimaxm3</x:v>
      </x:c>
      <x:c r="D321" t="str">
        <x:v>VR200</x:v>
      </x:c>
      <x:c r="E321" t="str">
        <x:v>long</x:v>
      </x:c>
      <x:c r="F321" s="66" t="n">
        <x:v>50</x:v>
      </x:c>
      <x:c r="G321" s="67" t="str">
        <x:f>IF(H321="","N","Y")</x:f>
        <x:v>N</x:v>
      </x:c>
      <x:c r="H321" s="157" t="str">
        <x:f>IFERROR(IF(OR('00b_GPU_Scaling'!F11="",'00b_GPU_Scaling'!F9="",H297=""),"",H297*'00b_GPU_Scaling'!F11/'00b_GPU_Scaling'!F9),"")</x:f>
      </x:c>
      <x:c r="I321" s="70" t="str">
        <x:f>IF(H321="","",I297)</x:f>
      </x:c>
      <x:c r="J321" s="70" t="str">
        <x:f>IF(H321="","",J297)</x:f>
      </x:c>
      <x:c r="K321" s="158" t="str">
        <x:f>IFERROR(IF(OR('00b_GPU_Scaling'!F11="",'00b_GPU_Scaling'!F9=""),"",'00b_GPU_Scaling'!F11/'00b_GPU_Scaling'!F9),"")</x:f>
      </x:c>
      <x:c r="L321" t="str">
        <x:v>GB300</x:v>
      </x:c>
      <x:c r="M321" t="str">
        <x:v>438580</x:v>
      </x:c>
      <x:c r="N321" t="str">
        <x:v>dynamo-vllm</x:v>
      </x:c>
      <x:c r="O321" t="str">
        <x:v>fp8</x:v>
      </x:c>
      <x:c r="P321" t="str">
        <x:v>mtp</x:v>
      </x:c>
      <x:c r="Q321" t="n">
        <x:v>2048</x:v>
      </x:c>
      <x:c r="R321" t="str">
        <x:v>single_turn</x:v>
      </x:c>
      <x:c r="S321" t="n">
        <x:v>8192</x:v>
      </x:c>
      <x:c r="T321" t="n">
        <x:v>1024</x:v>
      </x:c>
      <x:c r="U321" t="n">
        <x:v>34</x:v>
      </x:c>
      <x:c r="V321" t="n">
        <x:v>29</x:v>
      </x:c>
      <x:c r="W321" s="65" t="str">
        <x:f>IF(H321="","unavailable_missing_hbm_bandwidth_or_all_in_power","HBM_bandwidth_per_all_in_power_scaled_target_met")</x:f>
        <x:v>unavailable_missing_hbm_bandwidth_or_all_in_power</x:v>
      </x:c>
      <x:c r="X321" s="65" t="str">
        <x:f>IF(H321="","editable_future_gpu_unavailable","InferenceX_source_curve_HBM_bandwidth_power_scaled")</x:f>
        <x:v>editable_future_gpu_unavailable</x:v>
      </x:c>
      <x:c r="Y321" s="72" t="str">
        <x:v>2026-08-04</x:v>
      </x:c>
      <x:c r="Z321" s="65" t="str">
        <x:v>https://github.com/SemiAnalysisAI/InferenceX/actions/runs/30933638204/attempts/1</x:v>
      </x:c>
      <x:c r="AA321" s="65" t="str">
        <x:f>IF(H321="","Enter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22">
      <x:c r="A322" t="str">
        <x:v>MiniMax M3|VR200|agentic|50</x:v>
      </x:c>
      <x:c r="B322" t="str">
        <x:v>MiniMax M3</x:v>
      </x:c>
      <x:c r="C322" t="str">
        <x:v>minimaxm2.5</x:v>
      </x:c>
      <x:c r="D322" t="str">
        <x:v>VR200</x:v>
      </x:c>
      <x:c r="E322" t="str">
        <x:v>agentic</x:v>
      </x:c>
      <x:c r="F322" s="66" t="n">
        <x:v>50</x:v>
      </x:c>
      <x:c r="G322" s="67" t="str">
        <x:f>IF(H322="","N","Y")</x:f>
        <x:v>N</x:v>
      </x:c>
      <x:c r="H322" s="157" t="str">
        <x:f>IFERROR(IF(OR('00b_GPU_Scaling'!F11="",'00b_GPU_Scaling'!F9="",H298=""),"",H298*'00b_GPU_Scaling'!F11/'00b_GPU_Scaling'!F9),"")</x:f>
      </x:c>
      <x:c r="I322" s="70" t="str">
        <x:f>IF(H322="","",I298)</x:f>
      </x:c>
      <x:c r="J322" s="70" t="str">
        <x:f>IF(H322="","",J298)</x:f>
      </x:c>
      <x:c r="K322" s="158" t="str">
        <x:f>IFERROR(IF(OR('00b_GPU_Scaling'!F11="",'00b_GPU_Scaling'!F9=""),"",'00b_GPU_Scaling'!F11/'00b_GPU_Scaling'!F9),"")</x:f>
      </x:c>
      <x:c r="L322" t="str">
        <x:v>GB300</x:v>
      </x:c>
      <x:c r="M322" t="str"/>
      <x:c r="N322" t="str"/>
      <x:c r="O322" t="str"/>
      <x:c r="P322" t="str"/>
      <x:c r="Q322"/>
      <x:c r="R322" t="str">
        <x:v>agentic_traces</x:v>
      </x:c>
      <x:c r="S322"/>
      <x:c r="T322"/>
      <x:c r="U322" t="n">
        <x:v>2</x:v>
      </x:c>
      <x:c r="V322" t="n">
        <x:v>0</x:v>
      </x:c>
      <x:c r="W322" s="65" t="str">
        <x:f>IF(H322="","unavailable_missing_hbm_bandwidth_or_all_in_power","HBM_bandwidth_per_all_in_power_scaled_target_met")</x:f>
        <x:v>unavailable_missing_hbm_bandwidth_or_all_in_power</x:v>
      </x:c>
      <x:c r="X322" s="65" t="str">
        <x:f>IF(H322="","editable_future_gpu_unavailable","InferenceX_source_curve_HBM_bandwidth_power_scaled")</x:f>
        <x:v>editable_future_gpu_unavailable</x:v>
      </x:c>
      <x:c r="Y322" s="72" t="str"/>
      <x:c r="Z322" s="65" t="str"/>
      <x:c r="AA322" s="65" t="str">
        <x:f>IF(H322="","Enter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23">
      <x:c r="A323" t="str">
        <x:v>MiniMax M3|VR200|short|70</x:v>
      </x:c>
      <x:c r="B323" t="str">
        <x:v>MiniMax M3</x:v>
      </x:c>
      <x:c r="C323" t="str">
        <x:v>minimaxm3</x:v>
      </x:c>
      <x:c r="D323" t="str">
        <x:v>VR200</x:v>
      </x:c>
      <x:c r="E323" t="str">
        <x:v>short</x:v>
      </x:c>
      <x:c r="F323" s="66" t="n">
        <x:v>70</x:v>
      </x:c>
      <x:c r="G323" s="67" t="str">
        <x:f>IF(H323="","N","Y")</x:f>
        <x:v>N</x:v>
      </x:c>
      <x:c r="H323" s="157" t="str">
        <x:f>IFERROR(IF(OR('00b_GPU_Scaling'!F11="",'00b_GPU_Scaling'!F9="",H299=""),"",H299*'00b_GPU_Scaling'!F11/'00b_GPU_Scaling'!F9),"")</x:f>
      </x:c>
      <x:c r="I323" s="70" t="str">
        <x:f>IF(H323="","",I299)</x:f>
      </x:c>
      <x:c r="J323" s="70" t="str">
        <x:f>IF(H323="","",J299)</x:f>
      </x:c>
      <x:c r="K323" s="158" t="str">
        <x:f>IFERROR(IF(OR('00b_GPU_Scaling'!F11="",'00b_GPU_Scaling'!F9=""),"",'00b_GPU_Scaling'!F11/'00b_GPU_Scaling'!F9),"")</x:f>
      </x:c>
      <x:c r="L323" t="str">
        <x:v>GB300</x:v>
      </x:c>
      <x:c r="M323" t="str">
        <x:v>427857</x:v>
      </x:c>
      <x:c r="N323" t="str">
        <x:v>dynamo-vllm</x:v>
      </x:c>
      <x:c r="O323" t="str">
        <x:v>fp8</x:v>
      </x:c>
      <x:c r="P323" t="str">
        <x:v>none</x:v>
      </x:c>
      <x:c r="Q323" t="n">
        <x:v>64</x:v>
      </x:c>
      <x:c r="R323" t="str">
        <x:v>single_turn</x:v>
      </x:c>
      <x:c r="S323" t="n">
        <x:v>1024</x:v>
      </x:c>
      <x:c r="T323" t="n">
        <x:v>1024</x:v>
      </x:c>
      <x:c r="U323" t="n">
        <x:v>25</x:v>
      </x:c>
      <x:c r="V323" t="n">
        <x:v>14</x:v>
      </x:c>
      <x:c r="W323" s="65" t="str">
        <x:f>IF(H323="","unavailable_missing_hbm_bandwidth_or_all_in_power","HBM_bandwidth_per_all_in_power_scaled_target_met")</x:f>
        <x:v>unavailable_missing_hbm_bandwidth_or_all_in_power</x:v>
      </x:c>
      <x:c r="X323" s="65" t="str">
        <x:f>IF(H323="","editable_future_gpu_unavailable","InferenceX_source_curve_HBM_bandwidth_power_scaled")</x:f>
        <x:v>editable_future_gpu_unavailable</x:v>
      </x:c>
      <x:c r="Y323" s="72" t="str">
        <x:v>2026-06-23</x:v>
      </x:c>
      <x:c r="Z323" s="65" t="str">
        <x:v>https://github.com/SemiAnalysisAI/InferenceX/actions/runs/28009839213/attempts/1</x:v>
      </x:c>
      <x:c r="AA323" s="65" t="str">
        <x:f>IF(H323="","Enter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24">
      <x:c r="A324" t="str">
        <x:v>MiniMax M3|VR200|long|70</x:v>
      </x:c>
      <x:c r="B324" t="str">
        <x:v>MiniMax M3</x:v>
      </x:c>
      <x:c r="C324" t="str">
        <x:v>minimaxm3</x:v>
      </x:c>
      <x:c r="D324" t="str">
        <x:v>VR200</x:v>
      </x:c>
      <x:c r="E324" t="str">
        <x:v>long</x:v>
      </x:c>
      <x:c r="F324" s="66" t="n">
        <x:v>70</x:v>
      </x:c>
      <x:c r="G324" s="67" t="str">
        <x:f>IF(H324="","N","Y")</x:f>
        <x:v>N</x:v>
      </x:c>
      <x:c r="H324" s="157" t="str">
        <x:f>IFERROR(IF(OR('00b_GPU_Scaling'!F11="",'00b_GPU_Scaling'!F9="",H300=""),"",H300*'00b_GPU_Scaling'!F11/'00b_GPU_Scaling'!F9),"")</x:f>
      </x:c>
      <x:c r="I324" s="70" t="str">
        <x:f>IF(H324="","",I300)</x:f>
      </x:c>
      <x:c r="J324" s="70" t="str">
        <x:f>IF(H324="","",J300)</x:f>
      </x:c>
      <x:c r="K324" s="158" t="str">
        <x:f>IFERROR(IF(OR('00b_GPU_Scaling'!F11="",'00b_GPU_Scaling'!F9=""),"",'00b_GPU_Scaling'!F11/'00b_GPU_Scaling'!F9),"")</x:f>
      </x:c>
      <x:c r="L324" t="str">
        <x:v>GB300</x:v>
      </x:c>
      <x:c r="M324" t="str">
        <x:v>438575</x:v>
      </x:c>
      <x:c r="N324" t="str">
        <x:v>dynamo-vllm</x:v>
      </x:c>
      <x:c r="O324" t="str">
        <x:v>fp8</x:v>
      </x:c>
      <x:c r="P324" t="str">
        <x:v>mtp</x:v>
      </x:c>
      <x:c r="Q324" t="n">
        <x:v>2048</x:v>
      </x:c>
      <x:c r="R324" t="str">
        <x:v>single_turn</x:v>
      </x:c>
      <x:c r="S324" t="n">
        <x:v>8192</x:v>
      </x:c>
      <x:c r="T324" t="n">
        <x:v>1024</x:v>
      </x:c>
      <x:c r="U324" t="n">
        <x:v>34</x:v>
      </x:c>
      <x:c r="V324" t="n">
        <x:v>22</x:v>
      </x:c>
      <x:c r="W324" s="65" t="str">
        <x:f>IF(H324="","unavailable_missing_hbm_bandwidth_or_all_in_power","HBM_bandwidth_per_all_in_power_scaled_target_met")</x:f>
        <x:v>unavailable_missing_hbm_bandwidth_or_all_in_power</x:v>
      </x:c>
      <x:c r="X324" s="65" t="str">
        <x:f>IF(H324="","editable_future_gpu_unavailable","InferenceX_source_curve_HBM_bandwidth_power_scaled")</x:f>
        <x:v>editable_future_gpu_unavailable</x:v>
      </x:c>
      <x:c r="Y324" s="72" t="str">
        <x:v>2026-08-04</x:v>
      </x:c>
      <x:c r="Z324" s="65" t="str">
        <x:v>https://github.com/SemiAnalysisAI/InferenceX/actions/runs/30933638204/attempts/1</x:v>
      </x:c>
      <x:c r="AA324" s="65" t="str">
        <x:f>IF(H324="","Enter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25">
      <x:c r="A325" t="str">
        <x:v>MiniMax M3|VR200|agentic|70</x:v>
      </x:c>
      <x:c r="B325" t="str">
        <x:v>MiniMax M3</x:v>
      </x:c>
      <x:c r="C325" t="str">
        <x:v>minimaxm2.5</x:v>
      </x:c>
      <x:c r="D325" t="str">
        <x:v>VR200</x:v>
      </x:c>
      <x:c r="E325" t="str">
        <x:v>agentic</x:v>
      </x:c>
      <x:c r="F325" s="66" t="n">
        <x:v>70</x:v>
      </x:c>
      <x:c r="G325" s="67" t="str">
        <x:f>IF(H325="","N","Y")</x:f>
        <x:v>N</x:v>
      </x:c>
      <x:c r="H325" s="157" t="str">
        <x:f>IFERROR(IF(OR('00b_GPU_Scaling'!F11="",'00b_GPU_Scaling'!F9="",H301=""),"",H301*'00b_GPU_Scaling'!F11/'00b_GPU_Scaling'!F9),"")</x:f>
      </x:c>
      <x:c r="I325" s="70" t="str">
        <x:f>IF(H325="","",I301)</x:f>
      </x:c>
      <x:c r="J325" s="70" t="str">
        <x:f>IF(H325="","",J301)</x:f>
      </x:c>
      <x:c r="K325" s="158" t="str">
        <x:f>IFERROR(IF(OR('00b_GPU_Scaling'!F11="",'00b_GPU_Scaling'!F9=""),"",'00b_GPU_Scaling'!F11/'00b_GPU_Scaling'!F9),"")</x:f>
      </x:c>
      <x:c r="L325" t="str">
        <x:v>GB300</x:v>
      </x:c>
      <x:c r="M325" t="str"/>
      <x:c r="N325" t="str"/>
      <x:c r="O325" t="str"/>
      <x:c r="P325" t="str"/>
      <x:c r="Q325"/>
      <x:c r="R325" t="str">
        <x:v>agentic_traces</x:v>
      </x:c>
      <x:c r="S325"/>
      <x:c r="T325"/>
      <x:c r="U325" t="n">
        <x:v>2</x:v>
      </x:c>
      <x:c r="V325" t="n">
        <x:v>0</x:v>
      </x:c>
      <x:c r="W325" s="65" t="str">
        <x:f>IF(H325="","unavailable_missing_hbm_bandwidth_or_all_in_power","HBM_bandwidth_per_all_in_power_scaled_target_met")</x:f>
        <x:v>unavailable_missing_hbm_bandwidth_or_all_in_power</x:v>
      </x:c>
      <x:c r="X325" s="65" t="str">
        <x:f>IF(H325="","editable_future_gpu_unavailable","InferenceX_source_curve_HBM_bandwidth_power_scaled")</x:f>
        <x:v>editable_future_gpu_unavailable</x:v>
      </x:c>
      <x:c r="Y325" s="72" t="str"/>
      <x:c r="Z325" s="65" t="str"/>
      <x:c r="AA325" s="65" t="str">
        <x:f>IF(H325="","Enter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26">
      <x:c r="A326" t="str">
        <x:v>MiniMax M3|VR200|short|100</x:v>
      </x:c>
      <x:c r="B326" t="str">
        <x:v>MiniMax M3</x:v>
      </x:c>
      <x:c r="C326" t="str">
        <x:v>minimaxm3</x:v>
      </x:c>
      <x:c r="D326" t="str">
        <x:v>VR200</x:v>
      </x:c>
      <x:c r="E326" t="str">
        <x:v>short</x:v>
      </x:c>
      <x:c r="F326" s="66" t="n">
        <x:v>100</x:v>
      </x:c>
      <x:c r="G326" s="67" t="str">
        <x:f>IF(H326="","N","Y")</x:f>
        <x:v>N</x:v>
      </x:c>
      <x:c r="H326" s="157" t="str">
        <x:f>IFERROR(IF(OR('00b_GPU_Scaling'!F11="",'00b_GPU_Scaling'!F9="",H302=""),"",H302*'00b_GPU_Scaling'!F11/'00b_GPU_Scaling'!F9),"")</x:f>
      </x:c>
      <x:c r="I326" s="70" t="str">
        <x:f>IF(H326="","",I302)</x:f>
      </x:c>
      <x:c r="J326" s="70" t="str">
        <x:f>IF(H326="","",J302)</x:f>
      </x:c>
      <x:c r="K326" s="158" t="str">
        <x:f>IFERROR(IF(OR('00b_GPU_Scaling'!F11="",'00b_GPU_Scaling'!F9=""),"",'00b_GPU_Scaling'!F11/'00b_GPU_Scaling'!F9),"")</x:f>
      </x:c>
      <x:c r="L326" t="str">
        <x:v>GB300</x:v>
      </x:c>
      <x:c r="M326" t="str">
        <x:v>427859</x:v>
      </x:c>
      <x:c r="N326" t="str">
        <x:v>dynamo-vllm</x:v>
      </x:c>
      <x:c r="O326" t="str">
        <x:v>fp8</x:v>
      </x:c>
      <x:c r="P326" t="str">
        <x:v>none</x:v>
      </x:c>
      <x:c r="Q326" t="n">
        <x:v>16</x:v>
      </x:c>
      <x:c r="R326" t="str">
        <x:v>single_turn</x:v>
      </x:c>
      <x:c r="S326" t="n">
        <x:v>1024</x:v>
      </x:c>
      <x:c r="T326" t="n">
        <x:v>1024</x:v>
      </x:c>
      <x:c r="U326" t="n">
        <x:v>25</x:v>
      </x:c>
      <x:c r="V326" t="n">
        <x:v>9</x:v>
      </x:c>
      <x:c r="W326" s="65" t="str">
        <x:f>IF(H326="","unavailable_missing_hbm_bandwidth_or_all_in_power","HBM_bandwidth_per_all_in_power_scaled_target_met")</x:f>
        <x:v>unavailable_missing_hbm_bandwidth_or_all_in_power</x:v>
      </x:c>
      <x:c r="X326" s="65" t="str">
        <x:f>IF(H326="","editable_future_gpu_unavailable","InferenceX_source_curve_HBM_bandwidth_power_scaled")</x:f>
        <x:v>editable_future_gpu_unavailable</x:v>
      </x:c>
      <x:c r="Y326" s="72" t="str">
        <x:v>2026-06-23</x:v>
      </x:c>
      <x:c r="Z326" s="65" t="str">
        <x:v>https://github.com/SemiAnalysisAI/InferenceX/actions/runs/28009839213/attempts/1</x:v>
      </x:c>
      <x:c r="AA326" s="65" t="str">
        <x:f>IF(H326="","Enter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27">
      <x:c r="A327" t="str">
        <x:v>MiniMax M3|VR200|long|100</x:v>
      </x:c>
      <x:c r="B327" t="str">
        <x:v>MiniMax M3</x:v>
      </x:c>
      <x:c r="C327" t="str">
        <x:v>minimaxm3</x:v>
      </x:c>
      <x:c r="D327" t="str">
        <x:v>VR200</x:v>
      </x:c>
      <x:c r="E327" t="str">
        <x:v>long</x:v>
      </x:c>
      <x:c r="F327" s="66" t="n">
        <x:v>100</x:v>
      </x:c>
      <x:c r="G327" s="67" t="str">
        <x:f>IF(H327="","N","Y")</x:f>
        <x:v>N</x:v>
      </x:c>
      <x:c r="H327" s="157" t="str">
        <x:f>IFERROR(IF(OR('00b_GPU_Scaling'!F11="",'00b_GPU_Scaling'!F9="",H303=""),"",H303*'00b_GPU_Scaling'!F11/'00b_GPU_Scaling'!F9),"")</x:f>
      </x:c>
      <x:c r="I327" s="70" t="str">
        <x:f>IF(H327="","",I303)</x:f>
      </x:c>
      <x:c r="J327" s="70" t="str">
        <x:f>IF(H327="","",J303)</x:f>
      </x:c>
      <x:c r="K327" s="158" t="str">
        <x:f>IFERROR(IF(OR('00b_GPU_Scaling'!F11="",'00b_GPU_Scaling'!F9=""),"",'00b_GPU_Scaling'!F11/'00b_GPU_Scaling'!F9),"")</x:f>
      </x:c>
      <x:c r="L327" t="str">
        <x:v>GB300</x:v>
      </x:c>
      <x:c r="M327" t="str">
        <x:v>438581</x:v>
      </x:c>
      <x:c r="N327" t="str">
        <x:v>dynamo-vllm</x:v>
      </x:c>
      <x:c r="O327" t="str">
        <x:v>fp8</x:v>
      </x:c>
      <x:c r="P327" t="str">
        <x:v>mtp</x:v>
      </x:c>
      <x:c r="Q327" t="n">
        <x:v>256</x:v>
      </x:c>
      <x:c r="R327" t="str">
        <x:v>single_turn</x:v>
      </x:c>
      <x:c r="S327" t="n">
        <x:v>8192</x:v>
      </x:c>
      <x:c r="T327" t="n">
        <x:v>1024</x:v>
      </x:c>
      <x:c r="U327" t="n">
        <x:v>34</x:v>
      </x:c>
      <x:c r="V327" t="n">
        <x:v>15</x:v>
      </x:c>
      <x:c r="W327" s="65" t="str">
        <x:f>IF(H327="","unavailable_missing_hbm_bandwidth_or_all_in_power","HBM_bandwidth_per_all_in_power_scaled_target_met")</x:f>
        <x:v>unavailable_missing_hbm_bandwidth_or_all_in_power</x:v>
      </x:c>
      <x:c r="X327" s="65" t="str">
        <x:f>IF(H327="","editable_future_gpu_unavailable","InferenceX_source_curve_HBM_bandwidth_power_scaled")</x:f>
        <x:v>editable_future_gpu_unavailable</x:v>
      </x:c>
      <x:c r="Y327" s="72" t="str">
        <x:v>2026-08-04</x:v>
      </x:c>
      <x:c r="Z327" s="65" t="str">
        <x:v>https://github.com/SemiAnalysisAI/InferenceX/actions/runs/30933638204/attempts/1</x:v>
      </x:c>
      <x:c r="AA327" s="65" t="str">
        <x:f>IF(H327="","Enter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28">
      <x:c r="A328" t="str">
        <x:v>MiniMax M3|VR200|agentic|100</x:v>
      </x:c>
      <x:c r="B328" t="str">
        <x:v>MiniMax M3</x:v>
      </x:c>
      <x:c r="C328" t="str">
        <x:v>minimaxm2.5</x:v>
      </x:c>
      <x:c r="D328" t="str">
        <x:v>VR200</x:v>
      </x:c>
      <x:c r="E328" t="str">
        <x:v>agentic</x:v>
      </x:c>
      <x:c r="F328" s="66" t="n">
        <x:v>100</x:v>
      </x:c>
      <x:c r="G328" s="67" t="str">
        <x:f>IF(H328="","N","Y")</x:f>
        <x:v>N</x:v>
      </x:c>
      <x:c r="H328" s="157" t="str">
        <x:f>IFERROR(IF(OR('00b_GPU_Scaling'!F11="",'00b_GPU_Scaling'!F9="",H304=""),"",H304*'00b_GPU_Scaling'!F11/'00b_GPU_Scaling'!F9),"")</x:f>
      </x:c>
      <x:c r="I328" s="70" t="str">
        <x:f>IF(H328="","",I304)</x:f>
      </x:c>
      <x:c r="J328" s="70" t="str">
        <x:f>IF(H328="","",J304)</x:f>
      </x:c>
      <x:c r="K328" s="158" t="str">
        <x:f>IFERROR(IF(OR('00b_GPU_Scaling'!F11="",'00b_GPU_Scaling'!F9=""),"",'00b_GPU_Scaling'!F11/'00b_GPU_Scaling'!F9),"")</x:f>
      </x:c>
      <x:c r="L328" t="str">
        <x:v>GB300</x:v>
      </x:c>
      <x:c r="M328" t="str"/>
      <x:c r="N328" t="str"/>
      <x:c r="O328" t="str"/>
      <x:c r="P328" t="str"/>
      <x:c r="Q328"/>
      <x:c r="R328" t="str">
        <x:v>agentic_traces</x:v>
      </x:c>
      <x:c r="S328"/>
      <x:c r="T328"/>
      <x:c r="U328" t="n">
        <x:v>2</x:v>
      </x:c>
      <x:c r="V328" t="n">
        <x:v>0</x:v>
      </x:c>
      <x:c r="W328" s="65" t="str">
        <x:f>IF(H328="","unavailable_missing_hbm_bandwidth_or_all_in_power","HBM_bandwidth_per_all_in_power_scaled_target_met")</x:f>
        <x:v>unavailable_missing_hbm_bandwidth_or_all_in_power</x:v>
      </x:c>
      <x:c r="X328" s="65" t="str">
        <x:f>IF(H328="","editable_future_gpu_unavailable","InferenceX_source_curve_HBM_bandwidth_power_scaled")</x:f>
        <x:v>editable_future_gpu_unavailable</x:v>
      </x:c>
      <x:c r="Y328" s="72" t="str"/>
      <x:c r="Z328" s="65" t="str"/>
      <x:c r="AA328" s="65" t="str">
        <x:f>IF(H328="","Enter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29">
      <x:c r="A329" t="str">
        <x:v>MiniMax M3|R300|short|30</x:v>
      </x:c>
      <x:c r="B329" t="str">
        <x:v>MiniMax M3</x:v>
      </x:c>
      <x:c r="C329" t="str">
        <x:v>minimaxm3</x:v>
      </x:c>
      <x:c r="D329" t="str">
        <x:v>R300</x:v>
      </x:c>
      <x:c r="E329" t="str">
        <x:v>short</x:v>
      </x:c>
      <x:c r="F329" s="66" t="n">
        <x:v>30</x:v>
      </x:c>
      <x:c r="G329" s="67" t="str">
        <x:f>IF(H329="","N","Y")</x:f>
        <x:v>N</x:v>
      </x:c>
      <x:c r="H329" s="157" t="str">
        <x:f>IFERROR(IF(OR('00b_GPU_Scaling'!F12="",'00b_GPU_Scaling'!F7="",H269=""),"",H269*'00b_GPU_Scaling'!F12/'00b_GPU_Scaling'!F7),"")</x:f>
      </x:c>
      <x:c r="I329" s="70" t="str">
        <x:f>IF(H329="","",I269)</x:f>
      </x:c>
      <x:c r="J329" s="70" t="str">
        <x:f>IF(H329="","",J269)</x:f>
      </x:c>
      <x:c r="K329" s="158" t="str">
        <x:f>IFERROR(IF(OR('00b_GPU_Scaling'!F12="",'00b_GPU_Scaling'!F7=""),"",'00b_GPU_Scaling'!F12/'00b_GPU_Scaling'!F7),"")</x:f>
      </x:c>
      <x:c r="L329" t="str">
        <x:v>B300</x:v>
      </x:c>
      <x:c r="M329" t="str">
        <x:v>430759</x:v>
      </x:c>
      <x:c r="N329" t="str">
        <x:v>dynamo-vllm</x:v>
      </x:c>
      <x:c r="O329" t="str">
        <x:v>fp4</x:v>
      </x:c>
      <x:c r="P329" t="str">
        <x:v>none</x:v>
      </x:c>
      <x:c r="Q329" t="n">
        <x:v>2048</x:v>
      </x:c>
      <x:c r="R329" t="str">
        <x:v>single_turn</x:v>
      </x:c>
      <x:c r="S329" t="n">
        <x:v>1024</x:v>
      </x:c>
      <x:c r="T329" t="n">
        <x:v>1024</x:v>
      </x:c>
      <x:c r="U329" t="n">
        <x:v>185</x:v>
      </x:c>
      <x:c r="V329" t="n">
        <x:v>159</x:v>
      </x:c>
      <x:c r="W329" s="65" t="str">
        <x:f>IF(H329="","unavailable_missing_hbm_bandwidth_or_all_in_power","HBM_bandwidth_per_all_in_power_scaled_target_met")</x:f>
        <x:v>unavailable_missing_hbm_bandwidth_or_all_in_power</x:v>
      </x:c>
      <x:c r="X329" s="65" t="str">
        <x:f>IF(H329="","editable_future_gpu_unavailable","InferenceX_source_curve_HBM_bandwidth_power_scaled")</x:f>
        <x:v>editable_future_gpu_unavailable</x:v>
      </x:c>
      <x:c r="Y329" s="72" t="str">
        <x:v>2026-07-01</x:v>
      </x:c>
      <x:c r="Z329" s="65" t="str">
        <x:v>https://github.com/SemiAnalysisAI/InferenceX/actions/runs/28214046079/attempts/6</x:v>
      </x:c>
      <x:c r="AA329" s="65" t="str">
        <x:f>IF(H329="","Enter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30">
      <x:c r="A330" t="str">
        <x:v>MiniMax M3|R300|long|30</x:v>
      </x:c>
      <x:c r="B330" t="str">
        <x:v>MiniMax M3</x:v>
      </x:c>
      <x:c r="C330" t="str">
        <x:v>minimaxm3</x:v>
      </x:c>
      <x:c r="D330" t="str">
        <x:v>R300</x:v>
      </x:c>
      <x:c r="E330" t="str">
        <x:v>long</x:v>
      </x:c>
      <x:c r="F330" s="66" t="n">
        <x:v>30</x:v>
      </x:c>
      <x:c r="G330" s="67" t="str">
        <x:f>IF(H330="","N","Y")</x:f>
        <x:v>N</x:v>
      </x:c>
      <x:c r="H330" s="157" t="str">
        <x:f>IFERROR(IF(OR('00b_GPU_Scaling'!F12="",'00b_GPU_Scaling'!F7="",H270=""),"",H270*'00b_GPU_Scaling'!F12/'00b_GPU_Scaling'!F7),"")</x:f>
      </x:c>
      <x:c r="I330" s="70" t="str">
        <x:f>IF(H330="","",I270)</x:f>
      </x:c>
      <x:c r="J330" s="70" t="str">
        <x:f>IF(H330="","",J270)</x:f>
      </x:c>
      <x:c r="K330" s="158" t="str">
        <x:f>IFERROR(IF(OR('00b_GPU_Scaling'!F12="",'00b_GPU_Scaling'!F7=""),"",'00b_GPU_Scaling'!F12/'00b_GPU_Scaling'!F7),"")</x:f>
      </x:c>
      <x:c r="L330" t="str">
        <x:v>B300</x:v>
      </x:c>
      <x:c r="M330" t="str">
        <x:v>438280</x:v>
      </x:c>
      <x:c r="N330" t="str">
        <x:v>dynamo-vllm</x:v>
      </x:c>
      <x:c r="O330" t="str">
        <x:v>fp4</x:v>
      </x:c>
      <x:c r="P330" t="str">
        <x:v>none</x:v>
      </x:c>
      <x:c r="Q330" t="n">
        <x:v>4096</x:v>
      </x:c>
      <x:c r="R330" t="str">
        <x:v>single_turn</x:v>
      </x:c>
      <x:c r="S330" t="n">
        <x:v>8192</x:v>
      </x:c>
      <x:c r="T330" t="n">
        <x:v>1024</x:v>
      </x:c>
      <x:c r="U330" t="n">
        <x:v>199</x:v>
      </x:c>
      <x:c r="V330" t="n">
        <x:v>166</x:v>
      </x:c>
      <x:c r="W330" s="65" t="str">
        <x:f>IF(H330="","unavailable_missing_hbm_bandwidth_or_all_in_power","HBM_bandwidth_per_all_in_power_scaled_target_met")</x:f>
        <x:v>unavailable_missing_hbm_bandwidth_or_all_in_power</x:v>
      </x:c>
      <x:c r="X330" s="65" t="str">
        <x:f>IF(H330="","editable_future_gpu_unavailable","InferenceX_source_curve_HBM_bandwidth_power_scaled")</x:f>
        <x:v>editable_future_gpu_unavailable</x:v>
      </x:c>
      <x:c r="Y330" s="72" t="str">
        <x:v>2026-08-04</x:v>
      </x:c>
      <x:c r="Z330" s="65" t="str">
        <x:v>https://github.com/SemiAnalysisAI/InferenceX/actions/runs/30828231519/attempts/2</x:v>
      </x:c>
      <x:c r="AA330" s="65" t="str">
        <x:f>IF(H330="","Enter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31">
      <x:c r="A331" t="str">
        <x:v>MiniMax M3|R300|agentic|30</x:v>
      </x:c>
      <x:c r="B331" t="str">
        <x:v>MiniMax M3</x:v>
      </x:c>
      <x:c r="C331" t="str">
        <x:v>minimaxm2.5</x:v>
      </x:c>
      <x:c r="D331" t="str">
        <x:v>R300</x:v>
      </x:c>
      <x:c r="E331" t="str">
        <x:v>agentic</x:v>
      </x:c>
      <x:c r="F331" s="66" t="n">
        <x:v>30</x:v>
      </x:c>
      <x:c r="G331" s="67" t="str">
        <x:f>IF(H331="","N","Y")</x:f>
        <x:v>N</x:v>
      </x:c>
      <x:c r="H331" s="157" t="str">
        <x:f>IFERROR(IF(OR('00b_GPU_Scaling'!F12="",'00b_GPU_Scaling'!F7="",H271=""),"",H271*'00b_GPU_Scaling'!F12/'00b_GPU_Scaling'!F7),"")</x:f>
      </x:c>
      <x:c r="I331" s="70" t="str">
        <x:f>IF(H331="","",I271)</x:f>
      </x:c>
      <x:c r="J331" s="70" t="str">
        <x:f>IF(H331="","",J271)</x:f>
      </x:c>
      <x:c r="K331" s="158" t="str">
        <x:f>IFERROR(IF(OR('00b_GPU_Scaling'!F12="",'00b_GPU_Scaling'!F7=""),"",'00b_GPU_Scaling'!F12/'00b_GPU_Scaling'!F7),"")</x:f>
      </x:c>
      <x:c r="L331" t="str">
        <x:v>B300</x:v>
      </x:c>
      <x:c r="M331" t="str"/>
      <x:c r="N331" t="str"/>
      <x:c r="O331" t="str"/>
      <x:c r="P331" t="str"/>
      <x:c r="Q331"/>
      <x:c r="R331" t="str">
        <x:v>agentic_traces</x:v>
      </x:c>
      <x:c r="S331"/>
      <x:c r="T331"/>
      <x:c r="U331" t="n">
        <x:v>2</x:v>
      </x:c>
      <x:c r="V331" t="n">
        <x:v>0</x:v>
      </x:c>
      <x:c r="W331" s="65" t="str">
        <x:f>IF(H331="","unavailable_missing_hbm_bandwidth_or_all_in_power","HBM_bandwidth_per_all_in_power_scaled_target_met")</x:f>
        <x:v>unavailable_missing_hbm_bandwidth_or_all_in_power</x:v>
      </x:c>
      <x:c r="X331" s="65" t="str">
        <x:f>IF(H331="","editable_future_gpu_unavailable","InferenceX_source_curve_HBM_bandwidth_power_scaled")</x:f>
        <x:v>editable_future_gpu_unavailable</x:v>
      </x:c>
      <x:c r="Y331" s="72" t="str"/>
      <x:c r="Z331" s="65" t="str"/>
      <x:c r="AA331" s="65" t="str">
        <x:f>IF(H331="","Enter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32">
      <x:c r="A332" t="str">
        <x:v>MiniMax M3|R300|short|50</x:v>
      </x:c>
      <x:c r="B332" t="str">
        <x:v>MiniMax M3</x:v>
      </x:c>
      <x:c r="C332" t="str">
        <x:v>minimaxm3</x:v>
      </x:c>
      <x:c r="D332" t="str">
        <x:v>R300</x:v>
      </x:c>
      <x:c r="E332" t="str">
        <x:v>short</x:v>
      </x:c>
      <x:c r="F332" s="66" t="n">
        <x:v>50</x:v>
      </x:c>
      <x:c r="G332" s="67" t="str">
        <x:f>IF(H332="","N","Y")</x:f>
        <x:v>N</x:v>
      </x:c>
      <x:c r="H332" s="157" t="str">
        <x:f>IFERROR(IF(OR('00b_GPU_Scaling'!F12="",'00b_GPU_Scaling'!F7="",H272=""),"",H272*'00b_GPU_Scaling'!F12/'00b_GPU_Scaling'!F7),"")</x:f>
      </x:c>
      <x:c r="I332" s="70" t="str">
        <x:f>IF(H332="","",I272)</x:f>
      </x:c>
      <x:c r="J332" s="70" t="str">
        <x:f>IF(H332="","",J272)</x:f>
      </x:c>
      <x:c r="K332" s="158" t="str">
        <x:f>IFERROR(IF(OR('00b_GPU_Scaling'!F12="",'00b_GPU_Scaling'!F7=""),"",'00b_GPU_Scaling'!F12/'00b_GPU_Scaling'!F7),"")</x:f>
      </x:c>
      <x:c r="L332" t="str">
        <x:v>B300</x:v>
      </x:c>
      <x:c r="M332" t="str">
        <x:v>433287</x:v>
      </x:c>
      <x:c r="N332" t="str">
        <x:v>vllm</x:v>
      </x:c>
      <x:c r="O332" t="str">
        <x:v>fp4</x:v>
      </x:c>
      <x:c r="P332" t="str">
        <x:v>mtp</x:v>
      </x:c>
      <x:c r="Q332" t="n">
        <x:v>128</x:v>
      </x:c>
      <x:c r="R332" t="str">
        <x:v>single_turn</x:v>
      </x:c>
      <x:c r="S332" t="n">
        <x:v>1024</x:v>
      </x:c>
      <x:c r="T332" t="n">
        <x:v>1024</x:v>
      </x:c>
      <x:c r="U332" t="n">
        <x:v>185</x:v>
      </x:c>
      <x:c r="V332" t="n">
        <x:v>129</x:v>
      </x:c>
      <x:c r="W332" s="65" t="str">
        <x:f>IF(H332="","unavailable_missing_hbm_bandwidth_or_all_in_power","HBM_bandwidth_per_all_in_power_scaled_target_met")</x:f>
        <x:v>unavailable_missing_hbm_bandwidth_or_all_in_power</x:v>
      </x:c>
      <x:c r="X332" s="65" t="str">
        <x:f>IF(H332="","editable_future_gpu_unavailable","InferenceX_source_curve_HBM_bandwidth_power_scaled")</x:f>
        <x:v>editable_future_gpu_unavailable</x:v>
      </x:c>
      <x:c r="Y332" s="72" t="str">
        <x:v>2026-07-06</x:v>
      </x:c>
      <x:c r="Z332" s="65" t="str">
        <x:v>https://github.com/SemiAnalysisAI/InferenceX/actions/runs/28689732075/attempts/1</x:v>
      </x:c>
      <x:c r="AA332" s="65" t="str">
        <x:f>IF(H332="","Enter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33">
      <x:c r="A333" t="str">
        <x:v>MiniMax M3|R300|long|50</x:v>
      </x:c>
      <x:c r="B333" t="str">
        <x:v>MiniMax M3</x:v>
      </x:c>
      <x:c r="C333" t="str">
        <x:v>minimaxm3</x:v>
      </x:c>
      <x:c r="D333" t="str">
        <x:v>R300</x:v>
      </x:c>
      <x:c r="E333" t="str">
        <x:v>long</x:v>
      </x:c>
      <x:c r="F333" s="66" t="n">
        <x:v>50</x:v>
      </x:c>
      <x:c r="G333" s="67" t="str">
        <x:f>IF(H333="","N","Y")</x:f>
        <x:v>N</x:v>
      </x:c>
      <x:c r="H333" s="157" t="str">
        <x:f>IFERROR(IF(OR('00b_GPU_Scaling'!F12="",'00b_GPU_Scaling'!F7="",H273=""),"",H273*'00b_GPU_Scaling'!F12/'00b_GPU_Scaling'!F7),"")</x:f>
      </x:c>
      <x:c r="I333" s="70" t="str">
        <x:f>IF(H333="","",I273)</x:f>
      </x:c>
      <x:c r="J333" s="70" t="str">
        <x:f>IF(H333="","",J273)</x:f>
      </x:c>
      <x:c r="K333" s="158" t="str">
        <x:f>IFERROR(IF(OR('00b_GPU_Scaling'!F12="",'00b_GPU_Scaling'!F7=""),"",'00b_GPU_Scaling'!F12/'00b_GPU_Scaling'!F7),"")</x:f>
      </x:c>
      <x:c r="L333" t="str">
        <x:v>B300</x:v>
      </x:c>
      <x:c r="M333" t="str">
        <x:v>438363</x:v>
      </x:c>
      <x:c r="N333" t="str">
        <x:v>dynamo-vllm</x:v>
      </x:c>
      <x:c r="O333" t="str">
        <x:v>fp4</x:v>
      </x:c>
      <x:c r="P333" t="str">
        <x:v>mtp</x:v>
      </x:c>
      <x:c r="Q333" t="n">
        <x:v>512</x:v>
      </x:c>
      <x:c r="R333" t="str">
        <x:v>single_turn</x:v>
      </x:c>
      <x:c r="S333" t="n">
        <x:v>8192</x:v>
      </x:c>
      <x:c r="T333" t="n">
        <x:v>1024</x:v>
      </x:c>
      <x:c r="U333" t="n">
        <x:v>199</x:v>
      </x:c>
      <x:c r="V333" t="n">
        <x:v>144</x:v>
      </x:c>
      <x:c r="W333" s="65" t="str">
        <x:f>IF(H333="","unavailable_missing_hbm_bandwidth_or_all_in_power","HBM_bandwidth_per_all_in_power_scaled_target_met")</x:f>
        <x:v>unavailable_missing_hbm_bandwidth_or_all_in_power</x:v>
      </x:c>
      <x:c r="X333" s="65" t="str">
        <x:f>IF(H333="","editable_future_gpu_unavailable","InferenceX_source_curve_HBM_bandwidth_power_scaled")</x:f>
        <x:v>editable_future_gpu_unavailable</x:v>
      </x:c>
      <x:c r="Y333" s="72" t="str">
        <x:v>2026-08-04</x:v>
      </x:c>
      <x:c r="Z333" s="65" t="str">
        <x:v>https://github.com/SemiAnalysisAI/InferenceX/actions/runs/30860526083/attempts/1</x:v>
      </x:c>
      <x:c r="AA333" s="65" t="str">
        <x:f>IF(H333="","Enter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34">
      <x:c r="A334" t="str">
        <x:v>MiniMax M3|R300|agentic|50</x:v>
      </x:c>
      <x:c r="B334" t="str">
        <x:v>MiniMax M3</x:v>
      </x:c>
      <x:c r="C334" t="str">
        <x:v>minimaxm2.5</x:v>
      </x:c>
      <x:c r="D334" t="str">
        <x:v>R300</x:v>
      </x:c>
      <x:c r="E334" t="str">
        <x:v>agentic</x:v>
      </x:c>
      <x:c r="F334" s="66" t="n">
        <x:v>50</x:v>
      </x:c>
      <x:c r="G334" s="67" t="str">
        <x:f>IF(H334="","N","Y")</x:f>
        <x:v>N</x:v>
      </x:c>
      <x:c r="H334" s="157" t="str">
        <x:f>IFERROR(IF(OR('00b_GPU_Scaling'!F12="",'00b_GPU_Scaling'!F7="",H274=""),"",H274*'00b_GPU_Scaling'!F12/'00b_GPU_Scaling'!F7),"")</x:f>
      </x:c>
      <x:c r="I334" s="70" t="str">
        <x:f>IF(H334="","",I274)</x:f>
      </x:c>
      <x:c r="J334" s="70" t="str">
        <x:f>IF(H334="","",J274)</x:f>
      </x:c>
      <x:c r="K334" s="158" t="str">
        <x:f>IFERROR(IF(OR('00b_GPU_Scaling'!F12="",'00b_GPU_Scaling'!F7=""),"",'00b_GPU_Scaling'!F12/'00b_GPU_Scaling'!F7),"")</x:f>
      </x:c>
      <x:c r="L334" t="str">
        <x:v>B300</x:v>
      </x:c>
      <x:c r="M334" t="str"/>
      <x:c r="N334" t="str"/>
      <x:c r="O334" t="str"/>
      <x:c r="P334" t="str"/>
      <x:c r="Q334"/>
      <x:c r="R334" t="str">
        <x:v>agentic_traces</x:v>
      </x:c>
      <x:c r="S334"/>
      <x:c r="T334"/>
      <x:c r="U334" t="n">
        <x:v>2</x:v>
      </x:c>
      <x:c r="V334" t="n">
        <x:v>0</x:v>
      </x:c>
      <x:c r="W334" s="65" t="str">
        <x:f>IF(H334="","unavailable_missing_hbm_bandwidth_or_all_in_power","HBM_bandwidth_per_all_in_power_scaled_target_met")</x:f>
        <x:v>unavailable_missing_hbm_bandwidth_or_all_in_power</x:v>
      </x:c>
      <x:c r="X334" s="65" t="str">
        <x:f>IF(H334="","editable_future_gpu_unavailable","InferenceX_source_curve_HBM_bandwidth_power_scaled")</x:f>
        <x:v>editable_future_gpu_unavailable</x:v>
      </x:c>
      <x:c r="Y334" s="72" t="str"/>
      <x:c r="Z334" s="65" t="str"/>
      <x:c r="AA334" s="65" t="str">
        <x:f>IF(H334="","Enter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35">
      <x:c r="A335" t="str">
        <x:v>MiniMax M3|R300|short|70</x:v>
      </x:c>
      <x:c r="B335" t="str">
        <x:v>MiniMax M3</x:v>
      </x:c>
      <x:c r="C335" t="str">
        <x:v>minimaxm3</x:v>
      </x:c>
      <x:c r="D335" t="str">
        <x:v>R300</x:v>
      </x:c>
      <x:c r="E335" t="str">
        <x:v>short</x:v>
      </x:c>
      <x:c r="F335" s="66" t="n">
        <x:v>70</x:v>
      </x:c>
      <x:c r="G335" s="67" t="str">
        <x:f>IF(H335="","N","Y")</x:f>
        <x:v>N</x:v>
      </x:c>
      <x:c r="H335" s="157" t="str">
        <x:f>IFERROR(IF(OR('00b_GPU_Scaling'!F12="",'00b_GPU_Scaling'!F7="",H275=""),"",H275*'00b_GPU_Scaling'!F12/'00b_GPU_Scaling'!F7),"")</x:f>
      </x:c>
      <x:c r="I335" s="70" t="str">
        <x:f>IF(H335="","",I275)</x:f>
      </x:c>
      <x:c r="J335" s="70" t="str">
        <x:f>IF(H335="","",J275)</x:f>
      </x:c>
      <x:c r="K335" s="158" t="str">
        <x:f>IFERROR(IF(OR('00b_GPU_Scaling'!F12="",'00b_GPU_Scaling'!F7=""),"",'00b_GPU_Scaling'!F12/'00b_GPU_Scaling'!F7),"")</x:f>
      </x:c>
      <x:c r="L335" t="str">
        <x:v>B300</x:v>
      </x:c>
      <x:c r="M335" t="str">
        <x:v>433291</x:v>
      </x:c>
      <x:c r="N335" t="str">
        <x:v>vllm</x:v>
      </x:c>
      <x:c r="O335" t="str">
        <x:v>fp4</x:v>
      </x:c>
      <x:c r="P335" t="str">
        <x:v>mtp</x:v>
      </x:c>
      <x:c r="Q335" t="n">
        <x:v>64</x:v>
      </x:c>
      <x:c r="R335" t="str">
        <x:v>single_turn</x:v>
      </x:c>
      <x:c r="S335" t="n">
        <x:v>1024</x:v>
      </x:c>
      <x:c r="T335" t="n">
        <x:v>1024</x:v>
      </x:c>
      <x:c r="U335" t="n">
        <x:v>185</x:v>
      </x:c>
      <x:c r="V335" t="n">
        <x:v>112</x:v>
      </x:c>
      <x:c r="W335" s="65" t="str">
        <x:f>IF(H335="","unavailable_missing_hbm_bandwidth_or_all_in_power","HBM_bandwidth_per_all_in_power_scaled_target_met")</x:f>
        <x:v>unavailable_missing_hbm_bandwidth_or_all_in_power</x:v>
      </x:c>
      <x:c r="X335" s="65" t="str">
        <x:f>IF(H335="","editable_future_gpu_unavailable","InferenceX_source_curve_HBM_bandwidth_power_scaled")</x:f>
        <x:v>editable_future_gpu_unavailable</x:v>
      </x:c>
      <x:c r="Y335" s="72" t="str">
        <x:v>2026-07-06</x:v>
      </x:c>
      <x:c r="Z335" s="65" t="str">
        <x:v>https://github.com/SemiAnalysisAI/InferenceX/actions/runs/28689732075/attempts/1</x:v>
      </x:c>
      <x:c r="AA335" s="65" t="str">
        <x:f>IF(H335="","Enter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36">
      <x:c r="A336" t="str">
        <x:v>MiniMax M3|R300|long|70</x:v>
      </x:c>
      <x:c r="B336" t="str">
        <x:v>MiniMax M3</x:v>
      </x:c>
      <x:c r="C336" t="str">
        <x:v>minimaxm3</x:v>
      </x:c>
      <x:c r="D336" t="str">
        <x:v>R300</x:v>
      </x:c>
      <x:c r="E336" t="str">
        <x:v>long</x:v>
      </x:c>
      <x:c r="F336" s="66" t="n">
        <x:v>70</x:v>
      </x:c>
      <x:c r="G336" s="67" t="str">
        <x:f>IF(H336="","N","Y")</x:f>
        <x:v>N</x:v>
      </x:c>
      <x:c r="H336" s="157" t="str">
        <x:f>IFERROR(IF(OR('00b_GPU_Scaling'!F12="",'00b_GPU_Scaling'!F7="",H276=""),"",H276*'00b_GPU_Scaling'!F12/'00b_GPU_Scaling'!F7),"")</x:f>
      </x:c>
      <x:c r="I336" s="70" t="str">
        <x:f>IF(H336="","",I276)</x:f>
      </x:c>
      <x:c r="J336" s="70" t="str">
        <x:f>IF(H336="","",J276)</x:f>
      </x:c>
      <x:c r="K336" s="158" t="str">
        <x:f>IFERROR(IF(OR('00b_GPU_Scaling'!F12="",'00b_GPU_Scaling'!F7=""),"",'00b_GPU_Scaling'!F12/'00b_GPU_Scaling'!F7),"")</x:f>
      </x:c>
      <x:c r="L336" t="str">
        <x:v>B300</x:v>
      </x:c>
      <x:c r="M336" t="str">
        <x:v>438363</x:v>
      </x:c>
      <x:c r="N336" t="str">
        <x:v>dynamo-vllm</x:v>
      </x:c>
      <x:c r="O336" t="str">
        <x:v>fp4</x:v>
      </x:c>
      <x:c r="P336" t="str">
        <x:v>mtp</x:v>
      </x:c>
      <x:c r="Q336" t="n">
        <x:v>512</x:v>
      </x:c>
      <x:c r="R336" t="str">
        <x:v>single_turn</x:v>
      </x:c>
      <x:c r="S336" t="n">
        <x:v>8192</x:v>
      </x:c>
      <x:c r="T336" t="n">
        <x:v>1024</x:v>
      </x:c>
      <x:c r="U336" t="n">
        <x:v>199</x:v>
      </x:c>
      <x:c r="V336" t="n">
        <x:v>128</x:v>
      </x:c>
      <x:c r="W336" s="65" t="str">
        <x:f>IF(H336="","unavailable_missing_hbm_bandwidth_or_all_in_power","HBM_bandwidth_per_all_in_power_scaled_target_met")</x:f>
        <x:v>unavailable_missing_hbm_bandwidth_or_all_in_power</x:v>
      </x:c>
      <x:c r="X336" s="65" t="str">
        <x:f>IF(H336="","editable_future_gpu_unavailable","InferenceX_source_curve_HBM_bandwidth_power_scaled")</x:f>
        <x:v>editable_future_gpu_unavailable</x:v>
      </x:c>
      <x:c r="Y336" s="72" t="str">
        <x:v>2026-08-04</x:v>
      </x:c>
      <x:c r="Z336" s="65" t="str">
        <x:v>https://github.com/SemiAnalysisAI/InferenceX/actions/runs/30860526083/attempts/1</x:v>
      </x:c>
      <x:c r="AA336" s="65" t="str">
        <x:f>IF(H336="","Enter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37">
      <x:c r="A337" t="str">
        <x:v>MiniMax M3|R300|agentic|70</x:v>
      </x:c>
      <x:c r="B337" t="str">
        <x:v>MiniMax M3</x:v>
      </x:c>
      <x:c r="C337" t="str">
        <x:v>minimaxm2.5</x:v>
      </x:c>
      <x:c r="D337" t="str">
        <x:v>R300</x:v>
      </x:c>
      <x:c r="E337" t="str">
        <x:v>agentic</x:v>
      </x:c>
      <x:c r="F337" s="66" t="n">
        <x:v>70</x:v>
      </x:c>
      <x:c r="G337" s="67" t="str">
        <x:f>IF(H337="","N","Y")</x:f>
        <x:v>N</x:v>
      </x:c>
      <x:c r="H337" s="157" t="str">
        <x:f>IFERROR(IF(OR('00b_GPU_Scaling'!F12="",'00b_GPU_Scaling'!F7="",H277=""),"",H277*'00b_GPU_Scaling'!F12/'00b_GPU_Scaling'!F7),"")</x:f>
      </x:c>
      <x:c r="I337" s="70" t="str">
        <x:f>IF(H337="","",I277)</x:f>
      </x:c>
      <x:c r="J337" s="70" t="str">
        <x:f>IF(H337="","",J277)</x:f>
      </x:c>
      <x:c r="K337" s="158" t="str">
        <x:f>IFERROR(IF(OR('00b_GPU_Scaling'!F12="",'00b_GPU_Scaling'!F7=""),"",'00b_GPU_Scaling'!F12/'00b_GPU_Scaling'!F7),"")</x:f>
      </x:c>
      <x:c r="L337" t="str">
        <x:v>B300</x:v>
      </x:c>
      <x:c r="M337" t="str"/>
      <x:c r="N337" t="str"/>
      <x:c r="O337" t="str"/>
      <x:c r="P337" t="str"/>
      <x:c r="Q337"/>
      <x:c r="R337" t="str">
        <x:v>agentic_traces</x:v>
      </x:c>
      <x:c r="S337"/>
      <x:c r="T337"/>
      <x:c r="U337" t="n">
        <x:v>2</x:v>
      </x:c>
      <x:c r="V337" t="n">
        <x:v>0</x:v>
      </x:c>
      <x:c r="W337" s="65" t="str">
        <x:f>IF(H337="","unavailable_missing_hbm_bandwidth_or_all_in_power","HBM_bandwidth_per_all_in_power_scaled_target_met")</x:f>
        <x:v>unavailable_missing_hbm_bandwidth_or_all_in_power</x:v>
      </x:c>
      <x:c r="X337" s="65" t="str">
        <x:f>IF(H337="","editable_future_gpu_unavailable","InferenceX_source_curve_HBM_bandwidth_power_scaled")</x:f>
        <x:v>editable_future_gpu_unavailable</x:v>
      </x:c>
      <x:c r="Y337" s="72" t="str"/>
      <x:c r="Z337" s="65" t="str"/>
      <x:c r="AA337" s="65" t="str">
        <x:f>IF(H337="","Enter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38">
      <x:c r="A338" t="str">
        <x:v>MiniMax M3|R300|short|100</x:v>
      </x:c>
      <x:c r="B338" t="str">
        <x:v>MiniMax M3</x:v>
      </x:c>
      <x:c r="C338" t="str">
        <x:v>minimaxm3</x:v>
      </x:c>
      <x:c r="D338" t="str">
        <x:v>R300</x:v>
      </x:c>
      <x:c r="E338" t="str">
        <x:v>short</x:v>
      </x:c>
      <x:c r="F338" s="66" t="n">
        <x:v>100</x:v>
      </x:c>
      <x:c r="G338" s="67" t="str">
        <x:f>IF(H338="","N","Y")</x:f>
        <x:v>N</x:v>
      </x:c>
      <x:c r="H338" s="157" t="str">
        <x:f>IFERROR(IF(OR('00b_GPU_Scaling'!F12="",'00b_GPU_Scaling'!F7="",H278=""),"",H278*'00b_GPU_Scaling'!F12/'00b_GPU_Scaling'!F7),"")</x:f>
      </x:c>
      <x:c r="I338" s="70" t="str">
        <x:f>IF(H338="","",I278)</x:f>
      </x:c>
      <x:c r="J338" s="70" t="str">
        <x:f>IF(H338="","",J278)</x:f>
      </x:c>
      <x:c r="K338" s="158" t="str">
        <x:f>IFERROR(IF(OR('00b_GPU_Scaling'!F12="",'00b_GPU_Scaling'!F7=""),"",'00b_GPU_Scaling'!F12/'00b_GPU_Scaling'!F7),"")</x:f>
      </x:c>
      <x:c r="L338" t="str">
        <x:v>B300</x:v>
      </x:c>
      <x:c r="M338" t="str">
        <x:v>433304</x:v>
      </x:c>
      <x:c r="N338" t="str">
        <x:v>vllm</x:v>
      </x:c>
      <x:c r="O338" t="str">
        <x:v>fp4</x:v>
      </x:c>
      <x:c r="P338" t="str">
        <x:v>mtp</x:v>
      </x:c>
      <x:c r="Q338" t="n">
        <x:v>32</x:v>
      </x:c>
      <x:c r="R338" t="str">
        <x:v>single_turn</x:v>
      </x:c>
      <x:c r="S338" t="n">
        <x:v>1024</x:v>
      </x:c>
      <x:c r="T338" t="n">
        <x:v>1024</x:v>
      </x:c>
      <x:c r="U338" t="n">
        <x:v>185</x:v>
      </x:c>
      <x:c r="V338" t="n">
        <x:v>93</x:v>
      </x:c>
      <x:c r="W338" s="65" t="str">
        <x:f>IF(H338="","unavailable_missing_hbm_bandwidth_or_all_in_power","HBM_bandwidth_per_all_in_power_scaled_target_met")</x:f>
        <x:v>unavailable_missing_hbm_bandwidth_or_all_in_power</x:v>
      </x:c>
      <x:c r="X338" s="65" t="str">
        <x:f>IF(H338="","editable_future_gpu_unavailable","InferenceX_source_curve_HBM_bandwidth_power_scaled")</x:f>
        <x:v>editable_future_gpu_unavailable</x:v>
      </x:c>
      <x:c r="Y338" s="72" t="str">
        <x:v>2026-07-06</x:v>
      </x:c>
      <x:c r="Z338" s="65" t="str">
        <x:v>https://github.com/SemiAnalysisAI/InferenceX/actions/runs/28689732075/attempts/1</x:v>
      </x:c>
      <x:c r="AA338" s="65" t="str">
        <x:f>IF(H338="","Enter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39">
      <x:c r="A339" t="str">
        <x:v>MiniMax M3|R300|long|100</x:v>
      </x:c>
      <x:c r="B339" t="str">
        <x:v>MiniMax M3</x:v>
      </x:c>
      <x:c r="C339" t="str">
        <x:v>minimaxm3</x:v>
      </x:c>
      <x:c r="D339" t="str">
        <x:v>R300</x:v>
      </x:c>
      <x:c r="E339" t="str">
        <x:v>long</x:v>
      </x:c>
      <x:c r="F339" s="66" t="n">
        <x:v>100</x:v>
      </x:c>
      <x:c r="G339" s="67" t="str">
        <x:f>IF(H339="","N","Y")</x:f>
        <x:v>N</x:v>
      </x:c>
      <x:c r="H339" s="157" t="str">
        <x:f>IFERROR(IF(OR('00b_GPU_Scaling'!F12="",'00b_GPU_Scaling'!F7="",H279=""),"",H279*'00b_GPU_Scaling'!F12/'00b_GPU_Scaling'!F7),"")</x:f>
      </x:c>
      <x:c r="I339" s="70" t="str">
        <x:f>IF(H339="","",I279)</x:f>
      </x:c>
      <x:c r="J339" s="70" t="str">
        <x:f>IF(H339="","",J279)</x:f>
      </x:c>
      <x:c r="K339" s="158" t="str">
        <x:f>IFERROR(IF(OR('00b_GPU_Scaling'!F12="",'00b_GPU_Scaling'!F7=""),"",'00b_GPU_Scaling'!F12/'00b_GPU_Scaling'!F7),"")</x:f>
      </x:c>
      <x:c r="L339" t="str">
        <x:v>B300</x:v>
      </x:c>
      <x:c r="M339" t="str">
        <x:v>438363</x:v>
      </x:c>
      <x:c r="N339" t="str">
        <x:v>dynamo-vllm</x:v>
      </x:c>
      <x:c r="O339" t="str">
        <x:v>fp4</x:v>
      </x:c>
      <x:c r="P339" t="str">
        <x:v>mtp</x:v>
      </x:c>
      <x:c r="Q339" t="n">
        <x:v>512</x:v>
      </x:c>
      <x:c r="R339" t="str">
        <x:v>single_turn</x:v>
      </x:c>
      <x:c r="S339" t="n">
        <x:v>8192</x:v>
      </x:c>
      <x:c r="T339" t="n">
        <x:v>1024</x:v>
      </x:c>
      <x:c r="U339" t="n">
        <x:v>199</x:v>
      </x:c>
      <x:c r="V339" t="n">
        <x:v>105</x:v>
      </x:c>
      <x:c r="W339" s="65" t="str">
        <x:f>IF(H339="","unavailable_missing_hbm_bandwidth_or_all_in_power","HBM_bandwidth_per_all_in_power_scaled_target_met")</x:f>
        <x:v>unavailable_missing_hbm_bandwidth_or_all_in_power</x:v>
      </x:c>
      <x:c r="X339" s="65" t="str">
        <x:f>IF(H339="","editable_future_gpu_unavailable","InferenceX_source_curve_HBM_bandwidth_power_scaled")</x:f>
        <x:v>editable_future_gpu_unavailable</x:v>
      </x:c>
      <x:c r="Y339" s="72" t="str">
        <x:v>2026-08-04</x:v>
      </x:c>
      <x:c r="Z339" s="65" t="str">
        <x:v>https://github.com/SemiAnalysisAI/InferenceX/actions/runs/30860526083/attempts/1</x:v>
      </x:c>
      <x:c r="AA339" s="65" t="str">
        <x:f>IF(H339="","Enter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40">
      <x:c r="A340" t="str">
        <x:v>MiniMax M3|R300|agentic|100</x:v>
      </x:c>
      <x:c r="B340" t="str">
        <x:v>MiniMax M3</x:v>
      </x:c>
      <x:c r="C340" t="str">
        <x:v>minimaxm2.5</x:v>
      </x:c>
      <x:c r="D340" t="str">
        <x:v>R300</x:v>
      </x:c>
      <x:c r="E340" t="str">
        <x:v>agentic</x:v>
      </x:c>
      <x:c r="F340" s="66" t="n">
        <x:v>100</x:v>
      </x:c>
      <x:c r="G340" s="67" t="str">
        <x:f>IF(H340="","N","Y")</x:f>
        <x:v>N</x:v>
      </x:c>
      <x:c r="H340" s="157" t="str">
        <x:f>IFERROR(IF(OR('00b_GPU_Scaling'!F12="",'00b_GPU_Scaling'!F7="",H280=""),"",H280*'00b_GPU_Scaling'!F12/'00b_GPU_Scaling'!F7),"")</x:f>
      </x:c>
      <x:c r="I340" s="70" t="str">
        <x:f>IF(H340="","",I280)</x:f>
      </x:c>
      <x:c r="J340" s="70" t="str">
        <x:f>IF(H340="","",J280)</x:f>
      </x:c>
      <x:c r="K340" s="158" t="str">
        <x:f>IFERROR(IF(OR('00b_GPU_Scaling'!F12="",'00b_GPU_Scaling'!F7=""),"",'00b_GPU_Scaling'!F12/'00b_GPU_Scaling'!F7),"")</x:f>
      </x:c>
      <x:c r="L340" t="str">
        <x:v>B300</x:v>
      </x:c>
      <x:c r="M340" t="str"/>
      <x:c r="N340" t="str"/>
      <x:c r="O340" t="str"/>
      <x:c r="P340" t="str"/>
      <x:c r="Q340"/>
      <x:c r="R340" t="str">
        <x:v>agentic_traces</x:v>
      </x:c>
      <x:c r="S340"/>
      <x:c r="T340"/>
      <x:c r="U340" t="n">
        <x:v>2</x:v>
      </x:c>
      <x:c r="V340" t="n">
        <x:v>0</x:v>
      </x:c>
      <x:c r="W340" s="65" t="str">
        <x:f>IF(H340="","unavailable_missing_hbm_bandwidth_or_all_in_power","HBM_bandwidth_per_all_in_power_scaled_target_met")</x:f>
        <x:v>unavailable_missing_hbm_bandwidth_or_all_in_power</x:v>
      </x:c>
      <x:c r="X340" s="65" t="str">
        <x:f>IF(H340="","editable_future_gpu_unavailable","InferenceX_source_curve_HBM_bandwidth_power_scaled")</x:f>
        <x:v>editable_future_gpu_unavailable</x:v>
      </x:c>
      <x:c r="Y340" s="72" t="str"/>
      <x:c r="Z340" s="65" t="str"/>
      <x:c r="AA340" s="65" t="str">
        <x:f>IF(H340="","Enter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341">
      <x:c r="A341" t="str">
        <x:v>MiniMax M3|VR300|short|30</x:v>
      </x:c>
      <x:c r="B341" t="str">
        <x:v>MiniMax M3</x:v>
      </x:c>
      <x:c r="C341" t="str">
        <x:v>minimaxm3</x:v>
      </x:c>
      <x:c r="D341" t="str">
        <x:v>VR300</x:v>
      </x:c>
      <x:c r="E341" t="str">
        <x:v>short</x:v>
      </x:c>
      <x:c r="F341" s="66" t="n">
        <x:v>30</x:v>
      </x:c>
      <x:c r="G341" s="67" t="str">
        <x:f>IF(H341="","N","Y")</x:f>
        <x:v>N</x:v>
      </x:c>
      <x:c r="H341" s="157" t="str">
        <x:f>IFERROR(IF(OR('00b_GPU_Scaling'!F13="",'00b_GPU_Scaling'!F9="",H293=""),"",H293*'00b_GPU_Scaling'!F13/'00b_GPU_Scaling'!F9),"")</x:f>
      </x:c>
      <x:c r="I341" s="70" t="str">
        <x:f>IF(H341="","",I293)</x:f>
      </x:c>
      <x:c r="J341" s="70" t="str">
        <x:f>IF(H341="","",J293)</x:f>
      </x:c>
      <x:c r="K341" s="158" t="str">
        <x:f>IFERROR(IF(OR('00b_GPU_Scaling'!F13="",'00b_GPU_Scaling'!F9=""),"",'00b_GPU_Scaling'!F13/'00b_GPU_Scaling'!F9),"")</x:f>
      </x:c>
      <x:c r="L341" t="str">
        <x:v>GB300</x:v>
      </x:c>
      <x:c r="M341" t="str">
        <x:v>429573</x:v>
      </x:c>
      <x:c r="N341" t="str">
        <x:v>dynamo-vllm</x:v>
      </x:c>
      <x:c r="O341" t="str">
        <x:v>fp8</x:v>
      </x:c>
      <x:c r="P341" t="str">
        <x:v>none</x:v>
      </x:c>
      <x:c r="Q341" t="n">
        <x:v>1024</x:v>
      </x:c>
      <x:c r="R341" t="str">
        <x:v>single_turn</x:v>
      </x:c>
      <x:c r="S341" t="n">
        <x:v>1024</x:v>
      </x:c>
      <x:c r="T341" t="n">
        <x:v>1024</x:v>
      </x:c>
      <x:c r="U341" t="n">
        <x:v>25</x:v>
      </x:c>
      <x:c r="V341" t="n">
        <x:v>18</x:v>
      </x:c>
      <x:c r="W341" s="65" t="str">
        <x:f>IF(H341="","unavailable_missing_hbm_bandwidth_or_all_in_power","HBM_bandwidth_per_all_in_power_scaled_target_met")</x:f>
        <x:v>unavailable_missing_hbm_bandwidth_or_all_in_power</x:v>
      </x:c>
      <x:c r="X341" s="65" t="str">
        <x:f>IF(H341="","editable_future_gpu_unavailable","InferenceX_source_curve_HBM_bandwidth_power_scaled")</x:f>
        <x:v>editable_future_gpu_unavailable</x:v>
      </x:c>
      <x:c r="Y341" s="72" t="str">
        <x:v>2026-06-26</x:v>
      </x:c>
      <x:c r="Z341" s="65" t="str">
        <x:v>https://github.com/SemiAnalysisAI/InferenceX/actions/runs/28202535361/attempts/2</x:v>
      </x:c>
      <x:c r="AA341" s="65" t="str">
        <x:f>IF(H341="","Enter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42">
      <x:c r="A342" t="str">
        <x:v>MiniMax M3|VR300|long|30</x:v>
      </x:c>
      <x:c r="B342" t="str">
        <x:v>MiniMax M3</x:v>
      </x:c>
      <x:c r="C342" t="str">
        <x:v>minimaxm3</x:v>
      </x:c>
      <x:c r="D342" t="str">
        <x:v>VR300</x:v>
      </x:c>
      <x:c r="E342" t="str">
        <x:v>long</x:v>
      </x:c>
      <x:c r="F342" s="66" t="n">
        <x:v>30</x:v>
      </x:c>
      <x:c r="G342" s="67" t="str">
        <x:f>IF(H342="","N","Y")</x:f>
        <x:v>N</x:v>
      </x:c>
      <x:c r="H342" s="157" t="str">
        <x:f>IFERROR(IF(OR('00b_GPU_Scaling'!F13="",'00b_GPU_Scaling'!F9="",H294=""),"",H294*'00b_GPU_Scaling'!F13/'00b_GPU_Scaling'!F9),"")</x:f>
      </x:c>
      <x:c r="I342" s="70" t="str">
        <x:f>IF(H342="","",I294)</x:f>
      </x:c>
      <x:c r="J342" s="70" t="str">
        <x:f>IF(H342="","",J294)</x:f>
      </x:c>
      <x:c r="K342" s="158" t="str">
        <x:f>IFERROR(IF(OR('00b_GPU_Scaling'!F13="",'00b_GPU_Scaling'!F9=""),"",'00b_GPU_Scaling'!F13/'00b_GPU_Scaling'!F9),"")</x:f>
      </x:c>
      <x:c r="L342" t="str">
        <x:v>GB300</x:v>
      </x:c>
      <x:c r="M342" t="str">
        <x:v>438580</x:v>
      </x:c>
      <x:c r="N342" t="str">
        <x:v>dynamo-vllm</x:v>
      </x:c>
      <x:c r="O342" t="str">
        <x:v>fp8</x:v>
      </x:c>
      <x:c r="P342" t="str">
        <x:v>mtp</x:v>
      </x:c>
      <x:c r="Q342" t="n">
        <x:v>2048</x:v>
      </x:c>
      <x:c r="R342" t="str">
        <x:v>single_turn</x:v>
      </x:c>
      <x:c r="S342" t="n">
        <x:v>8192</x:v>
      </x:c>
      <x:c r="T342" t="n">
        <x:v>1024</x:v>
      </x:c>
      <x:c r="U342" t="n">
        <x:v>34</x:v>
      </x:c>
      <x:c r="V342" t="n">
        <x:v>33</x:v>
      </x:c>
      <x:c r="W342" s="65" t="str">
        <x:f>IF(H342="","unavailable_missing_hbm_bandwidth_or_all_in_power","HBM_bandwidth_per_all_in_power_scaled_target_met")</x:f>
        <x:v>unavailable_missing_hbm_bandwidth_or_all_in_power</x:v>
      </x:c>
      <x:c r="X342" s="65" t="str">
        <x:f>IF(H342="","editable_future_gpu_unavailable","InferenceX_source_curve_HBM_bandwidth_power_scaled")</x:f>
        <x:v>editable_future_gpu_unavailable</x:v>
      </x:c>
      <x:c r="Y342" s="72" t="str">
        <x:v>2026-08-04</x:v>
      </x:c>
      <x:c r="Z342" s="65" t="str">
        <x:v>https://github.com/SemiAnalysisAI/InferenceX/actions/runs/30933638204/attempts/1</x:v>
      </x:c>
      <x:c r="AA342" s="65" t="str">
        <x:f>IF(H342="","Enter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43">
      <x:c r="A343" t="str">
        <x:v>MiniMax M3|VR300|agentic|30</x:v>
      </x:c>
      <x:c r="B343" t="str">
        <x:v>MiniMax M3</x:v>
      </x:c>
      <x:c r="C343" t="str">
        <x:v>minimaxm2.5</x:v>
      </x:c>
      <x:c r="D343" t="str">
        <x:v>VR300</x:v>
      </x:c>
      <x:c r="E343" t="str">
        <x:v>agentic</x:v>
      </x:c>
      <x:c r="F343" s="66" t="n">
        <x:v>30</x:v>
      </x:c>
      <x:c r="G343" s="67" t="str">
        <x:f>IF(H343="","N","Y")</x:f>
        <x:v>N</x:v>
      </x:c>
      <x:c r="H343" s="157" t="str">
        <x:f>IFERROR(IF(OR('00b_GPU_Scaling'!F13="",'00b_GPU_Scaling'!F9="",H295=""),"",H295*'00b_GPU_Scaling'!F13/'00b_GPU_Scaling'!F9),"")</x:f>
      </x:c>
      <x:c r="I343" s="70" t="str">
        <x:f>IF(H343="","",I295)</x:f>
      </x:c>
      <x:c r="J343" s="70" t="str">
        <x:f>IF(H343="","",J295)</x:f>
      </x:c>
      <x:c r="K343" s="158" t="str">
        <x:f>IFERROR(IF(OR('00b_GPU_Scaling'!F13="",'00b_GPU_Scaling'!F9=""),"",'00b_GPU_Scaling'!F13/'00b_GPU_Scaling'!F9),"")</x:f>
      </x:c>
      <x:c r="L343" t="str">
        <x:v>GB300</x:v>
      </x:c>
      <x:c r="M343" t="str"/>
      <x:c r="N343" t="str"/>
      <x:c r="O343" t="str"/>
      <x:c r="P343" t="str"/>
      <x:c r="Q343"/>
      <x:c r="R343" t="str">
        <x:v>agentic_traces</x:v>
      </x:c>
      <x:c r="S343"/>
      <x:c r="T343"/>
      <x:c r="U343" t="n">
        <x:v>2</x:v>
      </x:c>
      <x:c r="V343" t="n">
        <x:v>0</x:v>
      </x:c>
      <x:c r="W343" s="65" t="str">
        <x:f>IF(H343="","unavailable_missing_hbm_bandwidth_or_all_in_power","HBM_bandwidth_per_all_in_power_scaled_target_met")</x:f>
        <x:v>unavailable_missing_hbm_bandwidth_or_all_in_power</x:v>
      </x:c>
      <x:c r="X343" s="65" t="str">
        <x:f>IF(H343="","editable_future_gpu_unavailable","InferenceX_source_curve_HBM_bandwidth_power_scaled")</x:f>
        <x:v>editable_future_gpu_unavailable</x:v>
      </x:c>
      <x:c r="Y343" s="72" t="str"/>
      <x:c r="Z343" s="65" t="str"/>
      <x:c r="AA343" s="65" t="str">
        <x:f>IF(H343="","Enter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44">
      <x:c r="A344" t="str">
        <x:v>MiniMax M3|VR300|short|50</x:v>
      </x:c>
      <x:c r="B344" t="str">
        <x:v>MiniMax M3</x:v>
      </x:c>
      <x:c r="C344" t="str">
        <x:v>minimaxm3</x:v>
      </x:c>
      <x:c r="D344" t="str">
        <x:v>VR300</x:v>
      </x:c>
      <x:c r="E344" t="str">
        <x:v>short</x:v>
      </x:c>
      <x:c r="F344" s="66" t="n">
        <x:v>50</x:v>
      </x:c>
      <x:c r="G344" s="67" t="str">
        <x:f>IF(H344="","N","Y")</x:f>
        <x:v>N</x:v>
      </x:c>
      <x:c r="H344" s="157" t="str">
        <x:f>IFERROR(IF(OR('00b_GPU_Scaling'!F13="",'00b_GPU_Scaling'!F9="",H296=""),"",H296*'00b_GPU_Scaling'!F13/'00b_GPU_Scaling'!F9),"")</x:f>
      </x:c>
      <x:c r="I344" s="70" t="str">
        <x:f>IF(H344="","",I296)</x:f>
      </x:c>
      <x:c r="J344" s="70" t="str">
        <x:f>IF(H344="","",J296)</x:f>
      </x:c>
      <x:c r="K344" s="158" t="str">
        <x:f>IFERROR(IF(OR('00b_GPU_Scaling'!F13="",'00b_GPU_Scaling'!F9=""),"",'00b_GPU_Scaling'!F13/'00b_GPU_Scaling'!F9),"")</x:f>
      </x:c>
      <x:c r="L344" t="str">
        <x:v>GB300</x:v>
      </x:c>
      <x:c r="M344" t="str">
        <x:v>429563</x:v>
      </x:c>
      <x:c r="N344" t="str">
        <x:v>dynamo-vllm</x:v>
      </x:c>
      <x:c r="O344" t="str">
        <x:v>fp8</x:v>
      </x:c>
      <x:c r="P344" t="str">
        <x:v>none</x:v>
      </x:c>
      <x:c r="Q344" t="n">
        <x:v>256</x:v>
      </x:c>
      <x:c r="R344" t="str">
        <x:v>single_turn</x:v>
      </x:c>
      <x:c r="S344" t="n">
        <x:v>1024</x:v>
      </x:c>
      <x:c r="T344" t="n">
        <x:v>1024</x:v>
      </x:c>
      <x:c r="U344" t="n">
        <x:v>25</x:v>
      </x:c>
      <x:c r="V344" t="n">
        <x:v>16</x:v>
      </x:c>
      <x:c r="W344" s="65" t="str">
        <x:f>IF(H344="","unavailable_missing_hbm_bandwidth_or_all_in_power","HBM_bandwidth_per_all_in_power_scaled_target_met")</x:f>
        <x:v>unavailable_missing_hbm_bandwidth_or_all_in_power</x:v>
      </x:c>
      <x:c r="X344" s="65" t="str">
        <x:f>IF(H344="","editable_future_gpu_unavailable","InferenceX_source_curve_HBM_bandwidth_power_scaled")</x:f>
        <x:v>editable_future_gpu_unavailable</x:v>
      </x:c>
      <x:c r="Y344" s="72" t="str">
        <x:v>2026-06-26</x:v>
      </x:c>
      <x:c r="Z344" s="65" t="str">
        <x:v>https://github.com/SemiAnalysisAI/InferenceX/actions/runs/28202535361/attempts/2</x:v>
      </x:c>
      <x:c r="AA344" s="65" t="str">
        <x:f>IF(H344="","Enter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45">
      <x:c r="A345" t="str">
        <x:v>MiniMax M3|VR300|long|50</x:v>
      </x:c>
      <x:c r="B345" t="str">
        <x:v>MiniMax M3</x:v>
      </x:c>
      <x:c r="C345" t="str">
        <x:v>minimaxm3</x:v>
      </x:c>
      <x:c r="D345" t="str">
        <x:v>VR300</x:v>
      </x:c>
      <x:c r="E345" t="str">
        <x:v>long</x:v>
      </x:c>
      <x:c r="F345" s="66" t="n">
        <x:v>50</x:v>
      </x:c>
      <x:c r="G345" s="67" t="str">
        <x:f>IF(H345="","N","Y")</x:f>
        <x:v>N</x:v>
      </x:c>
      <x:c r="H345" s="157" t="str">
        <x:f>IFERROR(IF(OR('00b_GPU_Scaling'!F13="",'00b_GPU_Scaling'!F9="",H297=""),"",H297*'00b_GPU_Scaling'!F13/'00b_GPU_Scaling'!F9),"")</x:f>
      </x:c>
      <x:c r="I345" s="70" t="str">
        <x:f>IF(H345="","",I297)</x:f>
      </x:c>
      <x:c r="J345" s="70" t="str">
        <x:f>IF(H345="","",J297)</x:f>
      </x:c>
      <x:c r="K345" s="158" t="str">
        <x:f>IFERROR(IF(OR('00b_GPU_Scaling'!F13="",'00b_GPU_Scaling'!F9=""),"",'00b_GPU_Scaling'!F13/'00b_GPU_Scaling'!F9),"")</x:f>
      </x:c>
      <x:c r="L345" t="str">
        <x:v>GB300</x:v>
      </x:c>
      <x:c r="M345" t="str">
        <x:v>438580</x:v>
      </x:c>
      <x:c r="N345" t="str">
        <x:v>dynamo-vllm</x:v>
      </x:c>
      <x:c r="O345" t="str">
        <x:v>fp8</x:v>
      </x:c>
      <x:c r="P345" t="str">
        <x:v>mtp</x:v>
      </x:c>
      <x:c r="Q345" t="n">
        <x:v>2048</x:v>
      </x:c>
      <x:c r="R345" t="str">
        <x:v>single_turn</x:v>
      </x:c>
      <x:c r="S345" t="n">
        <x:v>8192</x:v>
      </x:c>
      <x:c r="T345" t="n">
        <x:v>1024</x:v>
      </x:c>
      <x:c r="U345" t="n">
        <x:v>34</x:v>
      </x:c>
      <x:c r="V345" t="n">
        <x:v>29</x:v>
      </x:c>
      <x:c r="W345" s="65" t="str">
        <x:f>IF(H345="","unavailable_missing_hbm_bandwidth_or_all_in_power","HBM_bandwidth_per_all_in_power_scaled_target_met")</x:f>
        <x:v>unavailable_missing_hbm_bandwidth_or_all_in_power</x:v>
      </x:c>
      <x:c r="X345" s="65" t="str">
        <x:f>IF(H345="","editable_future_gpu_unavailable","InferenceX_source_curve_HBM_bandwidth_power_scaled")</x:f>
        <x:v>editable_future_gpu_unavailable</x:v>
      </x:c>
      <x:c r="Y345" s="72" t="str">
        <x:v>2026-08-04</x:v>
      </x:c>
      <x:c r="Z345" s="65" t="str">
        <x:v>https://github.com/SemiAnalysisAI/InferenceX/actions/runs/30933638204/attempts/1</x:v>
      </x:c>
      <x:c r="AA345" s="65" t="str">
        <x:f>IF(H345="","Enter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46">
      <x:c r="A346" t="str">
        <x:v>MiniMax M3|VR300|agentic|50</x:v>
      </x:c>
      <x:c r="B346" t="str">
        <x:v>MiniMax M3</x:v>
      </x:c>
      <x:c r="C346" t="str">
        <x:v>minimaxm2.5</x:v>
      </x:c>
      <x:c r="D346" t="str">
        <x:v>VR300</x:v>
      </x:c>
      <x:c r="E346" t="str">
        <x:v>agentic</x:v>
      </x:c>
      <x:c r="F346" s="66" t="n">
        <x:v>50</x:v>
      </x:c>
      <x:c r="G346" s="67" t="str">
        <x:f>IF(H346="","N","Y")</x:f>
        <x:v>N</x:v>
      </x:c>
      <x:c r="H346" s="157" t="str">
        <x:f>IFERROR(IF(OR('00b_GPU_Scaling'!F13="",'00b_GPU_Scaling'!F9="",H298=""),"",H298*'00b_GPU_Scaling'!F13/'00b_GPU_Scaling'!F9),"")</x:f>
      </x:c>
      <x:c r="I346" s="70" t="str">
        <x:f>IF(H346="","",I298)</x:f>
      </x:c>
      <x:c r="J346" s="70" t="str">
        <x:f>IF(H346="","",J298)</x:f>
      </x:c>
      <x:c r="K346" s="158" t="str">
        <x:f>IFERROR(IF(OR('00b_GPU_Scaling'!F13="",'00b_GPU_Scaling'!F9=""),"",'00b_GPU_Scaling'!F13/'00b_GPU_Scaling'!F9),"")</x:f>
      </x:c>
      <x:c r="L346" t="str">
        <x:v>GB300</x:v>
      </x:c>
      <x:c r="M346" t="str"/>
      <x:c r="N346" t="str"/>
      <x:c r="O346" t="str"/>
      <x:c r="P346" t="str"/>
      <x:c r="Q346"/>
      <x:c r="R346" t="str">
        <x:v>agentic_traces</x:v>
      </x:c>
      <x:c r="S346"/>
      <x:c r="T346"/>
      <x:c r="U346" t="n">
        <x:v>2</x:v>
      </x:c>
      <x:c r="V346" t="n">
        <x:v>0</x:v>
      </x:c>
      <x:c r="W346" s="65" t="str">
        <x:f>IF(H346="","unavailable_missing_hbm_bandwidth_or_all_in_power","HBM_bandwidth_per_all_in_power_scaled_target_met")</x:f>
        <x:v>unavailable_missing_hbm_bandwidth_or_all_in_power</x:v>
      </x:c>
      <x:c r="X346" s="65" t="str">
        <x:f>IF(H346="","editable_future_gpu_unavailable","InferenceX_source_curve_HBM_bandwidth_power_scaled")</x:f>
        <x:v>editable_future_gpu_unavailable</x:v>
      </x:c>
      <x:c r="Y346" s="72" t="str"/>
      <x:c r="Z346" s="65" t="str"/>
      <x:c r="AA346" s="65" t="str">
        <x:f>IF(H346="","Enter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47">
      <x:c r="A347" t="str">
        <x:v>MiniMax M3|VR300|short|70</x:v>
      </x:c>
      <x:c r="B347" t="str">
        <x:v>MiniMax M3</x:v>
      </x:c>
      <x:c r="C347" t="str">
        <x:v>minimaxm3</x:v>
      </x:c>
      <x:c r="D347" t="str">
        <x:v>VR300</x:v>
      </x:c>
      <x:c r="E347" t="str">
        <x:v>short</x:v>
      </x:c>
      <x:c r="F347" s="66" t="n">
        <x:v>70</x:v>
      </x:c>
      <x:c r="G347" s="67" t="str">
        <x:f>IF(H347="","N","Y")</x:f>
        <x:v>N</x:v>
      </x:c>
      <x:c r="H347" s="157" t="str">
        <x:f>IFERROR(IF(OR('00b_GPU_Scaling'!F13="",'00b_GPU_Scaling'!F9="",H299=""),"",H299*'00b_GPU_Scaling'!F13/'00b_GPU_Scaling'!F9),"")</x:f>
      </x:c>
      <x:c r="I347" s="70" t="str">
        <x:f>IF(H347="","",I299)</x:f>
      </x:c>
      <x:c r="J347" s="70" t="str">
        <x:f>IF(H347="","",J299)</x:f>
      </x:c>
      <x:c r="K347" s="158" t="str">
        <x:f>IFERROR(IF(OR('00b_GPU_Scaling'!F13="",'00b_GPU_Scaling'!F9=""),"",'00b_GPU_Scaling'!F13/'00b_GPU_Scaling'!F9),"")</x:f>
      </x:c>
      <x:c r="L347" t="str">
        <x:v>GB300</x:v>
      </x:c>
      <x:c r="M347" t="str">
        <x:v>427857</x:v>
      </x:c>
      <x:c r="N347" t="str">
        <x:v>dynamo-vllm</x:v>
      </x:c>
      <x:c r="O347" t="str">
        <x:v>fp8</x:v>
      </x:c>
      <x:c r="P347" t="str">
        <x:v>none</x:v>
      </x:c>
      <x:c r="Q347" t="n">
        <x:v>64</x:v>
      </x:c>
      <x:c r="R347" t="str">
        <x:v>single_turn</x:v>
      </x:c>
      <x:c r="S347" t="n">
        <x:v>1024</x:v>
      </x:c>
      <x:c r="T347" t="n">
        <x:v>1024</x:v>
      </x:c>
      <x:c r="U347" t="n">
        <x:v>25</x:v>
      </x:c>
      <x:c r="V347" t="n">
        <x:v>14</x:v>
      </x:c>
      <x:c r="W347" s="65" t="str">
        <x:f>IF(H347="","unavailable_missing_hbm_bandwidth_or_all_in_power","HBM_bandwidth_per_all_in_power_scaled_target_met")</x:f>
        <x:v>unavailable_missing_hbm_bandwidth_or_all_in_power</x:v>
      </x:c>
      <x:c r="X347" s="65" t="str">
        <x:f>IF(H347="","editable_future_gpu_unavailable","InferenceX_source_curve_HBM_bandwidth_power_scaled")</x:f>
        <x:v>editable_future_gpu_unavailable</x:v>
      </x:c>
      <x:c r="Y347" s="72" t="str">
        <x:v>2026-06-23</x:v>
      </x:c>
      <x:c r="Z347" s="65" t="str">
        <x:v>https://github.com/SemiAnalysisAI/InferenceX/actions/runs/28009839213/attempts/1</x:v>
      </x:c>
      <x:c r="AA347" s="65" t="str">
        <x:f>IF(H347="","Enter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48">
      <x:c r="A348" t="str">
        <x:v>MiniMax M3|VR300|long|70</x:v>
      </x:c>
      <x:c r="B348" t="str">
        <x:v>MiniMax M3</x:v>
      </x:c>
      <x:c r="C348" t="str">
        <x:v>minimaxm3</x:v>
      </x:c>
      <x:c r="D348" t="str">
        <x:v>VR300</x:v>
      </x:c>
      <x:c r="E348" t="str">
        <x:v>long</x:v>
      </x:c>
      <x:c r="F348" s="66" t="n">
        <x:v>70</x:v>
      </x:c>
      <x:c r="G348" s="67" t="str">
        <x:f>IF(H348="","N","Y")</x:f>
        <x:v>N</x:v>
      </x:c>
      <x:c r="H348" s="157" t="str">
        <x:f>IFERROR(IF(OR('00b_GPU_Scaling'!F13="",'00b_GPU_Scaling'!F9="",H300=""),"",H300*'00b_GPU_Scaling'!F13/'00b_GPU_Scaling'!F9),"")</x:f>
      </x:c>
      <x:c r="I348" s="70" t="str">
        <x:f>IF(H348="","",I300)</x:f>
      </x:c>
      <x:c r="J348" s="70" t="str">
        <x:f>IF(H348="","",J300)</x:f>
      </x:c>
      <x:c r="K348" s="158" t="str">
        <x:f>IFERROR(IF(OR('00b_GPU_Scaling'!F13="",'00b_GPU_Scaling'!F9=""),"",'00b_GPU_Scaling'!F13/'00b_GPU_Scaling'!F9),"")</x:f>
      </x:c>
      <x:c r="L348" t="str">
        <x:v>GB300</x:v>
      </x:c>
      <x:c r="M348" t="str">
        <x:v>438575</x:v>
      </x:c>
      <x:c r="N348" t="str">
        <x:v>dynamo-vllm</x:v>
      </x:c>
      <x:c r="O348" t="str">
        <x:v>fp8</x:v>
      </x:c>
      <x:c r="P348" t="str">
        <x:v>mtp</x:v>
      </x:c>
      <x:c r="Q348" t="n">
        <x:v>2048</x:v>
      </x:c>
      <x:c r="R348" t="str">
        <x:v>single_turn</x:v>
      </x:c>
      <x:c r="S348" t="n">
        <x:v>8192</x:v>
      </x:c>
      <x:c r="T348" t="n">
        <x:v>1024</x:v>
      </x:c>
      <x:c r="U348" t="n">
        <x:v>34</x:v>
      </x:c>
      <x:c r="V348" t="n">
        <x:v>22</x:v>
      </x:c>
      <x:c r="W348" s="65" t="str">
        <x:f>IF(H348="","unavailable_missing_hbm_bandwidth_or_all_in_power","HBM_bandwidth_per_all_in_power_scaled_target_met")</x:f>
        <x:v>unavailable_missing_hbm_bandwidth_or_all_in_power</x:v>
      </x:c>
      <x:c r="X348" s="65" t="str">
        <x:f>IF(H348="","editable_future_gpu_unavailable","InferenceX_source_curve_HBM_bandwidth_power_scaled")</x:f>
        <x:v>editable_future_gpu_unavailable</x:v>
      </x:c>
      <x:c r="Y348" s="72" t="str">
        <x:v>2026-08-04</x:v>
      </x:c>
      <x:c r="Z348" s="65" t="str">
        <x:v>https://github.com/SemiAnalysisAI/InferenceX/actions/runs/30933638204/attempts/1</x:v>
      </x:c>
      <x:c r="AA348" s="65" t="str">
        <x:f>IF(H348="","Enter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49">
      <x:c r="A349" t="str">
        <x:v>MiniMax M3|VR300|agentic|70</x:v>
      </x:c>
      <x:c r="B349" t="str">
        <x:v>MiniMax M3</x:v>
      </x:c>
      <x:c r="C349" t="str">
        <x:v>minimaxm2.5</x:v>
      </x:c>
      <x:c r="D349" t="str">
        <x:v>VR300</x:v>
      </x:c>
      <x:c r="E349" t="str">
        <x:v>agentic</x:v>
      </x:c>
      <x:c r="F349" s="66" t="n">
        <x:v>70</x:v>
      </x:c>
      <x:c r="G349" s="67" t="str">
        <x:f>IF(H349="","N","Y")</x:f>
        <x:v>N</x:v>
      </x:c>
      <x:c r="H349" s="157" t="str">
        <x:f>IFERROR(IF(OR('00b_GPU_Scaling'!F13="",'00b_GPU_Scaling'!F9="",H301=""),"",H301*'00b_GPU_Scaling'!F13/'00b_GPU_Scaling'!F9),"")</x:f>
      </x:c>
      <x:c r="I349" s="70" t="str">
        <x:f>IF(H349="","",I301)</x:f>
      </x:c>
      <x:c r="J349" s="70" t="str">
        <x:f>IF(H349="","",J301)</x:f>
      </x:c>
      <x:c r="K349" s="158" t="str">
        <x:f>IFERROR(IF(OR('00b_GPU_Scaling'!F13="",'00b_GPU_Scaling'!F9=""),"",'00b_GPU_Scaling'!F13/'00b_GPU_Scaling'!F9),"")</x:f>
      </x:c>
      <x:c r="L349" t="str">
        <x:v>GB300</x:v>
      </x:c>
      <x:c r="M349" t="str"/>
      <x:c r="N349" t="str"/>
      <x:c r="O349" t="str"/>
      <x:c r="P349" t="str"/>
      <x:c r="Q349"/>
      <x:c r="R349" t="str">
        <x:v>agentic_traces</x:v>
      </x:c>
      <x:c r="S349"/>
      <x:c r="T349"/>
      <x:c r="U349" t="n">
        <x:v>2</x:v>
      </x:c>
      <x:c r="V349" t="n">
        <x:v>0</x:v>
      </x:c>
      <x:c r="W349" s="65" t="str">
        <x:f>IF(H349="","unavailable_missing_hbm_bandwidth_or_all_in_power","HBM_bandwidth_per_all_in_power_scaled_target_met")</x:f>
        <x:v>unavailable_missing_hbm_bandwidth_or_all_in_power</x:v>
      </x:c>
      <x:c r="X349" s="65" t="str">
        <x:f>IF(H349="","editable_future_gpu_unavailable","InferenceX_source_curve_HBM_bandwidth_power_scaled")</x:f>
        <x:v>editable_future_gpu_unavailable</x:v>
      </x:c>
      <x:c r="Y349" s="72" t="str"/>
      <x:c r="Z349" s="65" t="str"/>
      <x:c r="AA349" s="65" t="str">
        <x:f>IF(H349="","Enter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50">
      <x:c r="A350" t="str">
        <x:v>MiniMax M3|VR300|short|100</x:v>
      </x:c>
      <x:c r="B350" t="str">
        <x:v>MiniMax M3</x:v>
      </x:c>
      <x:c r="C350" t="str">
        <x:v>minimaxm3</x:v>
      </x:c>
      <x:c r="D350" t="str">
        <x:v>VR300</x:v>
      </x:c>
      <x:c r="E350" t="str">
        <x:v>short</x:v>
      </x:c>
      <x:c r="F350" s="66" t="n">
        <x:v>100</x:v>
      </x:c>
      <x:c r="G350" s="67" t="str">
        <x:f>IF(H350="","N","Y")</x:f>
        <x:v>N</x:v>
      </x:c>
      <x:c r="H350" s="157" t="str">
        <x:f>IFERROR(IF(OR('00b_GPU_Scaling'!F13="",'00b_GPU_Scaling'!F9="",H302=""),"",H302*'00b_GPU_Scaling'!F13/'00b_GPU_Scaling'!F9),"")</x:f>
      </x:c>
      <x:c r="I350" s="70" t="str">
        <x:f>IF(H350="","",I302)</x:f>
      </x:c>
      <x:c r="J350" s="70" t="str">
        <x:f>IF(H350="","",J302)</x:f>
      </x:c>
      <x:c r="K350" s="158" t="str">
        <x:f>IFERROR(IF(OR('00b_GPU_Scaling'!F13="",'00b_GPU_Scaling'!F9=""),"",'00b_GPU_Scaling'!F13/'00b_GPU_Scaling'!F9),"")</x:f>
      </x:c>
      <x:c r="L350" t="str">
        <x:v>GB300</x:v>
      </x:c>
      <x:c r="M350" t="str">
        <x:v>427859</x:v>
      </x:c>
      <x:c r="N350" t="str">
        <x:v>dynamo-vllm</x:v>
      </x:c>
      <x:c r="O350" t="str">
        <x:v>fp8</x:v>
      </x:c>
      <x:c r="P350" t="str">
        <x:v>none</x:v>
      </x:c>
      <x:c r="Q350" t="n">
        <x:v>16</x:v>
      </x:c>
      <x:c r="R350" t="str">
        <x:v>single_turn</x:v>
      </x:c>
      <x:c r="S350" t="n">
        <x:v>1024</x:v>
      </x:c>
      <x:c r="T350" t="n">
        <x:v>1024</x:v>
      </x:c>
      <x:c r="U350" t="n">
        <x:v>25</x:v>
      </x:c>
      <x:c r="V350" t="n">
        <x:v>9</x:v>
      </x:c>
      <x:c r="W350" s="65" t="str">
        <x:f>IF(H350="","unavailable_missing_hbm_bandwidth_or_all_in_power","HBM_bandwidth_per_all_in_power_scaled_target_met")</x:f>
        <x:v>unavailable_missing_hbm_bandwidth_or_all_in_power</x:v>
      </x:c>
      <x:c r="X350" s="65" t="str">
        <x:f>IF(H350="","editable_future_gpu_unavailable","InferenceX_source_curve_HBM_bandwidth_power_scaled")</x:f>
        <x:v>editable_future_gpu_unavailable</x:v>
      </x:c>
      <x:c r="Y350" s="72" t="str">
        <x:v>2026-06-23</x:v>
      </x:c>
      <x:c r="Z350" s="65" t="str">
        <x:v>https://github.com/SemiAnalysisAI/InferenceX/actions/runs/28009839213/attempts/1</x:v>
      </x:c>
      <x:c r="AA350" s="65" t="str">
        <x:f>IF(H350="","Enter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51">
      <x:c r="A351" t="str">
        <x:v>MiniMax M3|VR300|long|100</x:v>
      </x:c>
      <x:c r="B351" t="str">
        <x:v>MiniMax M3</x:v>
      </x:c>
      <x:c r="C351" t="str">
        <x:v>minimaxm3</x:v>
      </x:c>
      <x:c r="D351" t="str">
        <x:v>VR300</x:v>
      </x:c>
      <x:c r="E351" t="str">
        <x:v>long</x:v>
      </x:c>
      <x:c r="F351" s="66" t="n">
        <x:v>100</x:v>
      </x:c>
      <x:c r="G351" s="67" t="str">
        <x:f>IF(H351="","N","Y")</x:f>
        <x:v>N</x:v>
      </x:c>
      <x:c r="H351" s="157" t="str">
        <x:f>IFERROR(IF(OR('00b_GPU_Scaling'!F13="",'00b_GPU_Scaling'!F9="",H303=""),"",H303*'00b_GPU_Scaling'!F13/'00b_GPU_Scaling'!F9),"")</x:f>
      </x:c>
      <x:c r="I351" s="70" t="str">
        <x:f>IF(H351="","",I303)</x:f>
      </x:c>
      <x:c r="J351" s="70" t="str">
        <x:f>IF(H351="","",J303)</x:f>
      </x:c>
      <x:c r="K351" s="158" t="str">
        <x:f>IFERROR(IF(OR('00b_GPU_Scaling'!F13="",'00b_GPU_Scaling'!F9=""),"",'00b_GPU_Scaling'!F13/'00b_GPU_Scaling'!F9),"")</x:f>
      </x:c>
      <x:c r="L351" t="str">
        <x:v>GB300</x:v>
      </x:c>
      <x:c r="M351" t="str">
        <x:v>438581</x:v>
      </x:c>
      <x:c r="N351" t="str">
        <x:v>dynamo-vllm</x:v>
      </x:c>
      <x:c r="O351" t="str">
        <x:v>fp8</x:v>
      </x:c>
      <x:c r="P351" t="str">
        <x:v>mtp</x:v>
      </x:c>
      <x:c r="Q351" t="n">
        <x:v>256</x:v>
      </x:c>
      <x:c r="R351" t="str">
        <x:v>single_turn</x:v>
      </x:c>
      <x:c r="S351" t="n">
        <x:v>8192</x:v>
      </x:c>
      <x:c r="T351" t="n">
        <x:v>1024</x:v>
      </x:c>
      <x:c r="U351" t="n">
        <x:v>34</x:v>
      </x:c>
      <x:c r="V351" t="n">
        <x:v>15</x:v>
      </x:c>
      <x:c r="W351" s="65" t="str">
        <x:f>IF(H351="","unavailable_missing_hbm_bandwidth_or_all_in_power","HBM_bandwidth_per_all_in_power_scaled_target_met")</x:f>
        <x:v>unavailable_missing_hbm_bandwidth_or_all_in_power</x:v>
      </x:c>
      <x:c r="X351" s="65" t="str">
        <x:f>IF(H351="","editable_future_gpu_unavailable","InferenceX_source_curve_HBM_bandwidth_power_scaled")</x:f>
        <x:v>editable_future_gpu_unavailable</x:v>
      </x:c>
      <x:c r="Y351" s="72" t="str">
        <x:v>2026-08-04</x:v>
      </x:c>
      <x:c r="Z351" s="65" t="str">
        <x:v>https://github.com/SemiAnalysisAI/InferenceX/actions/runs/30933638204/attempts/1</x:v>
      </x:c>
      <x:c r="AA351" s="65" t="str">
        <x:f>IF(H351="","Enter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52">
      <x:c r="A352" t="str">
        <x:v>MiniMax M3|VR300|agentic|100</x:v>
      </x:c>
      <x:c r="B352" t="str">
        <x:v>MiniMax M3</x:v>
      </x:c>
      <x:c r="C352" t="str">
        <x:v>minimaxm2.5</x:v>
      </x:c>
      <x:c r="D352" t="str">
        <x:v>VR300</x:v>
      </x:c>
      <x:c r="E352" t="str">
        <x:v>agentic</x:v>
      </x:c>
      <x:c r="F352" s="66" t="n">
        <x:v>100</x:v>
      </x:c>
      <x:c r="G352" s="67" t="str">
        <x:f>IF(H352="","N","Y")</x:f>
        <x:v>N</x:v>
      </x:c>
      <x:c r="H352" s="157" t="str">
        <x:f>IFERROR(IF(OR('00b_GPU_Scaling'!F13="",'00b_GPU_Scaling'!F9="",H304=""),"",H304*'00b_GPU_Scaling'!F13/'00b_GPU_Scaling'!F9),"")</x:f>
      </x:c>
      <x:c r="I352" s="70" t="str">
        <x:f>IF(H352="","",I304)</x:f>
      </x:c>
      <x:c r="J352" s="70" t="str">
        <x:f>IF(H352="","",J304)</x:f>
      </x:c>
      <x:c r="K352" s="158" t="str">
        <x:f>IFERROR(IF(OR('00b_GPU_Scaling'!F13="",'00b_GPU_Scaling'!F9=""),"",'00b_GPU_Scaling'!F13/'00b_GPU_Scaling'!F9),"")</x:f>
      </x:c>
      <x:c r="L352" t="str">
        <x:v>GB300</x:v>
      </x:c>
      <x:c r="M352" t="str"/>
      <x:c r="N352" t="str"/>
      <x:c r="O352" t="str"/>
      <x:c r="P352" t="str"/>
      <x:c r="Q352"/>
      <x:c r="R352" t="str">
        <x:v>agentic_traces</x:v>
      </x:c>
      <x:c r="S352"/>
      <x:c r="T352"/>
      <x:c r="U352" t="n">
        <x:v>2</x:v>
      </x:c>
      <x:c r="V352" t="n">
        <x:v>0</x:v>
      </x:c>
      <x:c r="W352" s="65" t="str">
        <x:f>IF(H352="","unavailable_missing_hbm_bandwidth_or_all_in_power","HBM_bandwidth_per_all_in_power_scaled_target_met")</x:f>
        <x:v>unavailable_missing_hbm_bandwidth_or_all_in_power</x:v>
      </x:c>
      <x:c r="X352" s="65" t="str">
        <x:f>IF(H352="","editable_future_gpu_unavailable","InferenceX_source_curve_HBM_bandwidth_power_scaled")</x:f>
        <x:v>editable_future_gpu_unavailable</x:v>
      </x:c>
      <x:c r="Y352" s="72" t="str"/>
      <x:c r="Z352" s="65" t="str"/>
      <x:c r="AA352" s="65" t="str">
        <x:f>IF(H352="","Enter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53">
      <x:c r="A353" t="str">
        <x:v>MiniMax M3|Post Rubin|short|30</x:v>
      </x:c>
      <x:c r="B353" t="str">
        <x:v>MiniMax M3</x:v>
      </x:c>
      <x:c r="C353" t="str">
        <x:v>minimaxm3</x:v>
      </x:c>
      <x:c r="D353" t="str">
        <x:v>Post Rubin</x:v>
      </x:c>
      <x:c r="E353" t="str">
        <x:v>short</x:v>
      </x:c>
      <x:c r="F353" s="66" t="n">
        <x:v>30</x:v>
      </x:c>
      <x:c r="G353" s="67" t="str">
        <x:f>IF(H353="","N","Y")</x:f>
        <x:v>N</x:v>
      </x:c>
      <x:c r="H353" s="157" t="str">
        <x:f>IFERROR(IF(OR('00b_GPU_Scaling'!F14="",'00b_GPU_Scaling'!F9="",H293=""),"",H293*'00b_GPU_Scaling'!F14/'00b_GPU_Scaling'!F9),"")</x:f>
      </x:c>
      <x:c r="I353" s="70" t="str">
        <x:f>IF(H353="","",I293)</x:f>
      </x:c>
      <x:c r="J353" s="70" t="str">
        <x:f>IF(H353="","",J293)</x:f>
      </x:c>
      <x:c r="K353" s="158" t="str">
        <x:f>IFERROR(IF(OR('00b_GPU_Scaling'!F14="",'00b_GPU_Scaling'!F9=""),"",'00b_GPU_Scaling'!F14/'00b_GPU_Scaling'!F9),"")</x:f>
      </x:c>
      <x:c r="L353" t="str">
        <x:v>GB300</x:v>
      </x:c>
      <x:c r="M353" t="str">
        <x:v>429573</x:v>
      </x:c>
      <x:c r="N353" t="str">
        <x:v>dynamo-vllm</x:v>
      </x:c>
      <x:c r="O353" t="str">
        <x:v>fp8</x:v>
      </x:c>
      <x:c r="P353" t="str">
        <x:v>none</x:v>
      </x:c>
      <x:c r="Q353" t="n">
        <x:v>1024</x:v>
      </x:c>
      <x:c r="R353" t="str">
        <x:v>single_turn</x:v>
      </x:c>
      <x:c r="S353" t="n">
        <x:v>1024</x:v>
      </x:c>
      <x:c r="T353" t="n">
        <x:v>1024</x:v>
      </x:c>
      <x:c r="U353" t="n">
        <x:v>25</x:v>
      </x:c>
      <x:c r="V353" t="n">
        <x:v>18</x:v>
      </x:c>
      <x:c r="W353" s="65" t="str">
        <x:f>IF(H353="","unavailable_missing_hbm_bandwidth_or_all_in_power","HBM_bandwidth_per_all_in_power_scaled_target_met")</x:f>
        <x:v>unavailable_missing_hbm_bandwidth_or_all_in_power</x:v>
      </x:c>
      <x:c r="X353" s="65" t="str">
        <x:f>IF(H353="","editable_future_gpu_unavailable","InferenceX_source_curve_HBM_bandwidth_power_scaled")</x:f>
        <x:v>editable_future_gpu_unavailable</x:v>
      </x:c>
      <x:c r="Y353" s="72" t="str">
        <x:v>2026-06-26</x:v>
      </x:c>
      <x:c r="Z353" s="65" t="str">
        <x:v>https://github.com/SemiAnalysisAI/InferenceX/actions/runs/28202535361/attempts/2</x:v>
      </x:c>
      <x:c r="AA353" s="65" t="str">
        <x:f>IF(H353="","Enter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54">
      <x:c r="A354" t="str">
        <x:v>MiniMax M3|Post Rubin|long|30</x:v>
      </x:c>
      <x:c r="B354" t="str">
        <x:v>MiniMax M3</x:v>
      </x:c>
      <x:c r="C354" t="str">
        <x:v>minimaxm3</x:v>
      </x:c>
      <x:c r="D354" t="str">
        <x:v>Post Rubin</x:v>
      </x:c>
      <x:c r="E354" t="str">
        <x:v>long</x:v>
      </x:c>
      <x:c r="F354" s="66" t="n">
        <x:v>30</x:v>
      </x:c>
      <x:c r="G354" s="67" t="str">
        <x:f>IF(H354="","N","Y")</x:f>
        <x:v>N</x:v>
      </x:c>
      <x:c r="H354" s="157" t="str">
        <x:f>IFERROR(IF(OR('00b_GPU_Scaling'!F14="",'00b_GPU_Scaling'!F9="",H294=""),"",H294*'00b_GPU_Scaling'!F14/'00b_GPU_Scaling'!F9),"")</x:f>
      </x:c>
      <x:c r="I354" s="70" t="str">
        <x:f>IF(H354="","",I294)</x:f>
      </x:c>
      <x:c r="J354" s="70" t="str">
        <x:f>IF(H354="","",J294)</x:f>
      </x:c>
      <x:c r="K354" s="158" t="str">
        <x:f>IFERROR(IF(OR('00b_GPU_Scaling'!F14="",'00b_GPU_Scaling'!F9=""),"",'00b_GPU_Scaling'!F14/'00b_GPU_Scaling'!F9),"")</x:f>
      </x:c>
      <x:c r="L354" t="str">
        <x:v>GB300</x:v>
      </x:c>
      <x:c r="M354" t="str">
        <x:v>438580</x:v>
      </x:c>
      <x:c r="N354" t="str">
        <x:v>dynamo-vllm</x:v>
      </x:c>
      <x:c r="O354" t="str">
        <x:v>fp8</x:v>
      </x:c>
      <x:c r="P354" t="str">
        <x:v>mtp</x:v>
      </x:c>
      <x:c r="Q354" t="n">
        <x:v>2048</x:v>
      </x:c>
      <x:c r="R354" t="str">
        <x:v>single_turn</x:v>
      </x:c>
      <x:c r="S354" t="n">
        <x:v>8192</x:v>
      </x:c>
      <x:c r="T354" t="n">
        <x:v>1024</x:v>
      </x:c>
      <x:c r="U354" t="n">
        <x:v>34</x:v>
      </x:c>
      <x:c r="V354" t="n">
        <x:v>33</x:v>
      </x:c>
      <x:c r="W354" s="65" t="str">
        <x:f>IF(H354="","unavailable_missing_hbm_bandwidth_or_all_in_power","HBM_bandwidth_per_all_in_power_scaled_target_met")</x:f>
        <x:v>unavailable_missing_hbm_bandwidth_or_all_in_power</x:v>
      </x:c>
      <x:c r="X354" s="65" t="str">
        <x:f>IF(H354="","editable_future_gpu_unavailable","InferenceX_source_curve_HBM_bandwidth_power_scaled")</x:f>
        <x:v>editable_future_gpu_unavailable</x:v>
      </x:c>
      <x:c r="Y354" s="72" t="str">
        <x:v>2026-08-04</x:v>
      </x:c>
      <x:c r="Z354" s="65" t="str">
        <x:v>https://github.com/SemiAnalysisAI/InferenceX/actions/runs/30933638204/attempts/1</x:v>
      </x:c>
      <x:c r="AA354" s="65" t="str">
        <x:f>IF(H354="","Enter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55">
      <x:c r="A355" t="str">
        <x:v>MiniMax M3|Post Rubin|agentic|30</x:v>
      </x:c>
      <x:c r="B355" t="str">
        <x:v>MiniMax M3</x:v>
      </x:c>
      <x:c r="C355" t="str">
        <x:v>minimaxm2.5</x:v>
      </x:c>
      <x:c r="D355" t="str">
        <x:v>Post Rubin</x:v>
      </x:c>
      <x:c r="E355" t="str">
        <x:v>agentic</x:v>
      </x:c>
      <x:c r="F355" s="66" t="n">
        <x:v>30</x:v>
      </x:c>
      <x:c r="G355" s="67" t="str">
        <x:f>IF(H355="","N","Y")</x:f>
        <x:v>N</x:v>
      </x:c>
      <x:c r="H355" s="157" t="str">
        <x:f>IFERROR(IF(OR('00b_GPU_Scaling'!F14="",'00b_GPU_Scaling'!F9="",H295=""),"",H295*'00b_GPU_Scaling'!F14/'00b_GPU_Scaling'!F9),"")</x:f>
      </x:c>
      <x:c r="I355" s="70" t="str">
        <x:f>IF(H355="","",I295)</x:f>
      </x:c>
      <x:c r="J355" s="70" t="str">
        <x:f>IF(H355="","",J295)</x:f>
      </x:c>
      <x:c r="K355" s="158" t="str">
        <x:f>IFERROR(IF(OR('00b_GPU_Scaling'!F14="",'00b_GPU_Scaling'!F9=""),"",'00b_GPU_Scaling'!F14/'00b_GPU_Scaling'!F9),"")</x:f>
      </x:c>
      <x:c r="L355" t="str">
        <x:v>GB300</x:v>
      </x:c>
      <x:c r="M355" t="str"/>
      <x:c r="N355" t="str"/>
      <x:c r="O355" t="str"/>
      <x:c r="P355" t="str"/>
      <x:c r="Q355"/>
      <x:c r="R355" t="str">
        <x:v>agentic_traces</x:v>
      </x:c>
      <x:c r="S355"/>
      <x:c r="T355"/>
      <x:c r="U355" t="n">
        <x:v>2</x:v>
      </x:c>
      <x:c r="V355" t="n">
        <x:v>0</x:v>
      </x:c>
      <x:c r="W355" s="65" t="str">
        <x:f>IF(H355="","unavailable_missing_hbm_bandwidth_or_all_in_power","HBM_bandwidth_per_all_in_power_scaled_target_met")</x:f>
        <x:v>unavailable_missing_hbm_bandwidth_or_all_in_power</x:v>
      </x:c>
      <x:c r="X355" s="65" t="str">
        <x:f>IF(H355="","editable_future_gpu_unavailable","InferenceX_source_curve_HBM_bandwidth_power_scaled")</x:f>
        <x:v>editable_future_gpu_unavailable</x:v>
      </x:c>
      <x:c r="Y355" s="72" t="str"/>
      <x:c r="Z355" s="65" t="str"/>
      <x:c r="AA355" s="65" t="str">
        <x:f>IF(H355="","Enter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56">
      <x:c r="A356" t="str">
        <x:v>MiniMax M3|Post Rubin|short|50</x:v>
      </x:c>
      <x:c r="B356" t="str">
        <x:v>MiniMax M3</x:v>
      </x:c>
      <x:c r="C356" t="str">
        <x:v>minimaxm3</x:v>
      </x:c>
      <x:c r="D356" t="str">
        <x:v>Post Rubin</x:v>
      </x:c>
      <x:c r="E356" t="str">
        <x:v>short</x:v>
      </x:c>
      <x:c r="F356" s="66" t="n">
        <x:v>50</x:v>
      </x:c>
      <x:c r="G356" s="67" t="str">
        <x:f>IF(H356="","N","Y")</x:f>
        <x:v>N</x:v>
      </x:c>
      <x:c r="H356" s="157" t="str">
        <x:f>IFERROR(IF(OR('00b_GPU_Scaling'!F14="",'00b_GPU_Scaling'!F9="",H296=""),"",H296*'00b_GPU_Scaling'!F14/'00b_GPU_Scaling'!F9),"")</x:f>
      </x:c>
      <x:c r="I356" s="70" t="str">
        <x:f>IF(H356="","",I296)</x:f>
      </x:c>
      <x:c r="J356" s="70" t="str">
        <x:f>IF(H356="","",J296)</x:f>
      </x:c>
      <x:c r="K356" s="158" t="str">
        <x:f>IFERROR(IF(OR('00b_GPU_Scaling'!F14="",'00b_GPU_Scaling'!F9=""),"",'00b_GPU_Scaling'!F14/'00b_GPU_Scaling'!F9),"")</x:f>
      </x:c>
      <x:c r="L356" t="str">
        <x:v>GB300</x:v>
      </x:c>
      <x:c r="M356" t="str">
        <x:v>429563</x:v>
      </x:c>
      <x:c r="N356" t="str">
        <x:v>dynamo-vllm</x:v>
      </x:c>
      <x:c r="O356" t="str">
        <x:v>fp8</x:v>
      </x:c>
      <x:c r="P356" t="str">
        <x:v>none</x:v>
      </x:c>
      <x:c r="Q356" t="n">
        <x:v>256</x:v>
      </x:c>
      <x:c r="R356" t="str">
        <x:v>single_turn</x:v>
      </x:c>
      <x:c r="S356" t="n">
        <x:v>1024</x:v>
      </x:c>
      <x:c r="T356" t="n">
        <x:v>1024</x:v>
      </x:c>
      <x:c r="U356" t="n">
        <x:v>25</x:v>
      </x:c>
      <x:c r="V356" t="n">
        <x:v>16</x:v>
      </x:c>
      <x:c r="W356" s="65" t="str">
        <x:f>IF(H356="","unavailable_missing_hbm_bandwidth_or_all_in_power","HBM_bandwidth_per_all_in_power_scaled_target_met")</x:f>
        <x:v>unavailable_missing_hbm_bandwidth_or_all_in_power</x:v>
      </x:c>
      <x:c r="X356" s="65" t="str">
        <x:f>IF(H356="","editable_future_gpu_unavailable","InferenceX_source_curve_HBM_bandwidth_power_scaled")</x:f>
        <x:v>editable_future_gpu_unavailable</x:v>
      </x:c>
      <x:c r="Y356" s="72" t="str">
        <x:v>2026-06-26</x:v>
      </x:c>
      <x:c r="Z356" s="65" t="str">
        <x:v>https://github.com/SemiAnalysisAI/InferenceX/actions/runs/28202535361/attempts/2</x:v>
      </x:c>
      <x:c r="AA356" s="65" t="str">
        <x:f>IF(H356="","Enter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57">
      <x:c r="A357" t="str">
        <x:v>MiniMax M3|Post Rubin|long|50</x:v>
      </x:c>
      <x:c r="B357" t="str">
        <x:v>MiniMax M3</x:v>
      </x:c>
      <x:c r="C357" t="str">
        <x:v>minimaxm3</x:v>
      </x:c>
      <x:c r="D357" t="str">
        <x:v>Post Rubin</x:v>
      </x:c>
      <x:c r="E357" t="str">
        <x:v>long</x:v>
      </x:c>
      <x:c r="F357" s="66" t="n">
        <x:v>50</x:v>
      </x:c>
      <x:c r="G357" s="67" t="str">
        <x:f>IF(H357="","N","Y")</x:f>
        <x:v>N</x:v>
      </x:c>
      <x:c r="H357" s="157" t="str">
        <x:f>IFERROR(IF(OR('00b_GPU_Scaling'!F14="",'00b_GPU_Scaling'!F9="",H297=""),"",H297*'00b_GPU_Scaling'!F14/'00b_GPU_Scaling'!F9),"")</x:f>
      </x:c>
      <x:c r="I357" s="70" t="str">
        <x:f>IF(H357="","",I297)</x:f>
      </x:c>
      <x:c r="J357" s="70" t="str">
        <x:f>IF(H357="","",J297)</x:f>
      </x:c>
      <x:c r="K357" s="158" t="str">
        <x:f>IFERROR(IF(OR('00b_GPU_Scaling'!F14="",'00b_GPU_Scaling'!F9=""),"",'00b_GPU_Scaling'!F14/'00b_GPU_Scaling'!F9),"")</x:f>
      </x:c>
      <x:c r="L357" t="str">
        <x:v>GB300</x:v>
      </x:c>
      <x:c r="M357" t="str">
        <x:v>438580</x:v>
      </x:c>
      <x:c r="N357" t="str">
        <x:v>dynamo-vllm</x:v>
      </x:c>
      <x:c r="O357" t="str">
        <x:v>fp8</x:v>
      </x:c>
      <x:c r="P357" t="str">
        <x:v>mtp</x:v>
      </x:c>
      <x:c r="Q357" t="n">
        <x:v>2048</x:v>
      </x:c>
      <x:c r="R357" t="str">
        <x:v>single_turn</x:v>
      </x:c>
      <x:c r="S357" t="n">
        <x:v>8192</x:v>
      </x:c>
      <x:c r="T357" t="n">
        <x:v>1024</x:v>
      </x:c>
      <x:c r="U357" t="n">
        <x:v>34</x:v>
      </x:c>
      <x:c r="V357" t="n">
        <x:v>29</x:v>
      </x:c>
      <x:c r="W357" s="65" t="str">
        <x:f>IF(H357="","unavailable_missing_hbm_bandwidth_or_all_in_power","HBM_bandwidth_per_all_in_power_scaled_target_met")</x:f>
        <x:v>unavailable_missing_hbm_bandwidth_or_all_in_power</x:v>
      </x:c>
      <x:c r="X357" s="65" t="str">
        <x:f>IF(H357="","editable_future_gpu_unavailable","InferenceX_source_curve_HBM_bandwidth_power_scaled")</x:f>
        <x:v>editable_future_gpu_unavailable</x:v>
      </x:c>
      <x:c r="Y357" s="72" t="str">
        <x:v>2026-08-04</x:v>
      </x:c>
      <x:c r="Z357" s="65" t="str">
        <x:v>https://github.com/SemiAnalysisAI/InferenceX/actions/runs/30933638204/attempts/1</x:v>
      </x:c>
      <x:c r="AA357" s="65" t="str">
        <x:f>IF(H357="","Enter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58">
      <x:c r="A358" t="str">
        <x:v>MiniMax M3|Post Rubin|agentic|50</x:v>
      </x:c>
      <x:c r="B358" t="str">
        <x:v>MiniMax M3</x:v>
      </x:c>
      <x:c r="C358" t="str">
        <x:v>minimaxm2.5</x:v>
      </x:c>
      <x:c r="D358" t="str">
        <x:v>Post Rubin</x:v>
      </x:c>
      <x:c r="E358" t="str">
        <x:v>agentic</x:v>
      </x:c>
      <x:c r="F358" s="66" t="n">
        <x:v>50</x:v>
      </x:c>
      <x:c r="G358" s="67" t="str">
        <x:f>IF(H358="","N","Y")</x:f>
        <x:v>N</x:v>
      </x:c>
      <x:c r="H358" s="157" t="str">
        <x:f>IFERROR(IF(OR('00b_GPU_Scaling'!F14="",'00b_GPU_Scaling'!F9="",H298=""),"",H298*'00b_GPU_Scaling'!F14/'00b_GPU_Scaling'!F9),"")</x:f>
      </x:c>
      <x:c r="I358" s="70" t="str">
        <x:f>IF(H358="","",I298)</x:f>
      </x:c>
      <x:c r="J358" s="70" t="str">
        <x:f>IF(H358="","",J298)</x:f>
      </x:c>
      <x:c r="K358" s="158" t="str">
        <x:f>IFERROR(IF(OR('00b_GPU_Scaling'!F14="",'00b_GPU_Scaling'!F9=""),"",'00b_GPU_Scaling'!F14/'00b_GPU_Scaling'!F9),"")</x:f>
      </x:c>
      <x:c r="L358" t="str">
        <x:v>GB300</x:v>
      </x:c>
      <x:c r="M358" t="str"/>
      <x:c r="N358" t="str"/>
      <x:c r="O358" t="str"/>
      <x:c r="P358" t="str"/>
      <x:c r="Q358"/>
      <x:c r="R358" t="str">
        <x:v>agentic_traces</x:v>
      </x:c>
      <x:c r="S358"/>
      <x:c r="T358"/>
      <x:c r="U358" t="n">
        <x:v>2</x:v>
      </x:c>
      <x:c r="V358" t="n">
        <x:v>0</x:v>
      </x:c>
      <x:c r="W358" s="65" t="str">
        <x:f>IF(H358="","unavailable_missing_hbm_bandwidth_or_all_in_power","HBM_bandwidth_per_all_in_power_scaled_target_met")</x:f>
        <x:v>unavailable_missing_hbm_bandwidth_or_all_in_power</x:v>
      </x:c>
      <x:c r="X358" s="65" t="str">
        <x:f>IF(H358="","editable_future_gpu_unavailable","InferenceX_source_curve_HBM_bandwidth_power_scaled")</x:f>
        <x:v>editable_future_gpu_unavailable</x:v>
      </x:c>
      <x:c r="Y358" s="72" t="str"/>
      <x:c r="Z358" s="65" t="str"/>
      <x:c r="AA358" s="65" t="str">
        <x:f>IF(H358="","Enter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59">
      <x:c r="A359" t="str">
        <x:v>MiniMax M3|Post Rubin|short|70</x:v>
      </x:c>
      <x:c r="B359" t="str">
        <x:v>MiniMax M3</x:v>
      </x:c>
      <x:c r="C359" t="str">
        <x:v>minimaxm3</x:v>
      </x:c>
      <x:c r="D359" t="str">
        <x:v>Post Rubin</x:v>
      </x:c>
      <x:c r="E359" t="str">
        <x:v>short</x:v>
      </x:c>
      <x:c r="F359" s="66" t="n">
        <x:v>70</x:v>
      </x:c>
      <x:c r="G359" s="67" t="str">
        <x:f>IF(H359="","N","Y")</x:f>
        <x:v>N</x:v>
      </x:c>
      <x:c r="H359" s="157" t="str">
        <x:f>IFERROR(IF(OR('00b_GPU_Scaling'!F14="",'00b_GPU_Scaling'!F9="",H299=""),"",H299*'00b_GPU_Scaling'!F14/'00b_GPU_Scaling'!F9),"")</x:f>
      </x:c>
      <x:c r="I359" s="70" t="str">
        <x:f>IF(H359="","",I299)</x:f>
      </x:c>
      <x:c r="J359" s="70" t="str">
        <x:f>IF(H359="","",J299)</x:f>
      </x:c>
      <x:c r="K359" s="158" t="str">
        <x:f>IFERROR(IF(OR('00b_GPU_Scaling'!F14="",'00b_GPU_Scaling'!F9=""),"",'00b_GPU_Scaling'!F14/'00b_GPU_Scaling'!F9),"")</x:f>
      </x:c>
      <x:c r="L359" t="str">
        <x:v>GB300</x:v>
      </x:c>
      <x:c r="M359" t="str">
        <x:v>427857</x:v>
      </x:c>
      <x:c r="N359" t="str">
        <x:v>dynamo-vllm</x:v>
      </x:c>
      <x:c r="O359" t="str">
        <x:v>fp8</x:v>
      </x:c>
      <x:c r="P359" t="str">
        <x:v>none</x:v>
      </x:c>
      <x:c r="Q359" t="n">
        <x:v>64</x:v>
      </x:c>
      <x:c r="R359" t="str">
        <x:v>single_turn</x:v>
      </x:c>
      <x:c r="S359" t="n">
        <x:v>1024</x:v>
      </x:c>
      <x:c r="T359" t="n">
        <x:v>1024</x:v>
      </x:c>
      <x:c r="U359" t="n">
        <x:v>25</x:v>
      </x:c>
      <x:c r="V359" t="n">
        <x:v>14</x:v>
      </x:c>
      <x:c r="W359" s="65" t="str">
        <x:f>IF(H359="","unavailable_missing_hbm_bandwidth_or_all_in_power","HBM_bandwidth_per_all_in_power_scaled_target_met")</x:f>
        <x:v>unavailable_missing_hbm_bandwidth_or_all_in_power</x:v>
      </x:c>
      <x:c r="X359" s="65" t="str">
        <x:f>IF(H359="","editable_future_gpu_unavailable","InferenceX_source_curve_HBM_bandwidth_power_scaled")</x:f>
        <x:v>editable_future_gpu_unavailable</x:v>
      </x:c>
      <x:c r="Y359" s="72" t="str">
        <x:v>2026-06-23</x:v>
      </x:c>
      <x:c r="Z359" s="65" t="str">
        <x:v>https://github.com/SemiAnalysisAI/InferenceX/actions/runs/28009839213/attempts/1</x:v>
      </x:c>
      <x:c r="AA359" s="65" t="str">
        <x:f>IF(H359="","Enter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60">
      <x:c r="A360" t="str">
        <x:v>MiniMax M3|Post Rubin|long|70</x:v>
      </x:c>
      <x:c r="B360" t="str">
        <x:v>MiniMax M3</x:v>
      </x:c>
      <x:c r="C360" t="str">
        <x:v>minimaxm3</x:v>
      </x:c>
      <x:c r="D360" t="str">
        <x:v>Post Rubin</x:v>
      </x:c>
      <x:c r="E360" t="str">
        <x:v>long</x:v>
      </x:c>
      <x:c r="F360" s="66" t="n">
        <x:v>70</x:v>
      </x:c>
      <x:c r="G360" s="67" t="str">
        <x:f>IF(H360="","N","Y")</x:f>
        <x:v>N</x:v>
      </x:c>
      <x:c r="H360" s="157" t="str">
        <x:f>IFERROR(IF(OR('00b_GPU_Scaling'!F14="",'00b_GPU_Scaling'!F9="",H300=""),"",H300*'00b_GPU_Scaling'!F14/'00b_GPU_Scaling'!F9),"")</x:f>
      </x:c>
      <x:c r="I360" s="70" t="str">
        <x:f>IF(H360="","",I300)</x:f>
      </x:c>
      <x:c r="J360" s="70" t="str">
        <x:f>IF(H360="","",J300)</x:f>
      </x:c>
      <x:c r="K360" s="158" t="str">
        <x:f>IFERROR(IF(OR('00b_GPU_Scaling'!F14="",'00b_GPU_Scaling'!F9=""),"",'00b_GPU_Scaling'!F14/'00b_GPU_Scaling'!F9),"")</x:f>
      </x:c>
      <x:c r="L360" t="str">
        <x:v>GB300</x:v>
      </x:c>
      <x:c r="M360" t="str">
        <x:v>438575</x:v>
      </x:c>
      <x:c r="N360" t="str">
        <x:v>dynamo-vllm</x:v>
      </x:c>
      <x:c r="O360" t="str">
        <x:v>fp8</x:v>
      </x:c>
      <x:c r="P360" t="str">
        <x:v>mtp</x:v>
      </x:c>
      <x:c r="Q360" t="n">
        <x:v>2048</x:v>
      </x:c>
      <x:c r="R360" t="str">
        <x:v>single_turn</x:v>
      </x:c>
      <x:c r="S360" t="n">
        <x:v>8192</x:v>
      </x:c>
      <x:c r="T360" t="n">
        <x:v>1024</x:v>
      </x:c>
      <x:c r="U360" t="n">
        <x:v>34</x:v>
      </x:c>
      <x:c r="V360" t="n">
        <x:v>22</x:v>
      </x:c>
      <x:c r="W360" s="65" t="str">
        <x:f>IF(H360="","unavailable_missing_hbm_bandwidth_or_all_in_power","HBM_bandwidth_per_all_in_power_scaled_target_met")</x:f>
        <x:v>unavailable_missing_hbm_bandwidth_or_all_in_power</x:v>
      </x:c>
      <x:c r="X360" s="65" t="str">
        <x:f>IF(H360="","editable_future_gpu_unavailable","InferenceX_source_curve_HBM_bandwidth_power_scaled")</x:f>
        <x:v>editable_future_gpu_unavailable</x:v>
      </x:c>
      <x:c r="Y360" s="72" t="str">
        <x:v>2026-08-04</x:v>
      </x:c>
      <x:c r="Z360" s="65" t="str">
        <x:v>https://github.com/SemiAnalysisAI/InferenceX/actions/runs/30933638204/attempts/1</x:v>
      </x:c>
      <x:c r="AA360" s="65" t="str">
        <x:f>IF(H360="","Enter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61">
      <x:c r="A361" t="str">
        <x:v>MiniMax M3|Post Rubin|agentic|70</x:v>
      </x:c>
      <x:c r="B361" t="str">
        <x:v>MiniMax M3</x:v>
      </x:c>
      <x:c r="C361" t="str">
        <x:v>minimaxm2.5</x:v>
      </x:c>
      <x:c r="D361" t="str">
        <x:v>Post Rubin</x:v>
      </x:c>
      <x:c r="E361" t="str">
        <x:v>agentic</x:v>
      </x:c>
      <x:c r="F361" s="66" t="n">
        <x:v>70</x:v>
      </x:c>
      <x:c r="G361" s="67" t="str">
        <x:f>IF(H361="","N","Y")</x:f>
        <x:v>N</x:v>
      </x:c>
      <x:c r="H361" s="157" t="str">
        <x:f>IFERROR(IF(OR('00b_GPU_Scaling'!F14="",'00b_GPU_Scaling'!F9="",H301=""),"",H301*'00b_GPU_Scaling'!F14/'00b_GPU_Scaling'!F9),"")</x:f>
      </x:c>
      <x:c r="I361" s="70" t="str">
        <x:f>IF(H361="","",I301)</x:f>
      </x:c>
      <x:c r="J361" s="70" t="str">
        <x:f>IF(H361="","",J301)</x:f>
      </x:c>
      <x:c r="K361" s="158" t="str">
        <x:f>IFERROR(IF(OR('00b_GPU_Scaling'!F14="",'00b_GPU_Scaling'!F9=""),"",'00b_GPU_Scaling'!F14/'00b_GPU_Scaling'!F9),"")</x:f>
      </x:c>
      <x:c r="L361" t="str">
        <x:v>GB300</x:v>
      </x:c>
      <x:c r="M361" t="str"/>
      <x:c r="N361" t="str"/>
      <x:c r="O361" t="str"/>
      <x:c r="P361" t="str"/>
      <x:c r="Q361"/>
      <x:c r="R361" t="str">
        <x:v>agentic_traces</x:v>
      </x:c>
      <x:c r="S361"/>
      <x:c r="T361"/>
      <x:c r="U361" t="n">
        <x:v>2</x:v>
      </x:c>
      <x:c r="V361" t="n">
        <x:v>0</x:v>
      </x:c>
      <x:c r="W361" s="65" t="str">
        <x:f>IF(H361="","unavailable_missing_hbm_bandwidth_or_all_in_power","HBM_bandwidth_per_all_in_power_scaled_target_met")</x:f>
        <x:v>unavailable_missing_hbm_bandwidth_or_all_in_power</x:v>
      </x:c>
      <x:c r="X361" s="65" t="str">
        <x:f>IF(H361="","editable_future_gpu_unavailable","InferenceX_source_curve_HBM_bandwidth_power_scaled")</x:f>
        <x:v>editable_future_gpu_unavailable</x:v>
      </x:c>
      <x:c r="Y361" s="72" t="str"/>
      <x:c r="Z361" s="65" t="str"/>
      <x:c r="AA361" s="65" t="str">
        <x:f>IF(H361="","Enter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62">
      <x:c r="A362" t="str">
        <x:v>MiniMax M3|Post Rubin|short|100</x:v>
      </x:c>
      <x:c r="B362" t="str">
        <x:v>MiniMax M3</x:v>
      </x:c>
      <x:c r="C362" t="str">
        <x:v>minimaxm3</x:v>
      </x:c>
      <x:c r="D362" t="str">
        <x:v>Post Rubin</x:v>
      </x:c>
      <x:c r="E362" t="str">
        <x:v>short</x:v>
      </x:c>
      <x:c r="F362" s="66" t="n">
        <x:v>100</x:v>
      </x:c>
      <x:c r="G362" s="67" t="str">
        <x:f>IF(H362="","N","Y")</x:f>
        <x:v>N</x:v>
      </x:c>
      <x:c r="H362" s="157" t="str">
        <x:f>IFERROR(IF(OR('00b_GPU_Scaling'!F14="",'00b_GPU_Scaling'!F9="",H302=""),"",H302*'00b_GPU_Scaling'!F14/'00b_GPU_Scaling'!F9),"")</x:f>
      </x:c>
      <x:c r="I362" s="70" t="str">
        <x:f>IF(H362="","",I302)</x:f>
      </x:c>
      <x:c r="J362" s="70" t="str">
        <x:f>IF(H362="","",J302)</x:f>
      </x:c>
      <x:c r="K362" s="158" t="str">
        <x:f>IFERROR(IF(OR('00b_GPU_Scaling'!F14="",'00b_GPU_Scaling'!F9=""),"",'00b_GPU_Scaling'!F14/'00b_GPU_Scaling'!F9),"")</x:f>
      </x:c>
      <x:c r="L362" t="str">
        <x:v>GB300</x:v>
      </x:c>
      <x:c r="M362" t="str">
        <x:v>427859</x:v>
      </x:c>
      <x:c r="N362" t="str">
        <x:v>dynamo-vllm</x:v>
      </x:c>
      <x:c r="O362" t="str">
        <x:v>fp8</x:v>
      </x:c>
      <x:c r="P362" t="str">
        <x:v>none</x:v>
      </x:c>
      <x:c r="Q362" t="n">
        <x:v>16</x:v>
      </x:c>
      <x:c r="R362" t="str">
        <x:v>single_turn</x:v>
      </x:c>
      <x:c r="S362" t="n">
        <x:v>1024</x:v>
      </x:c>
      <x:c r="T362" t="n">
        <x:v>1024</x:v>
      </x:c>
      <x:c r="U362" t="n">
        <x:v>25</x:v>
      </x:c>
      <x:c r="V362" t="n">
        <x:v>9</x:v>
      </x:c>
      <x:c r="W362" s="65" t="str">
        <x:f>IF(H362="","unavailable_missing_hbm_bandwidth_or_all_in_power","HBM_bandwidth_per_all_in_power_scaled_target_met")</x:f>
        <x:v>unavailable_missing_hbm_bandwidth_or_all_in_power</x:v>
      </x:c>
      <x:c r="X362" s="65" t="str">
        <x:f>IF(H362="","editable_future_gpu_unavailable","InferenceX_source_curve_HBM_bandwidth_power_scaled")</x:f>
        <x:v>editable_future_gpu_unavailable</x:v>
      </x:c>
      <x:c r="Y362" s="72" t="str">
        <x:v>2026-06-23</x:v>
      </x:c>
      <x:c r="Z362" s="65" t="str">
        <x:v>https://github.com/SemiAnalysisAI/InferenceX/actions/runs/28009839213/attempts/1</x:v>
      </x:c>
      <x:c r="AA362" s="65" t="str">
        <x:f>IF(H362="","Enter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63">
      <x:c r="A363" t="str">
        <x:v>MiniMax M3|Post Rubin|long|100</x:v>
      </x:c>
      <x:c r="B363" t="str">
        <x:v>MiniMax M3</x:v>
      </x:c>
      <x:c r="C363" t="str">
        <x:v>minimaxm3</x:v>
      </x:c>
      <x:c r="D363" t="str">
        <x:v>Post Rubin</x:v>
      </x:c>
      <x:c r="E363" t="str">
        <x:v>long</x:v>
      </x:c>
      <x:c r="F363" s="66" t="n">
        <x:v>100</x:v>
      </x:c>
      <x:c r="G363" s="67" t="str">
        <x:f>IF(H363="","N","Y")</x:f>
        <x:v>N</x:v>
      </x:c>
      <x:c r="H363" s="157" t="str">
        <x:f>IFERROR(IF(OR('00b_GPU_Scaling'!F14="",'00b_GPU_Scaling'!F9="",H303=""),"",H303*'00b_GPU_Scaling'!F14/'00b_GPU_Scaling'!F9),"")</x:f>
      </x:c>
      <x:c r="I363" s="70" t="str">
        <x:f>IF(H363="","",I303)</x:f>
      </x:c>
      <x:c r="J363" s="70" t="str">
        <x:f>IF(H363="","",J303)</x:f>
      </x:c>
      <x:c r="K363" s="158" t="str">
        <x:f>IFERROR(IF(OR('00b_GPU_Scaling'!F14="",'00b_GPU_Scaling'!F9=""),"",'00b_GPU_Scaling'!F14/'00b_GPU_Scaling'!F9),"")</x:f>
      </x:c>
      <x:c r="L363" t="str">
        <x:v>GB300</x:v>
      </x:c>
      <x:c r="M363" t="str">
        <x:v>438581</x:v>
      </x:c>
      <x:c r="N363" t="str">
        <x:v>dynamo-vllm</x:v>
      </x:c>
      <x:c r="O363" t="str">
        <x:v>fp8</x:v>
      </x:c>
      <x:c r="P363" t="str">
        <x:v>mtp</x:v>
      </x:c>
      <x:c r="Q363" t="n">
        <x:v>256</x:v>
      </x:c>
      <x:c r="R363" t="str">
        <x:v>single_turn</x:v>
      </x:c>
      <x:c r="S363" t="n">
        <x:v>8192</x:v>
      </x:c>
      <x:c r="T363" t="n">
        <x:v>1024</x:v>
      </x:c>
      <x:c r="U363" t="n">
        <x:v>34</x:v>
      </x:c>
      <x:c r="V363" t="n">
        <x:v>15</x:v>
      </x:c>
      <x:c r="W363" s="65" t="str">
        <x:f>IF(H363="","unavailable_missing_hbm_bandwidth_or_all_in_power","HBM_bandwidth_per_all_in_power_scaled_target_met")</x:f>
        <x:v>unavailable_missing_hbm_bandwidth_or_all_in_power</x:v>
      </x:c>
      <x:c r="X363" s="65" t="str">
        <x:f>IF(H363="","editable_future_gpu_unavailable","InferenceX_source_curve_HBM_bandwidth_power_scaled")</x:f>
        <x:v>editable_future_gpu_unavailable</x:v>
      </x:c>
      <x:c r="Y363" s="72" t="str">
        <x:v>2026-08-04</x:v>
      </x:c>
      <x:c r="Z363" s="65" t="str">
        <x:v>https://github.com/SemiAnalysisAI/InferenceX/actions/runs/30933638204/attempts/1</x:v>
      </x:c>
      <x:c r="AA363" s="65" t="str">
        <x:f>IF(H363="","Enter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64">
      <x:c r="A364" t="str">
        <x:v>MiniMax M3|Post Rubin|agentic|100</x:v>
      </x:c>
      <x:c r="B364" t="str">
        <x:v>MiniMax M3</x:v>
      </x:c>
      <x:c r="C364" t="str">
        <x:v>minimaxm2.5</x:v>
      </x:c>
      <x:c r="D364" t="str">
        <x:v>Post Rubin</x:v>
      </x:c>
      <x:c r="E364" t="str">
        <x:v>agentic</x:v>
      </x:c>
      <x:c r="F364" s="66" t="n">
        <x:v>100</x:v>
      </x:c>
      <x:c r="G364" s="67" t="str">
        <x:f>IF(H364="","N","Y")</x:f>
        <x:v>N</x:v>
      </x:c>
      <x:c r="H364" s="157" t="str">
        <x:f>IFERROR(IF(OR('00b_GPU_Scaling'!F14="",'00b_GPU_Scaling'!F9="",H304=""),"",H304*'00b_GPU_Scaling'!F14/'00b_GPU_Scaling'!F9),"")</x:f>
      </x:c>
      <x:c r="I364" s="70" t="str">
        <x:f>IF(H364="","",I304)</x:f>
      </x:c>
      <x:c r="J364" s="70" t="str">
        <x:f>IF(H364="","",J304)</x:f>
      </x:c>
      <x:c r="K364" s="158" t="str">
        <x:f>IFERROR(IF(OR('00b_GPU_Scaling'!F14="",'00b_GPU_Scaling'!F9=""),"",'00b_GPU_Scaling'!F14/'00b_GPU_Scaling'!F9),"")</x:f>
      </x:c>
      <x:c r="L364" t="str">
        <x:v>GB300</x:v>
      </x:c>
      <x:c r="M364" t="str"/>
      <x:c r="N364" t="str"/>
      <x:c r="O364" t="str"/>
      <x:c r="P364" t="str"/>
      <x:c r="Q364"/>
      <x:c r="R364" t="str">
        <x:v>agentic_traces</x:v>
      </x:c>
      <x:c r="S364"/>
      <x:c r="T364"/>
      <x:c r="U364" t="n">
        <x:v>2</x:v>
      </x:c>
      <x:c r="V364" t="n">
        <x:v>0</x:v>
      </x:c>
      <x:c r="W364" s="65" t="str">
        <x:f>IF(H364="","unavailable_missing_hbm_bandwidth_or_all_in_power","HBM_bandwidth_per_all_in_power_scaled_target_met")</x:f>
        <x:v>unavailable_missing_hbm_bandwidth_or_all_in_power</x:v>
      </x:c>
      <x:c r="X364" s="65" t="str">
        <x:f>IF(H364="","editable_future_gpu_unavailable","InferenceX_source_curve_HBM_bandwidth_power_scaled")</x:f>
        <x:v>editable_future_gpu_unavailable</x:v>
      </x:c>
      <x:c r="Y364" s="72" t="str"/>
      <x:c r="Z364" s="65" t="str"/>
      <x:c r="AA364" s="65" t="str">
        <x:f>IF(H364="","Enter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365">
      <x:c r="A365" t="str">
        <x:v>GLM 5.2|H200|short|30</x:v>
      </x:c>
      <x:c r="B365" t="str">
        <x:v>GLM 5.2</x:v>
      </x:c>
      <x:c r="C365" t="str">
        <x:v>glm5</x:v>
      </x:c>
      <x:c r="D365" t="str">
        <x:v>H200</x:v>
      </x:c>
      <x:c r="E365" t="str">
        <x:v>short</x:v>
      </x:c>
      <x:c r="F365" s="66" t="n">
        <x:v>30</x:v>
      </x:c>
      <x:c r="G365" s="67" t="str">
        <x:v>Y</x:v>
      </x:c>
      <x:c r="H365" s="157" t="n">
        <x:v>144300.371741</x:v>
      </x:c>
      <x:c r="I365" s="70" t="n">
        <x:v>33.878301</x:v>
      </x:c>
      <x:c r="J365" s="70" t="n">
        <x:v>33.878301</x:v>
      </x:c>
      <x:c r="K365" s="158" t="n">
        <x:v>1</x:v>
      </x:c>
      <x:c r="L365" t="str">
        <x:v>H200</x:v>
      </x:c>
      <x:c r="M365" t="str">
        <x:v>410944</x:v>
      </x:c>
      <x:c r="N365" t="str">
        <x:v>sglang</x:v>
      </x:c>
      <x:c r="O365" t="str">
        <x:v>fp8</x:v>
      </x:c>
      <x:c r="P365" t="str">
        <x:v>mtp</x:v>
      </x:c>
      <x:c r="Q365" t="n">
        <x:v>64</x:v>
      </x:c>
      <x:c r="R365" t="str">
        <x:v>single_turn</x:v>
      </x:c>
      <x:c r="S365" t="n">
        <x:v>1024</x:v>
      </x:c>
      <x:c r="T365" t="n">
        <x:v>1024</x:v>
      </x:c>
      <x:c r="U365" t="n">
        <x:v>10</x:v>
      </x:c>
      <x:c r="V365" t="n">
        <x:v>8</x:v>
      </x:c>
      <x:c r="W365" s="65" t="str">
        <x:v>InferenceX_direct_model_fallback_target_met</x:v>
      </x:c>
      <x:c r="X365" s="65" t="str">
        <x:v>InferenceX_direct_model_fallback</x:v>
      </x:c>
      <x:c r="Y365" s="72" t="str">
        <x:v>2026-05-18</x:v>
      </x:c>
      <x:c r="Z365" s="65" t="str">
        <x:v>https://github.com/SemiAnalysisAI/InferenceX/actions/runs/26016387220/attempts/1</x:v>
      </x:c>
      <x:c r="AA365" s="65" t="str">
        <x:v>Selected highest output TPS/MW measured row meeting median interactivity &gt;= 30.</x:v>
      </x:c>
    </x:row>
    <x:row r="366">
      <x:c r="A366" t="str">
        <x:v>GLM 5.2|H200|long|30</x:v>
      </x:c>
      <x:c r="B366" t="str">
        <x:v>GLM 5.2</x:v>
      </x:c>
      <x:c r="C366" t="str">
        <x:v>glm5</x:v>
      </x:c>
      <x:c r="D366" t="str">
        <x:v>H200</x:v>
      </x:c>
      <x:c r="E366" t="str">
        <x:v>long</x:v>
      </x:c>
      <x:c r="F366" s="66" t="n">
        <x:v>30</x:v>
      </x:c>
      <x:c r="G366" s="67" t="str">
        <x:v>Y</x:v>
      </x:c>
      <x:c r="H366" s="157" t="n">
        <x:v>54658.735326</x:v>
      </x:c>
      <x:c r="I366" s="70" t="n">
        <x:v>39.644371</x:v>
      </x:c>
      <x:c r="J366" s="70" t="n">
        <x:v>39.644371</x:v>
      </x:c>
      <x:c r="K366" s="158" t="n">
        <x:v>1</x:v>
      </x:c>
      <x:c r="L366" t="str">
        <x:v>H200</x:v>
      </x:c>
      <x:c r="M366" t="str">
        <x:v>410941</x:v>
      </x:c>
      <x:c r="N366" t="str">
        <x:v>sglang</x:v>
      </x:c>
      <x:c r="O366" t="str">
        <x:v>fp8</x:v>
      </x:c>
      <x:c r="P366" t="str">
        <x:v>mtp</x:v>
      </x:c>
      <x:c r="Q366" t="n">
        <x:v>16</x:v>
      </x:c>
      <x:c r="R366" t="str">
        <x:v>single_turn</x:v>
      </x:c>
      <x:c r="S366" t="n">
        <x:v>8192</x:v>
      </x:c>
      <x:c r="T366" t="n">
        <x:v>1024</x:v>
      </x:c>
      <x:c r="U366" t="n">
        <x:v>10</x:v>
      </x:c>
      <x:c r="V366" t="n">
        <x:v>6</x:v>
      </x:c>
      <x:c r="W366" s="65" t="str">
        <x:v>InferenceX_direct_model_fallback_target_met</x:v>
      </x:c>
      <x:c r="X366" s="65" t="str">
        <x:v>InferenceX_direct_model_fallback</x:v>
      </x:c>
      <x:c r="Y366" s="72" t="str">
        <x:v>2026-05-18</x:v>
      </x:c>
      <x:c r="Z366" s="65" t="str">
        <x:v>https://github.com/SemiAnalysisAI/InferenceX/actions/runs/26016387220/attempts/1</x:v>
      </x:c>
      <x:c r="AA366" s="65" t="str">
        <x:v>Selected highest output TPS/MW measured row meeting median interactivity &gt;= 30.</x:v>
      </x:c>
    </x:row>
    <x:row r="367">
      <x:c r="A367" t="str">
        <x:v>GLM 5.2|H200|agentic|30</x:v>
      </x:c>
      <x:c r="B367" t="str">
        <x:v>GLM 5.2</x:v>
      </x:c>
      <x:c r="C367" t="str">
        <x:v>glm5.2</x:v>
      </x:c>
      <x:c r="D367" t="str">
        <x:v>H200</x:v>
      </x:c>
      <x:c r="E367" t="str">
        <x:v>agentic</x:v>
      </x:c>
      <x:c r="F367" s="66" t="n">
        <x:v>30</x:v>
      </x:c>
      <x:c r="G367" s="67" t="str">
        <x:v>Y</x:v>
      </x:c>
      <x:c r="H367" s="157" t="n">
        <x:v>3240.686131</x:v>
      </x:c>
      <x:c r="I367" s="70" t="n">
        <x:v>32.776139</x:v>
      </x:c>
      <x:c r="J367" s="70" t="n">
        <x:v>32.776139</x:v>
      </x:c>
      <x:c r="K367" s="158" t="n">
        <x:v>1</x:v>
      </x:c>
      <x:c r="L367" t="str">
        <x:v>H200</x:v>
      </x:c>
      <x:c r="M367" t="str">
        <x:v>436736</x:v>
      </x:c>
      <x:c r="N367" t="str">
        <x:v>dynamo-sglang</x:v>
      </x:c>
      <x:c r="O367" t="str">
        <x:v>fp8</x:v>
      </x:c>
      <x:c r="P367" t="str">
        <x:v>none</x:v>
      </x:c>
      <x:c r="Q367" t="n">
        <x:v>8</x:v>
      </x:c>
      <x:c r="R367" t="str">
        <x:v>agentic_traces</x:v>
      </x:c>
      <x:c r="S367"/>
      <x:c r="T367"/>
      <x:c r="U367" t="n">
        <x:v>6</x:v>
      </x:c>
      <x:c r="V367" t="n">
        <x:v>6</x:v>
      </x:c>
      <x:c r="W367" s="65" t="str">
        <x:v>InferenceX_direct_exact_model_target_met</x:v>
      </x:c>
      <x:c r="X367" s="65" t="str">
        <x:v>InferenceX_direct_exact_model</x:v>
      </x:c>
      <x:c r="Y367" s="72" t="str">
        <x:v>2026-07-24</x:v>
      </x:c>
      <x:c r="Z367" s="65" t="str">
        <x:v>https://github.com/SemiAnalysisAI/InferenceX/actions/runs/30133535261/attempts/1</x:v>
      </x:c>
      <x:c r="AA367" s="65" t="str">
        <x:v>Selected highest output TPS/MW measured row meeting median interactivity &gt;= 30.</x:v>
      </x:c>
    </x:row>
    <x:row r="368">
      <x:c r="A368" t="str">
        <x:v>GLM 5.2|H200|short|50</x:v>
      </x:c>
      <x:c r="B368" t="str">
        <x:v>GLM 5.2</x:v>
      </x:c>
      <x:c r="C368" t="str">
        <x:v>glm5</x:v>
      </x:c>
      <x:c r="D368" t="str">
        <x:v>H200</x:v>
      </x:c>
      <x:c r="E368" t="str">
        <x:v>short</x:v>
      </x:c>
      <x:c r="F368" s="66" t="n">
        <x:v>50</x:v>
      </x:c>
      <x:c r="G368" s="67" t="str">
        <x:v>Y</x:v>
      </x:c>
      <x:c r="H368" s="157" t="n">
        <x:v>81537.655952</x:v>
      </x:c>
      <x:c r="I368" s="70" t="n">
        <x:v>58.563179</x:v>
      </x:c>
      <x:c r="J368" s="70" t="n">
        <x:v>58.563179</x:v>
      </x:c>
      <x:c r="K368" s="158" t="n">
        <x:v>1</x:v>
      </x:c>
      <x:c r="L368" t="str">
        <x:v>H200</x:v>
      </x:c>
      <x:c r="M368" t="str">
        <x:v>410940</x:v>
      </x:c>
      <x:c r="N368" t="str">
        <x:v>sglang</x:v>
      </x:c>
      <x:c r="O368" t="str">
        <x:v>fp8</x:v>
      </x:c>
      <x:c r="P368" t="str">
        <x:v>mtp</x:v>
      </x:c>
      <x:c r="Q368" t="n">
        <x:v>16</x:v>
      </x:c>
      <x:c r="R368" t="str">
        <x:v>single_turn</x:v>
      </x:c>
      <x:c r="S368" t="n">
        <x:v>1024</x:v>
      </x:c>
      <x:c r="T368" t="n">
        <x:v>1024</x:v>
      </x:c>
      <x:c r="U368" t="n">
        <x:v>10</x:v>
      </x:c>
      <x:c r="V368" t="n">
        <x:v>5</x:v>
      </x:c>
      <x:c r="W368" s="65" t="str">
        <x:v>InferenceX_direct_model_fallback_target_met</x:v>
      </x:c>
      <x:c r="X368" s="65" t="str">
        <x:v>InferenceX_direct_model_fallback</x:v>
      </x:c>
      <x:c r="Y368" s="72" t="str">
        <x:v>2026-05-18</x:v>
      </x:c>
      <x:c r="Z368" s="65" t="str">
        <x:v>https://github.com/SemiAnalysisAI/InferenceX/actions/runs/26016387220/attempts/1</x:v>
      </x:c>
      <x:c r="AA368" s="65" t="str">
        <x:v>Selected highest output TPS/MW measured row meeting median interactivity &gt;= 50.</x:v>
      </x:c>
    </x:row>
    <x:row r="369">
      <x:c r="A369" t="str">
        <x:v>GLM 5.2|H200|long|50</x:v>
      </x:c>
      <x:c r="B369" t="str">
        <x:v>GLM 5.2</x:v>
      </x:c>
      <x:c r="C369" t="str">
        <x:v>glm5</x:v>
      </x:c>
      <x:c r="D369" t="str">
        <x:v>H200</x:v>
      </x:c>
      <x:c r="E369" t="str">
        <x:v>long</x:v>
      </x:c>
      <x:c r="F369" s="66" t="n">
        <x:v>50</x:v>
      </x:c>
      <x:c r="G369" s="67" t="str">
        <x:v>Y</x:v>
      </x:c>
      <x:c r="H369" s="157" t="n">
        <x:v>40178.25014</x:v>
      </x:c>
      <x:c r="I369" s="70" t="n">
        <x:v>59.817436</x:v>
      </x:c>
      <x:c r="J369" s="70" t="n">
        <x:v>59.817436</x:v>
      </x:c>
      <x:c r="K369" s="158" t="n">
        <x:v>1</x:v>
      </x:c>
      <x:c r="L369" t="str">
        <x:v>H200</x:v>
      </x:c>
      <x:c r="M369" t="str">
        <x:v>410936</x:v>
      </x:c>
      <x:c r="N369" t="str">
        <x:v>sglang</x:v>
      </x:c>
      <x:c r="O369" t="str">
        <x:v>fp8</x:v>
      </x:c>
      <x:c r="P369" t="str">
        <x:v>mtp</x:v>
      </x:c>
      <x:c r="Q369" t="n">
        <x:v>8</x:v>
      </x:c>
      <x:c r="R369" t="str">
        <x:v>single_turn</x:v>
      </x:c>
      <x:c r="S369" t="n">
        <x:v>8192</x:v>
      </x:c>
      <x:c r="T369" t="n">
        <x:v>1024</x:v>
      </x:c>
      <x:c r="U369" t="n">
        <x:v>10</x:v>
      </x:c>
      <x:c r="V369" t="n">
        <x:v>3</x:v>
      </x:c>
      <x:c r="W369" s="65" t="str">
        <x:v>InferenceX_direct_model_fallback_target_met</x:v>
      </x:c>
      <x:c r="X369" s="65" t="str">
        <x:v>InferenceX_direct_model_fallback</x:v>
      </x:c>
      <x:c r="Y369" s="72" t="str">
        <x:v>2026-05-18</x:v>
      </x:c>
      <x:c r="Z369" s="65" t="str">
        <x:v>https://github.com/SemiAnalysisAI/InferenceX/actions/runs/26016387220/attempts/1</x:v>
      </x:c>
      <x:c r="AA369" s="65" t="str">
        <x:v>Selected highest output TPS/MW measured row meeting median interactivity &gt;= 50.</x:v>
      </x:c>
    </x:row>
    <x:row r="370">
      <x:c r="A370" t="str">
        <x:v>GLM 5.2|H200|agentic|50</x:v>
      </x:c>
      <x:c r="B370" t="str">
        <x:v>GLM 5.2</x:v>
      </x:c>
      <x:c r="C370" t="str">
        <x:v>glm5.2</x:v>
      </x:c>
      <x:c r="D370" t="str">
        <x:v>H200</x:v>
      </x:c>
      <x:c r="E370" t="str">
        <x:v>agentic</x:v>
      </x:c>
      <x:c r="F370" s="66" t="n">
        <x:v>50</x:v>
      </x:c>
      <x:c r="G370" s="67" t="str">
        <x:v>N</x:v>
      </x:c>
      <x:c r="H370" s="157"/>
      <x:c r="I370" s="70"/>
      <x:c r="J370" s="70"/>
      <x:c r="K370" s="158" t="n">
        <x:v>1</x:v>
      </x:c>
      <x:c r="L370" t="str">
        <x:v>H200</x:v>
      </x:c>
      <x:c r="M370" t="str"/>
      <x:c r="N370" t="str"/>
      <x:c r="O370" t="str"/>
      <x:c r="P370" t="str"/>
      <x:c r="Q370"/>
      <x:c r="R370" t="str">
        <x:v>agentic_traces</x:v>
      </x:c>
      <x:c r="S370"/>
      <x:c r="T370"/>
      <x:c r="U370" t="n">
        <x:v>6</x:v>
      </x:c>
      <x:c r="V370" t="n">
        <x:v>0</x:v>
      </x:c>
      <x:c r="W370" s="65" t="str">
        <x:v>unavailable_target_not_met</x:v>
      </x:c>
      <x:c r="X370" s="65" t="str">
        <x:v>InferenceX_exact_model_unavailable</x:v>
      </x:c>
      <x:c r="Y370" s="72" t="str"/>
      <x:c r="Z370" s="65" t="str"/>
      <x:c r="AA370" s="65" t="str">
        <x:v>No benchmark point reaches the requested interactivity; left blank (no edge-row reuse).</x:v>
      </x:c>
    </x:row>
    <x:row r="371">
      <x:c r="A371" t="str">
        <x:v>GLM 5.2|H200|short|70</x:v>
      </x:c>
      <x:c r="B371" t="str">
        <x:v>GLM 5.2</x:v>
      </x:c>
      <x:c r="C371" t="str">
        <x:v>glm5</x:v>
      </x:c>
      <x:c r="D371" t="str">
        <x:v>H200</x:v>
      </x:c>
      <x:c r="E371" t="str">
        <x:v>short</x:v>
      </x:c>
      <x:c r="F371" s="66" t="n">
        <x:v>70</x:v>
      </x:c>
      <x:c r="G371" s="67" t="str">
        <x:v>Y</x:v>
      </x:c>
      <x:c r="H371" s="157" t="n">
        <x:v>53837.778518</x:v>
      </x:c>
      <x:c r="I371" s="70" t="n">
        <x:v>77.033321</x:v>
      </x:c>
      <x:c r="J371" s="70" t="n">
        <x:v>77.033321</x:v>
      </x:c>
      <x:c r="K371" s="158" t="n">
        <x:v>1</x:v>
      </x:c>
      <x:c r="L371" t="str">
        <x:v>H200</x:v>
      </x:c>
      <x:c r="M371" t="str">
        <x:v>410943</x:v>
      </x:c>
      <x:c r="N371" t="str">
        <x:v>sglang</x:v>
      </x:c>
      <x:c r="O371" t="str">
        <x:v>fp8</x:v>
      </x:c>
      <x:c r="P371" t="str">
        <x:v>mtp</x:v>
      </x:c>
      <x:c r="Q371" t="n">
        <x:v>8</x:v>
      </x:c>
      <x:c r="R371" t="str">
        <x:v>single_turn</x:v>
      </x:c>
      <x:c r="S371" t="n">
        <x:v>1024</x:v>
      </x:c>
      <x:c r="T371" t="n">
        <x:v>1024</x:v>
      </x:c>
      <x:c r="U371" t="n">
        <x:v>10</x:v>
      </x:c>
      <x:c r="V371" t="n">
        <x:v>2</x:v>
      </x:c>
      <x:c r="W371" s="65" t="str">
        <x:v>InferenceX_direct_model_fallback_target_met</x:v>
      </x:c>
      <x:c r="X371" s="65" t="str">
        <x:v>InferenceX_direct_model_fallback</x:v>
      </x:c>
      <x:c r="Y371" s="72" t="str">
        <x:v>2026-05-18</x:v>
      </x:c>
      <x:c r="Z371" s="65" t="str">
        <x:v>https://github.com/SemiAnalysisAI/InferenceX/actions/runs/26016387220/attempts/1</x:v>
      </x:c>
      <x:c r="AA371" s="65" t="str">
        <x:v>Selected highest output TPS/MW measured row meeting median interactivity &gt;= 70.</x:v>
      </x:c>
    </x:row>
    <x:row r="372">
      <x:c r="A372" t="str">
        <x:v>GLM 5.2|H200|long|70</x:v>
      </x:c>
      <x:c r="B372" t="str">
        <x:v>GLM 5.2</x:v>
      </x:c>
      <x:c r="C372" t="str">
        <x:v>glm5</x:v>
      </x:c>
      <x:c r="D372" t="str">
        <x:v>H200</x:v>
      </x:c>
      <x:c r="E372" t="str">
        <x:v>long</x:v>
      </x:c>
      <x:c r="F372" s="66" t="n">
        <x:v>70</x:v>
      </x:c>
      <x:c r="G372" s="67" t="str">
        <x:v>Y</x:v>
      </x:c>
      <x:c r="H372" s="157" t="n">
        <x:v>28242.557768</x:v>
      </x:c>
      <x:c r="I372" s="70" t="n">
        <x:v>84.492978</x:v>
      </x:c>
      <x:c r="J372" s="70" t="n">
        <x:v>84.492978</x:v>
      </x:c>
      <x:c r="K372" s="158" t="n">
        <x:v>1</x:v>
      </x:c>
      <x:c r="L372" t="str">
        <x:v>H200</x:v>
      </x:c>
      <x:c r="M372" t="str">
        <x:v>410935</x:v>
      </x:c>
      <x:c r="N372" t="str">
        <x:v>sglang</x:v>
      </x:c>
      <x:c r="O372" t="str">
        <x:v>fp8</x:v>
      </x:c>
      <x:c r="P372" t="str">
        <x:v>mtp</x:v>
      </x:c>
      <x:c r="Q372" t="n">
        <x:v>4</x:v>
      </x:c>
      <x:c r="R372" t="str">
        <x:v>single_turn</x:v>
      </x:c>
      <x:c r="S372" t="n">
        <x:v>8192</x:v>
      </x:c>
      <x:c r="T372" t="n">
        <x:v>1024</x:v>
      </x:c>
      <x:c r="U372" t="n">
        <x:v>10</x:v>
      </x:c>
      <x:c r="V372" t="n">
        <x:v>1</x:v>
      </x:c>
      <x:c r="W372" s="65" t="str">
        <x:v>InferenceX_direct_model_fallback_target_met</x:v>
      </x:c>
      <x:c r="X372" s="65" t="str">
        <x:v>InferenceX_direct_model_fallback</x:v>
      </x:c>
      <x:c r="Y372" s="72" t="str">
        <x:v>2026-05-18</x:v>
      </x:c>
      <x:c r="Z372" s="65" t="str">
        <x:v>https://github.com/SemiAnalysisAI/InferenceX/actions/runs/26016387220/attempts/1</x:v>
      </x:c>
      <x:c r="AA372" s="65" t="str">
        <x:v>Selected highest output TPS/MW measured row meeting median interactivity &gt;= 70.</x:v>
      </x:c>
    </x:row>
    <x:row r="373">
      <x:c r="A373" t="str">
        <x:v>GLM 5.2|H200|agentic|70</x:v>
      </x:c>
      <x:c r="B373" t="str">
        <x:v>GLM 5.2</x:v>
      </x:c>
      <x:c r="C373" t="str">
        <x:v>glm5.2</x:v>
      </x:c>
      <x:c r="D373" t="str">
        <x:v>H200</x:v>
      </x:c>
      <x:c r="E373" t="str">
        <x:v>agentic</x:v>
      </x:c>
      <x:c r="F373" s="66" t="n">
        <x:v>70</x:v>
      </x:c>
      <x:c r="G373" s="67" t="str">
        <x:v>N</x:v>
      </x:c>
      <x:c r="H373" s="157"/>
      <x:c r="I373" s="70"/>
      <x:c r="J373" s="70"/>
      <x:c r="K373" s="158" t="n">
        <x:v>1</x:v>
      </x:c>
      <x:c r="L373" t="str">
        <x:v>H200</x:v>
      </x:c>
      <x:c r="M373" t="str"/>
      <x:c r="N373" t="str"/>
      <x:c r="O373" t="str"/>
      <x:c r="P373" t="str"/>
      <x:c r="Q373"/>
      <x:c r="R373" t="str">
        <x:v>agentic_traces</x:v>
      </x:c>
      <x:c r="S373"/>
      <x:c r="T373"/>
      <x:c r="U373" t="n">
        <x:v>6</x:v>
      </x:c>
      <x:c r="V373" t="n">
        <x:v>0</x:v>
      </x:c>
      <x:c r="W373" s="65" t="str">
        <x:v>unavailable_target_not_met</x:v>
      </x:c>
      <x:c r="X373" s="65" t="str">
        <x:v>InferenceX_exact_model_unavailable</x:v>
      </x:c>
      <x:c r="Y373" s="72" t="str"/>
      <x:c r="Z373" s="65" t="str"/>
      <x:c r="AA373" s="65" t="str">
        <x:v>No benchmark point reaches the requested interactivity; left blank (no edge-row reuse).</x:v>
      </x:c>
    </x:row>
    <x:row r="374">
      <x:c r="A374" t="str">
        <x:v>GLM 5.2|H200|short|100</x:v>
      </x:c>
      <x:c r="B374" t="str">
        <x:v>GLM 5.2</x:v>
      </x:c>
      <x:c r="C374" t="str">
        <x:v>glm5</x:v>
      </x:c>
      <x:c r="D374" t="str">
        <x:v>H200</x:v>
      </x:c>
      <x:c r="E374" t="str">
        <x:v>short</x:v>
      </x:c>
      <x:c r="F374" s="66" t="n">
        <x:v>100</x:v>
      </x:c>
      <x:c r="G374" s="67" t="str">
        <x:v>Y</x:v>
      </x:c>
      <x:c r="H374" s="157" t="n">
        <x:v>34731.983833</x:v>
      </x:c>
      <x:c r="I374" s="70" t="n">
        <x:v>101.934077</x:v>
      </x:c>
      <x:c r="J374" s="70" t="n">
        <x:v>101.934077</x:v>
      </x:c>
      <x:c r="K374" s="158" t="n">
        <x:v>1</x:v>
      </x:c>
      <x:c r="L374" t="str">
        <x:v>H200</x:v>
      </x:c>
      <x:c r="M374" t="str">
        <x:v>410937</x:v>
      </x:c>
      <x:c r="N374" t="str">
        <x:v>sglang</x:v>
      </x:c>
      <x:c r="O374" t="str">
        <x:v>fp8</x:v>
      </x:c>
      <x:c r="P374" t="str">
        <x:v>mtp</x:v>
      </x:c>
      <x:c r="Q374" t="n">
        <x:v>4</x:v>
      </x:c>
      <x:c r="R374" t="str">
        <x:v>single_turn</x:v>
      </x:c>
      <x:c r="S374" t="n">
        <x:v>1024</x:v>
      </x:c>
      <x:c r="T374" t="n">
        <x:v>1024</x:v>
      </x:c>
      <x:c r="U374" t="n">
        <x:v>10</x:v>
      </x:c>
      <x:c r="V374" t="n">
        <x:v>1</x:v>
      </x:c>
      <x:c r="W374" s="65" t="str">
        <x:v>InferenceX_direct_model_fallback_target_met</x:v>
      </x:c>
      <x:c r="X374" s="65" t="str">
        <x:v>InferenceX_direct_model_fallback</x:v>
      </x:c>
      <x:c r="Y374" s="72" t="str">
        <x:v>2026-05-18</x:v>
      </x:c>
      <x:c r="Z374" s="65" t="str">
        <x:v>https://github.com/SemiAnalysisAI/InferenceX/actions/runs/26016387220/attempts/1</x:v>
      </x:c>
      <x:c r="AA374" s="65" t="str">
        <x:v>Selected highest output TPS/MW measured row meeting median interactivity &gt;= 100.</x:v>
      </x:c>
    </x:row>
    <x:row r="375">
      <x:c r="A375" t="str">
        <x:v>GLM 5.2|H200|long|100</x:v>
      </x:c>
      <x:c r="B375" t="str">
        <x:v>GLM 5.2</x:v>
      </x:c>
      <x:c r="C375" t="str">
        <x:v>glm5</x:v>
      </x:c>
      <x:c r="D375" t="str">
        <x:v>H200</x:v>
      </x:c>
      <x:c r="E375" t="str">
        <x:v>long</x:v>
      </x:c>
      <x:c r="F375" s="66" t="n">
        <x:v>100</x:v>
      </x:c>
      <x:c r="G375" s="67" t="str">
        <x:v>N</x:v>
      </x:c>
      <x:c r="H375" s="157"/>
      <x:c r="I375" s="70"/>
      <x:c r="J375" s="70"/>
      <x:c r="K375" s="158" t="n">
        <x:v>1</x:v>
      </x:c>
      <x:c r="L375" t="str">
        <x:v>H200</x:v>
      </x:c>
      <x:c r="M375" t="str"/>
      <x:c r="N375" t="str"/>
      <x:c r="O375" t="str"/>
      <x:c r="P375" t="str"/>
      <x:c r="Q375"/>
      <x:c r="R375" t="str">
        <x:v>single_turn</x:v>
      </x:c>
      <x:c r="S375" t="n">
        <x:v>8192</x:v>
      </x:c>
      <x:c r="T375" t="n">
        <x:v>1024</x:v>
      </x:c>
      <x:c r="U375" t="n">
        <x:v>10</x:v>
      </x:c>
      <x:c r="V375" t="n">
        <x:v>0</x:v>
      </x:c>
      <x:c r="W375" s="65" t="str">
        <x:v>unavailable_target_not_met</x:v>
      </x:c>
      <x:c r="X375" s="65" t="str">
        <x:v>InferenceX_model_fallback_unavailable</x:v>
      </x:c>
      <x:c r="Y375" s="72" t="str"/>
      <x:c r="Z375" s="65" t="str"/>
      <x:c r="AA375" s="65" t="str">
        <x:v>No benchmark point reaches the requested interactivity; left blank (no edge-row reuse).</x:v>
      </x:c>
    </x:row>
    <x:row r="376">
      <x:c r="A376" t="str">
        <x:v>GLM 5.2|H200|agentic|100</x:v>
      </x:c>
      <x:c r="B376" t="str">
        <x:v>GLM 5.2</x:v>
      </x:c>
      <x:c r="C376" t="str">
        <x:v>glm5.2</x:v>
      </x:c>
      <x:c r="D376" t="str">
        <x:v>H200</x:v>
      </x:c>
      <x:c r="E376" t="str">
        <x:v>agentic</x:v>
      </x:c>
      <x:c r="F376" s="66" t="n">
        <x:v>100</x:v>
      </x:c>
      <x:c r="G376" s="67" t="str">
        <x:v>N</x:v>
      </x:c>
      <x:c r="H376" s="157"/>
      <x:c r="I376" s="70"/>
      <x:c r="J376" s="70"/>
      <x:c r="K376" s="158" t="n">
        <x:v>1</x:v>
      </x:c>
      <x:c r="L376" t="str">
        <x:v>H200</x:v>
      </x:c>
      <x:c r="M376" t="str"/>
      <x:c r="N376" t="str"/>
      <x:c r="O376" t="str"/>
      <x:c r="P376" t="str"/>
      <x:c r="Q376"/>
      <x:c r="R376" t="str">
        <x:v>agentic_traces</x:v>
      </x:c>
      <x:c r="S376"/>
      <x:c r="T376"/>
      <x:c r="U376" t="n">
        <x:v>6</x:v>
      </x:c>
      <x:c r="V376" t="n">
        <x:v>0</x:v>
      </x:c>
      <x:c r="W376" s="65" t="str">
        <x:v>unavailable_target_not_met</x:v>
      </x:c>
      <x:c r="X376" s="65" t="str">
        <x:v>InferenceX_exact_model_unavailable</x:v>
      </x:c>
      <x:c r="Y376" s="72" t="str"/>
      <x:c r="Z376" s="65" t="str"/>
      <x:c r="AA376" s="65" t="str">
        <x:v>No benchmark point reaches the requested interactivity; left blank (no edge-row reuse).</x:v>
      </x:c>
    </x:row>
    <x:row r="377">
      <x:c r="A377" t="str">
        <x:v>GLM 5.2|B200|short|30</x:v>
      </x:c>
      <x:c r="B377" t="str">
        <x:v>GLM 5.2</x:v>
      </x:c>
      <x:c r="C377" t="str">
        <x:v>glm5</x:v>
      </x:c>
      <x:c r="D377" t="str">
        <x:v>B200</x:v>
      </x:c>
      <x:c r="E377" t="str">
        <x:v>short</x:v>
      </x:c>
      <x:c r="F377" s="66" t="n">
        <x:v>30</x:v>
      </x:c>
      <x:c r="G377" s="67" t="str">
        <x:v>Y</x:v>
      </x:c>
      <x:c r="H377" s="157" t="n">
        <x:v>370871.940865</x:v>
      </x:c>
      <x:c r="I377" s="70" t="n">
        <x:v>40.003267</x:v>
      </x:c>
      <x:c r="J377" s="70" t="n">
        <x:v>40.003267</x:v>
      </x:c>
      <x:c r="K377" s="158" t="n">
        <x:v>1</x:v>
      </x:c>
      <x:c r="L377" t="str">
        <x:v>B200</x:v>
      </x:c>
      <x:c r="M377" t="str">
        <x:v>422375</x:v>
      </x:c>
      <x:c r="N377" t="str">
        <x:v>sglang</x:v>
      </x:c>
      <x:c r="O377" t="str">
        <x:v>fp4</x:v>
      </x:c>
      <x:c r="P377" t="str">
        <x:v>mtp</x:v>
      </x:c>
      <x:c r="Q377" t="n">
        <x:v>64</x:v>
      </x:c>
      <x:c r="R377" t="str">
        <x:v>single_turn</x:v>
      </x:c>
      <x:c r="S377" t="n">
        <x:v>1024</x:v>
      </x:c>
      <x:c r="T377" t="n">
        <x:v>1024</x:v>
      </x:c>
      <x:c r="U377" t="n">
        <x:v>39</x:v>
      </x:c>
      <x:c r="V377" t="n">
        <x:v>28</x:v>
      </x:c>
      <x:c r="W377" s="65" t="str">
        <x:v>InferenceX_direct_model_fallback_target_met</x:v>
      </x:c>
      <x:c r="X377" s="65" t="str">
        <x:v>InferenceX_direct_model_fallback</x:v>
      </x:c>
      <x:c r="Y377" s="72" t="str">
        <x:v>2026-06-12</x:v>
      </x:c>
      <x:c r="Z377" s="65" t="str">
        <x:v>https://github.com/SemiAnalysisAI/InferenceX/actions/runs/27431570825/attempts/3</x:v>
      </x:c>
      <x:c r="AA377" s="65" t="str">
        <x:v>Selected highest output TPS/MW measured row meeting median interactivity &gt;= 30.</x:v>
      </x:c>
    </x:row>
    <x:row r="378">
      <x:c r="A378" t="str">
        <x:v>GLM 5.2|B200|long|30</x:v>
      </x:c>
      <x:c r="B378" t="str">
        <x:v>GLM 5.2</x:v>
      </x:c>
      <x:c r="C378" t="str">
        <x:v>glm5</x:v>
      </x:c>
      <x:c r="D378" t="str">
        <x:v>B200</x:v>
      </x:c>
      <x:c r="E378" t="str">
        <x:v>long</x:v>
      </x:c>
      <x:c r="F378" s="66" t="n">
        <x:v>30</x:v>
      </x:c>
      <x:c r="G378" s="67" t="str">
        <x:v>Y</x:v>
      </x:c>
      <x:c r="H378" s="157" t="n">
        <x:v>197590.989834</x:v>
      </x:c>
      <x:c r="I378" s="70" t="n">
        <x:v>43.718345</x:v>
      </x:c>
      <x:c r="J378" s="70" t="n">
        <x:v>43.718345</x:v>
      </x:c>
      <x:c r="K378" s="158" t="n">
        <x:v>1</x:v>
      </x:c>
      <x:c r="L378" t="str">
        <x:v>B200</x:v>
      </x:c>
      <x:c r="M378" t="str">
        <x:v>422402</x:v>
      </x:c>
      <x:c r="N378" t="str">
        <x:v>sglang</x:v>
      </x:c>
      <x:c r="O378" t="str">
        <x:v>fp4</x:v>
      </x:c>
      <x:c r="P378" t="str">
        <x:v>mtp</x:v>
      </x:c>
      <x:c r="Q378" t="n">
        <x:v>32</x:v>
      </x:c>
      <x:c r="R378" t="str">
        <x:v>single_turn</x:v>
      </x:c>
      <x:c r="S378" t="n">
        <x:v>8192</x:v>
      </x:c>
      <x:c r="T378" t="n">
        <x:v>1024</x:v>
      </x:c>
      <x:c r="U378" t="n">
        <x:v>39</x:v>
      </x:c>
      <x:c r="V378" t="n">
        <x:v>24</x:v>
      </x:c>
      <x:c r="W378" s="65" t="str">
        <x:v>InferenceX_direct_model_fallback_target_met</x:v>
      </x:c>
      <x:c r="X378" s="65" t="str">
        <x:v>InferenceX_direct_model_fallback</x:v>
      </x:c>
      <x:c r="Y378" s="72" t="str">
        <x:v>2026-06-12</x:v>
      </x:c>
      <x:c r="Z378" s="65" t="str">
        <x:v>https://github.com/SemiAnalysisAI/InferenceX/actions/runs/27431570825/attempts/3</x:v>
      </x:c>
      <x:c r="AA378" s="65" t="str">
        <x:v>Selected highest output TPS/MW measured row meeting median interactivity &gt;= 30.</x:v>
      </x:c>
    </x:row>
    <x:row r="379">
      <x:c r="A379" t="str">
        <x:v>GLM 5.2|B200|agentic|30</x:v>
      </x:c>
      <x:c r="B379" t="str">
        <x:v>GLM 5.2</x:v>
      </x:c>
      <x:c r="C379" t="str">
        <x:v>glm5.2</x:v>
      </x:c>
      <x:c r="D379" t="str">
        <x:v>B200</x:v>
      </x:c>
      <x:c r="E379" t="str">
        <x:v>agentic</x:v>
      </x:c>
      <x:c r="F379" s="66" t="n">
        <x:v>30</x:v>
      </x:c>
      <x:c r="G379" s="67" t="str">
        <x:v>Y</x:v>
      </x:c>
      <x:c r="H379" s="157" t="n">
        <x:v>4327.231969</x:v>
      </x:c>
      <x:c r="I379" s="70" t="n">
        <x:v>32.776139</x:v>
      </x:c>
      <x:c r="J379" s="70" t="n">
        <x:v>32.776139</x:v>
      </x:c>
      <x:c r="K379" s="158" t="n">
        <x:v>1.33528265</x:v>
      </x:c>
      <x:c r="L379" t="str">
        <x:v>H200</x:v>
      </x:c>
      <x:c r="M379" t="str">
        <x:v>436736</x:v>
      </x:c>
      <x:c r="N379" t="str">
        <x:v>dynamo-sglang</x:v>
      </x:c>
      <x:c r="O379" t="str">
        <x:v>fp8</x:v>
      </x:c>
      <x:c r="P379" t="str">
        <x:v>none</x:v>
      </x:c>
      <x:c r="Q379" t="n">
        <x:v>8</x:v>
      </x:c>
      <x:c r="R379" t="str">
        <x:v>agentic_traces</x:v>
      </x:c>
      <x:c r="S379"/>
      <x:c r="T379"/>
      <x:c r="U379" t="n">
        <x:v>6</x:v>
      </x:c>
      <x:c r="V379" t="n">
        <x:v>6</x:v>
      </x:c>
      <x:c r="W379" s="65" t="str">
        <x:v>InferenceX_scaled_exact_model_target_met</x:v>
      </x:c>
      <x:c r="X379" s="65" t="str">
        <x:v>InferenceX_scaled_exact_model</x:v>
      </x:c>
      <x:c r="Y379" s="72" t="str">
        <x:v>2026-07-24</x:v>
      </x:c>
      <x:c r="Z379" s="65" t="str">
        <x:v>https://github.com/SemiAnalysisAI/InferenceX/actions/runs/30133535261/attempts/1</x:v>
      </x:c>
      <x:c r="AA379" s="65" t="str">
        <x:v>Measured H200 TPS/MW multiplied by the HBM-bandwidth/all-in-power ratio 1.3353x; source interactivity/concurrency/precision retained, then selected the highest source row meeting 30.</x:v>
      </x:c>
    </x:row>
    <x:row r="380">
      <x:c r="A380" t="str">
        <x:v>GLM 5.2|B200|short|50</x:v>
      </x:c>
      <x:c r="B380" t="str">
        <x:v>GLM 5.2</x:v>
      </x:c>
      <x:c r="C380" t="str">
        <x:v>glm5</x:v>
      </x:c>
      <x:c r="D380" t="str">
        <x:v>B200</x:v>
      </x:c>
      <x:c r="E380" t="str">
        <x:v>short</x:v>
      </x:c>
      <x:c r="F380" s="66" t="n">
        <x:v>50</x:v>
      </x:c>
      <x:c r="G380" s="67" t="str">
        <x:v>Y</x:v>
      </x:c>
      <x:c r="H380" s="157" t="n">
        <x:v>265805.844963</x:v>
      </x:c>
      <x:c r="I380" s="70" t="n">
        <x:v>58.600457</x:v>
      </x:c>
      <x:c r="J380" s="70" t="n">
        <x:v>58.600457</x:v>
      </x:c>
      <x:c r="K380" s="158" t="n">
        <x:v>1</x:v>
      </x:c>
      <x:c r="L380" t="str">
        <x:v>B200</x:v>
      </x:c>
      <x:c r="M380" t="str">
        <x:v>422373</x:v>
      </x:c>
      <x:c r="N380" t="str">
        <x:v>sglang</x:v>
      </x:c>
      <x:c r="O380" t="str">
        <x:v>fp4</x:v>
      </x:c>
      <x:c r="P380" t="str">
        <x:v>mtp</x:v>
      </x:c>
      <x:c r="Q380" t="n">
        <x:v>32</x:v>
      </x:c>
      <x:c r="R380" t="str">
        <x:v>single_turn</x:v>
      </x:c>
      <x:c r="S380" t="n">
        <x:v>1024</x:v>
      </x:c>
      <x:c r="T380" t="n">
        <x:v>1024</x:v>
      </x:c>
      <x:c r="U380" t="n">
        <x:v>39</x:v>
      </x:c>
      <x:c r="V380" t="n">
        <x:v>20</x:v>
      </x:c>
      <x:c r="W380" s="65" t="str">
        <x:v>InferenceX_direct_model_fallback_target_met</x:v>
      </x:c>
      <x:c r="X380" s="65" t="str">
        <x:v>InferenceX_direct_model_fallback</x:v>
      </x:c>
      <x:c r="Y380" s="72" t="str">
        <x:v>2026-06-12</x:v>
      </x:c>
      <x:c r="Z380" s="65" t="str">
        <x:v>https://github.com/SemiAnalysisAI/InferenceX/actions/runs/27431570825/attempts/3</x:v>
      </x:c>
      <x:c r="AA380" s="65" t="str">
        <x:v>Selected highest output TPS/MW measured row meeting median interactivity &gt;= 50.</x:v>
      </x:c>
    </x:row>
    <x:row r="381">
      <x:c r="A381" t="str">
        <x:v>GLM 5.2|B200|long|50</x:v>
      </x:c>
      <x:c r="B381" t="str">
        <x:v>GLM 5.2</x:v>
      </x:c>
      <x:c r="C381" t="str">
        <x:v>glm5</x:v>
      </x:c>
      <x:c r="D381" t="str">
        <x:v>B200</x:v>
      </x:c>
      <x:c r="E381" t="str">
        <x:v>long</x:v>
      </x:c>
      <x:c r="F381" s="66" t="n">
        <x:v>50</x:v>
      </x:c>
      <x:c r="G381" s="67" t="str">
        <x:v>Y</x:v>
      </x:c>
      <x:c r="H381" s="157" t="n">
        <x:v>147269.188915</x:v>
      </x:c>
      <x:c r="I381" s="70" t="n">
        <x:v>66.833032</x:v>
      </x:c>
      <x:c r="J381" s="70" t="n">
        <x:v>66.833032</x:v>
      </x:c>
      <x:c r="K381" s="158" t="n">
        <x:v>1</x:v>
      </x:c>
      <x:c r="L381" t="str">
        <x:v>B200</x:v>
      </x:c>
      <x:c r="M381" t="str">
        <x:v>422400</x:v>
      </x:c>
      <x:c r="N381" t="str">
        <x:v>sglang</x:v>
      </x:c>
      <x:c r="O381" t="str">
        <x:v>fp4</x:v>
      </x:c>
      <x:c r="P381" t="str">
        <x:v>mtp</x:v>
      </x:c>
      <x:c r="Q381" t="n">
        <x:v>16</x:v>
      </x:c>
      <x:c r="R381" t="str">
        <x:v>single_turn</x:v>
      </x:c>
      <x:c r="S381" t="n">
        <x:v>8192</x:v>
      </x:c>
      <x:c r="T381" t="n">
        <x:v>1024</x:v>
      </x:c>
      <x:c r="U381" t="n">
        <x:v>39</x:v>
      </x:c>
      <x:c r="V381" t="n">
        <x:v>14</x:v>
      </x:c>
      <x:c r="W381" s="65" t="str">
        <x:v>InferenceX_direct_model_fallback_target_met</x:v>
      </x:c>
      <x:c r="X381" s="65" t="str">
        <x:v>InferenceX_direct_model_fallback</x:v>
      </x:c>
      <x:c r="Y381" s="72" t="str">
        <x:v>2026-06-12</x:v>
      </x:c>
      <x:c r="Z381" s="65" t="str">
        <x:v>https://github.com/SemiAnalysisAI/InferenceX/actions/runs/27431570825/attempts/3</x:v>
      </x:c>
      <x:c r="AA381" s="65" t="str">
        <x:v>Selected highest output TPS/MW measured row meeting median interactivity &gt;= 50.</x:v>
      </x:c>
    </x:row>
    <x:row r="382">
      <x:c r="A382" t="str">
        <x:v>GLM 5.2|B200|agentic|50</x:v>
      </x:c>
      <x:c r="B382" t="str">
        <x:v>GLM 5.2</x:v>
      </x:c>
      <x:c r="C382" t="str">
        <x:v>glm5.2</x:v>
      </x:c>
      <x:c r="D382" t="str">
        <x:v>B200</x:v>
      </x:c>
      <x:c r="E382" t="str">
        <x:v>agentic</x:v>
      </x:c>
      <x:c r="F382" s="66" t="n">
        <x:v>50</x:v>
      </x:c>
      <x:c r="G382" s="67" t="str">
        <x:v>N</x:v>
      </x:c>
      <x:c r="H382" s="157"/>
      <x:c r="I382" s="70"/>
      <x:c r="J382" s="70"/>
      <x:c r="K382" s="158" t="n">
        <x:v>1.33528265</x:v>
      </x:c>
      <x:c r="L382" t="str">
        <x:v>H200</x:v>
      </x:c>
      <x:c r="M382" t="str"/>
      <x:c r="N382" t="str"/>
      <x:c r="O382" t="str"/>
      <x:c r="P382" t="str"/>
      <x:c r="Q382"/>
      <x:c r="R382" t="str">
        <x:v>agentic_traces</x:v>
      </x:c>
      <x:c r="S382"/>
      <x:c r="T382"/>
      <x:c r="U382" t="n">
        <x:v>6</x:v>
      </x:c>
      <x:c r="V382" t="n">
        <x:v>0</x:v>
      </x:c>
      <x:c r="W382" s="65" t="str">
        <x:v>unavailable_target_not_met</x:v>
      </x:c>
      <x:c r="X382" s="65" t="str">
        <x:v>InferenceX_exact_model_unavailable</x:v>
      </x:c>
      <x:c r="Y382" s="72" t="str"/>
      <x:c r="Z382" s="65" t="str"/>
      <x:c r="AA382" s="65" t="str">
        <x:v>No benchmark point reaches the requested interactivity; left blank (no edge-row reuse).</x:v>
      </x:c>
    </x:row>
    <x:row r="383">
      <x:c r="A383" t="str">
        <x:v>GLM 5.2|B200|short|70</x:v>
      </x:c>
      <x:c r="B383" t="str">
        <x:v>GLM 5.2</x:v>
      </x:c>
      <x:c r="C383" t="str">
        <x:v>glm5</x:v>
      </x:c>
      <x:c r="D383" t="str">
        <x:v>B200</x:v>
      </x:c>
      <x:c r="E383" t="str">
        <x:v>short</x:v>
      </x:c>
      <x:c r="F383" s="66" t="n">
        <x:v>70</x:v>
      </x:c>
      <x:c r="G383" s="67" t="str">
        <x:v>Y</x:v>
      </x:c>
      <x:c r="H383" s="157" t="n">
        <x:v>183059.447498</x:v>
      </x:c>
      <x:c r="I383" s="70" t="n">
        <x:v>80.405679</x:v>
      </x:c>
      <x:c r="J383" s="70" t="n">
        <x:v>80.405679</x:v>
      </x:c>
      <x:c r="K383" s="158" t="n">
        <x:v>1</x:v>
      </x:c>
      <x:c r="L383" t="str">
        <x:v>B200</x:v>
      </x:c>
      <x:c r="M383" t="str">
        <x:v>422371</x:v>
      </x:c>
      <x:c r="N383" t="str">
        <x:v>sglang</x:v>
      </x:c>
      <x:c r="O383" t="str">
        <x:v>fp4</x:v>
      </x:c>
      <x:c r="P383" t="str">
        <x:v>mtp</x:v>
      </x:c>
      <x:c r="Q383" t="n">
        <x:v>16</x:v>
      </x:c>
      <x:c r="R383" t="str">
        <x:v>single_turn</x:v>
      </x:c>
      <x:c r="S383" t="n">
        <x:v>1024</x:v>
      </x:c>
      <x:c r="T383" t="n">
        <x:v>1024</x:v>
      </x:c>
      <x:c r="U383" t="n">
        <x:v>39</x:v>
      </x:c>
      <x:c r="V383" t="n">
        <x:v>12</x:v>
      </x:c>
      <x:c r="W383" s="65" t="str">
        <x:v>InferenceX_direct_model_fallback_target_met</x:v>
      </x:c>
      <x:c r="X383" s="65" t="str">
        <x:v>InferenceX_direct_model_fallback</x:v>
      </x:c>
      <x:c r="Y383" s="72" t="str">
        <x:v>2026-06-12</x:v>
      </x:c>
      <x:c r="Z383" s="65" t="str">
        <x:v>https://github.com/SemiAnalysisAI/InferenceX/actions/runs/27431570825/attempts/3</x:v>
      </x:c>
      <x:c r="AA383" s="65" t="str">
        <x:v>Selected highest output TPS/MW measured row meeting median interactivity &gt;= 70.</x:v>
      </x:c>
    </x:row>
    <x:row r="384">
      <x:c r="A384" t="str">
        <x:v>GLM 5.2|B200|long|70</x:v>
      </x:c>
      <x:c r="B384" t="str">
        <x:v>GLM 5.2</x:v>
      </x:c>
      <x:c r="C384" t="str">
        <x:v>glm5</x:v>
      </x:c>
      <x:c r="D384" t="str">
        <x:v>B200</x:v>
      </x:c>
      <x:c r="E384" t="str">
        <x:v>long</x:v>
      </x:c>
      <x:c r="F384" s="66" t="n">
        <x:v>70</x:v>
      </x:c>
      <x:c r="G384" s="67" t="str">
        <x:v>Y</x:v>
      </x:c>
      <x:c r="H384" s="157" t="n">
        <x:v>104081.377299</x:v>
      </x:c>
      <x:c r="I384" s="70" t="n">
        <x:v>96.59092</x:v>
      </x:c>
      <x:c r="J384" s="70" t="n">
        <x:v>96.59092</x:v>
      </x:c>
      <x:c r="K384" s="158" t="n">
        <x:v>1</x:v>
      </x:c>
      <x:c r="L384" t="str">
        <x:v>B200</x:v>
      </x:c>
      <x:c r="M384" t="str">
        <x:v>422405</x:v>
      </x:c>
      <x:c r="N384" t="str">
        <x:v>sglang</x:v>
      </x:c>
      <x:c r="O384" t="str">
        <x:v>fp4</x:v>
      </x:c>
      <x:c r="P384" t="str">
        <x:v>mtp</x:v>
      </x:c>
      <x:c r="Q384" t="n">
        <x:v>8</x:v>
      </x:c>
      <x:c r="R384" t="str">
        <x:v>single_turn</x:v>
      </x:c>
      <x:c r="S384" t="n">
        <x:v>8192</x:v>
      </x:c>
      <x:c r="T384" t="n">
        <x:v>1024</x:v>
      </x:c>
      <x:c r="U384" t="n">
        <x:v>39</x:v>
      </x:c>
      <x:c r="V384" t="n">
        <x:v>7</x:v>
      </x:c>
      <x:c r="W384" s="65" t="str">
        <x:v>InferenceX_direct_model_fallback_target_met</x:v>
      </x:c>
      <x:c r="X384" s="65" t="str">
        <x:v>InferenceX_direct_model_fallback</x:v>
      </x:c>
      <x:c r="Y384" s="72" t="str">
        <x:v>2026-06-12</x:v>
      </x:c>
      <x:c r="Z384" s="65" t="str">
        <x:v>https://github.com/SemiAnalysisAI/InferenceX/actions/runs/27431570825/attempts/3</x:v>
      </x:c>
      <x:c r="AA384" s="65" t="str">
        <x:v>Selected highest output TPS/MW measured row meeting median interactivity &gt;= 70.</x:v>
      </x:c>
    </x:row>
    <x:row r="385">
      <x:c r="A385" t="str">
        <x:v>GLM 5.2|B200|agentic|70</x:v>
      </x:c>
      <x:c r="B385" t="str">
        <x:v>GLM 5.2</x:v>
      </x:c>
      <x:c r="C385" t="str">
        <x:v>glm5.2</x:v>
      </x:c>
      <x:c r="D385" t="str">
        <x:v>B200</x:v>
      </x:c>
      <x:c r="E385" t="str">
        <x:v>agentic</x:v>
      </x:c>
      <x:c r="F385" s="66" t="n">
        <x:v>70</x:v>
      </x:c>
      <x:c r="G385" s="67" t="str">
        <x:v>N</x:v>
      </x:c>
      <x:c r="H385" s="157"/>
      <x:c r="I385" s="70"/>
      <x:c r="J385" s="70"/>
      <x:c r="K385" s="158" t="n">
        <x:v>1.33528265</x:v>
      </x:c>
      <x:c r="L385" t="str">
        <x:v>H200</x:v>
      </x:c>
      <x:c r="M385" t="str"/>
      <x:c r="N385" t="str"/>
      <x:c r="O385" t="str"/>
      <x:c r="P385" t="str"/>
      <x:c r="Q385"/>
      <x:c r="R385" t="str">
        <x:v>agentic_traces</x:v>
      </x:c>
      <x:c r="S385"/>
      <x:c r="T385"/>
      <x:c r="U385" t="n">
        <x:v>6</x:v>
      </x:c>
      <x:c r="V385" t="n">
        <x:v>0</x:v>
      </x:c>
      <x:c r="W385" s="65" t="str">
        <x:v>unavailable_target_not_met</x:v>
      </x:c>
      <x:c r="X385" s="65" t="str">
        <x:v>InferenceX_exact_model_unavailable</x:v>
      </x:c>
      <x:c r="Y385" s="72" t="str"/>
      <x:c r="Z385" s="65" t="str"/>
      <x:c r="AA385" s="65" t="str">
        <x:v>No benchmark point reaches the requested interactivity; left blank (no edge-row reuse).</x:v>
      </x:c>
    </x:row>
    <x:row r="386">
      <x:c r="A386" t="str">
        <x:v>GLM 5.2|B200|short|100</x:v>
      </x:c>
      <x:c r="B386" t="str">
        <x:v>GLM 5.2</x:v>
      </x:c>
      <x:c r="C386" t="str">
        <x:v>glm5</x:v>
      </x:c>
      <x:c r="D386" t="str">
        <x:v>B200</x:v>
      </x:c>
      <x:c r="E386" t="str">
        <x:v>short</x:v>
      </x:c>
      <x:c r="F386" s="66" t="n">
        <x:v>100</x:v>
      </x:c>
      <x:c r="G386" s="67" t="str">
        <x:v>Y</x:v>
      </x:c>
      <x:c r="H386" s="157" t="n">
        <x:v>124359.821116</x:v>
      </x:c>
      <x:c r="I386" s="70" t="n">
        <x:v>110.338368</x:v>
      </x:c>
      <x:c r="J386" s="70" t="n">
        <x:v>110.338368</x:v>
      </x:c>
      <x:c r="K386" s="158" t="n">
        <x:v>1</x:v>
      </x:c>
      <x:c r="L386" t="str">
        <x:v>B200</x:v>
      </x:c>
      <x:c r="M386" t="str">
        <x:v>422376</x:v>
      </x:c>
      <x:c r="N386" t="str">
        <x:v>sglang</x:v>
      </x:c>
      <x:c r="O386" t="str">
        <x:v>fp4</x:v>
      </x:c>
      <x:c r="P386" t="str">
        <x:v>mtp</x:v>
      </x:c>
      <x:c r="Q386" t="n">
        <x:v>8</x:v>
      </x:c>
      <x:c r="R386" t="str">
        <x:v>single_turn</x:v>
      </x:c>
      <x:c r="S386" t="n">
        <x:v>1024</x:v>
      </x:c>
      <x:c r="T386" t="n">
        <x:v>1024</x:v>
      </x:c>
      <x:c r="U386" t="n">
        <x:v>39</x:v>
      </x:c>
      <x:c r="V386" t="n">
        <x:v>5</x:v>
      </x:c>
      <x:c r="W386" s="65" t="str">
        <x:v>InferenceX_direct_model_fallback_target_met</x:v>
      </x:c>
      <x:c r="X386" s="65" t="str">
        <x:v>InferenceX_direct_model_fallback</x:v>
      </x:c>
      <x:c r="Y386" s="72" t="str">
        <x:v>2026-06-12</x:v>
      </x:c>
      <x:c r="Z386" s="65" t="str">
        <x:v>https://github.com/SemiAnalysisAI/InferenceX/actions/runs/27431570825/attempts/3</x:v>
      </x:c>
      <x:c r="AA386" s="65" t="str">
        <x:v>Selected highest output TPS/MW measured row meeting median interactivity &gt;= 100.</x:v>
      </x:c>
    </x:row>
    <x:row r="387">
      <x:c r="A387" t="str">
        <x:v>GLM 5.2|B200|long|100</x:v>
      </x:c>
      <x:c r="B387" t="str">
        <x:v>GLM 5.2</x:v>
      </x:c>
      <x:c r="C387" t="str">
        <x:v>glm5</x:v>
      </x:c>
      <x:c r="D387" t="str">
        <x:v>B200</x:v>
      </x:c>
      <x:c r="E387" t="str">
        <x:v>long</x:v>
      </x:c>
      <x:c r="F387" s="66" t="n">
        <x:v>100</x:v>
      </x:c>
      <x:c r="G387" s="67" t="str">
        <x:v>Y</x:v>
      </x:c>
      <x:c r="H387" s="157" t="n">
        <x:v>71040.235259</x:v>
      </x:c>
      <x:c r="I387" s="70" t="n">
        <x:v>134.74127</x:v>
      </x:c>
      <x:c r="J387" s="70" t="n">
        <x:v>134.74127</x:v>
      </x:c>
      <x:c r="K387" s="158" t="n">
        <x:v>1</x:v>
      </x:c>
      <x:c r="L387" t="str">
        <x:v>B200</x:v>
      </x:c>
      <x:c r="M387" t="str">
        <x:v>422403</x:v>
      </x:c>
      <x:c r="N387" t="str">
        <x:v>sglang</x:v>
      </x:c>
      <x:c r="O387" t="str">
        <x:v>fp4</x:v>
      </x:c>
      <x:c r="P387" t="str">
        <x:v>mtp</x:v>
      </x:c>
      <x:c r="Q387" t="n">
        <x:v>4</x:v>
      </x:c>
      <x:c r="R387" t="str">
        <x:v>single_turn</x:v>
      </x:c>
      <x:c r="S387" t="n">
        <x:v>8192</x:v>
      </x:c>
      <x:c r="T387" t="n">
        <x:v>1024</x:v>
      </x:c>
      <x:c r="U387" t="n">
        <x:v>39</x:v>
      </x:c>
      <x:c r="V387" t="n">
        <x:v>3</x:v>
      </x:c>
      <x:c r="W387" s="65" t="str">
        <x:v>InferenceX_direct_model_fallback_target_met</x:v>
      </x:c>
      <x:c r="X387" s="65" t="str">
        <x:v>InferenceX_direct_model_fallback</x:v>
      </x:c>
      <x:c r="Y387" s="72" t="str">
        <x:v>2026-06-12</x:v>
      </x:c>
      <x:c r="Z387" s="65" t="str">
        <x:v>https://github.com/SemiAnalysisAI/InferenceX/actions/runs/27431570825/attempts/3</x:v>
      </x:c>
      <x:c r="AA387" s="65" t="str">
        <x:v>Selected highest output TPS/MW measured row meeting median interactivity &gt;= 100.</x:v>
      </x:c>
    </x:row>
    <x:row r="388">
      <x:c r="A388" t="str">
        <x:v>GLM 5.2|B200|agentic|100</x:v>
      </x:c>
      <x:c r="B388" t="str">
        <x:v>GLM 5.2</x:v>
      </x:c>
      <x:c r="C388" t="str">
        <x:v>glm5.2</x:v>
      </x:c>
      <x:c r="D388" t="str">
        <x:v>B200</x:v>
      </x:c>
      <x:c r="E388" t="str">
        <x:v>agentic</x:v>
      </x:c>
      <x:c r="F388" s="66" t="n">
        <x:v>100</x:v>
      </x:c>
      <x:c r="G388" s="67" t="str">
        <x:v>N</x:v>
      </x:c>
      <x:c r="H388" s="157"/>
      <x:c r="I388" s="70"/>
      <x:c r="J388" s="70"/>
      <x:c r="K388" s="158" t="n">
        <x:v>1.33528265</x:v>
      </x:c>
      <x:c r="L388" t="str">
        <x:v>H200</x:v>
      </x:c>
      <x:c r="M388" t="str"/>
      <x:c r="N388" t="str"/>
      <x:c r="O388" t="str"/>
      <x:c r="P388" t="str"/>
      <x:c r="Q388"/>
      <x:c r="R388" t="str">
        <x:v>agentic_traces</x:v>
      </x:c>
      <x:c r="S388"/>
      <x:c r="T388"/>
      <x:c r="U388" t="n">
        <x:v>6</x:v>
      </x:c>
      <x:c r="V388" t="n">
        <x:v>0</x:v>
      </x:c>
      <x:c r="W388" s="65" t="str">
        <x:v>unavailable_target_not_met</x:v>
      </x:c>
      <x:c r="X388" s="65" t="str">
        <x:v>InferenceX_exact_model_unavailable</x:v>
      </x:c>
      <x:c r="Y388" s="72" t="str"/>
      <x:c r="Z388" s="65" t="str"/>
      <x:c r="AA388" s="65" t="str">
        <x:v>No benchmark point reaches the requested interactivity; left blank (no edge-row reuse).</x:v>
      </x:c>
    </x:row>
    <x:row r="389">
      <x:c r="A389" t="str">
        <x:v>GLM 5.2|B300|short|30</x:v>
      </x:c>
      <x:c r="B389" t="str">
        <x:v>GLM 5.2</x:v>
      </x:c>
      <x:c r="C389" t="str">
        <x:v>glm5</x:v>
      </x:c>
      <x:c r="D389" t="str">
        <x:v>B300</x:v>
      </x:c>
      <x:c r="E389" t="str">
        <x:v>short</x:v>
      </x:c>
      <x:c r="F389" s="66" t="n">
        <x:v>30</x:v>
      </x:c>
      <x:c r="G389" s="67" t="str">
        <x:v>Y</x:v>
      </x:c>
      <x:c r="H389" s="157" t="n">
        <x:v>502149.6801</x:v>
      </x:c>
      <x:c r="I389" s="70" t="n">
        <x:v>30.749885</x:v>
      </x:c>
      <x:c r="J389" s="70" t="n">
        <x:v>30.749885</x:v>
      </x:c>
      <x:c r="K389" s="158" t="n">
        <x:v>1</x:v>
      </x:c>
      <x:c r="L389" t="str">
        <x:v>B300</x:v>
      </x:c>
      <x:c r="M389" t="str">
        <x:v>415671</x:v>
      </x:c>
      <x:c r="N389" t="str">
        <x:v>sglang</x:v>
      </x:c>
      <x:c r="O389" t="str">
        <x:v>fp4</x:v>
      </x:c>
      <x:c r="P389" t="str">
        <x:v>none</x:v>
      </x:c>
      <x:c r="Q389" t="n">
        <x:v>128</x:v>
      </x:c>
      <x:c r="R389" t="str">
        <x:v>single_turn</x:v>
      </x:c>
      <x:c r="S389" t="n">
        <x:v>1024</x:v>
      </x:c>
      <x:c r="T389" t="n">
        <x:v>1024</x:v>
      </x:c>
      <x:c r="U389" t="n">
        <x:v>29</x:v>
      </x:c>
      <x:c r="V389" t="n">
        <x:v>24</x:v>
      </x:c>
      <x:c r="W389" s="65" t="str">
        <x:v>InferenceX_direct_model_fallback_target_met</x:v>
      </x:c>
      <x:c r="X389" s="65" t="str">
        <x:v>InferenceX_direct_model_fallback</x:v>
      </x:c>
      <x:c r="Y389" s="72" t="str">
        <x:v>2026-05-25</x:v>
      </x:c>
      <x:c r="Z389" s="65" t="str">
        <x:v>https://github.com/SemiAnalysisAI/InferenceX/actions/runs/26381101926/attempts/1</x:v>
      </x:c>
      <x:c r="AA389" s="65" t="str">
        <x:v>Selected highest output TPS/MW measured row meeting median interactivity &gt;= 30.</x:v>
      </x:c>
    </x:row>
    <x:row r="390">
      <x:c r="A390" t="str">
        <x:v>GLM 5.2|B300|long|30</x:v>
      </x:c>
      <x:c r="B390" t="str">
        <x:v>GLM 5.2</x:v>
      </x:c>
      <x:c r="C390" t="str">
        <x:v>glm5</x:v>
      </x:c>
      <x:c r="D390" t="str">
        <x:v>B300</x:v>
      </x:c>
      <x:c r="E390" t="str">
        <x:v>long</x:v>
      </x:c>
      <x:c r="F390" s="66" t="n">
        <x:v>30</x:v>
      </x:c>
      <x:c r="G390" s="67" t="str">
        <x:v>Y</x:v>
      </x:c>
      <x:c r="H390" s="157" t="n">
        <x:v>185732.996618</x:v>
      </x:c>
      <x:c r="I390" s="70" t="n">
        <x:v>46.092102</x:v>
      </x:c>
      <x:c r="J390" s="70" t="n">
        <x:v>46.092102</x:v>
      </x:c>
      <x:c r="K390" s="158" t="n">
        <x:v>1</x:v>
      </x:c>
      <x:c r="L390" t="str">
        <x:v>B300</x:v>
      </x:c>
      <x:c r="M390" t="str">
        <x:v>415674</x:v>
      </x:c>
      <x:c r="N390" t="str">
        <x:v>sglang</x:v>
      </x:c>
      <x:c r="O390" t="str">
        <x:v>fp4</x:v>
      </x:c>
      <x:c r="P390" t="str">
        <x:v>mtp</x:v>
      </x:c>
      <x:c r="Q390" t="n">
        <x:v>32</x:v>
      </x:c>
      <x:c r="R390" t="str">
        <x:v>single_turn</x:v>
      </x:c>
      <x:c r="S390" t="n">
        <x:v>8192</x:v>
      </x:c>
      <x:c r="T390" t="n">
        <x:v>1024</x:v>
      </x:c>
      <x:c r="U390" t="n">
        <x:v>29</x:v>
      </x:c>
      <x:c r="V390" t="n">
        <x:v>17</x:v>
      </x:c>
      <x:c r="W390" s="65" t="str">
        <x:v>InferenceX_direct_model_fallback_target_met</x:v>
      </x:c>
      <x:c r="X390" s="65" t="str">
        <x:v>InferenceX_direct_model_fallback</x:v>
      </x:c>
      <x:c r="Y390" s="72" t="str">
        <x:v>2026-05-25</x:v>
      </x:c>
      <x:c r="Z390" s="65" t="str">
        <x:v>https://github.com/SemiAnalysisAI/InferenceX/actions/runs/26381101926/attempts/1</x:v>
      </x:c>
      <x:c r="AA390" s="65" t="str">
        <x:v>Selected highest output TPS/MW measured row meeting median interactivity &gt;= 30.</x:v>
      </x:c>
    </x:row>
    <x:row r="391">
      <x:c r="A391" t="str">
        <x:v>GLM 5.2|B300|agentic|30</x:v>
      </x:c>
      <x:c r="B391" t="str">
        <x:v>GLM 5.2</x:v>
      </x:c>
      <x:c r="C391" t="str">
        <x:v>glm5.2</x:v>
      </x:c>
      <x:c r="D391" t="str">
        <x:v>B300</x:v>
      </x:c>
      <x:c r="E391" t="str">
        <x:v>agentic</x:v>
      </x:c>
      <x:c r="F391" s="66" t="n">
        <x:v>30</x:v>
      </x:c>
      <x:c r="G391" s="67" t="str">
        <x:v>Y</x:v>
      </x:c>
      <x:c r="H391" s="157" t="n">
        <x:v>42139.784211</x:v>
      </x:c>
      <x:c r="I391" s="70" t="n">
        <x:v>88.105727</x:v>
      </x:c>
      <x:c r="J391" s="70" t="n">
        <x:v>88.105727</x:v>
      </x:c>
      <x:c r="K391" s="158" t="n">
        <x:v>1</x:v>
      </x:c>
      <x:c r="L391" t="str">
        <x:v>B300</x:v>
      </x:c>
      <x:c r="M391" t="str">
        <x:v>436267</x:v>
      </x:c>
      <x:c r="N391" t="str">
        <x:v>sglang</x:v>
      </x:c>
      <x:c r="O391" t="str">
        <x:v>fp4</x:v>
      </x:c>
      <x:c r="P391" t="str">
        <x:v>none</x:v>
      </x:c>
      <x:c r="Q391" t="n">
        <x:v>8</x:v>
      </x:c>
      <x:c r="R391" t="str">
        <x:v>agentic_traces</x:v>
      </x:c>
      <x:c r="S391"/>
      <x:c r="T391"/>
      <x:c r="U391" t="n">
        <x:v>27</x:v>
      </x:c>
      <x:c r="V391" t="n">
        <x:v>8</x:v>
      </x:c>
      <x:c r="W391" s="65" t="str">
        <x:v>InferenceX_direct_exact_model_target_met</x:v>
      </x:c>
      <x:c r="X391" s="65" t="str">
        <x:v>InferenceX_direct_exact_model</x:v>
      </x:c>
      <x:c r="Y391" s="72" t="str">
        <x:v>2026-07-19</x:v>
      </x:c>
      <x:c r="Z391" s="65" t="str">
        <x:v>https://github.com/SemiAnalysisAI/InferenceX/actions/runs/29651235293/attempts/1</x:v>
      </x:c>
      <x:c r="AA391" s="65" t="str">
        <x:v>Selected highest output TPS/MW measured row meeting median interactivity &gt;= 30.</x:v>
      </x:c>
    </x:row>
    <x:row r="392">
      <x:c r="A392" t="str">
        <x:v>GLM 5.2|B300|short|50</x:v>
      </x:c>
      <x:c r="B392" t="str">
        <x:v>GLM 5.2</x:v>
      </x:c>
      <x:c r="C392" t="str">
        <x:v>glm5</x:v>
      </x:c>
      <x:c r="D392" t="str">
        <x:v>B300</x:v>
      </x:c>
      <x:c r="E392" t="str">
        <x:v>short</x:v>
      </x:c>
      <x:c r="F392" s="66" t="n">
        <x:v>50</x:v>
      </x:c>
      <x:c r="G392" s="67" t="str">
        <x:v>Y</x:v>
      </x:c>
      <x:c r="H392" s="157" t="n">
        <x:v>452482.829041</x:v>
      </x:c>
      <x:c r="I392" s="70" t="n">
        <x:v>55.83043</x:v>
      </x:c>
      <x:c r="J392" s="70" t="n">
        <x:v>55.83043</x:v>
      </x:c>
      <x:c r="K392" s="158" t="n">
        <x:v>1</x:v>
      </x:c>
      <x:c r="L392" t="str">
        <x:v>B300</x:v>
      </x:c>
      <x:c r="M392" t="str">
        <x:v>415682</x:v>
      </x:c>
      <x:c r="N392" t="str">
        <x:v>sglang</x:v>
      </x:c>
      <x:c r="O392" t="str">
        <x:v>fp4</x:v>
      </x:c>
      <x:c r="P392" t="str">
        <x:v>mtp</x:v>
      </x:c>
      <x:c r="Q392" t="n">
        <x:v>64</x:v>
      </x:c>
      <x:c r="R392" t="str">
        <x:v>single_turn</x:v>
      </x:c>
      <x:c r="S392" t="n">
        <x:v>1024</x:v>
      </x:c>
      <x:c r="T392" t="n">
        <x:v>1024</x:v>
      </x:c>
      <x:c r="U392" t="n">
        <x:v>29</x:v>
      </x:c>
      <x:c r="V392" t="n">
        <x:v>17</x:v>
      </x:c>
      <x:c r="W392" s="65" t="str">
        <x:v>InferenceX_direct_model_fallback_target_met</x:v>
      </x:c>
      <x:c r="X392" s="65" t="str">
        <x:v>InferenceX_direct_model_fallback</x:v>
      </x:c>
      <x:c r="Y392" s="72" t="str">
        <x:v>2026-05-25</x:v>
      </x:c>
      <x:c r="Z392" s="65" t="str">
        <x:v>https://github.com/SemiAnalysisAI/InferenceX/actions/runs/26381101926/attempts/1</x:v>
      </x:c>
      <x:c r="AA392" s="65" t="str">
        <x:v>Selected highest output TPS/MW measured row meeting median interactivity &gt;= 50.</x:v>
      </x:c>
    </x:row>
    <x:row r="393">
      <x:c r="A393" t="str">
        <x:v>GLM 5.2|B300|long|50</x:v>
      </x:c>
      <x:c r="B393" t="str">
        <x:v>GLM 5.2</x:v>
      </x:c>
      <x:c r="C393" t="str">
        <x:v>glm5</x:v>
      </x:c>
      <x:c r="D393" t="str">
        <x:v>B300</x:v>
      </x:c>
      <x:c r="E393" t="str">
        <x:v>long</x:v>
      </x:c>
      <x:c r="F393" s="66" t="n">
        <x:v>50</x:v>
      </x:c>
      <x:c r="G393" s="67" t="str">
        <x:v>Y</x:v>
      </x:c>
      <x:c r="H393" s="157" t="n">
        <x:v>133518.890679</x:v>
      </x:c>
      <x:c r="I393" s="70" t="n">
        <x:v>67.026953</x:v>
      </x:c>
      <x:c r="J393" s="70" t="n">
        <x:v>67.026953</x:v>
      </x:c>
      <x:c r="K393" s="158" t="n">
        <x:v>1</x:v>
      </x:c>
      <x:c r="L393" t="str">
        <x:v>B300</x:v>
      </x:c>
      <x:c r="M393" t="str">
        <x:v>415686</x:v>
      </x:c>
      <x:c r="N393" t="str">
        <x:v>sglang</x:v>
      </x:c>
      <x:c r="O393" t="str">
        <x:v>fp4</x:v>
      </x:c>
      <x:c r="P393" t="str">
        <x:v>mtp</x:v>
      </x:c>
      <x:c r="Q393" t="n">
        <x:v>16</x:v>
      </x:c>
      <x:c r="R393" t="str">
        <x:v>single_turn</x:v>
      </x:c>
      <x:c r="S393" t="n">
        <x:v>8192</x:v>
      </x:c>
      <x:c r="T393" t="n">
        <x:v>1024</x:v>
      </x:c>
      <x:c r="U393" t="n">
        <x:v>29</x:v>
      </x:c>
      <x:c r="V393" t="n">
        <x:v>12</x:v>
      </x:c>
      <x:c r="W393" s="65" t="str">
        <x:v>InferenceX_direct_model_fallback_target_met</x:v>
      </x:c>
      <x:c r="X393" s="65" t="str">
        <x:v>InferenceX_direct_model_fallback</x:v>
      </x:c>
      <x:c r="Y393" s="72" t="str">
        <x:v>2026-05-25</x:v>
      </x:c>
      <x:c r="Z393" s="65" t="str">
        <x:v>https://github.com/SemiAnalysisAI/InferenceX/actions/runs/26381101926/attempts/1</x:v>
      </x:c>
      <x:c r="AA393" s="65" t="str">
        <x:v>Selected highest output TPS/MW measured row meeting median interactivity &gt;= 50.</x:v>
      </x:c>
    </x:row>
    <x:row r="394">
      <x:c r="A394" t="str">
        <x:v>GLM 5.2|B300|agentic|50</x:v>
      </x:c>
      <x:c r="B394" t="str">
        <x:v>GLM 5.2</x:v>
      </x:c>
      <x:c r="C394" t="str">
        <x:v>glm5.2</x:v>
      </x:c>
      <x:c r="D394" t="str">
        <x:v>B300</x:v>
      </x:c>
      <x:c r="E394" t="str">
        <x:v>agentic</x:v>
      </x:c>
      <x:c r="F394" s="66" t="n">
        <x:v>50</x:v>
      </x:c>
      <x:c r="G394" s="67" t="str">
        <x:v>Y</x:v>
      </x:c>
      <x:c r="H394" s="157" t="n">
        <x:v>42139.784211</x:v>
      </x:c>
      <x:c r="I394" s="70" t="n">
        <x:v>88.105727</x:v>
      </x:c>
      <x:c r="J394" s="70" t="n">
        <x:v>88.105727</x:v>
      </x:c>
      <x:c r="K394" s="158" t="n">
        <x:v>1</x:v>
      </x:c>
      <x:c r="L394" t="str">
        <x:v>B300</x:v>
      </x:c>
      <x:c r="M394" t="str">
        <x:v>436267</x:v>
      </x:c>
      <x:c r="N394" t="str">
        <x:v>sglang</x:v>
      </x:c>
      <x:c r="O394" t="str">
        <x:v>fp4</x:v>
      </x:c>
      <x:c r="P394" t="str">
        <x:v>none</x:v>
      </x:c>
      <x:c r="Q394" t="n">
        <x:v>8</x:v>
      </x:c>
      <x:c r="R394" t="str">
        <x:v>agentic_traces</x:v>
      </x:c>
      <x:c r="S394"/>
      <x:c r="T394"/>
      <x:c r="U394" t="n">
        <x:v>27</x:v>
      </x:c>
      <x:c r="V394" t="n">
        <x:v>8</x:v>
      </x:c>
      <x:c r="W394" s="65" t="str">
        <x:v>InferenceX_direct_exact_model_target_met</x:v>
      </x:c>
      <x:c r="X394" s="65" t="str">
        <x:v>InferenceX_direct_exact_model</x:v>
      </x:c>
      <x:c r="Y394" s="72" t="str">
        <x:v>2026-07-19</x:v>
      </x:c>
      <x:c r="Z394" s="65" t="str">
        <x:v>https://github.com/SemiAnalysisAI/InferenceX/actions/runs/29651235293/attempts/1</x:v>
      </x:c>
      <x:c r="AA394" s="65" t="str">
        <x:v>Selected highest output TPS/MW measured row meeting median interactivity &gt;= 50.</x:v>
      </x:c>
    </x:row>
    <x:row r="395">
      <x:c r="A395" t="str">
        <x:v>GLM 5.2|B300|short|70</x:v>
      </x:c>
      <x:c r="B395" t="str">
        <x:v>GLM 5.2</x:v>
      </x:c>
      <x:c r="C395" t="str">
        <x:v>glm5</x:v>
      </x:c>
      <x:c r="D395" t="str">
        <x:v>B300</x:v>
      </x:c>
      <x:c r="E395" t="str">
        <x:v>short</x:v>
      </x:c>
      <x:c r="F395" s="66" t="n">
        <x:v>70</x:v>
      </x:c>
      <x:c r="G395" s="67" t="str">
        <x:v>Y</x:v>
      </x:c>
      <x:c r="H395" s="157" t="n">
        <x:v>304367.385567</x:v>
      </x:c>
      <x:c r="I395" s="70" t="n">
        <x:v>74.939815</x:v>
      </x:c>
      <x:c r="J395" s="70" t="n">
        <x:v>74.939815</x:v>
      </x:c>
      <x:c r="K395" s="158" t="n">
        <x:v>1</x:v>
      </x:c>
      <x:c r="L395" t="str">
        <x:v>B300</x:v>
      </x:c>
      <x:c r="M395" t="str">
        <x:v>415658</x:v>
      </x:c>
      <x:c r="N395" t="str">
        <x:v>sglang</x:v>
      </x:c>
      <x:c r="O395" t="str">
        <x:v>fp4</x:v>
      </x:c>
      <x:c r="P395" t="str">
        <x:v>mtp</x:v>
      </x:c>
      <x:c r="Q395" t="n">
        <x:v>32</x:v>
      </x:c>
      <x:c r="R395" t="str">
        <x:v>single_turn</x:v>
      </x:c>
      <x:c r="S395" t="n">
        <x:v>1024</x:v>
      </x:c>
      <x:c r="T395" t="n">
        <x:v>1024</x:v>
      </x:c>
      <x:c r="U395" t="n">
        <x:v>29</x:v>
      </x:c>
      <x:c r="V395" t="n">
        <x:v>12</x:v>
      </x:c>
      <x:c r="W395" s="65" t="str">
        <x:v>InferenceX_direct_model_fallback_target_met</x:v>
      </x:c>
      <x:c r="X395" s="65" t="str">
        <x:v>InferenceX_direct_model_fallback</x:v>
      </x:c>
      <x:c r="Y395" s="72" t="str">
        <x:v>2026-05-25</x:v>
      </x:c>
      <x:c r="Z395" s="65" t="str">
        <x:v>https://github.com/SemiAnalysisAI/InferenceX/actions/runs/26381101926/attempts/1</x:v>
      </x:c>
      <x:c r="AA395" s="65" t="str">
        <x:v>Selected highest output TPS/MW measured row meeting median interactivity &gt;= 70.</x:v>
      </x:c>
    </x:row>
    <x:row r="396">
      <x:c r="A396" t="str">
        <x:v>GLM 5.2|B300|long|70</x:v>
      </x:c>
      <x:c r="B396" t="str">
        <x:v>GLM 5.2</x:v>
      </x:c>
      <x:c r="C396" t="str">
        <x:v>glm5</x:v>
      </x:c>
      <x:c r="D396" t="str">
        <x:v>B300</x:v>
      </x:c>
      <x:c r="E396" t="str">
        <x:v>long</x:v>
      </x:c>
      <x:c r="F396" s="66" t="n">
        <x:v>70</x:v>
      </x:c>
      <x:c r="G396" s="67" t="str">
        <x:v>Y</x:v>
      </x:c>
      <x:c r="H396" s="157" t="n">
        <x:v>94619.071867</x:v>
      </x:c>
      <x:c r="I396" s="70" t="n">
        <x:v>95.808218</x:v>
      </x:c>
      <x:c r="J396" s="70" t="n">
        <x:v>95.808218</x:v>
      </x:c>
      <x:c r="K396" s="158" t="n">
        <x:v>1</x:v>
      </x:c>
      <x:c r="L396" t="str">
        <x:v>B300</x:v>
      </x:c>
      <x:c r="M396" t="str">
        <x:v>415662</x:v>
      </x:c>
      <x:c r="N396" t="str">
        <x:v>sglang</x:v>
      </x:c>
      <x:c r="O396" t="str">
        <x:v>fp4</x:v>
      </x:c>
      <x:c r="P396" t="str">
        <x:v>mtp</x:v>
      </x:c>
      <x:c r="Q396" t="n">
        <x:v>8</x:v>
      </x:c>
      <x:c r="R396" t="str">
        <x:v>single_turn</x:v>
      </x:c>
      <x:c r="S396" t="n">
        <x:v>8192</x:v>
      </x:c>
      <x:c r="T396" t="n">
        <x:v>1024</x:v>
      </x:c>
      <x:c r="U396" t="n">
        <x:v>29</x:v>
      </x:c>
      <x:c r="V396" t="n">
        <x:v>7</x:v>
      </x:c>
      <x:c r="W396" s="65" t="str">
        <x:v>InferenceX_direct_model_fallback_target_met</x:v>
      </x:c>
      <x:c r="X396" s="65" t="str">
        <x:v>InferenceX_direct_model_fallback</x:v>
      </x:c>
      <x:c r="Y396" s="72" t="str">
        <x:v>2026-05-25</x:v>
      </x:c>
      <x:c r="Z396" s="65" t="str">
        <x:v>https://github.com/SemiAnalysisAI/InferenceX/actions/runs/26381101926/attempts/1</x:v>
      </x:c>
      <x:c r="AA396" s="65" t="str">
        <x:v>Selected highest output TPS/MW measured row meeting median interactivity &gt;= 70.</x:v>
      </x:c>
    </x:row>
    <x:row r="397">
      <x:c r="A397" t="str">
        <x:v>GLM 5.2|B300|agentic|70</x:v>
      </x:c>
      <x:c r="B397" t="str">
        <x:v>GLM 5.2</x:v>
      </x:c>
      <x:c r="C397" t="str">
        <x:v>glm5.2</x:v>
      </x:c>
      <x:c r="D397" t="str">
        <x:v>B300</x:v>
      </x:c>
      <x:c r="E397" t="str">
        <x:v>agentic</x:v>
      </x:c>
      <x:c r="F397" s="66" t="n">
        <x:v>70</x:v>
      </x:c>
      <x:c r="G397" s="67" t="str">
        <x:v>Y</x:v>
      </x:c>
      <x:c r="H397" s="157" t="n">
        <x:v>42139.784211</x:v>
      </x:c>
      <x:c r="I397" s="70" t="n">
        <x:v>88.105727</x:v>
      </x:c>
      <x:c r="J397" s="70" t="n">
        <x:v>88.105727</x:v>
      </x:c>
      <x:c r="K397" s="158" t="n">
        <x:v>1</x:v>
      </x:c>
      <x:c r="L397" t="str">
        <x:v>B300</x:v>
      </x:c>
      <x:c r="M397" t="str">
        <x:v>436267</x:v>
      </x:c>
      <x:c r="N397" t="str">
        <x:v>sglang</x:v>
      </x:c>
      <x:c r="O397" t="str">
        <x:v>fp4</x:v>
      </x:c>
      <x:c r="P397" t="str">
        <x:v>none</x:v>
      </x:c>
      <x:c r="Q397" t="n">
        <x:v>8</x:v>
      </x:c>
      <x:c r="R397" t="str">
        <x:v>agentic_traces</x:v>
      </x:c>
      <x:c r="S397"/>
      <x:c r="T397"/>
      <x:c r="U397" t="n">
        <x:v>27</x:v>
      </x:c>
      <x:c r="V397" t="n">
        <x:v>8</x:v>
      </x:c>
      <x:c r="W397" s="65" t="str">
        <x:v>InferenceX_direct_exact_model_target_met</x:v>
      </x:c>
      <x:c r="X397" s="65" t="str">
        <x:v>InferenceX_direct_exact_model</x:v>
      </x:c>
      <x:c r="Y397" s="72" t="str">
        <x:v>2026-07-19</x:v>
      </x:c>
      <x:c r="Z397" s="65" t="str">
        <x:v>https://github.com/SemiAnalysisAI/InferenceX/actions/runs/29651235293/attempts/1</x:v>
      </x:c>
      <x:c r="AA397" s="65" t="str">
        <x:v>Selected highest output TPS/MW measured row meeting median interactivity &gt;= 70.</x:v>
      </x:c>
    </x:row>
    <x:row r="398">
      <x:c r="A398" t="str">
        <x:v>GLM 5.2|B300|short|100</x:v>
      </x:c>
      <x:c r="B398" t="str">
        <x:v>GLM 5.2</x:v>
      </x:c>
      <x:c r="C398" t="str">
        <x:v>glm5</x:v>
      </x:c>
      <x:c r="D398" t="str">
        <x:v>B300</x:v>
      </x:c>
      <x:c r="E398" t="str">
        <x:v>short</x:v>
      </x:c>
      <x:c r="F398" s="66" t="n">
        <x:v>100</x:v>
      </x:c>
      <x:c r="G398" s="67" t="str">
        <x:v>Y</x:v>
      </x:c>
      <x:c r="H398" s="157" t="n">
        <x:v>120916.677544</x:v>
      </x:c>
      <x:c r="I398" s="70" t="n">
        <x:v>118.536341</x:v>
      </x:c>
      <x:c r="J398" s="70" t="n">
        <x:v>118.536341</x:v>
      </x:c>
      <x:c r="K398" s="158" t="n">
        <x:v>1</x:v>
      </x:c>
      <x:c r="L398" t="str">
        <x:v>B300</x:v>
      </x:c>
      <x:c r="M398" t="str">
        <x:v>415666</x:v>
      </x:c>
      <x:c r="N398" t="str">
        <x:v>sglang</x:v>
      </x:c>
      <x:c r="O398" t="str">
        <x:v>fp4</x:v>
      </x:c>
      <x:c r="P398" t="str">
        <x:v>mtp</x:v>
      </x:c>
      <x:c r="Q398" t="n">
        <x:v>8</x:v>
      </x:c>
      <x:c r="R398" t="str">
        <x:v>single_turn</x:v>
      </x:c>
      <x:c r="S398" t="n">
        <x:v>1024</x:v>
      </x:c>
      <x:c r="T398" t="n">
        <x:v>1024</x:v>
      </x:c>
      <x:c r="U398" t="n">
        <x:v>29</x:v>
      </x:c>
      <x:c r="V398" t="n">
        <x:v>5</x:v>
      </x:c>
      <x:c r="W398" s="65" t="str">
        <x:v>InferenceX_direct_model_fallback_target_met</x:v>
      </x:c>
      <x:c r="X398" s="65" t="str">
        <x:v>InferenceX_direct_model_fallback</x:v>
      </x:c>
      <x:c r="Y398" s="72" t="str">
        <x:v>2026-05-25</x:v>
      </x:c>
      <x:c r="Z398" s="65" t="str">
        <x:v>https://github.com/SemiAnalysisAI/InferenceX/actions/runs/26381101926/attempts/1</x:v>
      </x:c>
      <x:c r="AA398" s="65" t="str">
        <x:v>Selected highest output TPS/MW measured row meeting median interactivity &gt;= 100.</x:v>
      </x:c>
    </x:row>
    <x:row r="399">
      <x:c r="A399" t="str">
        <x:v>GLM 5.2|B300|long|100</x:v>
      </x:c>
      <x:c r="B399" t="str">
        <x:v>GLM 5.2</x:v>
      </x:c>
      <x:c r="C399" t="str">
        <x:v>glm5</x:v>
      </x:c>
      <x:c r="D399" t="str">
        <x:v>B300</x:v>
      </x:c>
      <x:c r="E399" t="str">
        <x:v>long</x:v>
      </x:c>
      <x:c r="F399" s="66" t="n">
        <x:v>100</x:v>
      </x:c>
      <x:c r="G399" s="67" t="str">
        <x:v>Y</x:v>
      </x:c>
      <x:c r="H399" s="157" t="n">
        <x:v>63499.903269</x:v>
      </x:c>
      <x:c r="I399" s="70" t="n">
        <x:v>128.999772</x:v>
      </x:c>
      <x:c r="J399" s="70" t="n">
        <x:v>128.999772</x:v>
      </x:c>
      <x:c r="K399" s="158" t="n">
        <x:v>1</x:v>
      </x:c>
      <x:c r="L399" t="str">
        <x:v>B300</x:v>
      </x:c>
      <x:c r="M399" t="str">
        <x:v>415673</x:v>
      </x:c>
      <x:c r="N399" t="str">
        <x:v>sglang</x:v>
      </x:c>
      <x:c r="O399" t="str">
        <x:v>fp4</x:v>
      </x:c>
      <x:c r="P399" t="str">
        <x:v>mtp</x:v>
      </x:c>
      <x:c r="Q399" t="n">
        <x:v>4</x:v>
      </x:c>
      <x:c r="R399" t="str">
        <x:v>single_turn</x:v>
      </x:c>
      <x:c r="S399" t="n">
        <x:v>8192</x:v>
      </x:c>
      <x:c r="T399" t="n">
        <x:v>1024</x:v>
      </x:c>
      <x:c r="U399" t="n">
        <x:v>29</x:v>
      </x:c>
      <x:c r="V399" t="n">
        <x:v>3</x:v>
      </x:c>
      <x:c r="W399" s="65" t="str">
        <x:v>InferenceX_direct_model_fallback_target_met</x:v>
      </x:c>
      <x:c r="X399" s="65" t="str">
        <x:v>InferenceX_direct_model_fallback</x:v>
      </x:c>
      <x:c r="Y399" s="72" t="str">
        <x:v>2026-05-25</x:v>
      </x:c>
      <x:c r="Z399" s="65" t="str">
        <x:v>https://github.com/SemiAnalysisAI/InferenceX/actions/runs/26381101926/attempts/1</x:v>
      </x:c>
      <x:c r="AA399" s="65" t="str">
        <x:v>Selected highest output TPS/MW measured row meeting median interactivity &gt;= 100.</x:v>
      </x:c>
    </x:row>
    <x:row r="400">
      <x:c r="A400" t="str">
        <x:v>GLM 5.2|B300|agentic|100</x:v>
      </x:c>
      <x:c r="B400" t="str">
        <x:v>GLM 5.2</x:v>
      </x:c>
      <x:c r="C400" t="str">
        <x:v>glm5.2</x:v>
      </x:c>
      <x:c r="D400" t="str">
        <x:v>B300</x:v>
      </x:c>
      <x:c r="E400" t="str">
        <x:v>agentic</x:v>
      </x:c>
      <x:c r="F400" s="66" t="n">
        <x:v>100</x:v>
      </x:c>
      <x:c r="G400" s="67" t="str">
        <x:v>Y</x:v>
      </x:c>
      <x:c r="H400" s="157" t="n">
        <x:v>25102.252632</x:v>
      </x:c>
      <x:c r="I400" s="70" t="n">
        <x:v>104.275287</x:v>
      </x:c>
      <x:c r="J400" s="70" t="n">
        <x:v>104.275287</x:v>
      </x:c>
      <x:c r="K400" s="158" t="n">
        <x:v>1</x:v>
      </x:c>
      <x:c r="L400" t="str">
        <x:v>B300</x:v>
      </x:c>
      <x:c r="M400" t="str">
        <x:v>436295</x:v>
      </x:c>
      <x:c r="N400" t="str">
        <x:v>sglang</x:v>
      </x:c>
      <x:c r="O400" t="str">
        <x:v>fp4</x:v>
      </x:c>
      <x:c r="P400" t="str">
        <x:v>none</x:v>
      </x:c>
      <x:c r="Q400" t="n">
        <x:v>4</x:v>
      </x:c>
      <x:c r="R400" t="str">
        <x:v>agentic_traces</x:v>
      </x:c>
      <x:c r="S400"/>
      <x:c r="T400"/>
      <x:c r="U400" t="n">
        <x:v>27</x:v>
      </x:c>
      <x:c r="V400" t="n">
        <x:v>6</x:v>
      </x:c>
      <x:c r="W400" s="65" t="str">
        <x:v>InferenceX_direct_exact_model_target_met</x:v>
      </x:c>
      <x:c r="X400" s="65" t="str">
        <x:v>InferenceX_direct_exact_model</x:v>
      </x:c>
      <x:c r="Y400" s="72" t="str">
        <x:v>2026-07-21</x:v>
      </x:c>
      <x:c r="Z400" s="65" t="str">
        <x:v>https://github.com/SemiAnalysisAI/InferenceX/actions/runs/29741710665/attempts/1</x:v>
      </x:c>
      <x:c r="AA400" s="65" t="str">
        <x:v>Selected highest output TPS/MW measured row meeting median interactivity &gt;= 100.</x:v>
      </x:c>
    </x:row>
    <x:row r="401">
      <x:c r="A401" t="str">
        <x:v>GLM 5.2|GB200|short|30</x:v>
      </x:c>
      <x:c r="B401" t="str">
        <x:v>GLM 5.2</x:v>
      </x:c>
      <x:c r="C401" t="str">
        <x:v>glm5</x:v>
      </x:c>
      <x:c r="D401" t="str">
        <x:v>GB200</x:v>
      </x:c>
      <x:c r="E401" t="str">
        <x:v>short</x:v>
      </x:c>
      <x:c r="F401" s="66" t="n">
        <x:v>30</x:v>
      </x:c>
      <x:c r="G401" s="67" t="str">
        <x:v>Y</x:v>
      </x:c>
      <x:c r="H401" s="157" t="n">
        <x:v>3848103.724153</x:v>
      </x:c>
      <x:c r="I401" s="70" t="n">
        <x:v>32.625733</x:v>
      </x:c>
      <x:c r="J401" s="70" t="n">
        <x:v>32.625733</x:v>
      </x:c>
      <x:c r="K401" s="158" t="n">
        <x:v>1</x:v>
      </x:c>
      <x:c r="L401" t="str">
        <x:v>GB200</x:v>
      </x:c>
      <x:c r="M401" t="str">
        <x:v>436052</x:v>
      </x:c>
      <x:c r="N401" t="str">
        <x:v>dynamo-trt</x:v>
      </x:c>
      <x:c r="O401" t="str">
        <x:v>fp4</x:v>
      </x:c>
      <x:c r="P401" t="str">
        <x:v>mtp</x:v>
      </x:c>
      <x:c r="Q401" t="n">
        <x:v>4301</x:v>
      </x:c>
      <x:c r="R401" t="str">
        <x:v>single_turn</x:v>
      </x:c>
      <x:c r="S401" t="n">
        <x:v>1024</x:v>
      </x:c>
      <x:c r="T401" t="n">
        <x:v>1024</x:v>
      </x:c>
      <x:c r="U401" t="n">
        <x:v>47</x:v>
      </x:c>
      <x:c r="V401" t="n">
        <x:v>43</x:v>
      </x:c>
      <x:c r="W401" s="65" t="str">
        <x:v>InferenceX_direct_model_fallback_target_met</x:v>
      </x:c>
      <x:c r="X401" s="65" t="str">
        <x:v>InferenceX_direct_model_fallback</x:v>
      </x:c>
      <x:c r="Y401" s="72" t="str">
        <x:v>2026-07-16</x:v>
      </x:c>
      <x:c r="Z401" s="65" t="str">
        <x:v>https://github.com/SemiAnalysisAI/InferenceX/actions/runs/29443720859/attempts/3</x:v>
      </x:c>
      <x:c r="AA401" s="65" t="str">
        <x:v>Selected highest output TPS/MW measured row meeting median interactivity &gt;= 30.</x:v>
      </x:c>
    </x:row>
    <x:row r="402">
      <x:c r="A402" t="str">
        <x:v>GLM 5.2|GB200|long|30</x:v>
      </x:c>
      <x:c r="B402" t="str">
        <x:v>GLM 5.2</x:v>
      </x:c>
      <x:c r="C402" t="str">
        <x:v>glm5</x:v>
      </x:c>
      <x:c r="D402" t="str">
        <x:v>GB200</x:v>
      </x:c>
      <x:c r="E402" t="str">
        <x:v>long</x:v>
      </x:c>
      <x:c r="F402" s="66" t="n">
        <x:v>30</x:v>
      </x:c>
      <x:c r="G402" s="67" t="str">
        <x:v>Y</x:v>
      </x:c>
      <x:c r="H402" s="157" t="n">
        <x:v>2480998.816075</x:v>
      </x:c>
      <x:c r="I402" s="70" t="n">
        <x:v>37.980533</x:v>
      </x:c>
      <x:c r="J402" s="70" t="n">
        <x:v>37.980533</x:v>
      </x:c>
      <x:c r="K402" s="158" t="n">
        <x:v>1</x:v>
      </x:c>
      <x:c r="L402" t="str">
        <x:v>GB200</x:v>
      </x:c>
      <x:c r="M402" t="str">
        <x:v>436041</x:v>
      </x:c>
      <x:c r="N402" t="str">
        <x:v>dynamo-trt</x:v>
      </x:c>
      <x:c r="O402" t="str">
        <x:v>fp4</x:v>
      </x:c>
      <x:c r="P402" t="str">
        <x:v>mtp</x:v>
      </x:c>
      <x:c r="Q402" t="n">
        <x:v>2253</x:v>
      </x:c>
      <x:c r="R402" t="str">
        <x:v>single_turn</x:v>
      </x:c>
      <x:c r="S402" t="n">
        <x:v>8192</x:v>
      </x:c>
      <x:c r="T402" t="n">
        <x:v>1024</x:v>
      </x:c>
      <x:c r="U402" t="n">
        <x:v>55</x:v>
      </x:c>
      <x:c r="V402" t="n">
        <x:v>53</x:v>
      </x:c>
      <x:c r="W402" s="65" t="str">
        <x:v>InferenceX_direct_model_fallback_target_met</x:v>
      </x:c>
      <x:c r="X402" s="65" t="str">
        <x:v>InferenceX_direct_model_fallback</x:v>
      </x:c>
      <x:c r="Y402" s="72" t="str">
        <x:v>2026-07-16</x:v>
      </x:c>
      <x:c r="Z402" s="65" t="str">
        <x:v>https://github.com/SemiAnalysisAI/InferenceX/actions/runs/29443720859/attempts/3</x:v>
      </x:c>
      <x:c r="AA402" s="65" t="str">
        <x:v>Selected highest output TPS/MW measured row meeting median interactivity &gt;= 30.</x:v>
      </x:c>
    </x:row>
    <x:row r="403">
      <x:c r="A403" t="str">
        <x:v>GLM 5.2|GB200|agentic|30</x:v>
      </x:c>
      <x:c r="B403" t="str">
        <x:v>GLM 5.2</x:v>
      </x:c>
      <x:c r="C403" t="str">
        <x:v>glm5.2</x:v>
      </x:c>
      <x:c r="D403" t="str">
        <x:v>GB200</x:v>
      </x:c>
      <x:c r="E403" t="str">
        <x:v>agentic</x:v>
      </x:c>
      <x:c r="F403" s="66" t="n">
        <x:v>30</x:v>
      </x:c>
      <x:c r="G403" s="67" t="str">
        <x:v>Y</x:v>
      </x:c>
      <x:c r="H403" s="157" t="n">
        <x:v>3956.987522</x:v>
      </x:c>
      <x:c r="I403" s="70" t="n">
        <x:v>32.776139</x:v>
      </x:c>
      <x:c r="J403" s="70" t="n">
        <x:v>32.776139</x:v>
      </x:c>
      <x:c r="K403" s="158" t="n">
        <x:v>1.22103387</x:v>
      </x:c>
      <x:c r="L403" t="str">
        <x:v>H200</x:v>
      </x:c>
      <x:c r="M403" t="str">
        <x:v>436736</x:v>
      </x:c>
      <x:c r="N403" t="str">
        <x:v>dynamo-sglang</x:v>
      </x:c>
      <x:c r="O403" t="str">
        <x:v>fp8</x:v>
      </x:c>
      <x:c r="P403" t="str">
        <x:v>none</x:v>
      </x:c>
      <x:c r="Q403" t="n">
        <x:v>8</x:v>
      </x:c>
      <x:c r="R403" t="str">
        <x:v>agentic_traces</x:v>
      </x:c>
      <x:c r="S403"/>
      <x:c r="T403"/>
      <x:c r="U403" t="n">
        <x:v>6</x:v>
      </x:c>
      <x:c r="V403" t="n">
        <x:v>6</x:v>
      </x:c>
      <x:c r="W403" s="65" t="str">
        <x:v>InferenceX_scaled_exact_model_target_met</x:v>
      </x:c>
      <x:c r="X403" s="65" t="str">
        <x:v>InferenceX_scaled_exact_model</x:v>
      </x:c>
      <x:c r="Y403" s="72" t="str">
        <x:v>2026-07-24</x:v>
      </x:c>
      <x:c r="Z403" s="65" t="str">
        <x:v>https://github.com/SemiAnalysisAI/InferenceX/actions/runs/30133535261/attempts/1</x:v>
      </x:c>
      <x:c r="AA403" s="65" t="str">
        <x:v>Measured H200 TPS/MW multiplied by the HBM-bandwidth/all-in-power ratio 1.2210x; source interactivity/concurrency/precision retained, then selected the highest source row meeting 30.</x:v>
      </x:c>
    </x:row>
    <x:row r="404">
      <x:c r="A404" t="str">
        <x:v>GLM 5.2|GB200|short|50</x:v>
      </x:c>
      <x:c r="B404" t="str">
        <x:v>GLM 5.2</x:v>
      </x:c>
      <x:c r="C404" t="str">
        <x:v>glm5</x:v>
      </x:c>
      <x:c r="D404" t="str">
        <x:v>GB200</x:v>
      </x:c>
      <x:c r="E404" t="str">
        <x:v>short</x:v>
      </x:c>
      <x:c r="F404" s="66" t="n">
        <x:v>50</x:v>
      </x:c>
      <x:c r="G404" s="67" t="str">
        <x:v>Y</x:v>
      </x:c>
      <x:c r="H404" s="157" t="n">
        <x:v>2144633.211945</x:v>
      </x:c>
      <x:c r="I404" s="70" t="n">
        <x:v>66.430287</x:v>
      </x:c>
      <x:c r="J404" s="70" t="n">
        <x:v>66.430287</x:v>
      </x:c>
      <x:c r="K404" s="158" t="n">
        <x:v>1</x:v>
      </x:c>
      <x:c r="L404" t="str">
        <x:v>GB200</x:v>
      </x:c>
      <x:c r="M404" t="str">
        <x:v>436048</x:v>
      </x:c>
      <x:c r="N404" t="str">
        <x:v>dynamo-trt</x:v>
      </x:c>
      <x:c r="O404" t="str">
        <x:v>fp4</x:v>
      </x:c>
      <x:c r="P404" t="str">
        <x:v>mtp</x:v>
      </x:c>
      <x:c r="Q404" t="n">
        <x:v>1229</x:v>
      </x:c>
      <x:c r="R404" t="str">
        <x:v>single_turn</x:v>
      </x:c>
      <x:c r="S404" t="n">
        <x:v>1024</x:v>
      </x:c>
      <x:c r="T404" t="n">
        <x:v>1024</x:v>
      </x:c>
      <x:c r="U404" t="n">
        <x:v>47</x:v>
      </x:c>
      <x:c r="V404" t="n">
        <x:v>29</x:v>
      </x:c>
      <x:c r="W404" s="65" t="str">
        <x:v>InferenceX_direct_model_fallback_target_met</x:v>
      </x:c>
      <x:c r="X404" s="65" t="str">
        <x:v>InferenceX_direct_model_fallback</x:v>
      </x:c>
      <x:c r="Y404" s="72" t="str">
        <x:v>2026-07-16</x:v>
      </x:c>
      <x:c r="Z404" s="65" t="str">
        <x:v>https://github.com/SemiAnalysisAI/InferenceX/actions/runs/29443720859/attempts/3</x:v>
      </x:c>
      <x:c r="AA404" s="65" t="str">
        <x:v>Selected highest output TPS/MW measured row meeting median interactivity &gt;= 50.</x:v>
      </x:c>
    </x:row>
    <x:row r="405">
      <x:c r="A405" t="str">
        <x:v>GLM 5.2|GB200|long|50</x:v>
      </x:c>
      <x:c r="B405" t="str">
        <x:v>GLM 5.2</x:v>
      </x:c>
      <x:c r="C405" t="str">
        <x:v>glm5</x:v>
      </x:c>
      <x:c r="D405" t="str">
        <x:v>GB200</x:v>
      </x:c>
      <x:c r="E405" t="str">
        <x:v>long</x:v>
      </x:c>
      <x:c r="F405" s="66" t="n">
        <x:v>50</x:v>
      </x:c>
      <x:c r="G405" s="67" t="str">
        <x:v>Y</x:v>
      </x:c>
      <x:c r="H405" s="157" t="n">
        <x:v>1747386.062728</x:v>
      </x:c>
      <x:c r="I405" s="70" t="n">
        <x:v>53.887355</x:v>
      </x:c>
      <x:c r="J405" s="70" t="n">
        <x:v>53.887355</x:v>
      </x:c>
      <x:c r="K405" s="158" t="n">
        <x:v>1</x:v>
      </x:c>
      <x:c r="L405" t="str">
        <x:v>GB200</x:v>
      </x:c>
      <x:c r="M405" t="str">
        <x:v>436038</x:v>
      </x:c>
      <x:c r="N405" t="str">
        <x:v>dynamo-trt</x:v>
      </x:c>
      <x:c r="O405" t="str">
        <x:v>fp4</x:v>
      </x:c>
      <x:c r="P405" t="str">
        <x:v>mtp</x:v>
      </x:c>
      <x:c r="Q405" t="n">
        <x:v>1127</x:v>
      </x:c>
      <x:c r="R405" t="str">
        <x:v>single_turn</x:v>
      </x:c>
      <x:c r="S405" t="n">
        <x:v>8192</x:v>
      </x:c>
      <x:c r="T405" t="n">
        <x:v>1024</x:v>
      </x:c>
      <x:c r="U405" t="n">
        <x:v>55</x:v>
      </x:c>
      <x:c r="V405" t="n">
        <x:v>38</x:v>
      </x:c>
      <x:c r="W405" s="65" t="str">
        <x:v>InferenceX_direct_model_fallback_target_met</x:v>
      </x:c>
      <x:c r="X405" s="65" t="str">
        <x:v>InferenceX_direct_model_fallback</x:v>
      </x:c>
      <x:c r="Y405" s="72" t="str">
        <x:v>2026-07-16</x:v>
      </x:c>
      <x:c r="Z405" s="65" t="str">
        <x:v>https://github.com/SemiAnalysisAI/InferenceX/actions/runs/29443720859/attempts/3</x:v>
      </x:c>
      <x:c r="AA405" s="65" t="str">
        <x:v>Selected highest output TPS/MW measured row meeting median interactivity &gt;= 50.</x:v>
      </x:c>
    </x:row>
    <x:row r="406">
      <x:c r="A406" t="str">
        <x:v>GLM 5.2|GB200|agentic|50</x:v>
      </x:c>
      <x:c r="B406" t="str">
        <x:v>GLM 5.2</x:v>
      </x:c>
      <x:c r="C406" t="str">
        <x:v>glm5.2</x:v>
      </x:c>
      <x:c r="D406" t="str">
        <x:v>GB200</x:v>
      </x:c>
      <x:c r="E406" t="str">
        <x:v>agentic</x:v>
      </x:c>
      <x:c r="F406" s="66" t="n">
        <x:v>50</x:v>
      </x:c>
      <x:c r="G406" s="67" t="str">
        <x:v>N</x:v>
      </x:c>
      <x:c r="H406" s="157"/>
      <x:c r="I406" s="70"/>
      <x:c r="J406" s="70"/>
      <x:c r="K406" s="158" t="n">
        <x:v>1.22103387</x:v>
      </x:c>
      <x:c r="L406" t="str">
        <x:v>H200</x:v>
      </x:c>
      <x:c r="M406" t="str"/>
      <x:c r="N406" t="str"/>
      <x:c r="O406" t="str"/>
      <x:c r="P406" t="str"/>
      <x:c r="Q406"/>
      <x:c r="R406" t="str">
        <x:v>agentic_traces</x:v>
      </x:c>
      <x:c r="S406"/>
      <x:c r="T406"/>
      <x:c r="U406" t="n">
        <x:v>6</x:v>
      </x:c>
      <x:c r="V406" t="n">
        <x:v>0</x:v>
      </x:c>
      <x:c r="W406" s="65" t="str">
        <x:v>unavailable_target_not_met</x:v>
      </x:c>
      <x:c r="X406" s="65" t="str">
        <x:v>InferenceX_exact_model_unavailable</x:v>
      </x:c>
      <x:c r="Y406" s="72" t="str"/>
      <x:c r="Z406" s="65" t="str"/>
      <x:c r="AA406" s="65" t="str">
        <x:v>No benchmark point reaches the requested interactivity; left blank (no edge-row reuse).</x:v>
      </x:c>
    </x:row>
    <x:row r="407">
      <x:c r="A407" t="str">
        <x:v>GLM 5.2|GB200|short|70</x:v>
      </x:c>
      <x:c r="B407" t="str">
        <x:v>GLM 5.2</x:v>
      </x:c>
      <x:c r="C407" t="str">
        <x:v>glm5</x:v>
      </x:c>
      <x:c r="D407" t="str">
        <x:v>GB200</x:v>
      </x:c>
      <x:c r="E407" t="str">
        <x:v>short</x:v>
      </x:c>
      <x:c r="F407" s="66" t="n">
        <x:v>70</x:v>
      </x:c>
      <x:c r="G407" s="67" t="str">
        <x:v>Y</x:v>
      </x:c>
      <x:c r="H407" s="157" t="n">
        <x:v>1373865.024521</x:v>
      </x:c>
      <x:c r="I407" s="70" t="n">
        <x:v>84.125865</x:v>
      </x:c>
      <x:c r="J407" s="70" t="n">
        <x:v>84.125865</x:v>
      </x:c>
      <x:c r="K407" s="158" t="n">
        <x:v>1</x:v>
      </x:c>
      <x:c r="L407" t="str">
        <x:v>GB200</x:v>
      </x:c>
      <x:c r="M407" t="str">
        <x:v>436051</x:v>
      </x:c>
      <x:c r="N407" t="str">
        <x:v>dynamo-trt</x:v>
      </x:c>
      <x:c r="O407" t="str">
        <x:v>fp4</x:v>
      </x:c>
      <x:c r="P407" t="str">
        <x:v>mtp</x:v>
      </x:c>
      <x:c r="Q407" t="n">
        <x:v>615</x:v>
      </x:c>
      <x:c r="R407" t="str">
        <x:v>single_turn</x:v>
      </x:c>
      <x:c r="S407" t="n">
        <x:v>1024</x:v>
      </x:c>
      <x:c r="T407" t="n">
        <x:v>1024</x:v>
      </x:c>
      <x:c r="U407" t="n">
        <x:v>47</x:v>
      </x:c>
      <x:c r="V407" t="n">
        <x:v>20</x:v>
      </x:c>
      <x:c r="W407" s="65" t="str">
        <x:v>InferenceX_direct_model_fallback_target_met</x:v>
      </x:c>
      <x:c r="X407" s="65" t="str">
        <x:v>InferenceX_direct_model_fallback</x:v>
      </x:c>
      <x:c r="Y407" s="72" t="str">
        <x:v>2026-07-16</x:v>
      </x:c>
      <x:c r="Z407" s="65" t="str">
        <x:v>https://github.com/SemiAnalysisAI/InferenceX/actions/runs/29443720859/attempts/3</x:v>
      </x:c>
      <x:c r="AA407" s="65" t="str">
        <x:v>Selected highest output TPS/MW measured row meeting median interactivity &gt;= 70.</x:v>
      </x:c>
    </x:row>
    <x:row r="408">
      <x:c r="A408" t="str">
        <x:v>GLM 5.2|GB200|long|70</x:v>
      </x:c>
      <x:c r="B408" t="str">
        <x:v>GLM 5.2</x:v>
      </x:c>
      <x:c r="C408" t="str">
        <x:v>glm5</x:v>
      </x:c>
      <x:c r="D408" t="str">
        <x:v>GB200</x:v>
      </x:c>
      <x:c r="E408" t="str">
        <x:v>long</x:v>
      </x:c>
      <x:c r="F408" s="66" t="n">
        <x:v>70</x:v>
      </x:c>
      <x:c r="G408" s="67" t="str">
        <x:v>Y</x:v>
      </x:c>
      <x:c r="H408" s="157" t="n">
        <x:v>1231212.80607</x:v>
      </x:c>
      <x:c r="I408" s="70" t="n">
        <x:v>75.800453</x:v>
      </x:c>
      <x:c r="J408" s="70" t="n">
        <x:v>75.800453</x:v>
      </x:c>
      <x:c r="K408" s="158" t="n">
        <x:v>1</x:v>
      </x:c>
      <x:c r="L408" t="str">
        <x:v>GB200</x:v>
      </x:c>
      <x:c r="M408" t="str">
        <x:v>436033</x:v>
      </x:c>
      <x:c r="N408" t="str">
        <x:v>dynamo-trt</x:v>
      </x:c>
      <x:c r="O408" t="str">
        <x:v>fp4</x:v>
      </x:c>
      <x:c r="P408" t="str">
        <x:v>mtp</x:v>
      </x:c>
      <x:c r="Q408" t="n">
        <x:v>615</x:v>
      </x:c>
      <x:c r="R408" t="str">
        <x:v>single_turn</x:v>
      </x:c>
      <x:c r="S408" t="n">
        <x:v>8192</x:v>
      </x:c>
      <x:c r="T408" t="n">
        <x:v>1024</x:v>
      </x:c>
      <x:c r="U408" t="n">
        <x:v>55</x:v>
      </x:c>
      <x:c r="V408" t="n">
        <x:v>25</x:v>
      </x:c>
      <x:c r="W408" s="65" t="str">
        <x:v>InferenceX_direct_model_fallback_target_met</x:v>
      </x:c>
      <x:c r="X408" s="65" t="str">
        <x:v>InferenceX_direct_model_fallback</x:v>
      </x:c>
      <x:c r="Y408" s="72" t="str">
        <x:v>2026-07-16</x:v>
      </x:c>
      <x:c r="Z408" s="65" t="str">
        <x:v>https://github.com/SemiAnalysisAI/InferenceX/actions/runs/29443720859/attempts/3</x:v>
      </x:c>
      <x:c r="AA408" s="65" t="str">
        <x:v>Selected highest output TPS/MW measured row meeting median interactivity &gt;= 70.</x:v>
      </x:c>
    </x:row>
    <x:row r="409">
      <x:c r="A409" t="str">
        <x:v>GLM 5.2|GB200|agentic|70</x:v>
      </x:c>
      <x:c r="B409" t="str">
        <x:v>GLM 5.2</x:v>
      </x:c>
      <x:c r="C409" t="str">
        <x:v>glm5.2</x:v>
      </x:c>
      <x:c r="D409" t="str">
        <x:v>GB200</x:v>
      </x:c>
      <x:c r="E409" t="str">
        <x:v>agentic</x:v>
      </x:c>
      <x:c r="F409" s="66" t="n">
        <x:v>70</x:v>
      </x:c>
      <x:c r="G409" s="67" t="str">
        <x:v>N</x:v>
      </x:c>
      <x:c r="H409" s="157"/>
      <x:c r="I409" s="70"/>
      <x:c r="J409" s="70"/>
      <x:c r="K409" s="158" t="n">
        <x:v>1.22103387</x:v>
      </x:c>
      <x:c r="L409" t="str">
        <x:v>H200</x:v>
      </x:c>
      <x:c r="M409" t="str"/>
      <x:c r="N409" t="str"/>
      <x:c r="O409" t="str"/>
      <x:c r="P409" t="str"/>
      <x:c r="Q409"/>
      <x:c r="R409" t="str">
        <x:v>agentic_traces</x:v>
      </x:c>
      <x:c r="S409"/>
      <x:c r="T409"/>
      <x:c r="U409" t="n">
        <x:v>6</x:v>
      </x:c>
      <x:c r="V409" t="n">
        <x:v>0</x:v>
      </x:c>
      <x:c r="W409" s="65" t="str">
        <x:v>unavailable_target_not_met</x:v>
      </x:c>
      <x:c r="X409" s="65" t="str">
        <x:v>InferenceX_exact_model_unavailable</x:v>
      </x:c>
      <x:c r="Y409" s="72" t="str"/>
      <x:c r="Z409" s="65" t="str"/>
      <x:c r="AA409" s="65" t="str">
        <x:v>No benchmark point reaches the requested interactivity; left blank (no edge-row reuse).</x:v>
      </x:c>
    </x:row>
    <x:row r="410">
      <x:c r="A410" t="str">
        <x:v>GLM 5.2|GB200|short|100</x:v>
      </x:c>
      <x:c r="B410" t="str">
        <x:v>GLM 5.2</x:v>
      </x:c>
      <x:c r="C410" t="str">
        <x:v>glm5</x:v>
      </x:c>
      <x:c r="D410" t="str">
        <x:v>GB200</x:v>
      </x:c>
      <x:c r="E410" t="str">
        <x:v>short</x:v>
      </x:c>
      <x:c r="F410" s="66" t="n">
        <x:v>100</x:v>
      </x:c>
      <x:c r="G410" s="67" t="str">
        <x:v>Y</x:v>
      </x:c>
      <x:c r="H410" s="157" t="n">
        <x:v>449612.680198</x:v>
      </x:c>
      <x:c r="I410" s="70" t="n">
        <x:v>109.374511</x:v>
      </x:c>
      <x:c r="J410" s="70" t="n">
        <x:v>109.374511</x:v>
      </x:c>
      <x:c r="K410" s="158" t="n">
        <x:v>1</x:v>
      </x:c>
      <x:c r="L410" t="str">
        <x:v>GB200</x:v>
      </x:c>
      <x:c r="M410" t="str">
        <x:v>436030</x:v>
      </x:c>
      <x:c r="N410" t="str">
        <x:v>dynamo-trt</x:v>
      </x:c>
      <x:c r="O410" t="str">
        <x:v>fp4</x:v>
      </x:c>
      <x:c r="P410" t="str">
        <x:v>mtp</x:v>
      </x:c>
      <x:c r="Q410" t="n">
        <x:v>308</x:v>
      </x:c>
      <x:c r="R410" t="str">
        <x:v>single_turn</x:v>
      </x:c>
      <x:c r="S410" t="n">
        <x:v>1024</x:v>
      </x:c>
      <x:c r="T410" t="n">
        <x:v>1024</x:v>
      </x:c>
      <x:c r="U410" t="n">
        <x:v>47</x:v>
      </x:c>
      <x:c r="V410" t="n">
        <x:v>10</x:v>
      </x:c>
      <x:c r="W410" s="65" t="str">
        <x:v>InferenceX_direct_model_fallback_target_met</x:v>
      </x:c>
      <x:c r="X410" s="65" t="str">
        <x:v>InferenceX_direct_model_fallback</x:v>
      </x:c>
      <x:c r="Y410" s="72" t="str">
        <x:v>2026-07-16</x:v>
      </x:c>
      <x:c r="Z410" s="65" t="str">
        <x:v>https://github.com/SemiAnalysisAI/InferenceX/actions/runs/29443720859/attempts/3</x:v>
      </x:c>
      <x:c r="AA410" s="65" t="str">
        <x:v>Selected highest output TPS/MW measured row meeting median interactivity &gt;= 100.</x:v>
      </x:c>
    </x:row>
    <x:row r="411">
      <x:c r="A411" t="str">
        <x:v>GLM 5.2|GB200|long|100</x:v>
      </x:c>
      <x:c r="B411" t="str">
        <x:v>GLM 5.2</x:v>
      </x:c>
      <x:c r="C411" t="str">
        <x:v>glm5</x:v>
      </x:c>
      <x:c r="D411" t="str">
        <x:v>GB200</x:v>
      </x:c>
      <x:c r="E411" t="str">
        <x:v>long</x:v>
      </x:c>
      <x:c r="F411" s="66" t="n">
        <x:v>100</x:v>
      </x:c>
      <x:c r="G411" s="67" t="str">
        <x:v>Y</x:v>
      </x:c>
      <x:c r="H411" s="157" t="n">
        <x:v>222604.13847</x:v>
      </x:c>
      <x:c r="I411" s="70" t="n">
        <x:v>109.367428</x:v>
      </x:c>
      <x:c r="J411" s="70" t="n">
        <x:v>109.367428</x:v>
      </x:c>
      <x:c r="K411" s="158" t="n">
        <x:v>1</x:v>
      </x:c>
      <x:c r="L411" t="str">
        <x:v>GB200</x:v>
      </x:c>
      <x:c r="M411" t="str">
        <x:v>436034</x:v>
      </x:c>
      <x:c r="N411" t="str">
        <x:v>dynamo-trt</x:v>
      </x:c>
      <x:c r="O411" t="str">
        <x:v>fp4</x:v>
      </x:c>
      <x:c r="P411" t="str">
        <x:v>mtp</x:v>
      </x:c>
      <x:c r="Q411" t="n">
        <x:v>180</x:v>
      </x:c>
      <x:c r="R411" t="str">
        <x:v>single_turn</x:v>
      </x:c>
      <x:c r="S411" t="n">
        <x:v>8192</x:v>
      </x:c>
      <x:c r="T411" t="n">
        <x:v>1024</x:v>
      </x:c>
      <x:c r="U411" t="n">
        <x:v>55</x:v>
      </x:c>
      <x:c r="V411" t="n">
        <x:v>11</x:v>
      </x:c>
      <x:c r="W411" s="65" t="str">
        <x:v>InferenceX_direct_model_fallback_target_met</x:v>
      </x:c>
      <x:c r="X411" s="65" t="str">
        <x:v>InferenceX_direct_model_fallback</x:v>
      </x:c>
      <x:c r="Y411" s="72" t="str">
        <x:v>2026-07-16</x:v>
      </x:c>
      <x:c r="Z411" s="65" t="str">
        <x:v>https://github.com/SemiAnalysisAI/InferenceX/actions/runs/29443720859/attempts/3</x:v>
      </x:c>
      <x:c r="AA411" s="65" t="str">
        <x:v>Selected highest output TPS/MW measured row meeting median interactivity &gt;= 100.</x:v>
      </x:c>
    </x:row>
    <x:row r="412">
      <x:c r="A412" t="str">
        <x:v>GLM 5.2|GB200|agentic|100</x:v>
      </x:c>
      <x:c r="B412" t="str">
        <x:v>GLM 5.2</x:v>
      </x:c>
      <x:c r="C412" t="str">
        <x:v>glm5.2</x:v>
      </x:c>
      <x:c r="D412" t="str">
        <x:v>GB200</x:v>
      </x:c>
      <x:c r="E412" t="str">
        <x:v>agentic</x:v>
      </x:c>
      <x:c r="F412" s="66" t="n">
        <x:v>100</x:v>
      </x:c>
      <x:c r="G412" s="67" t="str">
        <x:v>N</x:v>
      </x:c>
      <x:c r="H412" s="157"/>
      <x:c r="I412" s="70"/>
      <x:c r="J412" s="70"/>
      <x:c r="K412" s="158" t="n">
        <x:v>1.22103387</x:v>
      </x:c>
      <x:c r="L412" t="str">
        <x:v>H200</x:v>
      </x:c>
      <x:c r="M412" t="str"/>
      <x:c r="N412" t="str"/>
      <x:c r="O412" t="str"/>
      <x:c r="P412" t="str"/>
      <x:c r="Q412"/>
      <x:c r="R412" t="str">
        <x:v>agentic_traces</x:v>
      </x:c>
      <x:c r="S412"/>
      <x:c r="T412"/>
      <x:c r="U412" t="n">
        <x:v>6</x:v>
      </x:c>
      <x:c r="V412" t="n">
        <x:v>0</x:v>
      </x:c>
      <x:c r="W412" s="65" t="str">
        <x:v>unavailable_target_not_met</x:v>
      </x:c>
      <x:c r="X412" s="65" t="str">
        <x:v>InferenceX_exact_model_unavailable</x:v>
      </x:c>
      <x:c r="Y412" s="72" t="str"/>
      <x:c r="Z412" s="65" t="str"/>
      <x:c r="AA412" s="65" t="str">
        <x:v>No benchmark point reaches the requested interactivity; left blank (no edge-row reuse).</x:v>
      </x:c>
    </x:row>
    <x:row r="413">
      <x:c r="A413" t="str">
        <x:v>GLM 5.2|GB300|short|30</x:v>
      </x:c>
      <x:c r="B413" t="str">
        <x:v>GLM 5.2</x:v>
      </x:c>
      <x:c r="C413" t="str">
        <x:v>glm5</x:v>
      </x:c>
      <x:c r="D413" t="str">
        <x:v>GB300</x:v>
      </x:c>
      <x:c r="E413" t="str">
        <x:v>short</x:v>
      </x:c>
      <x:c r="F413" s="66" t="n">
        <x:v>30</x:v>
      </x:c>
      <x:c r="G413" s="67" t="str">
        <x:v>Y</x:v>
      </x:c>
      <x:c r="H413" s="157" t="n">
        <x:v>3832469.521354</x:v>
      </x:c>
      <x:c r="I413" s="70" t="n">
        <x:v>36.175938</x:v>
      </x:c>
      <x:c r="J413" s="70" t="n">
        <x:v>36.175938</x:v>
      </x:c>
      <x:c r="K413" s="158" t="n">
        <x:v>1</x:v>
      </x:c>
      <x:c r="L413" t="str">
        <x:v>GB300</x:v>
      </x:c>
      <x:c r="M413" t="str">
        <x:v>434055</x:v>
      </x:c>
      <x:c r="N413" t="str">
        <x:v>dynamo-trt</x:v>
      </x:c>
      <x:c r="O413" t="str">
        <x:v>fp4</x:v>
      </x:c>
      <x:c r="P413" t="str">
        <x:v>mtp</x:v>
      </x:c>
      <x:c r="Q413" t="n">
        <x:v>4301</x:v>
      </x:c>
      <x:c r="R413" t="str">
        <x:v>single_turn</x:v>
      </x:c>
      <x:c r="S413" t="n">
        <x:v>1024</x:v>
      </x:c>
      <x:c r="T413" t="n">
        <x:v>1024</x:v>
      </x:c>
      <x:c r="U413" t="n">
        <x:v>58</x:v>
      </x:c>
      <x:c r="V413" t="n">
        <x:v>51</x:v>
      </x:c>
      <x:c r="W413" s="65" t="str">
        <x:v>InferenceX_direct_model_fallback_target_met</x:v>
      </x:c>
      <x:c r="X413" s="65" t="str">
        <x:v>InferenceX_direct_model_fallback</x:v>
      </x:c>
      <x:c r="Y413" s="72" t="str">
        <x:v>2026-07-09</x:v>
      </x:c>
      <x:c r="Z413" s="65" t="str">
        <x:v>https://github.com/SemiAnalysisAI/InferenceX/actions/runs/27634553033/attempts/1</x:v>
      </x:c>
      <x:c r="AA413" s="65" t="str">
        <x:v>Selected highest output TPS/MW measured row meeting median interactivity &gt;= 30.</x:v>
      </x:c>
    </x:row>
    <x:row r="414">
      <x:c r="A414" t="str">
        <x:v>GLM 5.2|GB300|long|30</x:v>
      </x:c>
      <x:c r="B414" t="str">
        <x:v>GLM 5.2</x:v>
      </x:c>
      <x:c r="C414" t="str">
        <x:v>glm5</x:v>
      </x:c>
      <x:c r="D414" t="str">
        <x:v>GB300</x:v>
      </x:c>
      <x:c r="E414" t="str">
        <x:v>long</x:v>
      </x:c>
      <x:c r="F414" s="66" t="n">
        <x:v>30</x:v>
      </x:c>
      <x:c r="G414" s="67" t="str">
        <x:v>Y</x:v>
      </x:c>
      <x:c r="H414" s="157" t="n">
        <x:v>2341921.279411</x:v>
      </x:c>
      <x:c r="I414" s="70" t="n">
        <x:v>40.694767</x:v>
      </x:c>
      <x:c r="J414" s="70" t="n">
        <x:v>40.694767</x:v>
      </x:c>
      <x:c r="K414" s="158" t="n">
        <x:v>1</x:v>
      </x:c>
      <x:c r="L414" t="str">
        <x:v>GB300</x:v>
      </x:c>
      <x:c r="M414" t="str">
        <x:v>434054</x:v>
      </x:c>
      <x:c r="N414" t="str">
        <x:v>dynamo-trt</x:v>
      </x:c>
      <x:c r="O414" t="str">
        <x:v>fp4</x:v>
      </x:c>
      <x:c r="P414" t="str">
        <x:v>mtp</x:v>
      </x:c>
      <x:c r="Q414" t="n">
        <x:v>2253</x:v>
      </x:c>
      <x:c r="R414" t="str">
        <x:v>single_turn</x:v>
      </x:c>
      <x:c r="S414" t="n">
        <x:v>8192</x:v>
      </x:c>
      <x:c r="T414" t="n">
        <x:v>1024</x:v>
      </x:c>
      <x:c r="U414" t="n">
        <x:v>53</x:v>
      </x:c>
      <x:c r="V414" t="n">
        <x:v>51</x:v>
      </x:c>
      <x:c r="W414" s="65" t="str">
        <x:v>InferenceX_direct_model_fallback_target_met</x:v>
      </x:c>
      <x:c r="X414" s="65" t="str">
        <x:v>InferenceX_direct_model_fallback</x:v>
      </x:c>
      <x:c r="Y414" s="72" t="str">
        <x:v>2026-07-09</x:v>
      </x:c>
      <x:c r="Z414" s="65" t="str">
        <x:v>https://github.com/SemiAnalysisAI/InferenceX/actions/runs/27634553033/attempts/1</x:v>
      </x:c>
      <x:c r="AA414" s="65" t="str">
        <x:v>Selected highest output TPS/MW measured row meeting median interactivity &gt;= 30.</x:v>
      </x:c>
    </x:row>
    <x:row r="415">
      <x:c r="A415" t="str">
        <x:v>GLM 5.2|GB300|agentic|30</x:v>
      </x:c>
      <x:c r="B415" t="str">
        <x:v>GLM 5.2</x:v>
      </x:c>
      <x:c r="C415" t="str">
        <x:v>glm5.2</x:v>
      </x:c>
      <x:c r="D415" t="str">
        <x:v>GB300</x:v>
      </x:c>
      <x:c r="E415" t="str">
        <x:v>agentic</x:v>
      </x:c>
      <x:c r="F415" s="66" t="n">
        <x:v>30</x:v>
      </x:c>
      <x:c r="G415" s="67" t="str">
        <x:v>Y</x:v>
      </x:c>
      <x:c r="H415" s="157" t="n">
        <x:v>3490.361635</x:v>
      </x:c>
      <x:c r="I415" s="70" t="n">
        <x:v>32.776139</x:v>
      </x:c>
      <x:c r="J415" s="70" t="n">
        <x:v>32.776139</x:v>
      </x:c>
      <x:c r="K415" s="158" t="n">
        <x:v>1.07704403</x:v>
      </x:c>
      <x:c r="L415" t="str">
        <x:v>H200</x:v>
      </x:c>
      <x:c r="M415" t="str">
        <x:v>436736</x:v>
      </x:c>
      <x:c r="N415" t="str">
        <x:v>dynamo-sglang</x:v>
      </x:c>
      <x:c r="O415" t="str">
        <x:v>fp8</x:v>
      </x:c>
      <x:c r="P415" t="str">
        <x:v>none</x:v>
      </x:c>
      <x:c r="Q415" t="n">
        <x:v>8</x:v>
      </x:c>
      <x:c r="R415" t="str">
        <x:v>agentic_traces</x:v>
      </x:c>
      <x:c r="S415"/>
      <x:c r="T415"/>
      <x:c r="U415" t="n">
        <x:v>6</x:v>
      </x:c>
      <x:c r="V415" t="n">
        <x:v>6</x:v>
      </x:c>
      <x:c r="W415" s="65" t="str">
        <x:v>InferenceX_scaled_exact_model_target_met</x:v>
      </x:c>
      <x:c r="X415" s="65" t="str">
        <x:v>InferenceX_scaled_exact_model</x:v>
      </x:c>
      <x:c r="Y415" s="72" t="str">
        <x:v>2026-07-24</x:v>
      </x:c>
      <x:c r="Z415" s="65" t="str">
        <x:v>https://github.com/SemiAnalysisAI/InferenceX/actions/runs/30133535261/attempts/1</x:v>
      </x:c>
      <x:c r="AA415" s="65" t="str">
        <x:v>Measured H200 TPS/MW multiplied by the HBM-bandwidth/all-in-power ratio 1.0770x; source interactivity/concurrency/precision retained, then selected the highest source row meeting 30.</x:v>
      </x:c>
    </x:row>
    <x:row r="416">
      <x:c r="A416" t="str">
        <x:v>GLM 5.2|GB300|short|50</x:v>
      </x:c>
      <x:c r="B416" t="str">
        <x:v>GLM 5.2</x:v>
      </x:c>
      <x:c r="C416" t="str">
        <x:v>glm5</x:v>
      </x:c>
      <x:c r="D416" t="str">
        <x:v>GB300</x:v>
      </x:c>
      <x:c r="E416" t="str">
        <x:v>short</x:v>
      </x:c>
      <x:c r="F416" s="66" t="n">
        <x:v>50</x:v>
      </x:c>
      <x:c r="G416" s="67" t="str">
        <x:v>Y</x:v>
      </x:c>
      <x:c r="H416" s="157" t="n">
        <x:v>2946477.10102</x:v>
      </x:c>
      <x:c r="I416" s="70" t="n">
        <x:v>51.446445</x:v>
      </x:c>
      <x:c r="J416" s="70" t="n">
        <x:v>51.446445</x:v>
      </x:c>
      <x:c r="K416" s="158" t="n">
        <x:v>1</x:v>
      </x:c>
      <x:c r="L416" t="str">
        <x:v>GB300</x:v>
      </x:c>
      <x:c r="M416" t="str">
        <x:v>434066</x:v>
      </x:c>
      <x:c r="N416" t="str">
        <x:v>dynamo-trt</x:v>
      </x:c>
      <x:c r="O416" t="str">
        <x:v>fp4</x:v>
      </x:c>
      <x:c r="P416" t="str">
        <x:v>mtp</x:v>
      </x:c>
      <x:c r="Q416" t="n">
        <x:v>2253</x:v>
      </x:c>
      <x:c r="R416" t="str">
        <x:v>single_turn</x:v>
      </x:c>
      <x:c r="S416" t="n">
        <x:v>1024</x:v>
      </x:c>
      <x:c r="T416" t="n">
        <x:v>1024</x:v>
      </x:c>
      <x:c r="U416" t="n">
        <x:v>58</x:v>
      </x:c>
      <x:c r="V416" t="n">
        <x:v>36</x:v>
      </x:c>
      <x:c r="W416" s="65" t="str">
        <x:v>InferenceX_direct_model_fallback_target_met</x:v>
      </x:c>
      <x:c r="X416" s="65" t="str">
        <x:v>InferenceX_direct_model_fallback</x:v>
      </x:c>
      <x:c r="Y416" s="72" t="str">
        <x:v>2026-07-09</x:v>
      </x:c>
      <x:c r="Z416" s="65" t="str">
        <x:v>https://github.com/SemiAnalysisAI/InferenceX/actions/runs/27634553033/attempts/1</x:v>
      </x:c>
      <x:c r="AA416" s="65" t="str">
        <x:v>Selected highest output TPS/MW measured row meeting median interactivity &gt;= 50.</x:v>
      </x:c>
    </x:row>
    <x:row r="417">
      <x:c r="A417" t="str">
        <x:v>GLM 5.2|GB300|long|50</x:v>
      </x:c>
      <x:c r="B417" t="str">
        <x:v>GLM 5.2</x:v>
      </x:c>
      <x:c r="C417" t="str">
        <x:v>glm5</x:v>
      </x:c>
      <x:c r="D417" t="str">
        <x:v>GB300</x:v>
      </x:c>
      <x:c r="E417" t="str">
        <x:v>long</x:v>
      </x:c>
      <x:c r="F417" s="66" t="n">
        <x:v>50</x:v>
      </x:c>
      <x:c r="G417" s="67" t="str">
        <x:v>Y</x:v>
      </x:c>
      <x:c r="H417" s="157" t="n">
        <x:v>1564640.034254</x:v>
      </x:c>
      <x:c r="I417" s="70" t="n">
        <x:v>54.278675</x:v>
      </x:c>
      <x:c r="J417" s="70" t="n">
        <x:v>54.278675</x:v>
      </x:c>
      <x:c r="K417" s="158" t="n">
        <x:v>1</x:v>
      </x:c>
      <x:c r="L417" t="str">
        <x:v>GB300</x:v>
      </x:c>
      <x:c r="M417" t="str">
        <x:v>434061</x:v>
      </x:c>
      <x:c r="N417" t="str">
        <x:v>dynamo-trt</x:v>
      </x:c>
      <x:c r="O417" t="str">
        <x:v>fp4</x:v>
      </x:c>
      <x:c r="P417" t="str">
        <x:v>mtp</x:v>
      </x:c>
      <x:c r="Q417" t="n">
        <x:v>1229</x:v>
      </x:c>
      <x:c r="R417" t="str">
        <x:v>single_turn</x:v>
      </x:c>
      <x:c r="S417" t="n">
        <x:v>8192</x:v>
      </x:c>
      <x:c r="T417" t="n">
        <x:v>1024</x:v>
      </x:c>
      <x:c r="U417" t="n">
        <x:v>53</x:v>
      </x:c>
      <x:c r="V417" t="n">
        <x:v>37</x:v>
      </x:c>
      <x:c r="W417" s="65" t="str">
        <x:v>InferenceX_direct_model_fallback_target_met</x:v>
      </x:c>
      <x:c r="X417" s="65" t="str">
        <x:v>InferenceX_direct_model_fallback</x:v>
      </x:c>
      <x:c r="Y417" s="72" t="str">
        <x:v>2026-07-09</x:v>
      </x:c>
      <x:c r="Z417" s="65" t="str">
        <x:v>https://github.com/SemiAnalysisAI/InferenceX/actions/runs/27634553033/attempts/1</x:v>
      </x:c>
      <x:c r="AA417" s="65" t="str">
        <x:v>Selected highest output TPS/MW measured row meeting median interactivity &gt;= 50.</x:v>
      </x:c>
    </x:row>
    <x:row r="418">
      <x:c r="A418" t="str">
        <x:v>GLM 5.2|GB300|agentic|50</x:v>
      </x:c>
      <x:c r="B418" t="str">
        <x:v>GLM 5.2</x:v>
      </x:c>
      <x:c r="C418" t="str">
        <x:v>glm5.2</x:v>
      </x:c>
      <x:c r="D418" t="str">
        <x:v>GB300</x:v>
      </x:c>
      <x:c r="E418" t="str">
        <x:v>agentic</x:v>
      </x:c>
      <x:c r="F418" s="66" t="n">
        <x:v>50</x:v>
      </x:c>
      <x:c r="G418" s="67" t="str">
        <x:v>N</x:v>
      </x:c>
      <x:c r="H418" s="157"/>
      <x:c r="I418" s="70"/>
      <x:c r="J418" s="70"/>
      <x:c r="K418" s="158" t="n">
        <x:v>1.07704403</x:v>
      </x:c>
      <x:c r="L418" t="str">
        <x:v>H200</x:v>
      </x:c>
      <x:c r="M418" t="str"/>
      <x:c r="N418" t="str"/>
      <x:c r="O418" t="str"/>
      <x:c r="P418" t="str"/>
      <x:c r="Q418"/>
      <x:c r="R418" t="str">
        <x:v>agentic_traces</x:v>
      </x:c>
      <x:c r="S418"/>
      <x:c r="T418"/>
      <x:c r="U418" t="n">
        <x:v>6</x:v>
      </x:c>
      <x:c r="V418" t="n">
        <x:v>0</x:v>
      </x:c>
      <x:c r="W418" s="65" t="str">
        <x:v>unavailable_target_not_met</x:v>
      </x:c>
      <x:c r="X418" s="65" t="str">
        <x:v>InferenceX_exact_model_unavailable</x:v>
      </x:c>
      <x:c r="Y418" s="72" t="str"/>
      <x:c r="Z418" s="65" t="str"/>
      <x:c r="AA418" s="65" t="str">
        <x:v>No benchmark point reaches the requested interactivity; left blank (no edge-row reuse).</x:v>
      </x:c>
    </x:row>
    <x:row r="419">
      <x:c r="A419" t="str">
        <x:v>GLM 5.2|GB300|short|70</x:v>
      </x:c>
      <x:c r="B419" t="str">
        <x:v>GLM 5.2</x:v>
      </x:c>
      <x:c r="C419" t="str">
        <x:v>glm5</x:v>
      </x:c>
      <x:c r="D419" t="str">
        <x:v>GB300</x:v>
      </x:c>
      <x:c r="E419" t="str">
        <x:v>short</x:v>
      </x:c>
      <x:c r="F419" s="66" t="n">
        <x:v>70</x:v>
      </x:c>
      <x:c r="G419" s="67" t="str">
        <x:v>Y</x:v>
      </x:c>
      <x:c r="H419" s="157" t="n">
        <x:v>1245834.223679</x:v>
      </x:c>
      <x:c r="I419" s="70" t="n">
        <x:v>86.184427</x:v>
      </x:c>
      <x:c r="J419" s="70" t="n">
        <x:v>86.184427</x:v>
      </x:c>
      <x:c r="K419" s="158" t="n">
        <x:v>1</x:v>
      </x:c>
      <x:c r="L419" t="str">
        <x:v>GB300</x:v>
      </x:c>
      <x:c r="M419" t="str">
        <x:v>434052</x:v>
      </x:c>
      <x:c r="N419" t="str">
        <x:v>dynamo-trt</x:v>
      </x:c>
      <x:c r="O419" t="str">
        <x:v>fp4</x:v>
      </x:c>
      <x:c r="P419" t="str">
        <x:v>mtp</x:v>
      </x:c>
      <x:c r="Q419" t="n">
        <x:v>666</x:v>
      </x:c>
      <x:c r="R419" t="str">
        <x:v>single_turn</x:v>
      </x:c>
      <x:c r="S419" t="n">
        <x:v>1024</x:v>
      </x:c>
      <x:c r="T419" t="n">
        <x:v>1024</x:v>
      </x:c>
      <x:c r="U419" t="n">
        <x:v>58</x:v>
      </x:c>
      <x:c r="V419" t="n">
        <x:v>21</x:v>
      </x:c>
      <x:c r="W419" s="65" t="str">
        <x:v>InferenceX_direct_model_fallback_target_met</x:v>
      </x:c>
      <x:c r="X419" s="65" t="str">
        <x:v>InferenceX_direct_model_fallback</x:v>
      </x:c>
      <x:c r="Y419" s="72" t="str">
        <x:v>2026-07-09</x:v>
      </x:c>
      <x:c r="Z419" s="65" t="str">
        <x:v>https://github.com/SemiAnalysisAI/InferenceX/actions/runs/27634553033/attempts/1</x:v>
      </x:c>
      <x:c r="AA419" s="65" t="str">
        <x:v>Selected highest output TPS/MW measured row meeting median interactivity &gt;= 70.</x:v>
      </x:c>
    </x:row>
    <x:row r="420">
      <x:c r="A420" t="str">
        <x:v>GLM 5.2|GB300|long|70</x:v>
      </x:c>
      <x:c r="B420" t="str">
        <x:v>GLM 5.2</x:v>
      </x:c>
      <x:c r="C420" t="str">
        <x:v>glm5</x:v>
      </x:c>
      <x:c r="D420" t="str">
        <x:v>GB300</x:v>
      </x:c>
      <x:c r="E420" t="str">
        <x:v>long</x:v>
      </x:c>
      <x:c r="F420" s="66" t="n">
        <x:v>70</x:v>
      </x:c>
      <x:c r="G420" s="67" t="str">
        <x:v>Y</x:v>
      </x:c>
      <x:c r="H420" s="157" t="n">
        <x:v>1112080.881832</x:v>
      </x:c>
      <x:c r="I420" s="70" t="n">
        <x:v>78.173307</x:v>
      </x:c>
      <x:c r="J420" s="70" t="n">
        <x:v>78.173307</x:v>
      </x:c>
      <x:c r="K420" s="158" t="n">
        <x:v>1</x:v>
      </x:c>
      <x:c r="L420" t="str">
        <x:v>GB300</x:v>
      </x:c>
      <x:c r="M420" t="str">
        <x:v>434056</x:v>
      </x:c>
      <x:c r="N420" t="str">
        <x:v>dynamo-trt</x:v>
      </x:c>
      <x:c r="O420" t="str">
        <x:v>fp4</x:v>
      </x:c>
      <x:c r="P420" t="str">
        <x:v>mtp</x:v>
      </x:c>
      <x:c r="Q420" t="n">
        <x:v>615</x:v>
      </x:c>
      <x:c r="R420" t="str">
        <x:v>single_turn</x:v>
      </x:c>
      <x:c r="S420" t="n">
        <x:v>8192</x:v>
      </x:c>
      <x:c r="T420" t="n">
        <x:v>1024</x:v>
      </x:c>
      <x:c r="U420" t="n">
        <x:v>53</x:v>
      </x:c>
      <x:c r="V420" t="n">
        <x:v>25</x:v>
      </x:c>
      <x:c r="W420" s="65" t="str">
        <x:v>InferenceX_direct_model_fallback_target_met</x:v>
      </x:c>
      <x:c r="X420" s="65" t="str">
        <x:v>InferenceX_direct_model_fallback</x:v>
      </x:c>
      <x:c r="Y420" s="72" t="str">
        <x:v>2026-07-09</x:v>
      </x:c>
      <x:c r="Z420" s="65" t="str">
        <x:v>https://github.com/SemiAnalysisAI/InferenceX/actions/runs/27634553033/attempts/1</x:v>
      </x:c>
      <x:c r="AA420" s="65" t="str">
        <x:v>Selected highest output TPS/MW measured row meeting median interactivity &gt;= 70.</x:v>
      </x:c>
    </x:row>
    <x:row r="421">
      <x:c r="A421" t="str">
        <x:v>GLM 5.2|GB300|agentic|70</x:v>
      </x:c>
      <x:c r="B421" t="str">
        <x:v>GLM 5.2</x:v>
      </x:c>
      <x:c r="C421" t="str">
        <x:v>glm5.2</x:v>
      </x:c>
      <x:c r="D421" t="str">
        <x:v>GB300</x:v>
      </x:c>
      <x:c r="E421" t="str">
        <x:v>agentic</x:v>
      </x:c>
      <x:c r="F421" s="66" t="n">
        <x:v>70</x:v>
      </x:c>
      <x:c r="G421" s="67" t="str">
        <x:v>N</x:v>
      </x:c>
      <x:c r="H421" s="157"/>
      <x:c r="I421" s="70"/>
      <x:c r="J421" s="70"/>
      <x:c r="K421" s="158" t="n">
        <x:v>1.07704403</x:v>
      </x:c>
      <x:c r="L421" t="str">
        <x:v>H200</x:v>
      </x:c>
      <x:c r="M421" t="str"/>
      <x:c r="N421" t="str"/>
      <x:c r="O421" t="str"/>
      <x:c r="P421" t="str"/>
      <x:c r="Q421"/>
      <x:c r="R421" t="str">
        <x:v>agentic_traces</x:v>
      </x:c>
      <x:c r="S421"/>
      <x:c r="T421"/>
      <x:c r="U421" t="n">
        <x:v>6</x:v>
      </x:c>
      <x:c r="V421" t="n">
        <x:v>0</x:v>
      </x:c>
      <x:c r="W421" s="65" t="str">
        <x:v>unavailable_target_not_met</x:v>
      </x:c>
      <x:c r="X421" s="65" t="str">
        <x:v>InferenceX_exact_model_unavailable</x:v>
      </x:c>
      <x:c r="Y421" s="72" t="str"/>
      <x:c r="Z421" s="65" t="str"/>
      <x:c r="AA421" s="65" t="str">
        <x:v>No benchmark point reaches the requested interactivity; left blank (no edge-row reuse).</x:v>
      </x:c>
    </x:row>
    <x:row r="422">
      <x:c r="A422" t="str">
        <x:v>GLM 5.2|GB300|short|100</x:v>
      </x:c>
      <x:c r="B422" t="str">
        <x:v>GLM 5.2</x:v>
      </x:c>
      <x:c r="C422" t="str">
        <x:v>glm5</x:v>
      </x:c>
      <x:c r="D422" t="str">
        <x:v>GB300</x:v>
      </x:c>
      <x:c r="E422" t="str">
        <x:v>short</x:v>
      </x:c>
      <x:c r="F422" s="66" t="n">
        <x:v>100</x:v>
      </x:c>
      <x:c r="G422" s="67" t="str">
        <x:v>Y</x:v>
      </x:c>
      <x:c r="H422" s="157" t="n">
        <x:v>398021.60831</x:v>
      </x:c>
      <x:c r="I422" s="70" t="n">
        <x:v>110.220189</x:v>
      </x:c>
      <x:c r="J422" s="70" t="n">
        <x:v>110.220189</x:v>
      </x:c>
      <x:c r="K422" s="158" t="n">
        <x:v>1</x:v>
      </x:c>
      <x:c r="L422" t="str">
        <x:v>GB300</x:v>
      </x:c>
      <x:c r="M422" t="str">
        <x:v>434069</x:v>
      </x:c>
      <x:c r="N422" t="str">
        <x:v>dynamo-trt</x:v>
      </x:c>
      <x:c r="O422" t="str">
        <x:v>fp4</x:v>
      </x:c>
      <x:c r="P422" t="str">
        <x:v>mtp</x:v>
      </x:c>
      <x:c r="Q422" t="n">
        <x:v>333</x:v>
      </x:c>
      <x:c r="R422" t="str">
        <x:v>single_turn</x:v>
      </x:c>
      <x:c r="S422" t="n">
        <x:v>1024</x:v>
      </x:c>
      <x:c r="T422" t="n">
        <x:v>1024</x:v>
      </x:c>
      <x:c r="U422" t="n">
        <x:v>58</x:v>
      </x:c>
      <x:c r="V422" t="n">
        <x:v>10</x:v>
      </x:c>
      <x:c r="W422" s="65" t="str">
        <x:v>InferenceX_direct_model_fallback_target_met</x:v>
      </x:c>
      <x:c r="X422" s="65" t="str">
        <x:v>InferenceX_direct_model_fallback</x:v>
      </x:c>
      <x:c r="Y422" s="72" t="str">
        <x:v>2026-07-09</x:v>
      </x:c>
      <x:c r="Z422" s="65" t="str">
        <x:v>https://github.com/SemiAnalysisAI/InferenceX/actions/runs/27634553033/attempts/1</x:v>
      </x:c>
      <x:c r="AA422" s="65" t="str">
        <x:v>Selected highest output TPS/MW measured row meeting median interactivity &gt;= 100.</x:v>
      </x:c>
    </x:row>
    <x:row r="423">
      <x:c r="A423" t="str">
        <x:v>GLM 5.2|GB300|long|100</x:v>
      </x:c>
      <x:c r="B423" t="str">
        <x:v>GLM 5.2</x:v>
      </x:c>
      <x:c r="C423" t="str">
        <x:v>glm5</x:v>
      </x:c>
      <x:c r="D423" t="str">
        <x:v>GB300</x:v>
      </x:c>
      <x:c r="E423" t="str">
        <x:v>long</x:v>
      </x:c>
      <x:c r="F423" s="66" t="n">
        <x:v>100</x:v>
      </x:c>
      <x:c r="G423" s="67" t="str">
        <x:v>Y</x:v>
      </x:c>
      <x:c r="H423" s="157" t="n">
        <x:v>360544.012388</x:v>
      </x:c>
      <x:c r="I423" s="70" t="n">
        <x:v>100.363398</x:v>
      </x:c>
      <x:c r="J423" s="70" t="n">
        <x:v>100.363398</x:v>
      </x:c>
      <x:c r="K423" s="158" t="n">
        <x:v>1</x:v>
      </x:c>
      <x:c r="L423" t="str">
        <x:v>GB300</x:v>
      </x:c>
      <x:c r="M423" t="str">
        <x:v>434060</x:v>
      </x:c>
      <x:c r="N423" t="str">
        <x:v>dynamo-trt</x:v>
      </x:c>
      <x:c r="O423" t="str">
        <x:v>fp4</x:v>
      </x:c>
      <x:c r="P423" t="str">
        <x:v>mtp</x:v>
      </x:c>
      <x:c r="Q423" t="n">
        <x:v>333</x:v>
      </x:c>
      <x:c r="R423" t="str">
        <x:v>single_turn</x:v>
      </x:c>
      <x:c r="S423" t="n">
        <x:v>8192</x:v>
      </x:c>
      <x:c r="T423" t="n">
        <x:v>1024</x:v>
      </x:c>
      <x:c r="U423" t="n">
        <x:v>53</x:v>
      </x:c>
      <x:c r="V423" t="n">
        <x:v>10</x:v>
      </x:c>
      <x:c r="W423" s="65" t="str">
        <x:v>InferenceX_direct_model_fallback_target_met</x:v>
      </x:c>
      <x:c r="X423" s="65" t="str">
        <x:v>InferenceX_direct_model_fallback</x:v>
      </x:c>
      <x:c r="Y423" s="72" t="str">
        <x:v>2026-07-09</x:v>
      </x:c>
      <x:c r="Z423" s="65" t="str">
        <x:v>https://github.com/SemiAnalysisAI/InferenceX/actions/runs/27634553033/attempts/1</x:v>
      </x:c>
      <x:c r="AA423" s="65" t="str">
        <x:v>Selected highest output TPS/MW measured row meeting median interactivity &gt;= 100.</x:v>
      </x:c>
    </x:row>
    <x:row r="424">
      <x:c r="A424" t="str">
        <x:v>GLM 5.2|GB300|agentic|100</x:v>
      </x:c>
      <x:c r="B424" t="str">
        <x:v>GLM 5.2</x:v>
      </x:c>
      <x:c r="C424" t="str">
        <x:v>glm5.2</x:v>
      </x:c>
      <x:c r="D424" t="str">
        <x:v>GB300</x:v>
      </x:c>
      <x:c r="E424" t="str">
        <x:v>agentic</x:v>
      </x:c>
      <x:c r="F424" s="66" t="n">
        <x:v>100</x:v>
      </x:c>
      <x:c r="G424" s="67" t="str">
        <x:v>N</x:v>
      </x:c>
      <x:c r="H424" s="157"/>
      <x:c r="I424" s="70"/>
      <x:c r="J424" s="70"/>
      <x:c r="K424" s="158" t="n">
        <x:v>1.07704403</x:v>
      </x:c>
      <x:c r="L424" t="str">
        <x:v>H200</x:v>
      </x:c>
      <x:c r="M424" t="str"/>
      <x:c r="N424" t="str"/>
      <x:c r="O424" t="str"/>
      <x:c r="P424" t="str"/>
      <x:c r="Q424"/>
      <x:c r="R424" t="str">
        <x:v>agentic_traces</x:v>
      </x:c>
      <x:c r="S424"/>
      <x:c r="T424"/>
      <x:c r="U424" t="n">
        <x:v>6</x:v>
      </x:c>
      <x:c r="V424" t="n">
        <x:v>0</x:v>
      </x:c>
      <x:c r="W424" s="65" t="str">
        <x:v>unavailable_target_not_met</x:v>
      </x:c>
      <x:c r="X424" s="65" t="str">
        <x:v>InferenceX_exact_model_unavailable</x:v>
      </x:c>
      <x:c r="Y424" s="72" t="str"/>
      <x:c r="Z424" s="65" t="str"/>
      <x:c r="AA424" s="65" t="str">
        <x:v>No benchmark point reaches the requested interactivity; left blank (no edge-row reuse).</x:v>
      </x:c>
    </x:row>
    <x:row r="425">
      <x:c r="A425" t="str">
        <x:v>GLM 5.2|R200|short|30</x:v>
      </x:c>
      <x:c r="B425" t="str">
        <x:v>GLM 5.2</x:v>
      </x:c>
      <x:c r="C425" t="str">
        <x:v>glm5</x:v>
      </x:c>
      <x:c r="D425" t="str">
        <x:v>R200</x:v>
      </x:c>
      <x:c r="E425" t="str">
        <x:v>short</x:v>
      </x:c>
      <x:c r="F425" s="66" t="n">
        <x:v>30</x:v>
      </x:c>
      <x:c r="G425" s="67" t="str">
        <x:f>IF(H425="","N","Y")</x:f>
        <x:v>N</x:v>
      </x:c>
      <x:c r="H425" s="157" t="str">
        <x:f>IFERROR(IF(OR('00b_GPU_Scaling'!F10="",'00b_GPU_Scaling'!F7="",H389=""),"",H389*'00b_GPU_Scaling'!F10/'00b_GPU_Scaling'!F7),"")</x:f>
      </x:c>
      <x:c r="I425" s="70" t="str">
        <x:f>IF(H425="","",I389)</x:f>
      </x:c>
      <x:c r="J425" s="70" t="str">
        <x:f>IF(H425="","",J389)</x:f>
      </x:c>
      <x:c r="K425" s="158" t="str">
        <x:f>IFERROR(IF(OR('00b_GPU_Scaling'!F10="",'00b_GPU_Scaling'!F7=""),"",'00b_GPU_Scaling'!F10/'00b_GPU_Scaling'!F7),"")</x:f>
      </x:c>
      <x:c r="L425" t="str">
        <x:v>B300</x:v>
      </x:c>
      <x:c r="M425" t="str">
        <x:v>415671</x:v>
      </x:c>
      <x:c r="N425" t="str">
        <x:v>sglang</x:v>
      </x:c>
      <x:c r="O425" t="str">
        <x:v>fp4</x:v>
      </x:c>
      <x:c r="P425" t="str">
        <x:v>none</x:v>
      </x:c>
      <x:c r="Q425" t="n">
        <x:v>128</x:v>
      </x:c>
      <x:c r="R425" t="str">
        <x:v>single_turn</x:v>
      </x:c>
      <x:c r="S425" t="n">
        <x:v>1024</x:v>
      </x:c>
      <x:c r="T425" t="n">
        <x:v>1024</x:v>
      </x:c>
      <x:c r="U425" t="n">
        <x:v>29</x:v>
      </x:c>
      <x:c r="V425" t="n">
        <x:v>24</x:v>
      </x:c>
      <x:c r="W425" s="65" t="str">
        <x:f>IF(H425="","unavailable_missing_hbm_bandwidth_or_all_in_power","HBM_bandwidth_per_all_in_power_scaled_target_met")</x:f>
        <x:v>unavailable_missing_hbm_bandwidth_or_all_in_power</x:v>
      </x:c>
      <x:c r="X425" s="65" t="str">
        <x:f>IF(H425="","editable_future_gpu_unavailable","InferenceX_source_curve_HBM_bandwidth_power_scaled")</x:f>
        <x:v>editable_future_gpu_unavailable</x:v>
      </x:c>
      <x:c r="Y425" s="72" t="str">
        <x:v>2026-05-25</x:v>
      </x:c>
      <x:c r="Z425" s="65" t="str">
        <x:v>https://github.com/SemiAnalysisAI/InferenceX/actions/runs/26381101926/attempts/1</x:v>
      </x:c>
      <x:c r="AA425" s="65" t="str">
        <x:f>IF(H425="","Enter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26">
      <x:c r="A426" t="str">
        <x:v>GLM 5.2|R200|long|30</x:v>
      </x:c>
      <x:c r="B426" t="str">
        <x:v>GLM 5.2</x:v>
      </x:c>
      <x:c r="C426" t="str">
        <x:v>glm5</x:v>
      </x:c>
      <x:c r="D426" t="str">
        <x:v>R200</x:v>
      </x:c>
      <x:c r="E426" t="str">
        <x:v>long</x:v>
      </x:c>
      <x:c r="F426" s="66" t="n">
        <x:v>30</x:v>
      </x:c>
      <x:c r="G426" s="67" t="str">
        <x:f>IF(H426="","N","Y")</x:f>
        <x:v>N</x:v>
      </x:c>
      <x:c r="H426" s="157" t="str">
        <x:f>IFERROR(IF(OR('00b_GPU_Scaling'!F10="",'00b_GPU_Scaling'!F7="",H390=""),"",H390*'00b_GPU_Scaling'!F10/'00b_GPU_Scaling'!F7),"")</x:f>
      </x:c>
      <x:c r="I426" s="70" t="str">
        <x:f>IF(H426="","",I390)</x:f>
      </x:c>
      <x:c r="J426" s="70" t="str">
        <x:f>IF(H426="","",J390)</x:f>
      </x:c>
      <x:c r="K426" s="158" t="str">
        <x:f>IFERROR(IF(OR('00b_GPU_Scaling'!F10="",'00b_GPU_Scaling'!F7=""),"",'00b_GPU_Scaling'!F10/'00b_GPU_Scaling'!F7),"")</x:f>
      </x:c>
      <x:c r="L426" t="str">
        <x:v>B300</x:v>
      </x:c>
      <x:c r="M426" t="str">
        <x:v>415674</x:v>
      </x:c>
      <x:c r="N426" t="str">
        <x:v>sglang</x:v>
      </x:c>
      <x:c r="O426" t="str">
        <x:v>fp4</x:v>
      </x:c>
      <x:c r="P426" t="str">
        <x:v>mtp</x:v>
      </x:c>
      <x:c r="Q426" t="n">
        <x:v>32</x:v>
      </x:c>
      <x:c r="R426" t="str">
        <x:v>single_turn</x:v>
      </x:c>
      <x:c r="S426" t="n">
        <x:v>8192</x:v>
      </x:c>
      <x:c r="T426" t="n">
        <x:v>1024</x:v>
      </x:c>
      <x:c r="U426" t="n">
        <x:v>29</x:v>
      </x:c>
      <x:c r="V426" t="n">
        <x:v>17</x:v>
      </x:c>
      <x:c r="W426" s="65" t="str">
        <x:f>IF(H426="","unavailable_missing_hbm_bandwidth_or_all_in_power","HBM_bandwidth_per_all_in_power_scaled_target_met")</x:f>
        <x:v>unavailable_missing_hbm_bandwidth_or_all_in_power</x:v>
      </x:c>
      <x:c r="X426" s="65" t="str">
        <x:f>IF(H426="","editable_future_gpu_unavailable","InferenceX_source_curve_HBM_bandwidth_power_scaled")</x:f>
        <x:v>editable_future_gpu_unavailable</x:v>
      </x:c>
      <x:c r="Y426" s="72" t="str">
        <x:v>2026-05-25</x:v>
      </x:c>
      <x:c r="Z426" s="65" t="str">
        <x:v>https://github.com/SemiAnalysisAI/InferenceX/actions/runs/26381101926/attempts/1</x:v>
      </x:c>
      <x:c r="AA426" s="65" t="str">
        <x:f>IF(H426="","Enter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27">
      <x:c r="A427" t="str">
        <x:v>GLM 5.2|R200|agentic|30</x:v>
      </x:c>
      <x:c r="B427" t="str">
        <x:v>GLM 5.2</x:v>
      </x:c>
      <x:c r="C427" t="str">
        <x:v>glm5.2</x:v>
      </x:c>
      <x:c r="D427" t="str">
        <x:v>R200</x:v>
      </x:c>
      <x:c r="E427" t="str">
        <x:v>agentic</x:v>
      </x:c>
      <x:c r="F427" s="66" t="n">
        <x:v>30</x:v>
      </x:c>
      <x:c r="G427" s="67" t="str">
        <x:f>IF(H427="","N","Y")</x:f>
        <x:v>N</x:v>
      </x:c>
      <x:c r="H427" s="157" t="str">
        <x:f>IFERROR(IF(OR('00b_GPU_Scaling'!F10="",'00b_GPU_Scaling'!F7="",H391=""),"",H391*'00b_GPU_Scaling'!F10/'00b_GPU_Scaling'!F7),"")</x:f>
      </x:c>
      <x:c r="I427" s="70" t="str">
        <x:f>IF(H427="","",I391)</x:f>
      </x:c>
      <x:c r="J427" s="70" t="str">
        <x:f>IF(H427="","",J391)</x:f>
      </x:c>
      <x:c r="K427" s="158" t="str">
        <x:f>IFERROR(IF(OR('00b_GPU_Scaling'!F10="",'00b_GPU_Scaling'!F7=""),"",'00b_GPU_Scaling'!F10/'00b_GPU_Scaling'!F7),"")</x:f>
      </x:c>
      <x:c r="L427" t="str">
        <x:v>B300</x:v>
      </x:c>
      <x:c r="M427" t="str">
        <x:v>436267</x:v>
      </x:c>
      <x:c r="N427" t="str">
        <x:v>sglang</x:v>
      </x:c>
      <x:c r="O427" t="str">
        <x:v>fp4</x:v>
      </x:c>
      <x:c r="P427" t="str">
        <x:v>none</x:v>
      </x:c>
      <x:c r="Q427" t="n">
        <x:v>8</x:v>
      </x:c>
      <x:c r="R427" t="str">
        <x:v>agentic_traces</x:v>
      </x:c>
      <x:c r="S427"/>
      <x:c r="T427"/>
      <x:c r="U427" t="n">
        <x:v>27</x:v>
      </x:c>
      <x:c r="V427" t="n">
        <x:v>8</x:v>
      </x:c>
      <x:c r="W427" s="65" t="str">
        <x:f>IF(H427="","unavailable_missing_hbm_bandwidth_or_all_in_power","HBM_bandwidth_per_all_in_power_scaled_target_met")</x:f>
        <x:v>unavailable_missing_hbm_bandwidth_or_all_in_power</x:v>
      </x:c>
      <x:c r="X427" s="65" t="str">
        <x:f>IF(H427="","editable_future_gpu_unavailable","InferenceX_source_curve_HBM_bandwidth_power_scaled")</x:f>
        <x:v>editable_future_gpu_unavailable</x:v>
      </x:c>
      <x:c r="Y427" s="72" t="str">
        <x:v>2026-07-19</x:v>
      </x:c>
      <x:c r="Z427" s="65" t="str">
        <x:v>https://github.com/SemiAnalysisAI/InferenceX/actions/runs/29651235293/attempts/1</x:v>
      </x:c>
      <x:c r="AA427" s="65" t="str">
        <x:f>IF(H427="","Enter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28">
      <x:c r="A428" t="str">
        <x:v>GLM 5.2|R200|short|50</x:v>
      </x:c>
      <x:c r="B428" t="str">
        <x:v>GLM 5.2</x:v>
      </x:c>
      <x:c r="C428" t="str">
        <x:v>glm5</x:v>
      </x:c>
      <x:c r="D428" t="str">
        <x:v>R200</x:v>
      </x:c>
      <x:c r="E428" t="str">
        <x:v>short</x:v>
      </x:c>
      <x:c r="F428" s="66" t="n">
        <x:v>50</x:v>
      </x:c>
      <x:c r="G428" s="67" t="str">
        <x:f>IF(H428="","N","Y")</x:f>
        <x:v>N</x:v>
      </x:c>
      <x:c r="H428" s="157" t="str">
        <x:f>IFERROR(IF(OR('00b_GPU_Scaling'!F10="",'00b_GPU_Scaling'!F7="",H392=""),"",H392*'00b_GPU_Scaling'!F10/'00b_GPU_Scaling'!F7),"")</x:f>
      </x:c>
      <x:c r="I428" s="70" t="str">
        <x:f>IF(H428="","",I392)</x:f>
      </x:c>
      <x:c r="J428" s="70" t="str">
        <x:f>IF(H428="","",J392)</x:f>
      </x:c>
      <x:c r="K428" s="158" t="str">
        <x:f>IFERROR(IF(OR('00b_GPU_Scaling'!F10="",'00b_GPU_Scaling'!F7=""),"",'00b_GPU_Scaling'!F10/'00b_GPU_Scaling'!F7),"")</x:f>
      </x:c>
      <x:c r="L428" t="str">
        <x:v>B300</x:v>
      </x:c>
      <x:c r="M428" t="str">
        <x:v>415682</x:v>
      </x:c>
      <x:c r="N428" t="str">
        <x:v>sglang</x:v>
      </x:c>
      <x:c r="O428" t="str">
        <x:v>fp4</x:v>
      </x:c>
      <x:c r="P428" t="str">
        <x:v>mtp</x:v>
      </x:c>
      <x:c r="Q428" t="n">
        <x:v>64</x:v>
      </x:c>
      <x:c r="R428" t="str">
        <x:v>single_turn</x:v>
      </x:c>
      <x:c r="S428" t="n">
        <x:v>1024</x:v>
      </x:c>
      <x:c r="T428" t="n">
        <x:v>1024</x:v>
      </x:c>
      <x:c r="U428" t="n">
        <x:v>29</x:v>
      </x:c>
      <x:c r="V428" t="n">
        <x:v>17</x:v>
      </x:c>
      <x:c r="W428" s="65" t="str">
        <x:f>IF(H428="","unavailable_missing_hbm_bandwidth_or_all_in_power","HBM_bandwidth_per_all_in_power_scaled_target_met")</x:f>
        <x:v>unavailable_missing_hbm_bandwidth_or_all_in_power</x:v>
      </x:c>
      <x:c r="X428" s="65" t="str">
        <x:f>IF(H428="","editable_future_gpu_unavailable","InferenceX_source_curve_HBM_bandwidth_power_scaled")</x:f>
        <x:v>editable_future_gpu_unavailable</x:v>
      </x:c>
      <x:c r="Y428" s="72" t="str">
        <x:v>2026-05-25</x:v>
      </x:c>
      <x:c r="Z428" s="65" t="str">
        <x:v>https://github.com/SemiAnalysisAI/InferenceX/actions/runs/26381101926/attempts/1</x:v>
      </x:c>
      <x:c r="AA428" s="65" t="str">
        <x:f>IF(H428="","Enter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29">
      <x:c r="A429" t="str">
        <x:v>GLM 5.2|R200|long|50</x:v>
      </x:c>
      <x:c r="B429" t="str">
        <x:v>GLM 5.2</x:v>
      </x:c>
      <x:c r="C429" t="str">
        <x:v>glm5</x:v>
      </x:c>
      <x:c r="D429" t="str">
        <x:v>R200</x:v>
      </x:c>
      <x:c r="E429" t="str">
        <x:v>long</x:v>
      </x:c>
      <x:c r="F429" s="66" t="n">
        <x:v>50</x:v>
      </x:c>
      <x:c r="G429" s="67" t="str">
        <x:f>IF(H429="","N","Y")</x:f>
        <x:v>N</x:v>
      </x:c>
      <x:c r="H429" s="157" t="str">
        <x:f>IFERROR(IF(OR('00b_GPU_Scaling'!F10="",'00b_GPU_Scaling'!F7="",H393=""),"",H393*'00b_GPU_Scaling'!F10/'00b_GPU_Scaling'!F7),"")</x:f>
      </x:c>
      <x:c r="I429" s="70" t="str">
        <x:f>IF(H429="","",I393)</x:f>
      </x:c>
      <x:c r="J429" s="70" t="str">
        <x:f>IF(H429="","",J393)</x:f>
      </x:c>
      <x:c r="K429" s="158" t="str">
        <x:f>IFERROR(IF(OR('00b_GPU_Scaling'!F10="",'00b_GPU_Scaling'!F7=""),"",'00b_GPU_Scaling'!F10/'00b_GPU_Scaling'!F7),"")</x:f>
      </x:c>
      <x:c r="L429" t="str">
        <x:v>B300</x:v>
      </x:c>
      <x:c r="M429" t="str">
        <x:v>415686</x:v>
      </x:c>
      <x:c r="N429" t="str">
        <x:v>sglang</x:v>
      </x:c>
      <x:c r="O429" t="str">
        <x:v>fp4</x:v>
      </x:c>
      <x:c r="P429" t="str">
        <x:v>mtp</x:v>
      </x:c>
      <x:c r="Q429" t="n">
        <x:v>16</x:v>
      </x:c>
      <x:c r="R429" t="str">
        <x:v>single_turn</x:v>
      </x:c>
      <x:c r="S429" t="n">
        <x:v>8192</x:v>
      </x:c>
      <x:c r="T429" t="n">
        <x:v>1024</x:v>
      </x:c>
      <x:c r="U429" t="n">
        <x:v>29</x:v>
      </x:c>
      <x:c r="V429" t="n">
        <x:v>12</x:v>
      </x:c>
      <x:c r="W429" s="65" t="str">
        <x:f>IF(H429="","unavailable_missing_hbm_bandwidth_or_all_in_power","HBM_bandwidth_per_all_in_power_scaled_target_met")</x:f>
        <x:v>unavailable_missing_hbm_bandwidth_or_all_in_power</x:v>
      </x:c>
      <x:c r="X429" s="65" t="str">
        <x:f>IF(H429="","editable_future_gpu_unavailable","InferenceX_source_curve_HBM_bandwidth_power_scaled")</x:f>
        <x:v>editable_future_gpu_unavailable</x:v>
      </x:c>
      <x:c r="Y429" s="72" t="str">
        <x:v>2026-05-25</x:v>
      </x:c>
      <x:c r="Z429" s="65" t="str">
        <x:v>https://github.com/SemiAnalysisAI/InferenceX/actions/runs/26381101926/attempts/1</x:v>
      </x:c>
      <x:c r="AA429" s="65" t="str">
        <x:f>IF(H429="","Enter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30">
      <x:c r="A430" t="str">
        <x:v>GLM 5.2|R200|agentic|50</x:v>
      </x:c>
      <x:c r="B430" t="str">
        <x:v>GLM 5.2</x:v>
      </x:c>
      <x:c r="C430" t="str">
        <x:v>glm5.2</x:v>
      </x:c>
      <x:c r="D430" t="str">
        <x:v>R200</x:v>
      </x:c>
      <x:c r="E430" t="str">
        <x:v>agentic</x:v>
      </x:c>
      <x:c r="F430" s="66" t="n">
        <x:v>50</x:v>
      </x:c>
      <x:c r="G430" s="67" t="str">
        <x:f>IF(H430="","N","Y")</x:f>
        <x:v>N</x:v>
      </x:c>
      <x:c r="H430" s="157" t="str">
        <x:f>IFERROR(IF(OR('00b_GPU_Scaling'!F10="",'00b_GPU_Scaling'!F7="",H394=""),"",H394*'00b_GPU_Scaling'!F10/'00b_GPU_Scaling'!F7),"")</x:f>
      </x:c>
      <x:c r="I430" s="70" t="str">
        <x:f>IF(H430="","",I394)</x:f>
      </x:c>
      <x:c r="J430" s="70" t="str">
        <x:f>IF(H430="","",J394)</x:f>
      </x:c>
      <x:c r="K430" s="158" t="str">
        <x:f>IFERROR(IF(OR('00b_GPU_Scaling'!F10="",'00b_GPU_Scaling'!F7=""),"",'00b_GPU_Scaling'!F10/'00b_GPU_Scaling'!F7),"")</x:f>
      </x:c>
      <x:c r="L430" t="str">
        <x:v>B300</x:v>
      </x:c>
      <x:c r="M430" t="str">
        <x:v>436267</x:v>
      </x:c>
      <x:c r="N430" t="str">
        <x:v>sglang</x:v>
      </x:c>
      <x:c r="O430" t="str">
        <x:v>fp4</x:v>
      </x:c>
      <x:c r="P430" t="str">
        <x:v>none</x:v>
      </x:c>
      <x:c r="Q430" t="n">
        <x:v>8</x:v>
      </x:c>
      <x:c r="R430" t="str">
        <x:v>agentic_traces</x:v>
      </x:c>
      <x:c r="S430"/>
      <x:c r="T430"/>
      <x:c r="U430" t="n">
        <x:v>27</x:v>
      </x:c>
      <x:c r="V430" t="n">
        <x:v>8</x:v>
      </x:c>
      <x:c r="W430" s="65" t="str">
        <x:f>IF(H430="","unavailable_missing_hbm_bandwidth_or_all_in_power","HBM_bandwidth_per_all_in_power_scaled_target_met")</x:f>
        <x:v>unavailable_missing_hbm_bandwidth_or_all_in_power</x:v>
      </x:c>
      <x:c r="X430" s="65" t="str">
        <x:f>IF(H430="","editable_future_gpu_unavailable","InferenceX_source_curve_HBM_bandwidth_power_scaled")</x:f>
        <x:v>editable_future_gpu_unavailable</x:v>
      </x:c>
      <x:c r="Y430" s="72" t="str">
        <x:v>2026-07-19</x:v>
      </x:c>
      <x:c r="Z430" s="65" t="str">
        <x:v>https://github.com/SemiAnalysisAI/InferenceX/actions/runs/29651235293/attempts/1</x:v>
      </x:c>
      <x:c r="AA430" s="65" t="str">
        <x:f>IF(H430="","Enter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31">
      <x:c r="A431" t="str">
        <x:v>GLM 5.2|R200|short|70</x:v>
      </x:c>
      <x:c r="B431" t="str">
        <x:v>GLM 5.2</x:v>
      </x:c>
      <x:c r="C431" t="str">
        <x:v>glm5</x:v>
      </x:c>
      <x:c r="D431" t="str">
        <x:v>R200</x:v>
      </x:c>
      <x:c r="E431" t="str">
        <x:v>short</x:v>
      </x:c>
      <x:c r="F431" s="66" t="n">
        <x:v>70</x:v>
      </x:c>
      <x:c r="G431" s="67" t="str">
        <x:f>IF(H431="","N","Y")</x:f>
        <x:v>N</x:v>
      </x:c>
      <x:c r="H431" s="157" t="str">
        <x:f>IFERROR(IF(OR('00b_GPU_Scaling'!F10="",'00b_GPU_Scaling'!F7="",H395=""),"",H395*'00b_GPU_Scaling'!F10/'00b_GPU_Scaling'!F7),"")</x:f>
      </x:c>
      <x:c r="I431" s="70" t="str">
        <x:f>IF(H431="","",I395)</x:f>
      </x:c>
      <x:c r="J431" s="70" t="str">
        <x:f>IF(H431="","",J395)</x:f>
      </x:c>
      <x:c r="K431" s="158" t="str">
        <x:f>IFERROR(IF(OR('00b_GPU_Scaling'!F10="",'00b_GPU_Scaling'!F7=""),"",'00b_GPU_Scaling'!F10/'00b_GPU_Scaling'!F7),"")</x:f>
      </x:c>
      <x:c r="L431" t="str">
        <x:v>B300</x:v>
      </x:c>
      <x:c r="M431" t="str">
        <x:v>415658</x:v>
      </x:c>
      <x:c r="N431" t="str">
        <x:v>sglang</x:v>
      </x:c>
      <x:c r="O431" t="str">
        <x:v>fp4</x:v>
      </x:c>
      <x:c r="P431" t="str">
        <x:v>mtp</x:v>
      </x:c>
      <x:c r="Q431" t="n">
        <x:v>32</x:v>
      </x:c>
      <x:c r="R431" t="str">
        <x:v>single_turn</x:v>
      </x:c>
      <x:c r="S431" t="n">
        <x:v>1024</x:v>
      </x:c>
      <x:c r="T431" t="n">
        <x:v>1024</x:v>
      </x:c>
      <x:c r="U431" t="n">
        <x:v>29</x:v>
      </x:c>
      <x:c r="V431" t="n">
        <x:v>12</x:v>
      </x:c>
      <x:c r="W431" s="65" t="str">
        <x:f>IF(H431="","unavailable_missing_hbm_bandwidth_or_all_in_power","HBM_bandwidth_per_all_in_power_scaled_target_met")</x:f>
        <x:v>unavailable_missing_hbm_bandwidth_or_all_in_power</x:v>
      </x:c>
      <x:c r="X431" s="65" t="str">
        <x:f>IF(H431="","editable_future_gpu_unavailable","InferenceX_source_curve_HBM_bandwidth_power_scaled")</x:f>
        <x:v>editable_future_gpu_unavailable</x:v>
      </x:c>
      <x:c r="Y431" s="72" t="str">
        <x:v>2026-05-25</x:v>
      </x:c>
      <x:c r="Z431" s="65" t="str">
        <x:v>https://github.com/SemiAnalysisAI/InferenceX/actions/runs/26381101926/attempts/1</x:v>
      </x:c>
      <x:c r="AA431" s="65" t="str">
        <x:f>IF(H431="","Enter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32">
      <x:c r="A432" t="str">
        <x:v>GLM 5.2|R200|long|70</x:v>
      </x:c>
      <x:c r="B432" t="str">
        <x:v>GLM 5.2</x:v>
      </x:c>
      <x:c r="C432" t="str">
        <x:v>glm5</x:v>
      </x:c>
      <x:c r="D432" t="str">
        <x:v>R200</x:v>
      </x:c>
      <x:c r="E432" t="str">
        <x:v>long</x:v>
      </x:c>
      <x:c r="F432" s="66" t="n">
        <x:v>70</x:v>
      </x:c>
      <x:c r="G432" s="67" t="str">
        <x:f>IF(H432="","N","Y")</x:f>
        <x:v>N</x:v>
      </x:c>
      <x:c r="H432" s="157" t="str">
        <x:f>IFERROR(IF(OR('00b_GPU_Scaling'!F10="",'00b_GPU_Scaling'!F7="",H396=""),"",H396*'00b_GPU_Scaling'!F10/'00b_GPU_Scaling'!F7),"")</x:f>
      </x:c>
      <x:c r="I432" s="70" t="str">
        <x:f>IF(H432="","",I396)</x:f>
      </x:c>
      <x:c r="J432" s="70" t="str">
        <x:f>IF(H432="","",J396)</x:f>
      </x:c>
      <x:c r="K432" s="158" t="str">
        <x:f>IFERROR(IF(OR('00b_GPU_Scaling'!F10="",'00b_GPU_Scaling'!F7=""),"",'00b_GPU_Scaling'!F10/'00b_GPU_Scaling'!F7),"")</x:f>
      </x:c>
      <x:c r="L432" t="str">
        <x:v>B300</x:v>
      </x:c>
      <x:c r="M432" t="str">
        <x:v>415662</x:v>
      </x:c>
      <x:c r="N432" t="str">
        <x:v>sglang</x:v>
      </x:c>
      <x:c r="O432" t="str">
        <x:v>fp4</x:v>
      </x:c>
      <x:c r="P432" t="str">
        <x:v>mtp</x:v>
      </x:c>
      <x:c r="Q432" t="n">
        <x:v>8</x:v>
      </x:c>
      <x:c r="R432" t="str">
        <x:v>single_turn</x:v>
      </x:c>
      <x:c r="S432" t="n">
        <x:v>8192</x:v>
      </x:c>
      <x:c r="T432" t="n">
        <x:v>1024</x:v>
      </x:c>
      <x:c r="U432" t="n">
        <x:v>29</x:v>
      </x:c>
      <x:c r="V432" t="n">
        <x:v>7</x:v>
      </x:c>
      <x:c r="W432" s="65" t="str">
        <x:f>IF(H432="","unavailable_missing_hbm_bandwidth_or_all_in_power","HBM_bandwidth_per_all_in_power_scaled_target_met")</x:f>
        <x:v>unavailable_missing_hbm_bandwidth_or_all_in_power</x:v>
      </x:c>
      <x:c r="X432" s="65" t="str">
        <x:f>IF(H432="","editable_future_gpu_unavailable","InferenceX_source_curve_HBM_bandwidth_power_scaled")</x:f>
        <x:v>editable_future_gpu_unavailable</x:v>
      </x:c>
      <x:c r="Y432" s="72" t="str">
        <x:v>2026-05-25</x:v>
      </x:c>
      <x:c r="Z432" s="65" t="str">
        <x:v>https://github.com/SemiAnalysisAI/InferenceX/actions/runs/26381101926/attempts/1</x:v>
      </x:c>
      <x:c r="AA432" s="65" t="str">
        <x:f>IF(H432="","Enter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33">
      <x:c r="A433" t="str">
        <x:v>GLM 5.2|R200|agentic|70</x:v>
      </x:c>
      <x:c r="B433" t="str">
        <x:v>GLM 5.2</x:v>
      </x:c>
      <x:c r="C433" t="str">
        <x:v>glm5.2</x:v>
      </x:c>
      <x:c r="D433" t="str">
        <x:v>R200</x:v>
      </x:c>
      <x:c r="E433" t="str">
        <x:v>agentic</x:v>
      </x:c>
      <x:c r="F433" s="66" t="n">
        <x:v>70</x:v>
      </x:c>
      <x:c r="G433" s="67" t="str">
        <x:f>IF(H433="","N","Y")</x:f>
        <x:v>N</x:v>
      </x:c>
      <x:c r="H433" s="157" t="str">
        <x:f>IFERROR(IF(OR('00b_GPU_Scaling'!F10="",'00b_GPU_Scaling'!F7="",H397=""),"",H397*'00b_GPU_Scaling'!F10/'00b_GPU_Scaling'!F7),"")</x:f>
      </x:c>
      <x:c r="I433" s="70" t="str">
        <x:f>IF(H433="","",I397)</x:f>
      </x:c>
      <x:c r="J433" s="70" t="str">
        <x:f>IF(H433="","",J397)</x:f>
      </x:c>
      <x:c r="K433" s="158" t="str">
        <x:f>IFERROR(IF(OR('00b_GPU_Scaling'!F10="",'00b_GPU_Scaling'!F7=""),"",'00b_GPU_Scaling'!F10/'00b_GPU_Scaling'!F7),"")</x:f>
      </x:c>
      <x:c r="L433" t="str">
        <x:v>B300</x:v>
      </x:c>
      <x:c r="M433" t="str">
        <x:v>436267</x:v>
      </x:c>
      <x:c r="N433" t="str">
        <x:v>sglang</x:v>
      </x:c>
      <x:c r="O433" t="str">
        <x:v>fp4</x:v>
      </x:c>
      <x:c r="P433" t="str">
        <x:v>none</x:v>
      </x:c>
      <x:c r="Q433" t="n">
        <x:v>8</x:v>
      </x:c>
      <x:c r="R433" t="str">
        <x:v>agentic_traces</x:v>
      </x:c>
      <x:c r="S433"/>
      <x:c r="T433"/>
      <x:c r="U433" t="n">
        <x:v>27</x:v>
      </x:c>
      <x:c r="V433" t="n">
        <x:v>8</x:v>
      </x:c>
      <x:c r="W433" s="65" t="str">
        <x:f>IF(H433="","unavailable_missing_hbm_bandwidth_or_all_in_power","HBM_bandwidth_per_all_in_power_scaled_target_met")</x:f>
        <x:v>unavailable_missing_hbm_bandwidth_or_all_in_power</x:v>
      </x:c>
      <x:c r="X433" s="65" t="str">
        <x:f>IF(H433="","editable_future_gpu_unavailable","InferenceX_source_curve_HBM_bandwidth_power_scaled")</x:f>
        <x:v>editable_future_gpu_unavailable</x:v>
      </x:c>
      <x:c r="Y433" s="72" t="str">
        <x:v>2026-07-19</x:v>
      </x:c>
      <x:c r="Z433" s="65" t="str">
        <x:v>https://github.com/SemiAnalysisAI/InferenceX/actions/runs/29651235293/attempts/1</x:v>
      </x:c>
      <x:c r="AA433" s="65" t="str">
        <x:f>IF(H433="","Enter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34">
      <x:c r="A434" t="str">
        <x:v>GLM 5.2|R200|short|100</x:v>
      </x:c>
      <x:c r="B434" t="str">
        <x:v>GLM 5.2</x:v>
      </x:c>
      <x:c r="C434" t="str">
        <x:v>glm5</x:v>
      </x:c>
      <x:c r="D434" t="str">
        <x:v>R200</x:v>
      </x:c>
      <x:c r="E434" t="str">
        <x:v>short</x:v>
      </x:c>
      <x:c r="F434" s="66" t="n">
        <x:v>100</x:v>
      </x:c>
      <x:c r="G434" s="67" t="str">
        <x:f>IF(H434="","N","Y")</x:f>
        <x:v>N</x:v>
      </x:c>
      <x:c r="H434" s="157" t="str">
        <x:f>IFERROR(IF(OR('00b_GPU_Scaling'!F10="",'00b_GPU_Scaling'!F7="",H398=""),"",H398*'00b_GPU_Scaling'!F10/'00b_GPU_Scaling'!F7),"")</x:f>
      </x:c>
      <x:c r="I434" s="70" t="str">
        <x:f>IF(H434="","",I398)</x:f>
      </x:c>
      <x:c r="J434" s="70" t="str">
        <x:f>IF(H434="","",J398)</x:f>
      </x:c>
      <x:c r="K434" s="158" t="str">
        <x:f>IFERROR(IF(OR('00b_GPU_Scaling'!F10="",'00b_GPU_Scaling'!F7=""),"",'00b_GPU_Scaling'!F10/'00b_GPU_Scaling'!F7),"")</x:f>
      </x:c>
      <x:c r="L434" t="str">
        <x:v>B300</x:v>
      </x:c>
      <x:c r="M434" t="str">
        <x:v>415666</x:v>
      </x:c>
      <x:c r="N434" t="str">
        <x:v>sglang</x:v>
      </x:c>
      <x:c r="O434" t="str">
        <x:v>fp4</x:v>
      </x:c>
      <x:c r="P434" t="str">
        <x:v>mtp</x:v>
      </x:c>
      <x:c r="Q434" t="n">
        <x:v>8</x:v>
      </x:c>
      <x:c r="R434" t="str">
        <x:v>single_turn</x:v>
      </x:c>
      <x:c r="S434" t="n">
        <x:v>1024</x:v>
      </x:c>
      <x:c r="T434" t="n">
        <x:v>1024</x:v>
      </x:c>
      <x:c r="U434" t="n">
        <x:v>29</x:v>
      </x:c>
      <x:c r="V434" t="n">
        <x:v>5</x:v>
      </x:c>
      <x:c r="W434" s="65" t="str">
        <x:f>IF(H434="","unavailable_missing_hbm_bandwidth_or_all_in_power","HBM_bandwidth_per_all_in_power_scaled_target_met")</x:f>
        <x:v>unavailable_missing_hbm_bandwidth_or_all_in_power</x:v>
      </x:c>
      <x:c r="X434" s="65" t="str">
        <x:f>IF(H434="","editable_future_gpu_unavailable","InferenceX_source_curve_HBM_bandwidth_power_scaled")</x:f>
        <x:v>editable_future_gpu_unavailable</x:v>
      </x:c>
      <x:c r="Y434" s="72" t="str">
        <x:v>2026-05-25</x:v>
      </x:c>
      <x:c r="Z434" s="65" t="str">
        <x:v>https://github.com/SemiAnalysisAI/InferenceX/actions/runs/26381101926/attempts/1</x:v>
      </x:c>
      <x:c r="AA434" s="65" t="str">
        <x:f>IF(H434="","Enter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35">
      <x:c r="A435" t="str">
        <x:v>GLM 5.2|R200|long|100</x:v>
      </x:c>
      <x:c r="B435" t="str">
        <x:v>GLM 5.2</x:v>
      </x:c>
      <x:c r="C435" t="str">
        <x:v>glm5</x:v>
      </x:c>
      <x:c r="D435" t="str">
        <x:v>R200</x:v>
      </x:c>
      <x:c r="E435" t="str">
        <x:v>long</x:v>
      </x:c>
      <x:c r="F435" s="66" t="n">
        <x:v>100</x:v>
      </x:c>
      <x:c r="G435" s="67" t="str">
        <x:f>IF(H435="","N","Y")</x:f>
        <x:v>N</x:v>
      </x:c>
      <x:c r="H435" s="157" t="str">
        <x:f>IFERROR(IF(OR('00b_GPU_Scaling'!F10="",'00b_GPU_Scaling'!F7="",H399=""),"",H399*'00b_GPU_Scaling'!F10/'00b_GPU_Scaling'!F7),"")</x:f>
      </x:c>
      <x:c r="I435" s="70" t="str">
        <x:f>IF(H435="","",I399)</x:f>
      </x:c>
      <x:c r="J435" s="70" t="str">
        <x:f>IF(H435="","",J399)</x:f>
      </x:c>
      <x:c r="K435" s="158" t="str">
        <x:f>IFERROR(IF(OR('00b_GPU_Scaling'!F10="",'00b_GPU_Scaling'!F7=""),"",'00b_GPU_Scaling'!F10/'00b_GPU_Scaling'!F7),"")</x:f>
      </x:c>
      <x:c r="L435" t="str">
        <x:v>B300</x:v>
      </x:c>
      <x:c r="M435" t="str">
        <x:v>415673</x:v>
      </x:c>
      <x:c r="N435" t="str">
        <x:v>sglang</x:v>
      </x:c>
      <x:c r="O435" t="str">
        <x:v>fp4</x:v>
      </x:c>
      <x:c r="P435" t="str">
        <x:v>mtp</x:v>
      </x:c>
      <x:c r="Q435" t="n">
        <x:v>4</x:v>
      </x:c>
      <x:c r="R435" t="str">
        <x:v>single_turn</x:v>
      </x:c>
      <x:c r="S435" t="n">
        <x:v>8192</x:v>
      </x:c>
      <x:c r="T435" t="n">
        <x:v>1024</x:v>
      </x:c>
      <x:c r="U435" t="n">
        <x:v>29</x:v>
      </x:c>
      <x:c r="V435" t="n">
        <x:v>3</x:v>
      </x:c>
      <x:c r="W435" s="65" t="str">
        <x:f>IF(H435="","unavailable_missing_hbm_bandwidth_or_all_in_power","HBM_bandwidth_per_all_in_power_scaled_target_met")</x:f>
        <x:v>unavailable_missing_hbm_bandwidth_or_all_in_power</x:v>
      </x:c>
      <x:c r="X435" s="65" t="str">
        <x:f>IF(H435="","editable_future_gpu_unavailable","InferenceX_source_curve_HBM_bandwidth_power_scaled")</x:f>
        <x:v>editable_future_gpu_unavailable</x:v>
      </x:c>
      <x:c r="Y435" s="72" t="str">
        <x:v>2026-05-25</x:v>
      </x:c>
      <x:c r="Z435" s="65" t="str">
        <x:v>https://github.com/SemiAnalysisAI/InferenceX/actions/runs/26381101926/attempts/1</x:v>
      </x:c>
      <x:c r="AA435" s="65" t="str">
        <x:f>IF(H435="","Enter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36">
      <x:c r="A436" t="str">
        <x:v>GLM 5.2|R200|agentic|100</x:v>
      </x:c>
      <x:c r="B436" t="str">
        <x:v>GLM 5.2</x:v>
      </x:c>
      <x:c r="C436" t="str">
        <x:v>glm5.2</x:v>
      </x:c>
      <x:c r="D436" t="str">
        <x:v>R200</x:v>
      </x:c>
      <x:c r="E436" t="str">
        <x:v>agentic</x:v>
      </x:c>
      <x:c r="F436" s="66" t="n">
        <x:v>100</x:v>
      </x:c>
      <x:c r="G436" s="67" t="str">
        <x:f>IF(H436="","N","Y")</x:f>
        <x:v>N</x:v>
      </x:c>
      <x:c r="H436" s="157" t="str">
        <x:f>IFERROR(IF(OR('00b_GPU_Scaling'!F10="",'00b_GPU_Scaling'!F7="",H400=""),"",H400*'00b_GPU_Scaling'!F10/'00b_GPU_Scaling'!F7),"")</x:f>
      </x:c>
      <x:c r="I436" s="70" t="str">
        <x:f>IF(H436="","",I400)</x:f>
      </x:c>
      <x:c r="J436" s="70" t="str">
        <x:f>IF(H436="","",J400)</x:f>
      </x:c>
      <x:c r="K436" s="158" t="str">
        <x:f>IFERROR(IF(OR('00b_GPU_Scaling'!F10="",'00b_GPU_Scaling'!F7=""),"",'00b_GPU_Scaling'!F10/'00b_GPU_Scaling'!F7),"")</x:f>
      </x:c>
      <x:c r="L436" t="str">
        <x:v>B300</x:v>
      </x:c>
      <x:c r="M436" t="str">
        <x:v>436295</x:v>
      </x:c>
      <x:c r="N436" t="str">
        <x:v>sglang</x:v>
      </x:c>
      <x:c r="O436" t="str">
        <x:v>fp4</x:v>
      </x:c>
      <x:c r="P436" t="str">
        <x:v>none</x:v>
      </x:c>
      <x:c r="Q436" t="n">
        <x:v>4</x:v>
      </x:c>
      <x:c r="R436" t="str">
        <x:v>agentic_traces</x:v>
      </x:c>
      <x:c r="S436"/>
      <x:c r="T436"/>
      <x:c r="U436" t="n">
        <x:v>27</x:v>
      </x:c>
      <x:c r="V436" t="n">
        <x:v>6</x:v>
      </x:c>
      <x:c r="W436" s="65" t="str">
        <x:f>IF(H436="","unavailable_missing_hbm_bandwidth_or_all_in_power","HBM_bandwidth_per_all_in_power_scaled_target_met")</x:f>
        <x:v>unavailable_missing_hbm_bandwidth_or_all_in_power</x:v>
      </x:c>
      <x:c r="X436" s="65" t="str">
        <x:f>IF(H436="","editable_future_gpu_unavailable","InferenceX_source_curve_HBM_bandwidth_power_scaled")</x:f>
        <x:v>editable_future_gpu_unavailable</x:v>
      </x:c>
      <x:c r="Y436" s="72" t="str">
        <x:v>2026-07-21</x:v>
      </x:c>
      <x:c r="Z436" s="65" t="str">
        <x:v>https://github.com/SemiAnalysisAI/InferenceX/actions/runs/29741710665/attempts/1</x:v>
      </x:c>
      <x:c r="AA436" s="65" t="str">
        <x:f>IF(H436="","Enter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37">
      <x:c r="A437" t="str">
        <x:v>GLM 5.2|VR200|short|30</x:v>
      </x:c>
      <x:c r="B437" t="str">
        <x:v>GLM 5.2</x:v>
      </x:c>
      <x:c r="C437" t="str">
        <x:v>glm5</x:v>
      </x:c>
      <x:c r="D437" t="str">
        <x:v>VR200</x:v>
      </x:c>
      <x:c r="E437" t="str">
        <x:v>short</x:v>
      </x:c>
      <x:c r="F437" s="66" t="n">
        <x:v>30</x:v>
      </x:c>
      <x:c r="G437" s="67" t="str">
        <x:f>IF(H437="","N","Y")</x:f>
        <x:v>N</x:v>
      </x:c>
      <x:c r="H437" s="157" t="str">
        <x:f>IFERROR(IF(OR('00b_GPU_Scaling'!F11="",'00b_GPU_Scaling'!F9="",H413=""),"",H413*'00b_GPU_Scaling'!F11/'00b_GPU_Scaling'!F9),"")</x:f>
      </x:c>
      <x:c r="I437" s="70" t="str">
        <x:f>IF(H437="","",I413)</x:f>
      </x:c>
      <x:c r="J437" s="70" t="str">
        <x:f>IF(H437="","",J413)</x:f>
      </x:c>
      <x:c r="K437" s="158" t="str">
        <x:f>IFERROR(IF(OR('00b_GPU_Scaling'!F11="",'00b_GPU_Scaling'!F9=""),"",'00b_GPU_Scaling'!F11/'00b_GPU_Scaling'!F9),"")</x:f>
      </x:c>
      <x:c r="L437" t="str">
        <x:v>GB300</x:v>
      </x:c>
      <x:c r="M437" t="str">
        <x:v>434055</x:v>
      </x:c>
      <x:c r="N437" t="str">
        <x:v>dynamo-trt</x:v>
      </x:c>
      <x:c r="O437" t="str">
        <x:v>fp4</x:v>
      </x:c>
      <x:c r="P437" t="str">
        <x:v>mtp</x:v>
      </x:c>
      <x:c r="Q437" t="n">
        <x:v>4301</x:v>
      </x:c>
      <x:c r="R437" t="str">
        <x:v>single_turn</x:v>
      </x:c>
      <x:c r="S437" t="n">
        <x:v>1024</x:v>
      </x:c>
      <x:c r="T437" t="n">
        <x:v>1024</x:v>
      </x:c>
      <x:c r="U437" t="n">
        <x:v>58</x:v>
      </x:c>
      <x:c r="V437" t="n">
        <x:v>51</x:v>
      </x:c>
      <x:c r="W437" s="65" t="str">
        <x:f>IF(H437="","unavailable_missing_hbm_bandwidth_or_all_in_power","HBM_bandwidth_per_all_in_power_scaled_target_met")</x:f>
        <x:v>unavailable_missing_hbm_bandwidth_or_all_in_power</x:v>
      </x:c>
      <x:c r="X437" s="65" t="str">
        <x:f>IF(H437="","editable_future_gpu_unavailable","InferenceX_source_curve_HBM_bandwidth_power_scaled")</x:f>
        <x:v>editable_future_gpu_unavailable</x:v>
      </x:c>
      <x:c r="Y437" s="72" t="str">
        <x:v>2026-07-09</x:v>
      </x:c>
      <x:c r="Z437" s="65" t="str">
        <x:v>https://github.com/SemiAnalysisAI/InferenceX/actions/runs/27634553033/attempts/1</x:v>
      </x:c>
      <x:c r="AA437" s="65" t="str">
        <x:f>IF(H437="","Enter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38">
      <x:c r="A438" t="str">
        <x:v>GLM 5.2|VR200|long|30</x:v>
      </x:c>
      <x:c r="B438" t="str">
        <x:v>GLM 5.2</x:v>
      </x:c>
      <x:c r="C438" t="str">
        <x:v>glm5</x:v>
      </x:c>
      <x:c r="D438" t="str">
        <x:v>VR200</x:v>
      </x:c>
      <x:c r="E438" t="str">
        <x:v>long</x:v>
      </x:c>
      <x:c r="F438" s="66" t="n">
        <x:v>30</x:v>
      </x:c>
      <x:c r="G438" s="67" t="str">
        <x:f>IF(H438="","N","Y")</x:f>
        <x:v>N</x:v>
      </x:c>
      <x:c r="H438" s="157" t="str">
        <x:f>IFERROR(IF(OR('00b_GPU_Scaling'!F11="",'00b_GPU_Scaling'!F9="",H414=""),"",H414*'00b_GPU_Scaling'!F11/'00b_GPU_Scaling'!F9),"")</x:f>
      </x:c>
      <x:c r="I438" s="70" t="str">
        <x:f>IF(H438="","",I414)</x:f>
      </x:c>
      <x:c r="J438" s="70" t="str">
        <x:f>IF(H438="","",J414)</x:f>
      </x:c>
      <x:c r="K438" s="158" t="str">
        <x:f>IFERROR(IF(OR('00b_GPU_Scaling'!F11="",'00b_GPU_Scaling'!F9=""),"",'00b_GPU_Scaling'!F11/'00b_GPU_Scaling'!F9),"")</x:f>
      </x:c>
      <x:c r="L438" t="str">
        <x:v>GB300</x:v>
      </x:c>
      <x:c r="M438" t="str">
        <x:v>434054</x:v>
      </x:c>
      <x:c r="N438" t="str">
        <x:v>dynamo-trt</x:v>
      </x:c>
      <x:c r="O438" t="str">
        <x:v>fp4</x:v>
      </x:c>
      <x:c r="P438" t="str">
        <x:v>mtp</x:v>
      </x:c>
      <x:c r="Q438" t="n">
        <x:v>2253</x:v>
      </x:c>
      <x:c r="R438" t="str">
        <x:v>single_turn</x:v>
      </x:c>
      <x:c r="S438" t="n">
        <x:v>8192</x:v>
      </x:c>
      <x:c r="T438" t="n">
        <x:v>1024</x:v>
      </x:c>
      <x:c r="U438" t="n">
        <x:v>53</x:v>
      </x:c>
      <x:c r="V438" t="n">
        <x:v>51</x:v>
      </x:c>
      <x:c r="W438" s="65" t="str">
        <x:f>IF(H438="","unavailable_missing_hbm_bandwidth_or_all_in_power","HBM_bandwidth_per_all_in_power_scaled_target_met")</x:f>
        <x:v>unavailable_missing_hbm_bandwidth_or_all_in_power</x:v>
      </x:c>
      <x:c r="X438" s="65" t="str">
        <x:f>IF(H438="","editable_future_gpu_unavailable","InferenceX_source_curve_HBM_bandwidth_power_scaled")</x:f>
        <x:v>editable_future_gpu_unavailable</x:v>
      </x:c>
      <x:c r="Y438" s="72" t="str">
        <x:v>2026-07-09</x:v>
      </x:c>
      <x:c r="Z438" s="65" t="str">
        <x:v>https://github.com/SemiAnalysisAI/InferenceX/actions/runs/27634553033/attempts/1</x:v>
      </x:c>
      <x:c r="AA438" s="65" t="str">
        <x:f>IF(H438="","Enter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39">
      <x:c r="A439" t="str">
        <x:v>GLM 5.2|VR200|agentic|30</x:v>
      </x:c>
      <x:c r="B439" t="str">
        <x:v>GLM 5.2</x:v>
      </x:c>
      <x:c r="C439" t="str">
        <x:v>glm5.2</x:v>
      </x:c>
      <x:c r="D439" t="str">
        <x:v>VR200</x:v>
      </x:c>
      <x:c r="E439" t="str">
        <x:v>agentic</x:v>
      </x:c>
      <x:c r="F439" s="66" t="n">
        <x:v>30</x:v>
      </x:c>
      <x:c r="G439" s="67" t="str">
        <x:f>IF(H439="","N","Y")</x:f>
        <x:v>N</x:v>
      </x:c>
      <x:c r="H439" s="157" t="str">
        <x:f>IFERROR(IF(OR('00b_GPU_Scaling'!F11="",'00b_GPU_Scaling'!F9="",H415=""),"",H415*'00b_GPU_Scaling'!F11/'00b_GPU_Scaling'!F9),"")</x:f>
      </x:c>
      <x:c r="I439" s="70" t="str">
        <x:f>IF(H439="","",I415)</x:f>
      </x:c>
      <x:c r="J439" s="70" t="str">
        <x:f>IF(H439="","",J415)</x:f>
      </x:c>
      <x:c r="K439" s="158" t="str">
        <x:f>IFERROR(IF(OR('00b_GPU_Scaling'!F11="",'00b_GPU_Scaling'!F9=""),"",'00b_GPU_Scaling'!F11/'00b_GPU_Scaling'!F9),"")</x:f>
      </x:c>
      <x:c r="L439" t="str">
        <x:v>GB300</x:v>
      </x:c>
      <x:c r="M439" t="str">
        <x:v>436736</x:v>
      </x:c>
      <x:c r="N439" t="str">
        <x:v>dynamo-sglang</x:v>
      </x:c>
      <x:c r="O439" t="str">
        <x:v>fp8</x:v>
      </x:c>
      <x:c r="P439" t="str">
        <x:v>none</x:v>
      </x:c>
      <x:c r="Q439" t="n">
        <x:v>8</x:v>
      </x:c>
      <x:c r="R439" t="str">
        <x:v>agentic_traces</x:v>
      </x:c>
      <x:c r="S439"/>
      <x:c r="T439"/>
      <x:c r="U439" t="n">
        <x:v>6</x:v>
      </x:c>
      <x:c r="V439" t="n">
        <x:v>6</x:v>
      </x:c>
      <x:c r="W439" s="65" t="str">
        <x:f>IF(H439="","unavailable_missing_hbm_bandwidth_or_all_in_power","HBM_bandwidth_per_all_in_power_scaled_target_met")</x:f>
        <x:v>unavailable_missing_hbm_bandwidth_or_all_in_power</x:v>
      </x:c>
      <x:c r="X439" s="65" t="str">
        <x:f>IF(H439="","editable_future_gpu_unavailable","InferenceX_source_curve_HBM_bandwidth_power_scaled")</x:f>
        <x:v>editable_future_gpu_unavailable</x:v>
      </x:c>
      <x:c r="Y439" s="72" t="str">
        <x:v>2026-07-24</x:v>
      </x:c>
      <x:c r="Z439" s="65" t="str">
        <x:v>https://github.com/SemiAnalysisAI/InferenceX/actions/runs/30133535261/attempts/1</x:v>
      </x:c>
      <x:c r="AA439" s="65" t="str">
        <x:f>IF(H439="","Enter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40">
      <x:c r="A440" t="str">
        <x:v>GLM 5.2|VR200|short|50</x:v>
      </x:c>
      <x:c r="B440" t="str">
        <x:v>GLM 5.2</x:v>
      </x:c>
      <x:c r="C440" t="str">
        <x:v>glm5</x:v>
      </x:c>
      <x:c r="D440" t="str">
        <x:v>VR200</x:v>
      </x:c>
      <x:c r="E440" t="str">
        <x:v>short</x:v>
      </x:c>
      <x:c r="F440" s="66" t="n">
        <x:v>50</x:v>
      </x:c>
      <x:c r="G440" s="67" t="str">
        <x:f>IF(H440="","N","Y")</x:f>
        <x:v>N</x:v>
      </x:c>
      <x:c r="H440" s="157" t="str">
        <x:f>IFERROR(IF(OR('00b_GPU_Scaling'!F11="",'00b_GPU_Scaling'!F9="",H416=""),"",H416*'00b_GPU_Scaling'!F11/'00b_GPU_Scaling'!F9),"")</x:f>
      </x:c>
      <x:c r="I440" s="70" t="str">
        <x:f>IF(H440="","",I416)</x:f>
      </x:c>
      <x:c r="J440" s="70" t="str">
        <x:f>IF(H440="","",J416)</x:f>
      </x:c>
      <x:c r="K440" s="158" t="str">
        <x:f>IFERROR(IF(OR('00b_GPU_Scaling'!F11="",'00b_GPU_Scaling'!F9=""),"",'00b_GPU_Scaling'!F11/'00b_GPU_Scaling'!F9),"")</x:f>
      </x:c>
      <x:c r="L440" t="str">
        <x:v>GB300</x:v>
      </x:c>
      <x:c r="M440" t="str">
        <x:v>434066</x:v>
      </x:c>
      <x:c r="N440" t="str">
        <x:v>dynamo-trt</x:v>
      </x:c>
      <x:c r="O440" t="str">
        <x:v>fp4</x:v>
      </x:c>
      <x:c r="P440" t="str">
        <x:v>mtp</x:v>
      </x:c>
      <x:c r="Q440" t="n">
        <x:v>2253</x:v>
      </x:c>
      <x:c r="R440" t="str">
        <x:v>single_turn</x:v>
      </x:c>
      <x:c r="S440" t="n">
        <x:v>1024</x:v>
      </x:c>
      <x:c r="T440" t="n">
        <x:v>1024</x:v>
      </x:c>
      <x:c r="U440" t="n">
        <x:v>58</x:v>
      </x:c>
      <x:c r="V440" t="n">
        <x:v>36</x:v>
      </x:c>
      <x:c r="W440" s="65" t="str">
        <x:f>IF(H440="","unavailable_missing_hbm_bandwidth_or_all_in_power","HBM_bandwidth_per_all_in_power_scaled_target_met")</x:f>
        <x:v>unavailable_missing_hbm_bandwidth_or_all_in_power</x:v>
      </x:c>
      <x:c r="X440" s="65" t="str">
        <x:f>IF(H440="","editable_future_gpu_unavailable","InferenceX_source_curve_HBM_bandwidth_power_scaled")</x:f>
        <x:v>editable_future_gpu_unavailable</x:v>
      </x:c>
      <x:c r="Y440" s="72" t="str">
        <x:v>2026-07-09</x:v>
      </x:c>
      <x:c r="Z440" s="65" t="str">
        <x:v>https://github.com/SemiAnalysisAI/InferenceX/actions/runs/27634553033/attempts/1</x:v>
      </x:c>
      <x:c r="AA440" s="65" t="str">
        <x:f>IF(H440="","Enter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41">
      <x:c r="A441" t="str">
        <x:v>GLM 5.2|VR200|long|50</x:v>
      </x:c>
      <x:c r="B441" t="str">
        <x:v>GLM 5.2</x:v>
      </x:c>
      <x:c r="C441" t="str">
        <x:v>glm5</x:v>
      </x:c>
      <x:c r="D441" t="str">
        <x:v>VR200</x:v>
      </x:c>
      <x:c r="E441" t="str">
        <x:v>long</x:v>
      </x:c>
      <x:c r="F441" s="66" t="n">
        <x:v>50</x:v>
      </x:c>
      <x:c r="G441" s="67" t="str">
        <x:f>IF(H441="","N","Y")</x:f>
        <x:v>N</x:v>
      </x:c>
      <x:c r="H441" s="157" t="str">
        <x:f>IFERROR(IF(OR('00b_GPU_Scaling'!F11="",'00b_GPU_Scaling'!F9="",H417=""),"",H417*'00b_GPU_Scaling'!F11/'00b_GPU_Scaling'!F9),"")</x:f>
      </x:c>
      <x:c r="I441" s="70" t="str">
        <x:f>IF(H441="","",I417)</x:f>
      </x:c>
      <x:c r="J441" s="70" t="str">
        <x:f>IF(H441="","",J417)</x:f>
      </x:c>
      <x:c r="K441" s="158" t="str">
        <x:f>IFERROR(IF(OR('00b_GPU_Scaling'!F11="",'00b_GPU_Scaling'!F9=""),"",'00b_GPU_Scaling'!F11/'00b_GPU_Scaling'!F9),"")</x:f>
      </x:c>
      <x:c r="L441" t="str">
        <x:v>GB300</x:v>
      </x:c>
      <x:c r="M441" t="str">
        <x:v>434061</x:v>
      </x:c>
      <x:c r="N441" t="str">
        <x:v>dynamo-trt</x:v>
      </x:c>
      <x:c r="O441" t="str">
        <x:v>fp4</x:v>
      </x:c>
      <x:c r="P441" t="str">
        <x:v>mtp</x:v>
      </x:c>
      <x:c r="Q441" t="n">
        <x:v>1229</x:v>
      </x:c>
      <x:c r="R441" t="str">
        <x:v>single_turn</x:v>
      </x:c>
      <x:c r="S441" t="n">
        <x:v>8192</x:v>
      </x:c>
      <x:c r="T441" t="n">
        <x:v>1024</x:v>
      </x:c>
      <x:c r="U441" t="n">
        <x:v>53</x:v>
      </x:c>
      <x:c r="V441" t="n">
        <x:v>37</x:v>
      </x:c>
      <x:c r="W441" s="65" t="str">
        <x:f>IF(H441="","unavailable_missing_hbm_bandwidth_or_all_in_power","HBM_bandwidth_per_all_in_power_scaled_target_met")</x:f>
        <x:v>unavailable_missing_hbm_bandwidth_or_all_in_power</x:v>
      </x:c>
      <x:c r="X441" s="65" t="str">
        <x:f>IF(H441="","editable_future_gpu_unavailable","InferenceX_source_curve_HBM_bandwidth_power_scaled")</x:f>
        <x:v>editable_future_gpu_unavailable</x:v>
      </x:c>
      <x:c r="Y441" s="72" t="str">
        <x:v>2026-07-09</x:v>
      </x:c>
      <x:c r="Z441" s="65" t="str">
        <x:v>https://github.com/SemiAnalysisAI/InferenceX/actions/runs/27634553033/attempts/1</x:v>
      </x:c>
      <x:c r="AA441" s="65" t="str">
        <x:f>IF(H441="","Enter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42">
      <x:c r="A442" t="str">
        <x:v>GLM 5.2|VR200|agentic|50</x:v>
      </x:c>
      <x:c r="B442" t="str">
        <x:v>GLM 5.2</x:v>
      </x:c>
      <x:c r="C442" t="str">
        <x:v>glm5.2</x:v>
      </x:c>
      <x:c r="D442" t="str">
        <x:v>VR200</x:v>
      </x:c>
      <x:c r="E442" t="str">
        <x:v>agentic</x:v>
      </x:c>
      <x:c r="F442" s="66" t="n">
        <x:v>50</x:v>
      </x:c>
      <x:c r="G442" s="67" t="str">
        <x:f>IF(H442="","N","Y")</x:f>
        <x:v>N</x:v>
      </x:c>
      <x:c r="H442" s="157" t="str">
        <x:f>IFERROR(IF(OR('00b_GPU_Scaling'!F11="",'00b_GPU_Scaling'!F9="",H418=""),"",H418*'00b_GPU_Scaling'!F11/'00b_GPU_Scaling'!F9),"")</x:f>
      </x:c>
      <x:c r="I442" s="70" t="str">
        <x:f>IF(H442="","",I418)</x:f>
      </x:c>
      <x:c r="J442" s="70" t="str">
        <x:f>IF(H442="","",J418)</x:f>
      </x:c>
      <x:c r="K442" s="158" t="str">
        <x:f>IFERROR(IF(OR('00b_GPU_Scaling'!F11="",'00b_GPU_Scaling'!F9=""),"",'00b_GPU_Scaling'!F11/'00b_GPU_Scaling'!F9),"")</x:f>
      </x:c>
      <x:c r="L442" t="str">
        <x:v>GB300</x:v>
      </x:c>
      <x:c r="M442" t="str"/>
      <x:c r="N442" t="str"/>
      <x:c r="O442" t="str"/>
      <x:c r="P442" t="str"/>
      <x:c r="Q442"/>
      <x:c r="R442" t="str">
        <x:v>agentic_traces</x:v>
      </x:c>
      <x:c r="S442"/>
      <x:c r="T442"/>
      <x:c r="U442" t="n">
        <x:v>6</x:v>
      </x:c>
      <x:c r="V442" t="n">
        <x:v>0</x:v>
      </x:c>
      <x:c r="W442" s="65" t="str">
        <x:f>IF(H442="","unavailable_missing_hbm_bandwidth_or_all_in_power","HBM_bandwidth_per_all_in_power_scaled_target_met")</x:f>
        <x:v>unavailable_missing_hbm_bandwidth_or_all_in_power</x:v>
      </x:c>
      <x:c r="X442" s="65" t="str">
        <x:f>IF(H442="","editable_future_gpu_unavailable","InferenceX_source_curve_HBM_bandwidth_power_scaled")</x:f>
        <x:v>editable_future_gpu_unavailable</x:v>
      </x:c>
      <x:c r="Y442" s="72" t="str"/>
      <x:c r="Z442" s="65" t="str"/>
      <x:c r="AA442" s="65" t="str">
        <x:f>IF(H442="","Enter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43">
      <x:c r="A443" t="str">
        <x:v>GLM 5.2|VR200|short|70</x:v>
      </x:c>
      <x:c r="B443" t="str">
        <x:v>GLM 5.2</x:v>
      </x:c>
      <x:c r="C443" t="str">
        <x:v>glm5</x:v>
      </x:c>
      <x:c r="D443" t="str">
        <x:v>VR200</x:v>
      </x:c>
      <x:c r="E443" t="str">
        <x:v>short</x:v>
      </x:c>
      <x:c r="F443" s="66" t="n">
        <x:v>70</x:v>
      </x:c>
      <x:c r="G443" s="67" t="str">
        <x:f>IF(H443="","N","Y")</x:f>
        <x:v>N</x:v>
      </x:c>
      <x:c r="H443" s="157" t="str">
        <x:f>IFERROR(IF(OR('00b_GPU_Scaling'!F11="",'00b_GPU_Scaling'!F9="",H419=""),"",H419*'00b_GPU_Scaling'!F11/'00b_GPU_Scaling'!F9),"")</x:f>
      </x:c>
      <x:c r="I443" s="70" t="str">
        <x:f>IF(H443="","",I419)</x:f>
      </x:c>
      <x:c r="J443" s="70" t="str">
        <x:f>IF(H443="","",J419)</x:f>
      </x:c>
      <x:c r="K443" s="158" t="str">
        <x:f>IFERROR(IF(OR('00b_GPU_Scaling'!F11="",'00b_GPU_Scaling'!F9=""),"",'00b_GPU_Scaling'!F11/'00b_GPU_Scaling'!F9),"")</x:f>
      </x:c>
      <x:c r="L443" t="str">
        <x:v>GB300</x:v>
      </x:c>
      <x:c r="M443" t="str">
        <x:v>434052</x:v>
      </x:c>
      <x:c r="N443" t="str">
        <x:v>dynamo-trt</x:v>
      </x:c>
      <x:c r="O443" t="str">
        <x:v>fp4</x:v>
      </x:c>
      <x:c r="P443" t="str">
        <x:v>mtp</x:v>
      </x:c>
      <x:c r="Q443" t="n">
        <x:v>666</x:v>
      </x:c>
      <x:c r="R443" t="str">
        <x:v>single_turn</x:v>
      </x:c>
      <x:c r="S443" t="n">
        <x:v>1024</x:v>
      </x:c>
      <x:c r="T443" t="n">
        <x:v>1024</x:v>
      </x:c>
      <x:c r="U443" t="n">
        <x:v>58</x:v>
      </x:c>
      <x:c r="V443" t="n">
        <x:v>21</x:v>
      </x:c>
      <x:c r="W443" s="65" t="str">
        <x:f>IF(H443="","unavailable_missing_hbm_bandwidth_or_all_in_power","HBM_bandwidth_per_all_in_power_scaled_target_met")</x:f>
        <x:v>unavailable_missing_hbm_bandwidth_or_all_in_power</x:v>
      </x:c>
      <x:c r="X443" s="65" t="str">
        <x:f>IF(H443="","editable_future_gpu_unavailable","InferenceX_source_curve_HBM_bandwidth_power_scaled")</x:f>
        <x:v>editable_future_gpu_unavailable</x:v>
      </x:c>
      <x:c r="Y443" s="72" t="str">
        <x:v>2026-07-09</x:v>
      </x:c>
      <x:c r="Z443" s="65" t="str">
        <x:v>https://github.com/SemiAnalysisAI/InferenceX/actions/runs/27634553033/attempts/1</x:v>
      </x:c>
      <x:c r="AA443" s="65" t="str">
        <x:f>IF(H443="","Enter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44">
      <x:c r="A444" t="str">
        <x:v>GLM 5.2|VR200|long|70</x:v>
      </x:c>
      <x:c r="B444" t="str">
        <x:v>GLM 5.2</x:v>
      </x:c>
      <x:c r="C444" t="str">
        <x:v>glm5</x:v>
      </x:c>
      <x:c r="D444" t="str">
        <x:v>VR200</x:v>
      </x:c>
      <x:c r="E444" t="str">
        <x:v>long</x:v>
      </x:c>
      <x:c r="F444" s="66" t="n">
        <x:v>70</x:v>
      </x:c>
      <x:c r="G444" s="67" t="str">
        <x:f>IF(H444="","N","Y")</x:f>
        <x:v>N</x:v>
      </x:c>
      <x:c r="H444" s="157" t="str">
        <x:f>IFERROR(IF(OR('00b_GPU_Scaling'!F11="",'00b_GPU_Scaling'!F9="",H420=""),"",H420*'00b_GPU_Scaling'!F11/'00b_GPU_Scaling'!F9),"")</x:f>
      </x:c>
      <x:c r="I444" s="70" t="str">
        <x:f>IF(H444="","",I420)</x:f>
      </x:c>
      <x:c r="J444" s="70" t="str">
        <x:f>IF(H444="","",J420)</x:f>
      </x:c>
      <x:c r="K444" s="158" t="str">
        <x:f>IFERROR(IF(OR('00b_GPU_Scaling'!F11="",'00b_GPU_Scaling'!F9=""),"",'00b_GPU_Scaling'!F11/'00b_GPU_Scaling'!F9),"")</x:f>
      </x:c>
      <x:c r="L444" t="str">
        <x:v>GB300</x:v>
      </x:c>
      <x:c r="M444" t="str">
        <x:v>434056</x:v>
      </x:c>
      <x:c r="N444" t="str">
        <x:v>dynamo-trt</x:v>
      </x:c>
      <x:c r="O444" t="str">
        <x:v>fp4</x:v>
      </x:c>
      <x:c r="P444" t="str">
        <x:v>mtp</x:v>
      </x:c>
      <x:c r="Q444" t="n">
        <x:v>615</x:v>
      </x:c>
      <x:c r="R444" t="str">
        <x:v>single_turn</x:v>
      </x:c>
      <x:c r="S444" t="n">
        <x:v>8192</x:v>
      </x:c>
      <x:c r="T444" t="n">
        <x:v>1024</x:v>
      </x:c>
      <x:c r="U444" t="n">
        <x:v>53</x:v>
      </x:c>
      <x:c r="V444" t="n">
        <x:v>25</x:v>
      </x:c>
      <x:c r="W444" s="65" t="str">
        <x:f>IF(H444="","unavailable_missing_hbm_bandwidth_or_all_in_power","HBM_bandwidth_per_all_in_power_scaled_target_met")</x:f>
        <x:v>unavailable_missing_hbm_bandwidth_or_all_in_power</x:v>
      </x:c>
      <x:c r="X444" s="65" t="str">
        <x:f>IF(H444="","editable_future_gpu_unavailable","InferenceX_source_curve_HBM_bandwidth_power_scaled")</x:f>
        <x:v>editable_future_gpu_unavailable</x:v>
      </x:c>
      <x:c r="Y444" s="72" t="str">
        <x:v>2026-07-09</x:v>
      </x:c>
      <x:c r="Z444" s="65" t="str">
        <x:v>https://github.com/SemiAnalysisAI/InferenceX/actions/runs/27634553033/attempts/1</x:v>
      </x:c>
      <x:c r="AA444" s="65" t="str">
        <x:f>IF(H444="","Enter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45">
      <x:c r="A445" t="str">
        <x:v>GLM 5.2|VR200|agentic|70</x:v>
      </x:c>
      <x:c r="B445" t="str">
        <x:v>GLM 5.2</x:v>
      </x:c>
      <x:c r="C445" t="str">
        <x:v>glm5.2</x:v>
      </x:c>
      <x:c r="D445" t="str">
        <x:v>VR200</x:v>
      </x:c>
      <x:c r="E445" t="str">
        <x:v>agentic</x:v>
      </x:c>
      <x:c r="F445" s="66" t="n">
        <x:v>70</x:v>
      </x:c>
      <x:c r="G445" s="67" t="str">
        <x:f>IF(H445="","N","Y")</x:f>
        <x:v>N</x:v>
      </x:c>
      <x:c r="H445" s="157" t="str">
        <x:f>IFERROR(IF(OR('00b_GPU_Scaling'!F11="",'00b_GPU_Scaling'!F9="",H421=""),"",H421*'00b_GPU_Scaling'!F11/'00b_GPU_Scaling'!F9),"")</x:f>
      </x:c>
      <x:c r="I445" s="70" t="str">
        <x:f>IF(H445="","",I421)</x:f>
      </x:c>
      <x:c r="J445" s="70" t="str">
        <x:f>IF(H445="","",J421)</x:f>
      </x:c>
      <x:c r="K445" s="158" t="str">
        <x:f>IFERROR(IF(OR('00b_GPU_Scaling'!F11="",'00b_GPU_Scaling'!F9=""),"",'00b_GPU_Scaling'!F11/'00b_GPU_Scaling'!F9),"")</x:f>
      </x:c>
      <x:c r="L445" t="str">
        <x:v>GB300</x:v>
      </x:c>
      <x:c r="M445" t="str"/>
      <x:c r="N445" t="str"/>
      <x:c r="O445" t="str"/>
      <x:c r="P445" t="str"/>
      <x:c r="Q445"/>
      <x:c r="R445" t="str">
        <x:v>agentic_traces</x:v>
      </x:c>
      <x:c r="S445"/>
      <x:c r="T445"/>
      <x:c r="U445" t="n">
        <x:v>6</x:v>
      </x:c>
      <x:c r="V445" t="n">
        <x:v>0</x:v>
      </x:c>
      <x:c r="W445" s="65" t="str">
        <x:f>IF(H445="","unavailable_missing_hbm_bandwidth_or_all_in_power","HBM_bandwidth_per_all_in_power_scaled_target_met")</x:f>
        <x:v>unavailable_missing_hbm_bandwidth_or_all_in_power</x:v>
      </x:c>
      <x:c r="X445" s="65" t="str">
        <x:f>IF(H445="","editable_future_gpu_unavailable","InferenceX_source_curve_HBM_bandwidth_power_scaled")</x:f>
        <x:v>editable_future_gpu_unavailable</x:v>
      </x:c>
      <x:c r="Y445" s="72" t="str"/>
      <x:c r="Z445" s="65" t="str"/>
      <x:c r="AA445" s="65" t="str">
        <x:f>IF(H445="","Enter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46">
      <x:c r="A446" t="str">
        <x:v>GLM 5.2|VR200|short|100</x:v>
      </x:c>
      <x:c r="B446" t="str">
        <x:v>GLM 5.2</x:v>
      </x:c>
      <x:c r="C446" t="str">
        <x:v>glm5</x:v>
      </x:c>
      <x:c r="D446" t="str">
        <x:v>VR200</x:v>
      </x:c>
      <x:c r="E446" t="str">
        <x:v>short</x:v>
      </x:c>
      <x:c r="F446" s="66" t="n">
        <x:v>100</x:v>
      </x:c>
      <x:c r="G446" s="67" t="str">
        <x:f>IF(H446="","N","Y")</x:f>
        <x:v>N</x:v>
      </x:c>
      <x:c r="H446" s="157" t="str">
        <x:f>IFERROR(IF(OR('00b_GPU_Scaling'!F11="",'00b_GPU_Scaling'!F9="",H422=""),"",H422*'00b_GPU_Scaling'!F11/'00b_GPU_Scaling'!F9),"")</x:f>
      </x:c>
      <x:c r="I446" s="70" t="str">
        <x:f>IF(H446="","",I422)</x:f>
      </x:c>
      <x:c r="J446" s="70" t="str">
        <x:f>IF(H446="","",J422)</x:f>
      </x:c>
      <x:c r="K446" s="158" t="str">
        <x:f>IFERROR(IF(OR('00b_GPU_Scaling'!F11="",'00b_GPU_Scaling'!F9=""),"",'00b_GPU_Scaling'!F11/'00b_GPU_Scaling'!F9),"")</x:f>
      </x:c>
      <x:c r="L446" t="str">
        <x:v>GB300</x:v>
      </x:c>
      <x:c r="M446" t="str">
        <x:v>434069</x:v>
      </x:c>
      <x:c r="N446" t="str">
        <x:v>dynamo-trt</x:v>
      </x:c>
      <x:c r="O446" t="str">
        <x:v>fp4</x:v>
      </x:c>
      <x:c r="P446" t="str">
        <x:v>mtp</x:v>
      </x:c>
      <x:c r="Q446" t="n">
        <x:v>333</x:v>
      </x:c>
      <x:c r="R446" t="str">
        <x:v>single_turn</x:v>
      </x:c>
      <x:c r="S446" t="n">
        <x:v>1024</x:v>
      </x:c>
      <x:c r="T446" t="n">
        <x:v>1024</x:v>
      </x:c>
      <x:c r="U446" t="n">
        <x:v>58</x:v>
      </x:c>
      <x:c r="V446" t="n">
        <x:v>10</x:v>
      </x:c>
      <x:c r="W446" s="65" t="str">
        <x:f>IF(H446="","unavailable_missing_hbm_bandwidth_or_all_in_power","HBM_bandwidth_per_all_in_power_scaled_target_met")</x:f>
        <x:v>unavailable_missing_hbm_bandwidth_or_all_in_power</x:v>
      </x:c>
      <x:c r="X446" s="65" t="str">
        <x:f>IF(H446="","editable_future_gpu_unavailable","InferenceX_source_curve_HBM_bandwidth_power_scaled")</x:f>
        <x:v>editable_future_gpu_unavailable</x:v>
      </x:c>
      <x:c r="Y446" s="72" t="str">
        <x:v>2026-07-09</x:v>
      </x:c>
      <x:c r="Z446" s="65" t="str">
        <x:v>https://github.com/SemiAnalysisAI/InferenceX/actions/runs/27634553033/attempts/1</x:v>
      </x:c>
      <x:c r="AA446" s="65" t="str">
        <x:f>IF(H446="","Enter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47">
      <x:c r="A447" t="str">
        <x:v>GLM 5.2|VR200|long|100</x:v>
      </x:c>
      <x:c r="B447" t="str">
        <x:v>GLM 5.2</x:v>
      </x:c>
      <x:c r="C447" t="str">
        <x:v>glm5</x:v>
      </x:c>
      <x:c r="D447" t="str">
        <x:v>VR200</x:v>
      </x:c>
      <x:c r="E447" t="str">
        <x:v>long</x:v>
      </x:c>
      <x:c r="F447" s="66" t="n">
        <x:v>100</x:v>
      </x:c>
      <x:c r="G447" s="67" t="str">
        <x:f>IF(H447="","N","Y")</x:f>
        <x:v>N</x:v>
      </x:c>
      <x:c r="H447" s="157" t="str">
        <x:f>IFERROR(IF(OR('00b_GPU_Scaling'!F11="",'00b_GPU_Scaling'!F9="",H423=""),"",H423*'00b_GPU_Scaling'!F11/'00b_GPU_Scaling'!F9),"")</x:f>
      </x:c>
      <x:c r="I447" s="70" t="str">
        <x:f>IF(H447="","",I423)</x:f>
      </x:c>
      <x:c r="J447" s="70" t="str">
        <x:f>IF(H447="","",J423)</x:f>
      </x:c>
      <x:c r="K447" s="158" t="str">
        <x:f>IFERROR(IF(OR('00b_GPU_Scaling'!F11="",'00b_GPU_Scaling'!F9=""),"",'00b_GPU_Scaling'!F11/'00b_GPU_Scaling'!F9),"")</x:f>
      </x:c>
      <x:c r="L447" t="str">
        <x:v>GB300</x:v>
      </x:c>
      <x:c r="M447" t="str">
        <x:v>434060</x:v>
      </x:c>
      <x:c r="N447" t="str">
        <x:v>dynamo-trt</x:v>
      </x:c>
      <x:c r="O447" t="str">
        <x:v>fp4</x:v>
      </x:c>
      <x:c r="P447" t="str">
        <x:v>mtp</x:v>
      </x:c>
      <x:c r="Q447" t="n">
        <x:v>333</x:v>
      </x:c>
      <x:c r="R447" t="str">
        <x:v>single_turn</x:v>
      </x:c>
      <x:c r="S447" t="n">
        <x:v>8192</x:v>
      </x:c>
      <x:c r="T447" t="n">
        <x:v>1024</x:v>
      </x:c>
      <x:c r="U447" t="n">
        <x:v>53</x:v>
      </x:c>
      <x:c r="V447" t="n">
        <x:v>10</x:v>
      </x:c>
      <x:c r="W447" s="65" t="str">
        <x:f>IF(H447="","unavailable_missing_hbm_bandwidth_or_all_in_power","HBM_bandwidth_per_all_in_power_scaled_target_met")</x:f>
        <x:v>unavailable_missing_hbm_bandwidth_or_all_in_power</x:v>
      </x:c>
      <x:c r="X447" s="65" t="str">
        <x:f>IF(H447="","editable_future_gpu_unavailable","InferenceX_source_curve_HBM_bandwidth_power_scaled")</x:f>
        <x:v>editable_future_gpu_unavailable</x:v>
      </x:c>
      <x:c r="Y447" s="72" t="str">
        <x:v>2026-07-09</x:v>
      </x:c>
      <x:c r="Z447" s="65" t="str">
        <x:v>https://github.com/SemiAnalysisAI/InferenceX/actions/runs/27634553033/attempts/1</x:v>
      </x:c>
      <x:c r="AA447" s="65" t="str">
        <x:f>IF(H447="","Enter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48">
      <x:c r="A448" t="str">
        <x:v>GLM 5.2|VR200|agentic|100</x:v>
      </x:c>
      <x:c r="B448" t="str">
        <x:v>GLM 5.2</x:v>
      </x:c>
      <x:c r="C448" t="str">
        <x:v>glm5.2</x:v>
      </x:c>
      <x:c r="D448" t="str">
        <x:v>VR200</x:v>
      </x:c>
      <x:c r="E448" t="str">
        <x:v>agentic</x:v>
      </x:c>
      <x:c r="F448" s="66" t="n">
        <x:v>100</x:v>
      </x:c>
      <x:c r="G448" s="67" t="str">
        <x:f>IF(H448="","N","Y")</x:f>
        <x:v>N</x:v>
      </x:c>
      <x:c r="H448" s="157" t="str">
        <x:f>IFERROR(IF(OR('00b_GPU_Scaling'!F11="",'00b_GPU_Scaling'!F9="",H424=""),"",H424*'00b_GPU_Scaling'!F11/'00b_GPU_Scaling'!F9),"")</x:f>
      </x:c>
      <x:c r="I448" s="70" t="str">
        <x:f>IF(H448="","",I424)</x:f>
      </x:c>
      <x:c r="J448" s="70" t="str">
        <x:f>IF(H448="","",J424)</x:f>
      </x:c>
      <x:c r="K448" s="158" t="str">
        <x:f>IFERROR(IF(OR('00b_GPU_Scaling'!F11="",'00b_GPU_Scaling'!F9=""),"",'00b_GPU_Scaling'!F11/'00b_GPU_Scaling'!F9),"")</x:f>
      </x:c>
      <x:c r="L448" t="str">
        <x:v>GB300</x:v>
      </x:c>
      <x:c r="M448" t="str"/>
      <x:c r="N448" t="str"/>
      <x:c r="O448" t="str"/>
      <x:c r="P448" t="str"/>
      <x:c r="Q448"/>
      <x:c r="R448" t="str">
        <x:v>agentic_traces</x:v>
      </x:c>
      <x:c r="S448"/>
      <x:c r="T448"/>
      <x:c r="U448" t="n">
        <x:v>6</x:v>
      </x:c>
      <x:c r="V448" t="n">
        <x:v>0</x:v>
      </x:c>
      <x:c r="W448" s="65" t="str">
        <x:f>IF(H448="","unavailable_missing_hbm_bandwidth_or_all_in_power","HBM_bandwidth_per_all_in_power_scaled_target_met")</x:f>
        <x:v>unavailable_missing_hbm_bandwidth_or_all_in_power</x:v>
      </x:c>
      <x:c r="X448" s="65" t="str">
        <x:f>IF(H448="","editable_future_gpu_unavailable","InferenceX_source_curve_HBM_bandwidth_power_scaled")</x:f>
        <x:v>editable_future_gpu_unavailable</x:v>
      </x:c>
      <x:c r="Y448" s="72" t="str"/>
      <x:c r="Z448" s="65" t="str"/>
      <x:c r="AA448" s="65" t="str">
        <x:f>IF(H448="","Enter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49">
      <x:c r="A449" t="str">
        <x:v>GLM 5.2|R300|short|30</x:v>
      </x:c>
      <x:c r="B449" t="str">
        <x:v>GLM 5.2</x:v>
      </x:c>
      <x:c r="C449" t="str">
        <x:v>glm5</x:v>
      </x:c>
      <x:c r="D449" t="str">
        <x:v>R300</x:v>
      </x:c>
      <x:c r="E449" t="str">
        <x:v>short</x:v>
      </x:c>
      <x:c r="F449" s="66" t="n">
        <x:v>30</x:v>
      </x:c>
      <x:c r="G449" s="67" t="str">
        <x:f>IF(H449="","N","Y")</x:f>
        <x:v>N</x:v>
      </x:c>
      <x:c r="H449" s="157" t="str">
        <x:f>IFERROR(IF(OR('00b_GPU_Scaling'!F12="",'00b_GPU_Scaling'!F7="",H389=""),"",H389*'00b_GPU_Scaling'!F12/'00b_GPU_Scaling'!F7),"")</x:f>
      </x:c>
      <x:c r="I449" s="70" t="str">
        <x:f>IF(H449="","",I389)</x:f>
      </x:c>
      <x:c r="J449" s="70" t="str">
        <x:f>IF(H449="","",J389)</x:f>
      </x:c>
      <x:c r="K449" s="158" t="str">
        <x:f>IFERROR(IF(OR('00b_GPU_Scaling'!F12="",'00b_GPU_Scaling'!F7=""),"",'00b_GPU_Scaling'!F12/'00b_GPU_Scaling'!F7),"")</x:f>
      </x:c>
      <x:c r="L449" t="str">
        <x:v>B300</x:v>
      </x:c>
      <x:c r="M449" t="str">
        <x:v>415671</x:v>
      </x:c>
      <x:c r="N449" t="str">
        <x:v>sglang</x:v>
      </x:c>
      <x:c r="O449" t="str">
        <x:v>fp4</x:v>
      </x:c>
      <x:c r="P449" t="str">
        <x:v>none</x:v>
      </x:c>
      <x:c r="Q449" t="n">
        <x:v>128</x:v>
      </x:c>
      <x:c r="R449" t="str">
        <x:v>single_turn</x:v>
      </x:c>
      <x:c r="S449" t="n">
        <x:v>1024</x:v>
      </x:c>
      <x:c r="T449" t="n">
        <x:v>1024</x:v>
      </x:c>
      <x:c r="U449" t="n">
        <x:v>29</x:v>
      </x:c>
      <x:c r="V449" t="n">
        <x:v>24</x:v>
      </x:c>
      <x:c r="W449" s="65" t="str">
        <x:f>IF(H449="","unavailable_missing_hbm_bandwidth_or_all_in_power","HBM_bandwidth_per_all_in_power_scaled_target_met")</x:f>
        <x:v>unavailable_missing_hbm_bandwidth_or_all_in_power</x:v>
      </x:c>
      <x:c r="X449" s="65" t="str">
        <x:f>IF(H449="","editable_future_gpu_unavailable","InferenceX_source_curve_HBM_bandwidth_power_scaled")</x:f>
        <x:v>editable_future_gpu_unavailable</x:v>
      </x:c>
      <x:c r="Y449" s="72" t="str">
        <x:v>2026-05-25</x:v>
      </x:c>
      <x:c r="Z449" s="65" t="str">
        <x:v>https://github.com/SemiAnalysisAI/InferenceX/actions/runs/26381101926/attempts/1</x:v>
      </x:c>
      <x:c r="AA449" s="65" t="str">
        <x:f>IF(H449="","Enter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50">
      <x:c r="A450" t="str">
        <x:v>GLM 5.2|R300|long|30</x:v>
      </x:c>
      <x:c r="B450" t="str">
        <x:v>GLM 5.2</x:v>
      </x:c>
      <x:c r="C450" t="str">
        <x:v>glm5</x:v>
      </x:c>
      <x:c r="D450" t="str">
        <x:v>R300</x:v>
      </x:c>
      <x:c r="E450" t="str">
        <x:v>long</x:v>
      </x:c>
      <x:c r="F450" s="66" t="n">
        <x:v>30</x:v>
      </x:c>
      <x:c r="G450" s="67" t="str">
        <x:f>IF(H450="","N","Y")</x:f>
        <x:v>N</x:v>
      </x:c>
      <x:c r="H450" s="157" t="str">
        <x:f>IFERROR(IF(OR('00b_GPU_Scaling'!F12="",'00b_GPU_Scaling'!F7="",H390=""),"",H390*'00b_GPU_Scaling'!F12/'00b_GPU_Scaling'!F7),"")</x:f>
      </x:c>
      <x:c r="I450" s="70" t="str">
        <x:f>IF(H450="","",I390)</x:f>
      </x:c>
      <x:c r="J450" s="70" t="str">
        <x:f>IF(H450="","",J390)</x:f>
      </x:c>
      <x:c r="K450" s="158" t="str">
        <x:f>IFERROR(IF(OR('00b_GPU_Scaling'!F12="",'00b_GPU_Scaling'!F7=""),"",'00b_GPU_Scaling'!F12/'00b_GPU_Scaling'!F7),"")</x:f>
      </x:c>
      <x:c r="L450" t="str">
        <x:v>B300</x:v>
      </x:c>
      <x:c r="M450" t="str">
        <x:v>415674</x:v>
      </x:c>
      <x:c r="N450" t="str">
        <x:v>sglang</x:v>
      </x:c>
      <x:c r="O450" t="str">
        <x:v>fp4</x:v>
      </x:c>
      <x:c r="P450" t="str">
        <x:v>mtp</x:v>
      </x:c>
      <x:c r="Q450" t="n">
        <x:v>32</x:v>
      </x:c>
      <x:c r="R450" t="str">
        <x:v>single_turn</x:v>
      </x:c>
      <x:c r="S450" t="n">
        <x:v>8192</x:v>
      </x:c>
      <x:c r="T450" t="n">
        <x:v>1024</x:v>
      </x:c>
      <x:c r="U450" t="n">
        <x:v>29</x:v>
      </x:c>
      <x:c r="V450" t="n">
        <x:v>17</x:v>
      </x:c>
      <x:c r="W450" s="65" t="str">
        <x:f>IF(H450="","unavailable_missing_hbm_bandwidth_or_all_in_power","HBM_bandwidth_per_all_in_power_scaled_target_met")</x:f>
        <x:v>unavailable_missing_hbm_bandwidth_or_all_in_power</x:v>
      </x:c>
      <x:c r="X450" s="65" t="str">
        <x:f>IF(H450="","editable_future_gpu_unavailable","InferenceX_source_curve_HBM_bandwidth_power_scaled")</x:f>
        <x:v>editable_future_gpu_unavailable</x:v>
      </x:c>
      <x:c r="Y450" s="72" t="str">
        <x:v>2026-05-25</x:v>
      </x:c>
      <x:c r="Z450" s="65" t="str">
        <x:v>https://github.com/SemiAnalysisAI/InferenceX/actions/runs/26381101926/attempts/1</x:v>
      </x:c>
      <x:c r="AA450" s="65" t="str">
        <x:f>IF(H450="","Enter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51">
      <x:c r="A451" t="str">
        <x:v>GLM 5.2|R300|agentic|30</x:v>
      </x:c>
      <x:c r="B451" t="str">
        <x:v>GLM 5.2</x:v>
      </x:c>
      <x:c r="C451" t="str">
        <x:v>glm5.2</x:v>
      </x:c>
      <x:c r="D451" t="str">
        <x:v>R300</x:v>
      </x:c>
      <x:c r="E451" t="str">
        <x:v>agentic</x:v>
      </x:c>
      <x:c r="F451" s="66" t="n">
        <x:v>30</x:v>
      </x:c>
      <x:c r="G451" s="67" t="str">
        <x:f>IF(H451="","N","Y")</x:f>
        <x:v>N</x:v>
      </x:c>
      <x:c r="H451" s="157" t="str">
        <x:f>IFERROR(IF(OR('00b_GPU_Scaling'!F12="",'00b_GPU_Scaling'!F7="",H391=""),"",H391*'00b_GPU_Scaling'!F12/'00b_GPU_Scaling'!F7),"")</x:f>
      </x:c>
      <x:c r="I451" s="70" t="str">
        <x:f>IF(H451="","",I391)</x:f>
      </x:c>
      <x:c r="J451" s="70" t="str">
        <x:f>IF(H451="","",J391)</x:f>
      </x:c>
      <x:c r="K451" s="158" t="str">
        <x:f>IFERROR(IF(OR('00b_GPU_Scaling'!F12="",'00b_GPU_Scaling'!F7=""),"",'00b_GPU_Scaling'!F12/'00b_GPU_Scaling'!F7),"")</x:f>
      </x:c>
      <x:c r="L451" t="str">
        <x:v>B300</x:v>
      </x:c>
      <x:c r="M451" t="str">
        <x:v>436267</x:v>
      </x:c>
      <x:c r="N451" t="str">
        <x:v>sglang</x:v>
      </x:c>
      <x:c r="O451" t="str">
        <x:v>fp4</x:v>
      </x:c>
      <x:c r="P451" t="str">
        <x:v>none</x:v>
      </x:c>
      <x:c r="Q451" t="n">
        <x:v>8</x:v>
      </x:c>
      <x:c r="R451" t="str">
        <x:v>agentic_traces</x:v>
      </x:c>
      <x:c r="S451"/>
      <x:c r="T451"/>
      <x:c r="U451" t="n">
        <x:v>27</x:v>
      </x:c>
      <x:c r="V451" t="n">
        <x:v>8</x:v>
      </x:c>
      <x:c r="W451" s="65" t="str">
        <x:f>IF(H451="","unavailable_missing_hbm_bandwidth_or_all_in_power","HBM_bandwidth_per_all_in_power_scaled_target_met")</x:f>
        <x:v>unavailable_missing_hbm_bandwidth_or_all_in_power</x:v>
      </x:c>
      <x:c r="X451" s="65" t="str">
        <x:f>IF(H451="","editable_future_gpu_unavailable","InferenceX_source_curve_HBM_bandwidth_power_scaled")</x:f>
        <x:v>editable_future_gpu_unavailable</x:v>
      </x:c>
      <x:c r="Y451" s="72" t="str">
        <x:v>2026-07-19</x:v>
      </x:c>
      <x:c r="Z451" s="65" t="str">
        <x:v>https://github.com/SemiAnalysisAI/InferenceX/actions/runs/29651235293/attempts/1</x:v>
      </x:c>
      <x:c r="AA451" s="65" t="str">
        <x:f>IF(H451="","Enter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52">
      <x:c r="A452" t="str">
        <x:v>GLM 5.2|R300|short|50</x:v>
      </x:c>
      <x:c r="B452" t="str">
        <x:v>GLM 5.2</x:v>
      </x:c>
      <x:c r="C452" t="str">
        <x:v>glm5</x:v>
      </x:c>
      <x:c r="D452" t="str">
        <x:v>R300</x:v>
      </x:c>
      <x:c r="E452" t="str">
        <x:v>short</x:v>
      </x:c>
      <x:c r="F452" s="66" t="n">
        <x:v>50</x:v>
      </x:c>
      <x:c r="G452" s="67" t="str">
        <x:f>IF(H452="","N","Y")</x:f>
        <x:v>N</x:v>
      </x:c>
      <x:c r="H452" s="157" t="str">
        <x:f>IFERROR(IF(OR('00b_GPU_Scaling'!F12="",'00b_GPU_Scaling'!F7="",H392=""),"",H392*'00b_GPU_Scaling'!F12/'00b_GPU_Scaling'!F7),"")</x:f>
      </x:c>
      <x:c r="I452" s="70" t="str">
        <x:f>IF(H452="","",I392)</x:f>
      </x:c>
      <x:c r="J452" s="70" t="str">
        <x:f>IF(H452="","",J392)</x:f>
      </x:c>
      <x:c r="K452" s="158" t="str">
        <x:f>IFERROR(IF(OR('00b_GPU_Scaling'!F12="",'00b_GPU_Scaling'!F7=""),"",'00b_GPU_Scaling'!F12/'00b_GPU_Scaling'!F7),"")</x:f>
      </x:c>
      <x:c r="L452" t="str">
        <x:v>B300</x:v>
      </x:c>
      <x:c r="M452" t="str">
        <x:v>415682</x:v>
      </x:c>
      <x:c r="N452" t="str">
        <x:v>sglang</x:v>
      </x:c>
      <x:c r="O452" t="str">
        <x:v>fp4</x:v>
      </x:c>
      <x:c r="P452" t="str">
        <x:v>mtp</x:v>
      </x:c>
      <x:c r="Q452" t="n">
        <x:v>64</x:v>
      </x:c>
      <x:c r="R452" t="str">
        <x:v>single_turn</x:v>
      </x:c>
      <x:c r="S452" t="n">
        <x:v>1024</x:v>
      </x:c>
      <x:c r="T452" t="n">
        <x:v>1024</x:v>
      </x:c>
      <x:c r="U452" t="n">
        <x:v>29</x:v>
      </x:c>
      <x:c r="V452" t="n">
        <x:v>17</x:v>
      </x:c>
      <x:c r="W452" s="65" t="str">
        <x:f>IF(H452="","unavailable_missing_hbm_bandwidth_or_all_in_power","HBM_bandwidth_per_all_in_power_scaled_target_met")</x:f>
        <x:v>unavailable_missing_hbm_bandwidth_or_all_in_power</x:v>
      </x:c>
      <x:c r="X452" s="65" t="str">
        <x:f>IF(H452="","editable_future_gpu_unavailable","InferenceX_source_curve_HBM_bandwidth_power_scaled")</x:f>
        <x:v>editable_future_gpu_unavailable</x:v>
      </x:c>
      <x:c r="Y452" s="72" t="str">
        <x:v>2026-05-25</x:v>
      </x:c>
      <x:c r="Z452" s="65" t="str">
        <x:v>https://github.com/SemiAnalysisAI/InferenceX/actions/runs/26381101926/attempts/1</x:v>
      </x:c>
      <x:c r="AA452" s="65" t="str">
        <x:f>IF(H452="","Enter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53">
      <x:c r="A453" t="str">
        <x:v>GLM 5.2|R300|long|50</x:v>
      </x:c>
      <x:c r="B453" t="str">
        <x:v>GLM 5.2</x:v>
      </x:c>
      <x:c r="C453" t="str">
        <x:v>glm5</x:v>
      </x:c>
      <x:c r="D453" t="str">
        <x:v>R300</x:v>
      </x:c>
      <x:c r="E453" t="str">
        <x:v>long</x:v>
      </x:c>
      <x:c r="F453" s="66" t="n">
        <x:v>50</x:v>
      </x:c>
      <x:c r="G453" s="67" t="str">
        <x:f>IF(H453="","N","Y")</x:f>
        <x:v>N</x:v>
      </x:c>
      <x:c r="H453" s="157" t="str">
        <x:f>IFERROR(IF(OR('00b_GPU_Scaling'!F12="",'00b_GPU_Scaling'!F7="",H393=""),"",H393*'00b_GPU_Scaling'!F12/'00b_GPU_Scaling'!F7),"")</x:f>
      </x:c>
      <x:c r="I453" s="70" t="str">
        <x:f>IF(H453="","",I393)</x:f>
      </x:c>
      <x:c r="J453" s="70" t="str">
        <x:f>IF(H453="","",J393)</x:f>
      </x:c>
      <x:c r="K453" s="158" t="str">
        <x:f>IFERROR(IF(OR('00b_GPU_Scaling'!F12="",'00b_GPU_Scaling'!F7=""),"",'00b_GPU_Scaling'!F12/'00b_GPU_Scaling'!F7),"")</x:f>
      </x:c>
      <x:c r="L453" t="str">
        <x:v>B300</x:v>
      </x:c>
      <x:c r="M453" t="str">
        <x:v>415686</x:v>
      </x:c>
      <x:c r="N453" t="str">
        <x:v>sglang</x:v>
      </x:c>
      <x:c r="O453" t="str">
        <x:v>fp4</x:v>
      </x:c>
      <x:c r="P453" t="str">
        <x:v>mtp</x:v>
      </x:c>
      <x:c r="Q453" t="n">
        <x:v>16</x:v>
      </x:c>
      <x:c r="R453" t="str">
        <x:v>single_turn</x:v>
      </x:c>
      <x:c r="S453" t="n">
        <x:v>8192</x:v>
      </x:c>
      <x:c r="T453" t="n">
        <x:v>1024</x:v>
      </x:c>
      <x:c r="U453" t="n">
        <x:v>29</x:v>
      </x:c>
      <x:c r="V453" t="n">
        <x:v>12</x:v>
      </x:c>
      <x:c r="W453" s="65" t="str">
        <x:f>IF(H453="","unavailable_missing_hbm_bandwidth_or_all_in_power","HBM_bandwidth_per_all_in_power_scaled_target_met")</x:f>
        <x:v>unavailable_missing_hbm_bandwidth_or_all_in_power</x:v>
      </x:c>
      <x:c r="X453" s="65" t="str">
        <x:f>IF(H453="","editable_future_gpu_unavailable","InferenceX_source_curve_HBM_bandwidth_power_scaled")</x:f>
        <x:v>editable_future_gpu_unavailable</x:v>
      </x:c>
      <x:c r="Y453" s="72" t="str">
        <x:v>2026-05-25</x:v>
      </x:c>
      <x:c r="Z453" s="65" t="str">
        <x:v>https://github.com/SemiAnalysisAI/InferenceX/actions/runs/26381101926/attempts/1</x:v>
      </x:c>
      <x:c r="AA453" s="65" t="str">
        <x:f>IF(H453="","Enter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54">
      <x:c r="A454" t="str">
        <x:v>GLM 5.2|R300|agentic|50</x:v>
      </x:c>
      <x:c r="B454" t="str">
        <x:v>GLM 5.2</x:v>
      </x:c>
      <x:c r="C454" t="str">
        <x:v>glm5.2</x:v>
      </x:c>
      <x:c r="D454" t="str">
        <x:v>R300</x:v>
      </x:c>
      <x:c r="E454" t="str">
        <x:v>agentic</x:v>
      </x:c>
      <x:c r="F454" s="66" t="n">
        <x:v>50</x:v>
      </x:c>
      <x:c r="G454" s="67" t="str">
        <x:f>IF(H454="","N","Y")</x:f>
        <x:v>N</x:v>
      </x:c>
      <x:c r="H454" s="157" t="str">
        <x:f>IFERROR(IF(OR('00b_GPU_Scaling'!F12="",'00b_GPU_Scaling'!F7="",H394=""),"",H394*'00b_GPU_Scaling'!F12/'00b_GPU_Scaling'!F7),"")</x:f>
      </x:c>
      <x:c r="I454" s="70" t="str">
        <x:f>IF(H454="","",I394)</x:f>
      </x:c>
      <x:c r="J454" s="70" t="str">
        <x:f>IF(H454="","",J394)</x:f>
      </x:c>
      <x:c r="K454" s="158" t="str">
        <x:f>IFERROR(IF(OR('00b_GPU_Scaling'!F12="",'00b_GPU_Scaling'!F7=""),"",'00b_GPU_Scaling'!F12/'00b_GPU_Scaling'!F7),"")</x:f>
      </x:c>
      <x:c r="L454" t="str">
        <x:v>B300</x:v>
      </x:c>
      <x:c r="M454" t="str">
        <x:v>436267</x:v>
      </x:c>
      <x:c r="N454" t="str">
        <x:v>sglang</x:v>
      </x:c>
      <x:c r="O454" t="str">
        <x:v>fp4</x:v>
      </x:c>
      <x:c r="P454" t="str">
        <x:v>none</x:v>
      </x:c>
      <x:c r="Q454" t="n">
        <x:v>8</x:v>
      </x:c>
      <x:c r="R454" t="str">
        <x:v>agentic_traces</x:v>
      </x:c>
      <x:c r="S454"/>
      <x:c r="T454"/>
      <x:c r="U454" t="n">
        <x:v>27</x:v>
      </x:c>
      <x:c r="V454" t="n">
        <x:v>8</x:v>
      </x:c>
      <x:c r="W454" s="65" t="str">
        <x:f>IF(H454="","unavailable_missing_hbm_bandwidth_or_all_in_power","HBM_bandwidth_per_all_in_power_scaled_target_met")</x:f>
        <x:v>unavailable_missing_hbm_bandwidth_or_all_in_power</x:v>
      </x:c>
      <x:c r="X454" s="65" t="str">
        <x:f>IF(H454="","editable_future_gpu_unavailable","InferenceX_source_curve_HBM_bandwidth_power_scaled")</x:f>
        <x:v>editable_future_gpu_unavailable</x:v>
      </x:c>
      <x:c r="Y454" s="72" t="str">
        <x:v>2026-07-19</x:v>
      </x:c>
      <x:c r="Z454" s="65" t="str">
        <x:v>https://github.com/SemiAnalysisAI/InferenceX/actions/runs/29651235293/attempts/1</x:v>
      </x:c>
      <x:c r="AA454" s="65" t="str">
        <x:f>IF(H454="","Enter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55">
      <x:c r="A455" t="str">
        <x:v>GLM 5.2|R300|short|70</x:v>
      </x:c>
      <x:c r="B455" t="str">
        <x:v>GLM 5.2</x:v>
      </x:c>
      <x:c r="C455" t="str">
        <x:v>glm5</x:v>
      </x:c>
      <x:c r="D455" t="str">
        <x:v>R300</x:v>
      </x:c>
      <x:c r="E455" t="str">
        <x:v>short</x:v>
      </x:c>
      <x:c r="F455" s="66" t="n">
        <x:v>70</x:v>
      </x:c>
      <x:c r="G455" s="67" t="str">
        <x:f>IF(H455="","N","Y")</x:f>
        <x:v>N</x:v>
      </x:c>
      <x:c r="H455" s="157" t="str">
        <x:f>IFERROR(IF(OR('00b_GPU_Scaling'!F12="",'00b_GPU_Scaling'!F7="",H395=""),"",H395*'00b_GPU_Scaling'!F12/'00b_GPU_Scaling'!F7),"")</x:f>
      </x:c>
      <x:c r="I455" s="70" t="str">
        <x:f>IF(H455="","",I395)</x:f>
      </x:c>
      <x:c r="J455" s="70" t="str">
        <x:f>IF(H455="","",J395)</x:f>
      </x:c>
      <x:c r="K455" s="158" t="str">
        <x:f>IFERROR(IF(OR('00b_GPU_Scaling'!F12="",'00b_GPU_Scaling'!F7=""),"",'00b_GPU_Scaling'!F12/'00b_GPU_Scaling'!F7),"")</x:f>
      </x:c>
      <x:c r="L455" t="str">
        <x:v>B300</x:v>
      </x:c>
      <x:c r="M455" t="str">
        <x:v>415658</x:v>
      </x:c>
      <x:c r="N455" t="str">
        <x:v>sglang</x:v>
      </x:c>
      <x:c r="O455" t="str">
        <x:v>fp4</x:v>
      </x:c>
      <x:c r="P455" t="str">
        <x:v>mtp</x:v>
      </x:c>
      <x:c r="Q455" t="n">
        <x:v>32</x:v>
      </x:c>
      <x:c r="R455" t="str">
        <x:v>single_turn</x:v>
      </x:c>
      <x:c r="S455" t="n">
        <x:v>1024</x:v>
      </x:c>
      <x:c r="T455" t="n">
        <x:v>1024</x:v>
      </x:c>
      <x:c r="U455" t="n">
        <x:v>29</x:v>
      </x:c>
      <x:c r="V455" t="n">
        <x:v>12</x:v>
      </x:c>
      <x:c r="W455" s="65" t="str">
        <x:f>IF(H455="","unavailable_missing_hbm_bandwidth_or_all_in_power","HBM_bandwidth_per_all_in_power_scaled_target_met")</x:f>
        <x:v>unavailable_missing_hbm_bandwidth_or_all_in_power</x:v>
      </x:c>
      <x:c r="X455" s="65" t="str">
        <x:f>IF(H455="","editable_future_gpu_unavailable","InferenceX_source_curve_HBM_bandwidth_power_scaled")</x:f>
        <x:v>editable_future_gpu_unavailable</x:v>
      </x:c>
      <x:c r="Y455" s="72" t="str">
        <x:v>2026-05-25</x:v>
      </x:c>
      <x:c r="Z455" s="65" t="str">
        <x:v>https://github.com/SemiAnalysisAI/InferenceX/actions/runs/26381101926/attempts/1</x:v>
      </x:c>
      <x:c r="AA455" s="65" t="str">
        <x:f>IF(H455="","Enter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56">
      <x:c r="A456" t="str">
        <x:v>GLM 5.2|R300|long|70</x:v>
      </x:c>
      <x:c r="B456" t="str">
        <x:v>GLM 5.2</x:v>
      </x:c>
      <x:c r="C456" t="str">
        <x:v>glm5</x:v>
      </x:c>
      <x:c r="D456" t="str">
        <x:v>R300</x:v>
      </x:c>
      <x:c r="E456" t="str">
        <x:v>long</x:v>
      </x:c>
      <x:c r="F456" s="66" t="n">
        <x:v>70</x:v>
      </x:c>
      <x:c r="G456" s="67" t="str">
        <x:f>IF(H456="","N","Y")</x:f>
        <x:v>N</x:v>
      </x:c>
      <x:c r="H456" s="157" t="str">
        <x:f>IFERROR(IF(OR('00b_GPU_Scaling'!F12="",'00b_GPU_Scaling'!F7="",H396=""),"",H396*'00b_GPU_Scaling'!F12/'00b_GPU_Scaling'!F7),"")</x:f>
      </x:c>
      <x:c r="I456" s="70" t="str">
        <x:f>IF(H456="","",I396)</x:f>
      </x:c>
      <x:c r="J456" s="70" t="str">
        <x:f>IF(H456="","",J396)</x:f>
      </x:c>
      <x:c r="K456" s="158" t="str">
        <x:f>IFERROR(IF(OR('00b_GPU_Scaling'!F12="",'00b_GPU_Scaling'!F7=""),"",'00b_GPU_Scaling'!F12/'00b_GPU_Scaling'!F7),"")</x:f>
      </x:c>
      <x:c r="L456" t="str">
        <x:v>B300</x:v>
      </x:c>
      <x:c r="M456" t="str">
        <x:v>415662</x:v>
      </x:c>
      <x:c r="N456" t="str">
        <x:v>sglang</x:v>
      </x:c>
      <x:c r="O456" t="str">
        <x:v>fp4</x:v>
      </x:c>
      <x:c r="P456" t="str">
        <x:v>mtp</x:v>
      </x:c>
      <x:c r="Q456" t="n">
        <x:v>8</x:v>
      </x:c>
      <x:c r="R456" t="str">
        <x:v>single_turn</x:v>
      </x:c>
      <x:c r="S456" t="n">
        <x:v>8192</x:v>
      </x:c>
      <x:c r="T456" t="n">
        <x:v>1024</x:v>
      </x:c>
      <x:c r="U456" t="n">
        <x:v>29</x:v>
      </x:c>
      <x:c r="V456" t="n">
        <x:v>7</x:v>
      </x:c>
      <x:c r="W456" s="65" t="str">
        <x:f>IF(H456="","unavailable_missing_hbm_bandwidth_or_all_in_power","HBM_bandwidth_per_all_in_power_scaled_target_met")</x:f>
        <x:v>unavailable_missing_hbm_bandwidth_or_all_in_power</x:v>
      </x:c>
      <x:c r="X456" s="65" t="str">
        <x:f>IF(H456="","editable_future_gpu_unavailable","InferenceX_source_curve_HBM_bandwidth_power_scaled")</x:f>
        <x:v>editable_future_gpu_unavailable</x:v>
      </x:c>
      <x:c r="Y456" s="72" t="str">
        <x:v>2026-05-25</x:v>
      </x:c>
      <x:c r="Z456" s="65" t="str">
        <x:v>https://github.com/SemiAnalysisAI/InferenceX/actions/runs/26381101926/attempts/1</x:v>
      </x:c>
      <x:c r="AA456" s="65" t="str">
        <x:f>IF(H456="","Enter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57">
      <x:c r="A457" t="str">
        <x:v>GLM 5.2|R300|agentic|70</x:v>
      </x:c>
      <x:c r="B457" t="str">
        <x:v>GLM 5.2</x:v>
      </x:c>
      <x:c r="C457" t="str">
        <x:v>glm5.2</x:v>
      </x:c>
      <x:c r="D457" t="str">
        <x:v>R300</x:v>
      </x:c>
      <x:c r="E457" t="str">
        <x:v>agentic</x:v>
      </x:c>
      <x:c r="F457" s="66" t="n">
        <x:v>70</x:v>
      </x:c>
      <x:c r="G457" s="67" t="str">
        <x:f>IF(H457="","N","Y")</x:f>
        <x:v>N</x:v>
      </x:c>
      <x:c r="H457" s="157" t="str">
        <x:f>IFERROR(IF(OR('00b_GPU_Scaling'!F12="",'00b_GPU_Scaling'!F7="",H397=""),"",H397*'00b_GPU_Scaling'!F12/'00b_GPU_Scaling'!F7),"")</x:f>
      </x:c>
      <x:c r="I457" s="70" t="str">
        <x:f>IF(H457="","",I397)</x:f>
      </x:c>
      <x:c r="J457" s="70" t="str">
        <x:f>IF(H457="","",J397)</x:f>
      </x:c>
      <x:c r="K457" s="158" t="str">
        <x:f>IFERROR(IF(OR('00b_GPU_Scaling'!F12="",'00b_GPU_Scaling'!F7=""),"",'00b_GPU_Scaling'!F12/'00b_GPU_Scaling'!F7),"")</x:f>
      </x:c>
      <x:c r="L457" t="str">
        <x:v>B300</x:v>
      </x:c>
      <x:c r="M457" t="str">
        <x:v>436267</x:v>
      </x:c>
      <x:c r="N457" t="str">
        <x:v>sglang</x:v>
      </x:c>
      <x:c r="O457" t="str">
        <x:v>fp4</x:v>
      </x:c>
      <x:c r="P457" t="str">
        <x:v>none</x:v>
      </x:c>
      <x:c r="Q457" t="n">
        <x:v>8</x:v>
      </x:c>
      <x:c r="R457" t="str">
        <x:v>agentic_traces</x:v>
      </x:c>
      <x:c r="S457"/>
      <x:c r="T457"/>
      <x:c r="U457" t="n">
        <x:v>27</x:v>
      </x:c>
      <x:c r="V457" t="n">
        <x:v>8</x:v>
      </x:c>
      <x:c r="W457" s="65" t="str">
        <x:f>IF(H457="","unavailable_missing_hbm_bandwidth_or_all_in_power","HBM_bandwidth_per_all_in_power_scaled_target_met")</x:f>
        <x:v>unavailable_missing_hbm_bandwidth_or_all_in_power</x:v>
      </x:c>
      <x:c r="X457" s="65" t="str">
        <x:f>IF(H457="","editable_future_gpu_unavailable","InferenceX_source_curve_HBM_bandwidth_power_scaled")</x:f>
        <x:v>editable_future_gpu_unavailable</x:v>
      </x:c>
      <x:c r="Y457" s="72" t="str">
        <x:v>2026-07-19</x:v>
      </x:c>
      <x:c r="Z457" s="65" t="str">
        <x:v>https://github.com/SemiAnalysisAI/InferenceX/actions/runs/29651235293/attempts/1</x:v>
      </x:c>
      <x:c r="AA457" s="65" t="str">
        <x:f>IF(H457="","Enter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58">
      <x:c r="A458" t="str">
        <x:v>GLM 5.2|R300|short|100</x:v>
      </x:c>
      <x:c r="B458" t="str">
        <x:v>GLM 5.2</x:v>
      </x:c>
      <x:c r="C458" t="str">
        <x:v>glm5</x:v>
      </x:c>
      <x:c r="D458" t="str">
        <x:v>R300</x:v>
      </x:c>
      <x:c r="E458" t="str">
        <x:v>short</x:v>
      </x:c>
      <x:c r="F458" s="66" t="n">
        <x:v>100</x:v>
      </x:c>
      <x:c r="G458" s="67" t="str">
        <x:f>IF(H458="","N","Y")</x:f>
        <x:v>N</x:v>
      </x:c>
      <x:c r="H458" s="157" t="str">
        <x:f>IFERROR(IF(OR('00b_GPU_Scaling'!F12="",'00b_GPU_Scaling'!F7="",H398=""),"",H398*'00b_GPU_Scaling'!F12/'00b_GPU_Scaling'!F7),"")</x:f>
      </x:c>
      <x:c r="I458" s="70" t="str">
        <x:f>IF(H458="","",I398)</x:f>
      </x:c>
      <x:c r="J458" s="70" t="str">
        <x:f>IF(H458="","",J398)</x:f>
      </x:c>
      <x:c r="K458" s="158" t="str">
        <x:f>IFERROR(IF(OR('00b_GPU_Scaling'!F12="",'00b_GPU_Scaling'!F7=""),"",'00b_GPU_Scaling'!F12/'00b_GPU_Scaling'!F7),"")</x:f>
      </x:c>
      <x:c r="L458" t="str">
        <x:v>B300</x:v>
      </x:c>
      <x:c r="M458" t="str">
        <x:v>415666</x:v>
      </x:c>
      <x:c r="N458" t="str">
        <x:v>sglang</x:v>
      </x:c>
      <x:c r="O458" t="str">
        <x:v>fp4</x:v>
      </x:c>
      <x:c r="P458" t="str">
        <x:v>mtp</x:v>
      </x:c>
      <x:c r="Q458" t="n">
        <x:v>8</x:v>
      </x:c>
      <x:c r="R458" t="str">
        <x:v>single_turn</x:v>
      </x:c>
      <x:c r="S458" t="n">
        <x:v>1024</x:v>
      </x:c>
      <x:c r="T458" t="n">
        <x:v>1024</x:v>
      </x:c>
      <x:c r="U458" t="n">
        <x:v>29</x:v>
      </x:c>
      <x:c r="V458" t="n">
        <x:v>5</x:v>
      </x:c>
      <x:c r="W458" s="65" t="str">
        <x:f>IF(H458="","unavailable_missing_hbm_bandwidth_or_all_in_power","HBM_bandwidth_per_all_in_power_scaled_target_met")</x:f>
        <x:v>unavailable_missing_hbm_bandwidth_or_all_in_power</x:v>
      </x:c>
      <x:c r="X458" s="65" t="str">
        <x:f>IF(H458="","editable_future_gpu_unavailable","InferenceX_source_curve_HBM_bandwidth_power_scaled")</x:f>
        <x:v>editable_future_gpu_unavailable</x:v>
      </x:c>
      <x:c r="Y458" s="72" t="str">
        <x:v>2026-05-25</x:v>
      </x:c>
      <x:c r="Z458" s="65" t="str">
        <x:v>https://github.com/SemiAnalysisAI/InferenceX/actions/runs/26381101926/attempts/1</x:v>
      </x:c>
      <x:c r="AA458" s="65" t="str">
        <x:f>IF(H458="","Enter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59">
      <x:c r="A459" t="str">
        <x:v>GLM 5.2|R300|long|100</x:v>
      </x:c>
      <x:c r="B459" t="str">
        <x:v>GLM 5.2</x:v>
      </x:c>
      <x:c r="C459" t="str">
        <x:v>glm5</x:v>
      </x:c>
      <x:c r="D459" t="str">
        <x:v>R300</x:v>
      </x:c>
      <x:c r="E459" t="str">
        <x:v>long</x:v>
      </x:c>
      <x:c r="F459" s="66" t="n">
        <x:v>100</x:v>
      </x:c>
      <x:c r="G459" s="67" t="str">
        <x:f>IF(H459="","N","Y")</x:f>
        <x:v>N</x:v>
      </x:c>
      <x:c r="H459" s="157" t="str">
        <x:f>IFERROR(IF(OR('00b_GPU_Scaling'!F12="",'00b_GPU_Scaling'!F7="",H399=""),"",H399*'00b_GPU_Scaling'!F12/'00b_GPU_Scaling'!F7),"")</x:f>
      </x:c>
      <x:c r="I459" s="70" t="str">
        <x:f>IF(H459="","",I399)</x:f>
      </x:c>
      <x:c r="J459" s="70" t="str">
        <x:f>IF(H459="","",J399)</x:f>
      </x:c>
      <x:c r="K459" s="158" t="str">
        <x:f>IFERROR(IF(OR('00b_GPU_Scaling'!F12="",'00b_GPU_Scaling'!F7=""),"",'00b_GPU_Scaling'!F12/'00b_GPU_Scaling'!F7),"")</x:f>
      </x:c>
      <x:c r="L459" t="str">
        <x:v>B300</x:v>
      </x:c>
      <x:c r="M459" t="str">
        <x:v>415673</x:v>
      </x:c>
      <x:c r="N459" t="str">
        <x:v>sglang</x:v>
      </x:c>
      <x:c r="O459" t="str">
        <x:v>fp4</x:v>
      </x:c>
      <x:c r="P459" t="str">
        <x:v>mtp</x:v>
      </x:c>
      <x:c r="Q459" t="n">
        <x:v>4</x:v>
      </x:c>
      <x:c r="R459" t="str">
        <x:v>single_turn</x:v>
      </x:c>
      <x:c r="S459" t="n">
        <x:v>8192</x:v>
      </x:c>
      <x:c r="T459" t="n">
        <x:v>1024</x:v>
      </x:c>
      <x:c r="U459" t="n">
        <x:v>29</x:v>
      </x:c>
      <x:c r="V459" t="n">
        <x:v>3</x:v>
      </x:c>
      <x:c r="W459" s="65" t="str">
        <x:f>IF(H459="","unavailable_missing_hbm_bandwidth_or_all_in_power","HBM_bandwidth_per_all_in_power_scaled_target_met")</x:f>
        <x:v>unavailable_missing_hbm_bandwidth_or_all_in_power</x:v>
      </x:c>
      <x:c r="X459" s="65" t="str">
        <x:f>IF(H459="","editable_future_gpu_unavailable","InferenceX_source_curve_HBM_bandwidth_power_scaled")</x:f>
        <x:v>editable_future_gpu_unavailable</x:v>
      </x:c>
      <x:c r="Y459" s="72" t="str">
        <x:v>2026-05-25</x:v>
      </x:c>
      <x:c r="Z459" s="65" t="str">
        <x:v>https://github.com/SemiAnalysisAI/InferenceX/actions/runs/26381101926/attempts/1</x:v>
      </x:c>
      <x:c r="AA459" s="65" t="str">
        <x:f>IF(H459="","Enter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60">
      <x:c r="A460" t="str">
        <x:v>GLM 5.2|R300|agentic|100</x:v>
      </x:c>
      <x:c r="B460" t="str">
        <x:v>GLM 5.2</x:v>
      </x:c>
      <x:c r="C460" t="str">
        <x:v>glm5.2</x:v>
      </x:c>
      <x:c r="D460" t="str">
        <x:v>R300</x:v>
      </x:c>
      <x:c r="E460" t="str">
        <x:v>agentic</x:v>
      </x:c>
      <x:c r="F460" s="66" t="n">
        <x:v>100</x:v>
      </x:c>
      <x:c r="G460" s="67" t="str">
        <x:f>IF(H460="","N","Y")</x:f>
        <x:v>N</x:v>
      </x:c>
      <x:c r="H460" s="157" t="str">
        <x:f>IFERROR(IF(OR('00b_GPU_Scaling'!F12="",'00b_GPU_Scaling'!F7="",H400=""),"",H400*'00b_GPU_Scaling'!F12/'00b_GPU_Scaling'!F7),"")</x:f>
      </x:c>
      <x:c r="I460" s="70" t="str">
        <x:f>IF(H460="","",I400)</x:f>
      </x:c>
      <x:c r="J460" s="70" t="str">
        <x:f>IF(H460="","",J400)</x:f>
      </x:c>
      <x:c r="K460" s="158" t="str">
        <x:f>IFERROR(IF(OR('00b_GPU_Scaling'!F12="",'00b_GPU_Scaling'!F7=""),"",'00b_GPU_Scaling'!F12/'00b_GPU_Scaling'!F7),"")</x:f>
      </x:c>
      <x:c r="L460" t="str">
        <x:v>B300</x:v>
      </x:c>
      <x:c r="M460" t="str">
        <x:v>436295</x:v>
      </x:c>
      <x:c r="N460" t="str">
        <x:v>sglang</x:v>
      </x:c>
      <x:c r="O460" t="str">
        <x:v>fp4</x:v>
      </x:c>
      <x:c r="P460" t="str">
        <x:v>none</x:v>
      </x:c>
      <x:c r="Q460" t="n">
        <x:v>4</x:v>
      </x:c>
      <x:c r="R460" t="str">
        <x:v>agentic_traces</x:v>
      </x:c>
      <x:c r="S460"/>
      <x:c r="T460"/>
      <x:c r="U460" t="n">
        <x:v>27</x:v>
      </x:c>
      <x:c r="V460" t="n">
        <x:v>6</x:v>
      </x:c>
      <x:c r="W460" s="65" t="str">
        <x:f>IF(H460="","unavailable_missing_hbm_bandwidth_or_all_in_power","HBM_bandwidth_per_all_in_power_scaled_target_met")</x:f>
        <x:v>unavailable_missing_hbm_bandwidth_or_all_in_power</x:v>
      </x:c>
      <x:c r="X460" s="65" t="str">
        <x:f>IF(H460="","editable_future_gpu_unavailable","InferenceX_source_curve_HBM_bandwidth_power_scaled")</x:f>
        <x:v>editable_future_gpu_unavailable</x:v>
      </x:c>
      <x:c r="Y460" s="72" t="str">
        <x:v>2026-07-21</x:v>
      </x:c>
      <x:c r="Z460" s="65" t="str">
        <x:v>https://github.com/SemiAnalysisAI/InferenceX/actions/runs/29741710665/attempts/1</x:v>
      </x:c>
      <x:c r="AA460" s="65" t="str">
        <x:f>IF(H460="","Enter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461">
      <x:c r="A461" t="str">
        <x:v>GLM 5.2|VR300|short|30</x:v>
      </x:c>
      <x:c r="B461" t="str">
        <x:v>GLM 5.2</x:v>
      </x:c>
      <x:c r="C461" t="str">
        <x:v>glm5</x:v>
      </x:c>
      <x:c r="D461" t="str">
        <x:v>VR300</x:v>
      </x:c>
      <x:c r="E461" t="str">
        <x:v>short</x:v>
      </x:c>
      <x:c r="F461" s="66" t="n">
        <x:v>30</x:v>
      </x:c>
      <x:c r="G461" s="67" t="str">
        <x:f>IF(H461="","N","Y")</x:f>
        <x:v>N</x:v>
      </x:c>
      <x:c r="H461" s="157" t="str">
        <x:f>IFERROR(IF(OR('00b_GPU_Scaling'!F13="",'00b_GPU_Scaling'!F9="",H413=""),"",H413*'00b_GPU_Scaling'!F13/'00b_GPU_Scaling'!F9),"")</x:f>
      </x:c>
      <x:c r="I461" s="70" t="str">
        <x:f>IF(H461="","",I413)</x:f>
      </x:c>
      <x:c r="J461" s="70" t="str">
        <x:f>IF(H461="","",J413)</x:f>
      </x:c>
      <x:c r="K461" s="158" t="str">
        <x:f>IFERROR(IF(OR('00b_GPU_Scaling'!F13="",'00b_GPU_Scaling'!F9=""),"",'00b_GPU_Scaling'!F13/'00b_GPU_Scaling'!F9),"")</x:f>
      </x:c>
      <x:c r="L461" t="str">
        <x:v>GB300</x:v>
      </x:c>
      <x:c r="M461" t="str">
        <x:v>434055</x:v>
      </x:c>
      <x:c r="N461" t="str">
        <x:v>dynamo-trt</x:v>
      </x:c>
      <x:c r="O461" t="str">
        <x:v>fp4</x:v>
      </x:c>
      <x:c r="P461" t="str">
        <x:v>mtp</x:v>
      </x:c>
      <x:c r="Q461" t="n">
        <x:v>4301</x:v>
      </x:c>
      <x:c r="R461" t="str">
        <x:v>single_turn</x:v>
      </x:c>
      <x:c r="S461" t="n">
        <x:v>1024</x:v>
      </x:c>
      <x:c r="T461" t="n">
        <x:v>1024</x:v>
      </x:c>
      <x:c r="U461" t="n">
        <x:v>58</x:v>
      </x:c>
      <x:c r="V461" t="n">
        <x:v>51</x:v>
      </x:c>
      <x:c r="W461" s="65" t="str">
        <x:f>IF(H461="","unavailable_missing_hbm_bandwidth_or_all_in_power","HBM_bandwidth_per_all_in_power_scaled_target_met")</x:f>
        <x:v>unavailable_missing_hbm_bandwidth_or_all_in_power</x:v>
      </x:c>
      <x:c r="X461" s="65" t="str">
        <x:f>IF(H461="","editable_future_gpu_unavailable","InferenceX_source_curve_HBM_bandwidth_power_scaled")</x:f>
        <x:v>editable_future_gpu_unavailable</x:v>
      </x:c>
      <x:c r="Y461" s="72" t="str">
        <x:v>2026-07-09</x:v>
      </x:c>
      <x:c r="Z461" s="65" t="str">
        <x:v>https://github.com/SemiAnalysisAI/InferenceX/actions/runs/27634553033/attempts/1</x:v>
      </x:c>
      <x:c r="AA461" s="65" t="str">
        <x:f>IF(H461="","Enter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62">
      <x:c r="A462" t="str">
        <x:v>GLM 5.2|VR300|long|30</x:v>
      </x:c>
      <x:c r="B462" t="str">
        <x:v>GLM 5.2</x:v>
      </x:c>
      <x:c r="C462" t="str">
        <x:v>glm5</x:v>
      </x:c>
      <x:c r="D462" t="str">
        <x:v>VR300</x:v>
      </x:c>
      <x:c r="E462" t="str">
        <x:v>long</x:v>
      </x:c>
      <x:c r="F462" s="66" t="n">
        <x:v>30</x:v>
      </x:c>
      <x:c r="G462" s="67" t="str">
        <x:f>IF(H462="","N","Y")</x:f>
        <x:v>N</x:v>
      </x:c>
      <x:c r="H462" s="157" t="str">
        <x:f>IFERROR(IF(OR('00b_GPU_Scaling'!F13="",'00b_GPU_Scaling'!F9="",H414=""),"",H414*'00b_GPU_Scaling'!F13/'00b_GPU_Scaling'!F9),"")</x:f>
      </x:c>
      <x:c r="I462" s="70" t="str">
        <x:f>IF(H462="","",I414)</x:f>
      </x:c>
      <x:c r="J462" s="70" t="str">
        <x:f>IF(H462="","",J414)</x:f>
      </x:c>
      <x:c r="K462" s="158" t="str">
        <x:f>IFERROR(IF(OR('00b_GPU_Scaling'!F13="",'00b_GPU_Scaling'!F9=""),"",'00b_GPU_Scaling'!F13/'00b_GPU_Scaling'!F9),"")</x:f>
      </x:c>
      <x:c r="L462" t="str">
        <x:v>GB300</x:v>
      </x:c>
      <x:c r="M462" t="str">
        <x:v>434054</x:v>
      </x:c>
      <x:c r="N462" t="str">
        <x:v>dynamo-trt</x:v>
      </x:c>
      <x:c r="O462" t="str">
        <x:v>fp4</x:v>
      </x:c>
      <x:c r="P462" t="str">
        <x:v>mtp</x:v>
      </x:c>
      <x:c r="Q462" t="n">
        <x:v>2253</x:v>
      </x:c>
      <x:c r="R462" t="str">
        <x:v>single_turn</x:v>
      </x:c>
      <x:c r="S462" t="n">
        <x:v>8192</x:v>
      </x:c>
      <x:c r="T462" t="n">
        <x:v>1024</x:v>
      </x:c>
      <x:c r="U462" t="n">
        <x:v>53</x:v>
      </x:c>
      <x:c r="V462" t="n">
        <x:v>51</x:v>
      </x:c>
      <x:c r="W462" s="65" t="str">
        <x:f>IF(H462="","unavailable_missing_hbm_bandwidth_or_all_in_power","HBM_bandwidth_per_all_in_power_scaled_target_met")</x:f>
        <x:v>unavailable_missing_hbm_bandwidth_or_all_in_power</x:v>
      </x:c>
      <x:c r="X462" s="65" t="str">
        <x:f>IF(H462="","editable_future_gpu_unavailable","InferenceX_source_curve_HBM_bandwidth_power_scaled")</x:f>
        <x:v>editable_future_gpu_unavailable</x:v>
      </x:c>
      <x:c r="Y462" s="72" t="str">
        <x:v>2026-07-09</x:v>
      </x:c>
      <x:c r="Z462" s="65" t="str">
        <x:v>https://github.com/SemiAnalysisAI/InferenceX/actions/runs/27634553033/attempts/1</x:v>
      </x:c>
      <x:c r="AA462" s="65" t="str">
        <x:f>IF(H462="","Enter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63">
      <x:c r="A463" t="str">
        <x:v>GLM 5.2|VR300|agentic|30</x:v>
      </x:c>
      <x:c r="B463" t="str">
        <x:v>GLM 5.2</x:v>
      </x:c>
      <x:c r="C463" t="str">
        <x:v>glm5.2</x:v>
      </x:c>
      <x:c r="D463" t="str">
        <x:v>VR300</x:v>
      </x:c>
      <x:c r="E463" t="str">
        <x:v>agentic</x:v>
      </x:c>
      <x:c r="F463" s="66" t="n">
        <x:v>30</x:v>
      </x:c>
      <x:c r="G463" s="67" t="str">
        <x:f>IF(H463="","N","Y")</x:f>
        <x:v>N</x:v>
      </x:c>
      <x:c r="H463" s="157" t="str">
        <x:f>IFERROR(IF(OR('00b_GPU_Scaling'!F13="",'00b_GPU_Scaling'!F9="",H415=""),"",H415*'00b_GPU_Scaling'!F13/'00b_GPU_Scaling'!F9),"")</x:f>
      </x:c>
      <x:c r="I463" s="70" t="str">
        <x:f>IF(H463="","",I415)</x:f>
      </x:c>
      <x:c r="J463" s="70" t="str">
        <x:f>IF(H463="","",J415)</x:f>
      </x:c>
      <x:c r="K463" s="158" t="str">
        <x:f>IFERROR(IF(OR('00b_GPU_Scaling'!F13="",'00b_GPU_Scaling'!F9=""),"",'00b_GPU_Scaling'!F13/'00b_GPU_Scaling'!F9),"")</x:f>
      </x:c>
      <x:c r="L463" t="str">
        <x:v>GB300</x:v>
      </x:c>
      <x:c r="M463" t="str">
        <x:v>436736</x:v>
      </x:c>
      <x:c r="N463" t="str">
        <x:v>dynamo-sglang</x:v>
      </x:c>
      <x:c r="O463" t="str">
        <x:v>fp8</x:v>
      </x:c>
      <x:c r="P463" t="str">
        <x:v>none</x:v>
      </x:c>
      <x:c r="Q463" t="n">
        <x:v>8</x:v>
      </x:c>
      <x:c r="R463" t="str">
        <x:v>agentic_traces</x:v>
      </x:c>
      <x:c r="S463"/>
      <x:c r="T463"/>
      <x:c r="U463" t="n">
        <x:v>6</x:v>
      </x:c>
      <x:c r="V463" t="n">
        <x:v>6</x:v>
      </x:c>
      <x:c r="W463" s="65" t="str">
        <x:f>IF(H463="","unavailable_missing_hbm_bandwidth_or_all_in_power","HBM_bandwidth_per_all_in_power_scaled_target_met")</x:f>
        <x:v>unavailable_missing_hbm_bandwidth_or_all_in_power</x:v>
      </x:c>
      <x:c r="X463" s="65" t="str">
        <x:f>IF(H463="","editable_future_gpu_unavailable","InferenceX_source_curve_HBM_bandwidth_power_scaled")</x:f>
        <x:v>editable_future_gpu_unavailable</x:v>
      </x:c>
      <x:c r="Y463" s="72" t="str">
        <x:v>2026-07-24</x:v>
      </x:c>
      <x:c r="Z463" s="65" t="str">
        <x:v>https://github.com/SemiAnalysisAI/InferenceX/actions/runs/30133535261/attempts/1</x:v>
      </x:c>
      <x:c r="AA463" s="65" t="str">
        <x:f>IF(H463="","Enter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64">
      <x:c r="A464" t="str">
        <x:v>GLM 5.2|VR300|short|50</x:v>
      </x:c>
      <x:c r="B464" t="str">
        <x:v>GLM 5.2</x:v>
      </x:c>
      <x:c r="C464" t="str">
        <x:v>glm5</x:v>
      </x:c>
      <x:c r="D464" t="str">
        <x:v>VR300</x:v>
      </x:c>
      <x:c r="E464" t="str">
        <x:v>short</x:v>
      </x:c>
      <x:c r="F464" s="66" t="n">
        <x:v>50</x:v>
      </x:c>
      <x:c r="G464" s="67" t="str">
        <x:f>IF(H464="","N","Y")</x:f>
        <x:v>N</x:v>
      </x:c>
      <x:c r="H464" s="157" t="str">
        <x:f>IFERROR(IF(OR('00b_GPU_Scaling'!F13="",'00b_GPU_Scaling'!F9="",H416=""),"",H416*'00b_GPU_Scaling'!F13/'00b_GPU_Scaling'!F9),"")</x:f>
      </x:c>
      <x:c r="I464" s="70" t="str">
        <x:f>IF(H464="","",I416)</x:f>
      </x:c>
      <x:c r="J464" s="70" t="str">
        <x:f>IF(H464="","",J416)</x:f>
      </x:c>
      <x:c r="K464" s="158" t="str">
        <x:f>IFERROR(IF(OR('00b_GPU_Scaling'!F13="",'00b_GPU_Scaling'!F9=""),"",'00b_GPU_Scaling'!F13/'00b_GPU_Scaling'!F9),"")</x:f>
      </x:c>
      <x:c r="L464" t="str">
        <x:v>GB300</x:v>
      </x:c>
      <x:c r="M464" t="str">
        <x:v>434066</x:v>
      </x:c>
      <x:c r="N464" t="str">
        <x:v>dynamo-trt</x:v>
      </x:c>
      <x:c r="O464" t="str">
        <x:v>fp4</x:v>
      </x:c>
      <x:c r="P464" t="str">
        <x:v>mtp</x:v>
      </x:c>
      <x:c r="Q464" t="n">
        <x:v>2253</x:v>
      </x:c>
      <x:c r="R464" t="str">
        <x:v>single_turn</x:v>
      </x:c>
      <x:c r="S464" t="n">
        <x:v>1024</x:v>
      </x:c>
      <x:c r="T464" t="n">
        <x:v>1024</x:v>
      </x:c>
      <x:c r="U464" t="n">
        <x:v>58</x:v>
      </x:c>
      <x:c r="V464" t="n">
        <x:v>36</x:v>
      </x:c>
      <x:c r="W464" s="65" t="str">
        <x:f>IF(H464="","unavailable_missing_hbm_bandwidth_or_all_in_power","HBM_bandwidth_per_all_in_power_scaled_target_met")</x:f>
        <x:v>unavailable_missing_hbm_bandwidth_or_all_in_power</x:v>
      </x:c>
      <x:c r="X464" s="65" t="str">
        <x:f>IF(H464="","editable_future_gpu_unavailable","InferenceX_source_curve_HBM_bandwidth_power_scaled")</x:f>
        <x:v>editable_future_gpu_unavailable</x:v>
      </x:c>
      <x:c r="Y464" s="72" t="str">
        <x:v>2026-07-09</x:v>
      </x:c>
      <x:c r="Z464" s="65" t="str">
        <x:v>https://github.com/SemiAnalysisAI/InferenceX/actions/runs/27634553033/attempts/1</x:v>
      </x:c>
      <x:c r="AA464" s="65" t="str">
        <x:f>IF(H464="","Enter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65">
      <x:c r="A465" t="str">
        <x:v>GLM 5.2|VR300|long|50</x:v>
      </x:c>
      <x:c r="B465" t="str">
        <x:v>GLM 5.2</x:v>
      </x:c>
      <x:c r="C465" t="str">
        <x:v>glm5</x:v>
      </x:c>
      <x:c r="D465" t="str">
        <x:v>VR300</x:v>
      </x:c>
      <x:c r="E465" t="str">
        <x:v>long</x:v>
      </x:c>
      <x:c r="F465" s="66" t="n">
        <x:v>50</x:v>
      </x:c>
      <x:c r="G465" s="67" t="str">
        <x:f>IF(H465="","N","Y")</x:f>
        <x:v>N</x:v>
      </x:c>
      <x:c r="H465" s="157" t="str">
        <x:f>IFERROR(IF(OR('00b_GPU_Scaling'!F13="",'00b_GPU_Scaling'!F9="",H417=""),"",H417*'00b_GPU_Scaling'!F13/'00b_GPU_Scaling'!F9),"")</x:f>
      </x:c>
      <x:c r="I465" s="70" t="str">
        <x:f>IF(H465="","",I417)</x:f>
      </x:c>
      <x:c r="J465" s="70" t="str">
        <x:f>IF(H465="","",J417)</x:f>
      </x:c>
      <x:c r="K465" s="158" t="str">
        <x:f>IFERROR(IF(OR('00b_GPU_Scaling'!F13="",'00b_GPU_Scaling'!F9=""),"",'00b_GPU_Scaling'!F13/'00b_GPU_Scaling'!F9),"")</x:f>
      </x:c>
      <x:c r="L465" t="str">
        <x:v>GB300</x:v>
      </x:c>
      <x:c r="M465" t="str">
        <x:v>434061</x:v>
      </x:c>
      <x:c r="N465" t="str">
        <x:v>dynamo-trt</x:v>
      </x:c>
      <x:c r="O465" t="str">
        <x:v>fp4</x:v>
      </x:c>
      <x:c r="P465" t="str">
        <x:v>mtp</x:v>
      </x:c>
      <x:c r="Q465" t="n">
        <x:v>1229</x:v>
      </x:c>
      <x:c r="R465" t="str">
        <x:v>single_turn</x:v>
      </x:c>
      <x:c r="S465" t="n">
        <x:v>8192</x:v>
      </x:c>
      <x:c r="T465" t="n">
        <x:v>1024</x:v>
      </x:c>
      <x:c r="U465" t="n">
        <x:v>53</x:v>
      </x:c>
      <x:c r="V465" t="n">
        <x:v>37</x:v>
      </x:c>
      <x:c r="W465" s="65" t="str">
        <x:f>IF(H465="","unavailable_missing_hbm_bandwidth_or_all_in_power","HBM_bandwidth_per_all_in_power_scaled_target_met")</x:f>
        <x:v>unavailable_missing_hbm_bandwidth_or_all_in_power</x:v>
      </x:c>
      <x:c r="X465" s="65" t="str">
        <x:f>IF(H465="","editable_future_gpu_unavailable","InferenceX_source_curve_HBM_bandwidth_power_scaled")</x:f>
        <x:v>editable_future_gpu_unavailable</x:v>
      </x:c>
      <x:c r="Y465" s="72" t="str">
        <x:v>2026-07-09</x:v>
      </x:c>
      <x:c r="Z465" s="65" t="str">
        <x:v>https://github.com/SemiAnalysisAI/InferenceX/actions/runs/27634553033/attempts/1</x:v>
      </x:c>
      <x:c r="AA465" s="65" t="str">
        <x:f>IF(H465="","Enter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66">
      <x:c r="A466" t="str">
        <x:v>GLM 5.2|VR300|agentic|50</x:v>
      </x:c>
      <x:c r="B466" t="str">
        <x:v>GLM 5.2</x:v>
      </x:c>
      <x:c r="C466" t="str">
        <x:v>glm5.2</x:v>
      </x:c>
      <x:c r="D466" t="str">
        <x:v>VR300</x:v>
      </x:c>
      <x:c r="E466" t="str">
        <x:v>agentic</x:v>
      </x:c>
      <x:c r="F466" s="66" t="n">
        <x:v>50</x:v>
      </x:c>
      <x:c r="G466" s="67" t="str">
        <x:f>IF(H466="","N","Y")</x:f>
        <x:v>N</x:v>
      </x:c>
      <x:c r="H466" s="157" t="str">
        <x:f>IFERROR(IF(OR('00b_GPU_Scaling'!F13="",'00b_GPU_Scaling'!F9="",H418=""),"",H418*'00b_GPU_Scaling'!F13/'00b_GPU_Scaling'!F9),"")</x:f>
      </x:c>
      <x:c r="I466" s="70" t="str">
        <x:f>IF(H466="","",I418)</x:f>
      </x:c>
      <x:c r="J466" s="70" t="str">
        <x:f>IF(H466="","",J418)</x:f>
      </x:c>
      <x:c r="K466" s="158" t="str">
        <x:f>IFERROR(IF(OR('00b_GPU_Scaling'!F13="",'00b_GPU_Scaling'!F9=""),"",'00b_GPU_Scaling'!F13/'00b_GPU_Scaling'!F9),"")</x:f>
      </x:c>
      <x:c r="L466" t="str">
        <x:v>GB300</x:v>
      </x:c>
      <x:c r="M466" t="str"/>
      <x:c r="N466" t="str"/>
      <x:c r="O466" t="str"/>
      <x:c r="P466" t="str"/>
      <x:c r="Q466"/>
      <x:c r="R466" t="str">
        <x:v>agentic_traces</x:v>
      </x:c>
      <x:c r="S466"/>
      <x:c r="T466"/>
      <x:c r="U466" t="n">
        <x:v>6</x:v>
      </x:c>
      <x:c r="V466" t="n">
        <x:v>0</x:v>
      </x:c>
      <x:c r="W466" s="65" t="str">
        <x:f>IF(H466="","unavailable_missing_hbm_bandwidth_or_all_in_power","HBM_bandwidth_per_all_in_power_scaled_target_met")</x:f>
        <x:v>unavailable_missing_hbm_bandwidth_or_all_in_power</x:v>
      </x:c>
      <x:c r="X466" s="65" t="str">
        <x:f>IF(H466="","editable_future_gpu_unavailable","InferenceX_source_curve_HBM_bandwidth_power_scaled")</x:f>
        <x:v>editable_future_gpu_unavailable</x:v>
      </x:c>
      <x:c r="Y466" s="72" t="str"/>
      <x:c r="Z466" s="65" t="str"/>
      <x:c r="AA466" s="65" t="str">
        <x:f>IF(H466="","Enter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67">
      <x:c r="A467" t="str">
        <x:v>GLM 5.2|VR300|short|70</x:v>
      </x:c>
      <x:c r="B467" t="str">
        <x:v>GLM 5.2</x:v>
      </x:c>
      <x:c r="C467" t="str">
        <x:v>glm5</x:v>
      </x:c>
      <x:c r="D467" t="str">
        <x:v>VR300</x:v>
      </x:c>
      <x:c r="E467" t="str">
        <x:v>short</x:v>
      </x:c>
      <x:c r="F467" s="66" t="n">
        <x:v>70</x:v>
      </x:c>
      <x:c r="G467" s="67" t="str">
        <x:f>IF(H467="","N","Y")</x:f>
        <x:v>N</x:v>
      </x:c>
      <x:c r="H467" s="157" t="str">
        <x:f>IFERROR(IF(OR('00b_GPU_Scaling'!F13="",'00b_GPU_Scaling'!F9="",H419=""),"",H419*'00b_GPU_Scaling'!F13/'00b_GPU_Scaling'!F9),"")</x:f>
      </x:c>
      <x:c r="I467" s="70" t="str">
        <x:f>IF(H467="","",I419)</x:f>
      </x:c>
      <x:c r="J467" s="70" t="str">
        <x:f>IF(H467="","",J419)</x:f>
      </x:c>
      <x:c r="K467" s="158" t="str">
        <x:f>IFERROR(IF(OR('00b_GPU_Scaling'!F13="",'00b_GPU_Scaling'!F9=""),"",'00b_GPU_Scaling'!F13/'00b_GPU_Scaling'!F9),"")</x:f>
      </x:c>
      <x:c r="L467" t="str">
        <x:v>GB300</x:v>
      </x:c>
      <x:c r="M467" t="str">
        <x:v>434052</x:v>
      </x:c>
      <x:c r="N467" t="str">
        <x:v>dynamo-trt</x:v>
      </x:c>
      <x:c r="O467" t="str">
        <x:v>fp4</x:v>
      </x:c>
      <x:c r="P467" t="str">
        <x:v>mtp</x:v>
      </x:c>
      <x:c r="Q467" t="n">
        <x:v>666</x:v>
      </x:c>
      <x:c r="R467" t="str">
        <x:v>single_turn</x:v>
      </x:c>
      <x:c r="S467" t="n">
        <x:v>1024</x:v>
      </x:c>
      <x:c r="T467" t="n">
        <x:v>1024</x:v>
      </x:c>
      <x:c r="U467" t="n">
        <x:v>58</x:v>
      </x:c>
      <x:c r="V467" t="n">
        <x:v>21</x:v>
      </x:c>
      <x:c r="W467" s="65" t="str">
        <x:f>IF(H467="","unavailable_missing_hbm_bandwidth_or_all_in_power","HBM_bandwidth_per_all_in_power_scaled_target_met")</x:f>
        <x:v>unavailable_missing_hbm_bandwidth_or_all_in_power</x:v>
      </x:c>
      <x:c r="X467" s="65" t="str">
        <x:f>IF(H467="","editable_future_gpu_unavailable","InferenceX_source_curve_HBM_bandwidth_power_scaled")</x:f>
        <x:v>editable_future_gpu_unavailable</x:v>
      </x:c>
      <x:c r="Y467" s="72" t="str">
        <x:v>2026-07-09</x:v>
      </x:c>
      <x:c r="Z467" s="65" t="str">
        <x:v>https://github.com/SemiAnalysisAI/InferenceX/actions/runs/27634553033/attempts/1</x:v>
      </x:c>
      <x:c r="AA467" s="65" t="str">
        <x:f>IF(H467="","Enter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68">
      <x:c r="A468" t="str">
        <x:v>GLM 5.2|VR300|long|70</x:v>
      </x:c>
      <x:c r="B468" t="str">
        <x:v>GLM 5.2</x:v>
      </x:c>
      <x:c r="C468" t="str">
        <x:v>glm5</x:v>
      </x:c>
      <x:c r="D468" t="str">
        <x:v>VR300</x:v>
      </x:c>
      <x:c r="E468" t="str">
        <x:v>long</x:v>
      </x:c>
      <x:c r="F468" s="66" t="n">
        <x:v>70</x:v>
      </x:c>
      <x:c r="G468" s="67" t="str">
        <x:f>IF(H468="","N","Y")</x:f>
        <x:v>N</x:v>
      </x:c>
      <x:c r="H468" s="157" t="str">
        <x:f>IFERROR(IF(OR('00b_GPU_Scaling'!F13="",'00b_GPU_Scaling'!F9="",H420=""),"",H420*'00b_GPU_Scaling'!F13/'00b_GPU_Scaling'!F9),"")</x:f>
      </x:c>
      <x:c r="I468" s="70" t="str">
        <x:f>IF(H468="","",I420)</x:f>
      </x:c>
      <x:c r="J468" s="70" t="str">
        <x:f>IF(H468="","",J420)</x:f>
      </x:c>
      <x:c r="K468" s="158" t="str">
        <x:f>IFERROR(IF(OR('00b_GPU_Scaling'!F13="",'00b_GPU_Scaling'!F9=""),"",'00b_GPU_Scaling'!F13/'00b_GPU_Scaling'!F9),"")</x:f>
      </x:c>
      <x:c r="L468" t="str">
        <x:v>GB300</x:v>
      </x:c>
      <x:c r="M468" t="str">
        <x:v>434056</x:v>
      </x:c>
      <x:c r="N468" t="str">
        <x:v>dynamo-trt</x:v>
      </x:c>
      <x:c r="O468" t="str">
        <x:v>fp4</x:v>
      </x:c>
      <x:c r="P468" t="str">
        <x:v>mtp</x:v>
      </x:c>
      <x:c r="Q468" t="n">
        <x:v>615</x:v>
      </x:c>
      <x:c r="R468" t="str">
        <x:v>single_turn</x:v>
      </x:c>
      <x:c r="S468" t="n">
        <x:v>8192</x:v>
      </x:c>
      <x:c r="T468" t="n">
        <x:v>1024</x:v>
      </x:c>
      <x:c r="U468" t="n">
        <x:v>53</x:v>
      </x:c>
      <x:c r="V468" t="n">
        <x:v>25</x:v>
      </x:c>
      <x:c r="W468" s="65" t="str">
        <x:f>IF(H468="","unavailable_missing_hbm_bandwidth_or_all_in_power","HBM_bandwidth_per_all_in_power_scaled_target_met")</x:f>
        <x:v>unavailable_missing_hbm_bandwidth_or_all_in_power</x:v>
      </x:c>
      <x:c r="X468" s="65" t="str">
        <x:f>IF(H468="","editable_future_gpu_unavailable","InferenceX_source_curve_HBM_bandwidth_power_scaled")</x:f>
        <x:v>editable_future_gpu_unavailable</x:v>
      </x:c>
      <x:c r="Y468" s="72" t="str">
        <x:v>2026-07-09</x:v>
      </x:c>
      <x:c r="Z468" s="65" t="str">
        <x:v>https://github.com/SemiAnalysisAI/InferenceX/actions/runs/27634553033/attempts/1</x:v>
      </x:c>
      <x:c r="AA468" s="65" t="str">
        <x:f>IF(H468="","Enter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69">
      <x:c r="A469" t="str">
        <x:v>GLM 5.2|VR300|agentic|70</x:v>
      </x:c>
      <x:c r="B469" t="str">
        <x:v>GLM 5.2</x:v>
      </x:c>
      <x:c r="C469" t="str">
        <x:v>glm5.2</x:v>
      </x:c>
      <x:c r="D469" t="str">
        <x:v>VR300</x:v>
      </x:c>
      <x:c r="E469" t="str">
        <x:v>agentic</x:v>
      </x:c>
      <x:c r="F469" s="66" t="n">
        <x:v>70</x:v>
      </x:c>
      <x:c r="G469" s="67" t="str">
        <x:f>IF(H469="","N","Y")</x:f>
        <x:v>N</x:v>
      </x:c>
      <x:c r="H469" s="157" t="str">
        <x:f>IFERROR(IF(OR('00b_GPU_Scaling'!F13="",'00b_GPU_Scaling'!F9="",H421=""),"",H421*'00b_GPU_Scaling'!F13/'00b_GPU_Scaling'!F9),"")</x:f>
      </x:c>
      <x:c r="I469" s="70" t="str">
        <x:f>IF(H469="","",I421)</x:f>
      </x:c>
      <x:c r="J469" s="70" t="str">
        <x:f>IF(H469="","",J421)</x:f>
      </x:c>
      <x:c r="K469" s="158" t="str">
        <x:f>IFERROR(IF(OR('00b_GPU_Scaling'!F13="",'00b_GPU_Scaling'!F9=""),"",'00b_GPU_Scaling'!F13/'00b_GPU_Scaling'!F9),"")</x:f>
      </x:c>
      <x:c r="L469" t="str">
        <x:v>GB300</x:v>
      </x:c>
      <x:c r="M469" t="str"/>
      <x:c r="N469" t="str"/>
      <x:c r="O469" t="str"/>
      <x:c r="P469" t="str"/>
      <x:c r="Q469"/>
      <x:c r="R469" t="str">
        <x:v>agentic_traces</x:v>
      </x:c>
      <x:c r="S469"/>
      <x:c r="T469"/>
      <x:c r="U469" t="n">
        <x:v>6</x:v>
      </x:c>
      <x:c r="V469" t="n">
        <x:v>0</x:v>
      </x:c>
      <x:c r="W469" s="65" t="str">
        <x:f>IF(H469="","unavailable_missing_hbm_bandwidth_or_all_in_power","HBM_bandwidth_per_all_in_power_scaled_target_met")</x:f>
        <x:v>unavailable_missing_hbm_bandwidth_or_all_in_power</x:v>
      </x:c>
      <x:c r="X469" s="65" t="str">
        <x:f>IF(H469="","editable_future_gpu_unavailable","InferenceX_source_curve_HBM_bandwidth_power_scaled")</x:f>
        <x:v>editable_future_gpu_unavailable</x:v>
      </x:c>
      <x:c r="Y469" s="72" t="str"/>
      <x:c r="Z469" s="65" t="str"/>
      <x:c r="AA469" s="65" t="str">
        <x:f>IF(H469="","Enter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70">
      <x:c r="A470" t="str">
        <x:v>GLM 5.2|VR300|short|100</x:v>
      </x:c>
      <x:c r="B470" t="str">
        <x:v>GLM 5.2</x:v>
      </x:c>
      <x:c r="C470" t="str">
        <x:v>glm5</x:v>
      </x:c>
      <x:c r="D470" t="str">
        <x:v>VR300</x:v>
      </x:c>
      <x:c r="E470" t="str">
        <x:v>short</x:v>
      </x:c>
      <x:c r="F470" s="66" t="n">
        <x:v>100</x:v>
      </x:c>
      <x:c r="G470" s="67" t="str">
        <x:f>IF(H470="","N","Y")</x:f>
        <x:v>N</x:v>
      </x:c>
      <x:c r="H470" s="157" t="str">
        <x:f>IFERROR(IF(OR('00b_GPU_Scaling'!F13="",'00b_GPU_Scaling'!F9="",H422=""),"",H422*'00b_GPU_Scaling'!F13/'00b_GPU_Scaling'!F9),"")</x:f>
      </x:c>
      <x:c r="I470" s="70" t="str">
        <x:f>IF(H470="","",I422)</x:f>
      </x:c>
      <x:c r="J470" s="70" t="str">
        <x:f>IF(H470="","",J422)</x:f>
      </x:c>
      <x:c r="K470" s="158" t="str">
        <x:f>IFERROR(IF(OR('00b_GPU_Scaling'!F13="",'00b_GPU_Scaling'!F9=""),"",'00b_GPU_Scaling'!F13/'00b_GPU_Scaling'!F9),"")</x:f>
      </x:c>
      <x:c r="L470" t="str">
        <x:v>GB300</x:v>
      </x:c>
      <x:c r="M470" t="str">
        <x:v>434069</x:v>
      </x:c>
      <x:c r="N470" t="str">
        <x:v>dynamo-trt</x:v>
      </x:c>
      <x:c r="O470" t="str">
        <x:v>fp4</x:v>
      </x:c>
      <x:c r="P470" t="str">
        <x:v>mtp</x:v>
      </x:c>
      <x:c r="Q470" t="n">
        <x:v>333</x:v>
      </x:c>
      <x:c r="R470" t="str">
        <x:v>single_turn</x:v>
      </x:c>
      <x:c r="S470" t="n">
        <x:v>1024</x:v>
      </x:c>
      <x:c r="T470" t="n">
        <x:v>1024</x:v>
      </x:c>
      <x:c r="U470" t="n">
        <x:v>58</x:v>
      </x:c>
      <x:c r="V470" t="n">
        <x:v>10</x:v>
      </x:c>
      <x:c r="W470" s="65" t="str">
        <x:f>IF(H470="","unavailable_missing_hbm_bandwidth_or_all_in_power","HBM_bandwidth_per_all_in_power_scaled_target_met")</x:f>
        <x:v>unavailable_missing_hbm_bandwidth_or_all_in_power</x:v>
      </x:c>
      <x:c r="X470" s="65" t="str">
        <x:f>IF(H470="","editable_future_gpu_unavailable","InferenceX_source_curve_HBM_bandwidth_power_scaled")</x:f>
        <x:v>editable_future_gpu_unavailable</x:v>
      </x:c>
      <x:c r="Y470" s="72" t="str">
        <x:v>2026-07-09</x:v>
      </x:c>
      <x:c r="Z470" s="65" t="str">
        <x:v>https://github.com/SemiAnalysisAI/InferenceX/actions/runs/27634553033/attempts/1</x:v>
      </x:c>
      <x:c r="AA470" s="65" t="str">
        <x:f>IF(H470="","Enter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71">
      <x:c r="A471" t="str">
        <x:v>GLM 5.2|VR300|long|100</x:v>
      </x:c>
      <x:c r="B471" t="str">
        <x:v>GLM 5.2</x:v>
      </x:c>
      <x:c r="C471" t="str">
        <x:v>glm5</x:v>
      </x:c>
      <x:c r="D471" t="str">
        <x:v>VR300</x:v>
      </x:c>
      <x:c r="E471" t="str">
        <x:v>long</x:v>
      </x:c>
      <x:c r="F471" s="66" t="n">
        <x:v>100</x:v>
      </x:c>
      <x:c r="G471" s="67" t="str">
        <x:f>IF(H471="","N","Y")</x:f>
        <x:v>N</x:v>
      </x:c>
      <x:c r="H471" s="157" t="str">
        <x:f>IFERROR(IF(OR('00b_GPU_Scaling'!F13="",'00b_GPU_Scaling'!F9="",H423=""),"",H423*'00b_GPU_Scaling'!F13/'00b_GPU_Scaling'!F9),"")</x:f>
      </x:c>
      <x:c r="I471" s="70" t="str">
        <x:f>IF(H471="","",I423)</x:f>
      </x:c>
      <x:c r="J471" s="70" t="str">
        <x:f>IF(H471="","",J423)</x:f>
      </x:c>
      <x:c r="K471" s="158" t="str">
        <x:f>IFERROR(IF(OR('00b_GPU_Scaling'!F13="",'00b_GPU_Scaling'!F9=""),"",'00b_GPU_Scaling'!F13/'00b_GPU_Scaling'!F9),"")</x:f>
      </x:c>
      <x:c r="L471" t="str">
        <x:v>GB300</x:v>
      </x:c>
      <x:c r="M471" t="str">
        <x:v>434060</x:v>
      </x:c>
      <x:c r="N471" t="str">
        <x:v>dynamo-trt</x:v>
      </x:c>
      <x:c r="O471" t="str">
        <x:v>fp4</x:v>
      </x:c>
      <x:c r="P471" t="str">
        <x:v>mtp</x:v>
      </x:c>
      <x:c r="Q471" t="n">
        <x:v>333</x:v>
      </x:c>
      <x:c r="R471" t="str">
        <x:v>single_turn</x:v>
      </x:c>
      <x:c r="S471" t="n">
        <x:v>8192</x:v>
      </x:c>
      <x:c r="T471" t="n">
        <x:v>1024</x:v>
      </x:c>
      <x:c r="U471" t="n">
        <x:v>53</x:v>
      </x:c>
      <x:c r="V471" t="n">
        <x:v>10</x:v>
      </x:c>
      <x:c r="W471" s="65" t="str">
        <x:f>IF(H471="","unavailable_missing_hbm_bandwidth_or_all_in_power","HBM_bandwidth_per_all_in_power_scaled_target_met")</x:f>
        <x:v>unavailable_missing_hbm_bandwidth_or_all_in_power</x:v>
      </x:c>
      <x:c r="X471" s="65" t="str">
        <x:f>IF(H471="","editable_future_gpu_unavailable","InferenceX_source_curve_HBM_bandwidth_power_scaled")</x:f>
        <x:v>editable_future_gpu_unavailable</x:v>
      </x:c>
      <x:c r="Y471" s="72" t="str">
        <x:v>2026-07-09</x:v>
      </x:c>
      <x:c r="Z471" s="65" t="str">
        <x:v>https://github.com/SemiAnalysisAI/InferenceX/actions/runs/27634553033/attempts/1</x:v>
      </x:c>
      <x:c r="AA471" s="65" t="str">
        <x:f>IF(H471="","Enter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72">
      <x:c r="A472" t="str">
        <x:v>GLM 5.2|VR300|agentic|100</x:v>
      </x:c>
      <x:c r="B472" t="str">
        <x:v>GLM 5.2</x:v>
      </x:c>
      <x:c r="C472" t="str">
        <x:v>glm5.2</x:v>
      </x:c>
      <x:c r="D472" t="str">
        <x:v>VR300</x:v>
      </x:c>
      <x:c r="E472" t="str">
        <x:v>agentic</x:v>
      </x:c>
      <x:c r="F472" s="66" t="n">
        <x:v>100</x:v>
      </x:c>
      <x:c r="G472" s="67" t="str">
        <x:f>IF(H472="","N","Y")</x:f>
        <x:v>N</x:v>
      </x:c>
      <x:c r="H472" s="157" t="str">
        <x:f>IFERROR(IF(OR('00b_GPU_Scaling'!F13="",'00b_GPU_Scaling'!F9="",H424=""),"",H424*'00b_GPU_Scaling'!F13/'00b_GPU_Scaling'!F9),"")</x:f>
      </x:c>
      <x:c r="I472" s="70" t="str">
        <x:f>IF(H472="","",I424)</x:f>
      </x:c>
      <x:c r="J472" s="70" t="str">
        <x:f>IF(H472="","",J424)</x:f>
      </x:c>
      <x:c r="K472" s="158" t="str">
        <x:f>IFERROR(IF(OR('00b_GPU_Scaling'!F13="",'00b_GPU_Scaling'!F9=""),"",'00b_GPU_Scaling'!F13/'00b_GPU_Scaling'!F9),"")</x:f>
      </x:c>
      <x:c r="L472" t="str">
        <x:v>GB300</x:v>
      </x:c>
      <x:c r="M472" t="str"/>
      <x:c r="N472" t="str"/>
      <x:c r="O472" t="str"/>
      <x:c r="P472" t="str"/>
      <x:c r="Q472"/>
      <x:c r="R472" t="str">
        <x:v>agentic_traces</x:v>
      </x:c>
      <x:c r="S472"/>
      <x:c r="T472"/>
      <x:c r="U472" t="n">
        <x:v>6</x:v>
      </x:c>
      <x:c r="V472" t="n">
        <x:v>0</x:v>
      </x:c>
      <x:c r="W472" s="65" t="str">
        <x:f>IF(H472="","unavailable_missing_hbm_bandwidth_or_all_in_power","HBM_bandwidth_per_all_in_power_scaled_target_met")</x:f>
        <x:v>unavailable_missing_hbm_bandwidth_or_all_in_power</x:v>
      </x:c>
      <x:c r="X472" s="65" t="str">
        <x:f>IF(H472="","editable_future_gpu_unavailable","InferenceX_source_curve_HBM_bandwidth_power_scaled")</x:f>
        <x:v>editable_future_gpu_unavailable</x:v>
      </x:c>
      <x:c r="Y472" s="72" t="str"/>
      <x:c r="Z472" s="65" t="str"/>
      <x:c r="AA472" s="65" t="str">
        <x:f>IF(H472="","Enter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73">
      <x:c r="A473" t="str">
        <x:v>GLM 5.2|Post Rubin|short|30</x:v>
      </x:c>
      <x:c r="B473" t="str">
        <x:v>GLM 5.2</x:v>
      </x:c>
      <x:c r="C473" t="str">
        <x:v>glm5</x:v>
      </x:c>
      <x:c r="D473" t="str">
        <x:v>Post Rubin</x:v>
      </x:c>
      <x:c r="E473" t="str">
        <x:v>short</x:v>
      </x:c>
      <x:c r="F473" s="66" t="n">
        <x:v>30</x:v>
      </x:c>
      <x:c r="G473" s="67" t="str">
        <x:f>IF(H473="","N","Y")</x:f>
        <x:v>N</x:v>
      </x:c>
      <x:c r="H473" s="157" t="str">
        <x:f>IFERROR(IF(OR('00b_GPU_Scaling'!F14="",'00b_GPU_Scaling'!F9="",H413=""),"",H413*'00b_GPU_Scaling'!F14/'00b_GPU_Scaling'!F9),"")</x:f>
      </x:c>
      <x:c r="I473" s="70" t="str">
        <x:f>IF(H473="","",I413)</x:f>
      </x:c>
      <x:c r="J473" s="70" t="str">
        <x:f>IF(H473="","",J413)</x:f>
      </x:c>
      <x:c r="K473" s="158" t="str">
        <x:f>IFERROR(IF(OR('00b_GPU_Scaling'!F14="",'00b_GPU_Scaling'!F9=""),"",'00b_GPU_Scaling'!F14/'00b_GPU_Scaling'!F9),"")</x:f>
      </x:c>
      <x:c r="L473" t="str">
        <x:v>GB300</x:v>
      </x:c>
      <x:c r="M473" t="str">
        <x:v>434055</x:v>
      </x:c>
      <x:c r="N473" t="str">
        <x:v>dynamo-trt</x:v>
      </x:c>
      <x:c r="O473" t="str">
        <x:v>fp4</x:v>
      </x:c>
      <x:c r="P473" t="str">
        <x:v>mtp</x:v>
      </x:c>
      <x:c r="Q473" t="n">
        <x:v>4301</x:v>
      </x:c>
      <x:c r="R473" t="str">
        <x:v>single_turn</x:v>
      </x:c>
      <x:c r="S473" t="n">
        <x:v>1024</x:v>
      </x:c>
      <x:c r="T473" t="n">
        <x:v>1024</x:v>
      </x:c>
      <x:c r="U473" t="n">
        <x:v>58</x:v>
      </x:c>
      <x:c r="V473" t="n">
        <x:v>51</x:v>
      </x:c>
      <x:c r="W473" s="65" t="str">
        <x:f>IF(H473="","unavailable_missing_hbm_bandwidth_or_all_in_power","HBM_bandwidth_per_all_in_power_scaled_target_met")</x:f>
        <x:v>unavailable_missing_hbm_bandwidth_or_all_in_power</x:v>
      </x:c>
      <x:c r="X473" s="65" t="str">
        <x:f>IF(H473="","editable_future_gpu_unavailable","InferenceX_source_curve_HBM_bandwidth_power_scaled")</x:f>
        <x:v>editable_future_gpu_unavailable</x:v>
      </x:c>
      <x:c r="Y473" s="72" t="str">
        <x:v>2026-07-09</x:v>
      </x:c>
      <x:c r="Z473" s="65" t="str">
        <x:v>https://github.com/SemiAnalysisAI/InferenceX/actions/runs/27634553033/attempts/1</x:v>
      </x:c>
      <x:c r="AA473" s="65" t="str">
        <x:f>IF(H473="","Enter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74">
      <x:c r="A474" t="str">
        <x:v>GLM 5.2|Post Rubin|long|30</x:v>
      </x:c>
      <x:c r="B474" t="str">
        <x:v>GLM 5.2</x:v>
      </x:c>
      <x:c r="C474" t="str">
        <x:v>glm5</x:v>
      </x:c>
      <x:c r="D474" t="str">
        <x:v>Post Rubin</x:v>
      </x:c>
      <x:c r="E474" t="str">
        <x:v>long</x:v>
      </x:c>
      <x:c r="F474" s="66" t="n">
        <x:v>30</x:v>
      </x:c>
      <x:c r="G474" s="67" t="str">
        <x:f>IF(H474="","N","Y")</x:f>
        <x:v>N</x:v>
      </x:c>
      <x:c r="H474" s="157" t="str">
        <x:f>IFERROR(IF(OR('00b_GPU_Scaling'!F14="",'00b_GPU_Scaling'!F9="",H414=""),"",H414*'00b_GPU_Scaling'!F14/'00b_GPU_Scaling'!F9),"")</x:f>
      </x:c>
      <x:c r="I474" s="70" t="str">
        <x:f>IF(H474="","",I414)</x:f>
      </x:c>
      <x:c r="J474" s="70" t="str">
        <x:f>IF(H474="","",J414)</x:f>
      </x:c>
      <x:c r="K474" s="158" t="str">
        <x:f>IFERROR(IF(OR('00b_GPU_Scaling'!F14="",'00b_GPU_Scaling'!F9=""),"",'00b_GPU_Scaling'!F14/'00b_GPU_Scaling'!F9),"")</x:f>
      </x:c>
      <x:c r="L474" t="str">
        <x:v>GB300</x:v>
      </x:c>
      <x:c r="M474" t="str">
        <x:v>434054</x:v>
      </x:c>
      <x:c r="N474" t="str">
        <x:v>dynamo-trt</x:v>
      </x:c>
      <x:c r="O474" t="str">
        <x:v>fp4</x:v>
      </x:c>
      <x:c r="P474" t="str">
        <x:v>mtp</x:v>
      </x:c>
      <x:c r="Q474" t="n">
        <x:v>2253</x:v>
      </x:c>
      <x:c r="R474" t="str">
        <x:v>single_turn</x:v>
      </x:c>
      <x:c r="S474" t="n">
        <x:v>8192</x:v>
      </x:c>
      <x:c r="T474" t="n">
        <x:v>1024</x:v>
      </x:c>
      <x:c r="U474" t="n">
        <x:v>53</x:v>
      </x:c>
      <x:c r="V474" t="n">
        <x:v>51</x:v>
      </x:c>
      <x:c r="W474" s="65" t="str">
        <x:f>IF(H474="","unavailable_missing_hbm_bandwidth_or_all_in_power","HBM_bandwidth_per_all_in_power_scaled_target_met")</x:f>
        <x:v>unavailable_missing_hbm_bandwidth_or_all_in_power</x:v>
      </x:c>
      <x:c r="X474" s="65" t="str">
        <x:f>IF(H474="","editable_future_gpu_unavailable","InferenceX_source_curve_HBM_bandwidth_power_scaled")</x:f>
        <x:v>editable_future_gpu_unavailable</x:v>
      </x:c>
      <x:c r="Y474" s="72" t="str">
        <x:v>2026-07-09</x:v>
      </x:c>
      <x:c r="Z474" s="65" t="str">
        <x:v>https://github.com/SemiAnalysisAI/InferenceX/actions/runs/27634553033/attempts/1</x:v>
      </x:c>
      <x:c r="AA474" s="65" t="str">
        <x:f>IF(H474="","Enter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75">
      <x:c r="A475" t="str">
        <x:v>GLM 5.2|Post Rubin|agentic|30</x:v>
      </x:c>
      <x:c r="B475" t="str">
        <x:v>GLM 5.2</x:v>
      </x:c>
      <x:c r="C475" t="str">
        <x:v>glm5.2</x:v>
      </x:c>
      <x:c r="D475" t="str">
        <x:v>Post Rubin</x:v>
      </x:c>
      <x:c r="E475" t="str">
        <x:v>agentic</x:v>
      </x:c>
      <x:c r="F475" s="66" t="n">
        <x:v>30</x:v>
      </x:c>
      <x:c r="G475" s="67" t="str">
        <x:f>IF(H475="","N","Y")</x:f>
        <x:v>N</x:v>
      </x:c>
      <x:c r="H475" s="157" t="str">
        <x:f>IFERROR(IF(OR('00b_GPU_Scaling'!F14="",'00b_GPU_Scaling'!F9="",H415=""),"",H415*'00b_GPU_Scaling'!F14/'00b_GPU_Scaling'!F9),"")</x:f>
      </x:c>
      <x:c r="I475" s="70" t="str">
        <x:f>IF(H475="","",I415)</x:f>
      </x:c>
      <x:c r="J475" s="70" t="str">
        <x:f>IF(H475="","",J415)</x:f>
      </x:c>
      <x:c r="K475" s="158" t="str">
        <x:f>IFERROR(IF(OR('00b_GPU_Scaling'!F14="",'00b_GPU_Scaling'!F9=""),"",'00b_GPU_Scaling'!F14/'00b_GPU_Scaling'!F9),"")</x:f>
      </x:c>
      <x:c r="L475" t="str">
        <x:v>GB300</x:v>
      </x:c>
      <x:c r="M475" t="str">
        <x:v>436736</x:v>
      </x:c>
      <x:c r="N475" t="str">
        <x:v>dynamo-sglang</x:v>
      </x:c>
      <x:c r="O475" t="str">
        <x:v>fp8</x:v>
      </x:c>
      <x:c r="P475" t="str">
        <x:v>none</x:v>
      </x:c>
      <x:c r="Q475" t="n">
        <x:v>8</x:v>
      </x:c>
      <x:c r="R475" t="str">
        <x:v>agentic_traces</x:v>
      </x:c>
      <x:c r="S475"/>
      <x:c r="T475"/>
      <x:c r="U475" t="n">
        <x:v>6</x:v>
      </x:c>
      <x:c r="V475" t="n">
        <x:v>6</x:v>
      </x:c>
      <x:c r="W475" s="65" t="str">
        <x:f>IF(H475="","unavailable_missing_hbm_bandwidth_or_all_in_power","HBM_bandwidth_per_all_in_power_scaled_target_met")</x:f>
        <x:v>unavailable_missing_hbm_bandwidth_or_all_in_power</x:v>
      </x:c>
      <x:c r="X475" s="65" t="str">
        <x:f>IF(H475="","editable_future_gpu_unavailable","InferenceX_source_curve_HBM_bandwidth_power_scaled")</x:f>
        <x:v>editable_future_gpu_unavailable</x:v>
      </x:c>
      <x:c r="Y475" s="72" t="str">
        <x:v>2026-07-24</x:v>
      </x:c>
      <x:c r="Z475" s="65" t="str">
        <x:v>https://github.com/SemiAnalysisAI/InferenceX/actions/runs/30133535261/attempts/1</x:v>
      </x:c>
      <x:c r="AA475" s="65" t="str">
        <x:f>IF(H475="","Enter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76">
      <x:c r="A476" t="str">
        <x:v>GLM 5.2|Post Rubin|short|50</x:v>
      </x:c>
      <x:c r="B476" t="str">
        <x:v>GLM 5.2</x:v>
      </x:c>
      <x:c r="C476" t="str">
        <x:v>glm5</x:v>
      </x:c>
      <x:c r="D476" t="str">
        <x:v>Post Rubin</x:v>
      </x:c>
      <x:c r="E476" t="str">
        <x:v>short</x:v>
      </x:c>
      <x:c r="F476" s="66" t="n">
        <x:v>50</x:v>
      </x:c>
      <x:c r="G476" s="67" t="str">
        <x:f>IF(H476="","N","Y")</x:f>
        <x:v>N</x:v>
      </x:c>
      <x:c r="H476" s="157" t="str">
        <x:f>IFERROR(IF(OR('00b_GPU_Scaling'!F14="",'00b_GPU_Scaling'!F9="",H416=""),"",H416*'00b_GPU_Scaling'!F14/'00b_GPU_Scaling'!F9),"")</x:f>
      </x:c>
      <x:c r="I476" s="70" t="str">
        <x:f>IF(H476="","",I416)</x:f>
      </x:c>
      <x:c r="J476" s="70" t="str">
        <x:f>IF(H476="","",J416)</x:f>
      </x:c>
      <x:c r="K476" s="158" t="str">
        <x:f>IFERROR(IF(OR('00b_GPU_Scaling'!F14="",'00b_GPU_Scaling'!F9=""),"",'00b_GPU_Scaling'!F14/'00b_GPU_Scaling'!F9),"")</x:f>
      </x:c>
      <x:c r="L476" t="str">
        <x:v>GB300</x:v>
      </x:c>
      <x:c r="M476" t="str">
        <x:v>434066</x:v>
      </x:c>
      <x:c r="N476" t="str">
        <x:v>dynamo-trt</x:v>
      </x:c>
      <x:c r="O476" t="str">
        <x:v>fp4</x:v>
      </x:c>
      <x:c r="P476" t="str">
        <x:v>mtp</x:v>
      </x:c>
      <x:c r="Q476" t="n">
        <x:v>2253</x:v>
      </x:c>
      <x:c r="R476" t="str">
        <x:v>single_turn</x:v>
      </x:c>
      <x:c r="S476" t="n">
        <x:v>1024</x:v>
      </x:c>
      <x:c r="T476" t="n">
        <x:v>1024</x:v>
      </x:c>
      <x:c r="U476" t="n">
        <x:v>58</x:v>
      </x:c>
      <x:c r="V476" t="n">
        <x:v>36</x:v>
      </x:c>
      <x:c r="W476" s="65" t="str">
        <x:f>IF(H476="","unavailable_missing_hbm_bandwidth_or_all_in_power","HBM_bandwidth_per_all_in_power_scaled_target_met")</x:f>
        <x:v>unavailable_missing_hbm_bandwidth_or_all_in_power</x:v>
      </x:c>
      <x:c r="X476" s="65" t="str">
        <x:f>IF(H476="","editable_future_gpu_unavailable","InferenceX_source_curve_HBM_bandwidth_power_scaled")</x:f>
        <x:v>editable_future_gpu_unavailable</x:v>
      </x:c>
      <x:c r="Y476" s="72" t="str">
        <x:v>2026-07-09</x:v>
      </x:c>
      <x:c r="Z476" s="65" t="str">
        <x:v>https://github.com/SemiAnalysisAI/InferenceX/actions/runs/27634553033/attempts/1</x:v>
      </x:c>
      <x:c r="AA476" s="65" t="str">
        <x:f>IF(H476="","Enter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77">
      <x:c r="A477" t="str">
        <x:v>GLM 5.2|Post Rubin|long|50</x:v>
      </x:c>
      <x:c r="B477" t="str">
        <x:v>GLM 5.2</x:v>
      </x:c>
      <x:c r="C477" t="str">
        <x:v>glm5</x:v>
      </x:c>
      <x:c r="D477" t="str">
        <x:v>Post Rubin</x:v>
      </x:c>
      <x:c r="E477" t="str">
        <x:v>long</x:v>
      </x:c>
      <x:c r="F477" s="66" t="n">
        <x:v>50</x:v>
      </x:c>
      <x:c r="G477" s="67" t="str">
        <x:f>IF(H477="","N","Y")</x:f>
        <x:v>N</x:v>
      </x:c>
      <x:c r="H477" s="157" t="str">
        <x:f>IFERROR(IF(OR('00b_GPU_Scaling'!F14="",'00b_GPU_Scaling'!F9="",H417=""),"",H417*'00b_GPU_Scaling'!F14/'00b_GPU_Scaling'!F9),"")</x:f>
      </x:c>
      <x:c r="I477" s="70" t="str">
        <x:f>IF(H477="","",I417)</x:f>
      </x:c>
      <x:c r="J477" s="70" t="str">
        <x:f>IF(H477="","",J417)</x:f>
      </x:c>
      <x:c r="K477" s="158" t="str">
        <x:f>IFERROR(IF(OR('00b_GPU_Scaling'!F14="",'00b_GPU_Scaling'!F9=""),"",'00b_GPU_Scaling'!F14/'00b_GPU_Scaling'!F9),"")</x:f>
      </x:c>
      <x:c r="L477" t="str">
        <x:v>GB300</x:v>
      </x:c>
      <x:c r="M477" t="str">
        <x:v>434061</x:v>
      </x:c>
      <x:c r="N477" t="str">
        <x:v>dynamo-trt</x:v>
      </x:c>
      <x:c r="O477" t="str">
        <x:v>fp4</x:v>
      </x:c>
      <x:c r="P477" t="str">
        <x:v>mtp</x:v>
      </x:c>
      <x:c r="Q477" t="n">
        <x:v>1229</x:v>
      </x:c>
      <x:c r="R477" t="str">
        <x:v>single_turn</x:v>
      </x:c>
      <x:c r="S477" t="n">
        <x:v>8192</x:v>
      </x:c>
      <x:c r="T477" t="n">
        <x:v>1024</x:v>
      </x:c>
      <x:c r="U477" t="n">
        <x:v>53</x:v>
      </x:c>
      <x:c r="V477" t="n">
        <x:v>37</x:v>
      </x:c>
      <x:c r="W477" s="65" t="str">
        <x:f>IF(H477="","unavailable_missing_hbm_bandwidth_or_all_in_power","HBM_bandwidth_per_all_in_power_scaled_target_met")</x:f>
        <x:v>unavailable_missing_hbm_bandwidth_or_all_in_power</x:v>
      </x:c>
      <x:c r="X477" s="65" t="str">
        <x:f>IF(H477="","editable_future_gpu_unavailable","InferenceX_source_curve_HBM_bandwidth_power_scaled")</x:f>
        <x:v>editable_future_gpu_unavailable</x:v>
      </x:c>
      <x:c r="Y477" s="72" t="str">
        <x:v>2026-07-09</x:v>
      </x:c>
      <x:c r="Z477" s="65" t="str">
        <x:v>https://github.com/SemiAnalysisAI/InferenceX/actions/runs/27634553033/attempts/1</x:v>
      </x:c>
      <x:c r="AA477" s="65" t="str">
        <x:f>IF(H477="","Enter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78">
      <x:c r="A478" t="str">
        <x:v>GLM 5.2|Post Rubin|agentic|50</x:v>
      </x:c>
      <x:c r="B478" t="str">
        <x:v>GLM 5.2</x:v>
      </x:c>
      <x:c r="C478" t="str">
        <x:v>glm5.2</x:v>
      </x:c>
      <x:c r="D478" t="str">
        <x:v>Post Rubin</x:v>
      </x:c>
      <x:c r="E478" t="str">
        <x:v>agentic</x:v>
      </x:c>
      <x:c r="F478" s="66" t="n">
        <x:v>50</x:v>
      </x:c>
      <x:c r="G478" s="67" t="str">
        <x:f>IF(H478="","N","Y")</x:f>
        <x:v>N</x:v>
      </x:c>
      <x:c r="H478" s="157" t="str">
        <x:f>IFERROR(IF(OR('00b_GPU_Scaling'!F14="",'00b_GPU_Scaling'!F9="",H418=""),"",H418*'00b_GPU_Scaling'!F14/'00b_GPU_Scaling'!F9),"")</x:f>
      </x:c>
      <x:c r="I478" s="70" t="str">
        <x:f>IF(H478="","",I418)</x:f>
      </x:c>
      <x:c r="J478" s="70" t="str">
        <x:f>IF(H478="","",J418)</x:f>
      </x:c>
      <x:c r="K478" s="158" t="str">
        <x:f>IFERROR(IF(OR('00b_GPU_Scaling'!F14="",'00b_GPU_Scaling'!F9=""),"",'00b_GPU_Scaling'!F14/'00b_GPU_Scaling'!F9),"")</x:f>
      </x:c>
      <x:c r="L478" t="str">
        <x:v>GB300</x:v>
      </x:c>
      <x:c r="M478" t="str"/>
      <x:c r="N478" t="str"/>
      <x:c r="O478" t="str"/>
      <x:c r="P478" t="str"/>
      <x:c r="Q478"/>
      <x:c r="R478" t="str">
        <x:v>agentic_traces</x:v>
      </x:c>
      <x:c r="S478"/>
      <x:c r="T478"/>
      <x:c r="U478" t="n">
        <x:v>6</x:v>
      </x:c>
      <x:c r="V478" t="n">
        <x:v>0</x:v>
      </x:c>
      <x:c r="W478" s="65" t="str">
        <x:f>IF(H478="","unavailable_missing_hbm_bandwidth_or_all_in_power","HBM_bandwidth_per_all_in_power_scaled_target_met")</x:f>
        <x:v>unavailable_missing_hbm_bandwidth_or_all_in_power</x:v>
      </x:c>
      <x:c r="X478" s="65" t="str">
        <x:f>IF(H478="","editable_future_gpu_unavailable","InferenceX_source_curve_HBM_bandwidth_power_scaled")</x:f>
        <x:v>editable_future_gpu_unavailable</x:v>
      </x:c>
      <x:c r="Y478" s="72" t="str"/>
      <x:c r="Z478" s="65" t="str"/>
      <x:c r="AA478" s="65" t="str">
        <x:f>IF(H478="","Enter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79">
      <x:c r="A479" t="str">
        <x:v>GLM 5.2|Post Rubin|short|70</x:v>
      </x:c>
      <x:c r="B479" t="str">
        <x:v>GLM 5.2</x:v>
      </x:c>
      <x:c r="C479" t="str">
        <x:v>glm5</x:v>
      </x:c>
      <x:c r="D479" t="str">
        <x:v>Post Rubin</x:v>
      </x:c>
      <x:c r="E479" t="str">
        <x:v>short</x:v>
      </x:c>
      <x:c r="F479" s="66" t="n">
        <x:v>70</x:v>
      </x:c>
      <x:c r="G479" s="67" t="str">
        <x:f>IF(H479="","N","Y")</x:f>
        <x:v>N</x:v>
      </x:c>
      <x:c r="H479" s="157" t="str">
        <x:f>IFERROR(IF(OR('00b_GPU_Scaling'!F14="",'00b_GPU_Scaling'!F9="",H419=""),"",H419*'00b_GPU_Scaling'!F14/'00b_GPU_Scaling'!F9),"")</x:f>
      </x:c>
      <x:c r="I479" s="70" t="str">
        <x:f>IF(H479="","",I419)</x:f>
      </x:c>
      <x:c r="J479" s="70" t="str">
        <x:f>IF(H479="","",J419)</x:f>
      </x:c>
      <x:c r="K479" s="158" t="str">
        <x:f>IFERROR(IF(OR('00b_GPU_Scaling'!F14="",'00b_GPU_Scaling'!F9=""),"",'00b_GPU_Scaling'!F14/'00b_GPU_Scaling'!F9),"")</x:f>
      </x:c>
      <x:c r="L479" t="str">
        <x:v>GB300</x:v>
      </x:c>
      <x:c r="M479" t="str">
        <x:v>434052</x:v>
      </x:c>
      <x:c r="N479" t="str">
        <x:v>dynamo-trt</x:v>
      </x:c>
      <x:c r="O479" t="str">
        <x:v>fp4</x:v>
      </x:c>
      <x:c r="P479" t="str">
        <x:v>mtp</x:v>
      </x:c>
      <x:c r="Q479" t="n">
        <x:v>666</x:v>
      </x:c>
      <x:c r="R479" t="str">
        <x:v>single_turn</x:v>
      </x:c>
      <x:c r="S479" t="n">
        <x:v>1024</x:v>
      </x:c>
      <x:c r="T479" t="n">
        <x:v>1024</x:v>
      </x:c>
      <x:c r="U479" t="n">
        <x:v>58</x:v>
      </x:c>
      <x:c r="V479" t="n">
        <x:v>21</x:v>
      </x:c>
      <x:c r="W479" s="65" t="str">
        <x:f>IF(H479="","unavailable_missing_hbm_bandwidth_or_all_in_power","HBM_bandwidth_per_all_in_power_scaled_target_met")</x:f>
        <x:v>unavailable_missing_hbm_bandwidth_or_all_in_power</x:v>
      </x:c>
      <x:c r="X479" s="65" t="str">
        <x:f>IF(H479="","editable_future_gpu_unavailable","InferenceX_source_curve_HBM_bandwidth_power_scaled")</x:f>
        <x:v>editable_future_gpu_unavailable</x:v>
      </x:c>
      <x:c r="Y479" s="72" t="str">
        <x:v>2026-07-09</x:v>
      </x:c>
      <x:c r="Z479" s="65" t="str">
        <x:v>https://github.com/SemiAnalysisAI/InferenceX/actions/runs/27634553033/attempts/1</x:v>
      </x:c>
      <x:c r="AA479" s="65" t="str">
        <x:f>IF(H479="","Enter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80">
      <x:c r="A480" t="str">
        <x:v>GLM 5.2|Post Rubin|long|70</x:v>
      </x:c>
      <x:c r="B480" t="str">
        <x:v>GLM 5.2</x:v>
      </x:c>
      <x:c r="C480" t="str">
        <x:v>glm5</x:v>
      </x:c>
      <x:c r="D480" t="str">
        <x:v>Post Rubin</x:v>
      </x:c>
      <x:c r="E480" t="str">
        <x:v>long</x:v>
      </x:c>
      <x:c r="F480" s="66" t="n">
        <x:v>70</x:v>
      </x:c>
      <x:c r="G480" s="67" t="str">
        <x:f>IF(H480="","N","Y")</x:f>
        <x:v>N</x:v>
      </x:c>
      <x:c r="H480" s="157" t="str">
        <x:f>IFERROR(IF(OR('00b_GPU_Scaling'!F14="",'00b_GPU_Scaling'!F9="",H420=""),"",H420*'00b_GPU_Scaling'!F14/'00b_GPU_Scaling'!F9),"")</x:f>
      </x:c>
      <x:c r="I480" s="70" t="str">
        <x:f>IF(H480="","",I420)</x:f>
      </x:c>
      <x:c r="J480" s="70" t="str">
        <x:f>IF(H480="","",J420)</x:f>
      </x:c>
      <x:c r="K480" s="158" t="str">
        <x:f>IFERROR(IF(OR('00b_GPU_Scaling'!F14="",'00b_GPU_Scaling'!F9=""),"",'00b_GPU_Scaling'!F14/'00b_GPU_Scaling'!F9),"")</x:f>
      </x:c>
      <x:c r="L480" t="str">
        <x:v>GB300</x:v>
      </x:c>
      <x:c r="M480" t="str">
        <x:v>434056</x:v>
      </x:c>
      <x:c r="N480" t="str">
        <x:v>dynamo-trt</x:v>
      </x:c>
      <x:c r="O480" t="str">
        <x:v>fp4</x:v>
      </x:c>
      <x:c r="P480" t="str">
        <x:v>mtp</x:v>
      </x:c>
      <x:c r="Q480" t="n">
        <x:v>615</x:v>
      </x:c>
      <x:c r="R480" t="str">
        <x:v>single_turn</x:v>
      </x:c>
      <x:c r="S480" t="n">
        <x:v>8192</x:v>
      </x:c>
      <x:c r="T480" t="n">
        <x:v>1024</x:v>
      </x:c>
      <x:c r="U480" t="n">
        <x:v>53</x:v>
      </x:c>
      <x:c r="V480" t="n">
        <x:v>25</x:v>
      </x:c>
      <x:c r="W480" s="65" t="str">
        <x:f>IF(H480="","unavailable_missing_hbm_bandwidth_or_all_in_power","HBM_bandwidth_per_all_in_power_scaled_target_met")</x:f>
        <x:v>unavailable_missing_hbm_bandwidth_or_all_in_power</x:v>
      </x:c>
      <x:c r="X480" s="65" t="str">
        <x:f>IF(H480="","editable_future_gpu_unavailable","InferenceX_source_curve_HBM_bandwidth_power_scaled")</x:f>
        <x:v>editable_future_gpu_unavailable</x:v>
      </x:c>
      <x:c r="Y480" s="72" t="str">
        <x:v>2026-07-09</x:v>
      </x:c>
      <x:c r="Z480" s="65" t="str">
        <x:v>https://github.com/SemiAnalysisAI/InferenceX/actions/runs/27634553033/attempts/1</x:v>
      </x:c>
      <x:c r="AA480" s="65" t="str">
        <x:f>IF(H480="","Enter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81">
      <x:c r="A481" t="str">
        <x:v>GLM 5.2|Post Rubin|agentic|70</x:v>
      </x:c>
      <x:c r="B481" t="str">
        <x:v>GLM 5.2</x:v>
      </x:c>
      <x:c r="C481" t="str">
        <x:v>glm5.2</x:v>
      </x:c>
      <x:c r="D481" t="str">
        <x:v>Post Rubin</x:v>
      </x:c>
      <x:c r="E481" t="str">
        <x:v>agentic</x:v>
      </x:c>
      <x:c r="F481" s="66" t="n">
        <x:v>70</x:v>
      </x:c>
      <x:c r="G481" s="67" t="str">
        <x:f>IF(H481="","N","Y")</x:f>
        <x:v>N</x:v>
      </x:c>
      <x:c r="H481" s="157" t="str">
        <x:f>IFERROR(IF(OR('00b_GPU_Scaling'!F14="",'00b_GPU_Scaling'!F9="",H421=""),"",H421*'00b_GPU_Scaling'!F14/'00b_GPU_Scaling'!F9),"")</x:f>
      </x:c>
      <x:c r="I481" s="70" t="str">
        <x:f>IF(H481="","",I421)</x:f>
      </x:c>
      <x:c r="J481" s="70" t="str">
        <x:f>IF(H481="","",J421)</x:f>
      </x:c>
      <x:c r="K481" s="158" t="str">
        <x:f>IFERROR(IF(OR('00b_GPU_Scaling'!F14="",'00b_GPU_Scaling'!F9=""),"",'00b_GPU_Scaling'!F14/'00b_GPU_Scaling'!F9),"")</x:f>
      </x:c>
      <x:c r="L481" t="str">
        <x:v>GB300</x:v>
      </x:c>
      <x:c r="M481" t="str"/>
      <x:c r="N481" t="str"/>
      <x:c r="O481" t="str"/>
      <x:c r="P481" t="str"/>
      <x:c r="Q481"/>
      <x:c r="R481" t="str">
        <x:v>agentic_traces</x:v>
      </x:c>
      <x:c r="S481"/>
      <x:c r="T481"/>
      <x:c r="U481" t="n">
        <x:v>6</x:v>
      </x:c>
      <x:c r="V481" t="n">
        <x:v>0</x:v>
      </x:c>
      <x:c r="W481" s="65" t="str">
        <x:f>IF(H481="","unavailable_missing_hbm_bandwidth_or_all_in_power","HBM_bandwidth_per_all_in_power_scaled_target_met")</x:f>
        <x:v>unavailable_missing_hbm_bandwidth_or_all_in_power</x:v>
      </x:c>
      <x:c r="X481" s="65" t="str">
        <x:f>IF(H481="","editable_future_gpu_unavailable","InferenceX_source_curve_HBM_bandwidth_power_scaled")</x:f>
        <x:v>editable_future_gpu_unavailable</x:v>
      </x:c>
      <x:c r="Y481" s="72" t="str"/>
      <x:c r="Z481" s="65" t="str"/>
      <x:c r="AA481" s="65" t="str">
        <x:f>IF(H481="","Enter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82">
      <x:c r="A482" t="str">
        <x:v>GLM 5.2|Post Rubin|short|100</x:v>
      </x:c>
      <x:c r="B482" t="str">
        <x:v>GLM 5.2</x:v>
      </x:c>
      <x:c r="C482" t="str">
        <x:v>glm5</x:v>
      </x:c>
      <x:c r="D482" t="str">
        <x:v>Post Rubin</x:v>
      </x:c>
      <x:c r="E482" t="str">
        <x:v>short</x:v>
      </x:c>
      <x:c r="F482" s="66" t="n">
        <x:v>100</x:v>
      </x:c>
      <x:c r="G482" s="67" t="str">
        <x:f>IF(H482="","N","Y")</x:f>
        <x:v>N</x:v>
      </x:c>
      <x:c r="H482" s="157" t="str">
        <x:f>IFERROR(IF(OR('00b_GPU_Scaling'!F14="",'00b_GPU_Scaling'!F9="",H422=""),"",H422*'00b_GPU_Scaling'!F14/'00b_GPU_Scaling'!F9),"")</x:f>
      </x:c>
      <x:c r="I482" s="70" t="str">
        <x:f>IF(H482="","",I422)</x:f>
      </x:c>
      <x:c r="J482" s="70" t="str">
        <x:f>IF(H482="","",J422)</x:f>
      </x:c>
      <x:c r="K482" s="158" t="str">
        <x:f>IFERROR(IF(OR('00b_GPU_Scaling'!F14="",'00b_GPU_Scaling'!F9=""),"",'00b_GPU_Scaling'!F14/'00b_GPU_Scaling'!F9),"")</x:f>
      </x:c>
      <x:c r="L482" t="str">
        <x:v>GB300</x:v>
      </x:c>
      <x:c r="M482" t="str">
        <x:v>434069</x:v>
      </x:c>
      <x:c r="N482" t="str">
        <x:v>dynamo-trt</x:v>
      </x:c>
      <x:c r="O482" t="str">
        <x:v>fp4</x:v>
      </x:c>
      <x:c r="P482" t="str">
        <x:v>mtp</x:v>
      </x:c>
      <x:c r="Q482" t="n">
        <x:v>333</x:v>
      </x:c>
      <x:c r="R482" t="str">
        <x:v>single_turn</x:v>
      </x:c>
      <x:c r="S482" t="n">
        <x:v>1024</x:v>
      </x:c>
      <x:c r="T482" t="n">
        <x:v>1024</x:v>
      </x:c>
      <x:c r="U482" t="n">
        <x:v>58</x:v>
      </x:c>
      <x:c r="V482" t="n">
        <x:v>10</x:v>
      </x:c>
      <x:c r="W482" s="65" t="str">
        <x:f>IF(H482="","unavailable_missing_hbm_bandwidth_or_all_in_power","HBM_bandwidth_per_all_in_power_scaled_target_met")</x:f>
        <x:v>unavailable_missing_hbm_bandwidth_or_all_in_power</x:v>
      </x:c>
      <x:c r="X482" s="65" t="str">
        <x:f>IF(H482="","editable_future_gpu_unavailable","InferenceX_source_curve_HBM_bandwidth_power_scaled")</x:f>
        <x:v>editable_future_gpu_unavailable</x:v>
      </x:c>
      <x:c r="Y482" s="72" t="str">
        <x:v>2026-07-09</x:v>
      </x:c>
      <x:c r="Z482" s="65" t="str">
        <x:v>https://github.com/SemiAnalysisAI/InferenceX/actions/runs/27634553033/attempts/1</x:v>
      </x:c>
      <x:c r="AA482" s="65" t="str">
        <x:f>IF(H482="","Enter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83">
      <x:c r="A483" t="str">
        <x:v>GLM 5.2|Post Rubin|long|100</x:v>
      </x:c>
      <x:c r="B483" t="str">
        <x:v>GLM 5.2</x:v>
      </x:c>
      <x:c r="C483" t="str">
        <x:v>glm5</x:v>
      </x:c>
      <x:c r="D483" t="str">
        <x:v>Post Rubin</x:v>
      </x:c>
      <x:c r="E483" t="str">
        <x:v>long</x:v>
      </x:c>
      <x:c r="F483" s="66" t="n">
        <x:v>100</x:v>
      </x:c>
      <x:c r="G483" s="67" t="str">
        <x:f>IF(H483="","N","Y")</x:f>
        <x:v>N</x:v>
      </x:c>
      <x:c r="H483" s="157" t="str">
        <x:f>IFERROR(IF(OR('00b_GPU_Scaling'!F14="",'00b_GPU_Scaling'!F9="",H423=""),"",H423*'00b_GPU_Scaling'!F14/'00b_GPU_Scaling'!F9),"")</x:f>
      </x:c>
      <x:c r="I483" s="70" t="str">
        <x:f>IF(H483="","",I423)</x:f>
      </x:c>
      <x:c r="J483" s="70" t="str">
        <x:f>IF(H483="","",J423)</x:f>
      </x:c>
      <x:c r="K483" s="158" t="str">
        <x:f>IFERROR(IF(OR('00b_GPU_Scaling'!F14="",'00b_GPU_Scaling'!F9=""),"",'00b_GPU_Scaling'!F14/'00b_GPU_Scaling'!F9),"")</x:f>
      </x:c>
      <x:c r="L483" t="str">
        <x:v>GB300</x:v>
      </x:c>
      <x:c r="M483" t="str">
        <x:v>434060</x:v>
      </x:c>
      <x:c r="N483" t="str">
        <x:v>dynamo-trt</x:v>
      </x:c>
      <x:c r="O483" t="str">
        <x:v>fp4</x:v>
      </x:c>
      <x:c r="P483" t="str">
        <x:v>mtp</x:v>
      </x:c>
      <x:c r="Q483" t="n">
        <x:v>333</x:v>
      </x:c>
      <x:c r="R483" t="str">
        <x:v>single_turn</x:v>
      </x:c>
      <x:c r="S483" t="n">
        <x:v>8192</x:v>
      </x:c>
      <x:c r="T483" t="n">
        <x:v>1024</x:v>
      </x:c>
      <x:c r="U483" t="n">
        <x:v>53</x:v>
      </x:c>
      <x:c r="V483" t="n">
        <x:v>10</x:v>
      </x:c>
      <x:c r="W483" s="65" t="str">
        <x:f>IF(H483="","unavailable_missing_hbm_bandwidth_or_all_in_power","HBM_bandwidth_per_all_in_power_scaled_target_met")</x:f>
        <x:v>unavailable_missing_hbm_bandwidth_or_all_in_power</x:v>
      </x:c>
      <x:c r="X483" s="65" t="str">
        <x:f>IF(H483="","editable_future_gpu_unavailable","InferenceX_source_curve_HBM_bandwidth_power_scaled")</x:f>
        <x:v>editable_future_gpu_unavailable</x:v>
      </x:c>
      <x:c r="Y483" s="72" t="str">
        <x:v>2026-07-09</x:v>
      </x:c>
      <x:c r="Z483" s="65" t="str">
        <x:v>https://github.com/SemiAnalysisAI/InferenceX/actions/runs/27634553033/attempts/1</x:v>
      </x:c>
      <x:c r="AA483" s="65" t="str">
        <x:f>IF(H483="","Enter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84">
      <x:c r="A484" t="str">
        <x:v>GLM 5.2|Post Rubin|agentic|100</x:v>
      </x:c>
      <x:c r="B484" t="str">
        <x:v>GLM 5.2</x:v>
      </x:c>
      <x:c r="C484" t="str">
        <x:v>glm5.2</x:v>
      </x:c>
      <x:c r="D484" t="str">
        <x:v>Post Rubin</x:v>
      </x:c>
      <x:c r="E484" t="str">
        <x:v>agentic</x:v>
      </x:c>
      <x:c r="F484" s="66" t="n">
        <x:v>100</x:v>
      </x:c>
      <x:c r="G484" s="67" t="str">
        <x:f>IF(H484="","N","Y")</x:f>
        <x:v>N</x:v>
      </x:c>
      <x:c r="H484" s="157" t="str">
        <x:f>IFERROR(IF(OR('00b_GPU_Scaling'!F14="",'00b_GPU_Scaling'!F9="",H424=""),"",H424*'00b_GPU_Scaling'!F14/'00b_GPU_Scaling'!F9),"")</x:f>
      </x:c>
      <x:c r="I484" s="70" t="str">
        <x:f>IF(H484="","",I424)</x:f>
      </x:c>
      <x:c r="J484" s="70" t="str">
        <x:f>IF(H484="","",J424)</x:f>
      </x:c>
      <x:c r="K484" s="158" t="str">
        <x:f>IFERROR(IF(OR('00b_GPU_Scaling'!F14="",'00b_GPU_Scaling'!F9=""),"",'00b_GPU_Scaling'!F14/'00b_GPU_Scaling'!F9),"")</x:f>
      </x:c>
      <x:c r="L484" t="str">
        <x:v>GB300</x:v>
      </x:c>
      <x:c r="M484" t="str"/>
      <x:c r="N484" t="str"/>
      <x:c r="O484" t="str"/>
      <x:c r="P484" t="str"/>
      <x:c r="Q484"/>
      <x:c r="R484" t="str">
        <x:v>agentic_traces</x:v>
      </x:c>
      <x:c r="S484"/>
      <x:c r="T484"/>
      <x:c r="U484" t="n">
        <x:v>6</x:v>
      </x:c>
      <x:c r="V484" t="n">
        <x:v>0</x:v>
      </x:c>
      <x:c r="W484" s="65" t="str">
        <x:f>IF(H484="","unavailable_missing_hbm_bandwidth_or_all_in_power","HBM_bandwidth_per_all_in_power_scaled_target_met")</x:f>
        <x:v>unavailable_missing_hbm_bandwidth_or_all_in_power</x:v>
      </x:c>
      <x:c r="X484" s="65" t="str">
        <x:f>IF(H484="","editable_future_gpu_unavailable","InferenceX_source_curve_HBM_bandwidth_power_scaled")</x:f>
        <x:v>editable_future_gpu_unavailable</x:v>
      </x:c>
      <x:c r="Y484" s="72" t="str"/>
      <x:c r="Z484" s="65" t="str"/>
      <x:c r="AA484" s="65" t="str">
        <x:f>IF(H484="","Enter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485">
      <x:c r="A485" t="str">
        <x:v>Qwen 3.5|H200|short|30</x:v>
      </x:c>
      <x:c r="B485" t="str">
        <x:v>Qwen 3.5</x:v>
      </x:c>
      <x:c r="C485" t="str">
        <x:v>qwen3.5</x:v>
      </x:c>
      <x:c r="D485" t="str">
        <x:v>H200</x:v>
      </x:c>
      <x:c r="E485" t="str">
        <x:v>short</x:v>
      </x:c>
      <x:c r="F485" s="66" t="n">
        <x:v>30</x:v>
      </x:c>
      <x:c r="G485" s="67" t="str">
        <x:v>Y</x:v>
      </x:c>
      <x:c r="H485" s="157" t="n">
        <x:v>237432.62675</x:v>
      </x:c>
      <x:c r="I485" s="70" t="n">
        <x:v>40.673758</x:v>
      </x:c>
      <x:c r="J485" s="70" t="n">
        <x:v>40.673758</x:v>
      </x:c>
      <x:c r="K485" s="158" t="n">
        <x:v>1</x:v>
      </x:c>
      <x:c r="L485" t="str">
        <x:v>H200</x:v>
      </x:c>
      <x:c r="M485" t="str">
        <x:v>432217</x:v>
      </x:c>
      <x:c r="N485" t="str">
        <x:v>sglang</x:v>
      </x:c>
      <x:c r="O485" t="str">
        <x:v>fp8</x:v>
      </x:c>
      <x:c r="P485" t="str">
        <x:v>mtp</x:v>
      </x:c>
      <x:c r="Q485" t="n">
        <x:v>64</x:v>
      </x:c>
      <x:c r="R485" t="str">
        <x:v>single_turn</x:v>
      </x:c>
      <x:c r="S485" t="n">
        <x:v>1024</x:v>
      </x:c>
      <x:c r="T485" t="n">
        <x:v>1024</x:v>
      </x:c>
      <x:c r="U485" t="n">
        <x:v>11</x:v>
      </x:c>
      <x:c r="V485" t="n">
        <x:v>10</x:v>
      </x:c>
      <x:c r="W485" s="65" t="str">
        <x:v>InferenceX_direct_exact_model_target_met</x:v>
      </x:c>
      <x:c r="X485" s="65" t="str">
        <x:v>InferenceX_direct_exact_model</x:v>
      </x:c>
      <x:c r="Y485" s="72" t="str">
        <x:v>2026-07-04</x:v>
      </x:c>
      <x:c r="Z485" s="65" t="str">
        <x:v>https://github.com/SemiAnalysisAI/InferenceX/actions/runs/28719990565/attempts/1</x:v>
      </x:c>
      <x:c r="AA485" s="65" t="str">
        <x:v>Selected highest output TPS/MW measured row meeting median interactivity &gt;= 30.</x:v>
      </x:c>
    </x:row>
    <x:row r="486">
      <x:c r="A486" t="str">
        <x:v>Qwen 3.5|H200|long|30</x:v>
      </x:c>
      <x:c r="B486" t="str">
        <x:v>Qwen 3.5</x:v>
      </x:c>
      <x:c r="C486" t="str">
        <x:v>qwen3.5</x:v>
      </x:c>
      <x:c r="D486" t="str">
        <x:v>H200</x:v>
      </x:c>
      <x:c r="E486" t="str">
        <x:v>long</x:v>
      </x:c>
      <x:c r="F486" s="66" t="n">
        <x:v>30</x:v>
      </x:c>
      <x:c r="G486" s="67" t="str">
        <x:v>Y</x:v>
      </x:c>
      <x:c r="H486" s="157" t="n">
        <x:v>146202.631124</x:v>
      </x:c>
      <x:c r="I486" s="70" t="n">
        <x:v>51.500057</x:v>
      </x:c>
      <x:c r="J486" s="70" t="n">
        <x:v>51.500057</x:v>
      </x:c>
      <x:c r="K486" s="158" t="n">
        <x:v>1</x:v>
      </x:c>
      <x:c r="L486" t="str">
        <x:v>H200</x:v>
      </x:c>
      <x:c r="M486" t="str">
        <x:v>432221</x:v>
      </x:c>
      <x:c r="N486" t="str">
        <x:v>sglang</x:v>
      </x:c>
      <x:c r="O486" t="str">
        <x:v>fp8</x:v>
      </x:c>
      <x:c r="P486" t="str">
        <x:v>mtp</x:v>
      </x:c>
      <x:c r="Q486" t="n">
        <x:v>32</x:v>
      </x:c>
      <x:c r="R486" t="str">
        <x:v>single_turn</x:v>
      </x:c>
      <x:c r="S486" t="n">
        <x:v>8192</x:v>
      </x:c>
      <x:c r="T486" t="n">
        <x:v>1024</x:v>
      </x:c>
      <x:c r="U486" t="n">
        <x:v>11</x:v>
      </x:c>
      <x:c r="V486" t="n">
        <x:v>8</x:v>
      </x:c>
      <x:c r="W486" s="65" t="str">
        <x:v>InferenceX_direct_exact_model_target_met</x:v>
      </x:c>
      <x:c r="X486" s="65" t="str">
        <x:v>InferenceX_direct_exact_model</x:v>
      </x:c>
      <x:c r="Y486" s="72" t="str">
        <x:v>2026-07-04</x:v>
      </x:c>
      <x:c r="Z486" s="65" t="str">
        <x:v>https://github.com/SemiAnalysisAI/InferenceX/actions/runs/28719990565/attempts/1</x:v>
      </x:c>
      <x:c r="AA486" s="65" t="str">
        <x:v>Selected highest output TPS/MW measured row meeting median interactivity &gt;= 30.</x:v>
      </x:c>
    </x:row>
    <x:row r="487">
      <x:c r="A487" t="str">
        <x:v>Qwen 3.5|H200|agentic|30</x:v>
      </x:c>
      <x:c r="B487" t="str">
        <x:v>Qwen 3.5</x:v>
      </x:c>
      <x:c r="C487" t="str">
        <x:v>qwen3.5</x:v>
      </x:c>
      <x:c r="D487" t="str">
        <x:v>H200</x:v>
      </x:c>
      <x:c r="E487" t="str">
        <x:v>agentic</x:v>
      </x:c>
      <x:c r="F487" s="66" t="n">
        <x:v>30</x:v>
      </x:c>
      <x:c r="G487" s="67" t="str">
        <x:v>Y</x:v>
      </x:c>
      <x:c r="H487" s="157" t="n">
        <x:v>276979.024818</x:v>
      </x:c>
      <x:c r="I487" s="70" t="n">
        <x:v>147.492625</x:v>
      </x:c>
      <x:c r="J487" s="70" t="n">
        <x:v>147.492625</x:v>
      </x:c>
      <x:c r="K487" s="158" t="n">
        <x:v>0.74890511</x:v>
      </x:c>
      <x:c r="L487" t="str">
        <x:v>B200</x:v>
      </x:c>
      <x:c r="M487" t="str">
        <x:v>438230</x:v>
      </x:c>
      <x:c r="N487" t="str">
        <x:v>sglang</x:v>
      </x:c>
      <x:c r="O487" t="str">
        <x:v>fp4</x:v>
      </x:c>
      <x:c r="P487" t="str">
        <x:v>mtp</x:v>
      </x:c>
      <x:c r="Q487" t="n">
        <x:v>32</x:v>
      </x:c>
      <x:c r="R487" t="str">
        <x:v>agentic_traces</x:v>
      </x:c>
      <x:c r="S487"/>
      <x:c r="T487"/>
      <x:c r="U487" t="n">
        <x:v>33</x:v>
      </x:c>
      <x:c r="V487" t="n">
        <x:v>30</x:v>
      </x:c>
      <x:c r="W487" s="65" t="str">
        <x:v>InferenceX_scaled_exact_model_target_met</x:v>
      </x:c>
      <x:c r="X487" s="65" t="str">
        <x:v>InferenceX_scaled_exact_model</x:v>
      </x:c>
      <x:c r="Y487" s="72" t="str">
        <x:v>2026-08-03</x:v>
      </x:c>
      <x:c r="Z487" s="65" t="str">
        <x:v>https://github.com/SemiAnalysisAI/InferenceX/actions/runs/30758866378/attempts/1</x:v>
      </x:c>
      <x:c r="AA487" s="65" t="str">
        <x:v>Measured B200 TPS/MW multiplied by the HBM-bandwidth/all-in-power ratio 0.7489x; source interactivity/concurrency/precision retained, then selected the highest source row meeting 30.</x:v>
      </x:c>
    </x:row>
    <x:row r="488">
      <x:c r="A488" t="str">
        <x:v>Qwen 3.5|H200|short|50</x:v>
      </x:c>
      <x:c r="B488" t="str">
        <x:v>Qwen 3.5</x:v>
      </x:c>
      <x:c r="C488" t="str">
        <x:v>qwen3.5</x:v>
      </x:c>
      <x:c r="D488" t="str">
        <x:v>H200</x:v>
      </x:c>
      <x:c r="E488" t="str">
        <x:v>short</x:v>
      </x:c>
      <x:c r="F488" s="66" t="n">
        <x:v>50</x:v>
      </x:c>
      <x:c r="G488" s="67" t="str">
        <x:v>Y</x:v>
      </x:c>
      <x:c r="H488" s="157" t="n">
        <x:v>185973.398608</x:v>
      </x:c>
      <x:c r="I488" s="70" t="n">
        <x:v>64.320667</x:v>
      </x:c>
      <x:c r="J488" s="70" t="n">
        <x:v>64.320667</x:v>
      </x:c>
      <x:c r="K488" s="158" t="n">
        <x:v>1</x:v>
      </x:c>
      <x:c r="L488" t="str">
        <x:v>H200</x:v>
      </x:c>
      <x:c r="M488" t="str">
        <x:v>432214</x:v>
      </x:c>
      <x:c r="N488" t="str">
        <x:v>sglang</x:v>
      </x:c>
      <x:c r="O488" t="str">
        <x:v>fp8</x:v>
      </x:c>
      <x:c r="P488" t="str">
        <x:v>mtp</x:v>
      </x:c>
      <x:c r="Q488" t="n">
        <x:v>32</x:v>
      </x:c>
      <x:c r="R488" t="str">
        <x:v>single_turn</x:v>
      </x:c>
      <x:c r="S488" t="n">
        <x:v>1024</x:v>
      </x:c>
      <x:c r="T488" t="n">
        <x:v>1024</x:v>
      </x:c>
      <x:c r="U488" t="n">
        <x:v>11</x:v>
      </x:c>
      <x:c r="V488" t="n">
        <x:v>7</x:v>
      </x:c>
      <x:c r="W488" s="65" t="str">
        <x:v>InferenceX_direct_exact_model_target_met</x:v>
      </x:c>
      <x:c r="X488" s="65" t="str">
        <x:v>InferenceX_direct_exact_model</x:v>
      </x:c>
      <x:c r="Y488" s="72" t="str">
        <x:v>2026-07-04</x:v>
      </x:c>
      <x:c r="Z488" s="65" t="str">
        <x:v>https://github.com/SemiAnalysisAI/InferenceX/actions/runs/28719990565/attempts/1</x:v>
      </x:c>
      <x:c r="AA488" s="65" t="str">
        <x:v>Selected highest output TPS/MW measured row meeting median interactivity &gt;= 50.</x:v>
      </x:c>
    </x:row>
    <x:row r="489">
      <x:c r="A489" t="str">
        <x:v>Qwen 3.5|H200|long|50</x:v>
      </x:c>
      <x:c r="B489" t="str">
        <x:v>Qwen 3.5</x:v>
      </x:c>
      <x:c r="C489" t="str">
        <x:v>qwen3.5</x:v>
      </x:c>
      <x:c r="D489" t="str">
        <x:v>H200</x:v>
      </x:c>
      <x:c r="E489" t="str">
        <x:v>long</x:v>
      </x:c>
      <x:c r="F489" s="66" t="n">
        <x:v>50</x:v>
      </x:c>
      <x:c r="G489" s="67" t="str">
        <x:v>Y</x:v>
      </x:c>
      <x:c r="H489" s="157" t="n">
        <x:v>146202.631124</x:v>
      </x:c>
      <x:c r="I489" s="70" t="n">
        <x:v>51.500057</x:v>
      </x:c>
      <x:c r="J489" s="70" t="n">
        <x:v>51.500057</x:v>
      </x:c>
      <x:c r="K489" s="158" t="n">
        <x:v>1</x:v>
      </x:c>
      <x:c r="L489" t="str">
        <x:v>H200</x:v>
      </x:c>
      <x:c r="M489" t="str">
        <x:v>432221</x:v>
      </x:c>
      <x:c r="N489" t="str">
        <x:v>sglang</x:v>
      </x:c>
      <x:c r="O489" t="str">
        <x:v>fp8</x:v>
      </x:c>
      <x:c r="P489" t="str">
        <x:v>mtp</x:v>
      </x:c>
      <x:c r="Q489" t="n">
        <x:v>32</x:v>
      </x:c>
      <x:c r="R489" t="str">
        <x:v>single_turn</x:v>
      </x:c>
      <x:c r="S489" t="n">
        <x:v>8192</x:v>
      </x:c>
      <x:c r="T489" t="n">
        <x:v>1024</x:v>
      </x:c>
      <x:c r="U489" t="n">
        <x:v>11</x:v>
      </x:c>
      <x:c r="V489" t="n">
        <x:v>7</x:v>
      </x:c>
      <x:c r="W489" s="65" t="str">
        <x:v>InferenceX_direct_exact_model_target_met</x:v>
      </x:c>
      <x:c r="X489" s="65" t="str">
        <x:v>InferenceX_direct_exact_model</x:v>
      </x:c>
      <x:c r="Y489" s="72" t="str">
        <x:v>2026-07-04</x:v>
      </x:c>
      <x:c r="Z489" s="65" t="str">
        <x:v>https://github.com/SemiAnalysisAI/InferenceX/actions/runs/28719990565/attempts/1</x:v>
      </x:c>
      <x:c r="AA489" s="65" t="str">
        <x:v>Selected highest output TPS/MW measured row meeting median interactivity &gt;= 50.</x:v>
      </x:c>
    </x:row>
    <x:row r="490">
      <x:c r="A490" t="str">
        <x:v>Qwen 3.5|H200|agentic|50</x:v>
      </x:c>
      <x:c r="B490" t="str">
        <x:v>Qwen 3.5</x:v>
      </x:c>
      <x:c r="C490" t="str">
        <x:v>qwen3.5</x:v>
      </x:c>
      <x:c r="D490" t="str">
        <x:v>H200</x:v>
      </x:c>
      <x:c r="E490" t="str">
        <x:v>agentic</x:v>
      </x:c>
      <x:c r="F490" s="66" t="n">
        <x:v>50</x:v>
      </x:c>
      <x:c r="G490" s="67" t="str">
        <x:v>Y</x:v>
      </x:c>
      <x:c r="H490" s="157" t="n">
        <x:v>276979.024818</x:v>
      </x:c>
      <x:c r="I490" s="70" t="n">
        <x:v>147.492625</x:v>
      </x:c>
      <x:c r="J490" s="70" t="n">
        <x:v>147.492625</x:v>
      </x:c>
      <x:c r="K490" s="158" t="n">
        <x:v>0.74890511</x:v>
      </x:c>
      <x:c r="L490" t="str">
        <x:v>B200</x:v>
      </x:c>
      <x:c r="M490" t="str">
        <x:v>438230</x:v>
      </x:c>
      <x:c r="N490" t="str">
        <x:v>sglang</x:v>
      </x:c>
      <x:c r="O490" t="str">
        <x:v>fp4</x:v>
      </x:c>
      <x:c r="P490" t="str">
        <x:v>mtp</x:v>
      </x:c>
      <x:c r="Q490" t="n">
        <x:v>32</x:v>
      </x:c>
      <x:c r="R490" t="str">
        <x:v>agentic_traces</x:v>
      </x:c>
      <x:c r="S490"/>
      <x:c r="T490"/>
      <x:c r="U490" t="n">
        <x:v>33</x:v>
      </x:c>
      <x:c r="V490" t="n">
        <x:v>30</x:v>
      </x:c>
      <x:c r="W490" s="65" t="str">
        <x:v>InferenceX_scaled_exact_model_target_met</x:v>
      </x:c>
      <x:c r="X490" s="65" t="str">
        <x:v>InferenceX_scaled_exact_model</x:v>
      </x:c>
      <x:c r="Y490" s="72" t="str">
        <x:v>2026-08-03</x:v>
      </x:c>
      <x:c r="Z490" s="65" t="str">
        <x:v>https://github.com/SemiAnalysisAI/InferenceX/actions/runs/30758866378/attempts/1</x:v>
      </x:c>
      <x:c r="AA490" s="65" t="str">
        <x:v>Measured B200 TPS/MW multiplied by the HBM-bandwidth/all-in-power ratio 0.7489x; source interactivity/concurrency/precision retained, then selected the highest source row meeting 50.</x:v>
      </x:c>
    </x:row>
    <x:row r="491">
      <x:c r="A491" t="str">
        <x:v>Qwen 3.5|H200|short|70</x:v>
      </x:c>
      <x:c r="B491" t="str">
        <x:v>Qwen 3.5</x:v>
      </x:c>
      <x:c r="C491" t="str">
        <x:v>qwen3.5</x:v>
      </x:c>
      <x:c r="D491" t="str">
        <x:v>H200</x:v>
      </x:c>
      <x:c r="E491" t="str">
        <x:v>short</x:v>
      </x:c>
      <x:c r="F491" s="66" t="n">
        <x:v>70</x:v>
      </x:c>
      <x:c r="G491" s="67" t="str">
        <x:v>Y</x:v>
      </x:c>
      <x:c r="H491" s="157" t="n">
        <x:v>136754.574985</x:v>
      </x:c>
      <x:c r="I491" s="70" t="n">
        <x:v>96.587574</x:v>
      </x:c>
      <x:c r="J491" s="70" t="n">
        <x:v>96.587574</x:v>
      </x:c>
      <x:c r="K491" s="158" t="n">
        <x:v>1</x:v>
      </x:c>
      <x:c r="L491" t="str">
        <x:v>H200</x:v>
      </x:c>
      <x:c r="M491" t="str">
        <x:v>432223</x:v>
      </x:c>
      <x:c r="N491" t="str">
        <x:v>sglang</x:v>
      </x:c>
      <x:c r="O491" t="str">
        <x:v>fp8</x:v>
      </x:c>
      <x:c r="P491" t="str">
        <x:v>mtp</x:v>
      </x:c>
      <x:c r="Q491" t="n">
        <x:v>16</x:v>
      </x:c>
      <x:c r="R491" t="str">
        <x:v>single_turn</x:v>
      </x:c>
      <x:c r="S491" t="n">
        <x:v>1024</x:v>
      </x:c>
      <x:c r="T491" t="n">
        <x:v>1024</x:v>
      </x:c>
      <x:c r="U491" t="n">
        <x:v>11</x:v>
      </x:c>
      <x:c r="V491" t="n">
        <x:v>5</x:v>
      </x:c>
      <x:c r="W491" s="65" t="str">
        <x:v>InferenceX_direct_exact_model_target_met</x:v>
      </x:c>
      <x:c r="X491" s="65" t="str">
        <x:v>InferenceX_direct_exact_model</x:v>
      </x:c>
      <x:c r="Y491" s="72" t="str">
        <x:v>2026-07-04</x:v>
      </x:c>
      <x:c r="Z491" s="65" t="str">
        <x:v>https://github.com/SemiAnalysisAI/InferenceX/actions/runs/28719990565/attempts/1</x:v>
      </x:c>
      <x:c r="AA491" s="65" t="str">
        <x:v>Selected highest output TPS/MW measured row meeting median interactivity &gt;= 70.</x:v>
      </x:c>
    </x:row>
    <x:row r="492">
      <x:c r="A492" t="str">
        <x:v>Qwen 3.5|H200|long|70</x:v>
      </x:c>
      <x:c r="B492" t="str">
        <x:v>Qwen 3.5</x:v>
      </x:c>
      <x:c r="C492" t="str">
        <x:v>qwen3.5</x:v>
      </x:c>
      <x:c r="D492" t="str">
        <x:v>H200</x:v>
      </x:c>
      <x:c r="E492" t="str">
        <x:v>long</x:v>
      </x:c>
      <x:c r="F492" s="66" t="n">
        <x:v>70</x:v>
      </x:c>
      <x:c r="G492" s="67" t="str">
        <x:v>Y</x:v>
      </x:c>
      <x:c r="H492" s="157" t="n">
        <x:v>116502.74887</x:v>
      </x:c>
      <x:c r="I492" s="70" t="n">
        <x:v>84.064102</x:v>
      </x:c>
      <x:c r="J492" s="70" t="n">
        <x:v>84.064102</x:v>
      </x:c>
      <x:c r="K492" s="158" t="n">
        <x:v>1</x:v>
      </x:c>
      <x:c r="L492" t="str">
        <x:v>H200</x:v>
      </x:c>
      <x:c r="M492" t="str">
        <x:v>432233</x:v>
      </x:c>
      <x:c r="N492" t="str">
        <x:v>sglang</x:v>
      </x:c>
      <x:c r="O492" t="str">
        <x:v>fp8</x:v>
      </x:c>
      <x:c r="P492" t="str">
        <x:v>mtp</x:v>
      </x:c>
      <x:c r="Q492" t="n">
        <x:v>16</x:v>
      </x:c>
      <x:c r="R492" t="str">
        <x:v>single_turn</x:v>
      </x:c>
      <x:c r="S492" t="n">
        <x:v>8192</x:v>
      </x:c>
      <x:c r="T492" t="n">
        <x:v>1024</x:v>
      </x:c>
      <x:c r="U492" t="n">
        <x:v>11</x:v>
      </x:c>
      <x:c r="V492" t="n">
        <x:v>5</x:v>
      </x:c>
      <x:c r="W492" s="65" t="str">
        <x:v>InferenceX_direct_exact_model_target_met</x:v>
      </x:c>
      <x:c r="X492" s="65" t="str">
        <x:v>InferenceX_direct_exact_model</x:v>
      </x:c>
      <x:c r="Y492" s="72" t="str">
        <x:v>2026-07-04</x:v>
      </x:c>
      <x:c r="Z492" s="65" t="str">
        <x:v>https://github.com/SemiAnalysisAI/InferenceX/actions/runs/28719990565/attempts/1</x:v>
      </x:c>
      <x:c r="AA492" s="65" t="str">
        <x:v>Selected highest output TPS/MW measured row meeting median interactivity &gt;= 70.</x:v>
      </x:c>
    </x:row>
    <x:row r="493">
      <x:c r="A493" t="str">
        <x:v>Qwen 3.5|H200|agentic|70</x:v>
      </x:c>
      <x:c r="B493" t="str">
        <x:v>Qwen 3.5</x:v>
      </x:c>
      <x:c r="C493" t="str">
        <x:v>qwen3.5</x:v>
      </x:c>
      <x:c r="D493" t="str">
        <x:v>H200</x:v>
      </x:c>
      <x:c r="E493" t="str">
        <x:v>agentic</x:v>
      </x:c>
      <x:c r="F493" s="66" t="n">
        <x:v>70</x:v>
      </x:c>
      <x:c r="G493" s="67" t="str">
        <x:v>Y</x:v>
      </x:c>
      <x:c r="H493" s="157" t="n">
        <x:v>276979.024818</x:v>
      </x:c>
      <x:c r="I493" s="70" t="n">
        <x:v>147.492625</x:v>
      </x:c>
      <x:c r="J493" s="70" t="n">
        <x:v>147.492625</x:v>
      </x:c>
      <x:c r="K493" s="158" t="n">
        <x:v>0.74890511</x:v>
      </x:c>
      <x:c r="L493" t="str">
        <x:v>B200</x:v>
      </x:c>
      <x:c r="M493" t="str">
        <x:v>438230</x:v>
      </x:c>
      <x:c r="N493" t="str">
        <x:v>sglang</x:v>
      </x:c>
      <x:c r="O493" t="str">
        <x:v>fp4</x:v>
      </x:c>
      <x:c r="P493" t="str">
        <x:v>mtp</x:v>
      </x:c>
      <x:c r="Q493" t="n">
        <x:v>32</x:v>
      </x:c>
      <x:c r="R493" t="str">
        <x:v>agentic_traces</x:v>
      </x:c>
      <x:c r="S493"/>
      <x:c r="T493"/>
      <x:c r="U493" t="n">
        <x:v>33</x:v>
      </x:c>
      <x:c r="V493" t="n">
        <x:v>29</x:v>
      </x:c>
      <x:c r="W493" s="65" t="str">
        <x:v>InferenceX_scaled_exact_model_target_met</x:v>
      </x:c>
      <x:c r="X493" s="65" t="str">
        <x:v>InferenceX_scaled_exact_model</x:v>
      </x:c>
      <x:c r="Y493" s="72" t="str">
        <x:v>2026-08-03</x:v>
      </x:c>
      <x:c r="Z493" s="65" t="str">
        <x:v>https://github.com/SemiAnalysisAI/InferenceX/actions/runs/30758866378/attempts/1</x:v>
      </x:c>
      <x:c r="AA493" s="65" t="str">
        <x:v>Measured B200 TPS/MW multiplied by the HBM-bandwidth/all-in-power ratio 0.7489x; source interactivity/concurrency/precision retained, then selected the highest source row meeting 70.</x:v>
      </x:c>
    </x:row>
    <x:row r="494">
      <x:c r="A494" t="str">
        <x:v>Qwen 3.5|H200|short|100</x:v>
      </x:c>
      <x:c r="B494" t="str">
        <x:v>Qwen 3.5</x:v>
      </x:c>
      <x:c r="C494" t="str">
        <x:v>qwen3.5</x:v>
      </x:c>
      <x:c r="D494" t="str">
        <x:v>H200</x:v>
      </x:c>
      <x:c r="E494" t="str">
        <x:v>short</x:v>
      </x:c>
      <x:c r="F494" s="66" t="n">
        <x:v>100</x:v>
      </x:c>
      <x:c r="G494" s="67" t="str">
        <x:v>Y</x:v>
      </x:c>
      <x:c r="H494" s="157" t="n">
        <x:v>102472.884335</x:v>
      </x:c>
      <x:c r="I494" s="70" t="n">
        <x:v>145.771201</x:v>
      </x:c>
      <x:c r="J494" s="70" t="n">
        <x:v>145.771201</x:v>
      </x:c>
      <x:c r="K494" s="158" t="n">
        <x:v>1</x:v>
      </x:c>
      <x:c r="L494" t="str">
        <x:v>H200</x:v>
      </x:c>
      <x:c r="M494" t="str">
        <x:v>432228</x:v>
      </x:c>
      <x:c r="N494" t="str">
        <x:v>sglang</x:v>
      </x:c>
      <x:c r="O494" t="str">
        <x:v>fp8</x:v>
      </x:c>
      <x:c r="P494" t="str">
        <x:v>mtp</x:v>
      </x:c>
      <x:c r="Q494" t="n">
        <x:v>8</x:v>
      </x:c>
      <x:c r="R494" t="str">
        <x:v>single_turn</x:v>
      </x:c>
      <x:c r="S494" t="n">
        <x:v>1024</x:v>
      </x:c>
      <x:c r="T494" t="n">
        <x:v>1024</x:v>
      </x:c>
      <x:c r="U494" t="n">
        <x:v>11</x:v>
      </x:c>
      <x:c r="V494" t="n">
        <x:v>3</x:v>
      </x:c>
      <x:c r="W494" s="65" t="str">
        <x:v>InferenceX_direct_exact_model_target_met</x:v>
      </x:c>
      <x:c r="X494" s="65" t="str">
        <x:v>InferenceX_direct_exact_model</x:v>
      </x:c>
      <x:c r="Y494" s="72" t="str">
        <x:v>2026-07-04</x:v>
      </x:c>
      <x:c r="Z494" s="65" t="str">
        <x:v>https://github.com/SemiAnalysisAI/InferenceX/actions/runs/28719990565/attempts/1</x:v>
      </x:c>
      <x:c r="AA494" s="65" t="str">
        <x:v>Selected highest output TPS/MW measured row meeting median interactivity &gt;= 100.</x:v>
      </x:c>
    </x:row>
    <x:row r="495">
      <x:c r="A495" t="str">
        <x:v>Qwen 3.5|H200|long|100</x:v>
      </x:c>
      <x:c r="B495" t="str">
        <x:v>Qwen 3.5</x:v>
      </x:c>
      <x:c r="C495" t="str">
        <x:v>qwen3.5</x:v>
      </x:c>
      <x:c r="D495" t="str">
        <x:v>H200</x:v>
      </x:c>
      <x:c r="E495" t="str">
        <x:v>long</x:v>
      </x:c>
      <x:c r="F495" s="66" t="n">
        <x:v>100</x:v>
      </x:c>
      <x:c r="G495" s="67" t="str">
        <x:v>Y</x:v>
      </x:c>
      <x:c r="H495" s="157" t="n">
        <x:v>87161.075287</x:v>
      </x:c>
      <x:c r="I495" s="70" t="n">
        <x:v>129.068596</x:v>
      </x:c>
      <x:c r="J495" s="70" t="n">
        <x:v>129.068596</x:v>
      </x:c>
      <x:c r="K495" s="158" t="n">
        <x:v>1</x:v>
      </x:c>
      <x:c r="L495" t="str">
        <x:v>H200</x:v>
      </x:c>
      <x:c r="M495" t="str">
        <x:v>432225</x:v>
      </x:c>
      <x:c r="N495" t="str">
        <x:v>sglang</x:v>
      </x:c>
      <x:c r="O495" t="str">
        <x:v>fp8</x:v>
      </x:c>
      <x:c r="P495" t="str">
        <x:v>mtp</x:v>
      </x:c>
      <x:c r="Q495" t="n">
        <x:v>8</x:v>
      </x:c>
      <x:c r="R495" t="str">
        <x:v>single_turn</x:v>
      </x:c>
      <x:c r="S495" t="n">
        <x:v>8192</x:v>
      </x:c>
      <x:c r="T495" t="n">
        <x:v>1024</x:v>
      </x:c>
      <x:c r="U495" t="n">
        <x:v>11</x:v>
      </x:c>
      <x:c r="V495" t="n">
        <x:v>3</x:v>
      </x:c>
      <x:c r="W495" s="65" t="str">
        <x:v>InferenceX_direct_exact_model_target_met</x:v>
      </x:c>
      <x:c r="X495" s="65" t="str">
        <x:v>InferenceX_direct_exact_model</x:v>
      </x:c>
      <x:c r="Y495" s="72" t="str">
        <x:v>2026-07-04</x:v>
      </x:c>
      <x:c r="Z495" s="65" t="str">
        <x:v>https://github.com/SemiAnalysisAI/InferenceX/actions/runs/28719990565/attempts/1</x:v>
      </x:c>
      <x:c r="AA495" s="65" t="str">
        <x:v>Selected highest output TPS/MW measured row meeting median interactivity &gt;= 100.</x:v>
      </x:c>
    </x:row>
    <x:row r="496">
      <x:c r="A496" t="str">
        <x:v>Qwen 3.5|H200|agentic|100</x:v>
      </x:c>
      <x:c r="B496" t="str">
        <x:v>Qwen 3.5</x:v>
      </x:c>
      <x:c r="C496" t="str">
        <x:v>qwen3.5</x:v>
      </x:c>
      <x:c r="D496" t="str">
        <x:v>H200</x:v>
      </x:c>
      <x:c r="E496" t="str">
        <x:v>agentic</x:v>
      </x:c>
      <x:c r="F496" s="66" t="n">
        <x:v>100</x:v>
      </x:c>
      <x:c r="G496" s="67" t="str">
        <x:v>Y</x:v>
      </x:c>
      <x:c r="H496" s="157" t="n">
        <x:v>276979.024818</x:v>
      </x:c>
      <x:c r="I496" s="70" t="n">
        <x:v>147.492625</x:v>
      </x:c>
      <x:c r="J496" s="70" t="n">
        <x:v>147.492625</x:v>
      </x:c>
      <x:c r="K496" s="158" t="n">
        <x:v>0.74890511</x:v>
      </x:c>
      <x:c r="L496" t="str">
        <x:v>B200</x:v>
      </x:c>
      <x:c r="M496" t="str">
        <x:v>438230</x:v>
      </x:c>
      <x:c r="N496" t="str">
        <x:v>sglang</x:v>
      </x:c>
      <x:c r="O496" t="str">
        <x:v>fp4</x:v>
      </x:c>
      <x:c r="P496" t="str">
        <x:v>mtp</x:v>
      </x:c>
      <x:c r="Q496" t="n">
        <x:v>32</x:v>
      </x:c>
      <x:c r="R496" t="str">
        <x:v>agentic_traces</x:v>
      </x:c>
      <x:c r="S496"/>
      <x:c r="T496"/>
      <x:c r="U496" t="n">
        <x:v>33</x:v>
      </x:c>
      <x:c r="V496" t="n">
        <x:v>24</x:v>
      </x:c>
      <x:c r="W496" s="65" t="str">
        <x:v>InferenceX_scaled_exact_model_target_met</x:v>
      </x:c>
      <x:c r="X496" s="65" t="str">
        <x:v>InferenceX_scaled_exact_model</x:v>
      </x:c>
      <x:c r="Y496" s="72" t="str">
        <x:v>2026-08-03</x:v>
      </x:c>
      <x:c r="Z496" s="65" t="str">
        <x:v>https://github.com/SemiAnalysisAI/InferenceX/actions/runs/30758866378/attempts/1</x:v>
      </x:c>
      <x:c r="AA496" s="65" t="str">
        <x:v>Measured B200 TPS/MW multiplied by the HBM-bandwidth/all-in-power ratio 0.7489x; source interactivity/concurrency/precision retained, then selected the highest source row meeting 100.</x:v>
      </x:c>
    </x:row>
    <x:row r="497">
      <x:c r="A497" t="str">
        <x:v>Qwen 3.5|B200|short|30</x:v>
      </x:c>
      <x:c r="B497" t="str">
        <x:v>Qwen 3.5</x:v>
      </x:c>
      <x:c r="C497" t="str">
        <x:v>qwen3.5</x:v>
      </x:c>
      <x:c r="D497" t="str">
        <x:v>B200</x:v>
      </x:c>
      <x:c r="E497" t="str">
        <x:v>short</x:v>
      </x:c>
      <x:c r="F497" s="66" t="n">
        <x:v>30</x:v>
      </x:c>
      <x:c r="G497" s="67" t="str">
        <x:v>Y</x:v>
      </x:c>
      <x:c r="H497" s="157" t="n">
        <x:v>2795628.297503</x:v>
      </x:c>
      <x:c r="I497" s="70" t="n">
        <x:v>40.96442</x:v>
      </x:c>
      <x:c r="J497" s="70" t="n">
        <x:v>40.96442</x:v>
      </x:c>
      <x:c r="K497" s="158" t="n">
        <x:v>1</x:v>
      </x:c>
      <x:c r="L497" t="str">
        <x:v>B200</x:v>
      </x:c>
      <x:c r="M497" t="str">
        <x:v>428079</x:v>
      </x:c>
      <x:c r="N497" t="str">
        <x:v>trt</x:v>
      </x:c>
      <x:c r="O497" t="str">
        <x:v>fp4</x:v>
      </x:c>
      <x:c r="P497" t="str">
        <x:v>mtp</x:v>
      </x:c>
      <x:c r="Q497" t="n">
        <x:v>1024</x:v>
      </x:c>
      <x:c r="R497" t="str">
        <x:v>single_turn</x:v>
      </x:c>
      <x:c r="S497" t="n">
        <x:v>1024</x:v>
      </x:c>
      <x:c r="T497" t="n">
        <x:v>1024</x:v>
      </x:c>
      <x:c r="U497" t="n">
        <x:v>60</x:v>
      </x:c>
      <x:c r="V497" t="n">
        <x:v>59</x:v>
      </x:c>
      <x:c r="W497" s="65" t="str">
        <x:v>InferenceX_direct_exact_model_target_met</x:v>
      </x:c>
      <x:c r="X497" s="65" t="str">
        <x:v>InferenceX_direct_exact_model</x:v>
      </x:c>
      <x:c r="Y497" s="72" t="str">
        <x:v>2026-06-24</x:v>
      </x:c>
      <x:c r="Z497" s="65" t="str">
        <x:v>https://github.com/SemiAnalysisAI/InferenceX/actions/runs/28051750810/attempts/2</x:v>
      </x:c>
      <x:c r="AA497" s="65" t="str">
        <x:v>Selected highest output TPS/MW measured row meeting median interactivity &gt;= 30.</x:v>
      </x:c>
    </x:row>
    <x:row r="498">
      <x:c r="A498" t="str">
        <x:v>Qwen 3.5|B200|long|30</x:v>
      </x:c>
      <x:c r="B498" t="str">
        <x:v>Qwen 3.5</x:v>
      </x:c>
      <x:c r="C498" t="str">
        <x:v>qwen3.5</x:v>
      </x:c>
      <x:c r="D498" t="str">
        <x:v>B200</x:v>
      </x:c>
      <x:c r="E498" t="str">
        <x:v>long</x:v>
      </x:c>
      <x:c r="F498" s="66" t="n">
        <x:v>30</x:v>
      </x:c>
      <x:c r="G498" s="67" t="str">
        <x:v>Y</x:v>
      </x:c>
      <x:c r="H498" s="157" t="n">
        <x:v>856935.883405</x:v>
      </x:c>
      <x:c r="I498" s="70" t="n">
        <x:v>53.555197</x:v>
      </x:c>
      <x:c r="J498" s="70" t="n">
        <x:v>53.555197</x:v>
      </x:c>
      <x:c r="K498" s="158" t="n">
        <x:v>1</x:v>
      </x:c>
      <x:c r="L498" t="str">
        <x:v>B200</x:v>
      </x:c>
      <x:c r="M498" t="str">
        <x:v>428084</x:v>
      </x:c>
      <x:c r="N498" t="str">
        <x:v>trt</x:v>
      </x:c>
      <x:c r="O498" t="str">
        <x:v>fp4</x:v>
      </x:c>
      <x:c r="P498" t="str">
        <x:v>mtp</x:v>
      </x:c>
      <x:c r="Q498" t="n">
        <x:v>256</x:v>
      </x:c>
      <x:c r="R498" t="str">
        <x:v>single_turn</x:v>
      </x:c>
      <x:c r="S498" t="n">
        <x:v>8192</x:v>
      </x:c>
      <x:c r="T498" t="n">
        <x:v>1024</x:v>
      </x:c>
      <x:c r="U498" t="n">
        <x:v>61</x:v>
      </x:c>
      <x:c r="V498" t="n">
        <x:v>52</x:v>
      </x:c>
      <x:c r="W498" s="65" t="str">
        <x:v>InferenceX_direct_exact_model_target_met</x:v>
      </x:c>
      <x:c r="X498" s="65" t="str">
        <x:v>InferenceX_direct_exact_model</x:v>
      </x:c>
      <x:c r="Y498" s="72" t="str">
        <x:v>2026-06-24</x:v>
      </x:c>
      <x:c r="Z498" s="65" t="str">
        <x:v>https://github.com/SemiAnalysisAI/InferenceX/actions/runs/28051750810/attempts/2</x:v>
      </x:c>
      <x:c r="AA498" s="65" t="str">
        <x:v>Selected highest output TPS/MW measured row meeting median interactivity &gt;= 30.</x:v>
      </x:c>
    </x:row>
    <x:row r="499">
      <x:c r="A499" t="str">
        <x:v>Qwen 3.5|B200|agentic|30</x:v>
      </x:c>
      <x:c r="B499" t="str">
        <x:v>Qwen 3.5</x:v>
      </x:c>
      <x:c r="C499" t="str">
        <x:v>qwen3.5</x:v>
      </x:c>
      <x:c r="D499" t="str">
        <x:v>B200</x:v>
      </x:c>
      <x:c r="E499" t="str">
        <x:v>agentic</x:v>
      </x:c>
      <x:c r="F499" s="66" t="n">
        <x:v>30</x:v>
      </x:c>
      <x:c r="G499" s="67" t="str">
        <x:v>Y</x:v>
      </x:c>
      <x:c r="H499" s="157" t="n">
        <x:v>369845.28655</x:v>
      </x:c>
      <x:c r="I499" s="70" t="n">
        <x:v>147.492625</x:v>
      </x:c>
      <x:c r="J499" s="70" t="n">
        <x:v>147.492625</x:v>
      </x:c>
      <x:c r="K499" s="158" t="n">
        <x:v>1</x:v>
      </x:c>
      <x:c r="L499" t="str">
        <x:v>B200</x:v>
      </x:c>
      <x:c r="M499" t="str">
        <x:v>438230</x:v>
      </x:c>
      <x:c r="N499" t="str">
        <x:v>sglang</x:v>
      </x:c>
      <x:c r="O499" t="str">
        <x:v>fp4</x:v>
      </x:c>
      <x:c r="P499" t="str">
        <x:v>mtp</x:v>
      </x:c>
      <x:c r="Q499" t="n">
        <x:v>32</x:v>
      </x:c>
      <x:c r="R499" t="str">
        <x:v>agentic_traces</x:v>
      </x:c>
      <x:c r="S499"/>
      <x:c r="T499"/>
      <x:c r="U499" t="n">
        <x:v>33</x:v>
      </x:c>
      <x:c r="V499" t="n">
        <x:v>30</x:v>
      </x:c>
      <x:c r="W499" s="65" t="str">
        <x:v>InferenceX_direct_exact_model_target_met</x:v>
      </x:c>
      <x:c r="X499" s="65" t="str">
        <x:v>InferenceX_direct_exact_model</x:v>
      </x:c>
      <x:c r="Y499" s="72" t="str">
        <x:v>2026-08-03</x:v>
      </x:c>
      <x:c r="Z499" s="65" t="str">
        <x:v>https://github.com/SemiAnalysisAI/InferenceX/actions/runs/30758866378/attempts/1</x:v>
      </x:c>
      <x:c r="AA499" s="65" t="str">
        <x:v>Selected highest output TPS/MW measured row meeting median interactivity &gt;= 30.</x:v>
      </x:c>
    </x:row>
    <x:row r="500">
      <x:c r="A500" t="str">
        <x:v>Qwen 3.5|B200|short|50</x:v>
      </x:c>
      <x:c r="B500" t="str">
        <x:v>Qwen 3.5</x:v>
      </x:c>
      <x:c r="C500" t="str">
        <x:v>qwen3.5</x:v>
      </x:c>
      <x:c r="D500" t="str">
        <x:v>B200</x:v>
      </x:c>
      <x:c r="E500" t="str">
        <x:v>short</x:v>
      </x:c>
      <x:c r="F500" s="66" t="n">
        <x:v>50</x:v>
      </x:c>
      <x:c r="G500" s="67" t="str">
        <x:v>Y</x:v>
      </x:c>
      <x:c r="H500" s="157" t="n">
        <x:v>2323600.281369</x:v>
      </x:c>
      <x:c r="I500" s="70" t="n">
        <x:v>67.687693</x:v>
      </x:c>
      <x:c r="J500" s="70" t="n">
        <x:v>67.687693</x:v>
      </x:c>
      <x:c r="K500" s="158" t="n">
        <x:v>1</x:v>
      </x:c>
      <x:c r="L500" t="str">
        <x:v>B200</x:v>
      </x:c>
      <x:c r="M500" t="str">
        <x:v>428080</x:v>
      </x:c>
      <x:c r="N500" t="str">
        <x:v>trt</x:v>
      </x:c>
      <x:c r="O500" t="str">
        <x:v>fp4</x:v>
      </x:c>
      <x:c r="P500" t="str">
        <x:v>mtp</x:v>
      </x:c>
      <x:c r="Q500" t="n">
        <x:v>512</x:v>
      </x:c>
      <x:c r="R500" t="str">
        <x:v>single_turn</x:v>
      </x:c>
      <x:c r="S500" t="n">
        <x:v>1024</x:v>
      </x:c>
      <x:c r="T500" t="n">
        <x:v>1024</x:v>
      </x:c>
      <x:c r="U500" t="n">
        <x:v>60</x:v>
      </x:c>
      <x:c r="V500" t="n">
        <x:v>51</x:v>
      </x:c>
      <x:c r="W500" s="65" t="str">
        <x:v>InferenceX_direct_exact_model_target_met</x:v>
      </x:c>
      <x:c r="X500" s="65" t="str">
        <x:v>InferenceX_direct_exact_model</x:v>
      </x:c>
      <x:c r="Y500" s="72" t="str">
        <x:v>2026-06-24</x:v>
      </x:c>
      <x:c r="Z500" s="65" t="str">
        <x:v>https://github.com/SemiAnalysisAI/InferenceX/actions/runs/28051750810/attempts/2</x:v>
      </x:c>
      <x:c r="AA500" s="65" t="str">
        <x:v>Selected highest output TPS/MW measured row meeting median interactivity &gt;= 50.</x:v>
      </x:c>
    </x:row>
    <x:row r="501">
      <x:c r="A501" t="str">
        <x:v>Qwen 3.5|B200|long|50</x:v>
      </x:c>
      <x:c r="B501" t="str">
        <x:v>Qwen 3.5</x:v>
      </x:c>
      <x:c r="C501" t="str">
        <x:v>qwen3.5</x:v>
      </x:c>
      <x:c r="D501" t="str">
        <x:v>B200</x:v>
      </x:c>
      <x:c r="E501" t="str">
        <x:v>long</x:v>
      </x:c>
      <x:c r="F501" s="66" t="n">
        <x:v>50</x:v>
      </x:c>
      <x:c r="G501" s="67" t="str">
        <x:v>Y</x:v>
      </x:c>
      <x:c r="H501" s="157" t="n">
        <x:v>856935.883405</x:v>
      </x:c>
      <x:c r="I501" s="70" t="n">
        <x:v>53.555197</x:v>
      </x:c>
      <x:c r="J501" s="70" t="n">
        <x:v>53.555197</x:v>
      </x:c>
      <x:c r="K501" s="158" t="n">
        <x:v>1</x:v>
      </x:c>
      <x:c r="L501" t="str">
        <x:v>B200</x:v>
      </x:c>
      <x:c r="M501" t="str">
        <x:v>428084</x:v>
      </x:c>
      <x:c r="N501" t="str">
        <x:v>trt</x:v>
      </x:c>
      <x:c r="O501" t="str">
        <x:v>fp4</x:v>
      </x:c>
      <x:c r="P501" t="str">
        <x:v>mtp</x:v>
      </x:c>
      <x:c r="Q501" t="n">
        <x:v>256</x:v>
      </x:c>
      <x:c r="R501" t="str">
        <x:v>single_turn</x:v>
      </x:c>
      <x:c r="S501" t="n">
        <x:v>8192</x:v>
      </x:c>
      <x:c r="T501" t="n">
        <x:v>1024</x:v>
      </x:c>
      <x:c r="U501" t="n">
        <x:v>61</x:v>
      </x:c>
      <x:c r="V501" t="n">
        <x:v>43</x:v>
      </x:c>
      <x:c r="W501" s="65" t="str">
        <x:v>InferenceX_direct_exact_model_target_met</x:v>
      </x:c>
      <x:c r="X501" s="65" t="str">
        <x:v>InferenceX_direct_exact_model</x:v>
      </x:c>
      <x:c r="Y501" s="72" t="str">
        <x:v>2026-06-24</x:v>
      </x:c>
      <x:c r="Z501" s="65" t="str">
        <x:v>https://github.com/SemiAnalysisAI/InferenceX/actions/runs/28051750810/attempts/2</x:v>
      </x:c>
      <x:c r="AA501" s="65" t="str">
        <x:v>Selected highest output TPS/MW measured row meeting median interactivity &gt;= 50.</x:v>
      </x:c>
    </x:row>
    <x:row r="502">
      <x:c r="A502" t="str">
        <x:v>Qwen 3.5|B200|agentic|50</x:v>
      </x:c>
      <x:c r="B502" t="str">
        <x:v>Qwen 3.5</x:v>
      </x:c>
      <x:c r="C502" t="str">
        <x:v>qwen3.5</x:v>
      </x:c>
      <x:c r="D502" t="str">
        <x:v>B200</x:v>
      </x:c>
      <x:c r="E502" t="str">
        <x:v>agentic</x:v>
      </x:c>
      <x:c r="F502" s="66" t="n">
        <x:v>50</x:v>
      </x:c>
      <x:c r="G502" s="67" t="str">
        <x:v>Y</x:v>
      </x:c>
      <x:c r="H502" s="157" t="n">
        <x:v>369845.28655</x:v>
      </x:c>
      <x:c r="I502" s="70" t="n">
        <x:v>147.492625</x:v>
      </x:c>
      <x:c r="J502" s="70" t="n">
        <x:v>147.492625</x:v>
      </x:c>
      <x:c r="K502" s="158" t="n">
        <x:v>1</x:v>
      </x:c>
      <x:c r="L502" t="str">
        <x:v>B200</x:v>
      </x:c>
      <x:c r="M502" t="str">
        <x:v>438230</x:v>
      </x:c>
      <x:c r="N502" t="str">
        <x:v>sglang</x:v>
      </x:c>
      <x:c r="O502" t="str">
        <x:v>fp4</x:v>
      </x:c>
      <x:c r="P502" t="str">
        <x:v>mtp</x:v>
      </x:c>
      <x:c r="Q502" t="n">
        <x:v>32</x:v>
      </x:c>
      <x:c r="R502" t="str">
        <x:v>agentic_traces</x:v>
      </x:c>
      <x:c r="S502"/>
      <x:c r="T502"/>
      <x:c r="U502" t="n">
        <x:v>33</x:v>
      </x:c>
      <x:c r="V502" t="n">
        <x:v>30</x:v>
      </x:c>
      <x:c r="W502" s="65" t="str">
        <x:v>InferenceX_direct_exact_model_target_met</x:v>
      </x:c>
      <x:c r="X502" s="65" t="str">
        <x:v>InferenceX_direct_exact_model</x:v>
      </x:c>
      <x:c r="Y502" s="72" t="str">
        <x:v>2026-08-03</x:v>
      </x:c>
      <x:c r="Z502" s="65" t="str">
        <x:v>https://github.com/SemiAnalysisAI/InferenceX/actions/runs/30758866378/attempts/1</x:v>
      </x:c>
      <x:c r="AA502" s="65" t="str">
        <x:v>Selected highest output TPS/MW measured row meeting median interactivity &gt;= 50.</x:v>
      </x:c>
    </x:row>
    <x:row r="503">
      <x:c r="A503" t="str">
        <x:v>Qwen 3.5|B200|short|70</x:v>
      </x:c>
      <x:c r="B503" t="str">
        <x:v>Qwen 3.5</x:v>
      </x:c>
      <x:c r="C503" t="str">
        <x:v>qwen3.5</x:v>
      </x:c>
      <x:c r="D503" t="str">
        <x:v>B200</x:v>
      </x:c>
      <x:c r="E503" t="str">
        <x:v>short</x:v>
      </x:c>
      <x:c r="F503" s="66" t="n">
        <x:v>70</x:v>
      </x:c>
      <x:c r="G503" s="67" t="str">
        <x:v>Y</x:v>
      </x:c>
      <x:c r="H503" s="157" t="n">
        <x:v>1598940.975526</x:v>
      </x:c>
      <x:c r="I503" s="70" t="n">
        <x:v>100.263144</x:v>
      </x:c>
      <x:c r="J503" s="70" t="n">
        <x:v>100.263144</x:v>
      </x:c>
      <x:c r="K503" s="158" t="n">
        <x:v>1</x:v>
      </x:c>
      <x:c r="L503" t="str">
        <x:v>B200</x:v>
      </x:c>
      <x:c r="M503" t="str">
        <x:v>428078</x:v>
      </x:c>
      <x:c r="N503" t="str">
        <x:v>trt</x:v>
      </x:c>
      <x:c r="O503" t="str">
        <x:v>fp4</x:v>
      </x:c>
      <x:c r="P503" t="str">
        <x:v>mtp</x:v>
      </x:c>
      <x:c r="Q503" t="n">
        <x:v>256</x:v>
      </x:c>
      <x:c r="R503" t="str">
        <x:v>single_turn</x:v>
      </x:c>
      <x:c r="S503" t="n">
        <x:v>1024</x:v>
      </x:c>
      <x:c r="T503" t="n">
        <x:v>1024</x:v>
      </x:c>
      <x:c r="U503" t="n">
        <x:v>60</x:v>
      </x:c>
      <x:c r="V503" t="n">
        <x:v>40</x:v>
      </x:c>
      <x:c r="W503" s="65" t="str">
        <x:v>InferenceX_direct_exact_model_target_met</x:v>
      </x:c>
      <x:c r="X503" s="65" t="str">
        <x:v>InferenceX_direct_exact_model</x:v>
      </x:c>
      <x:c r="Y503" s="72" t="str">
        <x:v>2026-06-24</x:v>
      </x:c>
      <x:c r="Z503" s="65" t="str">
        <x:v>https://github.com/SemiAnalysisAI/InferenceX/actions/runs/28051750810/attempts/2</x:v>
      </x:c>
      <x:c r="AA503" s="65" t="str">
        <x:v>Selected highest output TPS/MW measured row meeting median interactivity &gt;= 70.</x:v>
      </x:c>
    </x:row>
    <x:row r="504">
      <x:c r="A504" t="str">
        <x:v>Qwen 3.5|B200|long|70</x:v>
      </x:c>
      <x:c r="B504" t="str">
        <x:v>Qwen 3.5</x:v>
      </x:c>
      <x:c r="C504" t="str">
        <x:v>qwen3.5</x:v>
      </x:c>
      <x:c r="D504" t="str">
        <x:v>B200</x:v>
      </x:c>
      <x:c r="E504" t="str">
        <x:v>long</x:v>
      </x:c>
      <x:c r="F504" s="66" t="n">
        <x:v>70</x:v>
      </x:c>
      <x:c r="G504" s="67" t="str">
        <x:v>Y</x:v>
      </x:c>
      <x:c r="H504" s="157" t="n">
        <x:v>643417.251735</x:v>
      </x:c>
      <x:c r="I504" s="70" t="n">
        <x:v>86.518638</x:v>
      </x:c>
      <x:c r="J504" s="70" t="n">
        <x:v>86.518638</x:v>
      </x:c>
      <x:c r="K504" s="158" t="n">
        <x:v>1</x:v>
      </x:c>
      <x:c r="L504" t="str">
        <x:v>B200</x:v>
      </x:c>
      <x:c r="M504" t="str">
        <x:v>428088</x:v>
      </x:c>
      <x:c r="N504" t="str">
        <x:v>trt</x:v>
      </x:c>
      <x:c r="O504" t="str">
        <x:v>fp4</x:v>
      </x:c>
      <x:c r="P504" t="str">
        <x:v>mtp</x:v>
      </x:c>
      <x:c r="Q504" t="n">
        <x:v>128</x:v>
      </x:c>
      <x:c r="R504" t="str">
        <x:v>single_turn</x:v>
      </x:c>
      <x:c r="S504" t="n">
        <x:v>8192</x:v>
      </x:c>
      <x:c r="T504" t="n">
        <x:v>1024</x:v>
      </x:c>
      <x:c r="U504" t="n">
        <x:v>61</x:v>
      </x:c>
      <x:c r="V504" t="n">
        <x:v>36</x:v>
      </x:c>
      <x:c r="W504" s="65" t="str">
        <x:v>InferenceX_direct_exact_model_target_met</x:v>
      </x:c>
      <x:c r="X504" s="65" t="str">
        <x:v>InferenceX_direct_exact_model</x:v>
      </x:c>
      <x:c r="Y504" s="72" t="str">
        <x:v>2026-06-24</x:v>
      </x:c>
      <x:c r="Z504" s="65" t="str">
        <x:v>https://github.com/SemiAnalysisAI/InferenceX/actions/runs/28051750810/attempts/2</x:v>
      </x:c>
      <x:c r="AA504" s="65" t="str">
        <x:v>Selected highest output TPS/MW measured row meeting median interactivity &gt;= 70.</x:v>
      </x:c>
    </x:row>
    <x:row r="505">
      <x:c r="A505" t="str">
        <x:v>Qwen 3.5|B200|agentic|70</x:v>
      </x:c>
      <x:c r="B505" t="str">
        <x:v>Qwen 3.5</x:v>
      </x:c>
      <x:c r="C505" t="str">
        <x:v>qwen3.5</x:v>
      </x:c>
      <x:c r="D505" t="str">
        <x:v>B200</x:v>
      </x:c>
      <x:c r="E505" t="str">
        <x:v>agentic</x:v>
      </x:c>
      <x:c r="F505" s="66" t="n">
        <x:v>70</x:v>
      </x:c>
      <x:c r="G505" s="67" t="str">
        <x:v>Y</x:v>
      </x:c>
      <x:c r="H505" s="157" t="n">
        <x:v>369845.28655</x:v>
      </x:c>
      <x:c r="I505" s="70" t="n">
        <x:v>147.492625</x:v>
      </x:c>
      <x:c r="J505" s="70" t="n">
        <x:v>147.492625</x:v>
      </x:c>
      <x:c r="K505" s="158" t="n">
        <x:v>1</x:v>
      </x:c>
      <x:c r="L505" t="str">
        <x:v>B200</x:v>
      </x:c>
      <x:c r="M505" t="str">
        <x:v>438230</x:v>
      </x:c>
      <x:c r="N505" t="str">
        <x:v>sglang</x:v>
      </x:c>
      <x:c r="O505" t="str">
        <x:v>fp4</x:v>
      </x:c>
      <x:c r="P505" t="str">
        <x:v>mtp</x:v>
      </x:c>
      <x:c r="Q505" t="n">
        <x:v>32</x:v>
      </x:c>
      <x:c r="R505" t="str">
        <x:v>agentic_traces</x:v>
      </x:c>
      <x:c r="S505"/>
      <x:c r="T505"/>
      <x:c r="U505" t="n">
        <x:v>33</x:v>
      </x:c>
      <x:c r="V505" t="n">
        <x:v>29</x:v>
      </x:c>
      <x:c r="W505" s="65" t="str">
        <x:v>InferenceX_direct_exact_model_target_met</x:v>
      </x:c>
      <x:c r="X505" s="65" t="str">
        <x:v>InferenceX_direct_exact_model</x:v>
      </x:c>
      <x:c r="Y505" s="72" t="str">
        <x:v>2026-08-03</x:v>
      </x:c>
      <x:c r="Z505" s="65" t="str">
        <x:v>https://github.com/SemiAnalysisAI/InferenceX/actions/runs/30758866378/attempts/1</x:v>
      </x:c>
      <x:c r="AA505" s="65" t="str">
        <x:v>Selected highest output TPS/MW measured row meeting median interactivity &gt;= 70.</x:v>
      </x:c>
    </x:row>
    <x:row r="506">
      <x:c r="A506" t="str">
        <x:v>Qwen 3.5|B200|short|100</x:v>
      </x:c>
      <x:c r="B506" t="str">
        <x:v>Qwen 3.5</x:v>
      </x:c>
      <x:c r="C506" t="str">
        <x:v>qwen3.5</x:v>
      </x:c>
      <x:c r="D506" t="str">
        <x:v>B200</x:v>
      </x:c>
      <x:c r="E506" t="str">
        <x:v>short</x:v>
      </x:c>
      <x:c r="F506" s="66" t="n">
        <x:v>100</x:v>
      </x:c>
      <x:c r="G506" s="67" t="str">
        <x:v>Y</x:v>
      </x:c>
      <x:c r="H506" s="157" t="n">
        <x:v>1598940.975526</x:v>
      </x:c>
      <x:c r="I506" s="70" t="n">
        <x:v>100.263144</x:v>
      </x:c>
      <x:c r="J506" s="70" t="n">
        <x:v>100.263144</x:v>
      </x:c>
      <x:c r="K506" s="158" t="n">
        <x:v>1</x:v>
      </x:c>
      <x:c r="L506" t="str">
        <x:v>B200</x:v>
      </x:c>
      <x:c r="M506" t="str">
        <x:v>428078</x:v>
      </x:c>
      <x:c r="N506" t="str">
        <x:v>trt</x:v>
      </x:c>
      <x:c r="O506" t="str">
        <x:v>fp4</x:v>
      </x:c>
      <x:c r="P506" t="str">
        <x:v>mtp</x:v>
      </x:c>
      <x:c r="Q506" t="n">
        <x:v>256</x:v>
      </x:c>
      <x:c r="R506" t="str">
        <x:v>single_turn</x:v>
      </x:c>
      <x:c r="S506" t="n">
        <x:v>1024</x:v>
      </x:c>
      <x:c r="T506" t="n">
        <x:v>1024</x:v>
      </x:c>
      <x:c r="U506" t="n">
        <x:v>60</x:v>
      </x:c>
      <x:c r="V506" t="n">
        <x:v>32</x:v>
      </x:c>
      <x:c r="W506" s="65" t="str">
        <x:v>InferenceX_direct_exact_model_target_met</x:v>
      </x:c>
      <x:c r="X506" s="65" t="str">
        <x:v>InferenceX_direct_exact_model</x:v>
      </x:c>
      <x:c r="Y506" s="72" t="str">
        <x:v>2026-06-24</x:v>
      </x:c>
      <x:c r="Z506" s="65" t="str">
        <x:v>https://github.com/SemiAnalysisAI/InferenceX/actions/runs/28051750810/attempts/2</x:v>
      </x:c>
      <x:c r="AA506" s="65" t="str">
        <x:v>Selected highest output TPS/MW measured row meeting median interactivity &gt;= 100.</x:v>
      </x:c>
    </x:row>
    <x:row r="507">
      <x:c r="A507" t="str">
        <x:v>Qwen 3.5|B200|long|100</x:v>
      </x:c>
      <x:c r="B507" t="str">
        <x:v>Qwen 3.5</x:v>
      </x:c>
      <x:c r="C507" t="str">
        <x:v>qwen3.5</x:v>
      </x:c>
      <x:c r="D507" t="str">
        <x:v>B200</x:v>
      </x:c>
      <x:c r="E507" t="str">
        <x:v>long</x:v>
      </x:c>
      <x:c r="F507" s="66" t="n">
        <x:v>100</x:v>
      </x:c>
      <x:c r="G507" s="67" t="str">
        <x:v>Y</x:v>
      </x:c>
      <x:c r="H507" s="157" t="n">
        <x:v>488749.395224</x:v>
      </x:c>
      <x:c r="I507" s="70" t="n">
        <x:v>117.166457</x:v>
      </x:c>
      <x:c r="J507" s="70" t="n">
        <x:v>117.166457</x:v>
      </x:c>
      <x:c r="K507" s="158" t="n">
        <x:v>1</x:v>
      </x:c>
      <x:c r="L507" t="str">
        <x:v>B200</x:v>
      </x:c>
      <x:c r="M507" t="str">
        <x:v>428075</x:v>
      </x:c>
      <x:c r="N507" t="str">
        <x:v>trt</x:v>
      </x:c>
      <x:c r="O507" t="str">
        <x:v>fp4</x:v>
      </x:c>
      <x:c r="P507" t="str">
        <x:v>mtp</x:v>
      </x:c>
      <x:c r="Q507" t="n">
        <x:v>16</x:v>
      </x:c>
      <x:c r="R507" t="str">
        <x:v>single_turn</x:v>
      </x:c>
      <x:c r="S507" t="n">
        <x:v>8192</x:v>
      </x:c>
      <x:c r="T507" t="n">
        <x:v>1024</x:v>
      </x:c>
      <x:c r="U507" t="n">
        <x:v>61</x:v>
      </x:c>
      <x:c r="V507" t="n">
        <x:v>28</x:v>
      </x:c>
      <x:c r="W507" s="65" t="str">
        <x:v>InferenceX_direct_exact_model_target_met</x:v>
      </x:c>
      <x:c r="X507" s="65" t="str">
        <x:v>InferenceX_direct_exact_model</x:v>
      </x:c>
      <x:c r="Y507" s="72" t="str">
        <x:v>2026-06-24</x:v>
      </x:c>
      <x:c r="Z507" s="65" t="str">
        <x:v>https://github.com/SemiAnalysisAI/InferenceX/actions/runs/28051750810/attempts/2</x:v>
      </x:c>
      <x:c r="AA507" s="65" t="str">
        <x:v>Selected highest output TPS/MW measured row meeting median interactivity &gt;= 100.</x:v>
      </x:c>
    </x:row>
    <x:row r="508">
      <x:c r="A508" t="str">
        <x:v>Qwen 3.5|B200|agentic|100</x:v>
      </x:c>
      <x:c r="B508" t="str">
        <x:v>Qwen 3.5</x:v>
      </x:c>
      <x:c r="C508" t="str">
        <x:v>qwen3.5</x:v>
      </x:c>
      <x:c r="D508" t="str">
        <x:v>B200</x:v>
      </x:c>
      <x:c r="E508" t="str">
        <x:v>agentic</x:v>
      </x:c>
      <x:c r="F508" s="66" t="n">
        <x:v>100</x:v>
      </x:c>
      <x:c r="G508" s="67" t="str">
        <x:v>Y</x:v>
      </x:c>
      <x:c r="H508" s="157" t="n">
        <x:v>369845.28655</x:v>
      </x:c>
      <x:c r="I508" s="70" t="n">
        <x:v>147.492625</x:v>
      </x:c>
      <x:c r="J508" s="70" t="n">
        <x:v>147.492625</x:v>
      </x:c>
      <x:c r="K508" s="158" t="n">
        <x:v>1</x:v>
      </x:c>
      <x:c r="L508" t="str">
        <x:v>B200</x:v>
      </x:c>
      <x:c r="M508" t="str">
        <x:v>438230</x:v>
      </x:c>
      <x:c r="N508" t="str">
        <x:v>sglang</x:v>
      </x:c>
      <x:c r="O508" t="str">
        <x:v>fp4</x:v>
      </x:c>
      <x:c r="P508" t="str">
        <x:v>mtp</x:v>
      </x:c>
      <x:c r="Q508" t="n">
        <x:v>32</x:v>
      </x:c>
      <x:c r="R508" t="str">
        <x:v>agentic_traces</x:v>
      </x:c>
      <x:c r="S508"/>
      <x:c r="T508"/>
      <x:c r="U508" t="n">
        <x:v>33</x:v>
      </x:c>
      <x:c r="V508" t="n">
        <x:v>24</x:v>
      </x:c>
      <x:c r="W508" s="65" t="str">
        <x:v>InferenceX_direct_exact_model_target_met</x:v>
      </x:c>
      <x:c r="X508" s="65" t="str">
        <x:v>InferenceX_direct_exact_model</x:v>
      </x:c>
      <x:c r="Y508" s="72" t="str">
        <x:v>2026-08-03</x:v>
      </x:c>
      <x:c r="Z508" s="65" t="str">
        <x:v>https://github.com/SemiAnalysisAI/InferenceX/actions/runs/30758866378/attempts/1</x:v>
      </x:c>
      <x:c r="AA508" s="65" t="str">
        <x:v>Selected highest output TPS/MW measured row meeting median interactivity &gt;= 100.</x:v>
      </x:c>
    </x:row>
    <x:row r="509">
      <x:c r="A509" t="str">
        <x:v>Qwen 3.5|B300|short|30</x:v>
      </x:c>
      <x:c r="B509" t="str">
        <x:v>Qwen 3.5</x:v>
      </x:c>
      <x:c r="C509" t="str">
        <x:v>qwen3.5</x:v>
      </x:c>
      <x:c r="D509" t="str">
        <x:v>B300</x:v>
      </x:c>
      <x:c r="E509" t="str">
        <x:v>short</x:v>
      </x:c>
      <x:c r="F509" s="66" t="n">
        <x:v>30</x:v>
      </x:c>
      <x:c r="G509" s="67" t="str">
        <x:v>Y</x:v>
      </x:c>
      <x:c r="H509" s="157" t="n">
        <x:v>1929110.547064</x:v>
      </x:c>
      <x:c r="I509" s="70" t="n">
        <x:v>62.327642</x:v>
      </x:c>
      <x:c r="J509" s="70" t="n">
        <x:v>62.327642</x:v>
      </x:c>
      <x:c r="K509" s="158" t="n">
        <x:v>1</x:v>
      </x:c>
      <x:c r="L509" t="str">
        <x:v>B300</x:v>
      </x:c>
      <x:c r="M509" t="str">
        <x:v>432359</x:v>
      </x:c>
      <x:c r="N509" t="str">
        <x:v>sglang</x:v>
      </x:c>
      <x:c r="O509" t="str">
        <x:v>fp4</x:v>
      </x:c>
      <x:c r="P509" t="str">
        <x:v>mtp</x:v>
      </x:c>
      <x:c r="Q509" t="n">
        <x:v>128</x:v>
      </x:c>
      <x:c r="R509" t="str">
        <x:v>single_turn</x:v>
      </x:c>
      <x:c r="S509" t="n">
        <x:v>1024</x:v>
      </x:c>
      <x:c r="T509" t="n">
        <x:v>1024</x:v>
      </x:c>
      <x:c r="U509" t="n">
        <x:v>58</x:v>
      </x:c>
      <x:c r="V509" t="n">
        <x:v>57</x:v>
      </x:c>
      <x:c r="W509" s="65" t="str">
        <x:v>InferenceX_direct_exact_model_target_met</x:v>
      </x:c>
      <x:c r="X509" s="65" t="str">
        <x:v>InferenceX_direct_exact_model</x:v>
      </x:c>
      <x:c r="Y509" s="72" t="str">
        <x:v>2026-07-04</x:v>
      </x:c>
      <x:c r="Z509" s="65" t="str">
        <x:v>https://github.com/SemiAnalysisAI/InferenceX/actions/runs/28719981652/attempts/1</x:v>
      </x:c>
      <x:c r="AA509" s="65" t="str">
        <x:v>Selected highest output TPS/MW measured row meeting median interactivity &gt;= 30.</x:v>
      </x:c>
    </x:row>
    <x:row r="510">
      <x:c r="A510" t="str">
        <x:v>Qwen 3.5|B300|long|30</x:v>
      </x:c>
      <x:c r="B510" t="str">
        <x:v>Qwen 3.5</x:v>
      </x:c>
      <x:c r="C510" t="str">
        <x:v>qwen3.5</x:v>
      </x:c>
      <x:c r="D510" t="str">
        <x:v>B300</x:v>
      </x:c>
      <x:c r="E510" t="str">
        <x:v>long</x:v>
      </x:c>
      <x:c r="F510" s="66" t="n">
        <x:v>30</x:v>
      </x:c>
      <x:c r="G510" s="67" t="str">
        <x:v>Y</x:v>
      </x:c>
      <x:c r="H510" s="157" t="n">
        <x:v>1006712.909711</x:v>
      </x:c>
      <x:c r="I510" s="70" t="n">
        <x:v>32.408824</x:v>
      </x:c>
      <x:c r="J510" s="70" t="n">
        <x:v>32.408824</x:v>
      </x:c>
      <x:c r="K510" s="158" t="n">
        <x:v>1</x:v>
      </x:c>
      <x:c r="L510" t="str">
        <x:v>B300</x:v>
      </x:c>
      <x:c r="M510" t="str">
        <x:v>432346</x:v>
      </x:c>
      <x:c r="N510" t="str">
        <x:v>sglang</x:v>
      </x:c>
      <x:c r="O510" t="str">
        <x:v>fp4</x:v>
      </x:c>
      <x:c r="P510" t="str">
        <x:v>mtp</x:v>
      </x:c>
      <x:c r="Q510" t="n">
        <x:v>128</x:v>
      </x:c>
      <x:c r="R510" t="str">
        <x:v>single_turn</x:v>
      </x:c>
      <x:c r="S510" t="n">
        <x:v>8192</x:v>
      </x:c>
      <x:c r="T510" t="n">
        <x:v>1024</x:v>
      </x:c>
      <x:c r="U510" t="n">
        <x:v>58</x:v>
      </x:c>
      <x:c r="V510" t="n">
        <x:v>54</x:v>
      </x:c>
      <x:c r="W510" s="65" t="str">
        <x:v>InferenceX_direct_exact_model_target_met</x:v>
      </x:c>
      <x:c r="X510" s="65" t="str">
        <x:v>InferenceX_direct_exact_model</x:v>
      </x:c>
      <x:c r="Y510" s="72" t="str">
        <x:v>2026-07-04</x:v>
      </x:c>
      <x:c r="Z510" s="65" t="str">
        <x:v>https://github.com/SemiAnalysisAI/InferenceX/actions/runs/28719981652/attempts/1</x:v>
      </x:c>
      <x:c r="AA510" s="65" t="str">
        <x:v>Selected highest output TPS/MW measured row meeting median interactivity &gt;= 30.</x:v>
      </x:c>
    </x:row>
    <x:row r="511">
      <x:c r="A511" t="str">
        <x:v>Qwen 3.5|B300|agentic|30</x:v>
      </x:c>
      <x:c r="B511" t="str">
        <x:v>Qwen 3.5</x:v>
      </x:c>
      <x:c r="C511" t="str">
        <x:v>qwen3.5</x:v>
      </x:c>
      <x:c r="D511" t="str">
        <x:v>B300</x:v>
      </x:c>
      <x:c r="E511" t="str">
        <x:v>agentic</x:v>
      </x:c>
      <x:c r="F511" s="66" t="n">
        <x:v>30</x:v>
      </x:c>
      <x:c r="G511" s="67" t="str">
        <x:v>Y</x:v>
      </x:c>
      <x:c r="H511" s="157" t="n">
        <x:v>532687.931579</x:v>
      </x:c>
      <x:c r="I511" s="70" t="n">
        <x:v>78.926598</x:v>
      </x:c>
      <x:c r="J511" s="70" t="n">
        <x:v>78.926598</x:v>
      </x:c>
      <x:c r="K511" s="158" t="n">
        <x:v>1</x:v>
      </x:c>
      <x:c r="L511" t="str">
        <x:v>B300</x:v>
      </x:c>
      <x:c r="M511" t="str">
        <x:v>438211</x:v>
      </x:c>
      <x:c r="N511" t="str">
        <x:v>sglang</x:v>
      </x:c>
      <x:c r="O511" t="str">
        <x:v>fp4</x:v>
      </x:c>
      <x:c r="P511" t="str">
        <x:v>mtp</x:v>
      </x:c>
      <x:c r="Q511" t="n">
        <x:v>56</x:v>
      </x:c>
      <x:c r="R511" t="str">
        <x:v>agentic_traces</x:v>
      </x:c>
      <x:c r="S511"/>
      <x:c r="T511"/>
      <x:c r="U511" t="n">
        <x:v>34</x:v>
      </x:c>
      <x:c r="V511" t="n">
        <x:v>34</x:v>
      </x:c>
      <x:c r="W511" s="65" t="str">
        <x:v>InferenceX_direct_exact_model_target_met</x:v>
      </x:c>
      <x:c r="X511" s="65" t="str">
        <x:v>InferenceX_direct_exact_model</x:v>
      </x:c>
      <x:c r="Y511" s="72" t="str">
        <x:v>2026-08-03</x:v>
      </x:c>
      <x:c r="Z511" s="65" t="str">
        <x:v>https://github.com/SemiAnalysisAI/InferenceX/actions/runs/30730541420/attempts/1</x:v>
      </x:c>
      <x:c r="AA511" s="65" t="str">
        <x:v>Selected highest output TPS/MW measured row meeting median interactivity &gt;= 30.</x:v>
      </x:c>
    </x:row>
    <x:row r="512">
      <x:c r="A512" t="str">
        <x:v>Qwen 3.5|B300|short|50</x:v>
      </x:c>
      <x:c r="B512" t="str">
        <x:v>Qwen 3.5</x:v>
      </x:c>
      <x:c r="C512" t="str">
        <x:v>qwen3.5</x:v>
      </x:c>
      <x:c r="D512" t="str">
        <x:v>B300</x:v>
      </x:c>
      <x:c r="E512" t="str">
        <x:v>short</x:v>
      </x:c>
      <x:c r="F512" s="66" t="n">
        <x:v>50</x:v>
      </x:c>
      <x:c r="G512" s="67" t="str">
        <x:v>Y</x:v>
      </x:c>
      <x:c r="H512" s="157" t="n">
        <x:v>1929110.547064</x:v>
      </x:c>
      <x:c r="I512" s="70" t="n">
        <x:v>62.327642</x:v>
      </x:c>
      <x:c r="J512" s="70" t="n">
        <x:v>62.327642</x:v>
      </x:c>
      <x:c r="K512" s="158" t="n">
        <x:v>1</x:v>
      </x:c>
      <x:c r="L512" t="str">
        <x:v>B300</x:v>
      </x:c>
      <x:c r="M512" t="str">
        <x:v>432359</x:v>
      </x:c>
      <x:c r="N512" t="str">
        <x:v>sglang</x:v>
      </x:c>
      <x:c r="O512" t="str">
        <x:v>fp4</x:v>
      </x:c>
      <x:c r="P512" t="str">
        <x:v>mtp</x:v>
      </x:c>
      <x:c r="Q512" t="n">
        <x:v>128</x:v>
      </x:c>
      <x:c r="R512" t="str">
        <x:v>single_turn</x:v>
      </x:c>
      <x:c r="S512" t="n">
        <x:v>1024</x:v>
      </x:c>
      <x:c r="T512" t="n">
        <x:v>1024</x:v>
      </x:c>
      <x:c r="U512" t="n">
        <x:v>58</x:v>
      </x:c>
      <x:c r="V512" t="n">
        <x:v>53</x:v>
      </x:c>
      <x:c r="W512" s="65" t="str">
        <x:v>InferenceX_direct_exact_model_target_met</x:v>
      </x:c>
      <x:c r="X512" s="65" t="str">
        <x:v>InferenceX_direct_exact_model</x:v>
      </x:c>
      <x:c r="Y512" s="72" t="str">
        <x:v>2026-07-04</x:v>
      </x:c>
      <x:c r="Z512" s="65" t="str">
        <x:v>https://github.com/SemiAnalysisAI/InferenceX/actions/runs/28719981652/attempts/1</x:v>
      </x:c>
      <x:c r="AA512" s="65" t="str">
        <x:v>Selected highest output TPS/MW measured row meeting median interactivity &gt;= 50.</x:v>
      </x:c>
    </x:row>
    <x:row r="513">
      <x:c r="A513" t="str">
        <x:v>Qwen 3.5|B300|long|50</x:v>
      </x:c>
      <x:c r="B513" t="str">
        <x:v>Qwen 3.5</x:v>
      </x:c>
      <x:c r="C513" t="str">
        <x:v>qwen3.5</x:v>
      </x:c>
      <x:c r="D513" t="str">
        <x:v>B300</x:v>
      </x:c>
      <x:c r="E513" t="str">
        <x:v>long</x:v>
      </x:c>
      <x:c r="F513" s="66" t="n">
        <x:v>50</x:v>
      </x:c>
      <x:c r="G513" s="67" t="str">
        <x:v>Y</x:v>
      </x:c>
      <x:c r="H513" s="157" t="n">
        <x:v>833195.111507</x:v>
      </x:c>
      <x:c r="I513" s="70" t="n">
        <x:v>54.479666</x:v>
      </x:c>
      <x:c r="J513" s="70" t="n">
        <x:v>54.479666</x:v>
      </x:c>
      <x:c r="K513" s="158" t="n">
        <x:v>1</x:v>
      </x:c>
      <x:c r="L513" t="str">
        <x:v>B300</x:v>
      </x:c>
      <x:c r="M513" t="str">
        <x:v>432340</x:v>
      </x:c>
      <x:c r="N513" t="str">
        <x:v>sglang</x:v>
      </x:c>
      <x:c r="O513" t="str">
        <x:v>fp4</x:v>
      </x:c>
      <x:c r="P513" t="str">
        <x:v>mtp</x:v>
      </x:c>
      <x:c r="Q513" t="n">
        <x:v>64</x:v>
      </x:c>
      <x:c r="R513" t="str">
        <x:v>single_turn</x:v>
      </x:c>
      <x:c r="S513" t="n">
        <x:v>8192</x:v>
      </x:c>
      <x:c r="T513" t="n">
        <x:v>1024</x:v>
      </x:c>
      <x:c r="U513" t="n">
        <x:v>58</x:v>
      </x:c>
      <x:c r="V513" t="n">
        <x:v>46</x:v>
      </x:c>
      <x:c r="W513" s="65" t="str">
        <x:v>InferenceX_direct_exact_model_target_met</x:v>
      </x:c>
      <x:c r="X513" s="65" t="str">
        <x:v>InferenceX_direct_exact_model</x:v>
      </x:c>
      <x:c r="Y513" s="72" t="str">
        <x:v>2026-07-04</x:v>
      </x:c>
      <x:c r="Z513" s="65" t="str">
        <x:v>https://github.com/SemiAnalysisAI/InferenceX/actions/runs/28719981652/attempts/1</x:v>
      </x:c>
      <x:c r="AA513" s="65" t="str">
        <x:v>Selected highest output TPS/MW measured row meeting median interactivity &gt;= 50.</x:v>
      </x:c>
    </x:row>
    <x:row r="514">
      <x:c r="A514" t="str">
        <x:v>Qwen 3.5|B300|agentic|50</x:v>
      </x:c>
      <x:c r="B514" t="str">
        <x:v>Qwen 3.5</x:v>
      </x:c>
      <x:c r="C514" t="str">
        <x:v>qwen3.5</x:v>
      </x:c>
      <x:c r="D514" t="str">
        <x:v>B300</x:v>
      </x:c>
      <x:c r="E514" t="str">
        <x:v>agentic</x:v>
      </x:c>
      <x:c r="F514" s="66" t="n">
        <x:v>50</x:v>
      </x:c>
      <x:c r="G514" s="67" t="str">
        <x:v>Y</x:v>
      </x:c>
      <x:c r="H514" s="157" t="n">
        <x:v>532687.931579</x:v>
      </x:c>
      <x:c r="I514" s="70" t="n">
        <x:v>78.926598</x:v>
      </x:c>
      <x:c r="J514" s="70" t="n">
        <x:v>78.926598</x:v>
      </x:c>
      <x:c r="K514" s="158" t="n">
        <x:v>1</x:v>
      </x:c>
      <x:c r="L514" t="str">
        <x:v>B300</x:v>
      </x:c>
      <x:c r="M514" t="str">
        <x:v>438211</x:v>
      </x:c>
      <x:c r="N514" t="str">
        <x:v>sglang</x:v>
      </x:c>
      <x:c r="O514" t="str">
        <x:v>fp4</x:v>
      </x:c>
      <x:c r="P514" t="str">
        <x:v>mtp</x:v>
      </x:c>
      <x:c r="Q514" t="n">
        <x:v>56</x:v>
      </x:c>
      <x:c r="R514" t="str">
        <x:v>agentic_traces</x:v>
      </x:c>
      <x:c r="S514"/>
      <x:c r="T514"/>
      <x:c r="U514" t="n">
        <x:v>34</x:v>
      </x:c>
      <x:c r="V514" t="n">
        <x:v>33</x:v>
      </x:c>
      <x:c r="W514" s="65" t="str">
        <x:v>InferenceX_direct_exact_model_target_met</x:v>
      </x:c>
      <x:c r="X514" s="65" t="str">
        <x:v>InferenceX_direct_exact_model</x:v>
      </x:c>
      <x:c r="Y514" s="72" t="str">
        <x:v>2026-08-03</x:v>
      </x:c>
      <x:c r="Z514" s="65" t="str">
        <x:v>https://github.com/SemiAnalysisAI/InferenceX/actions/runs/30730541420/attempts/1</x:v>
      </x:c>
      <x:c r="AA514" s="65" t="str">
        <x:v>Selected highest output TPS/MW measured row meeting median interactivity &gt;= 50.</x:v>
      </x:c>
    </x:row>
    <x:row r="515">
      <x:c r="A515" t="str">
        <x:v>Qwen 3.5|B300|short|70</x:v>
      </x:c>
      <x:c r="B515" t="str">
        <x:v>Qwen 3.5</x:v>
      </x:c>
      <x:c r="C515" t="str">
        <x:v>qwen3.5</x:v>
      </x:c>
      <x:c r="D515" t="str">
        <x:v>B300</x:v>
      </x:c>
      <x:c r="E515" t="str">
        <x:v>short</x:v>
      </x:c>
      <x:c r="F515" s="66" t="n">
        <x:v>70</x:v>
      </x:c>
      <x:c r="G515" s="67" t="str">
        <x:v>Y</x:v>
      </x:c>
      <x:c r="H515" s="157" t="n">
        <x:v>1342686.933129</x:v>
      </x:c>
      <x:c r="I515" s="70" t="n">
        <x:v>87.415674</x:v>
      </x:c>
      <x:c r="J515" s="70" t="n">
        <x:v>87.415674</x:v>
      </x:c>
      <x:c r="K515" s="158" t="n">
        <x:v>1</x:v>
      </x:c>
      <x:c r="L515" t="str">
        <x:v>B300</x:v>
      </x:c>
      <x:c r="M515" t="str">
        <x:v>432375</x:v>
      </x:c>
      <x:c r="N515" t="str">
        <x:v>sglang</x:v>
      </x:c>
      <x:c r="O515" t="str">
        <x:v>fp4</x:v>
      </x:c>
      <x:c r="P515" t="str">
        <x:v>mtp</x:v>
      </x:c>
      <x:c r="Q515" t="n">
        <x:v>64</x:v>
      </x:c>
      <x:c r="R515" t="str">
        <x:v>single_turn</x:v>
      </x:c>
      <x:c r="S515" t="n">
        <x:v>1024</x:v>
      </x:c>
      <x:c r="T515" t="n">
        <x:v>1024</x:v>
      </x:c>
      <x:c r="U515" t="n">
        <x:v>58</x:v>
      </x:c>
      <x:c r="V515" t="n">
        <x:v>46</x:v>
      </x:c>
      <x:c r="W515" s="65" t="str">
        <x:v>InferenceX_direct_exact_model_target_met</x:v>
      </x:c>
      <x:c r="X515" s="65" t="str">
        <x:v>InferenceX_direct_exact_model</x:v>
      </x:c>
      <x:c r="Y515" s="72" t="str">
        <x:v>2026-07-04</x:v>
      </x:c>
      <x:c r="Z515" s="65" t="str">
        <x:v>https://github.com/SemiAnalysisAI/InferenceX/actions/runs/28719981652/attempts/1</x:v>
      </x:c>
      <x:c r="AA515" s="65" t="str">
        <x:v>Selected highest output TPS/MW measured row meeting median interactivity &gt;= 70.</x:v>
      </x:c>
    </x:row>
    <x:row r="516">
      <x:c r="A516" t="str">
        <x:v>Qwen 3.5|B300|long|70</x:v>
      </x:c>
      <x:c r="B516" t="str">
        <x:v>Qwen 3.5</x:v>
      </x:c>
      <x:c r="C516" t="str">
        <x:v>qwen3.5</x:v>
      </x:c>
      <x:c r="D516" t="str">
        <x:v>B300</x:v>
      </x:c>
      <x:c r="E516" t="str">
        <x:v>long</x:v>
      </x:c>
      <x:c r="F516" s="66" t="n">
        <x:v>70</x:v>
      </x:c>
      <x:c r="G516" s="67" t="str">
        <x:v>Y</x:v>
      </x:c>
      <x:c r="H516" s="157" t="n">
        <x:v>635579.525016</x:v>
      </x:c>
      <x:c r="I516" s="70" t="n">
        <x:v>84.345972</x:v>
      </x:c>
      <x:c r="J516" s="70" t="n">
        <x:v>84.345972</x:v>
      </x:c>
      <x:c r="K516" s="158" t="n">
        <x:v>1</x:v>
      </x:c>
      <x:c r="L516" t="str">
        <x:v>B300</x:v>
      </x:c>
      <x:c r="M516" t="str">
        <x:v>432382</x:v>
      </x:c>
      <x:c r="N516" t="str">
        <x:v>sglang</x:v>
      </x:c>
      <x:c r="O516" t="str">
        <x:v>fp4</x:v>
      </x:c>
      <x:c r="P516" t="str">
        <x:v>mtp</x:v>
      </x:c>
      <x:c r="Q516" t="n">
        <x:v>32</x:v>
      </x:c>
      <x:c r="R516" t="str">
        <x:v>single_turn</x:v>
      </x:c>
      <x:c r="S516" t="n">
        <x:v>8192</x:v>
      </x:c>
      <x:c r="T516" t="n">
        <x:v>1024</x:v>
      </x:c>
      <x:c r="U516" t="n">
        <x:v>58</x:v>
      </x:c>
      <x:c r="V516" t="n">
        <x:v>37</x:v>
      </x:c>
      <x:c r="W516" s="65" t="str">
        <x:v>InferenceX_direct_exact_model_target_met</x:v>
      </x:c>
      <x:c r="X516" s="65" t="str">
        <x:v>InferenceX_direct_exact_model</x:v>
      </x:c>
      <x:c r="Y516" s="72" t="str">
        <x:v>2026-07-04</x:v>
      </x:c>
      <x:c r="Z516" s="65" t="str">
        <x:v>https://github.com/SemiAnalysisAI/InferenceX/actions/runs/28719981652/attempts/1</x:v>
      </x:c>
      <x:c r="AA516" s="65" t="str">
        <x:v>Selected highest output TPS/MW measured row meeting median interactivity &gt;= 70.</x:v>
      </x:c>
    </x:row>
    <x:row r="517">
      <x:c r="A517" t="str">
        <x:v>Qwen 3.5|B300|agentic|70</x:v>
      </x:c>
      <x:c r="B517" t="str">
        <x:v>Qwen 3.5</x:v>
      </x:c>
      <x:c r="C517" t="str">
        <x:v>qwen3.5</x:v>
      </x:c>
      <x:c r="D517" t="str">
        <x:v>B300</x:v>
      </x:c>
      <x:c r="E517" t="str">
        <x:v>agentic</x:v>
      </x:c>
      <x:c r="F517" s="66" t="n">
        <x:v>70</x:v>
      </x:c>
      <x:c r="G517" s="67" t="str">
        <x:v>Y</x:v>
      </x:c>
      <x:c r="H517" s="157" t="n">
        <x:v>532687.931579</x:v>
      </x:c>
      <x:c r="I517" s="70" t="n">
        <x:v>78.926598</x:v>
      </x:c>
      <x:c r="J517" s="70" t="n">
        <x:v>78.926598</x:v>
      </x:c>
      <x:c r="K517" s="158" t="n">
        <x:v>1</x:v>
      </x:c>
      <x:c r="L517" t="str">
        <x:v>B300</x:v>
      </x:c>
      <x:c r="M517" t="str">
        <x:v>438211</x:v>
      </x:c>
      <x:c r="N517" t="str">
        <x:v>sglang</x:v>
      </x:c>
      <x:c r="O517" t="str">
        <x:v>fp4</x:v>
      </x:c>
      <x:c r="P517" t="str">
        <x:v>mtp</x:v>
      </x:c>
      <x:c r="Q517" t="n">
        <x:v>56</x:v>
      </x:c>
      <x:c r="R517" t="str">
        <x:v>agentic_traces</x:v>
      </x:c>
      <x:c r="S517"/>
      <x:c r="T517"/>
      <x:c r="U517" t="n">
        <x:v>34</x:v>
      </x:c>
      <x:c r="V517" t="n">
        <x:v>32</x:v>
      </x:c>
      <x:c r="W517" s="65" t="str">
        <x:v>InferenceX_direct_exact_model_target_met</x:v>
      </x:c>
      <x:c r="X517" s="65" t="str">
        <x:v>InferenceX_direct_exact_model</x:v>
      </x:c>
      <x:c r="Y517" s="72" t="str">
        <x:v>2026-08-03</x:v>
      </x:c>
      <x:c r="Z517" s="65" t="str">
        <x:v>https://github.com/SemiAnalysisAI/InferenceX/actions/runs/30730541420/attempts/1</x:v>
      </x:c>
      <x:c r="AA517" s="65" t="str">
        <x:v>Selected highest output TPS/MW measured row meeting median interactivity &gt;= 70.</x:v>
      </x:c>
    </x:row>
    <x:row r="518">
      <x:c r="A518" t="str">
        <x:v>Qwen 3.5|B300|short|100</x:v>
      </x:c>
      <x:c r="B518" t="str">
        <x:v>Qwen 3.5</x:v>
      </x:c>
      <x:c r="C518" t="str">
        <x:v>qwen3.5</x:v>
      </x:c>
      <x:c r="D518" t="str">
        <x:v>B300</x:v>
      </x:c>
      <x:c r="E518" t="str">
        <x:v>short</x:v>
      </x:c>
      <x:c r="F518" s="66" t="n">
        <x:v>100</x:v>
      </x:c>
      <x:c r="G518" s="67" t="str">
        <x:v>Y</x:v>
      </x:c>
      <x:c r="H518" s="157" t="n">
        <x:v>902488.172508</x:v>
      </x:c>
      <x:c r="I518" s="70" t="n">
        <x:v>118.815288</x:v>
      </x:c>
      <x:c r="J518" s="70" t="n">
        <x:v>118.815288</x:v>
      </x:c>
      <x:c r="K518" s="158" t="n">
        <x:v>1</x:v>
      </x:c>
      <x:c r="L518" t="str">
        <x:v>B300</x:v>
      </x:c>
      <x:c r="M518" t="str">
        <x:v>432360</x:v>
      </x:c>
      <x:c r="N518" t="str">
        <x:v>sglang</x:v>
      </x:c>
      <x:c r="O518" t="str">
        <x:v>fp4</x:v>
      </x:c>
      <x:c r="P518" t="str">
        <x:v>mtp</x:v>
      </x:c>
      <x:c r="Q518" t="n">
        <x:v>64</x:v>
      </x:c>
      <x:c r="R518" t="str">
        <x:v>single_turn</x:v>
      </x:c>
      <x:c r="S518" t="n">
        <x:v>1024</x:v>
      </x:c>
      <x:c r="T518" t="n">
        <x:v>1024</x:v>
      </x:c>
      <x:c r="U518" t="n">
        <x:v>58</x:v>
      </x:c>
      <x:c r="V518" t="n">
        <x:v>32</x:v>
      </x:c>
      <x:c r="W518" s="65" t="str">
        <x:v>InferenceX_direct_exact_model_target_met</x:v>
      </x:c>
      <x:c r="X518" s="65" t="str">
        <x:v>InferenceX_direct_exact_model</x:v>
      </x:c>
      <x:c r="Y518" s="72" t="str">
        <x:v>2026-07-04</x:v>
      </x:c>
      <x:c r="Z518" s="65" t="str">
        <x:v>https://github.com/SemiAnalysisAI/InferenceX/actions/runs/28719981652/attempts/1</x:v>
      </x:c>
      <x:c r="AA518" s="65" t="str">
        <x:v>Selected highest output TPS/MW measured row meeting median interactivity &gt;= 100.</x:v>
      </x:c>
    </x:row>
    <x:row r="519">
      <x:c r="A519" t="str">
        <x:v>Qwen 3.5|B300|long|100</x:v>
      </x:c>
      <x:c r="B519" t="str">
        <x:v>Qwen 3.5</x:v>
      </x:c>
      <x:c r="C519" t="str">
        <x:v>qwen3.5</x:v>
      </x:c>
      <x:c r="D519" t="str">
        <x:v>B300</x:v>
      </x:c>
      <x:c r="E519" t="str">
        <x:v>long</x:v>
      </x:c>
      <x:c r="F519" s="66" t="n">
        <x:v>100</x:v>
      </x:c>
      <x:c r="G519" s="67" t="str">
        <x:v>Y</x:v>
      </x:c>
      <x:c r="H519" s="157" t="n">
        <x:v>457782.262016</x:v>
      </x:c>
      <x:c r="I519" s="70" t="n">
        <x:v>123.24434</x:v>
      </x:c>
      <x:c r="J519" s="70" t="n">
        <x:v>123.24434</x:v>
      </x:c>
      <x:c r="K519" s="158" t="n">
        <x:v>1</x:v>
      </x:c>
      <x:c r="L519" t="str">
        <x:v>B300</x:v>
      </x:c>
      <x:c r="M519" t="str">
        <x:v>432368</x:v>
      </x:c>
      <x:c r="N519" t="str">
        <x:v>sglang</x:v>
      </x:c>
      <x:c r="O519" t="str">
        <x:v>fp4</x:v>
      </x:c>
      <x:c r="P519" t="str">
        <x:v>mtp</x:v>
      </x:c>
      <x:c r="Q519" t="n">
        <x:v>16</x:v>
      </x:c>
      <x:c r="R519" t="str">
        <x:v>single_turn</x:v>
      </x:c>
      <x:c r="S519" t="n">
        <x:v>8192</x:v>
      </x:c>
      <x:c r="T519" t="n">
        <x:v>1024</x:v>
      </x:c>
      <x:c r="U519" t="n">
        <x:v>58</x:v>
      </x:c>
      <x:c r="V519" t="n">
        <x:v>28</x:v>
      </x:c>
      <x:c r="W519" s="65" t="str">
        <x:v>InferenceX_direct_exact_model_target_met</x:v>
      </x:c>
      <x:c r="X519" s="65" t="str">
        <x:v>InferenceX_direct_exact_model</x:v>
      </x:c>
      <x:c r="Y519" s="72" t="str">
        <x:v>2026-07-04</x:v>
      </x:c>
      <x:c r="Z519" s="65" t="str">
        <x:v>https://github.com/SemiAnalysisAI/InferenceX/actions/runs/28719981652/attempts/1</x:v>
      </x:c>
      <x:c r="AA519" s="65" t="str">
        <x:v>Selected highest output TPS/MW measured row meeting median interactivity &gt;= 100.</x:v>
      </x:c>
    </x:row>
    <x:row r="520">
      <x:c r="A520" t="str">
        <x:v>Qwen 3.5|B300|agentic|100</x:v>
      </x:c>
      <x:c r="B520" t="str">
        <x:v>Qwen 3.5</x:v>
      </x:c>
      <x:c r="C520" t="str">
        <x:v>qwen3.5</x:v>
      </x:c>
      <x:c r="D520" t="str">
        <x:v>B300</x:v>
      </x:c>
      <x:c r="E520" t="str">
        <x:v>agentic</x:v>
      </x:c>
      <x:c r="F520" s="66" t="n">
        <x:v>100</x:v>
      </x:c>
      <x:c r="G520" s="67" t="str">
        <x:v>Y</x:v>
      </x:c>
      <x:c r="H520" s="157" t="n">
        <x:v>457441.084211</x:v>
      </x:c>
      <x:c r="I520" s="70" t="n">
        <x:v>111.358575</x:v>
      </x:c>
      <x:c r="J520" s="70" t="n">
        <x:v>111.358575</x:v>
      </x:c>
      <x:c r="K520" s="158" t="n">
        <x:v>1</x:v>
      </x:c>
      <x:c r="L520" t="str">
        <x:v>B300</x:v>
      </x:c>
      <x:c r="M520" t="str">
        <x:v>438191</x:v>
      </x:c>
      <x:c r="N520" t="str">
        <x:v>sglang</x:v>
      </x:c>
      <x:c r="O520" t="str">
        <x:v>fp4</x:v>
      </x:c>
      <x:c r="P520" t="str">
        <x:v>mtp</x:v>
      </x:c>
      <x:c r="Q520" t="n">
        <x:v>44</x:v>
      </x:c>
      <x:c r="R520" t="str">
        <x:v>agentic_traces</x:v>
      </x:c>
      <x:c r="S520"/>
      <x:c r="T520"/>
      <x:c r="U520" t="n">
        <x:v>34</x:v>
      </x:c>
      <x:c r="V520" t="n">
        <x:v>27</x:v>
      </x:c>
      <x:c r="W520" s="65" t="str">
        <x:v>InferenceX_direct_exact_model_target_met</x:v>
      </x:c>
      <x:c r="X520" s="65" t="str">
        <x:v>InferenceX_direct_exact_model</x:v>
      </x:c>
      <x:c r="Y520" s="72" t="str">
        <x:v>2026-08-03</x:v>
      </x:c>
      <x:c r="Z520" s="65" t="str">
        <x:v>https://github.com/SemiAnalysisAI/InferenceX/actions/runs/30730541420/attempts/1</x:v>
      </x:c>
      <x:c r="AA520" s="65" t="str">
        <x:v>Selected highest output TPS/MW measured row meeting median interactivity &gt;= 100.</x:v>
      </x:c>
    </x:row>
    <x:row r="521">
      <x:c r="A521" t="str">
        <x:v>Qwen 3.5|GB200|short|30</x:v>
      </x:c>
      <x:c r="B521" t="str">
        <x:v>Qwen 3.5</x:v>
      </x:c>
      <x:c r="C521" t="str">
        <x:v>qwen3.5</x:v>
      </x:c>
      <x:c r="D521" t="str">
        <x:v>GB200</x:v>
      </x:c>
      <x:c r="E521" t="str">
        <x:v>short</x:v>
      </x:c>
      <x:c r="F521" s="66" t="n">
        <x:v>30</x:v>
      </x:c>
      <x:c r="G521" s="67" t="str">
        <x:v>Y</x:v>
      </x:c>
      <x:c r="H521" s="157" t="n">
        <x:v>2030856.484673</x:v>
      </x:c>
      <x:c r="I521" s="70" t="n">
        <x:v>39.719349</x:v>
      </x:c>
      <x:c r="J521" s="70" t="n">
        <x:v>39.719349</x:v>
      </x:c>
      <x:c r="K521" s="158" t="n">
        <x:v>1</x:v>
      </x:c>
      <x:c r="L521" t="str">
        <x:v>GB200</x:v>
      </x:c>
      <x:c r="M521" t="str">
        <x:v>426935</x:v>
      </x:c>
      <x:c r="N521" t="str">
        <x:v>dynamo-sglang</x:v>
      </x:c>
      <x:c r="O521" t="str">
        <x:v>fp8</x:v>
      </x:c>
      <x:c r="P521" t="str">
        <x:v>none</x:v>
      </x:c>
      <x:c r="Q521" t="n">
        <x:v>2048</x:v>
      </x:c>
      <x:c r="R521" t="str">
        <x:v>single_turn</x:v>
      </x:c>
      <x:c r="S521" t="n">
        <x:v>1024</x:v>
      </x:c>
      <x:c r="T521" t="n">
        <x:v>1024</x:v>
      </x:c>
      <x:c r="U521" t="n">
        <x:v>11</x:v>
      </x:c>
      <x:c r="V521" t="n">
        <x:v>10</x:v>
      </x:c>
      <x:c r="W521" s="65" t="str">
        <x:v>InferenceX_direct_exact_model_target_met</x:v>
      </x:c>
      <x:c r="X521" s="65" t="str">
        <x:v>InferenceX_direct_exact_model</x:v>
      </x:c>
      <x:c r="Y521" s="72" t="str">
        <x:v>2026-06-22</x:v>
      </x:c>
      <x:c r="Z521" s="65" t="str">
        <x:v>https://github.com/SemiAnalysisAI/InferenceX/actions/runs/27653706015/attempts/1</x:v>
      </x:c>
      <x:c r="AA521" s="65" t="str">
        <x:v>Selected highest output TPS/MW measured row meeting median interactivity &gt;= 30.</x:v>
      </x:c>
    </x:row>
    <x:row r="522">
      <x:c r="A522" t="str">
        <x:v>Qwen 3.5|GB200|long|30</x:v>
      </x:c>
      <x:c r="B522" t="str">
        <x:v>Qwen 3.5</x:v>
      </x:c>
      <x:c r="C522" t="str">
        <x:v>qwen3.5</x:v>
      </x:c>
      <x:c r="D522" t="str">
        <x:v>GB200</x:v>
      </x:c>
      <x:c r="E522" t="str">
        <x:v>long</x:v>
      </x:c>
      <x:c r="F522" s="66" t="n">
        <x:v>30</x:v>
      </x:c>
      <x:c r="G522" s="67" t="str">
        <x:v>Y</x:v>
      </x:c>
      <x:c r="H522" s="157" t="n">
        <x:v>2262307.43934</x:v>
      </x:c>
      <x:c r="I522" s="70" t="n">
        <x:v>48.360593</x:v>
      </x:c>
      <x:c r="J522" s="70" t="n">
        <x:v>48.360593</x:v>
      </x:c>
      <x:c r="K522" s="158" t="n">
        <x:v>1</x:v>
      </x:c>
      <x:c r="L522" t="str">
        <x:v>GB200</x:v>
      </x:c>
      <x:c r="M522" t="str">
        <x:v>436792</x:v>
      </x:c>
      <x:c r="N522" t="str">
        <x:v>dynamo-sglang</x:v>
      </x:c>
      <x:c r="O522" t="str">
        <x:v>fp8</x:v>
      </x:c>
      <x:c r="P522" t="str">
        <x:v>mtp</x:v>
      </x:c>
      <x:c r="Q522" t="n">
        <x:v>2304</x:v>
      </x:c>
      <x:c r="R522" t="str">
        <x:v>single_turn</x:v>
      </x:c>
      <x:c r="S522" t="n">
        <x:v>8192</x:v>
      </x:c>
      <x:c r="T522" t="n">
        <x:v>1024</x:v>
      </x:c>
      <x:c r="U522" t="n">
        <x:v>23</x:v>
      </x:c>
      <x:c r="V522" t="n">
        <x:v>23</x:v>
      </x:c>
      <x:c r="W522" s="65" t="str">
        <x:v>InferenceX_direct_exact_model_target_met</x:v>
      </x:c>
      <x:c r="X522" s="65" t="str">
        <x:v>InferenceX_direct_exact_model</x:v>
      </x:c>
      <x:c r="Y522" s="72" t="str">
        <x:v>2026-07-26</x:v>
      </x:c>
      <x:c r="Z522" s="65" t="str">
        <x:v>https://github.com/SemiAnalysisAI/InferenceX/actions/runs/30055331227/attempts/2</x:v>
      </x:c>
      <x:c r="AA522" s="65" t="str">
        <x:v>Selected highest output TPS/MW measured row meeting median interactivity &gt;= 30.</x:v>
      </x:c>
    </x:row>
    <x:row r="523">
      <x:c r="A523" t="str">
        <x:v>Qwen 3.5|GB200|agentic|30</x:v>
      </x:c>
      <x:c r="B523" t="str">
        <x:v>Qwen 3.5</x:v>
      </x:c>
      <x:c r="C523" t="str">
        <x:v>qwen3.5</x:v>
      </x:c>
      <x:c r="D523" t="str">
        <x:v>GB200</x:v>
      </x:c>
      <x:c r="E523" t="str">
        <x:v>agentic</x:v>
      </x:c>
      <x:c r="F523" s="66" t="n">
        <x:v>30</x:v>
      </x:c>
      <x:c r="G523" s="67" t="str">
        <x:v>Y</x:v>
      </x:c>
      <x:c r="H523" s="157" t="n">
        <x:v>338200.770053</x:v>
      </x:c>
      <x:c r="I523" s="70" t="n">
        <x:v>147.492625</x:v>
      </x:c>
      <x:c r="J523" s="70" t="n">
        <x:v>147.492625</x:v>
      </x:c>
      <x:c r="K523" s="158" t="n">
        <x:v>0.9144385</x:v>
      </x:c>
      <x:c r="L523" t="str">
        <x:v>B200</x:v>
      </x:c>
      <x:c r="M523" t="str">
        <x:v>438230</x:v>
      </x:c>
      <x:c r="N523" t="str">
        <x:v>sglang</x:v>
      </x:c>
      <x:c r="O523" t="str">
        <x:v>fp4</x:v>
      </x:c>
      <x:c r="P523" t="str">
        <x:v>mtp</x:v>
      </x:c>
      <x:c r="Q523" t="n">
        <x:v>32</x:v>
      </x:c>
      <x:c r="R523" t="str">
        <x:v>agentic_traces</x:v>
      </x:c>
      <x:c r="S523"/>
      <x:c r="T523"/>
      <x:c r="U523" t="n">
        <x:v>33</x:v>
      </x:c>
      <x:c r="V523" t="n">
        <x:v>30</x:v>
      </x:c>
      <x:c r="W523" s="65" t="str">
        <x:v>InferenceX_scaled_exact_model_target_met</x:v>
      </x:c>
      <x:c r="X523" s="65" t="str">
        <x:v>InferenceX_scaled_exact_model</x:v>
      </x:c>
      <x:c r="Y523" s="72" t="str">
        <x:v>2026-08-03</x:v>
      </x:c>
      <x:c r="Z523" s="65" t="str">
        <x:v>https://github.com/SemiAnalysisAI/InferenceX/actions/runs/30758866378/attempts/1</x:v>
      </x:c>
      <x:c r="AA523" s="65" t="str">
        <x:v>Measured B200 TPS/MW multiplied by the HBM-bandwidth/all-in-power ratio 0.9144x; source interactivity/concurrency/precision retained, then selected the highest source row meeting 30.</x:v>
      </x:c>
    </x:row>
    <x:row r="524">
      <x:c r="A524" t="str">
        <x:v>Qwen 3.5|GB200|short|50</x:v>
      </x:c>
      <x:c r="B524" t="str">
        <x:v>Qwen 3.5</x:v>
      </x:c>
      <x:c r="C524" t="str">
        <x:v>qwen3.5</x:v>
      </x:c>
      <x:c r="D524" t="str">
        <x:v>GB200</x:v>
      </x:c>
      <x:c r="E524" t="str">
        <x:v>short</x:v>
      </x:c>
      <x:c r="F524" s="66" t="n">
        <x:v>50</x:v>
      </x:c>
      <x:c r="G524" s="67" t="str">
        <x:v>Y</x:v>
      </x:c>
      <x:c r="H524" s="157" t="n">
        <x:v>744451.726157</x:v>
      </x:c>
      <x:c r="I524" s="70" t="n">
        <x:v>50.878051</x:v>
      </x:c>
      <x:c r="J524" s="70" t="n">
        <x:v>50.878051</x:v>
      </x:c>
      <x:c r="K524" s="158" t="n">
        <x:v>1</x:v>
      </x:c>
      <x:c r="L524" t="str">
        <x:v>GB200</x:v>
      </x:c>
      <x:c r="M524" t="str">
        <x:v>426933</x:v>
      </x:c>
      <x:c r="N524" t="str">
        <x:v>dynamo-sglang</x:v>
      </x:c>
      <x:c r="O524" t="str">
        <x:v>fp8</x:v>
      </x:c>
      <x:c r="P524" t="str">
        <x:v>none</x:v>
      </x:c>
      <x:c r="Q524" t="n">
        <x:v>512</x:v>
      </x:c>
      <x:c r="R524" t="str">
        <x:v>single_turn</x:v>
      </x:c>
      <x:c r="S524" t="n">
        <x:v>1024</x:v>
      </x:c>
      <x:c r="T524" t="n">
        <x:v>1024</x:v>
      </x:c>
      <x:c r="U524" t="n">
        <x:v>11</x:v>
      </x:c>
      <x:c r="V524" t="n">
        <x:v>8</x:v>
      </x:c>
      <x:c r="W524" s="65" t="str">
        <x:v>InferenceX_direct_exact_model_target_met</x:v>
      </x:c>
      <x:c r="X524" s="65" t="str">
        <x:v>InferenceX_direct_exact_model</x:v>
      </x:c>
      <x:c r="Y524" s="72" t="str">
        <x:v>2026-06-22</x:v>
      </x:c>
      <x:c r="Z524" s="65" t="str">
        <x:v>https://github.com/SemiAnalysisAI/InferenceX/actions/runs/27653706015/attempts/1</x:v>
      </x:c>
      <x:c r="AA524" s="65" t="str">
        <x:v>Selected highest output TPS/MW measured row meeting median interactivity &gt;= 50.</x:v>
      </x:c>
    </x:row>
    <x:row r="525">
      <x:c r="A525" t="str">
        <x:v>Qwen 3.5|GB200|long|50</x:v>
      </x:c>
      <x:c r="B525" t="str">
        <x:v>Qwen 3.5</x:v>
      </x:c>
      <x:c r="C525" t="str">
        <x:v>qwen3.5</x:v>
      </x:c>
      <x:c r="D525" t="str">
        <x:v>GB200</x:v>
      </x:c>
      <x:c r="E525" t="str">
        <x:v>long</x:v>
      </x:c>
      <x:c r="F525" s="66" t="n">
        <x:v>50</x:v>
      </x:c>
      <x:c r="G525" s="67" t="str">
        <x:v>Y</x:v>
      </x:c>
      <x:c r="H525" s="157" t="n">
        <x:v>2182337.314926</x:v>
      </x:c>
      <x:c r="I525" s="70" t="n">
        <x:v>51.532747</x:v>
      </x:c>
      <x:c r="J525" s="70" t="n">
        <x:v>51.532747</x:v>
      </x:c>
      <x:c r="K525" s="158" t="n">
        <x:v>1</x:v>
      </x:c>
      <x:c r="L525" t="str">
        <x:v>GB200</x:v>
      </x:c>
      <x:c r="M525" t="str">
        <x:v>436791</x:v>
      </x:c>
      <x:c r="N525" t="str">
        <x:v>dynamo-sglang</x:v>
      </x:c>
      <x:c r="O525" t="str">
        <x:v>fp8</x:v>
      </x:c>
      <x:c r="P525" t="str">
        <x:v>mtp</x:v>
      </x:c>
      <x:c r="Q525" t="n">
        <x:v>1920</x:v>
      </x:c>
      <x:c r="R525" t="str">
        <x:v>single_turn</x:v>
      </x:c>
      <x:c r="S525" t="n">
        <x:v>8192</x:v>
      </x:c>
      <x:c r="T525" t="n">
        <x:v>1024</x:v>
      </x:c>
      <x:c r="U525" t="n">
        <x:v>23</x:v>
      </x:c>
      <x:c r="V525" t="n">
        <x:v>19</x:v>
      </x:c>
      <x:c r="W525" s="65" t="str">
        <x:v>InferenceX_direct_exact_model_target_met</x:v>
      </x:c>
      <x:c r="X525" s="65" t="str">
        <x:v>InferenceX_direct_exact_model</x:v>
      </x:c>
      <x:c r="Y525" s="72" t="str">
        <x:v>2026-07-26</x:v>
      </x:c>
      <x:c r="Z525" s="65" t="str">
        <x:v>https://github.com/SemiAnalysisAI/InferenceX/actions/runs/30055331227/attempts/2</x:v>
      </x:c>
      <x:c r="AA525" s="65" t="str">
        <x:v>Selected highest output TPS/MW measured row meeting median interactivity &gt;= 50.</x:v>
      </x:c>
    </x:row>
    <x:row r="526">
      <x:c r="A526" t="str">
        <x:v>Qwen 3.5|GB200|agentic|50</x:v>
      </x:c>
      <x:c r="B526" t="str">
        <x:v>Qwen 3.5</x:v>
      </x:c>
      <x:c r="C526" t="str">
        <x:v>qwen3.5</x:v>
      </x:c>
      <x:c r="D526" t="str">
        <x:v>GB200</x:v>
      </x:c>
      <x:c r="E526" t="str">
        <x:v>agentic</x:v>
      </x:c>
      <x:c r="F526" s="66" t="n">
        <x:v>50</x:v>
      </x:c>
      <x:c r="G526" s="67" t="str">
        <x:v>Y</x:v>
      </x:c>
      <x:c r="H526" s="157" t="n">
        <x:v>338200.770053</x:v>
      </x:c>
      <x:c r="I526" s="70" t="n">
        <x:v>147.492625</x:v>
      </x:c>
      <x:c r="J526" s="70" t="n">
        <x:v>147.492625</x:v>
      </x:c>
      <x:c r="K526" s="158" t="n">
        <x:v>0.9144385</x:v>
      </x:c>
      <x:c r="L526" t="str">
        <x:v>B200</x:v>
      </x:c>
      <x:c r="M526" t="str">
        <x:v>438230</x:v>
      </x:c>
      <x:c r="N526" t="str">
        <x:v>sglang</x:v>
      </x:c>
      <x:c r="O526" t="str">
        <x:v>fp4</x:v>
      </x:c>
      <x:c r="P526" t="str">
        <x:v>mtp</x:v>
      </x:c>
      <x:c r="Q526" t="n">
        <x:v>32</x:v>
      </x:c>
      <x:c r="R526" t="str">
        <x:v>agentic_traces</x:v>
      </x:c>
      <x:c r="S526"/>
      <x:c r="T526"/>
      <x:c r="U526" t="n">
        <x:v>33</x:v>
      </x:c>
      <x:c r="V526" t="n">
        <x:v>30</x:v>
      </x:c>
      <x:c r="W526" s="65" t="str">
        <x:v>InferenceX_scaled_exact_model_target_met</x:v>
      </x:c>
      <x:c r="X526" s="65" t="str">
        <x:v>InferenceX_scaled_exact_model</x:v>
      </x:c>
      <x:c r="Y526" s="72" t="str">
        <x:v>2026-08-03</x:v>
      </x:c>
      <x:c r="Z526" s="65" t="str">
        <x:v>https://github.com/SemiAnalysisAI/InferenceX/actions/runs/30758866378/attempts/1</x:v>
      </x:c>
      <x:c r="AA526" s="65" t="str">
        <x:v>Measured B200 TPS/MW multiplied by the HBM-bandwidth/all-in-power ratio 0.9144x; source interactivity/concurrency/precision retained, then selected the highest source row meeting 50.</x:v>
      </x:c>
    </x:row>
    <x:row r="527">
      <x:c r="A527" t="str">
        <x:v>Qwen 3.5|GB200|short|70</x:v>
      </x:c>
      <x:c r="B527" t="str">
        <x:v>Qwen 3.5</x:v>
      </x:c>
      <x:c r="C527" t="str">
        <x:v>qwen3.5</x:v>
      </x:c>
      <x:c r="D527" t="str">
        <x:v>GB200</x:v>
      </x:c>
      <x:c r="E527" t="str">
        <x:v>short</x:v>
      </x:c>
      <x:c r="F527" s="66" t="n">
        <x:v>70</x:v>
      </x:c>
      <x:c r="G527" s="67" t="str">
        <x:v>Y</x:v>
      </x:c>
      <x:c r="H527" s="157" t="n">
        <x:v>339483.344781</x:v>
      </x:c>
      <x:c r="I527" s="70" t="n">
        <x:v>86.439679</x:v>
      </x:c>
      <x:c r="J527" s="70" t="n">
        <x:v>86.439679</x:v>
      </x:c>
      <x:c r="K527" s="158" t="n">
        <x:v>1</x:v>
      </x:c>
      <x:c r="L527" t="str">
        <x:v>GB200</x:v>
      </x:c>
      <x:c r="M527" t="str">
        <x:v>426925</x:v>
      </x:c>
      <x:c r="N527" t="str">
        <x:v>dynamo-sglang</x:v>
      </x:c>
      <x:c r="O527" t="str">
        <x:v>fp8</x:v>
      </x:c>
      <x:c r="P527" t="str">
        <x:v>none</x:v>
      </x:c>
      <x:c r="Q527" t="n">
        <x:v>32</x:v>
      </x:c>
      <x:c r="R527" t="str">
        <x:v>single_turn</x:v>
      </x:c>
      <x:c r="S527" t="n">
        <x:v>1024</x:v>
      </x:c>
      <x:c r="T527" t="n">
        <x:v>1024</x:v>
      </x:c>
      <x:c r="U527" t="n">
        <x:v>11</x:v>
      </x:c>
      <x:c r="V527" t="n">
        <x:v>6</x:v>
      </x:c>
      <x:c r="W527" s="65" t="str">
        <x:v>InferenceX_direct_exact_model_target_met</x:v>
      </x:c>
      <x:c r="X527" s="65" t="str">
        <x:v>InferenceX_direct_exact_model</x:v>
      </x:c>
      <x:c r="Y527" s="72" t="str">
        <x:v>2026-06-22</x:v>
      </x:c>
      <x:c r="Z527" s="65" t="str">
        <x:v>https://github.com/SemiAnalysisAI/InferenceX/actions/runs/27653706015/attempts/1</x:v>
      </x:c>
      <x:c r="AA527" s="65" t="str">
        <x:v>Selected highest output TPS/MW measured row meeting median interactivity &gt;= 70.</x:v>
      </x:c>
    </x:row>
    <x:row r="528">
      <x:c r="A528" t="str">
        <x:v>Qwen 3.5|GB200|long|70</x:v>
      </x:c>
      <x:c r="B528" t="str">
        <x:v>Qwen 3.5</x:v>
      </x:c>
      <x:c r="C528" t="str">
        <x:v>qwen3.5</x:v>
      </x:c>
      <x:c r="D528" t="str">
        <x:v>GB200</x:v>
      </x:c>
      <x:c r="E528" t="str">
        <x:v>long</x:v>
      </x:c>
      <x:c r="F528" s="66" t="n">
        <x:v>70</x:v>
      </x:c>
      <x:c r="G528" s="67" t="str">
        <x:v>Y</x:v>
      </x:c>
      <x:c r="H528" s="157" t="n">
        <x:v>1635282.54844</x:v>
      </x:c>
      <x:c r="I528" s="70" t="n">
        <x:v>72.926873</x:v>
      </x:c>
      <x:c r="J528" s="70" t="n">
        <x:v>72.926873</x:v>
      </x:c>
      <x:c r="K528" s="158" t="n">
        <x:v>1</x:v>
      </x:c>
      <x:c r="L528" t="str">
        <x:v>GB200</x:v>
      </x:c>
      <x:c r="M528" t="str">
        <x:v>436784</x:v>
      </x:c>
      <x:c r="N528" t="str">
        <x:v>dynamo-sglang</x:v>
      </x:c>
      <x:c r="O528" t="str">
        <x:v>fp8</x:v>
      </x:c>
      <x:c r="P528" t="str">
        <x:v>mtp</x:v>
      </x:c>
      <x:c r="Q528" t="n">
        <x:v>1280</x:v>
      </x:c>
      <x:c r="R528" t="str">
        <x:v>single_turn</x:v>
      </x:c>
      <x:c r="S528" t="n">
        <x:v>8192</x:v>
      </x:c>
      <x:c r="T528" t="n">
        <x:v>1024</x:v>
      </x:c>
      <x:c r="U528" t="n">
        <x:v>23</x:v>
      </x:c>
      <x:c r="V528" t="n">
        <x:v>15</x:v>
      </x:c>
      <x:c r="W528" s="65" t="str">
        <x:v>InferenceX_direct_exact_model_target_met</x:v>
      </x:c>
      <x:c r="X528" s="65" t="str">
        <x:v>InferenceX_direct_exact_model</x:v>
      </x:c>
      <x:c r="Y528" s="72" t="str">
        <x:v>2026-07-26</x:v>
      </x:c>
      <x:c r="Z528" s="65" t="str">
        <x:v>https://github.com/SemiAnalysisAI/InferenceX/actions/runs/30055331227/attempts/2</x:v>
      </x:c>
      <x:c r="AA528" s="65" t="str">
        <x:v>Selected highest output TPS/MW measured row meeting median interactivity &gt;= 70.</x:v>
      </x:c>
    </x:row>
    <x:row r="529">
      <x:c r="A529" t="str">
        <x:v>Qwen 3.5|GB200|agentic|70</x:v>
      </x:c>
      <x:c r="B529" t="str">
        <x:v>Qwen 3.5</x:v>
      </x:c>
      <x:c r="C529" t="str">
        <x:v>qwen3.5</x:v>
      </x:c>
      <x:c r="D529" t="str">
        <x:v>GB200</x:v>
      </x:c>
      <x:c r="E529" t="str">
        <x:v>agentic</x:v>
      </x:c>
      <x:c r="F529" s="66" t="n">
        <x:v>70</x:v>
      </x:c>
      <x:c r="G529" s="67" t="str">
        <x:v>Y</x:v>
      </x:c>
      <x:c r="H529" s="157" t="n">
        <x:v>338200.770053</x:v>
      </x:c>
      <x:c r="I529" s="70" t="n">
        <x:v>147.492625</x:v>
      </x:c>
      <x:c r="J529" s="70" t="n">
        <x:v>147.492625</x:v>
      </x:c>
      <x:c r="K529" s="158" t="n">
        <x:v>0.9144385</x:v>
      </x:c>
      <x:c r="L529" t="str">
        <x:v>B200</x:v>
      </x:c>
      <x:c r="M529" t="str">
        <x:v>438230</x:v>
      </x:c>
      <x:c r="N529" t="str">
        <x:v>sglang</x:v>
      </x:c>
      <x:c r="O529" t="str">
        <x:v>fp4</x:v>
      </x:c>
      <x:c r="P529" t="str">
        <x:v>mtp</x:v>
      </x:c>
      <x:c r="Q529" t="n">
        <x:v>32</x:v>
      </x:c>
      <x:c r="R529" t="str">
        <x:v>agentic_traces</x:v>
      </x:c>
      <x:c r="S529"/>
      <x:c r="T529"/>
      <x:c r="U529" t="n">
        <x:v>33</x:v>
      </x:c>
      <x:c r="V529" t="n">
        <x:v>29</x:v>
      </x:c>
      <x:c r="W529" s="65" t="str">
        <x:v>InferenceX_scaled_exact_model_target_met</x:v>
      </x:c>
      <x:c r="X529" s="65" t="str">
        <x:v>InferenceX_scaled_exact_model</x:v>
      </x:c>
      <x:c r="Y529" s="72" t="str">
        <x:v>2026-08-03</x:v>
      </x:c>
      <x:c r="Z529" s="65" t="str">
        <x:v>https://github.com/SemiAnalysisAI/InferenceX/actions/runs/30758866378/attempts/1</x:v>
      </x:c>
      <x:c r="AA529" s="65" t="str">
        <x:v>Measured B200 TPS/MW multiplied by the HBM-bandwidth/all-in-power ratio 0.9144x; source interactivity/concurrency/precision retained, then selected the highest source row meeting 70.</x:v>
      </x:c>
    </x:row>
    <x:row r="530">
      <x:c r="A530" t="str">
        <x:v>Qwen 3.5|GB200|short|100</x:v>
      </x:c>
      <x:c r="B530" t="str">
        <x:v>Qwen 3.5</x:v>
      </x:c>
      <x:c r="C530" t="str">
        <x:v>qwen3.5</x:v>
      </x:c>
      <x:c r="D530" t="str">
        <x:v>GB200</x:v>
      </x:c>
      <x:c r="E530" t="str">
        <x:v>short</x:v>
      </x:c>
      <x:c r="F530" s="66" t="n">
        <x:v>100</x:v>
      </x:c>
      <x:c r="G530" s="67" t="str">
        <x:v>Y</x:v>
      </x:c>
      <x:c r="H530" s="157" t="n">
        <x:v>211172.374858</x:v>
      </x:c>
      <x:c r="I530" s="70" t="n">
        <x:v>109.255754</x:v>
      </x:c>
      <x:c r="J530" s="70" t="n">
        <x:v>109.255754</x:v>
      </x:c>
      <x:c r="K530" s="158" t="n">
        <x:v>1</x:v>
      </x:c>
      <x:c r="L530" t="str">
        <x:v>GB200</x:v>
      </x:c>
      <x:c r="M530" t="str">
        <x:v>426928</x:v>
      </x:c>
      <x:c r="N530" t="str">
        <x:v>dynamo-sglang</x:v>
      </x:c>
      <x:c r="O530" t="str">
        <x:v>fp8</x:v>
      </x:c>
      <x:c r="P530" t="str">
        <x:v>none</x:v>
      </x:c>
      <x:c r="Q530" t="n">
        <x:v>16</x:v>
      </x:c>
      <x:c r="R530" t="str">
        <x:v>single_turn</x:v>
      </x:c>
      <x:c r="S530" t="n">
        <x:v>1024</x:v>
      </x:c>
      <x:c r="T530" t="n">
        <x:v>1024</x:v>
      </x:c>
      <x:c r="U530" t="n">
        <x:v>11</x:v>
      </x:c>
      <x:c r="V530" t="n">
        <x:v>5</x:v>
      </x:c>
      <x:c r="W530" s="65" t="str">
        <x:v>InferenceX_direct_exact_model_target_met</x:v>
      </x:c>
      <x:c r="X530" s="65" t="str">
        <x:v>InferenceX_direct_exact_model</x:v>
      </x:c>
      <x:c r="Y530" s="72" t="str">
        <x:v>2026-06-22</x:v>
      </x:c>
      <x:c r="Z530" s="65" t="str">
        <x:v>https://github.com/SemiAnalysisAI/InferenceX/actions/runs/27653706015/attempts/1</x:v>
      </x:c>
      <x:c r="AA530" s="65" t="str">
        <x:v>Selected highest output TPS/MW measured row meeting median interactivity &gt;= 100.</x:v>
      </x:c>
    </x:row>
    <x:row r="531">
      <x:c r="A531" t="str">
        <x:v>Qwen 3.5|GB200|long|100</x:v>
      </x:c>
      <x:c r="B531" t="str">
        <x:v>Qwen 3.5</x:v>
      </x:c>
      <x:c r="C531" t="str">
        <x:v>qwen3.5</x:v>
      </x:c>
      <x:c r="D531" t="str">
        <x:v>GB200</x:v>
      </x:c>
      <x:c r="E531" t="str">
        <x:v>long</x:v>
      </x:c>
      <x:c r="F531" s="66" t="n">
        <x:v>100</x:v>
      </x:c>
      <x:c r="G531" s="67" t="str">
        <x:v>Y</x:v>
      </x:c>
      <x:c r="H531" s="157" t="n">
        <x:v>817479.855796</x:v>
      </x:c>
      <x:c r="I531" s="70" t="n">
        <x:v>104.13059</x:v>
      </x:c>
      <x:c r="J531" s="70" t="n">
        <x:v>104.13059</x:v>
      </x:c>
      <x:c r="K531" s="158" t="n">
        <x:v>1</x:v>
      </x:c>
      <x:c r="L531" t="str">
        <x:v>GB200</x:v>
      </x:c>
      <x:c r="M531" t="str">
        <x:v>436786</x:v>
      </x:c>
      <x:c r="N531" t="str">
        <x:v>dynamo-sglang</x:v>
      </x:c>
      <x:c r="O531" t="str">
        <x:v>fp8</x:v>
      </x:c>
      <x:c r="P531" t="str">
        <x:v>mtp</x:v>
      </x:c>
      <x:c r="Q531" t="n">
        <x:v>480</x:v>
      </x:c>
      <x:c r="R531" t="str">
        <x:v>single_turn</x:v>
      </x:c>
      <x:c r="S531" t="n">
        <x:v>8192</x:v>
      </x:c>
      <x:c r="T531" t="n">
        <x:v>1024</x:v>
      </x:c>
      <x:c r="U531" t="n">
        <x:v>23</x:v>
      </x:c>
      <x:c r="V531" t="n">
        <x:v>12</x:v>
      </x:c>
      <x:c r="W531" s="65" t="str">
        <x:v>InferenceX_direct_exact_model_target_met</x:v>
      </x:c>
      <x:c r="X531" s="65" t="str">
        <x:v>InferenceX_direct_exact_model</x:v>
      </x:c>
      <x:c r="Y531" s="72" t="str">
        <x:v>2026-07-26</x:v>
      </x:c>
      <x:c r="Z531" s="65" t="str">
        <x:v>https://github.com/SemiAnalysisAI/InferenceX/actions/runs/30055331227/attempts/2</x:v>
      </x:c>
      <x:c r="AA531" s="65" t="str">
        <x:v>Selected highest output TPS/MW measured row meeting median interactivity &gt;= 100.</x:v>
      </x:c>
    </x:row>
    <x:row r="532">
      <x:c r="A532" t="str">
        <x:v>Qwen 3.5|GB200|agentic|100</x:v>
      </x:c>
      <x:c r="B532" t="str">
        <x:v>Qwen 3.5</x:v>
      </x:c>
      <x:c r="C532" t="str">
        <x:v>qwen3.5</x:v>
      </x:c>
      <x:c r="D532" t="str">
        <x:v>GB200</x:v>
      </x:c>
      <x:c r="E532" t="str">
        <x:v>agentic</x:v>
      </x:c>
      <x:c r="F532" s="66" t="n">
        <x:v>100</x:v>
      </x:c>
      <x:c r="G532" s="67" t="str">
        <x:v>Y</x:v>
      </x:c>
      <x:c r="H532" s="157" t="n">
        <x:v>338200.770053</x:v>
      </x:c>
      <x:c r="I532" s="70" t="n">
        <x:v>147.492625</x:v>
      </x:c>
      <x:c r="J532" s="70" t="n">
        <x:v>147.492625</x:v>
      </x:c>
      <x:c r="K532" s="158" t="n">
        <x:v>0.9144385</x:v>
      </x:c>
      <x:c r="L532" t="str">
        <x:v>B200</x:v>
      </x:c>
      <x:c r="M532" t="str">
        <x:v>438230</x:v>
      </x:c>
      <x:c r="N532" t="str">
        <x:v>sglang</x:v>
      </x:c>
      <x:c r="O532" t="str">
        <x:v>fp4</x:v>
      </x:c>
      <x:c r="P532" t="str">
        <x:v>mtp</x:v>
      </x:c>
      <x:c r="Q532" t="n">
        <x:v>32</x:v>
      </x:c>
      <x:c r="R532" t="str">
        <x:v>agentic_traces</x:v>
      </x:c>
      <x:c r="S532"/>
      <x:c r="T532"/>
      <x:c r="U532" t="n">
        <x:v>33</x:v>
      </x:c>
      <x:c r="V532" t="n">
        <x:v>24</x:v>
      </x:c>
      <x:c r="W532" s="65" t="str">
        <x:v>InferenceX_scaled_exact_model_target_met</x:v>
      </x:c>
      <x:c r="X532" s="65" t="str">
        <x:v>InferenceX_scaled_exact_model</x:v>
      </x:c>
      <x:c r="Y532" s="72" t="str">
        <x:v>2026-08-03</x:v>
      </x:c>
      <x:c r="Z532" s="65" t="str">
        <x:v>https://github.com/SemiAnalysisAI/InferenceX/actions/runs/30758866378/attempts/1</x:v>
      </x:c>
      <x:c r="AA532" s="65" t="str">
        <x:v>Measured B200 TPS/MW multiplied by the HBM-bandwidth/all-in-power ratio 0.9144x; source interactivity/concurrency/precision retained, then selected the highest source row meeting 100.</x:v>
      </x:c>
    </x:row>
    <x:row r="533">
      <x:c r="A533" t="str">
        <x:v>Qwen 3.5|GB300|short|30</x:v>
      </x:c>
      <x:c r="B533" t="str">
        <x:v>Qwen 3.5</x:v>
      </x:c>
      <x:c r="C533" t="str">
        <x:v>qwen3.5</x:v>
      </x:c>
      <x:c r="D533" t="str">
        <x:v>GB300</x:v>
      </x:c>
      <x:c r="E533" t="str">
        <x:v>short</x:v>
      </x:c>
      <x:c r="F533" s="66" t="n">
        <x:v>30</x:v>
      </x:c>
      <x:c r="G533" s="67" t="str">
        <x:v>Y</x:v>
      </x:c>
      <x:c r="H533" s="157" t="n">
        <x:v>3197283.650938</x:v>
      </x:c>
      <x:c r="I533" s="70" t="n">
        <x:v>31.21988</x:v>
      </x:c>
      <x:c r="J533" s="70" t="n">
        <x:v>31.21988</x:v>
      </x:c>
      <x:c r="K533" s="158" t="n">
        <x:v>1</x:v>
      </x:c>
      <x:c r="L533" t="str">
        <x:v>GB300</x:v>
      </x:c>
      <x:c r="M533" t="str">
        <x:v>434941</x:v>
      </x:c>
      <x:c r="N533" t="str">
        <x:v>dynamo-sglang</x:v>
      </x:c>
      <x:c r="O533" t="str">
        <x:v>fp8</x:v>
      </x:c>
      <x:c r="P533" t="str">
        <x:v>none</x:v>
      </x:c>
      <x:c r="Q533" t="n">
        <x:v>4096</x:v>
      </x:c>
      <x:c r="R533" t="str">
        <x:v>single_turn</x:v>
      </x:c>
      <x:c r="S533" t="n">
        <x:v>1024</x:v>
      </x:c>
      <x:c r="T533" t="n">
        <x:v>1024</x:v>
      </x:c>
      <x:c r="U533" t="n">
        <x:v>11</x:v>
      </x:c>
      <x:c r="V533" t="n">
        <x:v>11</x:v>
      </x:c>
      <x:c r="W533" s="65" t="str">
        <x:v>InferenceX_direct_exact_model_target_met</x:v>
      </x:c>
      <x:c r="X533" s="65" t="str">
        <x:v>InferenceX_direct_exact_model</x:v>
      </x:c>
      <x:c r="Y533" s="72" t="str">
        <x:v>2026-07-13</x:v>
      </x:c>
      <x:c r="Z533" s="65" t="str">
        <x:v>https://github.com/SemiAnalysisAI/InferenceX/actions/runs/29207681289/attempts/2</x:v>
      </x:c>
      <x:c r="AA533" s="65" t="str">
        <x:v>Selected highest output TPS/MW measured row meeting median interactivity &gt;= 30.</x:v>
      </x:c>
    </x:row>
    <x:row r="534">
      <x:c r="A534" t="str">
        <x:v>Qwen 3.5|GB300|long|30</x:v>
      </x:c>
      <x:c r="B534" t="str">
        <x:v>Qwen 3.5</x:v>
      </x:c>
      <x:c r="C534" t="str">
        <x:v>qwen3.5</x:v>
      </x:c>
      <x:c r="D534" t="str">
        <x:v>GB300</x:v>
      </x:c>
      <x:c r="E534" t="str">
        <x:v>long</x:v>
      </x:c>
      <x:c r="F534" s="66" t="n">
        <x:v>30</x:v>
      </x:c>
      <x:c r="G534" s="67" t="str">
        <x:v>Y</x:v>
      </x:c>
      <x:c r="H534" s="157" t="n">
        <x:v>2570762.640588</x:v>
      </x:c>
      <x:c r="I534" s="70" t="n">
        <x:v>43.804713</x:v>
      </x:c>
      <x:c r="J534" s="70" t="n">
        <x:v>43.804713</x:v>
      </x:c>
      <x:c r="K534" s="158" t="n">
        <x:v>1</x:v>
      </x:c>
      <x:c r="L534" t="str">
        <x:v>GB300</x:v>
      </x:c>
      <x:c r="M534" t="str">
        <x:v>428712</x:v>
      </x:c>
      <x:c r="N534" t="str">
        <x:v>dynamo-sglang</x:v>
      </x:c>
      <x:c r="O534" t="str">
        <x:v>fp4</x:v>
      </x:c>
      <x:c r="P534" t="str">
        <x:v>none</x:v>
      </x:c>
      <x:c r="Q534" t="n">
        <x:v>5120</x:v>
      </x:c>
      <x:c r="R534" t="str">
        <x:v>single_turn</x:v>
      </x:c>
      <x:c r="S534" t="n">
        <x:v>8192</x:v>
      </x:c>
      <x:c r="T534" t="n">
        <x:v>1024</x:v>
      </x:c>
      <x:c r="U534" t="n">
        <x:v>33</x:v>
      </x:c>
      <x:c r="V534" t="n">
        <x:v>33</x:v>
      </x:c>
      <x:c r="W534" s="65" t="str">
        <x:v>InferenceX_direct_exact_model_target_met</x:v>
      </x:c>
      <x:c r="X534" s="65" t="str">
        <x:v>InferenceX_direct_exact_model</x:v>
      </x:c>
      <x:c r="Y534" s="72" t="str">
        <x:v>2026-06-25</x:v>
      </x:c>
      <x:c r="Z534" s="65" t="str">
        <x:v>https://github.com/SemiAnalysisAI/InferenceX/actions/runs/28131757535/attempts/1</x:v>
      </x:c>
      <x:c r="AA534" s="65" t="str">
        <x:v>Selected highest output TPS/MW measured row meeting median interactivity &gt;= 30.</x:v>
      </x:c>
    </x:row>
    <x:row r="535">
      <x:c r="A535" t="str">
        <x:v>Qwen 3.5|GB300|agentic|30</x:v>
      </x:c>
      <x:c r="B535" t="str">
        <x:v>Qwen 3.5</x:v>
      </x:c>
      <x:c r="C535" t="str">
        <x:v>qwen3.5</x:v>
      </x:c>
      <x:c r="D535" t="str">
        <x:v>GB300</x:v>
      </x:c>
      <x:c r="E535" t="str">
        <x:v>agentic</x:v>
      </x:c>
      <x:c r="F535" s="66" t="n">
        <x:v>30</x:v>
      </x:c>
      <x:c r="G535" s="67" t="str">
        <x:v>Y</x:v>
      </x:c>
      <x:c r="H535" s="157" t="n">
        <x:v>317477.372642</x:v>
      </x:c>
      <x:c r="I535" s="70" t="n">
        <x:v>65.274151</x:v>
      </x:c>
      <x:c r="J535" s="70" t="n">
        <x:v>65.274151</x:v>
      </x:c>
      <x:c r="K535" s="158" t="n">
        <x:v>1</x:v>
      </x:c>
      <x:c r="L535" t="str">
        <x:v>GB300</x:v>
      </x:c>
      <x:c r="M535" t="str">
        <x:v>437995</x:v>
      </x:c>
      <x:c r="N535" t="str">
        <x:v>dynamo-sglang</x:v>
      </x:c>
      <x:c r="O535" t="str">
        <x:v>fp4</x:v>
      </x:c>
      <x:c r="P535" t="str">
        <x:v>mtp</x:v>
      </x:c>
      <x:c r="Q535" t="n">
        <x:v>96</x:v>
      </x:c>
      <x:c r="R535" t="str">
        <x:v>agentic_traces</x:v>
      </x:c>
      <x:c r="S535"/>
      <x:c r="T535"/>
      <x:c r="U535" t="n">
        <x:v>9</x:v>
      </x:c>
      <x:c r="V535" t="n">
        <x:v>8</x:v>
      </x:c>
      <x:c r="W535" s="65" t="str">
        <x:v>InferenceX_direct_exact_model_target_met</x:v>
      </x:c>
      <x:c r="X535" s="65" t="str">
        <x:v>InferenceX_direct_exact_model</x:v>
      </x:c>
      <x:c r="Y535" s="72" t="str">
        <x:v>2026-07-30</x:v>
      </x:c>
      <x:c r="Z535" s="65" t="str">
        <x:v>https://github.com/SemiAnalysisAI/InferenceX/actions/runs/30391410523/attempts/1</x:v>
      </x:c>
      <x:c r="AA535" s="65" t="str">
        <x:v>Selected highest output TPS/MW measured row meeting median interactivity &gt;= 30.</x:v>
      </x:c>
    </x:row>
    <x:row r="536">
      <x:c r="A536" t="str">
        <x:v>Qwen 3.5|GB300|short|50</x:v>
      </x:c>
      <x:c r="B536" t="str">
        <x:v>Qwen 3.5</x:v>
      </x:c>
      <x:c r="C536" t="str">
        <x:v>qwen3.5</x:v>
      </x:c>
      <x:c r="D536" t="str">
        <x:v>GB300</x:v>
      </x:c>
      <x:c r="E536" t="str">
        <x:v>short</x:v>
      </x:c>
      <x:c r="F536" s="66" t="n">
        <x:v>50</x:v>
      </x:c>
      <x:c r="G536" s="67" t="str">
        <x:v>Y</x:v>
      </x:c>
      <x:c r="H536" s="157" t="n">
        <x:v>699591.768364</x:v>
      </x:c>
      <x:c r="I536" s="70" t="n">
        <x:v>55.874533</x:v>
      </x:c>
      <x:c r="J536" s="70" t="n">
        <x:v>55.874533</x:v>
      </x:c>
      <x:c r="K536" s="158" t="n">
        <x:v>1</x:v>
      </x:c>
      <x:c r="L536" t="str">
        <x:v>GB300</x:v>
      </x:c>
      <x:c r="M536" t="str">
        <x:v>434937</x:v>
      </x:c>
      <x:c r="N536" t="str">
        <x:v>dynamo-sglang</x:v>
      </x:c>
      <x:c r="O536" t="str">
        <x:v>fp8</x:v>
      </x:c>
      <x:c r="P536" t="str">
        <x:v>none</x:v>
      </x:c>
      <x:c r="Q536" t="n">
        <x:v>512</x:v>
      </x:c>
      <x:c r="R536" t="str">
        <x:v>single_turn</x:v>
      </x:c>
      <x:c r="S536" t="n">
        <x:v>1024</x:v>
      </x:c>
      <x:c r="T536" t="n">
        <x:v>1024</x:v>
      </x:c>
      <x:c r="U536" t="n">
        <x:v>11</x:v>
      </x:c>
      <x:c r="V536" t="n">
        <x:v>8</x:v>
      </x:c>
      <x:c r="W536" s="65" t="str">
        <x:v>InferenceX_direct_exact_model_target_met</x:v>
      </x:c>
      <x:c r="X536" s="65" t="str">
        <x:v>InferenceX_direct_exact_model</x:v>
      </x:c>
      <x:c r="Y536" s="72" t="str">
        <x:v>2026-07-13</x:v>
      </x:c>
      <x:c r="Z536" s="65" t="str">
        <x:v>https://github.com/SemiAnalysisAI/InferenceX/actions/runs/29207681289/attempts/2</x:v>
      </x:c>
      <x:c r="AA536" s="65" t="str">
        <x:v>Selected highest output TPS/MW measured row meeting median interactivity &gt;= 50.</x:v>
      </x:c>
    </x:row>
    <x:row r="537">
      <x:c r="A537" t="str">
        <x:v>Qwen 3.5|GB300|long|50</x:v>
      </x:c>
      <x:c r="B537" t="str">
        <x:v>Qwen 3.5</x:v>
      </x:c>
      <x:c r="C537" t="str">
        <x:v>qwen3.5</x:v>
      </x:c>
      <x:c r="D537" t="str">
        <x:v>GB300</x:v>
      </x:c>
      <x:c r="E537" t="str">
        <x:v>long</x:v>
      </x:c>
      <x:c r="F537" s="66" t="n">
        <x:v>50</x:v>
      </x:c>
      <x:c r="G537" s="67" t="str">
        <x:v>Y</x:v>
      </x:c>
      <x:c r="H537" s="157" t="n">
        <x:v>2066419.122012</x:v>
      </x:c>
      <x:c r="I537" s="70" t="n">
        <x:v>54.578625</x:v>
      </x:c>
      <x:c r="J537" s="70" t="n">
        <x:v>54.578625</x:v>
      </x:c>
      <x:c r="K537" s="158" t="n">
        <x:v>1</x:v>
      </x:c>
      <x:c r="L537" t="str">
        <x:v>GB300</x:v>
      </x:c>
      <x:c r="M537" t="str">
        <x:v>437968</x:v>
      </x:c>
      <x:c r="N537" t="str">
        <x:v>dynamo-sglang</x:v>
      </x:c>
      <x:c r="O537" t="str">
        <x:v>fp8</x:v>
      </x:c>
      <x:c r="P537" t="str">
        <x:v>mtp</x:v>
      </x:c>
      <x:c r="Q537" t="n">
        <x:v>2304</x:v>
      </x:c>
      <x:c r="R537" t="str">
        <x:v>single_turn</x:v>
      </x:c>
      <x:c r="S537" t="n">
        <x:v>8192</x:v>
      </x:c>
      <x:c r="T537" t="n">
        <x:v>1024</x:v>
      </x:c>
      <x:c r="U537" t="n">
        <x:v>33</x:v>
      </x:c>
      <x:c r="V537" t="n">
        <x:v>28</x:v>
      </x:c>
      <x:c r="W537" s="65" t="str">
        <x:v>InferenceX_direct_exact_model_target_met</x:v>
      </x:c>
      <x:c r="X537" s="65" t="str">
        <x:v>InferenceX_direct_exact_model</x:v>
      </x:c>
      <x:c r="Y537" s="72" t="str">
        <x:v>2026-07-30</x:v>
      </x:c>
      <x:c r="Z537" s="65" t="str">
        <x:v>https://github.com/SemiAnalysisAI/InferenceX/actions/runs/30115636016/attempts/1</x:v>
      </x:c>
      <x:c r="AA537" s="65" t="str">
        <x:v>Selected highest output TPS/MW measured row meeting median interactivity &gt;= 50.</x:v>
      </x:c>
    </x:row>
    <x:row r="538">
      <x:c r="A538" t="str">
        <x:v>Qwen 3.5|GB300|agentic|50</x:v>
      </x:c>
      <x:c r="B538" t="str">
        <x:v>Qwen 3.5</x:v>
      </x:c>
      <x:c r="C538" t="str">
        <x:v>qwen3.5</x:v>
      </x:c>
      <x:c r="D538" t="str">
        <x:v>GB300</x:v>
      </x:c>
      <x:c r="E538" t="str">
        <x:v>agentic</x:v>
      </x:c>
      <x:c r="F538" s="66" t="n">
        <x:v>50</x:v>
      </x:c>
      <x:c r="G538" s="67" t="str">
        <x:v>Y</x:v>
      </x:c>
      <x:c r="H538" s="157" t="n">
        <x:v>317477.372642</x:v>
      </x:c>
      <x:c r="I538" s="70" t="n">
        <x:v>65.274151</x:v>
      </x:c>
      <x:c r="J538" s="70" t="n">
        <x:v>65.274151</x:v>
      </x:c>
      <x:c r="K538" s="158" t="n">
        <x:v>1</x:v>
      </x:c>
      <x:c r="L538" t="str">
        <x:v>GB300</x:v>
      </x:c>
      <x:c r="M538" t="str">
        <x:v>437995</x:v>
      </x:c>
      <x:c r="N538" t="str">
        <x:v>dynamo-sglang</x:v>
      </x:c>
      <x:c r="O538" t="str">
        <x:v>fp4</x:v>
      </x:c>
      <x:c r="P538" t="str">
        <x:v>mtp</x:v>
      </x:c>
      <x:c r="Q538" t="n">
        <x:v>96</x:v>
      </x:c>
      <x:c r="R538" t="str">
        <x:v>agentic_traces</x:v>
      </x:c>
      <x:c r="S538"/>
      <x:c r="T538"/>
      <x:c r="U538" t="n">
        <x:v>9</x:v>
      </x:c>
      <x:c r="V538" t="n">
        <x:v>8</x:v>
      </x:c>
      <x:c r="W538" s="65" t="str">
        <x:v>InferenceX_direct_exact_model_target_met</x:v>
      </x:c>
      <x:c r="X538" s="65" t="str">
        <x:v>InferenceX_direct_exact_model</x:v>
      </x:c>
      <x:c r="Y538" s="72" t="str">
        <x:v>2026-07-30</x:v>
      </x:c>
      <x:c r="Z538" s="65" t="str">
        <x:v>https://github.com/SemiAnalysisAI/InferenceX/actions/runs/30391410523/attempts/1</x:v>
      </x:c>
      <x:c r="AA538" s="65" t="str">
        <x:v>Selected highest output TPS/MW measured row meeting median interactivity &gt;= 50.</x:v>
      </x:c>
    </x:row>
    <x:row r="539">
      <x:c r="A539" t="str">
        <x:v>Qwen 3.5|GB300|short|70</x:v>
      </x:c>
      <x:c r="B539" t="str">
        <x:v>Qwen 3.5</x:v>
      </x:c>
      <x:c r="C539" t="str">
        <x:v>qwen3.5</x:v>
      </x:c>
      <x:c r="D539" t="str">
        <x:v>GB300</x:v>
      </x:c>
      <x:c r="E539" t="str">
        <x:v>short</x:v>
      </x:c>
      <x:c r="F539" s="66" t="n">
        <x:v>70</x:v>
      </x:c>
      <x:c r="G539" s="67" t="str">
        <x:v>Y</x:v>
      </x:c>
      <x:c r="H539" s="157" t="n">
        <x:v>519033.262052</x:v>
      </x:c>
      <x:c r="I539" s="70" t="n">
        <x:v>74.588997</x:v>
      </x:c>
      <x:c r="J539" s="70" t="n">
        <x:v>74.588997</x:v>
      </x:c>
      <x:c r="K539" s="158" t="n">
        <x:v>1</x:v>
      </x:c>
      <x:c r="L539" t="str">
        <x:v>GB300</x:v>
      </x:c>
      <x:c r="M539" t="str">
        <x:v>434928</x:v>
      </x:c>
      <x:c r="N539" t="str">
        <x:v>dynamo-sglang</x:v>
      </x:c>
      <x:c r="O539" t="str">
        <x:v>fp8</x:v>
      </x:c>
      <x:c r="P539" t="str">
        <x:v>none</x:v>
      </x:c>
      <x:c r="Q539" t="n">
        <x:v>64</x:v>
      </x:c>
      <x:c r="R539" t="str">
        <x:v>single_turn</x:v>
      </x:c>
      <x:c r="S539" t="n">
        <x:v>1024</x:v>
      </x:c>
      <x:c r="T539" t="n">
        <x:v>1024</x:v>
      </x:c>
      <x:c r="U539" t="n">
        <x:v>11</x:v>
      </x:c>
      <x:c r="V539" t="n">
        <x:v>7</x:v>
      </x:c>
      <x:c r="W539" s="65" t="str">
        <x:v>InferenceX_direct_exact_model_target_met</x:v>
      </x:c>
      <x:c r="X539" s="65" t="str">
        <x:v>InferenceX_direct_exact_model</x:v>
      </x:c>
      <x:c r="Y539" s="72" t="str">
        <x:v>2026-07-13</x:v>
      </x:c>
      <x:c r="Z539" s="65" t="str">
        <x:v>https://github.com/SemiAnalysisAI/InferenceX/actions/runs/29207681289/attempts/2</x:v>
      </x:c>
      <x:c r="AA539" s="65" t="str">
        <x:v>Selected highest output TPS/MW measured row meeting median interactivity &gt;= 70.</x:v>
      </x:c>
    </x:row>
    <x:row r="540">
      <x:c r="A540" t="str">
        <x:v>Qwen 3.5|GB300|long|70</x:v>
      </x:c>
      <x:c r="B540" t="str">
        <x:v>Qwen 3.5</x:v>
      </x:c>
      <x:c r="C540" t="str">
        <x:v>qwen3.5</x:v>
      </x:c>
      <x:c r="D540" t="str">
        <x:v>GB300</x:v>
      </x:c>
      <x:c r="E540" t="str">
        <x:v>long</x:v>
      </x:c>
      <x:c r="F540" s="66" t="n">
        <x:v>70</x:v>
      </x:c>
      <x:c r="G540" s="67" t="str">
        <x:v>Y</x:v>
      </x:c>
      <x:c r="H540" s="157" t="n">
        <x:v>1506223.270261</x:v>
      </x:c>
      <x:c r="I540" s="70" t="n">
        <x:v>79.115529</x:v>
      </x:c>
      <x:c r="J540" s="70" t="n">
        <x:v>79.115529</x:v>
      </x:c>
      <x:c r="K540" s="158" t="n">
        <x:v>1</x:v>
      </x:c>
      <x:c r="L540" t="str">
        <x:v>GB300</x:v>
      </x:c>
      <x:c r="M540" t="str">
        <x:v>437962</x:v>
      </x:c>
      <x:c r="N540" t="str">
        <x:v>dynamo-sglang</x:v>
      </x:c>
      <x:c r="O540" t="str">
        <x:v>fp8</x:v>
      </x:c>
      <x:c r="P540" t="str">
        <x:v>mtp</x:v>
      </x:c>
      <x:c r="Q540" t="n">
        <x:v>1280</x:v>
      </x:c>
      <x:c r="R540" t="str">
        <x:v>single_turn</x:v>
      </x:c>
      <x:c r="S540" t="n">
        <x:v>8192</x:v>
      </x:c>
      <x:c r="T540" t="n">
        <x:v>1024</x:v>
      </x:c>
      <x:c r="U540" t="n">
        <x:v>33</x:v>
      </x:c>
      <x:c r="V540" t="n">
        <x:v>23</x:v>
      </x:c>
      <x:c r="W540" s="65" t="str">
        <x:v>InferenceX_direct_exact_model_target_met</x:v>
      </x:c>
      <x:c r="X540" s="65" t="str">
        <x:v>InferenceX_direct_exact_model</x:v>
      </x:c>
      <x:c r="Y540" s="72" t="str">
        <x:v>2026-07-30</x:v>
      </x:c>
      <x:c r="Z540" s="65" t="str">
        <x:v>https://github.com/SemiAnalysisAI/InferenceX/actions/runs/30115636016/attempts/1</x:v>
      </x:c>
      <x:c r="AA540" s="65" t="str">
        <x:v>Selected highest output TPS/MW measured row meeting median interactivity &gt;= 70.</x:v>
      </x:c>
    </x:row>
    <x:row r="541">
      <x:c r="A541" t="str">
        <x:v>Qwen 3.5|GB300|agentic|70</x:v>
      </x:c>
      <x:c r="B541" t="str">
        <x:v>Qwen 3.5</x:v>
      </x:c>
      <x:c r="C541" t="str">
        <x:v>qwen3.5</x:v>
      </x:c>
      <x:c r="D541" t="str">
        <x:v>GB300</x:v>
      </x:c>
      <x:c r="E541" t="str">
        <x:v>agentic</x:v>
      </x:c>
      <x:c r="F541" s="66" t="n">
        <x:v>70</x:v>
      </x:c>
      <x:c r="G541" s="67" t="str">
        <x:v>Y</x:v>
      </x:c>
      <x:c r="H541" s="157" t="n">
        <x:v>213796.518868</x:v>
      </x:c>
      <x:c r="I541" s="70" t="n">
        <x:v>118.20331</x:v>
      </x:c>
      <x:c r="J541" s="70" t="n">
        <x:v>118.20331</x:v>
      </x:c>
      <x:c r="K541" s="158" t="n">
        <x:v>1</x:v>
      </x:c>
      <x:c r="L541" t="str">
        <x:v>GB300</x:v>
      </x:c>
      <x:c r="M541" t="str">
        <x:v>437955</x:v>
      </x:c>
      <x:c r="N541" t="str">
        <x:v>dynamo-sglang</x:v>
      </x:c>
      <x:c r="O541" t="str">
        <x:v>fp4</x:v>
      </x:c>
      <x:c r="P541" t="str">
        <x:v>mtp</x:v>
      </x:c>
      <x:c r="Q541" t="n">
        <x:v>128</x:v>
      </x:c>
      <x:c r="R541" t="str">
        <x:v>agentic_traces</x:v>
      </x:c>
      <x:c r="S541"/>
      <x:c r="T541"/>
      <x:c r="U541" t="n">
        <x:v>9</x:v>
      </x:c>
      <x:c r="V541" t="n">
        <x:v>7</x:v>
      </x:c>
      <x:c r="W541" s="65" t="str">
        <x:v>InferenceX_direct_exact_model_target_met</x:v>
      </x:c>
      <x:c r="X541" s="65" t="str">
        <x:v>InferenceX_direct_exact_model</x:v>
      </x:c>
      <x:c r="Y541" s="72" t="str">
        <x:v>2026-07-30</x:v>
      </x:c>
      <x:c r="Z541" s="65" t="str">
        <x:v>https://github.com/SemiAnalysisAI/InferenceX/actions/runs/30391410523/attempts/1</x:v>
      </x:c>
      <x:c r="AA541" s="65" t="str">
        <x:v>Selected highest output TPS/MW measured row meeting median interactivity &gt;= 70.</x:v>
      </x:c>
    </x:row>
    <x:row r="542">
      <x:c r="A542" t="str">
        <x:v>Qwen 3.5|GB300|short|100</x:v>
      </x:c>
      <x:c r="B542" t="str">
        <x:v>Qwen 3.5</x:v>
      </x:c>
      <x:c r="C542" t="str">
        <x:v>qwen3.5</x:v>
      </x:c>
      <x:c r="D542" t="str">
        <x:v>GB300</x:v>
      </x:c>
      <x:c r="E542" t="str">
        <x:v>short</x:v>
      </x:c>
      <x:c r="F542" s="66" t="n">
        <x:v>100</x:v>
      </x:c>
      <x:c r="G542" s="67" t="str">
        <x:v>Y</x:v>
      </x:c>
      <x:c r="H542" s="157" t="n">
        <x:v>206083.327442</x:v>
      </x:c>
      <x:c r="I542" s="70" t="n">
        <x:v>120.033266</x:v>
      </x:c>
      <x:c r="J542" s="70" t="n">
        <x:v>120.033266</x:v>
      </x:c>
      <x:c r="K542" s="158" t="n">
        <x:v>1</x:v>
      </x:c>
      <x:c r="L542" t="str">
        <x:v>GB300</x:v>
      </x:c>
      <x:c r="M542" t="str">
        <x:v>434922</x:v>
      </x:c>
      <x:c r="N542" t="str">
        <x:v>dynamo-sglang</x:v>
      </x:c>
      <x:c r="O542" t="str">
        <x:v>fp8</x:v>
      </x:c>
      <x:c r="P542" t="str">
        <x:v>none</x:v>
      </x:c>
      <x:c r="Q542" t="n">
        <x:v>16</x:v>
      </x:c>
      <x:c r="R542" t="str">
        <x:v>single_turn</x:v>
      </x:c>
      <x:c r="S542" t="n">
        <x:v>1024</x:v>
      </x:c>
      <x:c r="T542" t="n">
        <x:v>1024</x:v>
      </x:c>
      <x:c r="U542" t="n">
        <x:v>11</x:v>
      </x:c>
      <x:c r="V542" t="n">
        <x:v>5</x:v>
      </x:c>
      <x:c r="W542" s="65" t="str">
        <x:v>InferenceX_direct_exact_model_target_met</x:v>
      </x:c>
      <x:c r="X542" s="65" t="str">
        <x:v>InferenceX_direct_exact_model</x:v>
      </x:c>
      <x:c r="Y542" s="72" t="str">
        <x:v>2026-07-13</x:v>
      </x:c>
      <x:c r="Z542" s="65" t="str">
        <x:v>https://github.com/SemiAnalysisAI/InferenceX/actions/runs/29207681289/attempts/2</x:v>
      </x:c>
      <x:c r="AA542" s="65" t="str">
        <x:v>Selected highest output TPS/MW measured row meeting median interactivity &gt;= 100.</x:v>
      </x:c>
    </x:row>
    <x:row r="543">
      <x:c r="A543" t="str">
        <x:v>Qwen 3.5|GB300|long|100</x:v>
      </x:c>
      <x:c r="B543" t="str">
        <x:v>Qwen 3.5</x:v>
      </x:c>
      <x:c r="C543" t="str">
        <x:v>qwen3.5</x:v>
      </x:c>
      <x:c r="D543" t="str">
        <x:v>GB300</x:v>
      </x:c>
      <x:c r="E543" t="str">
        <x:v>long</x:v>
      </x:c>
      <x:c r="F543" s="66" t="n">
        <x:v>100</x:v>
      </x:c>
      <x:c r="G543" s="67" t="str">
        <x:v>Y</x:v>
      </x:c>
      <x:c r="H543" s="157" t="n">
        <x:v>746263.206246</x:v>
      </x:c>
      <x:c r="I543" s="70" t="n">
        <x:v>108.535773</x:v>
      </x:c>
      <x:c r="J543" s="70" t="n">
        <x:v>108.535773</x:v>
      </x:c>
      <x:c r="K543" s="158" t="n">
        <x:v>1</x:v>
      </x:c>
      <x:c r="L543" t="str">
        <x:v>GB300</x:v>
      </x:c>
      <x:c r="M543" t="str">
        <x:v>437958</x:v>
      </x:c>
      <x:c r="N543" t="str">
        <x:v>dynamo-sglang</x:v>
      </x:c>
      <x:c r="O543" t="str">
        <x:v>fp8</x:v>
      </x:c>
      <x:c r="P543" t="str">
        <x:v>mtp</x:v>
      </x:c>
      <x:c r="Q543" t="n">
        <x:v>480</x:v>
      </x:c>
      <x:c r="R543" t="str">
        <x:v>single_turn</x:v>
      </x:c>
      <x:c r="S543" t="n">
        <x:v>8192</x:v>
      </x:c>
      <x:c r="T543" t="n">
        <x:v>1024</x:v>
      </x:c>
      <x:c r="U543" t="n">
        <x:v>33</x:v>
      </x:c>
      <x:c r="V543" t="n">
        <x:v>17</x:v>
      </x:c>
      <x:c r="W543" s="65" t="str">
        <x:v>InferenceX_direct_exact_model_target_met</x:v>
      </x:c>
      <x:c r="X543" s="65" t="str">
        <x:v>InferenceX_direct_exact_model</x:v>
      </x:c>
      <x:c r="Y543" s="72" t="str">
        <x:v>2026-07-30</x:v>
      </x:c>
      <x:c r="Z543" s="65" t="str">
        <x:v>https://github.com/SemiAnalysisAI/InferenceX/actions/runs/30115636016/attempts/1</x:v>
      </x:c>
      <x:c r="AA543" s="65" t="str">
        <x:v>Selected highest output TPS/MW measured row meeting median interactivity &gt;= 100.</x:v>
      </x:c>
    </x:row>
    <x:row r="544">
      <x:c r="A544" t="str">
        <x:v>Qwen 3.5|GB300|agentic|100</x:v>
      </x:c>
      <x:c r="B544" t="str">
        <x:v>Qwen 3.5</x:v>
      </x:c>
      <x:c r="C544" t="str">
        <x:v>qwen3.5</x:v>
      </x:c>
      <x:c r="D544" t="str">
        <x:v>GB300</x:v>
      </x:c>
      <x:c r="E544" t="str">
        <x:v>agentic</x:v>
      </x:c>
      <x:c r="F544" s="66" t="n">
        <x:v>100</x:v>
      </x:c>
      <x:c r="G544" s="67" t="str">
        <x:v>Y</x:v>
      </x:c>
      <x:c r="H544" s="157" t="n">
        <x:v>213796.518868</x:v>
      </x:c>
      <x:c r="I544" s="70" t="n">
        <x:v>118.20331</x:v>
      </x:c>
      <x:c r="J544" s="70" t="n">
        <x:v>118.20331</x:v>
      </x:c>
      <x:c r="K544" s="158" t="n">
        <x:v>1</x:v>
      </x:c>
      <x:c r="L544" t="str">
        <x:v>GB300</x:v>
      </x:c>
      <x:c r="M544" t="str">
        <x:v>437955</x:v>
      </x:c>
      <x:c r="N544" t="str">
        <x:v>dynamo-sglang</x:v>
      </x:c>
      <x:c r="O544" t="str">
        <x:v>fp4</x:v>
      </x:c>
      <x:c r="P544" t="str">
        <x:v>mtp</x:v>
      </x:c>
      <x:c r="Q544" t="n">
        <x:v>128</x:v>
      </x:c>
      <x:c r="R544" t="str">
        <x:v>agentic_traces</x:v>
      </x:c>
      <x:c r="S544"/>
      <x:c r="T544"/>
      <x:c r="U544" t="n">
        <x:v>9</x:v>
      </x:c>
      <x:c r="V544" t="n">
        <x:v>6</x:v>
      </x:c>
      <x:c r="W544" s="65" t="str">
        <x:v>InferenceX_direct_exact_model_target_met</x:v>
      </x:c>
      <x:c r="X544" s="65" t="str">
        <x:v>InferenceX_direct_exact_model</x:v>
      </x:c>
      <x:c r="Y544" s="72" t="str">
        <x:v>2026-07-30</x:v>
      </x:c>
      <x:c r="Z544" s="65" t="str">
        <x:v>https://github.com/SemiAnalysisAI/InferenceX/actions/runs/30391410523/attempts/1</x:v>
      </x:c>
      <x:c r="AA544" s="65" t="str">
        <x:v>Selected highest output TPS/MW measured row meeting median interactivity &gt;= 100.</x:v>
      </x:c>
    </x:row>
    <x:row r="545">
      <x:c r="A545" t="str">
        <x:v>Qwen 3.5|R200|short|30</x:v>
      </x:c>
      <x:c r="B545" t="str">
        <x:v>Qwen 3.5</x:v>
      </x:c>
      <x:c r="C545" t="str">
        <x:v>qwen3.5</x:v>
      </x:c>
      <x:c r="D545" t="str">
        <x:v>R200</x:v>
      </x:c>
      <x:c r="E545" t="str">
        <x:v>short</x:v>
      </x:c>
      <x:c r="F545" s="66" t="n">
        <x:v>30</x:v>
      </x:c>
      <x:c r="G545" s="67" t="str">
        <x:f>IF(H545="","N","Y")</x:f>
        <x:v>N</x:v>
      </x:c>
      <x:c r="H545" s="157" t="str">
        <x:f>IFERROR(IF(OR('00b_GPU_Scaling'!F10="",'00b_GPU_Scaling'!F7="",H509=""),"",H509*'00b_GPU_Scaling'!F10/'00b_GPU_Scaling'!F7),"")</x:f>
      </x:c>
      <x:c r="I545" s="70" t="str">
        <x:f>IF(H545="","",I509)</x:f>
      </x:c>
      <x:c r="J545" s="70" t="str">
        <x:f>IF(H545="","",J509)</x:f>
      </x:c>
      <x:c r="K545" s="158" t="str">
        <x:f>IFERROR(IF(OR('00b_GPU_Scaling'!F10="",'00b_GPU_Scaling'!F7=""),"",'00b_GPU_Scaling'!F10/'00b_GPU_Scaling'!F7),"")</x:f>
      </x:c>
      <x:c r="L545" t="str">
        <x:v>B300</x:v>
      </x:c>
      <x:c r="M545" t="str">
        <x:v>432359</x:v>
      </x:c>
      <x:c r="N545" t="str">
        <x:v>sglang</x:v>
      </x:c>
      <x:c r="O545" t="str">
        <x:v>fp4</x:v>
      </x:c>
      <x:c r="P545" t="str">
        <x:v>mtp</x:v>
      </x:c>
      <x:c r="Q545" t="n">
        <x:v>128</x:v>
      </x:c>
      <x:c r="R545" t="str">
        <x:v>single_turn</x:v>
      </x:c>
      <x:c r="S545" t="n">
        <x:v>1024</x:v>
      </x:c>
      <x:c r="T545" t="n">
        <x:v>1024</x:v>
      </x:c>
      <x:c r="U545" t="n">
        <x:v>58</x:v>
      </x:c>
      <x:c r="V545" t="n">
        <x:v>57</x:v>
      </x:c>
      <x:c r="W545" s="65" t="str">
        <x:f>IF(H545="","unavailable_missing_hbm_bandwidth_or_all_in_power","HBM_bandwidth_per_all_in_power_scaled_target_met")</x:f>
        <x:v>unavailable_missing_hbm_bandwidth_or_all_in_power</x:v>
      </x:c>
      <x:c r="X545" s="65" t="str">
        <x:f>IF(H545="","editable_future_gpu_unavailable","InferenceX_source_curve_HBM_bandwidth_power_scaled")</x:f>
        <x:v>editable_future_gpu_unavailable</x:v>
      </x:c>
      <x:c r="Y545" s="72" t="str">
        <x:v>2026-07-04</x:v>
      </x:c>
      <x:c r="Z545" s="65" t="str">
        <x:v>https://github.com/SemiAnalysisAI/InferenceX/actions/runs/28719981652/attempts/1</x:v>
      </x:c>
      <x:c r="AA545" s="65" t="str">
        <x:f>IF(H545="","Enter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46">
      <x:c r="A546" t="str">
        <x:v>Qwen 3.5|R200|long|30</x:v>
      </x:c>
      <x:c r="B546" t="str">
        <x:v>Qwen 3.5</x:v>
      </x:c>
      <x:c r="C546" t="str">
        <x:v>qwen3.5</x:v>
      </x:c>
      <x:c r="D546" t="str">
        <x:v>R200</x:v>
      </x:c>
      <x:c r="E546" t="str">
        <x:v>long</x:v>
      </x:c>
      <x:c r="F546" s="66" t="n">
        <x:v>30</x:v>
      </x:c>
      <x:c r="G546" s="67" t="str">
        <x:f>IF(H546="","N","Y")</x:f>
        <x:v>N</x:v>
      </x:c>
      <x:c r="H546" s="157" t="str">
        <x:f>IFERROR(IF(OR('00b_GPU_Scaling'!F10="",'00b_GPU_Scaling'!F7="",H510=""),"",H510*'00b_GPU_Scaling'!F10/'00b_GPU_Scaling'!F7),"")</x:f>
      </x:c>
      <x:c r="I546" s="70" t="str">
        <x:f>IF(H546="","",I510)</x:f>
      </x:c>
      <x:c r="J546" s="70" t="str">
        <x:f>IF(H546="","",J510)</x:f>
      </x:c>
      <x:c r="K546" s="158" t="str">
        <x:f>IFERROR(IF(OR('00b_GPU_Scaling'!F10="",'00b_GPU_Scaling'!F7=""),"",'00b_GPU_Scaling'!F10/'00b_GPU_Scaling'!F7),"")</x:f>
      </x:c>
      <x:c r="L546" t="str">
        <x:v>B300</x:v>
      </x:c>
      <x:c r="M546" t="str">
        <x:v>432346</x:v>
      </x:c>
      <x:c r="N546" t="str">
        <x:v>sglang</x:v>
      </x:c>
      <x:c r="O546" t="str">
        <x:v>fp4</x:v>
      </x:c>
      <x:c r="P546" t="str">
        <x:v>mtp</x:v>
      </x:c>
      <x:c r="Q546" t="n">
        <x:v>128</x:v>
      </x:c>
      <x:c r="R546" t="str">
        <x:v>single_turn</x:v>
      </x:c>
      <x:c r="S546" t="n">
        <x:v>8192</x:v>
      </x:c>
      <x:c r="T546" t="n">
        <x:v>1024</x:v>
      </x:c>
      <x:c r="U546" t="n">
        <x:v>58</x:v>
      </x:c>
      <x:c r="V546" t="n">
        <x:v>54</x:v>
      </x:c>
      <x:c r="W546" s="65" t="str">
        <x:f>IF(H546="","unavailable_missing_hbm_bandwidth_or_all_in_power","HBM_bandwidth_per_all_in_power_scaled_target_met")</x:f>
        <x:v>unavailable_missing_hbm_bandwidth_or_all_in_power</x:v>
      </x:c>
      <x:c r="X546" s="65" t="str">
        <x:f>IF(H546="","editable_future_gpu_unavailable","InferenceX_source_curve_HBM_bandwidth_power_scaled")</x:f>
        <x:v>editable_future_gpu_unavailable</x:v>
      </x:c>
      <x:c r="Y546" s="72" t="str">
        <x:v>2026-07-04</x:v>
      </x:c>
      <x:c r="Z546" s="65" t="str">
        <x:v>https://github.com/SemiAnalysisAI/InferenceX/actions/runs/28719981652/attempts/1</x:v>
      </x:c>
      <x:c r="AA546" s="65" t="str">
        <x:f>IF(H546="","Enter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47">
      <x:c r="A547" t="str">
        <x:v>Qwen 3.5|R200|agentic|30</x:v>
      </x:c>
      <x:c r="B547" t="str">
        <x:v>Qwen 3.5</x:v>
      </x:c>
      <x:c r="C547" t="str">
        <x:v>qwen3.5</x:v>
      </x:c>
      <x:c r="D547" t="str">
        <x:v>R200</x:v>
      </x:c>
      <x:c r="E547" t="str">
        <x:v>agentic</x:v>
      </x:c>
      <x:c r="F547" s="66" t="n">
        <x:v>30</x:v>
      </x:c>
      <x:c r="G547" s="67" t="str">
        <x:f>IF(H547="","N","Y")</x:f>
        <x:v>N</x:v>
      </x:c>
      <x:c r="H547" s="157" t="str">
        <x:f>IFERROR(IF(OR('00b_GPU_Scaling'!F10="",'00b_GPU_Scaling'!F7="",H511=""),"",H511*'00b_GPU_Scaling'!F10/'00b_GPU_Scaling'!F7),"")</x:f>
      </x:c>
      <x:c r="I547" s="70" t="str">
        <x:f>IF(H547="","",I511)</x:f>
      </x:c>
      <x:c r="J547" s="70" t="str">
        <x:f>IF(H547="","",J511)</x:f>
      </x:c>
      <x:c r="K547" s="158" t="str">
        <x:f>IFERROR(IF(OR('00b_GPU_Scaling'!F10="",'00b_GPU_Scaling'!F7=""),"",'00b_GPU_Scaling'!F10/'00b_GPU_Scaling'!F7),"")</x:f>
      </x:c>
      <x:c r="L547" t="str">
        <x:v>B300</x:v>
      </x:c>
      <x:c r="M547" t="str">
        <x:v>438211</x:v>
      </x:c>
      <x:c r="N547" t="str">
        <x:v>sglang</x:v>
      </x:c>
      <x:c r="O547" t="str">
        <x:v>fp4</x:v>
      </x:c>
      <x:c r="P547" t="str">
        <x:v>mtp</x:v>
      </x:c>
      <x:c r="Q547" t="n">
        <x:v>56</x:v>
      </x:c>
      <x:c r="R547" t="str">
        <x:v>agentic_traces</x:v>
      </x:c>
      <x:c r="S547"/>
      <x:c r="T547"/>
      <x:c r="U547" t="n">
        <x:v>34</x:v>
      </x:c>
      <x:c r="V547" t="n">
        <x:v>34</x:v>
      </x:c>
      <x:c r="W547" s="65" t="str">
        <x:f>IF(H547="","unavailable_missing_hbm_bandwidth_or_all_in_power","HBM_bandwidth_per_all_in_power_scaled_target_met")</x:f>
        <x:v>unavailable_missing_hbm_bandwidth_or_all_in_power</x:v>
      </x:c>
      <x:c r="X547" s="65" t="str">
        <x:f>IF(H547="","editable_future_gpu_unavailable","InferenceX_source_curve_HBM_bandwidth_power_scaled")</x:f>
        <x:v>editable_future_gpu_unavailable</x:v>
      </x:c>
      <x:c r="Y547" s="72" t="str">
        <x:v>2026-08-03</x:v>
      </x:c>
      <x:c r="Z547" s="65" t="str">
        <x:v>https://github.com/SemiAnalysisAI/InferenceX/actions/runs/30730541420/attempts/1</x:v>
      </x:c>
      <x:c r="AA547" s="65" t="str">
        <x:f>IF(H547="","Enter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48">
      <x:c r="A548" t="str">
        <x:v>Qwen 3.5|R200|short|50</x:v>
      </x:c>
      <x:c r="B548" t="str">
        <x:v>Qwen 3.5</x:v>
      </x:c>
      <x:c r="C548" t="str">
        <x:v>qwen3.5</x:v>
      </x:c>
      <x:c r="D548" t="str">
        <x:v>R200</x:v>
      </x:c>
      <x:c r="E548" t="str">
        <x:v>short</x:v>
      </x:c>
      <x:c r="F548" s="66" t="n">
        <x:v>50</x:v>
      </x:c>
      <x:c r="G548" s="67" t="str">
        <x:f>IF(H548="","N","Y")</x:f>
        <x:v>N</x:v>
      </x:c>
      <x:c r="H548" s="157" t="str">
        <x:f>IFERROR(IF(OR('00b_GPU_Scaling'!F10="",'00b_GPU_Scaling'!F7="",H512=""),"",H512*'00b_GPU_Scaling'!F10/'00b_GPU_Scaling'!F7),"")</x:f>
      </x:c>
      <x:c r="I548" s="70" t="str">
        <x:f>IF(H548="","",I512)</x:f>
      </x:c>
      <x:c r="J548" s="70" t="str">
        <x:f>IF(H548="","",J512)</x:f>
      </x:c>
      <x:c r="K548" s="158" t="str">
        <x:f>IFERROR(IF(OR('00b_GPU_Scaling'!F10="",'00b_GPU_Scaling'!F7=""),"",'00b_GPU_Scaling'!F10/'00b_GPU_Scaling'!F7),"")</x:f>
      </x:c>
      <x:c r="L548" t="str">
        <x:v>B300</x:v>
      </x:c>
      <x:c r="M548" t="str">
        <x:v>432359</x:v>
      </x:c>
      <x:c r="N548" t="str">
        <x:v>sglang</x:v>
      </x:c>
      <x:c r="O548" t="str">
        <x:v>fp4</x:v>
      </x:c>
      <x:c r="P548" t="str">
        <x:v>mtp</x:v>
      </x:c>
      <x:c r="Q548" t="n">
        <x:v>128</x:v>
      </x:c>
      <x:c r="R548" t="str">
        <x:v>single_turn</x:v>
      </x:c>
      <x:c r="S548" t="n">
        <x:v>1024</x:v>
      </x:c>
      <x:c r="T548" t="n">
        <x:v>1024</x:v>
      </x:c>
      <x:c r="U548" t="n">
        <x:v>58</x:v>
      </x:c>
      <x:c r="V548" t="n">
        <x:v>53</x:v>
      </x:c>
      <x:c r="W548" s="65" t="str">
        <x:f>IF(H548="","unavailable_missing_hbm_bandwidth_or_all_in_power","HBM_bandwidth_per_all_in_power_scaled_target_met")</x:f>
        <x:v>unavailable_missing_hbm_bandwidth_or_all_in_power</x:v>
      </x:c>
      <x:c r="X548" s="65" t="str">
        <x:f>IF(H548="","editable_future_gpu_unavailable","InferenceX_source_curve_HBM_bandwidth_power_scaled")</x:f>
        <x:v>editable_future_gpu_unavailable</x:v>
      </x:c>
      <x:c r="Y548" s="72" t="str">
        <x:v>2026-07-04</x:v>
      </x:c>
      <x:c r="Z548" s="65" t="str">
        <x:v>https://github.com/SemiAnalysisAI/InferenceX/actions/runs/28719981652/attempts/1</x:v>
      </x:c>
      <x:c r="AA548" s="65" t="str">
        <x:f>IF(H548="","Enter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49">
      <x:c r="A549" t="str">
        <x:v>Qwen 3.5|R200|long|50</x:v>
      </x:c>
      <x:c r="B549" t="str">
        <x:v>Qwen 3.5</x:v>
      </x:c>
      <x:c r="C549" t="str">
        <x:v>qwen3.5</x:v>
      </x:c>
      <x:c r="D549" t="str">
        <x:v>R200</x:v>
      </x:c>
      <x:c r="E549" t="str">
        <x:v>long</x:v>
      </x:c>
      <x:c r="F549" s="66" t="n">
        <x:v>50</x:v>
      </x:c>
      <x:c r="G549" s="67" t="str">
        <x:f>IF(H549="","N","Y")</x:f>
        <x:v>N</x:v>
      </x:c>
      <x:c r="H549" s="157" t="str">
        <x:f>IFERROR(IF(OR('00b_GPU_Scaling'!F10="",'00b_GPU_Scaling'!F7="",H513=""),"",H513*'00b_GPU_Scaling'!F10/'00b_GPU_Scaling'!F7),"")</x:f>
      </x:c>
      <x:c r="I549" s="70" t="str">
        <x:f>IF(H549="","",I513)</x:f>
      </x:c>
      <x:c r="J549" s="70" t="str">
        <x:f>IF(H549="","",J513)</x:f>
      </x:c>
      <x:c r="K549" s="158" t="str">
        <x:f>IFERROR(IF(OR('00b_GPU_Scaling'!F10="",'00b_GPU_Scaling'!F7=""),"",'00b_GPU_Scaling'!F10/'00b_GPU_Scaling'!F7),"")</x:f>
      </x:c>
      <x:c r="L549" t="str">
        <x:v>B300</x:v>
      </x:c>
      <x:c r="M549" t="str">
        <x:v>432340</x:v>
      </x:c>
      <x:c r="N549" t="str">
        <x:v>sglang</x:v>
      </x:c>
      <x:c r="O549" t="str">
        <x:v>fp4</x:v>
      </x:c>
      <x:c r="P549" t="str">
        <x:v>mtp</x:v>
      </x:c>
      <x:c r="Q549" t="n">
        <x:v>64</x:v>
      </x:c>
      <x:c r="R549" t="str">
        <x:v>single_turn</x:v>
      </x:c>
      <x:c r="S549" t="n">
        <x:v>8192</x:v>
      </x:c>
      <x:c r="T549" t="n">
        <x:v>1024</x:v>
      </x:c>
      <x:c r="U549" t="n">
        <x:v>58</x:v>
      </x:c>
      <x:c r="V549" t="n">
        <x:v>46</x:v>
      </x:c>
      <x:c r="W549" s="65" t="str">
        <x:f>IF(H549="","unavailable_missing_hbm_bandwidth_or_all_in_power","HBM_bandwidth_per_all_in_power_scaled_target_met")</x:f>
        <x:v>unavailable_missing_hbm_bandwidth_or_all_in_power</x:v>
      </x:c>
      <x:c r="X549" s="65" t="str">
        <x:f>IF(H549="","editable_future_gpu_unavailable","InferenceX_source_curve_HBM_bandwidth_power_scaled")</x:f>
        <x:v>editable_future_gpu_unavailable</x:v>
      </x:c>
      <x:c r="Y549" s="72" t="str">
        <x:v>2026-07-04</x:v>
      </x:c>
      <x:c r="Z549" s="65" t="str">
        <x:v>https://github.com/SemiAnalysisAI/InferenceX/actions/runs/28719981652/attempts/1</x:v>
      </x:c>
      <x:c r="AA549" s="65" t="str">
        <x:f>IF(H549="","Enter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50">
      <x:c r="A550" t="str">
        <x:v>Qwen 3.5|R200|agentic|50</x:v>
      </x:c>
      <x:c r="B550" t="str">
        <x:v>Qwen 3.5</x:v>
      </x:c>
      <x:c r="C550" t="str">
        <x:v>qwen3.5</x:v>
      </x:c>
      <x:c r="D550" t="str">
        <x:v>R200</x:v>
      </x:c>
      <x:c r="E550" t="str">
        <x:v>agentic</x:v>
      </x:c>
      <x:c r="F550" s="66" t="n">
        <x:v>50</x:v>
      </x:c>
      <x:c r="G550" s="67" t="str">
        <x:f>IF(H550="","N","Y")</x:f>
        <x:v>N</x:v>
      </x:c>
      <x:c r="H550" s="157" t="str">
        <x:f>IFERROR(IF(OR('00b_GPU_Scaling'!F10="",'00b_GPU_Scaling'!F7="",H514=""),"",H514*'00b_GPU_Scaling'!F10/'00b_GPU_Scaling'!F7),"")</x:f>
      </x:c>
      <x:c r="I550" s="70" t="str">
        <x:f>IF(H550="","",I514)</x:f>
      </x:c>
      <x:c r="J550" s="70" t="str">
        <x:f>IF(H550="","",J514)</x:f>
      </x:c>
      <x:c r="K550" s="158" t="str">
        <x:f>IFERROR(IF(OR('00b_GPU_Scaling'!F10="",'00b_GPU_Scaling'!F7=""),"",'00b_GPU_Scaling'!F10/'00b_GPU_Scaling'!F7),"")</x:f>
      </x:c>
      <x:c r="L550" t="str">
        <x:v>B300</x:v>
      </x:c>
      <x:c r="M550" t="str">
        <x:v>438211</x:v>
      </x:c>
      <x:c r="N550" t="str">
        <x:v>sglang</x:v>
      </x:c>
      <x:c r="O550" t="str">
        <x:v>fp4</x:v>
      </x:c>
      <x:c r="P550" t="str">
        <x:v>mtp</x:v>
      </x:c>
      <x:c r="Q550" t="n">
        <x:v>56</x:v>
      </x:c>
      <x:c r="R550" t="str">
        <x:v>agentic_traces</x:v>
      </x:c>
      <x:c r="S550"/>
      <x:c r="T550"/>
      <x:c r="U550" t="n">
        <x:v>34</x:v>
      </x:c>
      <x:c r="V550" t="n">
        <x:v>33</x:v>
      </x:c>
      <x:c r="W550" s="65" t="str">
        <x:f>IF(H550="","unavailable_missing_hbm_bandwidth_or_all_in_power","HBM_bandwidth_per_all_in_power_scaled_target_met")</x:f>
        <x:v>unavailable_missing_hbm_bandwidth_or_all_in_power</x:v>
      </x:c>
      <x:c r="X550" s="65" t="str">
        <x:f>IF(H550="","editable_future_gpu_unavailable","InferenceX_source_curve_HBM_bandwidth_power_scaled")</x:f>
        <x:v>editable_future_gpu_unavailable</x:v>
      </x:c>
      <x:c r="Y550" s="72" t="str">
        <x:v>2026-08-03</x:v>
      </x:c>
      <x:c r="Z550" s="65" t="str">
        <x:v>https://github.com/SemiAnalysisAI/InferenceX/actions/runs/30730541420/attempts/1</x:v>
      </x:c>
      <x:c r="AA550" s="65" t="str">
        <x:f>IF(H550="","Enter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51">
      <x:c r="A551" t="str">
        <x:v>Qwen 3.5|R200|short|70</x:v>
      </x:c>
      <x:c r="B551" t="str">
        <x:v>Qwen 3.5</x:v>
      </x:c>
      <x:c r="C551" t="str">
        <x:v>qwen3.5</x:v>
      </x:c>
      <x:c r="D551" t="str">
        <x:v>R200</x:v>
      </x:c>
      <x:c r="E551" t="str">
        <x:v>short</x:v>
      </x:c>
      <x:c r="F551" s="66" t="n">
        <x:v>70</x:v>
      </x:c>
      <x:c r="G551" s="67" t="str">
        <x:f>IF(H551="","N","Y")</x:f>
        <x:v>N</x:v>
      </x:c>
      <x:c r="H551" s="157" t="str">
        <x:f>IFERROR(IF(OR('00b_GPU_Scaling'!F10="",'00b_GPU_Scaling'!F7="",H515=""),"",H515*'00b_GPU_Scaling'!F10/'00b_GPU_Scaling'!F7),"")</x:f>
      </x:c>
      <x:c r="I551" s="70" t="str">
        <x:f>IF(H551="","",I515)</x:f>
      </x:c>
      <x:c r="J551" s="70" t="str">
        <x:f>IF(H551="","",J515)</x:f>
      </x:c>
      <x:c r="K551" s="158" t="str">
        <x:f>IFERROR(IF(OR('00b_GPU_Scaling'!F10="",'00b_GPU_Scaling'!F7=""),"",'00b_GPU_Scaling'!F10/'00b_GPU_Scaling'!F7),"")</x:f>
      </x:c>
      <x:c r="L551" t="str">
        <x:v>B300</x:v>
      </x:c>
      <x:c r="M551" t="str">
        <x:v>432375</x:v>
      </x:c>
      <x:c r="N551" t="str">
        <x:v>sglang</x:v>
      </x:c>
      <x:c r="O551" t="str">
        <x:v>fp4</x:v>
      </x:c>
      <x:c r="P551" t="str">
        <x:v>mtp</x:v>
      </x:c>
      <x:c r="Q551" t="n">
        <x:v>64</x:v>
      </x:c>
      <x:c r="R551" t="str">
        <x:v>single_turn</x:v>
      </x:c>
      <x:c r="S551" t="n">
        <x:v>1024</x:v>
      </x:c>
      <x:c r="T551" t="n">
        <x:v>1024</x:v>
      </x:c>
      <x:c r="U551" t="n">
        <x:v>58</x:v>
      </x:c>
      <x:c r="V551" t="n">
        <x:v>46</x:v>
      </x:c>
      <x:c r="W551" s="65" t="str">
        <x:f>IF(H551="","unavailable_missing_hbm_bandwidth_or_all_in_power","HBM_bandwidth_per_all_in_power_scaled_target_met")</x:f>
        <x:v>unavailable_missing_hbm_bandwidth_or_all_in_power</x:v>
      </x:c>
      <x:c r="X551" s="65" t="str">
        <x:f>IF(H551="","editable_future_gpu_unavailable","InferenceX_source_curve_HBM_bandwidth_power_scaled")</x:f>
        <x:v>editable_future_gpu_unavailable</x:v>
      </x:c>
      <x:c r="Y551" s="72" t="str">
        <x:v>2026-07-04</x:v>
      </x:c>
      <x:c r="Z551" s="65" t="str">
        <x:v>https://github.com/SemiAnalysisAI/InferenceX/actions/runs/28719981652/attempts/1</x:v>
      </x:c>
      <x:c r="AA551" s="65" t="str">
        <x:f>IF(H551="","Enter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52">
      <x:c r="A552" t="str">
        <x:v>Qwen 3.5|R200|long|70</x:v>
      </x:c>
      <x:c r="B552" t="str">
        <x:v>Qwen 3.5</x:v>
      </x:c>
      <x:c r="C552" t="str">
        <x:v>qwen3.5</x:v>
      </x:c>
      <x:c r="D552" t="str">
        <x:v>R200</x:v>
      </x:c>
      <x:c r="E552" t="str">
        <x:v>long</x:v>
      </x:c>
      <x:c r="F552" s="66" t="n">
        <x:v>70</x:v>
      </x:c>
      <x:c r="G552" s="67" t="str">
        <x:f>IF(H552="","N","Y")</x:f>
        <x:v>N</x:v>
      </x:c>
      <x:c r="H552" s="157" t="str">
        <x:f>IFERROR(IF(OR('00b_GPU_Scaling'!F10="",'00b_GPU_Scaling'!F7="",H516=""),"",H516*'00b_GPU_Scaling'!F10/'00b_GPU_Scaling'!F7),"")</x:f>
      </x:c>
      <x:c r="I552" s="70" t="str">
        <x:f>IF(H552="","",I516)</x:f>
      </x:c>
      <x:c r="J552" s="70" t="str">
        <x:f>IF(H552="","",J516)</x:f>
      </x:c>
      <x:c r="K552" s="158" t="str">
        <x:f>IFERROR(IF(OR('00b_GPU_Scaling'!F10="",'00b_GPU_Scaling'!F7=""),"",'00b_GPU_Scaling'!F10/'00b_GPU_Scaling'!F7),"")</x:f>
      </x:c>
      <x:c r="L552" t="str">
        <x:v>B300</x:v>
      </x:c>
      <x:c r="M552" t="str">
        <x:v>432382</x:v>
      </x:c>
      <x:c r="N552" t="str">
        <x:v>sglang</x:v>
      </x:c>
      <x:c r="O552" t="str">
        <x:v>fp4</x:v>
      </x:c>
      <x:c r="P552" t="str">
        <x:v>mtp</x:v>
      </x:c>
      <x:c r="Q552" t="n">
        <x:v>32</x:v>
      </x:c>
      <x:c r="R552" t="str">
        <x:v>single_turn</x:v>
      </x:c>
      <x:c r="S552" t="n">
        <x:v>8192</x:v>
      </x:c>
      <x:c r="T552" t="n">
        <x:v>1024</x:v>
      </x:c>
      <x:c r="U552" t="n">
        <x:v>58</x:v>
      </x:c>
      <x:c r="V552" t="n">
        <x:v>37</x:v>
      </x:c>
      <x:c r="W552" s="65" t="str">
        <x:f>IF(H552="","unavailable_missing_hbm_bandwidth_or_all_in_power","HBM_bandwidth_per_all_in_power_scaled_target_met")</x:f>
        <x:v>unavailable_missing_hbm_bandwidth_or_all_in_power</x:v>
      </x:c>
      <x:c r="X552" s="65" t="str">
        <x:f>IF(H552="","editable_future_gpu_unavailable","InferenceX_source_curve_HBM_bandwidth_power_scaled")</x:f>
        <x:v>editable_future_gpu_unavailable</x:v>
      </x:c>
      <x:c r="Y552" s="72" t="str">
        <x:v>2026-07-04</x:v>
      </x:c>
      <x:c r="Z552" s="65" t="str">
        <x:v>https://github.com/SemiAnalysisAI/InferenceX/actions/runs/28719981652/attempts/1</x:v>
      </x:c>
      <x:c r="AA552" s="65" t="str">
        <x:f>IF(H552="","Enter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53">
      <x:c r="A553" t="str">
        <x:v>Qwen 3.5|R200|agentic|70</x:v>
      </x:c>
      <x:c r="B553" t="str">
        <x:v>Qwen 3.5</x:v>
      </x:c>
      <x:c r="C553" t="str">
        <x:v>qwen3.5</x:v>
      </x:c>
      <x:c r="D553" t="str">
        <x:v>R200</x:v>
      </x:c>
      <x:c r="E553" t="str">
        <x:v>agentic</x:v>
      </x:c>
      <x:c r="F553" s="66" t="n">
        <x:v>70</x:v>
      </x:c>
      <x:c r="G553" s="67" t="str">
        <x:f>IF(H553="","N","Y")</x:f>
        <x:v>N</x:v>
      </x:c>
      <x:c r="H553" s="157" t="str">
        <x:f>IFERROR(IF(OR('00b_GPU_Scaling'!F10="",'00b_GPU_Scaling'!F7="",H517=""),"",H517*'00b_GPU_Scaling'!F10/'00b_GPU_Scaling'!F7),"")</x:f>
      </x:c>
      <x:c r="I553" s="70" t="str">
        <x:f>IF(H553="","",I517)</x:f>
      </x:c>
      <x:c r="J553" s="70" t="str">
        <x:f>IF(H553="","",J517)</x:f>
      </x:c>
      <x:c r="K553" s="158" t="str">
        <x:f>IFERROR(IF(OR('00b_GPU_Scaling'!F10="",'00b_GPU_Scaling'!F7=""),"",'00b_GPU_Scaling'!F10/'00b_GPU_Scaling'!F7),"")</x:f>
      </x:c>
      <x:c r="L553" t="str">
        <x:v>B300</x:v>
      </x:c>
      <x:c r="M553" t="str">
        <x:v>438211</x:v>
      </x:c>
      <x:c r="N553" t="str">
        <x:v>sglang</x:v>
      </x:c>
      <x:c r="O553" t="str">
        <x:v>fp4</x:v>
      </x:c>
      <x:c r="P553" t="str">
        <x:v>mtp</x:v>
      </x:c>
      <x:c r="Q553" t="n">
        <x:v>56</x:v>
      </x:c>
      <x:c r="R553" t="str">
        <x:v>agentic_traces</x:v>
      </x:c>
      <x:c r="S553"/>
      <x:c r="T553"/>
      <x:c r="U553" t="n">
        <x:v>34</x:v>
      </x:c>
      <x:c r="V553" t="n">
        <x:v>32</x:v>
      </x:c>
      <x:c r="W553" s="65" t="str">
        <x:f>IF(H553="","unavailable_missing_hbm_bandwidth_or_all_in_power","HBM_bandwidth_per_all_in_power_scaled_target_met")</x:f>
        <x:v>unavailable_missing_hbm_bandwidth_or_all_in_power</x:v>
      </x:c>
      <x:c r="X553" s="65" t="str">
        <x:f>IF(H553="","editable_future_gpu_unavailable","InferenceX_source_curve_HBM_bandwidth_power_scaled")</x:f>
        <x:v>editable_future_gpu_unavailable</x:v>
      </x:c>
      <x:c r="Y553" s="72" t="str">
        <x:v>2026-08-03</x:v>
      </x:c>
      <x:c r="Z553" s="65" t="str">
        <x:v>https://github.com/SemiAnalysisAI/InferenceX/actions/runs/30730541420/attempts/1</x:v>
      </x:c>
      <x:c r="AA553" s="65" t="str">
        <x:f>IF(H553="","Enter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54">
      <x:c r="A554" t="str">
        <x:v>Qwen 3.5|R200|short|100</x:v>
      </x:c>
      <x:c r="B554" t="str">
        <x:v>Qwen 3.5</x:v>
      </x:c>
      <x:c r="C554" t="str">
        <x:v>qwen3.5</x:v>
      </x:c>
      <x:c r="D554" t="str">
        <x:v>R200</x:v>
      </x:c>
      <x:c r="E554" t="str">
        <x:v>short</x:v>
      </x:c>
      <x:c r="F554" s="66" t="n">
        <x:v>100</x:v>
      </x:c>
      <x:c r="G554" s="67" t="str">
        <x:f>IF(H554="","N","Y")</x:f>
        <x:v>N</x:v>
      </x:c>
      <x:c r="H554" s="157" t="str">
        <x:f>IFERROR(IF(OR('00b_GPU_Scaling'!F10="",'00b_GPU_Scaling'!F7="",H518=""),"",H518*'00b_GPU_Scaling'!F10/'00b_GPU_Scaling'!F7),"")</x:f>
      </x:c>
      <x:c r="I554" s="70" t="str">
        <x:f>IF(H554="","",I518)</x:f>
      </x:c>
      <x:c r="J554" s="70" t="str">
        <x:f>IF(H554="","",J518)</x:f>
      </x:c>
      <x:c r="K554" s="158" t="str">
        <x:f>IFERROR(IF(OR('00b_GPU_Scaling'!F10="",'00b_GPU_Scaling'!F7=""),"",'00b_GPU_Scaling'!F10/'00b_GPU_Scaling'!F7),"")</x:f>
      </x:c>
      <x:c r="L554" t="str">
        <x:v>B300</x:v>
      </x:c>
      <x:c r="M554" t="str">
        <x:v>432360</x:v>
      </x:c>
      <x:c r="N554" t="str">
        <x:v>sglang</x:v>
      </x:c>
      <x:c r="O554" t="str">
        <x:v>fp4</x:v>
      </x:c>
      <x:c r="P554" t="str">
        <x:v>mtp</x:v>
      </x:c>
      <x:c r="Q554" t="n">
        <x:v>64</x:v>
      </x:c>
      <x:c r="R554" t="str">
        <x:v>single_turn</x:v>
      </x:c>
      <x:c r="S554" t="n">
        <x:v>1024</x:v>
      </x:c>
      <x:c r="T554" t="n">
        <x:v>1024</x:v>
      </x:c>
      <x:c r="U554" t="n">
        <x:v>58</x:v>
      </x:c>
      <x:c r="V554" t="n">
        <x:v>32</x:v>
      </x:c>
      <x:c r="W554" s="65" t="str">
        <x:f>IF(H554="","unavailable_missing_hbm_bandwidth_or_all_in_power","HBM_bandwidth_per_all_in_power_scaled_target_met")</x:f>
        <x:v>unavailable_missing_hbm_bandwidth_or_all_in_power</x:v>
      </x:c>
      <x:c r="X554" s="65" t="str">
        <x:f>IF(H554="","editable_future_gpu_unavailable","InferenceX_source_curve_HBM_bandwidth_power_scaled")</x:f>
        <x:v>editable_future_gpu_unavailable</x:v>
      </x:c>
      <x:c r="Y554" s="72" t="str">
        <x:v>2026-07-04</x:v>
      </x:c>
      <x:c r="Z554" s="65" t="str">
        <x:v>https://github.com/SemiAnalysisAI/InferenceX/actions/runs/28719981652/attempts/1</x:v>
      </x:c>
      <x:c r="AA554" s="65" t="str">
        <x:f>IF(H554="","Enter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55">
      <x:c r="A555" t="str">
        <x:v>Qwen 3.5|R200|long|100</x:v>
      </x:c>
      <x:c r="B555" t="str">
        <x:v>Qwen 3.5</x:v>
      </x:c>
      <x:c r="C555" t="str">
        <x:v>qwen3.5</x:v>
      </x:c>
      <x:c r="D555" t="str">
        <x:v>R200</x:v>
      </x:c>
      <x:c r="E555" t="str">
        <x:v>long</x:v>
      </x:c>
      <x:c r="F555" s="66" t="n">
        <x:v>100</x:v>
      </x:c>
      <x:c r="G555" s="67" t="str">
        <x:f>IF(H555="","N","Y")</x:f>
        <x:v>N</x:v>
      </x:c>
      <x:c r="H555" s="157" t="str">
        <x:f>IFERROR(IF(OR('00b_GPU_Scaling'!F10="",'00b_GPU_Scaling'!F7="",H519=""),"",H519*'00b_GPU_Scaling'!F10/'00b_GPU_Scaling'!F7),"")</x:f>
      </x:c>
      <x:c r="I555" s="70" t="str">
        <x:f>IF(H555="","",I519)</x:f>
      </x:c>
      <x:c r="J555" s="70" t="str">
        <x:f>IF(H555="","",J519)</x:f>
      </x:c>
      <x:c r="K555" s="158" t="str">
        <x:f>IFERROR(IF(OR('00b_GPU_Scaling'!F10="",'00b_GPU_Scaling'!F7=""),"",'00b_GPU_Scaling'!F10/'00b_GPU_Scaling'!F7),"")</x:f>
      </x:c>
      <x:c r="L555" t="str">
        <x:v>B300</x:v>
      </x:c>
      <x:c r="M555" t="str">
        <x:v>432368</x:v>
      </x:c>
      <x:c r="N555" t="str">
        <x:v>sglang</x:v>
      </x:c>
      <x:c r="O555" t="str">
        <x:v>fp4</x:v>
      </x:c>
      <x:c r="P555" t="str">
        <x:v>mtp</x:v>
      </x:c>
      <x:c r="Q555" t="n">
        <x:v>16</x:v>
      </x:c>
      <x:c r="R555" t="str">
        <x:v>single_turn</x:v>
      </x:c>
      <x:c r="S555" t="n">
        <x:v>8192</x:v>
      </x:c>
      <x:c r="T555" t="n">
        <x:v>1024</x:v>
      </x:c>
      <x:c r="U555" t="n">
        <x:v>58</x:v>
      </x:c>
      <x:c r="V555" t="n">
        <x:v>28</x:v>
      </x:c>
      <x:c r="W555" s="65" t="str">
        <x:f>IF(H555="","unavailable_missing_hbm_bandwidth_or_all_in_power","HBM_bandwidth_per_all_in_power_scaled_target_met")</x:f>
        <x:v>unavailable_missing_hbm_bandwidth_or_all_in_power</x:v>
      </x:c>
      <x:c r="X555" s="65" t="str">
        <x:f>IF(H555="","editable_future_gpu_unavailable","InferenceX_source_curve_HBM_bandwidth_power_scaled")</x:f>
        <x:v>editable_future_gpu_unavailable</x:v>
      </x:c>
      <x:c r="Y555" s="72" t="str">
        <x:v>2026-07-04</x:v>
      </x:c>
      <x:c r="Z555" s="65" t="str">
        <x:v>https://github.com/SemiAnalysisAI/InferenceX/actions/runs/28719981652/attempts/1</x:v>
      </x:c>
      <x:c r="AA555" s="65" t="str">
        <x:f>IF(H555="","Enter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56">
      <x:c r="A556" t="str">
        <x:v>Qwen 3.5|R200|agentic|100</x:v>
      </x:c>
      <x:c r="B556" t="str">
        <x:v>Qwen 3.5</x:v>
      </x:c>
      <x:c r="C556" t="str">
        <x:v>qwen3.5</x:v>
      </x:c>
      <x:c r="D556" t="str">
        <x:v>R200</x:v>
      </x:c>
      <x:c r="E556" t="str">
        <x:v>agentic</x:v>
      </x:c>
      <x:c r="F556" s="66" t="n">
        <x:v>100</x:v>
      </x:c>
      <x:c r="G556" s="67" t="str">
        <x:f>IF(H556="","N","Y")</x:f>
        <x:v>N</x:v>
      </x:c>
      <x:c r="H556" s="157" t="str">
        <x:f>IFERROR(IF(OR('00b_GPU_Scaling'!F10="",'00b_GPU_Scaling'!F7="",H520=""),"",H520*'00b_GPU_Scaling'!F10/'00b_GPU_Scaling'!F7),"")</x:f>
      </x:c>
      <x:c r="I556" s="70" t="str">
        <x:f>IF(H556="","",I520)</x:f>
      </x:c>
      <x:c r="J556" s="70" t="str">
        <x:f>IF(H556="","",J520)</x:f>
      </x:c>
      <x:c r="K556" s="158" t="str">
        <x:f>IFERROR(IF(OR('00b_GPU_Scaling'!F10="",'00b_GPU_Scaling'!F7=""),"",'00b_GPU_Scaling'!F10/'00b_GPU_Scaling'!F7),"")</x:f>
      </x:c>
      <x:c r="L556" t="str">
        <x:v>B300</x:v>
      </x:c>
      <x:c r="M556" t="str">
        <x:v>438191</x:v>
      </x:c>
      <x:c r="N556" t="str">
        <x:v>sglang</x:v>
      </x:c>
      <x:c r="O556" t="str">
        <x:v>fp4</x:v>
      </x:c>
      <x:c r="P556" t="str">
        <x:v>mtp</x:v>
      </x:c>
      <x:c r="Q556" t="n">
        <x:v>44</x:v>
      </x:c>
      <x:c r="R556" t="str">
        <x:v>agentic_traces</x:v>
      </x:c>
      <x:c r="S556"/>
      <x:c r="T556"/>
      <x:c r="U556" t="n">
        <x:v>34</x:v>
      </x:c>
      <x:c r="V556" t="n">
        <x:v>27</x:v>
      </x:c>
      <x:c r="W556" s="65" t="str">
        <x:f>IF(H556="","unavailable_missing_hbm_bandwidth_or_all_in_power","HBM_bandwidth_per_all_in_power_scaled_target_met")</x:f>
        <x:v>unavailable_missing_hbm_bandwidth_or_all_in_power</x:v>
      </x:c>
      <x:c r="X556" s="65" t="str">
        <x:f>IF(H556="","editable_future_gpu_unavailable","InferenceX_source_curve_HBM_bandwidth_power_scaled")</x:f>
        <x:v>editable_future_gpu_unavailable</x:v>
      </x:c>
      <x:c r="Y556" s="72" t="str">
        <x:v>2026-08-03</x:v>
      </x:c>
      <x:c r="Z556" s="65" t="str">
        <x:v>https://github.com/SemiAnalysisAI/InferenceX/actions/runs/30730541420/attempts/1</x:v>
      </x:c>
      <x:c r="AA556" s="65" t="str">
        <x:f>IF(H556="","Enter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57">
      <x:c r="A557" t="str">
        <x:v>Qwen 3.5|VR200|short|30</x:v>
      </x:c>
      <x:c r="B557" t="str">
        <x:v>Qwen 3.5</x:v>
      </x:c>
      <x:c r="C557" t="str">
        <x:v>qwen3.5</x:v>
      </x:c>
      <x:c r="D557" t="str">
        <x:v>VR200</x:v>
      </x:c>
      <x:c r="E557" t="str">
        <x:v>short</x:v>
      </x:c>
      <x:c r="F557" s="66" t="n">
        <x:v>30</x:v>
      </x:c>
      <x:c r="G557" s="67" t="str">
        <x:f>IF(H557="","N","Y")</x:f>
        <x:v>N</x:v>
      </x:c>
      <x:c r="H557" s="157" t="str">
        <x:f>IFERROR(IF(OR('00b_GPU_Scaling'!F11="",'00b_GPU_Scaling'!F9="",H533=""),"",H533*'00b_GPU_Scaling'!F11/'00b_GPU_Scaling'!F9),"")</x:f>
      </x:c>
      <x:c r="I557" s="70" t="str">
        <x:f>IF(H557="","",I533)</x:f>
      </x:c>
      <x:c r="J557" s="70" t="str">
        <x:f>IF(H557="","",J533)</x:f>
      </x:c>
      <x:c r="K557" s="158" t="str">
        <x:f>IFERROR(IF(OR('00b_GPU_Scaling'!F11="",'00b_GPU_Scaling'!F9=""),"",'00b_GPU_Scaling'!F11/'00b_GPU_Scaling'!F9),"")</x:f>
      </x:c>
      <x:c r="L557" t="str">
        <x:v>GB300</x:v>
      </x:c>
      <x:c r="M557" t="str">
        <x:v>434941</x:v>
      </x:c>
      <x:c r="N557" t="str">
        <x:v>dynamo-sglang</x:v>
      </x:c>
      <x:c r="O557" t="str">
        <x:v>fp8</x:v>
      </x:c>
      <x:c r="P557" t="str">
        <x:v>none</x:v>
      </x:c>
      <x:c r="Q557" t="n">
        <x:v>4096</x:v>
      </x:c>
      <x:c r="R557" t="str">
        <x:v>single_turn</x:v>
      </x:c>
      <x:c r="S557" t="n">
        <x:v>1024</x:v>
      </x:c>
      <x:c r="T557" t="n">
        <x:v>1024</x:v>
      </x:c>
      <x:c r="U557" t="n">
        <x:v>11</x:v>
      </x:c>
      <x:c r="V557" t="n">
        <x:v>11</x:v>
      </x:c>
      <x:c r="W557" s="65" t="str">
        <x:f>IF(H557="","unavailable_missing_hbm_bandwidth_or_all_in_power","HBM_bandwidth_per_all_in_power_scaled_target_met")</x:f>
        <x:v>unavailable_missing_hbm_bandwidth_or_all_in_power</x:v>
      </x:c>
      <x:c r="X557" s="65" t="str">
        <x:f>IF(H557="","editable_future_gpu_unavailable","InferenceX_source_curve_HBM_bandwidth_power_scaled")</x:f>
        <x:v>editable_future_gpu_unavailable</x:v>
      </x:c>
      <x:c r="Y557" s="72" t="str">
        <x:v>2026-07-13</x:v>
      </x:c>
      <x:c r="Z557" s="65" t="str">
        <x:v>https://github.com/SemiAnalysisAI/InferenceX/actions/runs/29207681289/attempts/2</x:v>
      </x:c>
      <x:c r="AA557" s="65" t="str">
        <x:f>IF(H557="","Enter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58">
      <x:c r="A558" t="str">
        <x:v>Qwen 3.5|VR200|long|30</x:v>
      </x:c>
      <x:c r="B558" t="str">
        <x:v>Qwen 3.5</x:v>
      </x:c>
      <x:c r="C558" t="str">
        <x:v>qwen3.5</x:v>
      </x:c>
      <x:c r="D558" t="str">
        <x:v>VR200</x:v>
      </x:c>
      <x:c r="E558" t="str">
        <x:v>long</x:v>
      </x:c>
      <x:c r="F558" s="66" t="n">
        <x:v>30</x:v>
      </x:c>
      <x:c r="G558" s="67" t="str">
        <x:f>IF(H558="","N","Y")</x:f>
        <x:v>N</x:v>
      </x:c>
      <x:c r="H558" s="157" t="str">
        <x:f>IFERROR(IF(OR('00b_GPU_Scaling'!F11="",'00b_GPU_Scaling'!F9="",H534=""),"",H534*'00b_GPU_Scaling'!F11/'00b_GPU_Scaling'!F9),"")</x:f>
      </x:c>
      <x:c r="I558" s="70" t="str">
        <x:f>IF(H558="","",I534)</x:f>
      </x:c>
      <x:c r="J558" s="70" t="str">
        <x:f>IF(H558="","",J534)</x:f>
      </x:c>
      <x:c r="K558" s="158" t="str">
        <x:f>IFERROR(IF(OR('00b_GPU_Scaling'!F11="",'00b_GPU_Scaling'!F9=""),"",'00b_GPU_Scaling'!F11/'00b_GPU_Scaling'!F9),"")</x:f>
      </x:c>
      <x:c r="L558" t="str">
        <x:v>GB300</x:v>
      </x:c>
      <x:c r="M558" t="str">
        <x:v>428712</x:v>
      </x:c>
      <x:c r="N558" t="str">
        <x:v>dynamo-sglang</x:v>
      </x:c>
      <x:c r="O558" t="str">
        <x:v>fp4</x:v>
      </x:c>
      <x:c r="P558" t="str">
        <x:v>none</x:v>
      </x:c>
      <x:c r="Q558" t="n">
        <x:v>5120</x:v>
      </x:c>
      <x:c r="R558" t="str">
        <x:v>single_turn</x:v>
      </x:c>
      <x:c r="S558" t="n">
        <x:v>8192</x:v>
      </x:c>
      <x:c r="T558" t="n">
        <x:v>1024</x:v>
      </x:c>
      <x:c r="U558" t="n">
        <x:v>33</x:v>
      </x:c>
      <x:c r="V558" t="n">
        <x:v>33</x:v>
      </x:c>
      <x:c r="W558" s="65" t="str">
        <x:f>IF(H558="","unavailable_missing_hbm_bandwidth_or_all_in_power","HBM_bandwidth_per_all_in_power_scaled_target_met")</x:f>
        <x:v>unavailable_missing_hbm_bandwidth_or_all_in_power</x:v>
      </x:c>
      <x:c r="X558" s="65" t="str">
        <x:f>IF(H558="","editable_future_gpu_unavailable","InferenceX_source_curve_HBM_bandwidth_power_scaled")</x:f>
        <x:v>editable_future_gpu_unavailable</x:v>
      </x:c>
      <x:c r="Y558" s="72" t="str">
        <x:v>2026-06-25</x:v>
      </x:c>
      <x:c r="Z558" s="65" t="str">
        <x:v>https://github.com/SemiAnalysisAI/InferenceX/actions/runs/28131757535/attempts/1</x:v>
      </x:c>
      <x:c r="AA558" s="65" t="str">
        <x:f>IF(H558="","Enter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59">
      <x:c r="A559" t="str">
        <x:v>Qwen 3.5|VR200|agentic|30</x:v>
      </x:c>
      <x:c r="B559" t="str">
        <x:v>Qwen 3.5</x:v>
      </x:c>
      <x:c r="C559" t="str">
        <x:v>qwen3.5</x:v>
      </x:c>
      <x:c r="D559" t="str">
        <x:v>VR200</x:v>
      </x:c>
      <x:c r="E559" t="str">
        <x:v>agentic</x:v>
      </x:c>
      <x:c r="F559" s="66" t="n">
        <x:v>30</x:v>
      </x:c>
      <x:c r="G559" s="67" t="str">
        <x:f>IF(H559="","N","Y")</x:f>
        <x:v>N</x:v>
      </x:c>
      <x:c r="H559" s="157" t="str">
        <x:f>IFERROR(IF(OR('00b_GPU_Scaling'!F11="",'00b_GPU_Scaling'!F9="",H535=""),"",H535*'00b_GPU_Scaling'!F11/'00b_GPU_Scaling'!F9),"")</x:f>
      </x:c>
      <x:c r="I559" s="70" t="str">
        <x:f>IF(H559="","",I535)</x:f>
      </x:c>
      <x:c r="J559" s="70" t="str">
        <x:f>IF(H559="","",J535)</x:f>
      </x:c>
      <x:c r="K559" s="158" t="str">
        <x:f>IFERROR(IF(OR('00b_GPU_Scaling'!F11="",'00b_GPU_Scaling'!F9=""),"",'00b_GPU_Scaling'!F11/'00b_GPU_Scaling'!F9),"")</x:f>
      </x:c>
      <x:c r="L559" t="str">
        <x:v>GB300</x:v>
      </x:c>
      <x:c r="M559" t="str">
        <x:v>437995</x:v>
      </x:c>
      <x:c r="N559" t="str">
        <x:v>dynamo-sglang</x:v>
      </x:c>
      <x:c r="O559" t="str">
        <x:v>fp4</x:v>
      </x:c>
      <x:c r="P559" t="str">
        <x:v>mtp</x:v>
      </x:c>
      <x:c r="Q559" t="n">
        <x:v>96</x:v>
      </x:c>
      <x:c r="R559" t="str">
        <x:v>agentic_traces</x:v>
      </x:c>
      <x:c r="S559"/>
      <x:c r="T559"/>
      <x:c r="U559" t="n">
        <x:v>9</x:v>
      </x:c>
      <x:c r="V559" t="n">
        <x:v>8</x:v>
      </x:c>
      <x:c r="W559" s="65" t="str">
        <x:f>IF(H559="","unavailable_missing_hbm_bandwidth_or_all_in_power","HBM_bandwidth_per_all_in_power_scaled_target_met")</x:f>
        <x:v>unavailable_missing_hbm_bandwidth_or_all_in_power</x:v>
      </x:c>
      <x:c r="X559" s="65" t="str">
        <x:f>IF(H559="","editable_future_gpu_unavailable","InferenceX_source_curve_HBM_bandwidth_power_scaled")</x:f>
        <x:v>editable_future_gpu_unavailable</x:v>
      </x:c>
      <x:c r="Y559" s="72" t="str">
        <x:v>2026-07-30</x:v>
      </x:c>
      <x:c r="Z559" s="65" t="str">
        <x:v>https://github.com/SemiAnalysisAI/InferenceX/actions/runs/30391410523/attempts/1</x:v>
      </x:c>
      <x:c r="AA559" s="65" t="str">
        <x:f>IF(H559="","Enter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60">
      <x:c r="A560" t="str">
        <x:v>Qwen 3.5|VR200|short|50</x:v>
      </x:c>
      <x:c r="B560" t="str">
        <x:v>Qwen 3.5</x:v>
      </x:c>
      <x:c r="C560" t="str">
        <x:v>qwen3.5</x:v>
      </x:c>
      <x:c r="D560" t="str">
        <x:v>VR200</x:v>
      </x:c>
      <x:c r="E560" t="str">
        <x:v>short</x:v>
      </x:c>
      <x:c r="F560" s="66" t="n">
        <x:v>50</x:v>
      </x:c>
      <x:c r="G560" s="67" t="str">
        <x:f>IF(H560="","N","Y")</x:f>
        <x:v>N</x:v>
      </x:c>
      <x:c r="H560" s="157" t="str">
        <x:f>IFERROR(IF(OR('00b_GPU_Scaling'!F11="",'00b_GPU_Scaling'!F9="",H536=""),"",H536*'00b_GPU_Scaling'!F11/'00b_GPU_Scaling'!F9),"")</x:f>
      </x:c>
      <x:c r="I560" s="70" t="str">
        <x:f>IF(H560="","",I536)</x:f>
      </x:c>
      <x:c r="J560" s="70" t="str">
        <x:f>IF(H560="","",J536)</x:f>
      </x:c>
      <x:c r="K560" s="158" t="str">
        <x:f>IFERROR(IF(OR('00b_GPU_Scaling'!F11="",'00b_GPU_Scaling'!F9=""),"",'00b_GPU_Scaling'!F11/'00b_GPU_Scaling'!F9),"")</x:f>
      </x:c>
      <x:c r="L560" t="str">
        <x:v>GB300</x:v>
      </x:c>
      <x:c r="M560" t="str">
        <x:v>434937</x:v>
      </x:c>
      <x:c r="N560" t="str">
        <x:v>dynamo-sglang</x:v>
      </x:c>
      <x:c r="O560" t="str">
        <x:v>fp8</x:v>
      </x:c>
      <x:c r="P560" t="str">
        <x:v>none</x:v>
      </x:c>
      <x:c r="Q560" t="n">
        <x:v>512</x:v>
      </x:c>
      <x:c r="R560" t="str">
        <x:v>single_turn</x:v>
      </x:c>
      <x:c r="S560" t="n">
        <x:v>1024</x:v>
      </x:c>
      <x:c r="T560" t="n">
        <x:v>1024</x:v>
      </x:c>
      <x:c r="U560" t="n">
        <x:v>11</x:v>
      </x:c>
      <x:c r="V560" t="n">
        <x:v>8</x:v>
      </x:c>
      <x:c r="W560" s="65" t="str">
        <x:f>IF(H560="","unavailable_missing_hbm_bandwidth_or_all_in_power","HBM_bandwidth_per_all_in_power_scaled_target_met")</x:f>
        <x:v>unavailable_missing_hbm_bandwidth_or_all_in_power</x:v>
      </x:c>
      <x:c r="X560" s="65" t="str">
        <x:f>IF(H560="","editable_future_gpu_unavailable","InferenceX_source_curve_HBM_bandwidth_power_scaled")</x:f>
        <x:v>editable_future_gpu_unavailable</x:v>
      </x:c>
      <x:c r="Y560" s="72" t="str">
        <x:v>2026-07-13</x:v>
      </x:c>
      <x:c r="Z560" s="65" t="str">
        <x:v>https://github.com/SemiAnalysisAI/InferenceX/actions/runs/29207681289/attempts/2</x:v>
      </x:c>
      <x:c r="AA560" s="65" t="str">
        <x:f>IF(H560="","Enter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61">
      <x:c r="A561" t="str">
        <x:v>Qwen 3.5|VR200|long|50</x:v>
      </x:c>
      <x:c r="B561" t="str">
        <x:v>Qwen 3.5</x:v>
      </x:c>
      <x:c r="C561" t="str">
        <x:v>qwen3.5</x:v>
      </x:c>
      <x:c r="D561" t="str">
        <x:v>VR200</x:v>
      </x:c>
      <x:c r="E561" t="str">
        <x:v>long</x:v>
      </x:c>
      <x:c r="F561" s="66" t="n">
        <x:v>50</x:v>
      </x:c>
      <x:c r="G561" s="67" t="str">
        <x:f>IF(H561="","N","Y")</x:f>
        <x:v>N</x:v>
      </x:c>
      <x:c r="H561" s="157" t="str">
        <x:f>IFERROR(IF(OR('00b_GPU_Scaling'!F11="",'00b_GPU_Scaling'!F9="",H537=""),"",H537*'00b_GPU_Scaling'!F11/'00b_GPU_Scaling'!F9),"")</x:f>
      </x:c>
      <x:c r="I561" s="70" t="str">
        <x:f>IF(H561="","",I537)</x:f>
      </x:c>
      <x:c r="J561" s="70" t="str">
        <x:f>IF(H561="","",J537)</x:f>
      </x:c>
      <x:c r="K561" s="158" t="str">
        <x:f>IFERROR(IF(OR('00b_GPU_Scaling'!F11="",'00b_GPU_Scaling'!F9=""),"",'00b_GPU_Scaling'!F11/'00b_GPU_Scaling'!F9),"")</x:f>
      </x:c>
      <x:c r="L561" t="str">
        <x:v>GB300</x:v>
      </x:c>
      <x:c r="M561" t="str">
        <x:v>437968</x:v>
      </x:c>
      <x:c r="N561" t="str">
        <x:v>dynamo-sglang</x:v>
      </x:c>
      <x:c r="O561" t="str">
        <x:v>fp8</x:v>
      </x:c>
      <x:c r="P561" t="str">
        <x:v>mtp</x:v>
      </x:c>
      <x:c r="Q561" t="n">
        <x:v>2304</x:v>
      </x:c>
      <x:c r="R561" t="str">
        <x:v>single_turn</x:v>
      </x:c>
      <x:c r="S561" t="n">
        <x:v>8192</x:v>
      </x:c>
      <x:c r="T561" t="n">
        <x:v>1024</x:v>
      </x:c>
      <x:c r="U561" t="n">
        <x:v>33</x:v>
      </x:c>
      <x:c r="V561" t="n">
        <x:v>28</x:v>
      </x:c>
      <x:c r="W561" s="65" t="str">
        <x:f>IF(H561="","unavailable_missing_hbm_bandwidth_or_all_in_power","HBM_bandwidth_per_all_in_power_scaled_target_met")</x:f>
        <x:v>unavailable_missing_hbm_bandwidth_or_all_in_power</x:v>
      </x:c>
      <x:c r="X561" s="65" t="str">
        <x:f>IF(H561="","editable_future_gpu_unavailable","InferenceX_source_curve_HBM_bandwidth_power_scaled")</x:f>
        <x:v>editable_future_gpu_unavailable</x:v>
      </x:c>
      <x:c r="Y561" s="72" t="str">
        <x:v>2026-07-30</x:v>
      </x:c>
      <x:c r="Z561" s="65" t="str">
        <x:v>https://github.com/SemiAnalysisAI/InferenceX/actions/runs/30115636016/attempts/1</x:v>
      </x:c>
      <x:c r="AA561" s="65" t="str">
        <x:f>IF(H561="","Enter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62">
      <x:c r="A562" t="str">
        <x:v>Qwen 3.5|VR200|agentic|50</x:v>
      </x:c>
      <x:c r="B562" t="str">
        <x:v>Qwen 3.5</x:v>
      </x:c>
      <x:c r="C562" t="str">
        <x:v>qwen3.5</x:v>
      </x:c>
      <x:c r="D562" t="str">
        <x:v>VR200</x:v>
      </x:c>
      <x:c r="E562" t="str">
        <x:v>agentic</x:v>
      </x:c>
      <x:c r="F562" s="66" t="n">
        <x:v>50</x:v>
      </x:c>
      <x:c r="G562" s="67" t="str">
        <x:f>IF(H562="","N","Y")</x:f>
        <x:v>N</x:v>
      </x:c>
      <x:c r="H562" s="157" t="str">
        <x:f>IFERROR(IF(OR('00b_GPU_Scaling'!F11="",'00b_GPU_Scaling'!F9="",H538=""),"",H538*'00b_GPU_Scaling'!F11/'00b_GPU_Scaling'!F9),"")</x:f>
      </x:c>
      <x:c r="I562" s="70" t="str">
        <x:f>IF(H562="","",I538)</x:f>
      </x:c>
      <x:c r="J562" s="70" t="str">
        <x:f>IF(H562="","",J538)</x:f>
      </x:c>
      <x:c r="K562" s="158" t="str">
        <x:f>IFERROR(IF(OR('00b_GPU_Scaling'!F11="",'00b_GPU_Scaling'!F9=""),"",'00b_GPU_Scaling'!F11/'00b_GPU_Scaling'!F9),"")</x:f>
      </x:c>
      <x:c r="L562" t="str">
        <x:v>GB300</x:v>
      </x:c>
      <x:c r="M562" t="str">
        <x:v>437995</x:v>
      </x:c>
      <x:c r="N562" t="str">
        <x:v>dynamo-sglang</x:v>
      </x:c>
      <x:c r="O562" t="str">
        <x:v>fp4</x:v>
      </x:c>
      <x:c r="P562" t="str">
        <x:v>mtp</x:v>
      </x:c>
      <x:c r="Q562" t="n">
        <x:v>96</x:v>
      </x:c>
      <x:c r="R562" t="str">
        <x:v>agentic_traces</x:v>
      </x:c>
      <x:c r="S562"/>
      <x:c r="T562"/>
      <x:c r="U562" t="n">
        <x:v>9</x:v>
      </x:c>
      <x:c r="V562" t="n">
        <x:v>8</x:v>
      </x:c>
      <x:c r="W562" s="65" t="str">
        <x:f>IF(H562="","unavailable_missing_hbm_bandwidth_or_all_in_power","HBM_bandwidth_per_all_in_power_scaled_target_met")</x:f>
        <x:v>unavailable_missing_hbm_bandwidth_or_all_in_power</x:v>
      </x:c>
      <x:c r="X562" s="65" t="str">
        <x:f>IF(H562="","editable_future_gpu_unavailable","InferenceX_source_curve_HBM_bandwidth_power_scaled")</x:f>
        <x:v>editable_future_gpu_unavailable</x:v>
      </x:c>
      <x:c r="Y562" s="72" t="str">
        <x:v>2026-07-30</x:v>
      </x:c>
      <x:c r="Z562" s="65" t="str">
        <x:v>https://github.com/SemiAnalysisAI/InferenceX/actions/runs/30391410523/attempts/1</x:v>
      </x:c>
      <x:c r="AA562" s="65" t="str">
        <x:f>IF(H562="","Enter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63">
      <x:c r="A563" t="str">
        <x:v>Qwen 3.5|VR200|short|70</x:v>
      </x:c>
      <x:c r="B563" t="str">
        <x:v>Qwen 3.5</x:v>
      </x:c>
      <x:c r="C563" t="str">
        <x:v>qwen3.5</x:v>
      </x:c>
      <x:c r="D563" t="str">
        <x:v>VR200</x:v>
      </x:c>
      <x:c r="E563" t="str">
        <x:v>short</x:v>
      </x:c>
      <x:c r="F563" s="66" t="n">
        <x:v>70</x:v>
      </x:c>
      <x:c r="G563" s="67" t="str">
        <x:f>IF(H563="","N","Y")</x:f>
        <x:v>N</x:v>
      </x:c>
      <x:c r="H563" s="157" t="str">
        <x:f>IFERROR(IF(OR('00b_GPU_Scaling'!F11="",'00b_GPU_Scaling'!F9="",H539=""),"",H539*'00b_GPU_Scaling'!F11/'00b_GPU_Scaling'!F9),"")</x:f>
      </x:c>
      <x:c r="I563" s="70" t="str">
        <x:f>IF(H563="","",I539)</x:f>
      </x:c>
      <x:c r="J563" s="70" t="str">
        <x:f>IF(H563="","",J539)</x:f>
      </x:c>
      <x:c r="K563" s="158" t="str">
        <x:f>IFERROR(IF(OR('00b_GPU_Scaling'!F11="",'00b_GPU_Scaling'!F9=""),"",'00b_GPU_Scaling'!F11/'00b_GPU_Scaling'!F9),"")</x:f>
      </x:c>
      <x:c r="L563" t="str">
        <x:v>GB300</x:v>
      </x:c>
      <x:c r="M563" t="str">
        <x:v>434928</x:v>
      </x:c>
      <x:c r="N563" t="str">
        <x:v>dynamo-sglang</x:v>
      </x:c>
      <x:c r="O563" t="str">
        <x:v>fp8</x:v>
      </x:c>
      <x:c r="P563" t="str">
        <x:v>none</x:v>
      </x:c>
      <x:c r="Q563" t="n">
        <x:v>64</x:v>
      </x:c>
      <x:c r="R563" t="str">
        <x:v>single_turn</x:v>
      </x:c>
      <x:c r="S563" t="n">
        <x:v>1024</x:v>
      </x:c>
      <x:c r="T563" t="n">
        <x:v>1024</x:v>
      </x:c>
      <x:c r="U563" t="n">
        <x:v>11</x:v>
      </x:c>
      <x:c r="V563" t="n">
        <x:v>7</x:v>
      </x:c>
      <x:c r="W563" s="65" t="str">
        <x:f>IF(H563="","unavailable_missing_hbm_bandwidth_or_all_in_power","HBM_bandwidth_per_all_in_power_scaled_target_met")</x:f>
        <x:v>unavailable_missing_hbm_bandwidth_or_all_in_power</x:v>
      </x:c>
      <x:c r="X563" s="65" t="str">
        <x:f>IF(H563="","editable_future_gpu_unavailable","InferenceX_source_curve_HBM_bandwidth_power_scaled")</x:f>
        <x:v>editable_future_gpu_unavailable</x:v>
      </x:c>
      <x:c r="Y563" s="72" t="str">
        <x:v>2026-07-13</x:v>
      </x:c>
      <x:c r="Z563" s="65" t="str">
        <x:v>https://github.com/SemiAnalysisAI/InferenceX/actions/runs/29207681289/attempts/2</x:v>
      </x:c>
      <x:c r="AA563" s="65" t="str">
        <x:f>IF(H563="","Enter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64">
      <x:c r="A564" t="str">
        <x:v>Qwen 3.5|VR200|long|70</x:v>
      </x:c>
      <x:c r="B564" t="str">
        <x:v>Qwen 3.5</x:v>
      </x:c>
      <x:c r="C564" t="str">
        <x:v>qwen3.5</x:v>
      </x:c>
      <x:c r="D564" t="str">
        <x:v>VR200</x:v>
      </x:c>
      <x:c r="E564" t="str">
        <x:v>long</x:v>
      </x:c>
      <x:c r="F564" s="66" t="n">
        <x:v>70</x:v>
      </x:c>
      <x:c r="G564" s="67" t="str">
        <x:f>IF(H564="","N","Y")</x:f>
        <x:v>N</x:v>
      </x:c>
      <x:c r="H564" s="157" t="str">
        <x:f>IFERROR(IF(OR('00b_GPU_Scaling'!F11="",'00b_GPU_Scaling'!F9="",H540=""),"",H540*'00b_GPU_Scaling'!F11/'00b_GPU_Scaling'!F9),"")</x:f>
      </x:c>
      <x:c r="I564" s="70" t="str">
        <x:f>IF(H564="","",I540)</x:f>
      </x:c>
      <x:c r="J564" s="70" t="str">
        <x:f>IF(H564="","",J540)</x:f>
      </x:c>
      <x:c r="K564" s="158" t="str">
        <x:f>IFERROR(IF(OR('00b_GPU_Scaling'!F11="",'00b_GPU_Scaling'!F9=""),"",'00b_GPU_Scaling'!F11/'00b_GPU_Scaling'!F9),"")</x:f>
      </x:c>
      <x:c r="L564" t="str">
        <x:v>GB300</x:v>
      </x:c>
      <x:c r="M564" t="str">
        <x:v>437962</x:v>
      </x:c>
      <x:c r="N564" t="str">
        <x:v>dynamo-sglang</x:v>
      </x:c>
      <x:c r="O564" t="str">
        <x:v>fp8</x:v>
      </x:c>
      <x:c r="P564" t="str">
        <x:v>mtp</x:v>
      </x:c>
      <x:c r="Q564" t="n">
        <x:v>1280</x:v>
      </x:c>
      <x:c r="R564" t="str">
        <x:v>single_turn</x:v>
      </x:c>
      <x:c r="S564" t="n">
        <x:v>8192</x:v>
      </x:c>
      <x:c r="T564" t="n">
        <x:v>1024</x:v>
      </x:c>
      <x:c r="U564" t="n">
        <x:v>33</x:v>
      </x:c>
      <x:c r="V564" t="n">
        <x:v>23</x:v>
      </x:c>
      <x:c r="W564" s="65" t="str">
        <x:f>IF(H564="","unavailable_missing_hbm_bandwidth_or_all_in_power","HBM_bandwidth_per_all_in_power_scaled_target_met")</x:f>
        <x:v>unavailable_missing_hbm_bandwidth_or_all_in_power</x:v>
      </x:c>
      <x:c r="X564" s="65" t="str">
        <x:f>IF(H564="","editable_future_gpu_unavailable","InferenceX_source_curve_HBM_bandwidth_power_scaled")</x:f>
        <x:v>editable_future_gpu_unavailable</x:v>
      </x:c>
      <x:c r="Y564" s="72" t="str">
        <x:v>2026-07-30</x:v>
      </x:c>
      <x:c r="Z564" s="65" t="str">
        <x:v>https://github.com/SemiAnalysisAI/InferenceX/actions/runs/30115636016/attempts/1</x:v>
      </x:c>
      <x:c r="AA564" s="65" t="str">
        <x:f>IF(H564="","Enter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65">
      <x:c r="A565" t="str">
        <x:v>Qwen 3.5|VR200|agentic|70</x:v>
      </x:c>
      <x:c r="B565" t="str">
        <x:v>Qwen 3.5</x:v>
      </x:c>
      <x:c r="C565" t="str">
        <x:v>qwen3.5</x:v>
      </x:c>
      <x:c r="D565" t="str">
        <x:v>VR200</x:v>
      </x:c>
      <x:c r="E565" t="str">
        <x:v>agentic</x:v>
      </x:c>
      <x:c r="F565" s="66" t="n">
        <x:v>70</x:v>
      </x:c>
      <x:c r="G565" s="67" t="str">
        <x:f>IF(H565="","N","Y")</x:f>
        <x:v>N</x:v>
      </x:c>
      <x:c r="H565" s="157" t="str">
        <x:f>IFERROR(IF(OR('00b_GPU_Scaling'!F11="",'00b_GPU_Scaling'!F9="",H541=""),"",H541*'00b_GPU_Scaling'!F11/'00b_GPU_Scaling'!F9),"")</x:f>
      </x:c>
      <x:c r="I565" s="70" t="str">
        <x:f>IF(H565="","",I541)</x:f>
      </x:c>
      <x:c r="J565" s="70" t="str">
        <x:f>IF(H565="","",J541)</x:f>
      </x:c>
      <x:c r="K565" s="158" t="str">
        <x:f>IFERROR(IF(OR('00b_GPU_Scaling'!F11="",'00b_GPU_Scaling'!F9=""),"",'00b_GPU_Scaling'!F11/'00b_GPU_Scaling'!F9),"")</x:f>
      </x:c>
      <x:c r="L565" t="str">
        <x:v>GB300</x:v>
      </x:c>
      <x:c r="M565" t="str">
        <x:v>437955</x:v>
      </x:c>
      <x:c r="N565" t="str">
        <x:v>dynamo-sglang</x:v>
      </x:c>
      <x:c r="O565" t="str">
        <x:v>fp4</x:v>
      </x:c>
      <x:c r="P565" t="str">
        <x:v>mtp</x:v>
      </x:c>
      <x:c r="Q565" t="n">
        <x:v>128</x:v>
      </x:c>
      <x:c r="R565" t="str">
        <x:v>agentic_traces</x:v>
      </x:c>
      <x:c r="S565"/>
      <x:c r="T565"/>
      <x:c r="U565" t="n">
        <x:v>9</x:v>
      </x:c>
      <x:c r="V565" t="n">
        <x:v>7</x:v>
      </x:c>
      <x:c r="W565" s="65" t="str">
        <x:f>IF(H565="","unavailable_missing_hbm_bandwidth_or_all_in_power","HBM_bandwidth_per_all_in_power_scaled_target_met")</x:f>
        <x:v>unavailable_missing_hbm_bandwidth_or_all_in_power</x:v>
      </x:c>
      <x:c r="X565" s="65" t="str">
        <x:f>IF(H565="","editable_future_gpu_unavailable","InferenceX_source_curve_HBM_bandwidth_power_scaled")</x:f>
        <x:v>editable_future_gpu_unavailable</x:v>
      </x:c>
      <x:c r="Y565" s="72" t="str">
        <x:v>2026-07-30</x:v>
      </x:c>
      <x:c r="Z565" s="65" t="str">
        <x:v>https://github.com/SemiAnalysisAI/InferenceX/actions/runs/30391410523/attempts/1</x:v>
      </x:c>
      <x:c r="AA565" s="65" t="str">
        <x:f>IF(H565="","Enter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66">
      <x:c r="A566" t="str">
        <x:v>Qwen 3.5|VR200|short|100</x:v>
      </x:c>
      <x:c r="B566" t="str">
        <x:v>Qwen 3.5</x:v>
      </x:c>
      <x:c r="C566" t="str">
        <x:v>qwen3.5</x:v>
      </x:c>
      <x:c r="D566" t="str">
        <x:v>VR200</x:v>
      </x:c>
      <x:c r="E566" t="str">
        <x:v>short</x:v>
      </x:c>
      <x:c r="F566" s="66" t="n">
        <x:v>100</x:v>
      </x:c>
      <x:c r="G566" s="67" t="str">
        <x:f>IF(H566="","N","Y")</x:f>
        <x:v>N</x:v>
      </x:c>
      <x:c r="H566" s="157" t="str">
        <x:f>IFERROR(IF(OR('00b_GPU_Scaling'!F11="",'00b_GPU_Scaling'!F9="",H542=""),"",H542*'00b_GPU_Scaling'!F11/'00b_GPU_Scaling'!F9),"")</x:f>
      </x:c>
      <x:c r="I566" s="70" t="str">
        <x:f>IF(H566="","",I542)</x:f>
      </x:c>
      <x:c r="J566" s="70" t="str">
        <x:f>IF(H566="","",J542)</x:f>
      </x:c>
      <x:c r="K566" s="158" t="str">
        <x:f>IFERROR(IF(OR('00b_GPU_Scaling'!F11="",'00b_GPU_Scaling'!F9=""),"",'00b_GPU_Scaling'!F11/'00b_GPU_Scaling'!F9),"")</x:f>
      </x:c>
      <x:c r="L566" t="str">
        <x:v>GB300</x:v>
      </x:c>
      <x:c r="M566" t="str">
        <x:v>434922</x:v>
      </x:c>
      <x:c r="N566" t="str">
        <x:v>dynamo-sglang</x:v>
      </x:c>
      <x:c r="O566" t="str">
        <x:v>fp8</x:v>
      </x:c>
      <x:c r="P566" t="str">
        <x:v>none</x:v>
      </x:c>
      <x:c r="Q566" t="n">
        <x:v>16</x:v>
      </x:c>
      <x:c r="R566" t="str">
        <x:v>single_turn</x:v>
      </x:c>
      <x:c r="S566" t="n">
        <x:v>1024</x:v>
      </x:c>
      <x:c r="T566" t="n">
        <x:v>1024</x:v>
      </x:c>
      <x:c r="U566" t="n">
        <x:v>11</x:v>
      </x:c>
      <x:c r="V566" t="n">
        <x:v>5</x:v>
      </x:c>
      <x:c r="W566" s="65" t="str">
        <x:f>IF(H566="","unavailable_missing_hbm_bandwidth_or_all_in_power","HBM_bandwidth_per_all_in_power_scaled_target_met")</x:f>
        <x:v>unavailable_missing_hbm_bandwidth_or_all_in_power</x:v>
      </x:c>
      <x:c r="X566" s="65" t="str">
        <x:f>IF(H566="","editable_future_gpu_unavailable","InferenceX_source_curve_HBM_bandwidth_power_scaled")</x:f>
        <x:v>editable_future_gpu_unavailable</x:v>
      </x:c>
      <x:c r="Y566" s="72" t="str">
        <x:v>2026-07-13</x:v>
      </x:c>
      <x:c r="Z566" s="65" t="str">
        <x:v>https://github.com/SemiAnalysisAI/InferenceX/actions/runs/29207681289/attempts/2</x:v>
      </x:c>
      <x:c r="AA566" s="65" t="str">
        <x:f>IF(H566="","Enter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67">
      <x:c r="A567" t="str">
        <x:v>Qwen 3.5|VR200|long|100</x:v>
      </x:c>
      <x:c r="B567" t="str">
        <x:v>Qwen 3.5</x:v>
      </x:c>
      <x:c r="C567" t="str">
        <x:v>qwen3.5</x:v>
      </x:c>
      <x:c r="D567" t="str">
        <x:v>VR200</x:v>
      </x:c>
      <x:c r="E567" t="str">
        <x:v>long</x:v>
      </x:c>
      <x:c r="F567" s="66" t="n">
        <x:v>100</x:v>
      </x:c>
      <x:c r="G567" s="67" t="str">
        <x:f>IF(H567="","N","Y")</x:f>
        <x:v>N</x:v>
      </x:c>
      <x:c r="H567" s="157" t="str">
        <x:f>IFERROR(IF(OR('00b_GPU_Scaling'!F11="",'00b_GPU_Scaling'!F9="",H543=""),"",H543*'00b_GPU_Scaling'!F11/'00b_GPU_Scaling'!F9),"")</x:f>
      </x:c>
      <x:c r="I567" s="70" t="str">
        <x:f>IF(H567="","",I543)</x:f>
      </x:c>
      <x:c r="J567" s="70" t="str">
        <x:f>IF(H567="","",J543)</x:f>
      </x:c>
      <x:c r="K567" s="158" t="str">
        <x:f>IFERROR(IF(OR('00b_GPU_Scaling'!F11="",'00b_GPU_Scaling'!F9=""),"",'00b_GPU_Scaling'!F11/'00b_GPU_Scaling'!F9),"")</x:f>
      </x:c>
      <x:c r="L567" t="str">
        <x:v>GB300</x:v>
      </x:c>
      <x:c r="M567" t="str">
        <x:v>437958</x:v>
      </x:c>
      <x:c r="N567" t="str">
        <x:v>dynamo-sglang</x:v>
      </x:c>
      <x:c r="O567" t="str">
        <x:v>fp8</x:v>
      </x:c>
      <x:c r="P567" t="str">
        <x:v>mtp</x:v>
      </x:c>
      <x:c r="Q567" t="n">
        <x:v>480</x:v>
      </x:c>
      <x:c r="R567" t="str">
        <x:v>single_turn</x:v>
      </x:c>
      <x:c r="S567" t="n">
        <x:v>8192</x:v>
      </x:c>
      <x:c r="T567" t="n">
        <x:v>1024</x:v>
      </x:c>
      <x:c r="U567" t="n">
        <x:v>33</x:v>
      </x:c>
      <x:c r="V567" t="n">
        <x:v>17</x:v>
      </x:c>
      <x:c r="W567" s="65" t="str">
        <x:f>IF(H567="","unavailable_missing_hbm_bandwidth_or_all_in_power","HBM_bandwidth_per_all_in_power_scaled_target_met")</x:f>
        <x:v>unavailable_missing_hbm_bandwidth_or_all_in_power</x:v>
      </x:c>
      <x:c r="X567" s="65" t="str">
        <x:f>IF(H567="","editable_future_gpu_unavailable","InferenceX_source_curve_HBM_bandwidth_power_scaled")</x:f>
        <x:v>editable_future_gpu_unavailable</x:v>
      </x:c>
      <x:c r="Y567" s="72" t="str">
        <x:v>2026-07-30</x:v>
      </x:c>
      <x:c r="Z567" s="65" t="str">
        <x:v>https://github.com/SemiAnalysisAI/InferenceX/actions/runs/30115636016/attempts/1</x:v>
      </x:c>
      <x:c r="AA567" s="65" t="str">
        <x:f>IF(H567="","Enter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68">
      <x:c r="A568" t="str">
        <x:v>Qwen 3.5|VR200|agentic|100</x:v>
      </x:c>
      <x:c r="B568" t="str">
        <x:v>Qwen 3.5</x:v>
      </x:c>
      <x:c r="C568" t="str">
        <x:v>qwen3.5</x:v>
      </x:c>
      <x:c r="D568" t="str">
        <x:v>VR200</x:v>
      </x:c>
      <x:c r="E568" t="str">
        <x:v>agentic</x:v>
      </x:c>
      <x:c r="F568" s="66" t="n">
        <x:v>100</x:v>
      </x:c>
      <x:c r="G568" s="67" t="str">
        <x:f>IF(H568="","N","Y")</x:f>
        <x:v>N</x:v>
      </x:c>
      <x:c r="H568" s="157" t="str">
        <x:f>IFERROR(IF(OR('00b_GPU_Scaling'!F11="",'00b_GPU_Scaling'!F9="",H544=""),"",H544*'00b_GPU_Scaling'!F11/'00b_GPU_Scaling'!F9),"")</x:f>
      </x:c>
      <x:c r="I568" s="70" t="str">
        <x:f>IF(H568="","",I544)</x:f>
      </x:c>
      <x:c r="J568" s="70" t="str">
        <x:f>IF(H568="","",J544)</x:f>
      </x:c>
      <x:c r="K568" s="158" t="str">
        <x:f>IFERROR(IF(OR('00b_GPU_Scaling'!F11="",'00b_GPU_Scaling'!F9=""),"",'00b_GPU_Scaling'!F11/'00b_GPU_Scaling'!F9),"")</x:f>
      </x:c>
      <x:c r="L568" t="str">
        <x:v>GB300</x:v>
      </x:c>
      <x:c r="M568" t="str">
        <x:v>437955</x:v>
      </x:c>
      <x:c r="N568" t="str">
        <x:v>dynamo-sglang</x:v>
      </x:c>
      <x:c r="O568" t="str">
        <x:v>fp4</x:v>
      </x:c>
      <x:c r="P568" t="str">
        <x:v>mtp</x:v>
      </x:c>
      <x:c r="Q568" t="n">
        <x:v>128</x:v>
      </x:c>
      <x:c r="R568" t="str">
        <x:v>agentic_traces</x:v>
      </x:c>
      <x:c r="S568"/>
      <x:c r="T568"/>
      <x:c r="U568" t="n">
        <x:v>9</x:v>
      </x:c>
      <x:c r="V568" t="n">
        <x:v>6</x:v>
      </x:c>
      <x:c r="W568" s="65" t="str">
        <x:f>IF(H568="","unavailable_missing_hbm_bandwidth_or_all_in_power","HBM_bandwidth_per_all_in_power_scaled_target_met")</x:f>
        <x:v>unavailable_missing_hbm_bandwidth_or_all_in_power</x:v>
      </x:c>
      <x:c r="X568" s="65" t="str">
        <x:f>IF(H568="","editable_future_gpu_unavailable","InferenceX_source_curve_HBM_bandwidth_power_scaled")</x:f>
        <x:v>editable_future_gpu_unavailable</x:v>
      </x:c>
      <x:c r="Y568" s="72" t="str">
        <x:v>2026-07-30</x:v>
      </x:c>
      <x:c r="Z568" s="65" t="str">
        <x:v>https://github.com/SemiAnalysisAI/InferenceX/actions/runs/30391410523/attempts/1</x:v>
      </x:c>
      <x:c r="AA568" s="65" t="str">
        <x:f>IF(H568="","Enter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69">
      <x:c r="A569" t="str">
        <x:v>Qwen 3.5|R300|short|30</x:v>
      </x:c>
      <x:c r="B569" t="str">
        <x:v>Qwen 3.5</x:v>
      </x:c>
      <x:c r="C569" t="str">
        <x:v>qwen3.5</x:v>
      </x:c>
      <x:c r="D569" t="str">
        <x:v>R300</x:v>
      </x:c>
      <x:c r="E569" t="str">
        <x:v>short</x:v>
      </x:c>
      <x:c r="F569" s="66" t="n">
        <x:v>30</x:v>
      </x:c>
      <x:c r="G569" s="67" t="str">
        <x:f>IF(H569="","N","Y")</x:f>
        <x:v>N</x:v>
      </x:c>
      <x:c r="H569" s="157" t="str">
        <x:f>IFERROR(IF(OR('00b_GPU_Scaling'!F12="",'00b_GPU_Scaling'!F7="",H509=""),"",H509*'00b_GPU_Scaling'!F12/'00b_GPU_Scaling'!F7),"")</x:f>
      </x:c>
      <x:c r="I569" s="70" t="str">
        <x:f>IF(H569="","",I509)</x:f>
      </x:c>
      <x:c r="J569" s="70" t="str">
        <x:f>IF(H569="","",J509)</x:f>
      </x:c>
      <x:c r="K569" s="158" t="str">
        <x:f>IFERROR(IF(OR('00b_GPU_Scaling'!F12="",'00b_GPU_Scaling'!F7=""),"",'00b_GPU_Scaling'!F12/'00b_GPU_Scaling'!F7),"")</x:f>
      </x:c>
      <x:c r="L569" t="str">
        <x:v>B300</x:v>
      </x:c>
      <x:c r="M569" t="str">
        <x:v>432359</x:v>
      </x:c>
      <x:c r="N569" t="str">
        <x:v>sglang</x:v>
      </x:c>
      <x:c r="O569" t="str">
        <x:v>fp4</x:v>
      </x:c>
      <x:c r="P569" t="str">
        <x:v>mtp</x:v>
      </x:c>
      <x:c r="Q569" t="n">
        <x:v>128</x:v>
      </x:c>
      <x:c r="R569" t="str">
        <x:v>single_turn</x:v>
      </x:c>
      <x:c r="S569" t="n">
        <x:v>1024</x:v>
      </x:c>
      <x:c r="T569" t="n">
        <x:v>1024</x:v>
      </x:c>
      <x:c r="U569" t="n">
        <x:v>58</x:v>
      </x:c>
      <x:c r="V569" t="n">
        <x:v>57</x:v>
      </x:c>
      <x:c r="W569" s="65" t="str">
        <x:f>IF(H569="","unavailable_missing_hbm_bandwidth_or_all_in_power","HBM_bandwidth_per_all_in_power_scaled_target_met")</x:f>
        <x:v>unavailable_missing_hbm_bandwidth_or_all_in_power</x:v>
      </x:c>
      <x:c r="X569" s="65" t="str">
        <x:f>IF(H569="","editable_future_gpu_unavailable","InferenceX_source_curve_HBM_bandwidth_power_scaled")</x:f>
        <x:v>editable_future_gpu_unavailable</x:v>
      </x:c>
      <x:c r="Y569" s="72" t="str">
        <x:v>2026-07-04</x:v>
      </x:c>
      <x:c r="Z569" s="65" t="str">
        <x:v>https://github.com/SemiAnalysisAI/InferenceX/actions/runs/28719981652/attempts/1</x:v>
      </x:c>
      <x:c r="AA569" s="65" t="str">
        <x:f>IF(H569="","Enter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70">
      <x:c r="A570" t="str">
        <x:v>Qwen 3.5|R300|long|30</x:v>
      </x:c>
      <x:c r="B570" t="str">
        <x:v>Qwen 3.5</x:v>
      </x:c>
      <x:c r="C570" t="str">
        <x:v>qwen3.5</x:v>
      </x:c>
      <x:c r="D570" t="str">
        <x:v>R300</x:v>
      </x:c>
      <x:c r="E570" t="str">
        <x:v>long</x:v>
      </x:c>
      <x:c r="F570" s="66" t="n">
        <x:v>30</x:v>
      </x:c>
      <x:c r="G570" s="67" t="str">
        <x:f>IF(H570="","N","Y")</x:f>
        <x:v>N</x:v>
      </x:c>
      <x:c r="H570" s="157" t="str">
        <x:f>IFERROR(IF(OR('00b_GPU_Scaling'!F12="",'00b_GPU_Scaling'!F7="",H510=""),"",H510*'00b_GPU_Scaling'!F12/'00b_GPU_Scaling'!F7),"")</x:f>
      </x:c>
      <x:c r="I570" s="70" t="str">
        <x:f>IF(H570="","",I510)</x:f>
      </x:c>
      <x:c r="J570" s="70" t="str">
        <x:f>IF(H570="","",J510)</x:f>
      </x:c>
      <x:c r="K570" s="158" t="str">
        <x:f>IFERROR(IF(OR('00b_GPU_Scaling'!F12="",'00b_GPU_Scaling'!F7=""),"",'00b_GPU_Scaling'!F12/'00b_GPU_Scaling'!F7),"")</x:f>
      </x:c>
      <x:c r="L570" t="str">
        <x:v>B300</x:v>
      </x:c>
      <x:c r="M570" t="str">
        <x:v>432346</x:v>
      </x:c>
      <x:c r="N570" t="str">
        <x:v>sglang</x:v>
      </x:c>
      <x:c r="O570" t="str">
        <x:v>fp4</x:v>
      </x:c>
      <x:c r="P570" t="str">
        <x:v>mtp</x:v>
      </x:c>
      <x:c r="Q570" t="n">
        <x:v>128</x:v>
      </x:c>
      <x:c r="R570" t="str">
        <x:v>single_turn</x:v>
      </x:c>
      <x:c r="S570" t="n">
        <x:v>8192</x:v>
      </x:c>
      <x:c r="T570" t="n">
        <x:v>1024</x:v>
      </x:c>
      <x:c r="U570" t="n">
        <x:v>58</x:v>
      </x:c>
      <x:c r="V570" t="n">
        <x:v>54</x:v>
      </x:c>
      <x:c r="W570" s="65" t="str">
        <x:f>IF(H570="","unavailable_missing_hbm_bandwidth_or_all_in_power","HBM_bandwidth_per_all_in_power_scaled_target_met")</x:f>
        <x:v>unavailable_missing_hbm_bandwidth_or_all_in_power</x:v>
      </x:c>
      <x:c r="X570" s="65" t="str">
        <x:f>IF(H570="","editable_future_gpu_unavailable","InferenceX_source_curve_HBM_bandwidth_power_scaled")</x:f>
        <x:v>editable_future_gpu_unavailable</x:v>
      </x:c>
      <x:c r="Y570" s="72" t="str">
        <x:v>2026-07-04</x:v>
      </x:c>
      <x:c r="Z570" s="65" t="str">
        <x:v>https://github.com/SemiAnalysisAI/InferenceX/actions/runs/28719981652/attempts/1</x:v>
      </x:c>
      <x:c r="AA570" s="65" t="str">
        <x:f>IF(H570="","Enter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71">
      <x:c r="A571" t="str">
        <x:v>Qwen 3.5|R300|agentic|30</x:v>
      </x:c>
      <x:c r="B571" t="str">
        <x:v>Qwen 3.5</x:v>
      </x:c>
      <x:c r="C571" t="str">
        <x:v>qwen3.5</x:v>
      </x:c>
      <x:c r="D571" t="str">
        <x:v>R300</x:v>
      </x:c>
      <x:c r="E571" t="str">
        <x:v>agentic</x:v>
      </x:c>
      <x:c r="F571" s="66" t="n">
        <x:v>30</x:v>
      </x:c>
      <x:c r="G571" s="67" t="str">
        <x:f>IF(H571="","N","Y")</x:f>
        <x:v>N</x:v>
      </x:c>
      <x:c r="H571" s="157" t="str">
        <x:f>IFERROR(IF(OR('00b_GPU_Scaling'!F12="",'00b_GPU_Scaling'!F7="",H511=""),"",H511*'00b_GPU_Scaling'!F12/'00b_GPU_Scaling'!F7),"")</x:f>
      </x:c>
      <x:c r="I571" s="70" t="str">
        <x:f>IF(H571="","",I511)</x:f>
      </x:c>
      <x:c r="J571" s="70" t="str">
        <x:f>IF(H571="","",J511)</x:f>
      </x:c>
      <x:c r="K571" s="158" t="str">
        <x:f>IFERROR(IF(OR('00b_GPU_Scaling'!F12="",'00b_GPU_Scaling'!F7=""),"",'00b_GPU_Scaling'!F12/'00b_GPU_Scaling'!F7),"")</x:f>
      </x:c>
      <x:c r="L571" t="str">
        <x:v>B300</x:v>
      </x:c>
      <x:c r="M571" t="str">
        <x:v>438211</x:v>
      </x:c>
      <x:c r="N571" t="str">
        <x:v>sglang</x:v>
      </x:c>
      <x:c r="O571" t="str">
        <x:v>fp4</x:v>
      </x:c>
      <x:c r="P571" t="str">
        <x:v>mtp</x:v>
      </x:c>
      <x:c r="Q571" t="n">
        <x:v>56</x:v>
      </x:c>
      <x:c r="R571" t="str">
        <x:v>agentic_traces</x:v>
      </x:c>
      <x:c r="S571"/>
      <x:c r="T571"/>
      <x:c r="U571" t="n">
        <x:v>34</x:v>
      </x:c>
      <x:c r="V571" t="n">
        <x:v>34</x:v>
      </x:c>
      <x:c r="W571" s="65" t="str">
        <x:f>IF(H571="","unavailable_missing_hbm_bandwidth_or_all_in_power","HBM_bandwidth_per_all_in_power_scaled_target_met")</x:f>
        <x:v>unavailable_missing_hbm_bandwidth_or_all_in_power</x:v>
      </x:c>
      <x:c r="X571" s="65" t="str">
        <x:f>IF(H571="","editable_future_gpu_unavailable","InferenceX_source_curve_HBM_bandwidth_power_scaled")</x:f>
        <x:v>editable_future_gpu_unavailable</x:v>
      </x:c>
      <x:c r="Y571" s="72" t="str">
        <x:v>2026-08-03</x:v>
      </x:c>
      <x:c r="Z571" s="65" t="str">
        <x:v>https://github.com/SemiAnalysisAI/InferenceX/actions/runs/30730541420/attempts/1</x:v>
      </x:c>
      <x:c r="AA571" s="65" t="str">
        <x:f>IF(H571="","Enter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72">
      <x:c r="A572" t="str">
        <x:v>Qwen 3.5|R300|short|50</x:v>
      </x:c>
      <x:c r="B572" t="str">
        <x:v>Qwen 3.5</x:v>
      </x:c>
      <x:c r="C572" t="str">
        <x:v>qwen3.5</x:v>
      </x:c>
      <x:c r="D572" t="str">
        <x:v>R300</x:v>
      </x:c>
      <x:c r="E572" t="str">
        <x:v>short</x:v>
      </x:c>
      <x:c r="F572" s="66" t="n">
        <x:v>50</x:v>
      </x:c>
      <x:c r="G572" s="67" t="str">
        <x:f>IF(H572="","N","Y")</x:f>
        <x:v>N</x:v>
      </x:c>
      <x:c r="H572" s="157" t="str">
        <x:f>IFERROR(IF(OR('00b_GPU_Scaling'!F12="",'00b_GPU_Scaling'!F7="",H512=""),"",H512*'00b_GPU_Scaling'!F12/'00b_GPU_Scaling'!F7),"")</x:f>
      </x:c>
      <x:c r="I572" s="70" t="str">
        <x:f>IF(H572="","",I512)</x:f>
      </x:c>
      <x:c r="J572" s="70" t="str">
        <x:f>IF(H572="","",J512)</x:f>
      </x:c>
      <x:c r="K572" s="158" t="str">
        <x:f>IFERROR(IF(OR('00b_GPU_Scaling'!F12="",'00b_GPU_Scaling'!F7=""),"",'00b_GPU_Scaling'!F12/'00b_GPU_Scaling'!F7),"")</x:f>
      </x:c>
      <x:c r="L572" t="str">
        <x:v>B300</x:v>
      </x:c>
      <x:c r="M572" t="str">
        <x:v>432359</x:v>
      </x:c>
      <x:c r="N572" t="str">
        <x:v>sglang</x:v>
      </x:c>
      <x:c r="O572" t="str">
        <x:v>fp4</x:v>
      </x:c>
      <x:c r="P572" t="str">
        <x:v>mtp</x:v>
      </x:c>
      <x:c r="Q572" t="n">
        <x:v>128</x:v>
      </x:c>
      <x:c r="R572" t="str">
        <x:v>single_turn</x:v>
      </x:c>
      <x:c r="S572" t="n">
        <x:v>1024</x:v>
      </x:c>
      <x:c r="T572" t="n">
        <x:v>1024</x:v>
      </x:c>
      <x:c r="U572" t="n">
        <x:v>58</x:v>
      </x:c>
      <x:c r="V572" t="n">
        <x:v>53</x:v>
      </x:c>
      <x:c r="W572" s="65" t="str">
        <x:f>IF(H572="","unavailable_missing_hbm_bandwidth_or_all_in_power","HBM_bandwidth_per_all_in_power_scaled_target_met")</x:f>
        <x:v>unavailable_missing_hbm_bandwidth_or_all_in_power</x:v>
      </x:c>
      <x:c r="X572" s="65" t="str">
        <x:f>IF(H572="","editable_future_gpu_unavailable","InferenceX_source_curve_HBM_bandwidth_power_scaled")</x:f>
        <x:v>editable_future_gpu_unavailable</x:v>
      </x:c>
      <x:c r="Y572" s="72" t="str">
        <x:v>2026-07-04</x:v>
      </x:c>
      <x:c r="Z572" s="65" t="str">
        <x:v>https://github.com/SemiAnalysisAI/InferenceX/actions/runs/28719981652/attempts/1</x:v>
      </x:c>
      <x:c r="AA572" s="65" t="str">
        <x:f>IF(H572="","Enter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73">
      <x:c r="A573" t="str">
        <x:v>Qwen 3.5|R300|long|50</x:v>
      </x:c>
      <x:c r="B573" t="str">
        <x:v>Qwen 3.5</x:v>
      </x:c>
      <x:c r="C573" t="str">
        <x:v>qwen3.5</x:v>
      </x:c>
      <x:c r="D573" t="str">
        <x:v>R300</x:v>
      </x:c>
      <x:c r="E573" t="str">
        <x:v>long</x:v>
      </x:c>
      <x:c r="F573" s="66" t="n">
        <x:v>50</x:v>
      </x:c>
      <x:c r="G573" s="67" t="str">
        <x:f>IF(H573="","N","Y")</x:f>
        <x:v>N</x:v>
      </x:c>
      <x:c r="H573" s="157" t="str">
        <x:f>IFERROR(IF(OR('00b_GPU_Scaling'!F12="",'00b_GPU_Scaling'!F7="",H513=""),"",H513*'00b_GPU_Scaling'!F12/'00b_GPU_Scaling'!F7),"")</x:f>
      </x:c>
      <x:c r="I573" s="70" t="str">
        <x:f>IF(H573="","",I513)</x:f>
      </x:c>
      <x:c r="J573" s="70" t="str">
        <x:f>IF(H573="","",J513)</x:f>
      </x:c>
      <x:c r="K573" s="158" t="str">
        <x:f>IFERROR(IF(OR('00b_GPU_Scaling'!F12="",'00b_GPU_Scaling'!F7=""),"",'00b_GPU_Scaling'!F12/'00b_GPU_Scaling'!F7),"")</x:f>
      </x:c>
      <x:c r="L573" t="str">
        <x:v>B300</x:v>
      </x:c>
      <x:c r="M573" t="str">
        <x:v>432340</x:v>
      </x:c>
      <x:c r="N573" t="str">
        <x:v>sglang</x:v>
      </x:c>
      <x:c r="O573" t="str">
        <x:v>fp4</x:v>
      </x:c>
      <x:c r="P573" t="str">
        <x:v>mtp</x:v>
      </x:c>
      <x:c r="Q573" t="n">
        <x:v>64</x:v>
      </x:c>
      <x:c r="R573" t="str">
        <x:v>single_turn</x:v>
      </x:c>
      <x:c r="S573" t="n">
        <x:v>8192</x:v>
      </x:c>
      <x:c r="T573" t="n">
        <x:v>1024</x:v>
      </x:c>
      <x:c r="U573" t="n">
        <x:v>58</x:v>
      </x:c>
      <x:c r="V573" t="n">
        <x:v>46</x:v>
      </x:c>
      <x:c r="W573" s="65" t="str">
        <x:f>IF(H573="","unavailable_missing_hbm_bandwidth_or_all_in_power","HBM_bandwidth_per_all_in_power_scaled_target_met")</x:f>
        <x:v>unavailable_missing_hbm_bandwidth_or_all_in_power</x:v>
      </x:c>
      <x:c r="X573" s="65" t="str">
        <x:f>IF(H573="","editable_future_gpu_unavailable","InferenceX_source_curve_HBM_bandwidth_power_scaled")</x:f>
        <x:v>editable_future_gpu_unavailable</x:v>
      </x:c>
      <x:c r="Y573" s="72" t="str">
        <x:v>2026-07-04</x:v>
      </x:c>
      <x:c r="Z573" s="65" t="str">
        <x:v>https://github.com/SemiAnalysisAI/InferenceX/actions/runs/28719981652/attempts/1</x:v>
      </x:c>
      <x:c r="AA573" s="65" t="str">
        <x:f>IF(H573="","Enter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74">
      <x:c r="A574" t="str">
        <x:v>Qwen 3.5|R300|agentic|50</x:v>
      </x:c>
      <x:c r="B574" t="str">
        <x:v>Qwen 3.5</x:v>
      </x:c>
      <x:c r="C574" t="str">
        <x:v>qwen3.5</x:v>
      </x:c>
      <x:c r="D574" t="str">
        <x:v>R300</x:v>
      </x:c>
      <x:c r="E574" t="str">
        <x:v>agentic</x:v>
      </x:c>
      <x:c r="F574" s="66" t="n">
        <x:v>50</x:v>
      </x:c>
      <x:c r="G574" s="67" t="str">
        <x:f>IF(H574="","N","Y")</x:f>
        <x:v>N</x:v>
      </x:c>
      <x:c r="H574" s="157" t="str">
        <x:f>IFERROR(IF(OR('00b_GPU_Scaling'!F12="",'00b_GPU_Scaling'!F7="",H514=""),"",H514*'00b_GPU_Scaling'!F12/'00b_GPU_Scaling'!F7),"")</x:f>
      </x:c>
      <x:c r="I574" s="70" t="str">
        <x:f>IF(H574="","",I514)</x:f>
      </x:c>
      <x:c r="J574" s="70" t="str">
        <x:f>IF(H574="","",J514)</x:f>
      </x:c>
      <x:c r="K574" s="158" t="str">
        <x:f>IFERROR(IF(OR('00b_GPU_Scaling'!F12="",'00b_GPU_Scaling'!F7=""),"",'00b_GPU_Scaling'!F12/'00b_GPU_Scaling'!F7),"")</x:f>
      </x:c>
      <x:c r="L574" t="str">
        <x:v>B300</x:v>
      </x:c>
      <x:c r="M574" t="str">
        <x:v>438211</x:v>
      </x:c>
      <x:c r="N574" t="str">
        <x:v>sglang</x:v>
      </x:c>
      <x:c r="O574" t="str">
        <x:v>fp4</x:v>
      </x:c>
      <x:c r="P574" t="str">
        <x:v>mtp</x:v>
      </x:c>
      <x:c r="Q574" t="n">
        <x:v>56</x:v>
      </x:c>
      <x:c r="R574" t="str">
        <x:v>agentic_traces</x:v>
      </x:c>
      <x:c r="S574"/>
      <x:c r="T574"/>
      <x:c r="U574" t="n">
        <x:v>34</x:v>
      </x:c>
      <x:c r="V574" t="n">
        <x:v>33</x:v>
      </x:c>
      <x:c r="W574" s="65" t="str">
        <x:f>IF(H574="","unavailable_missing_hbm_bandwidth_or_all_in_power","HBM_bandwidth_per_all_in_power_scaled_target_met")</x:f>
        <x:v>unavailable_missing_hbm_bandwidth_or_all_in_power</x:v>
      </x:c>
      <x:c r="X574" s="65" t="str">
        <x:f>IF(H574="","editable_future_gpu_unavailable","InferenceX_source_curve_HBM_bandwidth_power_scaled")</x:f>
        <x:v>editable_future_gpu_unavailable</x:v>
      </x:c>
      <x:c r="Y574" s="72" t="str">
        <x:v>2026-08-03</x:v>
      </x:c>
      <x:c r="Z574" s="65" t="str">
        <x:v>https://github.com/SemiAnalysisAI/InferenceX/actions/runs/30730541420/attempts/1</x:v>
      </x:c>
      <x:c r="AA574" s="65" t="str">
        <x:f>IF(H574="","Enter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75">
      <x:c r="A575" t="str">
        <x:v>Qwen 3.5|R300|short|70</x:v>
      </x:c>
      <x:c r="B575" t="str">
        <x:v>Qwen 3.5</x:v>
      </x:c>
      <x:c r="C575" t="str">
        <x:v>qwen3.5</x:v>
      </x:c>
      <x:c r="D575" t="str">
        <x:v>R300</x:v>
      </x:c>
      <x:c r="E575" t="str">
        <x:v>short</x:v>
      </x:c>
      <x:c r="F575" s="66" t="n">
        <x:v>70</x:v>
      </x:c>
      <x:c r="G575" s="67" t="str">
        <x:f>IF(H575="","N","Y")</x:f>
        <x:v>N</x:v>
      </x:c>
      <x:c r="H575" s="157" t="str">
        <x:f>IFERROR(IF(OR('00b_GPU_Scaling'!F12="",'00b_GPU_Scaling'!F7="",H515=""),"",H515*'00b_GPU_Scaling'!F12/'00b_GPU_Scaling'!F7),"")</x:f>
      </x:c>
      <x:c r="I575" s="70" t="str">
        <x:f>IF(H575="","",I515)</x:f>
      </x:c>
      <x:c r="J575" s="70" t="str">
        <x:f>IF(H575="","",J515)</x:f>
      </x:c>
      <x:c r="K575" s="158" t="str">
        <x:f>IFERROR(IF(OR('00b_GPU_Scaling'!F12="",'00b_GPU_Scaling'!F7=""),"",'00b_GPU_Scaling'!F12/'00b_GPU_Scaling'!F7),"")</x:f>
      </x:c>
      <x:c r="L575" t="str">
        <x:v>B300</x:v>
      </x:c>
      <x:c r="M575" t="str">
        <x:v>432375</x:v>
      </x:c>
      <x:c r="N575" t="str">
        <x:v>sglang</x:v>
      </x:c>
      <x:c r="O575" t="str">
        <x:v>fp4</x:v>
      </x:c>
      <x:c r="P575" t="str">
        <x:v>mtp</x:v>
      </x:c>
      <x:c r="Q575" t="n">
        <x:v>64</x:v>
      </x:c>
      <x:c r="R575" t="str">
        <x:v>single_turn</x:v>
      </x:c>
      <x:c r="S575" t="n">
        <x:v>1024</x:v>
      </x:c>
      <x:c r="T575" t="n">
        <x:v>1024</x:v>
      </x:c>
      <x:c r="U575" t="n">
        <x:v>58</x:v>
      </x:c>
      <x:c r="V575" t="n">
        <x:v>46</x:v>
      </x:c>
      <x:c r="W575" s="65" t="str">
        <x:f>IF(H575="","unavailable_missing_hbm_bandwidth_or_all_in_power","HBM_bandwidth_per_all_in_power_scaled_target_met")</x:f>
        <x:v>unavailable_missing_hbm_bandwidth_or_all_in_power</x:v>
      </x:c>
      <x:c r="X575" s="65" t="str">
        <x:f>IF(H575="","editable_future_gpu_unavailable","InferenceX_source_curve_HBM_bandwidth_power_scaled")</x:f>
        <x:v>editable_future_gpu_unavailable</x:v>
      </x:c>
      <x:c r="Y575" s="72" t="str">
        <x:v>2026-07-04</x:v>
      </x:c>
      <x:c r="Z575" s="65" t="str">
        <x:v>https://github.com/SemiAnalysisAI/InferenceX/actions/runs/28719981652/attempts/1</x:v>
      </x:c>
      <x:c r="AA575" s="65" t="str">
        <x:f>IF(H575="","Enter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76">
      <x:c r="A576" t="str">
        <x:v>Qwen 3.5|R300|long|70</x:v>
      </x:c>
      <x:c r="B576" t="str">
        <x:v>Qwen 3.5</x:v>
      </x:c>
      <x:c r="C576" t="str">
        <x:v>qwen3.5</x:v>
      </x:c>
      <x:c r="D576" t="str">
        <x:v>R300</x:v>
      </x:c>
      <x:c r="E576" t="str">
        <x:v>long</x:v>
      </x:c>
      <x:c r="F576" s="66" t="n">
        <x:v>70</x:v>
      </x:c>
      <x:c r="G576" s="67" t="str">
        <x:f>IF(H576="","N","Y")</x:f>
        <x:v>N</x:v>
      </x:c>
      <x:c r="H576" s="157" t="str">
        <x:f>IFERROR(IF(OR('00b_GPU_Scaling'!F12="",'00b_GPU_Scaling'!F7="",H516=""),"",H516*'00b_GPU_Scaling'!F12/'00b_GPU_Scaling'!F7),"")</x:f>
      </x:c>
      <x:c r="I576" s="70" t="str">
        <x:f>IF(H576="","",I516)</x:f>
      </x:c>
      <x:c r="J576" s="70" t="str">
        <x:f>IF(H576="","",J516)</x:f>
      </x:c>
      <x:c r="K576" s="158" t="str">
        <x:f>IFERROR(IF(OR('00b_GPU_Scaling'!F12="",'00b_GPU_Scaling'!F7=""),"",'00b_GPU_Scaling'!F12/'00b_GPU_Scaling'!F7),"")</x:f>
      </x:c>
      <x:c r="L576" t="str">
        <x:v>B300</x:v>
      </x:c>
      <x:c r="M576" t="str">
        <x:v>432382</x:v>
      </x:c>
      <x:c r="N576" t="str">
        <x:v>sglang</x:v>
      </x:c>
      <x:c r="O576" t="str">
        <x:v>fp4</x:v>
      </x:c>
      <x:c r="P576" t="str">
        <x:v>mtp</x:v>
      </x:c>
      <x:c r="Q576" t="n">
        <x:v>32</x:v>
      </x:c>
      <x:c r="R576" t="str">
        <x:v>single_turn</x:v>
      </x:c>
      <x:c r="S576" t="n">
        <x:v>8192</x:v>
      </x:c>
      <x:c r="T576" t="n">
        <x:v>1024</x:v>
      </x:c>
      <x:c r="U576" t="n">
        <x:v>58</x:v>
      </x:c>
      <x:c r="V576" t="n">
        <x:v>37</x:v>
      </x:c>
      <x:c r="W576" s="65" t="str">
        <x:f>IF(H576="","unavailable_missing_hbm_bandwidth_or_all_in_power","HBM_bandwidth_per_all_in_power_scaled_target_met")</x:f>
        <x:v>unavailable_missing_hbm_bandwidth_or_all_in_power</x:v>
      </x:c>
      <x:c r="X576" s="65" t="str">
        <x:f>IF(H576="","editable_future_gpu_unavailable","InferenceX_source_curve_HBM_bandwidth_power_scaled")</x:f>
        <x:v>editable_future_gpu_unavailable</x:v>
      </x:c>
      <x:c r="Y576" s="72" t="str">
        <x:v>2026-07-04</x:v>
      </x:c>
      <x:c r="Z576" s="65" t="str">
        <x:v>https://github.com/SemiAnalysisAI/InferenceX/actions/runs/28719981652/attempts/1</x:v>
      </x:c>
      <x:c r="AA576" s="65" t="str">
        <x:f>IF(H576="","Enter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77">
      <x:c r="A577" t="str">
        <x:v>Qwen 3.5|R300|agentic|70</x:v>
      </x:c>
      <x:c r="B577" t="str">
        <x:v>Qwen 3.5</x:v>
      </x:c>
      <x:c r="C577" t="str">
        <x:v>qwen3.5</x:v>
      </x:c>
      <x:c r="D577" t="str">
        <x:v>R300</x:v>
      </x:c>
      <x:c r="E577" t="str">
        <x:v>agentic</x:v>
      </x:c>
      <x:c r="F577" s="66" t="n">
        <x:v>70</x:v>
      </x:c>
      <x:c r="G577" s="67" t="str">
        <x:f>IF(H577="","N","Y")</x:f>
        <x:v>N</x:v>
      </x:c>
      <x:c r="H577" s="157" t="str">
        <x:f>IFERROR(IF(OR('00b_GPU_Scaling'!F12="",'00b_GPU_Scaling'!F7="",H517=""),"",H517*'00b_GPU_Scaling'!F12/'00b_GPU_Scaling'!F7),"")</x:f>
      </x:c>
      <x:c r="I577" s="70" t="str">
        <x:f>IF(H577="","",I517)</x:f>
      </x:c>
      <x:c r="J577" s="70" t="str">
        <x:f>IF(H577="","",J517)</x:f>
      </x:c>
      <x:c r="K577" s="158" t="str">
        <x:f>IFERROR(IF(OR('00b_GPU_Scaling'!F12="",'00b_GPU_Scaling'!F7=""),"",'00b_GPU_Scaling'!F12/'00b_GPU_Scaling'!F7),"")</x:f>
      </x:c>
      <x:c r="L577" t="str">
        <x:v>B300</x:v>
      </x:c>
      <x:c r="M577" t="str">
        <x:v>438211</x:v>
      </x:c>
      <x:c r="N577" t="str">
        <x:v>sglang</x:v>
      </x:c>
      <x:c r="O577" t="str">
        <x:v>fp4</x:v>
      </x:c>
      <x:c r="P577" t="str">
        <x:v>mtp</x:v>
      </x:c>
      <x:c r="Q577" t="n">
        <x:v>56</x:v>
      </x:c>
      <x:c r="R577" t="str">
        <x:v>agentic_traces</x:v>
      </x:c>
      <x:c r="S577"/>
      <x:c r="T577"/>
      <x:c r="U577" t="n">
        <x:v>34</x:v>
      </x:c>
      <x:c r="V577" t="n">
        <x:v>32</x:v>
      </x:c>
      <x:c r="W577" s="65" t="str">
        <x:f>IF(H577="","unavailable_missing_hbm_bandwidth_or_all_in_power","HBM_bandwidth_per_all_in_power_scaled_target_met")</x:f>
        <x:v>unavailable_missing_hbm_bandwidth_or_all_in_power</x:v>
      </x:c>
      <x:c r="X577" s="65" t="str">
        <x:f>IF(H577="","editable_future_gpu_unavailable","InferenceX_source_curve_HBM_bandwidth_power_scaled")</x:f>
        <x:v>editable_future_gpu_unavailable</x:v>
      </x:c>
      <x:c r="Y577" s="72" t="str">
        <x:v>2026-08-03</x:v>
      </x:c>
      <x:c r="Z577" s="65" t="str">
        <x:v>https://github.com/SemiAnalysisAI/InferenceX/actions/runs/30730541420/attempts/1</x:v>
      </x:c>
      <x:c r="AA577" s="65" t="str">
        <x:f>IF(H577="","Enter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78">
      <x:c r="A578" t="str">
        <x:v>Qwen 3.5|R300|short|100</x:v>
      </x:c>
      <x:c r="B578" t="str">
        <x:v>Qwen 3.5</x:v>
      </x:c>
      <x:c r="C578" t="str">
        <x:v>qwen3.5</x:v>
      </x:c>
      <x:c r="D578" t="str">
        <x:v>R300</x:v>
      </x:c>
      <x:c r="E578" t="str">
        <x:v>short</x:v>
      </x:c>
      <x:c r="F578" s="66" t="n">
        <x:v>100</x:v>
      </x:c>
      <x:c r="G578" s="67" t="str">
        <x:f>IF(H578="","N","Y")</x:f>
        <x:v>N</x:v>
      </x:c>
      <x:c r="H578" s="157" t="str">
        <x:f>IFERROR(IF(OR('00b_GPU_Scaling'!F12="",'00b_GPU_Scaling'!F7="",H518=""),"",H518*'00b_GPU_Scaling'!F12/'00b_GPU_Scaling'!F7),"")</x:f>
      </x:c>
      <x:c r="I578" s="70" t="str">
        <x:f>IF(H578="","",I518)</x:f>
      </x:c>
      <x:c r="J578" s="70" t="str">
        <x:f>IF(H578="","",J518)</x:f>
      </x:c>
      <x:c r="K578" s="158" t="str">
        <x:f>IFERROR(IF(OR('00b_GPU_Scaling'!F12="",'00b_GPU_Scaling'!F7=""),"",'00b_GPU_Scaling'!F12/'00b_GPU_Scaling'!F7),"")</x:f>
      </x:c>
      <x:c r="L578" t="str">
        <x:v>B300</x:v>
      </x:c>
      <x:c r="M578" t="str">
        <x:v>432360</x:v>
      </x:c>
      <x:c r="N578" t="str">
        <x:v>sglang</x:v>
      </x:c>
      <x:c r="O578" t="str">
        <x:v>fp4</x:v>
      </x:c>
      <x:c r="P578" t="str">
        <x:v>mtp</x:v>
      </x:c>
      <x:c r="Q578" t="n">
        <x:v>64</x:v>
      </x:c>
      <x:c r="R578" t="str">
        <x:v>single_turn</x:v>
      </x:c>
      <x:c r="S578" t="n">
        <x:v>1024</x:v>
      </x:c>
      <x:c r="T578" t="n">
        <x:v>1024</x:v>
      </x:c>
      <x:c r="U578" t="n">
        <x:v>58</x:v>
      </x:c>
      <x:c r="V578" t="n">
        <x:v>32</x:v>
      </x:c>
      <x:c r="W578" s="65" t="str">
        <x:f>IF(H578="","unavailable_missing_hbm_bandwidth_or_all_in_power","HBM_bandwidth_per_all_in_power_scaled_target_met")</x:f>
        <x:v>unavailable_missing_hbm_bandwidth_or_all_in_power</x:v>
      </x:c>
      <x:c r="X578" s="65" t="str">
        <x:f>IF(H578="","editable_future_gpu_unavailable","InferenceX_source_curve_HBM_bandwidth_power_scaled")</x:f>
        <x:v>editable_future_gpu_unavailable</x:v>
      </x:c>
      <x:c r="Y578" s="72" t="str">
        <x:v>2026-07-04</x:v>
      </x:c>
      <x:c r="Z578" s="65" t="str">
        <x:v>https://github.com/SemiAnalysisAI/InferenceX/actions/runs/28719981652/attempts/1</x:v>
      </x:c>
      <x:c r="AA578" s="65" t="str">
        <x:f>IF(H578="","Enter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79">
      <x:c r="A579" t="str">
        <x:v>Qwen 3.5|R300|long|100</x:v>
      </x:c>
      <x:c r="B579" t="str">
        <x:v>Qwen 3.5</x:v>
      </x:c>
      <x:c r="C579" t="str">
        <x:v>qwen3.5</x:v>
      </x:c>
      <x:c r="D579" t="str">
        <x:v>R300</x:v>
      </x:c>
      <x:c r="E579" t="str">
        <x:v>long</x:v>
      </x:c>
      <x:c r="F579" s="66" t="n">
        <x:v>100</x:v>
      </x:c>
      <x:c r="G579" s="67" t="str">
        <x:f>IF(H579="","N","Y")</x:f>
        <x:v>N</x:v>
      </x:c>
      <x:c r="H579" s="157" t="str">
        <x:f>IFERROR(IF(OR('00b_GPU_Scaling'!F12="",'00b_GPU_Scaling'!F7="",H519=""),"",H519*'00b_GPU_Scaling'!F12/'00b_GPU_Scaling'!F7),"")</x:f>
      </x:c>
      <x:c r="I579" s="70" t="str">
        <x:f>IF(H579="","",I519)</x:f>
      </x:c>
      <x:c r="J579" s="70" t="str">
        <x:f>IF(H579="","",J519)</x:f>
      </x:c>
      <x:c r="K579" s="158" t="str">
        <x:f>IFERROR(IF(OR('00b_GPU_Scaling'!F12="",'00b_GPU_Scaling'!F7=""),"",'00b_GPU_Scaling'!F12/'00b_GPU_Scaling'!F7),"")</x:f>
      </x:c>
      <x:c r="L579" t="str">
        <x:v>B300</x:v>
      </x:c>
      <x:c r="M579" t="str">
        <x:v>432368</x:v>
      </x:c>
      <x:c r="N579" t="str">
        <x:v>sglang</x:v>
      </x:c>
      <x:c r="O579" t="str">
        <x:v>fp4</x:v>
      </x:c>
      <x:c r="P579" t="str">
        <x:v>mtp</x:v>
      </x:c>
      <x:c r="Q579" t="n">
        <x:v>16</x:v>
      </x:c>
      <x:c r="R579" t="str">
        <x:v>single_turn</x:v>
      </x:c>
      <x:c r="S579" t="n">
        <x:v>8192</x:v>
      </x:c>
      <x:c r="T579" t="n">
        <x:v>1024</x:v>
      </x:c>
      <x:c r="U579" t="n">
        <x:v>58</x:v>
      </x:c>
      <x:c r="V579" t="n">
        <x:v>28</x:v>
      </x:c>
      <x:c r="W579" s="65" t="str">
        <x:f>IF(H579="","unavailable_missing_hbm_bandwidth_or_all_in_power","HBM_bandwidth_per_all_in_power_scaled_target_met")</x:f>
        <x:v>unavailable_missing_hbm_bandwidth_or_all_in_power</x:v>
      </x:c>
      <x:c r="X579" s="65" t="str">
        <x:f>IF(H579="","editable_future_gpu_unavailable","InferenceX_source_curve_HBM_bandwidth_power_scaled")</x:f>
        <x:v>editable_future_gpu_unavailable</x:v>
      </x:c>
      <x:c r="Y579" s="72" t="str">
        <x:v>2026-07-04</x:v>
      </x:c>
      <x:c r="Z579" s="65" t="str">
        <x:v>https://github.com/SemiAnalysisAI/InferenceX/actions/runs/28719981652/attempts/1</x:v>
      </x:c>
      <x:c r="AA579" s="65" t="str">
        <x:f>IF(H579="","Enter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80">
      <x:c r="A580" t="str">
        <x:v>Qwen 3.5|R300|agentic|100</x:v>
      </x:c>
      <x:c r="B580" t="str">
        <x:v>Qwen 3.5</x:v>
      </x:c>
      <x:c r="C580" t="str">
        <x:v>qwen3.5</x:v>
      </x:c>
      <x:c r="D580" t="str">
        <x:v>R300</x:v>
      </x:c>
      <x:c r="E580" t="str">
        <x:v>agentic</x:v>
      </x:c>
      <x:c r="F580" s="66" t="n">
        <x:v>100</x:v>
      </x:c>
      <x:c r="G580" s="67" t="str">
        <x:f>IF(H580="","N","Y")</x:f>
        <x:v>N</x:v>
      </x:c>
      <x:c r="H580" s="157" t="str">
        <x:f>IFERROR(IF(OR('00b_GPU_Scaling'!F12="",'00b_GPU_Scaling'!F7="",H520=""),"",H520*'00b_GPU_Scaling'!F12/'00b_GPU_Scaling'!F7),"")</x:f>
      </x:c>
      <x:c r="I580" s="70" t="str">
        <x:f>IF(H580="","",I520)</x:f>
      </x:c>
      <x:c r="J580" s="70" t="str">
        <x:f>IF(H580="","",J520)</x:f>
      </x:c>
      <x:c r="K580" s="158" t="str">
        <x:f>IFERROR(IF(OR('00b_GPU_Scaling'!F12="",'00b_GPU_Scaling'!F7=""),"",'00b_GPU_Scaling'!F12/'00b_GPU_Scaling'!F7),"")</x:f>
      </x:c>
      <x:c r="L580" t="str">
        <x:v>B300</x:v>
      </x:c>
      <x:c r="M580" t="str">
        <x:v>438191</x:v>
      </x:c>
      <x:c r="N580" t="str">
        <x:v>sglang</x:v>
      </x:c>
      <x:c r="O580" t="str">
        <x:v>fp4</x:v>
      </x:c>
      <x:c r="P580" t="str">
        <x:v>mtp</x:v>
      </x:c>
      <x:c r="Q580" t="n">
        <x:v>44</x:v>
      </x:c>
      <x:c r="R580" t="str">
        <x:v>agentic_traces</x:v>
      </x:c>
      <x:c r="S580"/>
      <x:c r="T580"/>
      <x:c r="U580" t="n">
        <x:v>34</x:v>
      </x:c>
      <x:c r="V580" t="n">
        <x:v>27</x:v>
      </x:c>
      <x:c r="W580" s="65" t="str">
        <x:f>IF(H580="","unavailable_missing_hbm_bandwidth_or_all_in_power","HBM_bandwidth_per_all_in_power_scaled_target_met")</x:f>
        <x:v>unavailable_missing_hbm_bandwidth_or_all_in_power</x:v>
      </x:c>
      <x:c r="X580" s="65" t="str">
        <x:f>IF(H580="","editable_future_gpu_unavailable","InferenceX_source_curve_HBM_bandwidth_power_scaled")</x:f>
        <x:v>editable_future_gpu_unavailable</x:v>
      </x:c>
      <x:c r="Y580" s="72" t="str">
        <x:v>2026-08-03</x:v>
      </x:c>
      <x:c r="Z580" s="65" t="str">
        <x:v>https://github.com/SemiAnalysisAI/InferenceX/actions/runs/30730541420/attempts/1</x:v>
      </x:c>
      <x:c r="AA580" s="65" t="str">
        <x:f>IF(H580="","Enter HBM bandwidth and all-in power in 00b_GPU_Scaling.","Source B300 TPS/MW scaled by target/source HBM-bandwidth-per-all-in-power; source interactivity, concurrency and precision retained.")</x:f>
        <x:v>Enter HBM bandwidth and all-in power in 00b_GPU_Scaling.</x:v>
      </x:c>
    </x:row>
    <x:row r="581">
      <x:c r="A581" t="str">
        <x:v>Qwen 3.5|VR300|short|30</x:v>
      </x:c>
      <x:c r="B581" t="str">
        <x:v>Qwen 3.5</x:v>
      </x:c>
      <x:c r="C581" t="str">
        <x:v>qwen3.5</x:v>
      </x:c>
      <x:c r="D581" t="str">
        <x:v>VR300</x:v>
      </x:c>
      <x:c r="E581" t="str">
        <x:v>short</x:v>
      </x:c>
      <x:c r="F581" s="66" t="n">
        <x:v>30</x:v>
      </x:c>
      <x:c r="G581" s="67" t="str">
        <x:f>IF(H581="","N","Y")</x:f>
        <x:v>N</x:v>
      </x:c>
      <x:c r="H581" s="157" t="str">
        <x:f>IFERROR(IF(OR('00b_GPU_Scaling'!F13="",'00b_GPU_Scaling'!F9="",H533=""),"",H533*'00b_GPU_Scaling'!F13/'00b_GPU_Scaling'!F9),"")</x:f>
      </x:c>
      <x:c r="I581" s="70" t="str">
        <x:f>IF(H581="","",I533)</x:f>
      </x:c>
      <x:c r="J581" s="70" t="str">
        <x:f>IF(H581="","",J533)</x:f>
      </x:c>
      <x:c r="K581" s="158" t="str">
        <x:f>IFERROR(IF(OR('00b_GPU_Scaling'!F13="",'00b_GPU_Scaling'!F9=""),"",'00b_GPU_Scaling'!F13/'00b_GPU_Scaling'!F9),"")</x:f>
      </x:c>
      <x:c r="L581" t="str">
        <x:v>GB300</x:v>
      </x:c>
      <x:c r="M581" t="str">
        <x:v>434941</x:v>
      </x:c>
      <x:c r="N581" t="str">
        <x:v>dynamo-sglang</x:v>
      </x:c>
      <x:c r="O581" t="str">
        <x:v>fp8</x:v>
      </x:c>
      <x:c r="P581" t="str">
        <x:v>none</x:v>
      </x:c>
      <x:c r="Q581" t="n">
        <x:v>4096</x:v>
      </x:c>
      <x:c r="R581" t="str">
        <x:v>single_turn</x:v>
      </x:c>
      <x:c r="S581" t="n">
        <x:v>1024</x:v>
      </x:c>
      <x:c r="T581" t="n">
        <x:v>1024</x:v>
      </x:c>
      <x:c r="U581" t="n">
        <x:v>11</x:v>
      </x:c>
      <x:c r="V581" t="n">
        <x:v>11</x:v>
      </x:c>
      <x:c r="W581" s="65" t="str">
        <x:f>IF(H581="","unavailable_missing_hbm_bandwidth_or_all_in_power","HBM_bandwidth_per_all_in_power_scaled_target_met")</x:f>
        <x:v>unavailable_missing_hbm_bandwidth_or_all_in_power</x:v>
      </x:c>
      <x:c r="X581" s="65" t="str">
        <x:f>IF(H581="","editable_future_gpu_unavailable","InferenceX_source_curve_HBM_bandwidth_power_scaled")</x:f>
        <x:v>editable_future_gpu_unavailable</x:v>
      </x:c>
      <x:c r="Y581" s="72" t="str">
        <x:v>2026-07-13</x:v>
      </x:c>
      <x:c r="Z581" s="65" t="str">
        <x:v>https://github.com/SemiAnalysisAI/InferenceX/actions/runs/29207681289/attempts/2</x:v>
      </x:c>
      <x:c r="AA581" s="65" t="str">
        <x:f>IF(H581="","Enter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82">
      <x:c r="A582" t="str">
        <x:v>Qwen 3.5|VR300|long|30</x:v>
      </x:c>
      <x:c r="B582" t="str">
        <x:v>Qwen 3.5</x:v>
      </x:c>
      <x:c r="C582" t="str">
        <x:v>qwen3.5</x:v>
      </x:c>
      <x:c r="D582" t="str">
        <x:v>VR300</x:v>
      </x:c>
      <x:c r="E582" t="str">
        <x:v>long</x:v>
      </x:c>
      <x:c r="F582" s="66" t="n">
        <x:v>30</x:v>
      </x:c>
      <x:c r="G582" s="67" t="str">
        <x:f>IF(H582="","N","Y")</x:f>
        <x:v>N</x:v>
      </x:c>
      <x:c r="H582" s="157" t="str">
        <x:f>IFERROR(IF(OR('00b_GPU_Scaling'!F13="",'00b_GPU_Scaling'!F9="",H534=""),"",H534*'00b_GPU_Scaling'!F13/'00b_GPU_Scaling'!F9),"")</x:f>
      </x:c>
      <x:c r="I582" s="70" t="str">
        <x:f>IF(H582="","",I534)</x:f>
      </x:c>
      <x:c r="J582" s="70" t="str">
        <x:f>IF(H582="","",J534)</x:f>
      </x:c>
      <x:c r="K582" s="158" t="str">
        <x:f>IFERROR(IF(OR('00b_GPU_Scaling'!F13="",'00b_GPU_Scaling'!F9=""),"",'00b_GPU_Scaling'!F13/'00b_GPU_Scaling'!F9),"")</x:f>
      </x:c>
      <x:c r="L582" t="str">
        <x:v>GB300</x:v>
      </x:c>
      <x:c r="M582" t="str">
        <x:v>428712</x:v>
      </x:c>
      <x:c r="N582" t="str">
        <x:v>dynamo-sglang</x:v>
      </x:c>
      <x:c r="O582" t="str">
        <x:v>fp4</x:v>
      </x:c>
      <x:c r="P582" t="str">
        <x:v>none</x:v>
      </x:c>
      <x:c r="Q582" t="n">
        <x:v>5120</x:v>
      </x:c>
      <x:c r="R582" t="str">
        <x:v>single_turn</x:v>
      </x:c>
      <x:c r="S582" t="n">
        <x:v>8192</x:v>
      </x:c>
      <x:c r="T582" t="n">
        <x:v>1024</x:v>
      </x:c>
      <x:c r="U582" t="n">
        <x:v>33</x:v>
      </x:c>
      <x:c r="V582" t="n">
        <x:v>33</x:v>
      </x:c>
      <x:c r="W582" s="65" t="str">
        <x:f>IF(H582="","unavailable_missing_hbm_bandwidth_or_all_in_power","HBM_bandwidth_per_all_in_power_scaled_target_met")</x:f>
        <x:v>unavailable_missing_hbm_bandwidth_or_all_in_power</x:v>
      </x:c>
      <x:c r="X582" s="65" t="str">
        <x:f>IF(H582="","editable_future_gpu_unavailable","InferenceX_source_curve_HBM_bandwidth_power_scaled")</x:f>
        <x:v>editable_future_gpu_unavailable</x:v>
      </x:c>
      <x:c r="Y582" s="72" t="str">
        <x:v>2026-06-25</x:v>
      </x:c>
      <x:c r="Z582" s="65" t="str">
        <x:v>https://github.com/SemiAnalysisAI/InferenceX/actions/runs/28131757535/attempts/1</x:v>
      </x:c>
      <x:c r="AA582" s="65" t="str">
        <x:f>IF(H582="","Enter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83">
      <x:c r="A583" t="str">
        <x:v>Qwen 3.5|VR300|agentic|30</x:v>
      </x:c>
      <x:c r="B583" t="str">
        <x:v>Qwen 3.5</x:v>
      </x:c>
      <x:c r="C583" t="str">
        <x:v>qwen3.5</x:v>
      </x:c>
      <x:c r="D583" t="str">
        <x:v>VR300</x:v>
      </x:c>
      <x:c r="E583" t="str">
        <x:v>agentic</x:v>
      </x:c>
      <x:c r="F583" s="66" t="n">
        <x:v>30</x:v>
      </x:c>
      <x:c r="G583" s="67" t="str">
        <x:f>IF(H583="","N","Y")</x:f>
        <x:v>N</x:v>
      </x:c>
      <x:c r="H583" s="157" t="str">
        <x:f>IFERROR(IF(OR('00b_GPU_Scaling'!F13="",'00b_GPU_Scaling'!F9="",H535=""),"",H535*'00b_GPU_Scaling'!F13/'00b_GPU_Scaling'!F9),"")</x:f>
      </x:c>
      <x:c r="I583" s="70" t="str">
        <x:f>IF(H583="","",I535)</x:f>
      </x:c>
      <x:c r="J583" s="70" t="str">
        <x:f>IF(H583="","",J535)</x:f>
      </x:c>
      <x:c r="K583" s="158" t="str">
        <x:f>IFERROR(IF(OR('00b_GPU_Scaling'!F13="",'00b_GPU_Scaling'!F9=""),"",'00b_GPU_Scaling'!F13/'00b_GPU_Scaling'!F9),"")</x:f>
      </x:c>
      <x:c r="L583" t="str">
        <x:v>GB300</x:v>
      </x:c>
      <x:c r="M583" t="str">
        <x:v>437995</x:v>
      </x:c>
      <x:c r="N583" t="str">
        <x:v>dynamo-sglang</x:v>
      </x:c>
      <x:c r="O583" t="str">
        <x:v>fp4</x:v>
      </x:c>
      <x:c r="P583" t="str">
        <x:v>mtp</x:v>
      </x:c>
      <x:c r="Q583" t="n">
        <x:v>96</x:v>
      </x:c>
      <x:c r="R583" t="str">
        <x:v>agentic_traces</x:v>
      </x:c>
      <x:c r="S583"/>
      <x:c r="T583"/>
      <x:c r="U583" t="n">
        <x:v>9</x:v>
      </x:c>
      <x:c r="V583" t="n">
        <x:v>8</x:v>
      </x:c>
      <x:c r="W583" s="65" t="str">
        <x:f>IF(H583="","unavailable_missing_hbm_bandwidth_or_all_in_power","HBM_bandwidth_per_all_in_power_scaled_target_met")</x:f>
        <x:v>unavailable_missing_hbm_bandwidth_or_all_in_power</x:v>
      </x:c>
      <x:c r="X583" s="65" t="str">
        <x:f>IF(H583="","editable_future_gpu_unavailable","InferenceX_source_curve_HBM_bandwidth_power_scaled")</x:f>
        <x:v>editable_future_gpu_unavailable</x:v>
      </x:c>
      <x:c r="Y583" s="72" t="str">
        <x:v>2026-07-30</x:v>
      </x:c>
      <x:c r="Z583" s="65" t="str">
        <x:v>https://github.com/SemiAnalysisAI/InferenceX/actions/runs/30391410523/attempts/1</x:v>
      </x:c>
      <x:c r="AA583" s="65" t="str">
        <x:f>IF(H583="","Enter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84">
      <x:c r="A584" t="str">
        <x:v>Qwen 3.5|VR300|short|50</x:v>
      </x:c>
      <x:c r="B584" t="str">
        <x:v>Qwen 3.5</x:v>
      </x:c>
      <x:c r="C584" t="str">
        <x:v>qwen3.5</x:v>
      </x:c>
      <x:c r="D584" t="str">
        <x:v>VR300</x:v>
      </x:c>
      <x:c r="E584" t="str">
        <x:v>short</x:v>
      </x:c>
      <x:c r="F584" s="66" t="n">
        <x:v>50</x:v>
      </x:c>
      <x:c r="G584" s="67" t="str">
        <x:f>IF(H584="","N","Y")</x:f>
        <x:v>N</x:v>
      </x:c>
      <x:c r="H584" s="157" t="str">
        <x:f>IFERROR(IF(OR('00b_GPU_Scaling'!F13="",'00b_GPU_Scaling'!F9="",H536=""),"",H536*'00b_GPU_Scaling'!F13/'00b_GPU_Scaling'!F9),"")</x:f>
      </x:c>
      <x:c r="I584" s="70" t="str">
        <x:f>IF(H584="","",I536)</x:f>
      </x:c>
      <x:c r="J584" s="70" t="str">
        <x:f>IF(H584="","",J536)</x:f>
      </x:c>
      <x:c r="K584" s="158" t="str">
        <x:f>IFERROR(IF(OR('00b_GPU_Scaling'!F13="",'00b_GPU_Scaling'!F9=""),"",'00b_GPU_Scaling'!F13/'00b_GPU_Scaling'!F9),"")</x:f>
      </x:c>
      <x:c r="L584" t="str">
        <x:v>GB300</x:v>
      </x:c>
      <x:c r="M584" t="str">
        <x:v>434937</x:v>
      </x:c>
      <x:c r="N584" t="str">
        <x:v>dynamo-sglang</x:v>
      </x:c>
      <x:c r="O584" t="str">
        <x:v>fp8</x:v>
      </x:c>
      <x:c r="P584" t="str">
        <x:v>none</x:v>
      </x:c>
      <x:c r="Q584" t="n">
        <x:v>512</x:v>
      </x:c>
      <x:c r="R584" t="str">
        <x:v>single_turn</x:v>
      </x:c>
      <x:c r="S584" t="n">
        <x:v>1024</x:v>
      </x:c>
      <x:c r="T584" t="n">
        <x:v>1024</x:v>
      </x:c>
      <x:c r="U584" t="n">
        <x:v>11</x:v>
      </x:c>
      <x:c r="V584" t="n">
        <x:v>8</x:v>
      </x:c>
      <x:c r="W584" s="65" t="str">
        <x:f>IF(H584="","unavailable_missing_hbm_bandwidth_or_all_in_power","HBM_bandwidth_per_all_in_power_scaled_target_met")</x:f>
        <x:v>unavailable_missing_hbm_bandwidth_or_all_in_power</x:v>
      </x:c>
      <x:c r="X584" s="65" t="str">
        <x:f>IF(H584="","editable_future_gpu_unavailable","InferenceX_source_curve_HBM_bandwidth_power_scaled")</x:f>
        <x:v>editable_future_gpu_unavailable</x:v>
      </x:c>
      <x:c r="Y584" s="72" t="str">
        <x:v>2026-07-13</x:v>
      </x:c>
      <x:c r="Z584" s="65" t="str">
        <x:v>https://github.com/SemiAnalysisAI/InferenceX/actions/runs/29207681289/attempts/2</x:v>
      </x:c>
      <x:c r="AA584" s="65" t="str">
        <x:f>IF(H584="","Enter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85">
      <x:c r="A585" t="str">
        <x:v>Qwen 3.5|VR300|long|50</x:v>
      </x:c>
      <x:c r="B585" t="str">
        <x:v>Qwen 3.5</x:v>
      </x:c>
      <x:c r="C585" t="str">
        <x:v>qwen3.5</x:v>
      </x:c>
      <x:c r="D585" t="str">
        <x:v>VR300</x:v>
      </x:c>
      <x:c r="E585" t="str">
        <x:v>long</x:v>
      </x:c>
      <x:c r="F585" s="66" t="n">
        <x:v>50</x:v>
      </x:c>
      <x:c r="G585" s="67" t="str">
        <x:f>IF(H585="","N","Y")</x:f>
        <x:v>N</x:v>
      </x:c>
      <x:c r="H585" s="157" t="str">
        <x:f>IFERROR(IF(OR('00b_GPU_Scaling'!F13="",'00b_GPU_Scaling'!F9="",H537=""),"",H537*'00b_GPU_Scaling'!F13/'00b_GPU_Scaling'!F9),"")</x:f>
      </x:c>
      <x:c r="I585" s="70" t="str">
        <x:f>IF(H585="","",I537)</x:f>
      </x:c>
      <x:c r="J585" s="70" t="str">
        <x:f>IF(H585="","",J537)</x:f>
      </x:c>
      <x:c r="K585" s="158" t="str">
        <x:f>IFERROR(IF(OR('00b_GPU_Scaling'!F13="",'00b_GPU_Scaling'!F9=""),"",'00b_GPU_Scaling'!F13/'00b_GPU_Scaling'!F9),"")</x:f>
      </x:c>
      <x:c r="L585" t="str">
        <x:v>GB300</x:v>
      </x:c>
      <x:c r="M585" t="str">
        <x:v>437968</x:v>
      </x:c>
      <x:c r="N585" t="str">
        <x:v>dynamo-sglang</x:v>
      </x:c>
      <x:c r="O585" t="str">
        <x:v>fp8</x:v>
      </x:c>
      <x:c r="P585" t="str">
        <x:v>mtp</x:v>
      </x:c>
      <x:c r="Q585" t="n">
        <x:v>2304</x:v>
      </x:c>
      <x:c r="R585" t="str">
        <x:v>single_turn</x:v>
      </x:c>
      <x:c r="S585" t="n">
        <x:v>8192</x:v>
      </x:c>
      <x:c r="T585" t="n">
        <x:v>1024</x:v>
      </x:c>
      <x:c r="U585" t="n">
        <x:v>33</x:v>
      </x:c>
      <x:c r="V585" t="n">
        <x:v>28</x:v>
      </x:c>
      <x:c r="W585" s="65" t="str">
        <x:f>IF(H585="","unavailable_missing_hbm_bandwidth_or_all_in_power","HBM_bandwidth_per_all_in_power_scaled_target_met")</x:f>
        <x:v>unavailable_missing_hbm_bandwidth_or_all_in_power</x:v>
      </x:c>
      <x:c r="X585" s="65" t="str">
        <x:f>IF(H585="","editable_future_gpu_unavailable","InferenceX_source_curve_HBM_bandwidth_power_scaled")</x:f>
        <x:v>editable_future_gpu_unavailable</x:v>
      </x:c>
      <x:c r="Y585" s="72" t="str">
        <x:v>2026-07-30</x:v>
      </x:c>
      <x:c r="Z585" s="65" t="str">
        <x:v>https://github.com/SemiAnalysisAI/InferenceX/actions/runs/30115636016/attempts/1</x:v>
      </x:c>
      <x:c r="AA585" s="65" t="str">
        <x:f>IF(H585="","Enter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86">
      <x:c r="A586" t="str">
        <x:v>Qwen 3.5|VR300|agentic|50</x:v>
      </x:c>
      <x:c r="B586" t="str">
        <x:v>Qwen 3.5</x:v>
      </x:c>
      <x:c r="C586" t="str">
        <x:v>qwen3.5</x:v>
      </x:c>
      <x:c r="D586" t="str">
        <x:v>VR300</x:v>
      </x:c>
      <x:c r="E586" t="str">
        <x:v>agentic</x:v>
      </x:c>
      <x:c r="F586" s="66" t="n">
        <x:v>50</x:v>
      </x:c>
      <x:c r="G586" s="67" t="str">
        <x:f>IF(H586="","N","Y")</x:f>
        <x:v>N</x:v>
      </x:c>
      <x:c r="H586" s="157" t="str">
        <x:f>IFERROR(IF(OR('00b_GPU_Scaling'!F13="",'00b_GPU_Scaling'!F9="",H538=""),"",H538*'00b_GPU_Scaling'!F13/'00b_GPU_Scaling'!F9),"")</x:f>
      </x:c>
      <x:c r="I586" s="70" t="str">
        <x:f>IF(H586="","",I538)</x:f>
      </x:c>
      <x:c r="J586" s="70" t="str">
        <x:f>IF(H586="","",J538)</x:f>
      </x:c>
      <x:c r="K586" s="158" t="str">
        <x:f>IFERROR(IF(OR('00b_GPU_Scaling'!F13="",'00b_GPU_Scaling'!F9=""),"",'00b_GPU_Scaling'!F13/'00b_GPU_Scaling'!F9),"")</x:f>
      </x:c>
      <x:c r="L586" t="str">
        <x:v>GB300</x:v>
      </x:c>
      <x:c r="M586" t="str">
        <x:v>437995</x:v>
      </x:c>
      <x:c r="N586" t="str">
        <x:v>dynamo-sglang</x:v>
      </x:c>
      <x:c r="O586" t="str">
        <x:v>fp4</x:v>
      </x:c>
      <x:c r="P586" t="str">
        <x:v>mtp</x:v>
      </x:c>
      <x:c r="Q586" t="n">
        <x:v>96</x:v>
      </x:c>
      <x:c r="R586" t="str">
        <x:v>agentic_traces</x:v>
      </x:c>
      <x:c r="S586"/>
      <x:c r="T586"/>
      <x:c r="U586" t="n">
        <x:v>9</x:v>
      </x:c>
      <x:c r="V586" t="n">
        <x:v>8</x:v>
      </x:c>
      <x:c r="W586" s="65" t="str">
        <x:f>IF(H586="","unavailable_missing_hbm_bandwidth_or_all_in_power","HBM_bandwidth_per_all_in_power_scaled_target_met")</x:f>
        <x:v>unavailable_missing_hbm_bandwidth_or_all_in_power</x:v>
      </x:c>
      <x:c r="X586" s="65" t="str">
        <x:f>IF(H586="","editable_future_gpu_unavailable","InferenceX_source_curve_HBM_bandwidth_power_scaled")</x:f>
        <x:v>editable_future_gpu_unavailable</x:v>
      </x:c>
      <x:c r="Y586" s="72" t="str">
        <x:v>2026-07-30</x:v>
      </x:c>
      <x:c r="Z586" s="65" t="str">
        <x:v>https://github.com/SemiAnalysisAI/InferenceX/actions/runs/30391410523/attempts/1</x:v>
      </x:c>
      <x:c r="AA586" s="65" t="str">
        <x:f>IF(H586="","Enter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87">
      <x:c r="A587" t="str">
        <x:v>Qwen 3.5|VR300|short|70</x:v>
      </x:c>
      <x:c r="B587" t="str">
        <x:v>Qwen 3.5</x:v>
      </x:c>
      <x:c r="C587" t="str">
        <x:v>qwen3.5</x:v>
      </x:c>
      <x:c r="D587" t="str">
        <x:v>VR300</x:v>
      </x:c>
      <x:c r="E587" t="str">
        <x:v>short</x:v>
      </x:c>
      <x:c r="F587" s="66" t="n">
        <x:v>70</x:v>
      </x:c>
      <x:c r="G587" s="67" t="str">
        <x:f>IF(H587="","N","Y")</x:f>
        <x:v>N</x:v>
      </x:c>
      <x:c r="H587" s="157" t="str">
        <x:f>IFERROR(IF(OR('00b_GPU_Scaling'!F13="",'00b_GPU_Scaling'!F9="",H539=""),"",H539*'00b_GPU_Scaling'!F13/'00b_GPU_Scaling'!F9),"")</x:f>
      </x:c>
      <x:c r="I587" s="70" t="str">
        <x:f>IF(H587="","",I539)</x:f>
      </x:c>
      <x:c r="J587" s="70" t="str">
        <x:f>IF(H587="","",J539)</x:f>
      </x:c>
      <x:c r="K587" s="158" t="str">
        <x:f>IFERROR(IF(OR('00b_GPU_Scaling'!F13="",'00b_GPU_Scaling'!F9=""),"",'00b_GPU_Scaling'!F13/'00b_GPU_Scaling'!F9),"")</x:f>
      </x:c>
      <x:c r="L587" t="str">
        <x:v>GB300</x:v>
      </x:c>
      <x:c r="M587" t="str">
        <x:v>434928</x:v>
      </x:c>
      <x:c r="N587" t="str">
        <x:v>dynamo-sglang</x:v>
      </x:c>
      <x:c r="O587" t="str">
        <x:v>fp8</x:v>
      </x:c>
      <x:c r="P587" t="str">
        <x:v>none</x:v>
      </x:c>
      <x:c r="Q587" t="n">
        <x:v>64</x:v>
      </x:c>
      <x:c r="R587" t="str">
        <x:v>single_turn</x:v>
      </x:c>
      <x:c r="S587" t="n">
        <x:v>1024</x:v>
      </x:c>
      <x:c r="T587" t="n">
        <x:v>1024</x:v>
      </x:c>
      <x:c r="U587" t="n">
        <x:v>11</x:v>
      </x:c>
      <x:c r="V587" t="n">
        <x:v>7</x:v>
      </x:c>
      <x:c r="W587" s="65" t="str">
        <x:f>IF(H587="","unavailable_missing_hbm_bandwidth_or_all_in_power","HBM_bandwidth_per_all_in_power_scaled_target_met")</x:f>
        <x:v>unavailable_missing_hbm_bandwidth_or_all_in_power</x:v>
      </x:c>
      <x:c r="X587" s="65" t="str">
        <x:f>IF(H587="","editable_future_gpu_unavailable","InferenceX_source_curve_HBM_bandwidth_power_scaled")</x:f>
        <x:v>editable_future_gpu_unavailable</x:v>
      </x:c>
      <x:c r="Y587" s="72" t="str">
        <x:v>2026-07-13</x:v>
      </x:c>
      <x:c r="Z587" s="65" t="str">
        <x:v>https://github.com/SemiAnalysisAI/InferenceX/actions/runs/29207681289/attempts/2</x:v>
      </x:c>
      <x:c r="AA587" s="65" t="str">
        <x:f>IF(H587="","Enter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88">
      <x:c r="A588" t="str">
        <x:v>Qwen 3.5|VR300|long|70</x:v>
      </x:c>
      <x:c r="B588" t="str">
        <x:v>Qwen 3.5</x:v>
      </x:c>
      <x:c r="C588" t="str">
        <x:v>qwen3.5</x:v>
      </x:c>
      <x:c r="D588" t="str">
        <x:v>VR300</x:v>
      </x:c>
      <x:c r="E588" t="str">
        <x:v>long</x:v>
      </x:c>
      <x:c r="F588" s="66" t="n">
        <x:v>70</x:v>
      </x:c>
      <x:c r="G588" s="67" t="str">
        <x:f>IF(H588="","N","Y")</x:f>
        <x:v>N</x:v>
      </x:c>
      <x:c r="H588" s="157" t="str">
        <x:f>IFERROR(IF(OR('00b_GPU_Scaling'!F13="",'00b_GPU_Scaling'!F9="",H540=""),"",H540*'00b_GPU_Scaling'!F13/'00b_GPU_Scaling'!F9),"")</x:f>
      </x:c>
      <x:c r="I588" s="70" t="str">
        <x:f>IF(H588="","",I540)</x:f>
      </x:c>
      <x:c r="J588" s="70" t="str">
        <x:f>IF(H588="","",J540)</x:f>
      </x:c>
      <x:c r="K588" s="158" t="str">
        <x:f>IFERROR(IF(OR('00b_GPU_Scaling'!F13="",'00b_GPU_Scaling'!F9=""),"",'00b_GPU_Scaling'!F13/'00b_GPU_Scaling'!F9),"")</x:f>
      </x:c>
      <x:c r="L588" t="str">
        <x:v>GB300</x:v>
      </x:c>
      <x:c r="M588" t="str">
        <x:v>437962</x:v>
      </x:c>
      <x:c r="N588" t="str">
        <x:v>dynamo-sglang</x:v>
      </x:c>
      <x:c r="O588" t="str">
        <x:v>fp8</x:v>
      </x:c>
      <x:c r="P588" t="str">
        <x:v>mtp</x:v>
      </x:c>
      <x:c r="Q588" t="n">
        <x:v>1280</x:v>
      </x:c>
      <x:c r="R588" t="str">
        <x:v>single_turn</x:v>
      </x:c>
      <x:c r="S588" t="n">
        <x:v>8192</x:v>
      </x:c>
      <x:c r="T588" t="n">
        <x:v>1024</x:v>
      </x:c>
      <x:c r="U588" t="n">
        <x:v>33</x:v>
      </x:c>
      <x:c r="V588" t="n">
        <x:v>23</x:v>
      </x:c>
      <x:c r="W588" s="65" t="str">
        <x:f>IF(H588="","unavailable_missing_hbm_bandwidth_or_all_in_power","HBM_bandwidth_per_all_in_power_scaled_target_met")</x:f>
        <x:v>unavailable_missing_hbm_bandwidth_or_all_in_power</x:v>
      </x:c>
      <x:c r="X588" s="65" t="str">
        <x:f>IF(H588="","editable_future_gpu_unavailable","InferenceX_source_curve_HBM_bandwidth_power_scaled")</x:f>
        <x:v>editable_future_gpu_unavailable</x:v>
      </x:c>
      <x:c r="Y588" s="72" t="str">
        <x:v>2026-07-30</x:v>
      </x:c>
      <x:c r="Z588" s="65" t="str">
        <x:v>https://github.com/SemiAnalysisAI/InferenceX/actions/runs/30115636016/attempts/1</x:v>
      </x:c>
      <x:c r="AA588" s="65" t="str">
        <x:f>IF(H588="","Enter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89">
      <x:c r="A589" t="str">
        <x:v>Qwen 3.5|VR300|agentic|70</x:v>
      </x:c>
      <x:c r="B589" t="str">
        <x:v>Qwen 3.5</x:v>
      </x:c>
      <x:c r="C589" t="str">
        <x:v>qwen3.5</x:v>
      </x:c>
      <x:c r="D589" t="str">
        <x:v>VR300</x:v>
      </x:c>
      <x:c r="E589" t="str">
        <x:v>agentic</x:v>
      </x:c>
      <x:c r="F589" s="66" t="n">
        <x:v>70</x:v>
      </x:c>
      <x:c r="G589" s="67" t="str">
        <x:f>IF(H589="","N","Y")</x:f>
        <x:v>N</x:v>
      </x:c>
      <x:c r="H589" s="157" t="str">
        <x:f>IFERROR(IF(OR('00b_GPU_Scaling'!F13="",'00b_GPU_Scaling'!F9="",H541=""),"",H541*'00b_GPU_Scaling'!F13/'00b_GPU_Scaling'!F9),"")</x:f>
      </x:c>
      <x:c r="I589" s="70" t="str">
        <x:f>IF(H589="","",I541)</x:f>
      </x:c>
      <x:c r="J589" s="70" t="str">
        <x:f>IF(H589="","",J541)</x:f>
      </x:c>
      <x:c r="K589" s="158" t="str">
        <x:f>IFERROR(IF(OR('00b_GPU_Scaling'!F13="",'00b_GPU_Scaling'!F9=""),"",'00b_GPU_Scaling'!F13/'00b_GPU_Scaling'!F9),"")</x:f>
      </x:c>
      <x:c r="L589" t="str">
        <x:v>GB300</x:v>
      </x:c>
      <x:c r="M589" t="str">
        <x:v>437955</x:v>
      </x:c>
      <x:c r="N589" t="str">
        <x:v>dynamo-sglang</x:v>
      </x:c>
      <x:c r="O589" t="str">
        <x:v>fp4</x:v>
      </x:c>
      <x:c r="P589" t="str">
        <x:v>mtp</x:v>
      </x:c>
      <x:c r="Q589" t="n">
        <x:v>128</x:v>
      </x:c>
      <x:c r="R589" t="str">
        <x:v>agentic_traces</x:v>
      </x:c>
      <x:c r="S589"/>
      <x:c r="T589"/>
      <x:c r="U589" t="n">
        <x:v>9</x:v>
      </x:c>
      <x:c r="V589" t="n">
        <x:v>7</x:v>
      </x:c>
      <x:c r="W589" s="65" t="str">
        <x:f>IF(H589="","unavailable_missing_hbm_bandwidth_or_all_in_power","HBM_bandwidth_per_all_in_power_scaled_target_met")</x:f>
        <x:v>unavailable_missing_hbm_bandwidth_or_all_in_power</x:v>
      </x:c>
      <x:c r="X589" s="65" t="str">
        <x:f>IF(H589="","editable_future_gpu_unavailable","InferenceX_source_curve_HBM_bandwidth_power_scaled")</x:f>
        <x:v>editable_future_gpu_unavailable</x:v>
      </x:c>
      <x:c r="Y589" s="72" t="str">
        <x:v>2026-07-30</x:v>
      </x:c>
      <x:c r="Z589" s="65" t="str">
        <x:v>https://github.com/SemiAnalysisAI/InferenceX/actions/runs/30391410523/attempts/1</x:v>
      </x:c>
      <x:c r="AA589" s="65" t="str">
        <x:f>IF(H589="","Enter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90">
      <x:c r="A590" t="str">
        <x:v>Qwen 3.5|VR300|short|100</x:v>
      </x:c>
      <x:c r="B590" t="str">
        <x:v>Qwen 3.5</x:v>
      </x:c>
      <x:c r="C590" t="str">
        <x:v>qwen3.5</x:v>
      </x:c>
      <x:c r="D590" t="str">
        <x:v>VR300</x:v>
      </x:c>
      <x:c r="E590" t="str">
        <x:v>short</x:v>
      </x:c>
      <x:c r="F590" s="66" t="n">
        <x:v>100</x:v>
      </x:c>
      <x:c r="G590" s="67" t="str">
        <x:f>IF(H590="","N","Y")</x:f>
        <x:v>N</x:v>
      </x:c>
      <x:c r="H590" s="157" t="str">
        <x:f>IFERROR(IF(OR('00b_GPU_Scaling'!F13="",'00b_GPU_Scaling'!F9="",H542=""),"",H542*'00b_GPU_Scaling'!F13/'00b_GPU_Scaling'!F9),"")</x:f>
      </x:c>
      <x:c r="I590" s="70" t="str">
        <x:f>IF(H590="","",I542)</x:f>
      </x:c>
      <x:c r="J590" s="70" t="str">
        <x:f>IF(H590="","",J542)</x:f>
      </x:c>
      <x:c r="K590" s="158" t="str">
        <x:f>IFERROR(IF(OR('00b_GPU_Scaling'!F13="",'00b_GPU_Scaling'!F9=""),"",'00b_GPU_Scaling'!F13/'00b_GPU_Scaling'!F9),"")</x:f>
      </x:c>
      <x:c r="L590" t="str">
        <x:v>GB300</x:v>
      </x:c>
      <x:c r="M590" t="str">
        <x:v>434922</x:v>
      </x:c>
      <x:c r="N590" t="str">
        <x:v>dynamo-sglang</x:v>
      </x:c>
      <x:c r="O590" t="str">
        <x:v>fp8</x:v>
      </x:c>
      <x:c r="P590" t="str">
        <x:v>none</x:v>
      </x:c>
      <x:c r="Q590" t="n">
        <x:v>16</x:v>
      </x:c>
      <x:c r="R590" t="str">
        <x:v>single_turn</x:v>
      </x:c>
      <x:c r="S590" t="n">
        <x:v>1024</x:v>
      </x:c>
      <x:c r="T590" t="n">
        <x:v>1024</x:v>
      </x:c>
      <x:c r="U590" t="n">
        <x:v>11</x:v>
      </x:c>
      <x:c r="V590" t="n">
        <x:v>5</x:v>
      </x:c>
      <x:c r="W590" s="65" t="str">
        <x:f>IF(H590="","unavailable_missing_hbm_bandwidth_or_all_in_power","HBM_bandwidth_per_all_in_power_scaled_target_met")</x:f>
        <x:v>unavailable_missing_hbm_bandwidth_or_all_in_power</x:v>
      </x:c>
      <x:c r="X590" s="65" t="str">
        <x:f>IF(H590="","editable_future_gpu_unavailable","InferenceX_source_curve_HBM_bandwidth_power_scaled")</x:f>
        <x:v>editable_future_gpu_unavailable</x:v>
      </x:c>
      <x:c r="Y590" s="72" t="str">
        <x:v>2026-07-13</x:v>
      </x:c>
      <x:c r="Z590" s="65" t="str">
        <x:v>https://github.com/SemiAnalysisAI/InferenceX/actions/runs/29207681289/attempts/2</x:v>
      </x:c>
      <x:c r="AA590" s="65" t="str">
        <x:f>IF(H590="","Enter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91">
      <x:c r="A591" t="str">
        <x:v>Qwen 3.5|VR300|long|100</x:v>
      </x:c>
      <x:c r="B591" t="str">
        <x:v>Qwen 3.5</x:v>
      </x:c>
      <x:c r="C591" t="str">
        <x:v>qwen3.5</x:v>
      </x:c>
      <x:c r="D591" t="str">
        <x:v>VR300</x:v>
      </x:c>
      <x:c r="E591" t="str">
        <x:v>long</x:v>
      </x:c>
      <x:c r="F591" s="66" t="n">
        <x:v>100</x:v>
      </x:c>
      <x:c r="G591" s="67" t="str">
        <x:f>IF(H591="","N","Y")</x:f>
        <x:v>N</x:v>
      </x:c>
      <x:c r="H591" s="157" t="str">
        <x:f>IFERROR(IF(OR('00b_GPU_Scaling'!F13="",'00b_GPU_Scaling'!F9="",H543=""),"",H543*'00b_GPU_Scaling'!F13/'00b_GPU_Scaling'!F9),"")</x:f>
      </x:c>
      <x:c r="I591" s="70" t="str">
        <x:f>IF(H591="","",I543)</x:f>
      </x:c>
      <x:c r="J591" s="70" t="str">
        <x:f>IF(H591="","",J543)</x:f>
      </x:c>
      <x:c r="K591" s="158" t="str">
        <x:f>IFERROR(IF(OR('00b_GPU_Scaling'!F13="",'00b_GPU_Scaling'!F9=""),"",'00b_GPU_Scaling'!F13/'00b_GPU_Scaling'!F9),"")</x:f>
      </x:c>
      <x:c r="L591" t="str">
        <x:v>GB300</x:v>
      </x:c>
      <x:c r="M591" t="str">
        <x:v>437958</x:v>
      </x:c>
      <x:c r="N591" t="str">
        <x:v>dynamo-sglang</x:v>
      </x:c>
      <x:c r="O591" t="str">
        <x:v>fp8</x:v>
      </x:c>
      <x:c r="P591" t="str">
        <x:v>mtp</x:v>
      </x:c>
      <x:c r="Q591" t="n">
        <x:v>480</x:v>
      </x:c>
      <x:c r="R591" t="str">
        <x:v>single_turn</x:v>
      </x:c>
      <x:c r="S591" t="n">
        <x:v>8192</x:v>
      </x:c>
      <x:c r="T591" t="n">
        <x:v>1024</x:v>
      </x:c>
      <x:c r="U591" t="n">
        <x:v>33</x:v>
      </x:c>
      <x:c r="V591" t="n">
        <x:v>17</x:v>
      </x:c>
      <x:c r="W591" s="65" t="str">
        <x:f>IF(H591="","unavailable_missing_hbm_bandwidth_or_all_in_power","HBM_bandwidth_per_all_in_power_scaled_target_met")</x:f>
        <x:v>unavailable_missing_hbm_bandwidth_or_all_in_power</x:v>
      </x:c>
      <x:c r="X591" s="65" t="str">
        <x:f>IF(H591="","editable_future_gpu_unavailable","InferenceX_source_curve_HBM_bandwidth_power_scaled")</x:f>
        <x:v>editable_future_gpu_unavailable</x:v>
      </x:c>
      <x:c r="Y591" s="72" t="str">
        <x:v>2026-07-30</x:v>
      </x:c>
      <x:c r="Z591" s="65" t="str">
        <x:v>https://github.com/SemiAnalysisAI/InferenceX/actions/runs/30115636016/attempts/1</x:v>
      </x:c>
      <x:c r="AA591" s="65" t="str">
        <x:f>IF(H591="","Enter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92">
      <x:c r="A592" t="str">
        <x:v>Qwen 3.5|VR300|agentic|100</x:v>
      </x:c>
      <x:c r="B592" t="str">
        <x:v>Qwen 3.5</x:v>
      </x:c>
      <x:c r="C592" t="str">
        <x:v>qwen3.5</x:v>
      </x:c>
      <x:c r="D592" t="str">
        <x:v>VR300</x:v>
      </x:c>
      <x:c r="E592" t="str">
        <x:v>agentic</x:v>
      </x:c>
      <x:c r="F592" s="66" t="n">
        <x:v>100</x:v>
      </x:c>
      <x:c r="G592" s="67" t="str">
        <x:f>IF(H592="","N","Y")</x:f>
        <x:v>N</x:v>
      </x:c>
      <x:c r="H592" s="157" t="str">
        <x:f>IFERROR(IF(OR('00b_GPU_Scaling'!F13="",'00b_GPU_Scaling'!F9="",H544=""),"",H544*'00b_GPU_Scaling'!F13/'00b_GPU_Scaling'!F9),"")</x:f>
      </x:c>
      <x:c r="I592" s="70" t="str">
        <x:f>IF(H592="","",I544)</x:f>
      </x:c>
      <x:c r="J592" s="70" t="str">
        <x:f>IF(H592="","",J544)</x:f>
      </x:c>
      <x:c r="K592" s="158" t="str">
        <x:f>IFERROR(IF(OR('00b_GPU_Scaling'!F13="",'00b_GPU_Scaling'!F9=""),"",'00b_GPU_Scaling'!F13/'00b_GPU_Scaling'!F9),"")</x:f>
      </x:c>
      <x:c r="L592" t="str">
        <x:v>GB300</x:v>
      </x:c>
      <x:c r="M592" t="str">
        <x:v>437955</x:v>
      </x:c>
      <x:c r="N592" t="str">
        <x:v>dynamo-sglang</x:v>
      </x:c>
      <x:c r="O592" t="str">
        <x:v>fp4</x:v>
      </x:c>
      <x:c r="P592" t="str">
        <x:v>mtp</x:v>
      </x:c>
      <x:c r="Q592" t="n">
        <x:v>128</x:v>
      </x:c>
      <x:c r="R592" t="str">
        <x:v>agentic_traces</x:v>
      </x:c>
      <x:c r="S592"/>
      <x:c r="T592"/>
      <x:c r="U592" t="n">
        <x:v>9</x:v>
      </x:c>
      <x:c r="V592" t="n">
        <x:v>6</x:v>
      </x:c>
      <x:c r="W592" s="65" t="str">
        <x:f>IF(H592="","unavailable_missing_hbm_bandwidth_or_all_in_power","HBM_bandwidth_per_all_in_power_scaled_target_met")</x:f>
        <x:v>unavailable_missing_hbm_bandwidth_or_all_in_power</x:v>
      </x:c>
      <x:c r="X592" s="65" t="str">
        <x:f>IF(H592="","editable_future_gpu_unavailable","InferenceX_source_curve_HBM_bandwidth_power_scaled")</x:f>
        <x:v>editable_future_gpu_unavailable</x:v>
      </x:c>
      <x:c r="Y592" s="72" t="str">
        <x:v>2026-07-30</x:v>
      </x:c>
      <x:c r="Z592" s="65" t="str">
        <x:v>https://github.com/SemiAnalysisAI/InferenceX/actions/runs/30391410523/attempts/1</x:v>
      </x:c>
      <x:c r="AA592" s="65" t="str">
        <x:f>IF(H592="","Enter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93">
      <x:c r="A593" t="str">
        <x:v>Qwen 3.5|Post Rubin|short|30</x:v>
      </x:c>
      <x:c r="B593" t="str">
        <x:v>Qwen 3.5</x:v>
      </x:c>
      <x:c r="C593" t="str">
        <x:v>qwen3.5</x:v>
      </x:c>
      <x:c r="D593" t="str">
        <x:v>Post Rubin</x:v>
      </x:c>
      <x:c r="E593" t="str">
        <x:v>short</x:v>
      </x:c>
      <x:c r="F593" s="66" t="n">
        <x:v>30</x:v>
      </x:c>
      <x:c r="G593" s="67" t="str">
        <x:f>IF(H593="","N","Y")</x:f>
        <x:v>N</x:v>
      </x:c>
      <x:c r="H593" s="157" t="str">
        <x:f>IFERROR(IF(OR('00b_GPU_Scaling'!F14="",'00b_GPU_Scaling'!F9="",H533=""),"",H533*'00b_GPU_Scaling'!F14/'00b_GPU_Scaling'!F9),"")</x:f>
      </x:c>
      <x:c r="I593" s="70" t="str">
        <x:f>IF(H593="","",I533)</x:f>
      </x:c>
      <x:c r="J593" s="70" t="str">
        <x:f>IF(H593="","",J533)</x:f>
      </x:c>
      <x:c r="K593" s="158" t="str">
        <x:f>IFERROR(IF(OR('00b_GPU_Scaling'!F14="",'00b_GPU_Scaling'!F9=""),"",'00b_GPU_Scaling'!F14/'00b_GPU_Scaling'!F9),"")</x:f>
      </x:c>
      <x:c r="L593" t="str">
        <x:v>GB300</x:v>
      </x:c>
      <x:c r="M593" t="str">
        <x:v>434941</x:v>
      </x:c>
      <x:c r="N593" t="str">
        <x:v>dynamo-sglang</x:v>
      </x:c>
      <x:c r="O593" t="str">
        <x:v>fp8</x:v>
      </x:c>
      <x:c r="P593" t="str">
        <x:v>none</x:v>
      </x:c>
      <x:c r="Q593" t="n">
        <x:v>4096</x:v>
      </x:c>
      <x:c r="R593" t="str">
        <x:v>single_turn</x:v>
      </x:c>
      <x:c r="S593" t="n">
        <x:v>1024</x:v>
      </x:c>
      <x:c r="T593" t="n">
        <x:v>1024</x:v>
      </x:c>
      <x:c r="U593" t="n">
        <x:v>11</x:v>
      </x:c>
      <x:c r="V593" t="n">
        <x:v>11</x:v>
      </x:c>
      <x:c r="W593" s="65" t="str">
        <x:f>IF(H593="","unavailable_missing_hbm_bandwidth_or_all_in_power","HBM_bandwidth_per_all_in_power_scaled_target_met")</x:f>
        <x:v>unavailable_missing_hbm_bandwidth_or_all_in_power</x:v>
      </x:c>
      <x:c r="X593" s="65" t="str">
        <x:f>IF(H593="","editable_future_gpu_unavailable","InferenceX_source_curve_HBM_bandwidth_power_scaled")</x:f>
        <x:v>editable_future_gpu_unavailable</x:v>
      </x:c>
      <x:c r="Y593" s="72" t="str">
        <x:v>2026-07-13</x:v>
      </x:c>
      <x:c r="Z593" s="65" t="str">
        <x:v>https://github.com/SemiAnalysisAI/InferenceX/actions/runs/29207681289/attempts/2</x:v>
      </x:c>
      <x:c r="AA593" s="65" t="str">
        <x:f>IF(H593="","Enter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94">
      <x:c r="A594" t="str">
        <x:v>Qwen 3.5|Post Rubin|long|30</x:v>
      </x:c>
      <x:c r="B594" t="str">
        <x:v>Qwen 3.5</x:v>
      </x:c>
      <x:c r="C594" t="str">
        <x:v>qwen3.5</x:v>
      </x:c>
      <x:c r="D594" t="str">
        <x:v>Post Rubin</x:v>
      </x:c>
      <x:c r="E594" t="str">
        <x:v>long</x:v>
      </x:c>
      <x:c r="F594" s="66" t="n">
        <x:v>30</x:v>
      </x:c>
      <x:c r="G594" s="67" t="str">
        <x:f>IF(H594="","N","Y")</x:f>
        <x:v>N</x:v>
      </x:c>
      <x:c r="H594" s="157" t="str">
        <x:f>IFERROR(IF(OR('00b_GPU_Scaling'!F14="",'00b_GPU_Scaling'!F9="",H534=""),"",H534*'00b_GPU_Scaling'!F14/'00b_GPU_Scaling'!F9),"")</x:f>
      </x:c>
      <x:c r="I594" s="70" t="str">
        <x:f>IF(H594="","",I534)</x:f>
      </x:c>
      <x:c r="J594" s="70" t="str">
        <x:f>IF(H594="","",J534)</x:f>
      </x:c>
      <x:c r="K594" s="158" t="str">
        <x:f>IFERROR(IF(OR('00b_GPU_Scaling'!F14="",'00b_GPU_Scaling'!F9=""),"",'00b_GPU_Scaling'!F14/'00b_GPU_Scaling'!F9),"")</x:f>
      </x:c>
      <x:c r="L594" t="str">
        <x:v>GB300</x:v>
      </x:c>
      <x:c r="M594" t="str">
        <x:v>428712</x:v>
      </x:c>
      <x:c r="N594" t="str">
        <x:v>dynamo-sglang</x:v>
      </x:c>
      <x:c r="O594" t="str">
        <x:v>fp4</x:v>
      </x:c>
      <x:c r="P594" t="str">
        <x:v>none</x:v>
      </x:c>
      <x:c r="Q594" t="n">
        <x:v>5120</x:v>
      </x:c>
      <x:c r="R594" t="str">
        <x:v>single_turn</x:v>
      </x:c>
      <x:c r="S594" t="n">
        <x:v>8192</x:v>
      </x:c>
      <x:c r="T594" t="n">
        <x:v>1024</x:v>
      </x:c>
      <x:c r="U594" t="n">
        <x:v>33</x:v>
      </x:c>
      <x:c r="V594" t="n">
        <x:v>33</x:v>
      </x:c>
      <x:c r="W594" s="65" t="str">
        <x:f>IF(H594="","unavailable_missing_hbm_bandwidth_or_all_in_power","HBM_bandwidth_per_all_in_power_scaled_target_met")</x:f>
        <x:v>unavailable_missing_hbm_bandwidth_or_all_in_power</x:v>
      </x:c>
      <x:c r="X594" s="65" t="str">
        <x:f>IF(H594="","editable_future_gpu_unavailable","InferenceX_source_curve_HBM_bandwidth_power_scaled")</x:f>
        <x:v>editable_future_gpu_unavailable</x:v>
      </x:c>
      <x:c r="Y594" s="72" t="str">
        <x:v>2026-06-25</x:v>
      </x:c>
      <x:c r="Z594" s="65" t="str">
        <x:v>https://github.com/SemiAnalysisAI/InferenceX/actions/runs/28131757535/attempts/1</x:v>
      </x:c>
      <x:c r="AA594" s="65" t="str">
        <x:f>IF(H594="","Enter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95">
      <x:c r="A595" t="str">
        <x:v>Qwen 3.5|Post Rubin|agentic|30</x:v>
      </x:c>
      <x:c r="B595" t="str">
        <x:v>Qwen 3.5</x:v>
      </x:c>
      <x:c r="C595" t="str">
        <x:v>qwen3.5</x:v>
      </x:c>
      <x:c r="D595" t="str">
        <x:v>Post Rubin</x:v>
      </x:c>
      <x:c r="E595" t="str">
        <x:v>agentic</x:v>
      </x:c>
      <x:c r="F595" s="66" t="n">
        <x:v>30</x:v>
      </x:c>
      <x:c r="G595" s="67" t="str">
        <x:f>IF(H595="","N","Y")</x:f>
        <x:v>N</x:v>
      </x:c>
      <x:c r="H595" s="157" t="str">
        <x:f>IFERROR(IF(OR('00b_GPU_Scaling'!F14="",'00b_GPU_Scaling'!F9="",H535=""),"",H535*'00b_GPU_Scaling'!F14/'00b_GPU_Scaling'!F9),"")</x:f>
      </x:c>
      <x:c r="I595" s="70" t="str">
        <x:f>IF(H595="","",I535)</x:f>
      </x:c>
      <x:c r="J595" s="70" t="str">
        <x:f>IF(H595="","",J535)</x:f>
      </x:c>
      <x:c r="K595" s="158" t="str">
        <x:f>IFERROR(IF(OR('00b_GPU_Scaling'!F14="",'00b_GPU_Scaling'!F9=""),"",'00b_GPU_Scaling'!F14/'00b_GPU_Scaling'!F9),"")</x:f>
      </x:c>
      <x:c r="L595" t="str">
        <x:v>GB300</x:v>
      </x:c>
      <x:c r="M595" t="str">
        <x:v>437995</x:v>
      </x:c>
      <x:c r="N595" t="str">
        <x:v>dynamo-sglang</x:v>
      </x:c>
      <x:c r="O595" t="str">
        <x:v>fp4</x:v>
      </x:c>
      <x:c r="P595" t="str">
        <x:v>mtp</x:v>
      </x:c>
      <x:c r="Q595" t="n">
        <x:v>96</x:v>
      </x:c>
      <x:c r="R595" t="str">
        <x:v>agentic_traces</x:v>
      </x:c>
      <x:c r="S595"/>
      <x:c r="T595"/>
      <x:c r="U595" t="n">
        <x:v>9</x:v>
      </x:c>
      <x:c r="V595" t="n">
        <x:v>8</x:v>
      </x:c>
      <x:c r="W595" s="65" t="str">
        <x:f>IF(H595="","unavailable_missing_hbm_bandwidth_or_all_in_power","HBM_bandwidth_per_all_in_power_scaled_target_met")</x:f>
        <x:v>unavailable_missing_hbm_bandwidth_or_all_in_power</x:v>
      </x:c>
      <x:c r="X595" s="65" t="str">
        <x:f>IF(H595="","editable_future_gpu_unavailable","InferenceX_source_curve_HBM_bandwidth_power_scaled")</x:f>
        <x:v>editable_future_gpu_unavailable</x:v>
      </x:c>
      <x:c r="Y595" s="72" t="str">
        <x:v>2026-07-30</x:v>
      </x:c>
      <x:c r="Z595" s="65" t="str">
        <x:v>https://github.com/SemiAnalysisAI/InferenceX/actions/runs/30391410523/attempts/1</x:v>
      </x:c>
      <x:c r="AA595" s="65" t="str">
        <x:f>IF(H595="","Enter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96">
      <x:c r="A596" t="str">
        <x:v>Qwen 3.5|Post Rubin|short|50</x:v>
      </x:c>
      <x:c r="B596" t="str">
        <x:v>Qwen 3.5</x:v>
      </x:c>
      <x:c r="C596" t="str">
        <x:v>qwen3.5</x:v>
      </x:c>
      <x:c r="D596" t="str">
        <x:v>Post Rubin</x:v>
      </x:c>
      <x:c r="E596" t="str">
        <x:v>short</x:v>
      </x:c>
      <x:c r="F596" s="66" t="n">
        <x:v>50</x:v>
      </x:c>
      <x:c r="G596" s="67" t="str">
        <x:f>IF(H596="","N","Y")</x:f>
        <x:v>N</x:v>
      </x:c>
      <x:c r="H596" s="157" t="str">
        <x:f>IFERROR(IF(OR('00b_GPU_Scaling'!F14="",'00b_GPU_Scaling'!F9="",H536=""),"",H536*'00b_GPU_Scaling'!F14/'00b_GPU_Scaling'!F9),"")</x:f>
      </x:c>
      <x:c r="I596" s="70" t="str">
        <x:f>IF(H596="","",I536)</x:f>
      </x:c>
      <x:c r="J596" s="70" t="str">
        <x:f>IF(H596="","",J536)</x:f>
      </x:c>
      <x:c r="K596" s="158" t="str">
        <x:f>IFERROR(IF(OR('00b_GPU_Scaling'!F14="",'00b_GPU_Scaling'!F9=""),"",'00b_GPU_Scaling'!F14/'00b_GPU_Scaling'!F9),"")</x:f>
      </x:c>
      <x:c r="L596" t="str">
        <x:v>GB300</x:v>
      </x:c>
      <x:c r="M596" t="str">
        <x:v>434937</x:v>
      </x:c>
      <x:c r="N596" t="str">
        <x:v>dynamo-sglang</x:v>
      </x:c>
      <x:c r="O596" t="str">
        <x:v>fp8</x:v>
      </x:c>
      <x:c r="P596" t="str">
        <x:v>none</x:v>
      </x:c>
      <x:c r="Q596" t="n">
        <x:v>512</x:v>
      </x:c>
      <x:c r="R596" t="str">
        <x:v>single_turn</x:v>
      </x:c>
      <x:c r="S596" t="n">
        <x:v>1024</x:v>
      </x:c>
      <x:c r="T596" t="n">
        <x:v>1024</x:v>
      </x:c>
      <x:c r="U596" t="n">
        <x:v>11</x:v>
      </x:c>
      <x:c r="V596" t="n">
        <x:v>8</x:v>
      </x:c>
      <x:c r="W596" s="65" t="str">
        <x:f>IF(H596="","unavailable_missing_hbm_bandwidth_or_all_in_power","HBM_bandwidth_per_all_in_power_scaled_target_met")</x:f>
        <x:v>unavailable_missing_hbm_bandwidth_or_all_in_power</x:v>
      </x:c>
      <x:c r="X596" s="65" t="str">
        <x:f>IF(H596="","editable_future_gpu_unavailable","InferenceX_source_curve_HBM_bandwidth_power_scaled")</x:f>
        <x:v>editable_future_gpu_unavailable</x:v>
      </x:c>
      <x:c r="Y596" s="72" t="str">
        <x:v>2026-07-13</x:v>
      </x:c>
      <x:c r="Z596" s="65" t="str">
        <x:v>https://github.com/SemiAnalysisAI/InferenceX/actions/runs/29207681289/attempts/2</x:v>
      </x:c>
      <x:c r="AA596" s="65" t="str">
        <x:f>IF(H596="","Enter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97">
      <x:c r="A597" t="str">
        <x:v>Qwen 3.5|Post Rubin|long|50</x:v>
      </x:c>
      <x:c r="B597" t="str">
        <x:v>Qwen 3.5</x:v>
      </x:c>
      <x:c r="C597" t="str">
        <x:v>qwen3.5</x:v>
      </x:c>
      <x:c r="D597" t="str">
        <x:v>Post Rubin</x:v>
      </x:c>
      <x:c r="E597" t="str">
        <x:v>long</x:v>
      </x:c>
      <x:c r="F597" s="66" t="n">
        <x:v>50</x:v>
      </x:c>
      <x:c r="G597" s="67" t="str">
        <x:f>IF(H597="","N","Y")</x:f>
        <x:v>N</x:v>
      </x:c>
      <x:c r="H597" s="157" t="str">
        <x:f>IFERROR(IF(OR('00b_GPU_Scaling'!F14="",'00b_GPU_Scaling'!F9="",H537=""),"",H537*'00b_GPU_Scaling'!F14/'00b_GPU_Scaling'!F9),"")</x:f>
      </x:c>
      <x:c r="I597" s="70" t="str">
        <x:f>IF(H597="","",I537)</x:f>
      </x:c>
      <x:c r="J597" s="70" t="str">
        <x:f>IF(H597="","",J537)</x:f>
      </x:c>
      <x:c r="K597" s="158" t="str">
        <x:f>IFERROR(IF(OR('00b_GPU_Scaling'!F14="",'00b_GPU_Scaling'!F9=""),"",'00b_GPU_Scaling'!F14/'00b_GPU_Scaling'!F9),"")</x:f>
      </x:c>
      <x:c r="L597" t="str">
        <x:v>GB300</x:v>
      </x:c>
      <x:c r="M597" t="str">
        <x:v>437968</x:v>
      </x:c>
      <x:c r="N597" t="str">
        <x:v>dynamo-sglang</x:v>
      </x:c>
      <x:c r="O597" t="str">
        <x:v>fp8</x:v>
      </x:c>
      <x:c r="P597" t="str">
        <x:v>mtp</x:v>
      </x:c>
      <x:c r="Q597" t="n">
        <x:v>2304</x:v>
      </x:c>
      <x:c r="R597" t="str">
        <x:v>single_turn</x:v>
      </x:c>
      <x:c r="S597" t="n">
        <x:v>8192</x:v>
      </x:c>
      <x:c r="T597" t="n">
        <x:v>1024</x:v>
      </x:c>
      <x:c r="U597" t="n">
        <x:v>33</x:v>
      </x:c>
      <x:c r="V597" t="n">
        <x:v>28</x:v>
      </x:c>
      <x:c r="W597" s="65" t="str">
        <x:f>IF(H597="","unavailable_missing_hbm_bandwidth_or_all_in_power","HBM_bandwidth_per_all_in_power_scaled_target_met")</x:f>
        <x:v>unavailable_missing_hbm_bandwidth_or_all_in_power</x:v>
      </x:c>
      <x:c r="X597" s="65" t="str">
        <x:f>IF(H597="","editable_future_gpu_unavailable","InferenceX_source_curve_HBM_bandwidth_power_scaled")</x:f>
        <x:v>editable_future_gpu_unavailable</x:v>
      </x:c>
      <x:c r="Y597" s="72" t="str">
        <x:v>2026-07-30</x:v>
      </x:c>
      <x:c r="Z597" s="65" t="str">
        <x:v>https://github.com/SemiAnalysisAI/InferenceX/actions/runs/30115636016/attempts/1</x:v>
      </x:c>
      <x:c r="AA597" s="65" t="str">
        <x:f>IF(H597="","Enter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98">
      <x:c r="A598" t="str">
        <x:v>Qwen 3.5|Post Rubin|agentic|50</x:v>
      </x:c>
      <x:c r="B598" t="str">
        <x:v>Qwen 3.5</x:v>
      </x:c>
      <x:c r="C598" t="str">
        <x:v>qwen3.5</x:v>
      </x:c>
      <x:c r="D598" t="str">
        <x:v>Post Rubin</x:v>
      </x:c>
      <x:c r="E598" t="str">
        <x:v>agentic</x:v>
      </x:c>
      <x:c r="F598" s="66" t="n">
        <x:v>50</x:v>
      </x:c>
      <x:c r="G598" s="67" t="str">
        <x:f>IF(H598="","N","Y")</x:f>
        <x:v>N</x:v>
      </x:c>
      <x:c r="H598" s="157" t="str">
        <x:f>IFERROR(IF(OR('00b_GPU_Scaling'!F14="",'00b_GPU_Scaling'!F9="",H538=""),"",H538*'00b_GPU_Scaling'!F14/'00b_GPU_Scaling'!F9),"")</x:f>
      </x:c>
      <x:c r="I598" s="70" t="str">
        <x:f>IF(H598="","",I538)</x:f>
      </x:c>
      <x:c r="J598" s="70" t="str">
        <x:f>IF(H598="","",J538)</x:f>
      </x:c>
      <x:c r="K598" s="158" t="str">
        <x:f>IFERROR(IF(OR('00b_GPU_Scaling'!F14="",'00b_GPU_Scaling'!F9=""),"",'00b_GPU_Scaling'!F14/'00b_GPU_Scaling'!F9),"")</x:f>
      </x:c>
      <x:c r="L598" t="str">
        <x:v>GB300</x:v>
      </x:c>
      <x:c r="M598" t="str">
        <x:v>437995</x:v>
      </x:c>
      <x:c r="N598" t="str">
        <x:v>dynamo-sglang</x:v>
      </x:c>
      <x:c r="O598" t="str">
        <x:v>fp4</x:v>
      </x:c>
      <x:c r="P598" t="str">
        <x:v>mtp</x:v>
      </x:c>
      <x:c r="Q598" t="n">
        <x:v>96</x:v>
      </x:c>
      <x:c r="R598" t="str">
        <x:v>agentic_traces</x:v>
      </x:c>
      <x:c r="S598"/>
      <x:c r="T598"/>
      <x:c r="U598" t="n">
        <x:v>9</x:v>
      </x:c>
      <x:c r="V598" t="n">
        <x:v>8</x:v>
      </x:c>
      <x:c r="W598" s="65" t="str">
        <x:f>IF(H598="","unavailable_missing_hbm_bandwidth_or_all_in_power","HBM_bandwidth_per_all_in_power_scaled_target_met")</x:f>
        <x:v>unavailable_missing_hbm_bandwidth_or_all_in_power</x:v>
      </x:c>
      <x:c r="X598" s="65" t="str">
        <x:f>IF(H598="","editable_future_gpu_unavailable","InferenceX_source_curve_HBM_bandwidth_power_scaled")</x:f>
        <x:v>editable_future_gpu_unavailable</x:v>
      </x:c>
      <x:c r="Y598" s="72" t="str">
        <x:v>2026-07-30</x:v>
      </x:c>
      <x:c r="Z598" s="65" t="str">
        <x:v>https://github.com/SemiAnalysisAI/InferenceX/actions/runs/30391410523/attempts/1</x:v>
      </x:c>
      <x:c r="AA598" s="65" t="str">
        <x:f>IF(H598="","Enter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599">
      <x:c r="A599" t="str">
        <x:v>Qwen 3.5|Post Rubin|short|70</x:v>
      </x:c>
      <x:c r="B599" t="str">
        <x:v>Qwen 3.5</x:v>
      </x:c>
      <x:c r="C599" t="str">
        <x:v>qwen3.5</x:v>
      </x:c>
      <x:c r="D599" t="str">
        <x:v>Post Rubin</x:v>
      </x:c>
      <x:c r="E599" t="str">
        <x:v>short</x:v>
      </x:c>
      <x:c r="F599" s="66" t="n">
        <x:v>70</x:v>
      </x:c>
      <x:c r="G599" s="67" t="str">
        <x:f>IF(H599="","N","Y")</x:f>
        <x:v>N</x:v>
      </x:c>
      <x:c r="H599" s="157" t="str">
        <x:f>IFERROR(IF(OR('00b_GPU_Scaling'!F14="",'00b_GPU_Scaling'!F9="",H539=""),"",H539*'00b_GPU_Scaling'!F14/'00b_GPU_Scaling'!F9),"")</x:f>
      </x:c>
      <x:c r="I599" s="70" t="str">
        <x:f>IF(H599="","",I539)</x:f>
      </x:c>
      <x:c r="J599" s="70" t="str">
        <x:f>IF(H599="","",J539)</x:f>
      </x:c>
      <x:c r="K599" s="158" t="str">
        <x:f>IFERROR(IF(OR('00b_GPU_Scaling'!F14="",'00b_GPU_Scaling'!F9=""),"",'00b_GPU_Scaling'!F14/'00b_GPU_Scaling'!F9),"")</x:f>
      </x:c>
      <x:c r="L599" t="str">
        <x:v>GB300</x:v>
      </x:c>
      <x:c r="M599" t="str">
        <x:v>434928</x:v>
      </x:c>
      <x:c r="N599" t="str">
        <x:v>dynamo-sglang</x:v>
      </x:c>
      <x:c r="O599" t="str">
        <x:v>fp8</x:v>
      </x:c>
      <x:c r="P599" t="str">
        <x:v>none</x:v>
      </x:c>
      <x:c r="Q599" t="n">
        <x:v>64</x:v>
      </x:c>
      <x:c r="R599" t="str">
        <x:v>single_turn</x:v>
      </x:c>
      <x:c r="S599" t="n">
        <x:v>1024</x:v>
      </x:c>
      <x:c r="T599" t="n">
        <x:v>1024</x:v>
      </x:c>
      <x:c r="U599" t="n">
        <x:v>11</x:v>
      </x:c>
      <x:c r="V599" t="n">
        <x:v>7</x:v>
      </x:c>
      <x:c r="W599" s="65" t="str">
        <x:f>IF(H599="","unavailable_missing_hbm_bandwidth_or_all_in_power","HBM_bandwidth_per_all_in_power_scaled_target_met")</x:f>
        <x:v>unavailable_missing_hbm_bandwidth_or_all_in_power</x:v>
      </x:c>
      <x:c r="X599" s="65" t="str">
        <x:f>IF(H599="","editable_future_gpu_unavailable","InferenceX_source_curve_HBM_bandwidth_power_scaled")</x:f>
        <x:v>editable_future_gpu_unavailable</x:v>
      </x:c>
      <x:c r="Y599" s="72" t="str">
        <x:v>2026-07-13</x:v>
      </x:c>
      <x:c r="Z599" s="65" t="str">
        <x:v>https://github.com/SemiAnalysisAI/InferenceX/actions/runs/29207681289/attempts/2</x:v>
      </x:c>
      <x:c r="AA599" s="65" t="str">
        <x:f>IF(H599="","Enter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600">
      <x:c r="A600" t="str">
        <x:v>Qwen 3.5|Post Rubin|long|70</x:v>
      </x:c>
      <x:c r="B600" t="str">
        <x:v>Qwen 3.5</x:v>
      </x:c>
      <x:c r="C600" t="str">
        <x:v>qwen3.5</x:v>
      </x:c>
      <x:c r="D600" t="str">
        <x:v>Post Rubin</x:v>
      </x:c>
      <x:c r="E600" t="str">
        <x:v>long</x:v>
      </x:c>
      <x:c r="F600" s="66" t="n">
        <x:v>70</x:v>
      </x:c>
      <x:c r="G600" s="67" t="str">
        <x:f>IF(H600="","N","Y")</x:f>
        <x:v>N</x:v>
      </x:c>
      <x:c r="H600" s="157" t="str">
        <x:f>IFERROR(IF(OR('00b_GPU_Scaling'!F14="",'00b_GPU_Scaling'!F9="",H540=""),"",H540*'00b_GPU_Scaling'!F14/'00b_GPU_Scaling'!F9),"")</x:f>
      </x:c>
      <x:c r="I600" s="70" t="str">
        <x:f>IF(H600="","",I540)</x:f>
      </x:c>
      <x:c r="J600" s="70" t="str">
        <x:f>IF(H600="","",J540)</x:f>
      </x:c>
      <x:c r="K600" s="158" t="str">
        <x:f>IFERROR(IF(OR('00b_GPU_Scaling'!F14="",'00b_GPU_Scaling'!F9=""),"",'00b_GPU_Scaling'!F14/'00b_GPU_Scaling'!F9),"")</x:f>
      </x:c>
      <x:c r="L600" t="str">
        <x:v>GB300</x:v>
      </x:c>
      <x:c r="M600" t="str">
        <x:v>437962</x:v>
      </x:c>
      <x:c r="N600" t="str">
        <x:v>dynamo-sglang</x:v>
      </x:c>
      <x:c r="O600" t="str">
        <x:v>fp8</x:v>
      </x:c>
      <x:c r="P600" t="str">
        <x:v>mtp</x:v>
      </x:c>
      <x:c r="Q600" t="n">
        <x:v>1280</x:v>
      </x:c>
      <x:c r="R600" t="str">
        <x:v>single_turn</x:v>
      </x:c>
      <x:c r="S600" t="n">
        <x:v>8192</x:v>
      </x:c>
      <x:c r="T600" t="n">
        <x:v>1024</x:v>
      </x:c>
      <x:c r="U600" t="n">
        <x:v>33</x:v>
      </x:c>
      <x:c r="V600" t="n">
        <x:v>23</x:v>
      </x:c>
      <x:c r="W600" s="65" t="str">
        <x:f>IF(H600="","unavailable_missing_hbm_bandwidth_or_all_in_power","HBM_bandwidth_per_all_in_power_scaled_target_met")</x:f>
        <x:v>unavailable_missing_hbm_bandwidth_or_all_in_power</x:v>
      </x:c>
      <x:c r="X600" s="65" t="str">
        <x:f>IF(H600="","editable_future_gpu_unavailable","InferenceX_source_curve_HBM_bandwidth_power_scaled")</x:f>
        <x:v>editable_future_gpu_unavailable</x:v>
      </x:c>
      <x:c r="Y600" s="72" t="str">
        <x:v>2026-07-30</x:v>
      </x:c>
      <x:c r="Z600" s="65" t="str">
        <x:v>https://github.com/SemiAnalysisAI/InferenceX/actions/runs/30115636016/attempts/1</x:v>
      </x:c>
      <x:c r="AA600" s="65" t="str">
        <x:f>IF(H600="","Enter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601">
      <x:c r="A601" t="str">
        <x:v>Qwen 3.5|Post Rubin|agentic|70</x:v>
      </x:c>
      <x:c r="B601" t="str">
        <x:v>Qwen 3.5</x:v>
      </x:c>
      <x:c r="C601" t="str">
        <x:v>qwen3.5</x:v>
      </x:c>
      <x:c r="D601" t="str">
        <x:v>Post Rubin</x:v>
      </x:c>
      <x:c r="E601" t="str">
        <x:v>agentic</x:v>
      </x:c>
      <x:c r="F601" s="66" t="n">
        <x:v>70</x:v>
      </x:c>
      <x:c r="G601" s="67" t="str">
        <x:f>IF(H601="","N","Y")</x:f>
        <x:v>N</x:v>
      </x:c>
      <x:c r="H601" s="157" t="str">
        <x:f>IFERROR(IF(OR('00b_GPU_Scaling'!F14="",'00b_GPU_Scaling'!F9="",H541=""),"",H541*'00b_GPU_Scaling'!F14/'00b_GPU_Scaling'!F9),"")</x:f>
      </x:c>
      <x:c r="I601" s="70" t="str">
        <x:f>IF(H601="","",I541)</x:f>
      </x:c>
      <x:c r="J601" s="70" t="str">
        <x:f>IF(H601="","",J541)</x:f>
      </x:c>
      <x:c r="K601" s="158" t="str">
        <x:f>IFERROR(IF(OR('00b_GPU_Scaling'!F14="",'00b_GPU_Scaling'!F9=""),"",'00b_GPU_Scaling'!F14/'00b_GPU_Scaling'!F9),"")</x:f>
      </x:c>
      <x:c r="L601" t="str">
        <x:v>GB300</x:v>
      </x:c>
      <x:c r="M601" t="str">
        <x:v>437955</x:v>
      </x:c>
      <x:c r="N601" t="str">
        <x:v>dynamo-sglang</x:v>
      </x:c>
      <x:c r="O601" t="str">
        <x:v>fp4</x:v>
      </x:c>
      <x:c r="P601" t="str">
        <x:v>mtp</x:v>
      </x:c>
      <x:c r="Q601" t="n">
        <x:v>128</x:v>
      </x:c>
      <x:c r="R601" t="str">
        <x:v>agentic_traces</x:v>
      </x:c>
      <x:c r="S601"/>
      <x:c r="T601"/>
      <x:c r="U601" t="n">
        <x:v>9</x:v>
      </x:c>
      <x:c r="V601" t="n">
        <x:v>7</x:v>
      </x:c>
      <x:c r="W601" s="65" t="str">
        <x:f>IF(H601="","unavailable_missing_hbm_bandwidth_or_all_in_power","HBM_bandwidth_per_all_in_power_scaled_target_met")</x:f>
        <x:v>unavailable_missing_hbm_bandwidth_or_all_in_power</x:v>
      </x:c>
      <x:c r="X601" s="65" t="str">
        <x:f>IF(H601="","editable_future_gpu_unavailable","InferenceX_source_curve_HBM_bandwidth_power_scaled")</x:f>
        <x:v>editable_future_gpu_unavailable</x:v>
      </x:c>
      <x:c r="Y601" s="72" t="str">
        <x:v>2026-07-30</x:v>
      </x:c>
      <x:c r="Z601" s="65" t="str">
        <x:v>https://github.com/SemiAnalysisAI/InferenceX/actions/runs/30391410523/attempts/1</x:v>
      </x:c>
      <x:c r="AA601" s="65" t="str">
        <x:f>IF(H601="","Enter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602">
      <x:c r="A602" t="str">
        <x:v>Qwen 3.5|Post Rubin|short|100</x:v>
      </x:c>
      <x:c r="B602" t="str">
        <x:v>Qwen 3.5</x:v>
      </x:c>
      <x:c r="C602" t="str">
        <x:v>qwen3.5</x:v>
      </x:c>
      <x:c r="D602" t="str">
        <x:v>Post Rubin</x:v>
      </x:c>
      <x:c r="E602" t="str">
        <x:v>short</x:v>
      </x:c>
      <x:c r="F602" s="66" t="n">
        <x:v>100</x:v>
      </x:c>
      <x:c r="G602" s="67" t="str">
        <x:f>IF(H602="","N","Y")</x:f>
        <x:v>N</x:v>
      </x:c>
      <x:c r="H602" s="157" t="str">
        <x:f>IFERROR(IF(OR('00b_GPU_Scaling'!F14="",'00b_GPU_Scaling'!F9="",H542=""),"",H542*'00b_GPU_Scaling'!F14/'00b_GPU_Scaling'!F9),"")</x:f>
      </x:c>
      <x:c r="I602" s="70" t="str">
        <x:f>IF(H602="","",I542)</x:f>
      </x:c>
      <x:c r="J602" s="70" t="str">
        <x:f>IF(H602="","",J542)</x:f>
      </x:c>
      <x:c r="K602" s="158" t="str">
        <x:f>IFERROR(IF(OR('00b_GPU_Scaling'!F14="",'00b_GPU_Scaling'!F9=""),"",'00b_GPU_Scaling'!F14/'00b_GPU_Scaling'!F9),"")</x:f>
      </x:c>
      <x:c r="L602" t="str">
        <x:v>GB300</x:v>
      </x:c>
      <x:c r="M602" t="str">
        <x:v>434922</x:v>
      </x:c>
      <x:c r="N602" t="str">
        <x:v>dynamo-sglang</x:v>
      </x:c>
      <x:c r="O602" t="str">
        <x:v>fp8</x:v>
      </x:c>
      <x:c r="P602" t="str">
        <x:v>none</x:v>
      </x:c>
      <x:c r="Q602" t="n">
        <x:v>16</x:v>
      </x:c>
      <x:c r="R602" t="str">
        <x:v>single_turn</x:v>
      </x:c>
      <x:c r="S602" t="n">
        <x:v>1024</x:v>
      </x:c>
      <x:c r="T602" t="n">
        <x:v>1024</x:v>
      </x:c>
      <x:c r="U602" t="n">
        <x:v>11</x:v>
      </x:c>
      <x:c r="V602" t="n">
        <x:v>5</x:v>
      </x:c>
      <x:c r="W602" s="65" t="str">
        <x:f>IF(H602="","unavailable_missing_hbm_bandwidth_or_all_in_power","HBM_bandwidth_per_all_in_power_scaled_target_met")</x:f>
        <x:v>unavailable_missing_hbm_bandwidth_or_all_in_power</x:v>
      </x:c>
      <x:c r="X602" s="65" t="str">
        <x:f>IF(H602="","editable_future_gpu_unavailable","InferenceX_source_curve_HBM_bandwidth_power_scaled")</x:f>
        <x:v>editable_future_gpu_unavailable</x:v>
      </x:c>
      <x:c r="Y602" s="72" t="str">
        <x:v>2026-07-13</x:v>
      </x:c>
      <x:c r="Z602" s="65" t="str">
        <x:v>https://github.com/SemiAnalysisAI/InferenceX/actions/runs/29207681289/attempts/2</x:v>
      </x:c>
      <x:c r="AA602" s="65" t="str">
        <x:f>IF(H602="","Enter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603">
      <x:c r="A603" t="str">
        <x:v>Qwen 3.5|Post Rubin|long|100</x:v>
      </x:c>
      <x:c r="B603" t="str">
        <x:v>Qwen 3.5</x:v>
      </x:c>
      <x:c r="C603" t="str">
        <x:v>qwen3.5</x:v>
      </x:c>
      <x:c r="D603" t="str">
        <x:v>Post Rubin</x:v>
      </x:c>
      <x:c r="E603" t="str">
        <x:v>long</x:v>
      </x:c>
      <x:c r="F603" s="66" t="n">
        <x:v>100</x:v>
      </x:c>
      <x:c r="G603" s="67" t="str">
        <x:f>IF(H603="","N","Y")</x:f>
        <x:v>N</x:v>
      </x:c>
      <x:c r="H603" s="157" t="str">
        <x:f>IFERROR(IF(OR('00b_GPU_Scaling'!F14="",'00b_GPU_Scaling'!F9="",H543=""),"",H543*'00b_GPU_Scaling'!F14/'00b_GPU_Scaling'!F9),"")</x:f>
      </x:c>
      <x:c r="I603" s="70" t="str">
        <x:f>IF(H603="","",I543)</x:f>
      </x:c>
      <x:c r="J603" s="70" t="str">
        <x:f>IF(H603="","",J543)</x:f>
      </x:c>
      <x:c r="K603" s="158" t="str">
        <x:f>IFERROR(IF(OR('00b_GPU_Scaling'!F14="",'00b_GPU_Scaling'!F9=""),"",'00b_GPU_Scaling'!F14/'00b_GPU_Scaling'!F9),"")</x:f>
      </x:c>
      <x:c r="L603" t="str">
        <x:v>GB300</x:v>
      </x:c>
      <x:c r="M603" t="str">
        <x:v>437958</x:v>
      </x:c>
      <x:c r="N603" t="str">
        <x:v>dynamo-sglang</x:v>
      </x:c>
      <x:c r="O603" t="str">
        <x:v>fp8</x:v>
      </x:c>
      <x:c r="P603" t="str">
        <x:v>mtp</x:v>
      </x:c>
      <x:c r="Q603" t="n">
        <x:v>480</x:v>
      </x:c>
      <x:c r="R603" t="str">
        <x:v>single_turn</x:v>
      </x:c>
      <x:c r="S603" t="n">
        <x:v>8192</x:v>
      </x:c>
      <x:c r="T603" t="n">
        <x:v>1024</x:v>
      </x:c>
      <x:c r="U603" t="n">
        <x:v>33</x:v>
      </x:c>
      <x:c r="V603" t="n">
        <x:v>17</x:v>
      </x:c>
      <x:c r="W603" s="65" t="str">
        <x:f>IF(H603="","unavailable_missing_hbm_bandwidth_or_all_in_power","HBM_bandwidth_per_all_in_power_scaled_target_met")</x:f>
        <x:v>unavailable_missing_hbm_bandwidth_or_all_in_power</x:v>
      </x:c>
      <x:c r="X603" s="65" t="str">
        <x:f>IF(H603="","editable_future_gpu_unavailable","InferenceX_source_curve_HBM_bandwidth_power_scaled")</x:f>
        <x:v>editable_future_gpu_unavailable</x:v>
      </x:c>
      <x:c r="Y603" s="72" t="str">
        <x:v>2026-07-30</x:v>
      </x:c>
      <x:c r="Z603" s="65" t="str">
        <x:v>https://github.com/SemiAnalysisAI/InferenceX/actions/runs/30115636016/attempts/1</x:v>
      </x:c>
      <x:c r="AA603" s="65" t="str">
        <x:f>IF(H603="","Enter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  <x:row r="604">
      <x:c r="A604" t="str">
        <x:v>Qwen 3.5|Post Rubin|agentic|100</x:v>
      </x:c>
      <x:c r="B604" t="str">
        <x:v>Qwen 3.5</x:v>
      </x:c>
      <x:c r="C604" t="str">
        <x:v>qwen3.5</x:v>
      </x:c>
      <x:c r="D604" t="str">
        <x:v>Post Rubin</x:v>
      </x:c>
      <x:c r="E604" t="str">
        <x:v>agentic</x:v>
      </x:c>
      <x:c r="F604" s="66" t="n">
        <x:v>100</x:v>
      </x:c>
      <x:c r="G604" s="67" t="str">
        <x:f>IF(H604="","N","Y")</x:f>
        <x:v>N</x:v>
      </x:c>
      <x:c r="H604" s="157" t="str">
        <x:f>IFERROR(IF(OR('00b_GPU_Scaling'!F14="",'00b_GPU_Scaling'!F9="",H544=""),"",H544*'00b_GPU_Scaling'!F14/'00b_GPU_Scaling'!F9),"")</x:f>
      </x:c>
      <x:c r="I604" s="70" t="str">
        <x:f>IF(H604="","",I544)</x:f>
      </x:c>
      <x:c r="J604" s="70" t="str">
        <x:f>IF(H604="","",J544)</x:f>
      </x:c>
      <x:c r="K604" s="158" t="str">
        <x:f>IFERROR(IF(OR('00b_GPU_Scaling'!F14="",'00b_GPU_Scaling'!F9=""),"",'00b_GPU_Scaling'!F14/'00b_GPU_Scaling'!F9),"")</x:f>
      </x:c>
      <x:c r="L604" t="str">
        <x:v>GB300</x:v>
      </x:c>
      <x:c r="M604" t="str">
        <x:v>437955</x:v>
      </x:c>
      <x:c r="N604" t="str">
        <x:v>dynamo-sglang</x:v>
      </x:c>
      <x:c r="O604" t="str">
        <x:v>fp4</x:v>
      </x:c>
      <x:c r="P604" t="str">
        <x:v>mtp</x:v>
      </x:c>
      <x:c r="Q604" t="n">
        <x:v>128</x:v>
      </x:c>
      <x:c r="R604" t="str">
        <x:v>agentic_traces</x:v>
      </x:c>
      <x:c r="S604"/>
      <x:c r="T604"/>
      <x:c r="U604" t="n">
        <x:v>9</x:v>
      </x:c>
      <x:c r="V604" t="n">
        <x:v>6</x:v>
      </x:c>
      <x:c r="W604" s="65" t="str">
        <x:f>IF(H604="","unavailable_missing_hbm_bandwidth_or_all_in_power","HBM_bandwidth_per_all_in_power_scaled_target_met")</x:f>
        <x:v>unavailable_missing_hbm_bandwidth_or_all_in_power</x:v>
      </x:c>
      <x:c r="X604" s="65" t="str">
        <x:f>IF(H604="","editable_future_gpu_unavailable","InferenceX_source_curve_HBM_bandwidth_power_scaled")</x:f>
        <x:v>editable_future_gpu_unavailable</x:v>
      </x:c>
      <x:c r="Y604" s="72" t="str">
        <x:v>2026-07-30</x:v>
      </x:c>
      <x:c r="Z604" s="65" t="str">
        <x:v>https://github.com/SemiAnalysisAI/InferenceX/actions/runs/30391410523/attempts/1</x:v>
      </x:c>
      <x:c r="AA604" s="65" t="str">
        <x:f>IF(H604="","Enter HBM bandwidth and all-in power in 00b_GPU_Scaling.","Source GB300 TPS/MW scaled by target/source HBM-bandwidth-per-all-in-power; source interactivity, concurrency and precision retained.")</x:f>
        <x:v>Enter HBM bandwidth and all-in power in 00b_GPU_Scaling.</x:v>
      </x:c>
    </x:row>
  </x:sheetData>
  <x:mergeCells>
    <x:mergeCell ref="A2:Z2"/>
    <x:mergeCell ref="A2:AA2"/>
    <x:mergeCell ref="A1:AA1"/>
  </x:mergeCells>
  <x:pageMargins left="0.7" right="0.7" top="0.75" bottom="0.75" header="0.3" footer="0.3"/>
  <x:tableParts count="1">
    <x:tablePart xmlns:r="http://schemas.openxmlformats.org/officeDocument/2006/relationships" r:id="Rc95f18a5c6a047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customWidth="1"/>
    <x:col min="2" max="2" width="12" customWidth="1"/>
    <x:col min="3" max="3" width="12" customWidth="1"/>
    <x:col min="4" max="4" width="21" customWidth="1"/>
    <x:col min="5" max="5" width="30" customWidth="1"/>
    <x:col min="6" max="6" width="12" customWidth="1"/>
    <x:col min="7" max="7" width="19" customWidth="1"/>
    <x:col min="8" max="8" width="23" customWidth="1"/>
    <x:col min="9" max="9" width="45" customWidth="1"/>
    <x:col min="10" max="10" width="24" customWidth="1"/>
    <x:col min="11" max="11" width="29" customWidth="1"/>
  </x:cols>
  <x:sheetData>
    <x:row r="1">
      <x:c r="A1" s="4" t="inlineStr">
        <x:is>
          <x:t xml:space="preserve">scenario</x:t>
        </x:is>
      </x:c>
      <x:c r="B1" s="4" t="inlineStr">
        <x:is>
          <x:t xml:space="preserve">company</x:t>
        </x:is>
      </x:c>
      <x:c r="C1" s="4" t="inlineStr">
        <x:is>
          <x:t xml:space="preserve">year</x:t>
        </x:is>
      </x:c>
      <x:c r="D1" s="4" t="inlineStr">
        <x:is>
          <x:t xml:space="preserve">contracted_power_gw</x:t>
        </x:is>
      </x:c>
      <x:c r="E1" s="4" t="inlineStr">
        <x:is>
          <x:t xml:space="preserve">operational_deployment_share</x:t>
        </x:is>
      </x:c>
      <x:c r="F1" s="4" t="inlineStr">
        <x:is>
          <x:t xml:space="preserve">pue</x:t>
        </x:is>
      </x:c>
      <x:c r="G1" s="4" t="inlineStr">
        <x:is>
          <x:t xml:space="preserve">ai_workload_share</x:t>
        </x:is>
      </x:c>
      <x:c r="H1" s="4" t="inlineStr">
        <x:is>
          <x:t xml:space="preserve">inference_power_share</x:t>
        </x:is>
      </x:c>
      <x:c r="I1" s="4" t="inlineStr">
        <x:is>
          <x:t xml:space="preserve">commercial_workload_class</x:t>
        </x:is>
      </x:c>
      <x:c r="J1" s="4" t="inlineStr">
        <x:is>
          <x:t xml:space="preserve">benchmark_proxy_model</x:t>
        </x:is>
      </x:c>
      <x:c r="K1" s="4" t="inlineStr">
        <x:is>
          <x:t xml:space="preserve">commercial_workload_fit_factor</x:t>
        </x:is>
      </x:c>
    </x:row>
    <x:row r="2">
      <x:c r="A2" s="3" t="inlineStr">
        <x:is>
          <x:t xml:space="preserve">Bear</x:t>
        </x:is>
      </x:c>
      <x:c r="B2" s="3" t="inlineStr">
        <x:is>
          <x:t xml:space="preserve">Microsoft</x:t>
        </x:is>
      </x:c>
      <x:c r="C2" s="3" t="n">
        <x:v>2026</x:v>
      </x:c>
      <x:c r="D2" s="23" t="n">
        <x:v>4</x:v>
      </x:c>
      <x:c r="E2" s="24" t="n">
        <x:v>0.405</x:v>
      </x:c>
      <x:c r="F2" s="23" t="n">
        <x:v>1.2</x:v>
      </x:c>
      <x:c r="G2" s="24" t="n">
        <x:v>0.86</x:v>
      </x:c>
      <x:c r="H2" s="24" t="n">
        <x:v>0.47</x:v>
      </x:c>
      <x:c r="I2" s="5" t="str">
        <x:f>INDEX('01_Benchmark_Input'!$B$2:$B$10,MATCH(B2,'01_Benchmark_Input'!$A$2:$A$10,0))</x:f>
        <x:v>Copilot / routed closed-model assistant</x:v>
      </x:c>
      <x:c r="J2" s="5" t="str">
        <x:f>INDEX('01_Benchmark_Input'!$C$2:$C$10,MATCH(B2,'01_Benchmark_Input'!$A$2:$A$10,0))</x:f>
        <x:v>gptoss120b</x:v>
      </x:c>
      <x:c r="K2" s="6" t="n">
        <x:f>IF(A2="Bear",INDEX('01_Benchmark_Input'!$AB$2:$AB$10,MATCH(B2,'01_Benchmark_Input'!$A$2:$A$10,0)),IF(A2="Bull",INDEX('01_Benchmark_Input'!$AD$2:$AD$10,MATCH(B2,'01_Benchmark_Input'!$A$2:$A$10,0)),INDEX('01_Benchmark_Input'!$AC$2:$AC$10,MATCH(B2,'01_Benchmark_Input'!$A$2:$A$10,0))))</x:f>
        <x:v>0.4</x:v>
      </x:c>
    </x:row>
    <x:row r="3">
      <x:c r="A3" s="3" t="inlineStr">
        <x:is>
          <x:t xml:space="preserve">Bear</x:t>
        </x:is>
      </x:c>
      <x:c r="B3" s="3" t="inlineStr">
        <x:is>
          <x:t xml:space="preserve">Microsoft</x:t>
        </x:is>
      </x:c>
      <x:c r="C3" s="3" t="n">
        <x:v>2027</x:v>
      </x:c>
      <x:c r="D3" s="23" t="n">
        <x:v>5.25</x:v>
      </x:c>
      <x:c r="E3" s="24" t="n">
        <x:v>0.48609524</x:v>
      </x:c>
      <x:c r="F3" s="23" t="n">
        <x:v>1.2</x:v>
      </x:c>
      <x:c r="G3" s="24" t="n">
        <x:v>0.86</x:v>
      </x:c>
      <x:c r="H3" s="24" t="n">
        <x:v>0.515</x:v>
      </x:c>
      <x:c r="I3" s="5" t="str">
        <x:f>INDEX('01_Benchmark_Input'!$B$2:$B$10,MATCH(B3,'01_Benchmark_Input'!$A$2:$A$10,0))</x:f>
        <x:v>Copilot / routed closed-model assistant</x:v>
      </x:c>
      <x:c r="J3" s="5" t="str">
        <x:f>INDEX('01_Benchmark_Input'!$C$2:$C$10,MATCH(B3,'01_Benchmark_Input'!$A$2:$A$10,0))</x:f>
        <x:v>gptoss120b</x:v>
      </x:c>
      <x:c r="K3" s="6" t="n">
        <x:f>IF(A3="Bear",INDEX('01_Benchmark_Input'!$AB$2:$AB$10,MATCH(B3,'01_Benchmark_Input'!$A$2:$A$10,0)),IF(A3="Bull",INDEX('01_Benchmark_Input'!$AD$2:$AD$10,MATCH(B3,'01_Benchmark_Input'!$A$2:$A$10,0)),INDEX('01_Benchmark_Input'!$AC$2:$AC$10,MATCH(B3,'01_Benchmark_Input'!$A$2:$A$10,0))))</x:f>
        <x:v>0.4</x:v>
      </x:c>
    </x:row>
    <x:row r="4">
      <x:c r="A4" s="3" t="inlineStr">
        <x:is>
          <x:t xml:space="preserve">Bear</x:t>
        </x:is>
      </x:c>
      <x:c r="B4" s="3" t="inlineStr">
        <x:is>
          <x:t xml:space="preserve">Microsoft</x:t>
        </x:is>
      </x:c>
      <x:c r="C4" s="3" t="n">
        <x:v>2028</x:v>
      </x:c>
      <x:c r="D4" s="23" t="n">
        <x:v>6.5</x:v>
      </x:c>
      <x:c r="E4" s="24" t="n">
        <x:v>0.52923077</x:v>
      </x:c>
      <x:c r="F4" s="23" t="n">
        <x:v>1.2</x:v>
      </x:c>
      <x:c r="G4" s="24" t="n">
        <x:v>0.86</x:v>
      </x:c>
      <x:c r="H4" s="24" t="n">
        <x:v>0.5600000000000001</x:v>
      </x:c>
      <x:c r="I4" s="5" t="str">
        <x:f>INDEX('01_Benchmark_Input'!$B$2:$B$10,MATCH(B4,'01_Benchmark_Input'!$A$2:$A$10,0))</x:f>
        <x:v>Copilot / routed closed-model assistant</x:v>
      </x:c>
      <x:c r="J4" s="5" t="str">
        <x:f>INDEX('01_Benchmark_Input'!$C$2:$C$10,MATCH(B4,'01_Benchmark_Input'!$A$2:$A$10,0))</x:f>
        <x:v>gptoss120b</x:v>
      </x:c>
      <x:c r="K4" s="6" t="n">
        <x:f>IF(A4="Bear",INDEX('01_Benchmark_Input'!$AB$2:$AB$10,MATCH(B4,'01_Benchmark_Input'!$A$2:$A$10,0)),IF(A4="Bull",INDEX('01_Benchmark_Input'!$AD$2:$AD$10,MATCH(B4,'01_Benchmark_Input'!$A$2:$A$10,0)),INDEX('01_Benchmark_Input'!$AC$2:$AC$10,MATCH(B4,'01_Benchmark_Input'!$A$2:$A$10,0))))</x:f>
        <x:v>0.4</x:v>
      </x:c>
    </x:row>
    <x:row r="5">
      <x:c r="A5" s="3" t="inlineStr">
        <x:is>
          <x:t xml:space="preserve">Bear</x:t>
        </x:is>
      </x:c>
      <x:c r="B5" s="3" t="inlineStr">
        <x:is>
          <x:t xml:space="preserve">Microsoft</x:t>
        </x:is>
      </x:c>
      <x:c r="C5" s="3" t="n">
        <x:v>2029</x:v>
      </x:c>
      <x:c r="D5" s="23" t="n">
        <x:v>7.75</x:v>
      </x:c>
      <x:c r="E5" s="24" t="n">
        <x:v>0.5527741900000001</x:v>
      </x:c>
      <x:c r="F5" s="23" t="n">
        <x:v>1.2</x:v>
      </x:c>
      <x:c r="G5" s="24" t="n">
        <x:v>0.86</x:v>
      </x:c>
      <x:c r="H5" s="24" t="n">
        <x:v>0.605</x:v>
      </x:c>
      <x:c r="I5" s="5" t="str">
        <x:f>INDEX('01_Benchmark_Input'!$B$2:$B$10,MATCH(B5,'01_Benchmark_Input'!$A$2:$A$10,0))</x:f>
        <x:v>Copilot / routed closed-model assistant</x:v>
      </x:c>
      <x:c r="J5" s="5" t="str">
        <x:f>INDEX('01_Benchmark_Input'!$C$2:$C$10,MATCH(B5,'01_Benchmark_Input'!$A$2:$A$10,0))</x:f>
        <x:v>gptoss120b</x:v>
      </x:c>
      <x:c r="K5" s="6" t="n">
        <x:f>IF(A5="Bear",INDEX('01_Benchmark_Input'!$AB$2:$AB$10,MATCH(B5,'01_Benchmark_Input'!$A$2:$A$10,0)),IF(A5="Bull",INDEX('01_Benchmark_Input'!$AD$2:$AD$10,MATCH(B5,'01_Benchmark_Input'!$A$2:$A$10,0)),INDEX('01_Benchmark_Input'!$AC$2:$AC$10,MATCH(B5,'01_Benchmark_Input'!$A$2:$A$10,0))))</x:f>
        <x:v>0.4</x:v>
      </x:c>
    </x:row>
    <x:row r="6">
      <x:c r="A6" s="3" t="inlineStr">
        <x:is>
          <x:t xml:space="preserve">Bear</x:t>
        </x:is>
      </x:c>
      <x:c r="B6" s="3" t="inlineStr">
        <x:is>
          <x:t xml:space="preserve">Microsoft</x:t>
        </x:is>
      </x:c>
      <x:c r="C6" s="3" t="n">
        <x:v>2030</x:v>
      </x:c>
      <x:c r="D6" s="23" t="n">
        <x:v>9</x:v>
      </x:c>
      <x:c r="E6" s="24" t="n">
        <x:v>0.56488889</x:v>
      </x:c>
      <x:c r="F6" s="23" t="n">
        <x:v>1.2</x:v>
      </x:c>
      <x:c r="G6" s="24" t="n">
        <x:v>0.86</x:v>
      </x:c>
      <x:c r="H6" s="24" t="n">
        <x:v>0.65</x:v>
      </x:c>
      <x:c r="I6" s="5" t="str">
        <x:f>INDEX('01_Benchmark_Input'!$B$2:$B$10,MATCH(B6,'01_Benchmark_Input'!$A$2:$A$10,0))</x:f>
        <x:v>Copilot / routed closed-model assistant</x:v>
      </x:c>
      <x:c r="J6" s="5" t="str">
        <x:f>INDEX('01_Benchmark_Input'!$C$2:$C$10,MATCH(B6,'01_Benchmark_Input'!$A$2:$A$10,0))</x:f>
        <x:v>gptoss120b</x:v>
      </x:c>
      <x:c r="K6" s="6" t="n">
        <x:f>IF(A6="Bear",INDEX('01_Benchmark_Input'!$AB$2:$AB$10,MATCH(B6,'01_Benchmark_Input'!$A$2:$A$10,0)),IF(A6="Bull",INDEX('01_Benchmark_Input'!$AD$2:$AD$10,MATCH(B6,'01_Benchmark_Input'!$A$2:$A$10,0)),INDEX('01_Benchmark_Input'!$AC$2:$AC$10,MATCH(B6,'01_Benchmark_Input'!$A$2:$A$10,0))))</x:f>
        <x:v>0.4</x:v>
      </x:c>
    </x:row>
    <x:row r="7">
      <x:c r="A7" s="3" t="inlineStr">
        <x:is>
          <x:t xml:space="preserve">Bear</x:t>
        </x:is>
      </x:c>
      <x:c r="B7" s="3" t="inlineStr">
        <x:is>
          <x:t xml:space="preserve">Google</x:t>
        </x:is>
      </x:c>
      <x:c r="C7" s="3" t="n">
        <x:v>2026</x:v>
      </x:c>
      <x:c r="D7" s="23" t="n">
        <x:v>4.5</x:v>
      </x:c>
      <x:c r="E7" s="24" t="n">
        <x:v>0.44</x:v>
      </x:c>
      <x:c r="F7" s="23" t="n">
        <x:v>1.18</x:v>
      </x:c>
      <x:c r="G7" s="24" t="n">
        <x:v>0.88</x:v>
      </x:c>
      <x:c r="H7" s="24" t="n">
        <x:v>0.47</x:v>
      </x:c>
      <x:c r="I7" s="5" t="str">
        <x:f>INDEX('01_Benchmark_Input'!$B$2:$B$10,MATCH(B7,'01_Benchmark_Input'!$A$2:$A$10,0))</x:f>
        <x:v>Gemini product-integrated multimodal assistant</x:v>
      </x:c>
      <x:c r="J7" s="5" t="str">
        <x:f>INDEX('01_Benchmark_Input'!$C$2:$C$10,MATCH(B7,'01_Benchmark_Input'!$A$2:$A$10,0))</x:f>
        <x:v>frontier_composite</x:v>
      </x:c>
      <x:c r="K7" s="6" t="n">
        <x:f>IF(A7="Bear",INDEX('01_Benchmark_Input'!$AB$2:$AB$10,MATCH(B7,'01_Benchmark_Input'!$A$2:$A$10,0)),IF(A7="Bull",INDEX('01_Benchmark_Input'!$AD$2:$AD$10,MATCH(B7,'01_Benchmark_Input'!$A$2:$A$10,0)),INDEX('01_Benchmark_Input'!$AC$2:$AC$10,MATCH(B7,'01_Benchmark_Input'!$A$2:$A$10,0))))</x:f>
        <x:v>0.4</x:v>
      </x:c>
    </x:row>
    <x:row r="8">
      <x:c r="A8" s="3" t="inlineStr">
        <x:is>
          <x:t xml:space="preserve">Bear</x:t>
        </x:is>
      </x:c>
      <x:c r="B8" s="3" t="inlineStr">
        <x:is>
          <x:t xml:space="preserve">Google</x:t>
        </x:is>
      </x:c>
      <x:c r="C8" s="3" t="n">
        <x:v>2027</x:v>
      </x:c>
      <x:c r="D8" s="23" t="n">
        <x:v>5.375</x:v>
      </x:c>
      <x:c r="E8" s="24" t="n">
        <x:v>0.54846512</x:v>
      </x:c>
      <x:c r="F8" s="23" t="n">
        <x:v>1.18</x:v>
      </x:c>
      <x:c r="G8" s="24" t="n">
        <x:v>0.88</x:v>
      </x:c>
      <x:c r="H8" s="24" t="n">
        <x:v>0.508</x:v>
      </x:c>
      <x:c r="I8" s="5" t="str">
        <x:f>INDEX('01_Benchmark_Input'!$B$2:$B$10,MATCH(B8,'01_Benchmark_Input'!$A$2:$A$10,0))</x:f>
        <x:v>Gemini product-integrated multimodal assistant</x:v>
      </x:c>
      <x:c r="J8" s="5" t="str">
        <x:f>INDEX('01_Benchmark_Input'!$C$2:$C$10,MATCH(B8,'01_Benchmark_Input'!$A$2:$A$10,0))</x:f>
        <x:v>frontier_composite</x:v>
      </x:c>
      <x:c r="K8" s="6" t="n">
        <x:f>IF(A8="Bear",INDEX('01_Benchmark_Input'!$AB$2:$AB$10,MATCH(B8,'01_Benchmark_Input'!$A$2:$A$10,0)),IF(A8="Bull",INDEX('01_Benchmark_Input'!$AD$2:$AD$10,MATCH(B8,'01_Benchmark_Input'!$A$2:$A$10,0)),INDEX('01_Benchmark_Input'!$AC$2:$AC$10,MATCH(B8,'01_Benchmark_Input'!$A$2:$A$10,0))))</x:f>
        <x:v>0.4</x:v>
      </x:c>
    </x:row>
    <x:row r="9">
      <x:c r="A9" s="3" t="inlineStr">
        <x:is>
          <x:t xml:space="preserve">Bear</x:t>
        </x:is>
      </x:c>
      <x:c r="B9" s="3" t="inlineStr">
        <x:is>
          <x:t xml:space="preserve">Google</x:t>
        </x:is>
      </x:c>
      <x:c r="C9" s="3" t="n">
        <x:v>2028</x:v>
      </x:c>
      <x:c r="D9" s="23" t="n">
        <x:v>6.25</x:v>
      </x:c>
      <x:c r="E9" s="24" t="n">
        <x:v>0.6192</x:v>
      </x:c>
      <x:c r="F9" s="23" t="n">
        <x:v>1.18</x:v>
      </x:c>
      <x:c r="G9" s="24" t="n">
        <x:v>0.88</x:v>
      </x:c>
      <x:c r="H9" s="24" t="n">
        <x:v>0.545</x:v>
      </x:c>
      <x:c r="I9" s="5" t="str">
        <x:f>INDEX('01_Benchmark_Input'!$B$2:$B$10,MATCH(B9,'01_Benchmark_Input'!$A$2:$A$10,0))</x:f>
        <x:v>Gemini product-integrated multimodal assistant</x:v>
      </x:c>
      <x:c r="J9" s="5" t="str">
        <x:f>INDEX('01_Benchmark_Input'!$C$2:$C$10,MATCH(B9,'01_Benchmark_Input'!$A$2:$A$10,0))</x:f>
        <x:v>frontier_composite</x:v>
      </x:c>
      <x:c r="K9" s="6" t="n">
        <x:f>IF(A9="Bear",INDEX('01_Benchmark_Input'!$AB$2:$AB$10,MATCH(B9,'01_Benchmark_Input'!$A$2:$A$10,0)),IF(A9="Bull",INDEX('01_Benchmark_Input'!$AD$2:$AD$10,MATCH(B9,'01_Benchmark_Input'!$A$2:$A$10,0)),INDEX('01_Benchmark_Input'!$AC$2:$AC$10,MATCH(B9,'01_Benchmark_Input'!$A$2:$A$10,0))))</x:f>
        <x:v>0.4</x:v>
      </x:c>
    </x:row>
    <x:row r="10">
      <x:c r="A10" s="3" t="inlineStr">
        <x:is>
          <x:t xml:space="preserve">Bear</x:t>
        </x:is>
      </x:c>
      <x:c r="B10" s="3" t="inlineStr">
        <x:is>
          <x:t xml:space="preserve">Google</x:t>
        </x:is>
      </x:c>
      <x:c r="C10" s="3" t="n">
        <x:v>2029</x:v>
      </x:c>
      <x:c r="D10" s="23" t="n">
        <x:v>7.125</x:v>
      </x:c>
      <x:c r="E10" s="24" t="n">
        <x:v>0.66610526</x:v>
      </x:c>
      <x:c r="F10" s="23" t="n">
        <x:v>1.18</x:v>
      </x:c>
      <x:c r="G10" s="24" t="n">
        <x:v>0.88</x:v>
      </x:c>
      <x:c r="H10" s="24" t="n">
        <x:v>0.583</x:v>
      </x:c>
      <x:c r="I10" s="5" t="str">
        <x:f>INDEX('01_Benchmark_Input'!$B$2:$B$10,MATCH(B10,'01_Benchmark_Input'!$A$2:$A$10,0))</x:f>
        <x:v>Gemini product-integrated multimodal assistant</x:v>
      </x:c>
      <x:c r="J10" s="5" t="str">
        <x:f>INDEX('01_Benchmark_Input'!$C$2:$C$10,MATCH(B10,'01_Benchmark_Input'!$A$2:$A$10,0))</x:f>
        <x:v>frontier_composite</x:v>
      </x:c>
      <x:c r="K10" s="6" t="n">
        <x:f>IF(A10="Bear",INDEX('01_Benchmark_Input'!$AB$2:$AB$10,MATCH(B10,'01_Benchmark_Input'!$A$2:$A$10,0)),IF(A10="Bull",INDEX('01_Benchmark_Input'!$AD$2:$AD$10,MATCH(B10,'01_Benchmark_Input'!$A$2:$A$10,0)),INDEX('01_Benchmark_Input'!$AC$2:$AC$10,MATCH(B10,'01_Benchmark_Input'!$A$2:$A$10,0))))</x:f>
        <x:v>0.4</x:v>
      </x:c>
    </x:row>
    <x:row r="11">
      <x:c r="A11" s="3" t="inlineStr">
        <x:is>
          <x:t xml:space="preserve">Bear</x:t>
        </x:is>
      </x:c>
      <x:c r="B11" s="3" t="inlineStr">
        <x:is>
          <x:t xml:space="preserve">Google</x:t>
        </x:is>
      </x:c>
      <x:c r="C11" s="3" t="n">
        <x:v>2030</x:v>
      </x:c>
      <x:c r="D11" s="23" t="n">
        <x:v>8</x:v>
      </x:c>
      <x:c r="E11" s="24" t="n">
        <x:v>0.697</x:v>
      </x:c>
      <x:c r="F11" s="23" t="n">
        <x:v>1.18</x:v>
      </x:c>
      <x:c r="G11" s="24" t="n">
        <x:v>0.88</x:v>
      </x:c>
      <x:c r="H11" s="24" t="n">
        <x:v>0.62</x:v>
      </x:c>
      <x:c r="I11" s="5" t="str">
        <x:f>INDEX('01_Benchmark_Input'!$B$2:$B$10,MATCH(B11,'01_Benchmark_Input'!$A$2:$A$10,0))</x:f>
        <x:v>Gemini product-integrated multimodal assistant</x:v>
      </x:c>
      <x:c r="J11" s="5" t="str">
        <x:f>INDEX('01_Benchmark_Input'!$C$2:$C$10,MATCH(B11,'01_Benchmark_Input'!$A$2:$A$10,0))</x:f>
        <x:v>frontier_composite</x:v>
      </x:c>
      <x:c r="K11" s="6" t="n">
        <x:f>IF(A11="Bear",INDEX('01_Benchmark_Input'!$AB$2:$AB$10,MATCH(B11,'01_Benchmark_Input'!$A$2:$A$10,0)),IF(A11="Bull",INDEX('01_Benchmark_Input'!$AD$2:$AD$10,MATCH(B11,'01_Benchmark_Input'!$A$2:$A$10,0)),INDEX('01_Benchmark_Input'!$AC$2:$AC$10,MATCH(B11,'01_Benchmark_Input'!$A$2:$A$10,0))))</x:f>
        <x:v>0.4</x:v>
      </x:c>
    </x:row>
    <x:row r="12">
      <x:c r="A12" s="3" t="inlineStr">
        <x:is>
          <x:t xml:space="preserve">Bear</x:t>
        </x:is>
      </x:c>
      <x:c r="B12" s="3" t="inlineStr">
        <x:is>
          <x:t xml:space="preserve">Meta</x:t>
        </x:is>
      </x:c>
      <x:c r="C12" s="3" t="n">
        <x:v>2026</x:v>
      </x:c>
      <x:c r="D12" s="23" t="n">
        <x:v>3.5</x:v>
      </x:c>
      <x:c r="E12" s="24" t="n">
        <x:v>0.41142857</x:v>
      </x:c>
      <x:c r="F12" s="23" t="n">
        <x:v>1.2</x:v>
      </x:c>
      <x:c r="G12" s="24" t="n">
        <x:v>0.87</x:v>
      </x:c>
      <x:c r="H12" s="24" t="n">
        <x:v>0.5</x:v>
      </x:c>
      <x:c r="I12" s="5" t="str">
        <x:f>INDEX('01_Benchmark_Input'!$B$2:$B$10,MATCH(B12,'01_Benchmark_Input'!$A$2:$A$10,0))</x:f>
        <x:v>Llama / Meta AI general assistant</x:v>
      </x:c>
      <x:c r="J12" s="5" t="str">
        <x:f>INDEX('01_Benchmark_Input'!$C$2:$C$10,MATCH(B12,'01_Benchmark_Input'!$A$2:$A$10,0))</x:f>
        <x:v>llama70b</x:v>
      </x:c>
      <x:c r="K12" s="6" t="n">
        <x:f>IF(A12="Bear",INDEX('01_Benchmark_Input'!$AB$2:$AB$10,MATCH(B12,'01_Benchmark_Input'!$A$2:$A$10,0)),IF(A12="Bull",INDEX('01_Benchmark_Input'!$AD$2:$AD$10,MATCH(B12,'01_Benchmark_Input'!$A$2:$A$10,0)),INDEX('01_Benchmark_Input'!$AC$2:$AC$10,MATCH(B12,'01_Benchmark_Input'!$A$2:$A$10,0))))</x:f>
        <x:v>0.75</x:v>
      </x:c>
    </x:row>
    <x:row r="13">
      <x:c r="A13" s="3" t="inlineStr">
        <x:is>
          <x:t xml:space="preserve">Bear</x:t>
        </x:is>
      </x:c>
      <x:c r="B13" s="3" t="inlineStr">
        <x:is>
          <x:t xml:space="preserve">Meta</x:t>
        </x:is>
      </x:c>
      <x:c r="C13" s="3" t="n">
        <x:v>2027</x:v>
      </x:c>
      <x:c r="D13" s="23" t="n">
        <x:v>4.375</x:v>
      </x:c>
      <x:c r="E13" s="24" t="n">
        <x:v>0.53302857</x:v>
      </x:c>
      <x:c r="F13" s="23" t="n">
        <x:v>1.2</x:v>
      </x:c>
      <x:c r="G13" s="24" t="n">
        <x:v>0.87</x:v>
      </x:c>
      <x:c r="H13" s="24" t="n">
        <x:v>0.545</x:v>
      </x:c>
      <x:c r="I13" s="5" t="str">
        <x:f>INDEX('01_Benchmark_Input'!$B$2:$B$10,MATCH(B13,'01_Benchmark_Input'!$A$2:$A$10,0))</x:f>
        <x:v>Llama / Meta AI general assistant</x:v>
      </x:c>
      <x:c r="J13" s="5" t="str">
        <x:f>INDEX('01_Benchmark_Input'!$C$2:$C$10,MATCH(B13,'01_Benchmark_Input'!$A$2:$A$10,0))</x:f>
        <x:v>llama70b</x:v>
      </x:c>
      <x:c r="K13" s="6" t="n">
        <x:f>IF(A13="Bear",INDEX('01_Benchmark_Input'!$AB$2:$AB$10,MATCH(B13,'01_Benchmark_Input'!$A$2:$A$10,0)),IF(A13="Bull",INDEX('01_Benchmark_Input'!$AD$2:$AD$10,MATCH(B13,'01_Benchmark_Input'!$A$2:$A$10,0)),INDEX('01_Benchmark_Input'!$AC$2:$AC$10,MATCH(B13,'01_Benchmark_Input'!$A$2:$A$10,0))))</x:f>
        <x:v>0.75</x:v>
      </x:c>
    </x:row>
    <x:row r="14">
      <x:c r="A14" s="3" t="inlineStr">
        <x:is>
          <x:t xml:space="preserve">Bear</x:t>
        </x:is>
      </x:c>
      <x:c r="B14" s="3" t="inlineStr">
        <x:is>
          <x:t xml:space="preserve">Meta</x:t>
        </x:is>
      </x:c>
      <x:c r="C14" s="3" t="n">
        <x:v>2028</x:v>
      </x:c>
      <x:c r="D14" s="23" t="n">
        <x:v>5.25</x:v>
      </x:c>
      <x:c r="E14" s="24" t="n">
        <x:v>0.60609524</x:v>
      </x:c>
      <x:c r="F14" s="23" t="n">
        <x:v>1.2</x:v>
      </x:c>
      <x:c r="G14" s="24" t="n">
        <x:v>0.87</x:v>
      </x:c>
      <x:c r="H14" s="24" t="n">
        <x:v>0.59</x:v>
      </x:c>
      <x:c r="I14" s="5" t="str">
        <x:f>INDEX('01_Benchmark_Input'!$B$2:$B$10,MATCH(B14,'01_Benchmark_Input'!$A$2:$A$10,0))</x:f>
        <x:v>Llama / Meta AI general assistant</x:v>
      </x:c>
      <x:c r="J14" s="5" t="str">
        <x:f>INDEX('01_Benchmark_Input'!$C$2:$C$10,MATCH(B14,'01_Benchmark_Input'!$A$2:$A$10,0))</x:f>
        <x:v>llama70b</x:v>
      </x:c>
      <x:c r="K14" s="6" t="n">
        <x:f>IF(A14="Bear",INDEX('01_Benchmark_Input'!$AB$2:$AB$10,MATCH(B14,'01_Benchmark_Input'!$A$2:$A$10,0)),IF(A14="Bull",INDEX('01_Benchmark_Input'!$AD$2:$AD$10,MATCH(B14,'01_Benchmark_Input'!$A$2:$A$10,0)),INDEX('01_Benchmark_Input'!$AC$2:$AC$10,MATCH(B14,'01_Benchmark_Input'!$A$2:$A$10,0))))</x:f>
        <x:v>0.75</x:v>
      </x:c>
    </x:row>
    <x:row r="15">
      <x:c r="A15" s="3" t="inlineStr">
        <x:is>
          <x:t xml:space="preserve">Bear</x:t>
        </x:is>
      </x:c>
      <x:c r="B15" s="3" t="inlineStr">
        <x:is>
          <x:t xml:space="preserve">Meta</x:t>
        </x:is>
      </x:c>
      <x:c r="C15" s="3" t="n">
        <x:v>2029</x:v>
      </x:c>
      <x:c r="D15" s="23" t="n">
        <x:v>6.125</x:v>
      </x:c>
      <x:c r="E15" s="24" t="n">
        <x:v>0.65142857</x:v>
      </x:c>
      <x:c r="F15" s="23" t="n">
        <x:v>1.2</x:v>
      </x:c>
      <x:c r="G15" s="24" t="n">
        <x:v>0.87</x:v>
      </x:c>
      <x:c r="H15" s="24" t="n">
        <x:v>0.635</x:v>
      </x:c>
      <x:c r="I15" s="5" t="str">
        <x:f>INDEX('01_Benchmark_Input'!$B$2:$B$10,MATCH(B15,'01_Benchmark_Input'!$A$2:$A$10,0))</x:f>
        <x:v>Llama / Meta AI general assistant</x:v>
      </x:c>
      <x:c r="J15" s="5" t="str">
        <x:f>INDEX('01_Benchmark_Input'!$C$2:$C$10,MATCH(B15,'01_Benchmark_Input'!$A$2:$A$10,0))</x:f>
        <x:v>llama70b</x:v>
      </x:c>
      <x:c r="K15" s="6" t="n">
        <x:f>IF(A15="Bear",INDEX('01_Benchmark_Input'!$AB$2:$AB$10,MATCH(B15,'01_Benchmark_Input'!$A$2:$A$10,0)),IF(A15="Bull",INDEX('01_Benchmark_Input'!$AD$2:$AD$10,MATCH(B15,'01_Benchmark_Input'!$A$2:$A$10,0)),INDEX('01_Benchmark_Input'!$AC$2:$AC$10,MATCH(B15,'01_Benchmark_Input'!$A$2:$A$10,0))))</x:f>
        <x:v>0.75</x:v>
      </x:c>
    </x:row>
    <x:row r="16">
      <x:c r="A16" s="3" t="inlineStr">
        <x:is>
          <x:t xml:space="preserve">Bear</x:t>
        </x:is>
      </x:c>
      <x:c r="B16" s="3" t="inlineStr">
        <x:is>
          <x:t xml:space="preserve">Meta</x:t>
        </x:is>
      </x:c>
      <x:c r="C16" s="3" t="n">
        <x:v>2030</x:v>
      </x:c>
      <x:c r="D16" s="23" t="n">
        <x:v>7</x:v>
      </x:c>
      <x:c r="E16" s="24" t="n">
        <x:v>0.67942857</x:v>
      </x:c>
      <x:c r="F16" s="23" t="n">
        <x:v>1.2</x:v>
      </x:c>
      <x:c r="G16" s="24" t="n">
        <x:v>0.87</x:v>
      </x:c>
      <x:c r="H16" s="24" t="n">
        <x:v>0.68</x:v>
      </x:c>
      <x:c r="I16" s="5" t="str">
        <x:f>INDEX('01_Benchmark_Input'!$B$2:$B$10,MATCH(B16,'01_Benchmark_Input'!$A$2:$A$10,0))</x:f>
        <x:v>Llama / Meta AI general assistant</x:v>
      </x:c>
      <x:c r="J16" s="5" t="str">
        <x:f>INDEX('01_Benchmark_Input'!$C$2:$C$10,MATCH(B16,'01_Benchmark_Input'!$A$2:$A$10,0))</x:f>
        <x:v>llama70b</x:v>
      </x:c>
      <x:c r="K16" s="6" t="n">
        <x:f>IF(A16="Bear",INDEX('01_Benchmark_Input'!$AB$2:$AB$10,MATCH(B16,'01_Benchmark_Input'!$A$2:$A$10,0)),IF(A16="Bull",INDEX('01_Benchmark_Input'!$AD$2:$AD$10,MATCH(B16,'01_Benchmark_Input'!$A$2:$A$10,0)),INDEX('01_Benchmark_Input'!$AC$2:$AC$10,MATCH(B16,'01_Benchmark_Input'!$A$2:$A$10,0))))</x:f>
        <x:v>0.75</x:v>
      </x:c>
    </x:row>
    <x:row r="17">
      <x:c r="A17" s="3" t="inlineStr">
        <x:is>
          <x:t xml:space="preserve">Bear</x:t>
        </x:is>
      </x:c>
      <x:c r="B17" s="3" t="inlineStr">
        <x:is>
          <x:t xml:space="preserve">xAI</x:t>
        </x:is>
      </x:c>
      <x:c r="C17" s="3" t="n">
        <x:v>2026</x:v>
      </x:c>
      <x:c r="D17" s="23" t="n">
        <x:v>1</x:v>
      </x:c>
      <x:c r="E17" s="24" t="n">
        <x:v>0.315</x:v>
      </x:c>
      <x:c r="F17" s="23" t="n">
        <x:v>1.22</x:v>
      </x:c>
      <x:c r="G17" s="24" t="n">
        <x:v>0.85</x:v>
      </x:c>
      <x:c r="H17" s="24" t="n">
        <x:v>0.37</x:v>
      </x:c>
      <x:c r="I17" s="5" t="str">
        <x:f>INDEX('01_Benchmark_Input'!$B$2:$B$10,MATCH(B17,'01_Benchmark_Input'!$A$2:$A$10,0))</x:f>
        <x:v>Grok interactive and reasoning assistant</x:v>
      </x:c>
      <x:c r="J17" s="5" t="str">
        <x:f>INDEX('01_Benchmark_Input'!$C$2:$C$10,MATCH(B17,'01_Benchmark_Input'!$A$2:$A$10,0))</x:f>
        <x:v>gptoss120b</x:v>
      </x:c>
      <x:c r="K17" s="6" t="n">
        <x:f>IF(A17="Bear",INDEX('01_Benchmark_Input'!$AB$2:$AB$10,MATCH(B17,'01_Benchmark_Input'!$A$2:$A$10,0)),IF(A17="Bull",INDEX('01_Benchmark_Input'!$AD$2:$AD$10,MATCH(B17,'01_Benchmark_Input'!$A$2:$A$10,0)),INDEX('01_Benchmark_Input'!$AC$2:$AC$10,MATCH(B17,'01_Benchmark_Input'!$A$2:$A$10,0))))</x:f>
        <x:v>0.35</x:v>
      </x:c>
    </x:row>
    <x:row r="18">
      <x:c r="A18" s="3" t="inlineStr">
        <x:is>
          <x:t xml:space="preserve">Bear</x:t>
        </x:is>
      </x:c>
      <x:c r="B18" s="3" t="inlineStr">
        <x:is>
          <x:t xml:space="preserve">xAI</x:t>
        </x:is>
      </x:c>
      <x:c r="C18" s="3" t="n">
        <x:v>2027</x:v>
      </x:c>
      <x:c r="D18" s="23" t="n">
        <x:v>1.5</x:v>
      </x:c>
      <x:c r="E18" s="24" t="n">
        <x:v>0.52066667</x:v>
      </x:c>
      <x:c r="F18" s="23" t="n">
        <x:v>1.22</x:v>
      </x:c>
      <x:c r="G18" s="24" t="n">
        <x:v>0.85</x:v>
      </x:c>
      <x:c r="H18" s="24" t="n">
        <x:v>0.427</x:v>
      </x:c>
      <x:c r="I18" s="5" t="str">
        <x:f>INDEX('01_Benchmark_Input'!$B$2:$B$10,MATCH(B18,'01_Benchmark_Input'!$A$2:$A$10,0))</x:f>
        <x:v>Grok interactive and reasoning assistant</x:v>
      </x:c>
      <x:c r="J18" s="5" t="str">
        <x:f>INDEX('01_Benchmark_Input'!$C$2:$C$10,MATCH(B18,'01_Benchmark_Input'!$A$2:$A$10,0))</x:f>
        <x:v>gptoss120b</x:v>
      </x:c>
      <x:c r="K18" s="6" t="n">
        <x:f>IF(A18="Bear",INDEX('01_Benchmark_Input'!$AB$2:$AB$10,MATCH(B18,'01_Benchmark_Input'!$A$2:$A$10,0)),IF(A18="Bull",INDEX('01_Benchmark_Input'!$AD$2:$AD$10,MATCH(B18,'01_Benchmark_Input'!$A$2:$A$10,0)),INDEX('01_Benchmark_Input'!$AC$2:$AC$10,MATCH(B18,'01_Benchmark_Input'!$A$2:$A$10,0))))</x:f>
        <x:v>0.35</x:v>
      </x:c>
    </x:row>
    <x:row r="19">
      <x:c r="A19" s="3" t="inlineStr">
        <x:is>
          <x:t xml:space="preserve">Bear</x:t>
        </x:is>
      </x:c>
      <x:c r="B19" s="3" t="inlineStr">
        <x:is>
          <x:t xml:space="preserve">xAI</x:t>
        </x:is>
      </x:c>
      <x:c r="C19" s="3" t="n">
        <x:v>2028</x:v>
      </x:c>
      <x:c r="D19" s="23" t="n">
        <x:v>2</x:v>
      </x:c>
      <x:c r="E19" s="24" t="n">
        <x:v>0.6125</x:v>
      </x:c>
      <x:c r="F19" s="23" t="n">
        <x:v>1.22</x:v>
      </x:c>
      <x:c r="G19" s="24" t="n">
        <x:v>0.85</x:v>
      </x:c>
      <x:c r="H19" s="24" t="n">
        <x:v>0.485</x:v>
      </x:c>
      <x:c r="I19" s="5" t="str">
        <x:f>INDEX('01_Benchmark_Input'!$B$2:$B$10,MATCH(B19,'01_Benchmark_Input'!$A$2:$A$10,0))</x:f>
        <x:v>Grok interactive and reasoning assistant</x:v>
      </x:c>
      <x:c r="J19" s="5" t="str">
        <x:f>INDEX('01_Benchmark_Input'!$C$2:$C$10,MATCH(B19,'01_Benchmark_Input'!$A$2:$A$10,0))</x:f>
        <x:v>gptoss120b</x:v>
      </x:c>
      <x:c r="K19" s="6" t="n">
        <x:f>IF(A19="Bear",INDEX('01_Benchmark_Input'!$AB$2:$AB$10,MATCH(B19,'01_Benchmark_Input'!$A$2:$A$10,0)),IF(A19="Bull",INDEX('01_Benchmark_Input'!$AD$2:$AD$10,MATCH(B19,'01_Benchmark_Input'!$A$2:$A$10,0)),INDEX('01_Benchmark_Input'!$AC$2:$AC$10,MATCH(B19,'01_Benchmark_Input'!$A$2:$A$10,0))))</x:f>
        <x:v>0.35</x:v>
      </x:c>
    </x:row>
    <x:row r="20">
      <x:c r="A20" s="3" t="inlineStr">
        <x:is>
          <x:t xml:space="preserve">Bear</x:t>
        </x:is>
      </x:c>
      <x:c r="B20" s="3" t="inlineStr">
        <x:is>
          <x:t xml:space="preserve">xAI</x:t>
        </x:is>
      </x:c>
      <x:c r="C20" s="3" t="n">
        <x:v>2029</x:v>
      </x:c>
      <x:c r="D20" s="23" t="n">
        <x:v>2.5</x:v>
      </x:c>
      <x:c r="E20" s="24" t="n">
        <x:v>0.6592</x:v>
      </x:c>
      <x:c r="F20" s="23" t="n">
        <x:v>1.22</x:v>
      </x:c>
      <x:c r="G20" s="24" t="n">
        <x:v>0.85</x:v>
      </x:c>
      <x:c r="H20" s="24" t="n">
        <x:v>0.542</x:v>
      </x:c>
      <x:c r="I20" s="5" t="str">
        <x:f>INDEX('01_Benchmark_Input'!$B$2:$B$10,MATCH(B20,'01_Benchmark_Input'!$A$2:$A$10,0))</x:f>
        <x:v>Grok interactive and reasoning assistant</x:v>
      </x:c>
      <x:c r="J20" s="5" t="str">
        <x:f>INDEX('01_Benchmark_Input'!$C$2:$C$10,MATCH(B20,'01_Benchmark_Input'!$A$2:$A$10,0))</x:f>
        <x:v>gptoss120b</x:v>
      </x:c>
      <x:c r="K20" s="6" t="n">
        <x:f>IF(A20="Bear",INDEX('01_Benchmark_Input'!$AB$2:$AB$10,MATCH(B20,'01_Benchmark_Input'!$A$2:$A$10,0)),IF(A20="Bull",INDEX('01_Benchmark_Input'!$AD$2:$AD$10,MATCH(B20,'01_Benchmark_Input'!$A$2:$A$10,0)),INDEX('01_Benchmark_Input'!$AC$2:$AC$10,MATCH(B20,'01_Benchmark_Input'!$A$2:$A$10,0))))</x:f>
        <x:v>0.35</x:v>
      </x:c>
    </x:row>
    <x:row r="21">
      <x:c r="A21" s="3" t="inlineStr">
        <x:is>
          <x:t xml:space="preserve">Bear</x:t>
        </x:is>
      </x:c>
      <x:c r="B21" s="3" t="inlineStr">
        <x:is>
          <x:t xml:space="preserve">xAI</x:t>
        </x:is>
      </x:c>
      <x:c r="C21" s="3" t="n">
        <x:v>2030</x:v>
      </x:c>
      <x:c r="D21" s="23" t="n">
        <x:v>3</x:v>
      </x:c>
      <x:c r="E21" s="24" t="n">
        <x:v>0.68333333</x:v>
      </x:c>
      <x:c r="F21" s="23" t="n">
        <x:v>1.22</x:v>
      </x:c>
      <x:c r="G21" s="24" t="n">
        <x:v>0.85</x:v>
      </x:c>
      <x:c r="H21" s="24" t="n">
        <x:v>0.6</x:v>
      </x:c>
      <x:c r="I21" s="5" t="str">
        <x:f>INDEX('01_Benchmark_Input'!$B$2:$B$10,MATCH(B21,'01_Benchmark_Input'!$A$2:$A$10,0))</x:f>
        <x:v>Grok interactive and reasoning assistant</x:v>
      </x:c>
      <x:c r="J21" s="5" t="str">
        <x:f>INDEX('01_Benchmark_Input'!$C$2:$C$10,MATCH(B21,'01_Benchmark_Input'!$A$2:$A$10,0))</x:f>
        <x:v>gptoss120b</x:v>
      </x:c>
      <x:c r="K21" s="6" t="n">
        <x:f>IF(A21="Bear",INDEX('01_Benchmark_Input'!$AB$2:$AB$10,MATCH(B21,'01_Benchmark_Input'!$A$2:$A$10,0)),IF(A21="Bull",INDEX('01_Benchmark_Input'!$AD$2:$AD$10,MATCH(B21,'01_Benchmark_Input'!$A$2:$A$10,0)),INDEX('01_Benchmark_Input'!$AC$2:$AC$10,MATCH(B21,'01_Benchmark_Input'!$A$2:$A$10,0))))</x:f>
        <x:v>0.35</x:v>
      </x:c>
    </x:row>
    <x:row r="22">
      <x:c r="A22" s="3" t="inlineStr">
        <x:is>
          <x:t xml:space="preserve">Bear</x:t>
        </x:is>
      </x:c>
      <x:c r="B22" s="3" t="inlineStr">
        <x:is>
          <x:t xml:space="preserve">OpenAI</x:t>
        </x:is>
      </x:c>
      <x:c r="C22" s="3" t="n">
        <x:v>2026</x:v>
      </x:c>
      <x:c r="D22" s="23" t="n">
        <x:v>5</x:v>
      </x:c>
      <x:c r="E22" s="24" t="n">
        <x:v>0.252</x:v>
      </x:c>
      <x:c r="F22" s="23" t="n">
        <x:v>1.2</x:v>
      </x:c>
      <x:c r="G22" s="24" t="n">
        <x:v>0.88</x:v>
      </x:c>
      <x:c r="H22" s="24" t="n">
        <x:v>0.5</x:v>
      </x:c>
      <x:c r="I22" s="5" t="str">
        <x:f>INDEX('01_Benchmark_Input'!$B$2:$B$10,MATCH(B22,'01_Benchmark_Input'!$A$2:$A$10,0))</x:f>
        <x:v>GPT / ChatGPT / API with reasoning mix</x:v>
      </x:c>
      <x:c r="J22" s="5" t="str">
        <x:f>INDEX('01_Benchmark_Input'!$C$2:$C$10,MATCH(B22,'01_Benchmark_Input'!$A$2:$A$10,0))</x:f>
        <x:v>frontier_composite</x:v>
      </x:c>
      <x:c r="K22" s="6" t="n">
        <x:f>IF(A22="Bear",INDEX('01_Benchmark_Input'!$AB$2:$AB$10,MATCH(B22,'01_Benchmark_Input'!$A$2:$A$10,0)),IF(A22="Bull",INDEX('01_Benchmark_Input'!$AD$2:$AD$10,MATCH(B22,'01_Benchmark_Input'!$A$2:$A$10,0)),INDEX('01_Benchmark_Input'!$AC$2:$AC$10,MATCH(B22,'01_Benchmark_Input'!$A$2:$A$10,0))))</x:f>
        <x:v>0.3</x:v>
      </x:c>
    </x:row>
    <x:row r="23">
      <x:c r="A23" s="3" t="inlineStr">
        <x:is>
          <x:t xml:space="preserve">Bear</x:t>
        </x:is>
      </x:c>
      <x:c r="B23" s="3" t="inlineStr">
        <x:is>
          <x:t xml:space="preserve">OpenAI</x:t>
        </x:is>
      </x:c>
      <x:c r="C23" s="3" t="n">
        <x:v>2027</x:v>
      </x:c>
      <x:c r="D23" s="23" t="n">
        <x:v>6.75</x:v>
      </x:c>
      <x:c r="E23" s="24" t="n">
        <x:v>0.41392593</x:v>
      </x:c>
      <x:c r="F23" s="23" t="n">
        <x:v>1.2</x:v>
      </x:c>
      <x:c r="G23" s="24" t="n">
        <x:v>0.88</x:v>
      </x:c>
      <x:c r="H23" s="24" t="n">
        <x:v>0.545</x:v>
      </x:c>
      <x:c r="I23" s="5" t="str">
        <x:f>INDEX('01_Benchmark_Input'!$B$2:$B$10,MATCH(B23,'01_Benchmark_Input'!$A$2:$A$10,0))</x:f>
        <x:v>GPT / ChatGPT / API with reasoning mix</x:v>
      </x:c>
      <x:c r="J23" s="5" t="str">
        <x:f>INDEX('01_Benchmark_Input'!$C$2:$C$10,MATCH(B23,'01_Benchmark_Input'!$A$2:$A$10,0))</x:f>
        <x:v>frontier_composite</x:v>
      </x:c>
      <x:c r="K23" s="6" t="n">
        <x:f>IF(A23="Bear",INDEX('01_Benchmark_Input'!$AB$2:$AB$10,MATCH(B23,'01_Benchmark_Input'!$A$2:$A$10,0)),IF(A23="Bull",INDEX('01_Benchmark_Input'!$AD$2:$AD$10,MATCH(B23,'01_Benchmark_Input'!$A$2:$A$10,0)),INDEX('01_Benchmark_Input'!$AC$2:$AC$10,MATCH(B23,'01_Benchmark_Input'!$A$2:$A$10,0))))</x:f>
        <x:v>0.3</x:v>
      </x:c>
    </x:row>
    <x:row r="24">
      <x:c r="A24" s="3" t="inlineStr">
        <x:is>
          <x:t xml:space="preserve">Bear</x:t>
        </x:is>
      </x:c>
      <x:c r="B24" s="3" t="inlineStr">
        <x:is>
          <x:t xml:space="preserve">OpenAI</x:t>
        </x:is>
      </x:c>
      <x:c r="C24" s="3" t="n">
        <x:v>2028</x:v>
      </x:c>
      <x:c r="D24" s="23" t="n">
        <x:v>8.5</x:v>
      </x:c>
      <x:c r="E24" s="24" t="n">
        <x:v>0.50082353</x:v>
      </x:c>
      <x:c r="F24" s="23" t="n">
        <x:v>1.2</x:v>
      </x:c>
      <x:c r="G24" s="24" t="n">
        <x:v>0.88</x:v>
      </x:c>
      <x:c r="H24" s="24" t="n">
        <x:v>0.59</x:v>
      </x:c>
      <x:c r="I24" s="5" t="str">
        <x:f>INDEX('01_Benchmark_Input'!$B$2:$B$10,MATCH(B24,'01_Benchmark_Input'!$A$2:$A$10,0))</x:f>
        <x:v>GPT / ChatGPT / API with reasoning mix</x:v>
      </x:c>
      <x:c r="J24" s="5" t="str">
        <x:f>INDEX('01_Benchmark_Input'!$C$2:$C$10,MATCH(B24,'01_Benchmark_Input'!$A$2:$A$10,0))</x:f>
        <x:v>frontier_composite</x:v>
      </x:c>
      <x:c r="K24" s="6" t="n">
        <x:f>IF(A24="Bear",INDEX('01_Benchmark_Input'!$AB$2:$AB$10,MATCH(B24,'01_Benchmark_Input'!$A$2:$A$10,0)),IF(A24="Bull",INDEX('01_Benchmark_Input'!$AD$2:$AD$10,MATCH(B24,'01_Benchmark_Input'!$A$2:$A$10,0)),INDEX('01_Benchmark_Input'!$AC$2:$AC$10,MATCH(B24,'01_Benchmark_Input'!$A$2:$A$10,0))))</x:f>
        <x:v>0.3</x:v>
      </x:c>
    </x:row>
    <x:row r="25">
      <x:c r="A25" s="3" t="inlineStr">
        <x:is>
          <x:t xml:space="preserve">Bear</x:t>
        </x:is>
      </x:c>
      <x:c r="B25" s="3" t="inlineStr">
        <x:is>
          <x:t xml:space="preserve">OpenAI</x:t>
        </x:is>
      </x:c>
      <x:c r="C25" s="3" t="n">
        <x:v>2029</x:v>
      </x:c>
      <x:c r="D25" s="23" t="n">
        <x:v>10.25</x:v>
      </x:c>
      <x:c r="E25" s="24" t="n">
        <x:v>0.55112195</x:v>
      </x:c>
      <x:c r="F25" s="23" t="n">
        <x:v>1.2</x:v>
      </x:c>
      <x:c r="G25" s="24" t="n">
        <x:v>0.88</x:v>
      </x:c>
      <x:c r="H25" s="24" t="n">
        <x:v>0.635</x:v>
      </x:c>
      <x:c r="I25" s="5" t="str">
        <x:f>INDEX('01_Benchmark_Input'!$B$2:$B$10,MATCH(B25,'01_Benchmark_Input'!$A$2:$A$10,0))</x:f>
        <x:v>GPT / ChatGPT / API with reasoning mix</x:v>
      </x:c>
      <x:c r="J25" s="5" t="str">
        <x:f>INDEX('01_Benchmark_Input'!$C$2:$C$10,MATCH(B25,'01_Benchmark_Input'!$A$2:$A$10,0))</x:f>
        <x:v>frontier_composite</x:v>
      </x:c>
      <x:c r="K25" s="6" t="n">
        <x:f>IF(A25="Bear",INDEX('01_Benchmark_Input'!$AB$2:$AB$10,MATCH(B25,'01_Benchmark_Input'!$A$2:$A$10,0)),IF(A25="Bull",INDEX('01_Benchmark_Input'!$AD$2:$AD$10,MATCH(B25,'01_Benchmark_Input'!$A$2:$A$10,0)),INDEX('01_Benchmark_Input'!$AC$2:$AC$10,MATCH(B25,'01_Benchmark_Input'!$A$2:$A$10,0))))</x:f>
        <x:v>0.3</x:v>
      </x:c>
    </x:row>
    <x:row r="26">
      <x:c r="A26" s="3" t="inlineStr">
        <x:is>
          <x:t xml:space="preserve">Bear</x:t>
        </x:is>
      </x:c>
      <x:c r="B26" s="3" t="inlineStr">
        <x:is>
          <x:t xml:space="preserve">OpenAI</x:t>
        </x:is>
      </x:c>
      <x:c r="C26" s="3" t="n">
        <x:v>2030</x:v>
      </x:c>
      <x:c r="D26" s="23" t="n">
        <x:v>12</x:v>
      </x:c>
      <x:c r="E26" s="24" t="n">
        <x:v>0.58083333</x:v>
      </x:c>
      <x:c r="F26" s="23" t="n">
        <x:v>1.2</x:v>
      </x:c>
      <x:c r="G26" s="24" t="n">
        <x:v>0.88</x:v>
      </x:c>
      <x:c r="H26" s="24" t="n">
        <x:v>0.68</x:v>
      </x:c>
      <x:c r="I26" s="5" t="str">
        <x:f>INDEX('01_Benchmark_Input'!$B$2:$B$10,MATCH(B26,'01_Benchmark_Input'!$A$2:$A$10,0))</x:f>
        <x:v>GPT / ChatGPT / API with reasoning mix</x:v>
      </x:c>
      <x:c r="J26" s="5" t="str">
        <x:f>INDEX('01_Benchmark_Input'!$C$2:$C$10,MATCH(B26,'01_Benchmark_Input'!$A$2:$A$10,0))</x:f>
        <x:v>frontier_composite</x:v>
      </x:c>
      <x:c r="K26" s="6" t="n">
        <x:f>IF(A26="Bear",INDEX('01_Benchmark_Input'!$AB$2:$AB$10,MATCH(B26,'01_Benchmark_Input'!$A$2:$A$10,0)),IF(A26="Bull",INDEX('01_Benchmark_Input'!$AD$2:$AD$10,MATCH(B26,'01_Benchmark_Input'!$A$2:$A$10,0)),INDEX('01_Benchmark_Input'!$AC$2:$AC$10,MATCH(B26,'01_Benchmark_Input'!$A$2:$A$10,0))))</x:f>
        <x:v>0.3</x:v>
      </x:c>
    </x:row>
    <x:row r="27">
      <x:c r="A27" s="3" t="inlineStr">
        <x:is>
          <x:t xml:space="preserve">Bear</x:t>
        </x:is>
      </x:c>
      <x:c r="B27" s="3" t="inlineStr">
        <x:is>
          <x:t xml:space="preserve">Anthropic</x:t>
        </x:is>
      </x:c>
      <x:c r="C27" s="3" t="n">
        <x:v>2026</x:v>
      </x:c>
      <x:c r="D27" s="23" t="n">
        <x:v>3.5</x:v>
      </x:c>
      <x:c r="E27" s="24" t="n">
        <x:v>0.25714286</x:v>
      </x:c>
      <x:c r="F27" s="23" t="n">
        <x:v>1.18</x:v>
      </x:c>
      <x:c r="G27" s="24" t="n">
        <x:v>0.86</x:v>
      </x:c>
      <x:c r="H27" s="24" t="n">
        <x:v>0.44</x:v>
      </x:c>
      <x:c r="I27" s="5" t="str">
        <x:f>INDEX('01_Benchmark_Input'!$B$2:$B$10,MATCH(B27,'01_Benchmark_Input'!$A$2:$A$10,0))</x:f>
        <x:v>Claude coding, agent and long-context enterprise</x:v>
      </x:c>
      <x:c r="J27" s="5" t="str">
        <x:f>INDEX('01_Benchmark_Input'!$C$2:$C$10,MATCH(B27,'01_Benchmark_Input'!$A$2:$A$10,0))</x:f>
        <x:v>frontier_composite</x:v>
      </x:c>
      <x:c r="K27" s="6" t="n">
        <x:f>IF(A27="Bear",INDEX('01_Benchmark_Input'!$AB$2:$AB$10,MATCH(B27,'01_Benchmark_Input'!$A$2:$A$10,0)),IF(A27="Bull",INDEX('01_Benchmark_Input'!$AD$2:$AD$10,MATCH(B27,'01_Benchmark_Input'!$A$2:$A$10,0)),INDEX('01_Benchmark_Input'!$AC$2:$AC$10,MATCH(B27,'01_Benchmark_Input'!$A$2:$A$10,0))))</x:f>
        <x:v>0.3</x:v>
      </x:c>
    </x:row>
    <x:row r="28">
      <x:c r="A28" s="3" t="inlineStr">
        <x:is>
          <x:t xml:space="preserve">Bear</x:t>
        </x:is>
      </x:c>
      <x:c r="B28" s="3" t="inlineStr">
        <x:is>
          <x:t xml:space="preserve">Anthropic</x:t>
        </x:is>
      </x:c>
      <x:c r="C28" s="3" t="n">
        <x:v>2027</x:v>
      </x:c>
      <x:c r="D28" s="23" t="n">
        <x:v>4.375</x:v>
      </x:c>
      <x:c r="E28" s="24" t="n">
        <x:v>0.42742857</x:v>
      </x:c>
      <x:c r="F28" s="23" t="n">
        <x:v>1.18</x:v>
      </x:c>
      <x:c r="G28" s="24" t="n">
        <x:v>0.86</x:v>
      </x:c>
      <x:c r="H28" s="24" t="n">
        <x:v>0.49</x:v>
      </x:c>
      <x:c r="I28" s="5" t="str">
        <x:f>INDEX('01_Benchmark_Input'!$B$2:$B$10,MATCH(B28,'01_Benchmark_Input'!$A$2:$A$10,0))</x:f>
        <x:v>Claude coding, agent and long-context enterprise</x:v>
      </x:c>
      <x:c r="J28" s="5" t="str">
        <x:f>INDEX('01_Benchmark_Input'!$C$2:$C$10,MATCH(B28,'01_Benchmark_Input'!$A$2:$A$10,0))</x:f>
        <x:v>frontier_composite</x:v>
      </x:c>
      <x:c r="K28" s="6" t="n">
        <x:f>IF(A28="Bear",INDEX('01_Benchmark_Input'!$AB$2:$AB$10,MATCH(B28,'01_Benchmark_Input'!$A$2:$A$10,0)),IF(A28="Bull",INDEX('01_Benchmark_Input'!$AD$2:$AD$10,MATCH(B28,'01_Benchmark_Input'!$A$2:$A$10,0)),INDEX('01_Benchmark_Input'!$AC$2:$AC$10,MATCH(B28,'01_Benchmark_Input'!$A$2:$A$10,0))))</x:f>
        <x:v>0.3</x:v>
      </x:c>
    </x:row>
    <x:row r="29">
      <x:c r="A29" s="3" t="inlineStr">
        <x:is>
          <x:t xml:space="preserve">Bear</x:t>
        </x:is>
      </x:c>
      <x:c r="B29" s="3" t="inlineStr">
        <x:is>
          <x:t xml:space="preserve">Anthropic</x:t>
        </x:is>
      </x:c>
      <x:c r="C29" s="3" t="n">
        <x:v>2028</x:v>
      </x:c>
      <x:c r="D29" s="23" t="n">
        <x:v>5.25</x:v>
      </x:c>
      <x:c r="E29" s="24" t="n">
        <x:v>0.53238095</x:v>
      </x:c>
      <x:c r="F29" s="23" t="n">
        <x:v>1.18</x:v>
      </x:c>
      <x:c r="G29" s="24" t="n">
        <x:v>0.86</x:v>
      </x:c>
      <x:c r="H29" s="24" t="n">
        <x:v>0.54</x:v>
      </x:c>
      <x:c r="I29" s="5" t="str">
        <x:f>INDEX('01_Benchmark_Input'!$B$2:$B$10,MATCH(B29,'01_Benchmark_Input'!$A$2:$A$10,0))</x:f>
        <x:v>Claude coding, agent and long-context enterprise</x:v>
      </x:c>
      <x:c r="J29" s="5" t="str">
        <x:f>INDEX('01_Benchmark_Input'!$C$2:$C$10,MATCH(B29,'01_Benchmark_Input'!$A$2:$A$10,0))</x:f>
        <x:v>frontier_composite</x:v>
      </x:c>
      <x:c r="K29" s="6" t="n">
        <x:f>IF(A29="Bear",INDEX('01_Benchmark_Input'!$AB$2:$AB$10,MATCH(B29,'01_Benchmark_Input'!$A$2:$A$10,0)),IF(A29="Bull",INDEX('01_Benchmark_Input'!$AD$2:$AD$10,MATCH(B29,'01_Benchmark_Input'!$A$2:$A$10,0)),INDEX('01_Benchmark_Input'!$AC$2:$AC$10,MATCH(B29,'01_Benchmark_Input'!$A$2:$A$10,0))))</x:f>
        <x:v>0.3</x:v>
      </x:c>
    </x:row>
    <x:row r="30">
      <x:c r="A30" s="3" t="inlineStr">
        <x:is>
          <x:t xml:space="preserve">Bear</x:t>
        </x:is>
      </x:c>
      <x:c r="B30" s="3" t="inlineStr">
        <x:is>
          <x:t xml:space="preserve">Anthropic</x:t>
        </x:is>
      </x:c>
      <x:c r="C30" s="3" t="n">
        <x:v>2029</x:v>
      </x:c>
      <x:c r="D30" s="23" t="n">
        <x:v>6.125</x:v>
      </x:c>
      <x:c r="E30" s="24" t="n">
        <x:v>0.6</x:v>
      </x:c>
      <x:c r="F30" s="23" t="n">
        <x:v>1.18</x:v>
      </x:c>
      <x:c r="G30" s="24" t="n">
        <x:v>0.86</x:v>
      </x:c>
      <x:c r="H30" s="24" t="n">
        <x:v>0.59</x:v>
      </x:c>
      <x:c r="I30" s="5" t="str">
        <x:f>INDEX('01_Benchmark_Input'!$B$2:$B$10,MATCH(B30,'01_Benchmark_Input'!$A$2:$A$10,0))</x:f>
        <x:v>Claude coding, agent and long-context enterprise</x:v>
      </x:c>
      <x:c r="J30" s="5" t="str">
        <x:f>INDEX('01_Benchmark_Input'!$C$2:$C$10,MATCH(B30,'01_Benchmark_Input'!$A$2:$A$10,0))</x:f>
        <x:v>frontier_composite</x:v>
      </x:c>
      <x:c r="K30" s="6" t="n">
        <x:f>IF(A30="Bear",INDEX('01_Benchmark_Input'!$AB$2:$AB$10,MATCH(B30,'01_Benchmark_Input'!$A$2:$A$10,0)),IF(A30="Bull",INDEX('01_Benchmark_Input'!$AD$2:$AD$10,MATCH(B30,'01_Benchmark_Input'!$A$2:$A$10,0)),INDEX('01_Benchmark_Input'!$AC$2:$AC$10,MATCH(B30,'01_Benchmark_Input'!$A$2:$A$10,0))))</x:f>
        <x:v>0.3</x:v>
      </x:c>
    </x:row>
    <x:row r="31">
      <x:c r="A31" s="3" t="inlineStr">
        <x:is>
          <x:t xml:space="preserve">Bear</x:t>
        </x:is>
      </x:c>
      <x:c r="B31" s="3" t="inlineStr">
        <x:is>
          <x:t xml:space="preserve">Anthropic</x:t>
        </x:is>
      </x:c>
      <x:c r="C31" s="3" t="n">
        <x:v>2030</x:v>
      </x:c>
      <x:c r="D31" s="23" t="n">
        <x:v>7</x:v>
      </x:c>
      <x:c r="E31" s="24" t="n">
        <x:v>0.64428571</x:v>
      </x:c>
      <x:c r="F31" s="23" t="n">
        <x:v>1.18</x:v>
      </x:c>
      <x:c r="G31" s="24" t="n">
        <x:v>0.86</x:v>
      </x:c>
      <x:c r="H31" s="24" t="n">
        <x:v>0.64</x:v>
      </x:c>
      <x:c r="I31" s="5" t="str">
        <x:f>INDEX('01_Benchmark_Input'!$B$2:$B$10,MATCH(B31,'01_Benchmark_Input'!$A$2:$A$10,0))</x:f>
        <x:v>Claude coding, agent and long-context enterprise</x:v>
      </x:c>
      <x:c r="J31" s="5" t="str">
        <x:f>INDEX('01_Benchmark_Input'!$C$2:$C$10,MATCH(B31,'01_Benchmark_Input'!$A$2:$A$10,0))</x:f>
        <x:v>frontier_composite</x:v>
      </x:c>
      <x:c r="K31" s="6" t="n">
        <x:f>IF(A31="Bear",INDEX('01_Benchmark_Input'!$AB$2:$AB$10,MATCH(B31,'01_Benchmark_Input'!$A$2:$A$10,0)),IF(A31="Bull",INDEX('01_Benchmark_Input'!$AD$2:$AD$10,MATCH(B31,'01_Benchmark_Input'!$A$2:$A$10,0)),INDEX('01_Benchmark_Input'!$AC$2:$AC$10,MATCH(B31,'01_Benchmark_Input'!$A$2:$A$10,0))))</x:f>
        <x:v>0.3</x:v>
      </x:c>
    </x:row>
    <x:row r="32">
      <x:c r="A32" s="3" t="inlineStr">
        <x:is>
          <x:t xml:space="preserve">Bear</x:t>
        </x:is>
      </x:c>
      <x:c r="B32" s="3" t="inlineStr">
        <x:is>
          <x:t xml:space="preserve">DeepSeek</x:t>
        </x:is>
      </x:c>
      <x:c r="C32" s="3" t="n">
        <x:v>2026</x:v>
      </x:c>
      <x:c r="D32" s="23" t="n">
        <x:v>0.5</x:v>
      </x:c>
      <x:c r="E32" s="24" t="n">
        <x:v>0.27</x:v>
      </x:c>
      <x:c r="F32" s="23" t="n">
        <x:v>1.24</x:v>
      </x:c>
      <x:c r="G32" s="24" t="n">
        <x:v>0.82</x:v>
      </x:c>
      <x:c r="H32" s="24" t="n">
        <x:v>0.54</x:v>
      </x:c>
      <x:c r="I32" s="5" t="str">
        <x:f>INDEX('01_Benchmark_Input'!$B$2:$B$10,MATCH(B32,'01_Benchmark_Input'!$A$2:$A$10,0))</x:f>
        <x:v>DeepSeek R1/V3 MoE with reasoning mix</x:v>
      </x:c>
      <x:c r="J32" s="5" t="str">
        <x:f>INDEX('01_Benchmark_Input'!$C$2:$C$10,MATCH(B32,'01_Benchmark_Input'!$A$2:$A$10,0))</x:f>
        <x:v>dsr1</x:v>
      </x:c>
      <x:c r="K32" s="6" t="n">
        <x:f>IF(A32="Bear",INDEX('01_Benchmark_Input'!$AB$2:$AB$10,MATCH(B32,'01_Benchmark_Input'!$A$2:$A$10,0)),IF(A32="Bull",INDEX('01_Benchmark_Input'!$AD$2:$AD$10,MATCH(B32,'01_Benchmark_Input'!$A$2:$A$10,0)),INDEX('01_Benchmark_Input'!$AC$2:$AC$10,MATCH(B32,'01_Benchmark_Input'!$A$2:$A$10,0))))</x:f>
        <x:v>0.65</x:v>
      </x:c>
    </x:row>
    <x:row r="33">
      <x:c r="A33" s="3" t="inlineStr">
        <x:is>
          <x:t xml:space="preserve">Bear</x:t>
        </x:is>
      </x:c>
      <x:c r="B33" s="3" t="inlineStr">
        <x:is>
          <x:t xml:space="preserve">DeepSeek</x:t>
        </x:is>
      </x:c>
      <x:c r="C33" s="3" t="n">
        <x:v>2027</x:v>
      </x:c>
      <x:c r="D33" s="23" t="n">
        <x:v>0.825</x:v>
      </x:c>
      <x:c r="E33" s="24" t="n">
        <x:v>0.44</x:v>
      </x:c>
      <x:c r="F33" s="23" t="n">
        <x:v>1.24</x:v>
      </x:c>
      <x:c r="G33" s="24" t="n">
        <x:v>0.82</x:v>
      </x:c>
      <x:c r="H33" s="24" t="n">
        <x:v>0.585</x:v>
      </x:c>
      <x:c r="I33" s="5" t="str">
        <x:f>INDEX('01_Benchmark_Input'!$B$2:$B$10,MATCH(B33,'01_Benchmark_Input'!$A$2:$A$10,0))</x:f>
        <x:v>DeepSeek R1/V3 MoE with reasoning mix</x:v>
      </x:c>
      <x:c r="J33" s="5" t="str">
        <x:f>INDEX('01_Benchmark_Input'!$C$2:$C$10,MATCH(B33,'01_Benchmark_Input'!$A$2:$A$10,0))</x:f>
        <x:v>dsr1</x:v>
      </x:c>
      <x:c r="K33" s="6" t="n">
        <x:f>IF(A33="Bear",INDEX('01_Benchmark_Input'!$AB$2:$AB$10,MATCH(B33,'01_Benchmark_Input'!$A$2:$A$10,0)),IF(A33="Bull",INDEX('01_Benchmark_Input'!$AD$2:$AD$10,MATCH(B33,'01_Benchmark_Input'!$A$2:$A$10,0)),INDEX('01_Benchmark_Input'!$AC$2:$AC$10,MATCH(B33,'01_Benchmark_Input'!$A$2:$A$10,0))))</x:f>
        <x:v>0.65</x:v>
      </x:c>
    </x:row>
    <x:row r="34">
      <x:c r="A34" s="3" t="inlineStr">
        <x:is>
          <x:t xml:space="preserve">Bear</x:t>
        </x:is>
      </x:c>
      <x:c r="B34" s="3" t="inlineStr">
        <x:is>
          <x:t xml:space="preserve">DeepSeek</x:t>
        </x:is>
      </x:c>
      <x:c r="C34" s="3" t="n">
        <x:v>2028</x:v>
      </x:c>
      <x:c r="D34" s="23" t="n">
        <x:v>1.15</x:v>
      </x:c>
      <x:c r="E34" s="24" t="n">
        <x:v>0.50521739</x:v>
      </x:c>
      <x:c r="F34" s="23" t="n">
        <x:v>1.24</x:v>
      </x:c>
      <x:c r="G34" s="24" t="n">
        <x:v>0.82</x:v>
      </x:c>
      <x:c r="H34" s="24" t="n">
        <x:v>0.63</x:v>
      </x:c>
      <x:c r="I34" s="5" t="str">
        <x:f>INDEX('01_Benchmark_Input'!$B$2:$B$10,MATCH(B34,'01_Benchmark_Input'!$A$2:$A$10,0))</x:f>
        <x:v>DeepSeek R1/V3 MoE with reasoning mix</x:v>
      </x:c>
      <x:c r="J34" s="5" t="str">
        <x:f>INDEX('01_Benchmark_Input'!$C$2:$C$10,MATCH(B34,'01_Benchmark_Input'!$A$2:$A$10,0))</x:f>
        <x:v>dsr1</x:v>
      </x:c>
      <x:c r="K34" s="6" t="n">
        <x:f>IF(A34="Bear",INDEX('01_Benchmark_Input'!$AB$2:$AB$10,MATCH(B34,'01_Benchmark_Input'!$A$2:$A$10,0)),IF(A34="Bull",INDEX('01_Benchmark_Input'!$AD$2:$AD$10,MATCH(B34,'01_Benchmark_Input'!$A$2:$A$10,0)),INDEX('01_Benchmark_Input'!$AC$2:$AC$10,MATCH(B34,'01_Benchmark_Input'!$A$2:$A$10,0))))</x:f>
        <x:v>0.65</x:v>
      </x:c>
    </x:row>
    <x:row r="35">
      <x:c r="A35" s="3" t="inlineStr">
        <x:is>
          <x:t xml:space="preserve">Bear</x:t>
        </x:is>
      </x:c>
      <x:c r="B35" s="3" t="inlineStr">
        <x:is>
          <x:t xml:space="preserve">DeepSeek</x:t>
        </x:is>
      </x:c>
      <x:c r="C35" s="3" t="n">
        <x:v>2029</x:v>
      </x:c>
      <x:c r="D35" s="23" t="n">
        <x:v>1.475</x:v>
      </x:c>
      <x:c r="E35" s="24" t="n">
        <x:v>0.53423729</x:v>
      </x:c>
      <x:c r="F35" s="23" t="n">
        <x:v>1.24</x:v>
      </x:c>
      <x:c r="G35" s="24" t="n">
        <x:v>0.82</x:v>
      </x:c>
      <x:c r="H35" s="24" t="n">
        <x:v>0.675</x:v>
      </x:c>
      <x:c r="I35" s="5" t="str">
        <x:f>INDEX('01_Benchmark_Input'!$B$2:$B$10,MATCH(B35,'01_Benchmark_Input'!$A$2:$A$10,0))</x:f>
        <x:v>DeepSeek R1/V3 MoE with reasoning mix</x:v>
      </x:c>
      <x:c r="J35" s="5" t="str">
        <x:f>INDEX('01_Benchmark_Input'!$C$2:$C$10,MATCH(B35,'01_Benchmark_Input'!$A$2:$A$10,0))</x:f>
        <x:v>dsr1</x:v>
      </x:c>
      <x:c r="K35" s="6" t="n">
        <x:f>IF(A35="Bear",INDEX('01_Benchmark_Input'!$AB$2:$AB$10,MATCH(B35,'01_Benchmark_Input'!$A$2:$A$10,0)),IF(A35="Bull",INDEX('01_Benchmark_Input'!$AD$2:$AD$10,MATCH(B35,'01_Benchmark_Input'!$A$2:$A$10,0)),INDEX('01_Benchmark_Input'!$AC$2:$AC$10,MATCH(B35,'01_Benchmark_Input'!$A$2:$A$10,0))))</x:f>
        <x:v>0.65</x:v>
      </x:c>
    </x:row>
    <x:row r="36">
      <x:c r="A36" s="3" t="inlineStr">
        <x:is>
          <x:t xml:space="preserve">Bear</x:t>
        </x:is>
      </x:c>
      <x:c r="B36" s="3" t="inlineStr">
        <x:is>
          <x:t xml:space="preserve">DeepSeek</x:t>
        </x:is>
      </x:c>
      <x:c r="C36" s="3" t="n">
        <x:v>2030</x:v>
      </x:c>
      <x:c r="D36" s="23" t="n">
        <x:v>1.8</x:v>
      </x:c>
      <x:c r="E36" s="24" t="n">
        <x:v>0.54666667</x:v>
      </x:c>
      <x:c r="F36" s="23" t="n">
        <x:v>1.24</x:v>
      </x:c>
      <x:c r="G36" s="24" t="n">
        <x:v>0.82</x:v>
      </x:c>
      <x:c r="H36" s="24" t="n">
        <x:v>0.72</x:v>
      </x:c>
      <x:c r="I36" s="5" t="str">
        <x:f>INDEX('01_Benchmark_Input'!$B$2:$B$10,MATCH(B36,'01_Benchmark_Input'!$A$2:$A$10,0))</x:f>
        <x:v>DeepSeek R1/V3 MoE with reasoning mix</x:v>
      </x:c>
      <x:c r="J36" s="5" t="str">
        <x:f>INDEX('01_Benchmark_Input'!$C$2:$C$10,MATCH(B36,'01_Benchmark_Input'!$A$2:$A$10,0))</x:f>
        <x:v>dsr1</x:v>
      </x:c>
      <x:c r="K36" s="6" t="n">
        <x:f>IF(A36="Bear",INDEX('01_Benchmark_Input'!$AB$2:$AB$10,MATCH(B36,'01_Benchmark_Input'!$A$2:$A$10,0)),IF(A36="Bull",INDEX('01_Benchmark_Input'!$AD$2:$AD$10,MATCH(B36,'01_Benchmark_Input'!$A$2:$A$10,0)),INDEX('01_Benchmark_Input'!$AC$2:$AC$10,MATCH(B36,'01_Benchmark_Input'!$A$2:$A$10,0))))</x:f>
        <x:v>0.65</x:v>
      </x:c>
    </x:row>
    <x:row r="37">
      <x:c r="A37" s="3" t="inlineStr">
        <x:is>
          <x:t xml:space="preserve">Bear</x:t>
        </x:is>
      </x:c>
      <x:c r="B37" s="3" t="inlineStr">
        <x:is>
          <x:t xml:space="preserve">Alibaba</x:t>
        </x:is>
      </x:c>
      <x:c r="C37" s="3" t="n">
        <x:v>2026</x:v>
      </x:c>
      <x:c r="D37" s="23" t="n">
        <x:v>1.8</x:v>
      </x:c>
      <x:c r="E37" s="24" t="n">
        <x:v>0.325</x:v>
      </x:c>
      <x:c r="F37" s="23" t="n">
        <x:v>1.23</x:v>
      </x:c>
      <x:c r="G37" s="24" t="n">
        <x:v>0.84</x:v>
      </x:c>
      <x:c r="H37" s="24" t="n">
        <x:v>0.52</x:v>
      </x:c>
      <x:c r="I37" s="5" t="str">
        <x:f>INDEX('01_Benchmark_Input'!$B$2:$B$10,MATCH(B37,'01_Benchmark_Input'!$A$2:$A$10,0))</x:f>
        <x:v>Qwen API / enterprise MoE assistant</x:v>
      </x:c>
      <x:c r="J37" s="5" t="str">
        <x:f>INDEX('01_Benchmark_Input'!$C$2:$C$10,MATCH(B37,'01_Benchmark_Input'!$A$2:$A$10,0))</x:f>
        <x:v>qwen3.5</x:v>
      </x:c>
      <x:c r="K37" s="6" t="n">
        <x:f>IF(A37="Bear",INDEX('01_Benchmark_Input'!$AB$2:$AB$10,MATCH(B37,'01_Benchmark_Input'!$A$2:$A$10,0)),IF(A37="Bull",INDEX('01_Benchmark_Input'!$AD$2:$AD$10,MATCH(B37,'01_Benchmark_Input'!$A$2:$A$10,0)),INDEX('01_Benchmark_Input'!$AC$2:$AC$10,MATCH(B37,'01_Benchmark_Input'!$A$2:$A$10,0))))</x:f>
        <x:v>0.7</x:v>
      </x:c>
    </x:row>
    <x:row r="38">
      <x:c r="A38" s="3" t="inlineStr">
        <x:is>
          <x:t xml:space="preserve">Bear</x:t>
        </x:is>
      </x:c>
      <x:c r="B38" s="3" t="inlineStr">
        <x:is>
          <x:t xml:space="preserve">Alibaba</x:t>
        </x:is>
      </x:c>
      <x:c r="C38" s="3" t="n">
        <x:v>2027</x:v>
      </x:c>
      <x:c r="D38" s="23" t="n">
        <x:v>2.35</x:v>
      </x:c>
      <x:c r="E38" s="24" t="n">
        <x:v>0.48212766</x:v>
      </x:c>
      <x:c r="F38" s="23" t="n">
        <x:v>1.23</x:v>
      </x:c>
      <x:c r="G38" s="24" t="n">
        <x:v>0.84</x:v>
      </x:c>
      <x:c r="H38" s="24" t="n">
        <x:v>0.5649999999999999</x:v>
      </x:c>
      <x:c r="I38" s="5" t="str">
        <x:f>INDEX('01_Benchmark_Input'!$B$2:$B$10,MATCH(B38,'01_Benchmark_Input'!$A$2:$A$10,0))</x:f>
        <x:v>Qwen API / enterprise MoE assistant</x:v>
      </x:c>
      <x:c r="J38" s="5" t="str">
        <x:f>INDEX('01_Benchmark_Input'!$C$2:$C$10,MATCH(B38,'01_Benchmark_Input'!$A$2:$A$10,0))</x:f>
        <x:v>qwen3.5</x:v>
      </x:c>
      <x:c r="K38" s="6" t="n">
        <x:f>IF(A38="Bear",INDEX('01_Benchmark_Input'!$AB$2:$AB$10,MATCH(B38,'01_Benchmark_Input'!$A$2:$A$10,0)),IF(A38="Bull",INDEX('01_Benchmark_Input'!$AD$2:$AD$10,MATCH(B38,'01_Benchmark_Input'!$A$2:$A$10,0)),INDEX('01_Benchmark_Input'!$AC$2:$AC$10,MATCH(B38,'01_Benchmark_Input'!$A$2:$A$10,0))))</x:f>
        <x:v>0.7</x:v>
      </x:c>
    </x:row>
    <x:row r="39">
      <x:c r="A39" s="3" t="inlineStr">
        <x:is>
          <x:t xml:space="preserve">Bear</x:t>
        </x:is>
      </x:c>
      <x:c r="B39" s="3" t="inlineStr">
        <x:is>
          <x:t xml:space="preserve">Alibaba</x:t>
        </x:is>
      </x:c>
      <x:c r="C39" s="3" t="n">
        <x:v>2028</x:v>
      </x:c>
      <x:c r="D39" s="23" t="n">
        <x:v>2.9</x:v>
      </x:c>
      <x:c r="E39" s="24" t="n">
        <x:v>0.57103448</x:v>
      </x:c>
      <x:c r="F39" s="23" t="n">
        <x:v>1.23</x:v>
      </x:c>
      <x:c r="G39" s="24" t="n">
        <x:v>0.84</x:v>
      </x:c>
      <x:c r="H39" s="24" t="n">
        <x:v>0.61</x:v>
      </x:c>
      <x:c r="I39" s="5" t="str">
        <x:f>INDEX('01_Benchmark_Input'!$B$2:$B$10,MATCH(B39,'01_Benchmark_Input'!$A$2:$A$10,0))</x:f>
        <x:v>Qwen API / enterprise MoE assistant</x:v>
      </x:c>
      <x:c r="J39" s="5" t="str">
        <x:f>INDEX('01_Benchmark_Input'!$C$2:$C$10,MATCH(B39,'01_Benchmark_Input'!$A$2:$A$10,0))</x:f>
        <x:v>qwen3.5</x:v>
      </x:c>
      <x:c r="K39" s="6" t="n">
        <x:f>IF(A39="Bear",INDEX('01_Benchmark_Input'!$AB$2:$AB$10,MATCH(B39,'01_Benchmark_Input'!$A$2:$A$10,0)),IF(A39="Bull",INDEX('01_Benchmark_Input'!$AD$2:$AD$10,MATCH(B39,'01_Benchmark_Input'!$A$2:$A$10,0)),INDEX('01_Benchmark_Input'!$AC$2:$AC$10,MATCH(B39,'01_Benchmark_Input'!$A$2:$A$10,0))))</x:f>
        <x:v>0.7</x:v>
      </x:c>
    </x:row>
    <x:row r="40">
      <x:c r="A40" s="3" t="inlineStr">
        <x:is>
          <x:t xml:space="preserve">Bear</x:t>
        </x:is>
      </x:c>
      <x:c r="B40" s="3" t="inlineStr">
        <x:is>
          <x:t xml:space="preserve">Alibaba</x:t>
        </x:is>
      </x:c>
      <x:c r="C40" s="3" t="n">
        <x:v>2029</x:v>
      </x:c>
      <x:c r="D40" s="23" t="n">
        <x:v>3.45</x:v>
      </x:c>
      <x:c r="E40" s="24" t="n">
        <x:v>0.62376812</x:v>
      </x:c>
      <x:c r="F40" s="23" t="n">
        <x:v>1.23</x:v>
      </x:c>
      <x:c r="G40" s="24" t="n">
        <x:v>0.84</x:v>
      </x:c>
      <x:c r="H40" s="24" t="n">
        <x:v>0.655</x:v>
      </x:c>
      <x:c r="I40" s="5" t="str">
        <x:f>INDEX('01_Benchmark_Input'!$B$2:$B$10,MATCH(B40,'01_Benchmark_Input'!$A$2:$A$10,0))</x:f>
        <x:v>Qwen API / enterprise MoE assistant</x:v>
      </x:c>
      <x:c r="J40" s="5" t="str">
        <x:f>INDEX('01_Benchmark_Input'!$C$2:$C$10,MATCH(B40,'01_Benchmark_Input'!$A$2:$A$10,0))</x:f>
        <x:v>qwen3.5</x:v>
      </x:c>
      <x:c r="K40" s="6" t="n">
        <x:f>IF(A40="Bear",INDEX('01_Benchmark_Input'!$AB$2:$AB$10,MATCH(B40,'01_Benchmark_Input'!$A$2:$A$10,0)),IF(A40="Bull",INDEX('01_Benchmark_Input'!$AD$2:$AD$10,MATCH(B40,'01_Benchmark_Input'!$A$2:$A$10,0)),INDEX('01_Benchmark_Input'!$AC$2:$AC$10,MATCH(B40,'01_Benchmark_Input'!$A$2:$A$10,0))))</x:f>
        <x:v>0.7</x:v>
      </x:c>
    </x:row>
    <x:row r="41">
      <x:c r="A41" s="3" t="inlineStr">
        <x:is>
          <x:t xml:space="preserve">Bear</x:t>
        </x:is>
      </x:c>
      <x:c r="B41" s="3" t="inlineStr">
        <x:is>
          <x:t xml:space="preserve">Alibaba</x:t>
        </x:is>
      </x:c>
      <x:c r="C41" s="3" t="n">
        <x:v>2030</x:v>
      </x:c>
      <x:c r="D41" s="23" t="n">
        <x:v>4</x:v>
      </x:c>
      <x:c r="E41" s="24" t="n">
        <x:v>0.656</x:v>
      </x:c>
      <x:c r="F41" s="23" t="n">
        <x:v>1.23</x:v>
      </x:c>
      <x:c r="G41" s="24" t="n">
        <x:v>0.84</x:v>
      </x:c>
      <x:c r="H41" s="24" t="n">
        <x:v>0.7</x:v>
      </x:c>
      <x:c r="I41" s="5" t="str">
        <x:f>INDEX('01_Benchmark_Input'!$B$2:$B$10,MATCH(B41,'01_Benchmark_Input'!$A$2:$A$10,0))</x:f>
        <x:v>Qwen API / enterprise MoE assistant</x:v>
      </x:c>
      <x:c r="J41" s="5" t="str">
        <x:f>INDEX('01_Benchmark_Input'!$C$2:$C$10,MATCH(B41,'01_Benchmark_Input'!$A$2:$A$10,0))</x:f>
        <x:v>qwen3.5</x:v>
      </x:c>
      <x:c r="K41" s="6" t="n">
        <x:f>IF(A41="Bear",INDEX('01_Benchmark_Input'!$AB$2:$AB$10,MATCH(B41,'01_Benchmark_Input'!$A$2:$A$10,0)),IF(A41="Bull",INDEX('01_Benchmark_Input'!$AD$2:$AD$10,MATCH(B41,'01_Benchmark_Input'!$A$2:$A$10,0)),INDEX('01_Benchmark_Input'!$AC$2:$AC$10,MATCH(B41,'01_Benchmark_Input'!$A$2:$A$10,0))))</x:f>
        <x:v>0.7</x:v>
      </x:c>
    </x:row>
    <x:row r="42">
      <x:c r="A42" s="3" t="inlineStr">
        <x:is>
          <x:t xml:space="preserve">Bear</x:t>
        </x:is>
      </x:c>
      <x:c r="B42" s="3" t="inlineStr">
        <x:is>
          <x:t xml:space="preserve">Tencent</x:t>
        </x:is>
      </x:c>
      <x:c r="C42" s="3" t="n">
        <x:v>2026</x:v>
      </x:c>
      <x:c r="D42" s="23" t="n">
        <x:v>1.2</x:v>
      </x:c>
      <x:c r="E42" s="24" t="n">
        <x:v>0.3375</x:v>
      </x:c>
      <x:c r="F42" s="23" t="n">
        <x:v>1.23</x:v>
      </x:c>
      <x:c r="G42" s="24" t="n">
        <x:v>0.84</x:v>
      </x:c>
      <x:c r="H42" s="24" t="n">
        <x:v>0.52</x:v>
      </x:c>
      <x:c r="I42" s="5" t="str">
        <x:f>INDEX('01_Benchmark_Input'!$B$2:$B$10,MATCH(B42,'01_Benchmark_Input'!$A$2:$A$10,0))</x:f>
        <x:v>Hunyuan consumer and enterprise assistant</x:v>
      </x:c>
      <x:c r="J42" s="5" t="str">
        <x:f>INDEX('01_Benchmark_Input'!$C$2:$C$10,MATCH(B42,'01_Benchmark_Input'!$A$2:$A$10,0))</x:f>
        <x:v>gptoss120b</x:v>
      </x:c>
      <x:c r="K42" s="6" t="n">
        <x:f>IF(A42="Bear",INDEX('01_Benchmark_Input'!$AB$2:$AB$10,MATCH(B42,'01_Benchmark_Input'!$A$2:$A$10,0)),IF(A42="Bull",INDEX('01_Benchmark_Input'!$AD$2:$AD$10,MATCH(B42,'01_Benchmark_Input'!$A$2:$A$10,0)),INDEX('01_Benchmark_Input'!$AC$2:$AC$10,MATCH(B42,'01_Benchmark_Input'!$A$2:$A$10,0))))</x:f>
        <x:v>0.4</x:v>
      </x:c>
    </x:row>
    <x:row r="43">
      <x:c r="A43" s="3" t="inlineStr">
        <x:is>
          <x:t xml:space="preserve">Bear</x:t>
        </x:is>
      </x:c>
      <x:c r="B43" s="3" t="inlineStr">
        <x:is>
          <x:t xml:space="preserve">Tencent</x:t>
        </x:is>
      </x:c>
      <x:c r="C43" s="3" t="n">
        <x:v>2027</x:v>
      </x:c>
      <x:c r="D43" s="23" t="n">
        <x:v>1.65</x:v>
      </x:c>
      <x:c r="E43" s="24" t="n">
        <x:v>0.5</x:v>
      </x:c>
      <x:c r="F43" s="23" t="n">
        <x:v>1.23</x:v>
      </x:c>
      <x:c r="G43" s="24" t="n">
        <x:v>0.84</x:v>
      </x:c>
      <x:c r="H43" s="24" t="n">
        <x:v>0.5649999999999999</x:v>
      </x:c>
      <x:c r="I43" s="5" t="str">
        <x:f>INDEX('01_Benchmark_Input'!$B$2:$B$10,MATCH(B43,'01_Benchmark_Input'!$A$2:$A$10,0))</x:f>
        <x:v>Hunyuan consumer and enterprise assistant</x:v>
      </x:c>
      <x:c r="J43" s="5" t="str">
        <x:f>INDEX('01_Benchmark_Input'!$C$2:$C$10,MATCH(B43,'01_Benchmark_Input'!$A$2:$A$10,0))</x:f>
        <x:v>gptoss120b</x:v>
      </x:c>
      <x:c r="K43" s="6" t="n">
        <x:f>IF(A43="Bear",INDEX('01_Benchmark_Input'!$AB$2:$AB$10,MATCH(B43,'01_Benchmark_Input'!$A$2:$A$10,0)),IF(A43="Bull",INDEX('01_Benchmark_Input'!$AD$2:$AD$10,MATCH(B43,'01_Benchmark_Input'!$A$2:$A$10,0)),INDEX('01_Benchmark_Input'!$AC$2:$AC$10,MATCH(B43,'01_Benchmark_Input'!$A$2:$A$10,0))))</x:f>
        <x:v>0.4</x:v>
      </x:c>
    </x:row>
    <x:row r="44">
      <x:c r="A44" s="3" t="inlineStr">
        <x:is>
          <x:t xml:space="preserve">Bear</x:t>
        </x:is>
      </x:c>
      <x:c r="B44" s="3" t="inlineStr">
        <x:is>
          <x:t xml:space="preserve">Tencent</x:t>
        </x:is>
      </x:c>
      <x:c r="C44" s="3" t="n">
        <x:v>2028</x:v>
      </x:c>
      <x:c r="D44" s="23" t="n">
        <x:v>2.1</x:v>
      </x:c>
      <x:c r="E44" s="24" t="n">
        <x:v>0.58380952</x:v>
      </x:c>
      <x:c r="F44" s="23" t="n">
        <x:v>1.23</x:v>
      </x:c>
      <x:c r="G44" s="24" t="n">
        <x:v>0.84</x:v>
      </x:c>
      <x:c r="H44" s="24" t="n">
        <x:v>0.61</x:v>
      </x:c>
      <x:c r="I44" s="5" t="str">
        <x:f>INDEX('01_Benchmark_Input'!$B$2:$B$10,MATCH(B44,'01_Benchmark_Input'!$A$2:$A$10,0))</x:f>
        <x:v>Hunyuan consumer and enterprise assistant</x:v>
      </x:c>
      <x:c r="J44" s="5" t="str">
        <x:f>INDEX('01_Benchmark_Input'!$C$2:$C$10,MATCH(B44,'01_Benchmark_Input'!$A$2:$A$10,0))</x:f>
        <x:v>gptoss120b</x:v>
      </x:c>
      <x:c r="K44" s="6" t="n">
        <x:f>IF(A44="Bear",INDEX('01_Benchmark_Input'!$AB$2:$AB$10,MATCH(B44,'01_Benchmark_Input'!$A$2:$A$10,0)),IF(A44="Bull",INDEX('01_Benchmark_Input'!$AD$2:$AD$10,MATCH(B44,'01_Benchmark_Input'!$A$2:$A$10,0)),INDEX('01_Benchmark_Input'!$AC$2:$AC$10,MATCH(B44,'01_Benchmark_Input'!$A$2:$A$10,0))))</x:f>
        <x:v>0.4</x:v>
      </x:c>
    </x:row>
    <x:row r="45">
      <x:c r="A45" s="3" t="inlineStr">
        <x:is>
          <x:t xml:space="preserve">Bear</x:t>
        </x:is>
      </x:c>
      <x:c r="B45" s="3" t="inlineStr">
        <x:is>
          <x:t xml:space="preserve">Tencent</x:t>
        </x:is>
      </x:c>
      <x:c r="C45" s="3" t="n">
        <x:v>2029</x:v>
      </x:c>
      <x:c r="D45" s="23" t="n">
        <x:v>2.55</x:v>
      </x:c>
      <x:c r="E45" s="24" t="n">
        <x:v>0.62980392</x:v>
      </x:c>
      <x:c r="F45" s="23" t="n">
        <x:v>1.23</x:v>
      </x:c>
      <x:c r="G45" s="24" t="n">
        <x:v>0.84</x:v>
      </x:c>
      <x:c r="H45" s="24" t="n">
        <x:v>0.655</x:v>
      </x:c>
      <x:c r="I45" s="5" t="str">
        <x:f>INDEX('01_Benchmark_Input'!$B$2:$B$10,MATCH(B45,'01_Benchmark_Input'!$A$2:$A$10,0))</x:f>
        <x:v>Hunyuan consumer and enterprise assistant</x:v>
      </x:c>
      <x:c r="J45" s="5" t="str">
        <x:f>INDEX('01_Benchmark_Input'!$C$2:$C$10,MATCH(B45,'01_Benchmark_Input'!$A$2:$A$10,0))</x:f>
        <x:v>gptoss120b</x:v>
      </x:c>
      <x:c r="K45" s="6" t="n">
        <x:f>IF(A45="Bear",INDEX('01_Benchmark_Input'!$AB$2:$AB$10,MATCH(B45,'01_Benchmark_Input'!$A$2:$A$10,0)),IF(A45="Bull",INDEX('01_Benchmark_Input'!$AD$2:$AD$10,MATCH(B45,'01_Benchmark_Input'!$A$2:$A$10,0)),INDEX('01_Benchmark_Input'!$AC$2:$AC$10,MATCH(B45,'01_Benchmark_Input'!$A$2:$A$10,0))))</x:f>
        <x:v>0.4</x:v>
      </x:c>
    </x:row>
    <x:row r="46">
      <x:c r="A46" s="3" t="inlineStr">
        <x:is>
          <x:t xml:space="preserve">Bear</x:t>
        </x:is>
      </x:c>
      <x:c r="B46" s="3" t="inlineStr">
        <x:is>
          <x:t xml:space="preserve">Tencent</x:t>
        </x:is>
      </x:c>
      <x:c r="C46" s="3" t="n">
        <x:v>2030</x:v>
      </x:c>
      <x:c r="D46" s="23" t="n">
        <x:v>3</x:v>
      </x:c>
      <x:c r="E46" s="24" t="n">
        <x:v>0.656</x:v>
      </x:c>
      <x:c r="F46" s="23" t="n">
        <x:v>1.23</x:v>
      </x:c>
      <x:c r="G46" s="24" t="n">
        <x:v>0.84</x:v>
      </x:c>
      <x:c r="H46" s="24" t="n">
        <x:v>0.7</x:v>
      </x:c>
      <x:c r="I46" s="5" t="str">
        <x:f>INDEX('01_Benchmark_Input'!$B$2:$B$10,MATCH(B46,'01_Benchmark_Input'!$A$2:$A$10,0))</x:f>
        <x:v>Hunyuan consumer and enterprise assistant</x:v>
      </x:c>
      <x:c r="J46" s="5" t="str">
        <x:f>INDEX('01_Benchmark_Input'!$C$2:$C$10,MATCH(B46,'01_Benchmark_Input'!$A$2:$A$10,0))</x:f>
        <x:v>gptoss120b</x:v>
      </x:c>
      <x:c r="K46" s="6" t="n">
        <x:f>IF(A46="Bear",INDEX('01_Benchmark_Input'!$AB$2:$AB$10,MATCH(B46,'01_Benchmark_Input'!$A$2:$A$10,0)),IF(A46="Bull",INDEX('01_Benchmark_Input'!$AD$2:$AD$10,MATCH(B46,'01_Benchmark_Input'!$A$2:$A$10,0)),INDEX('01_Benchmark_Input'!$AC$2:$AC$10,MATCH(B46,'01_Benchmark_Input'!$A$2:$A$10,0))))</x:f>
        <x:v>0.4</x:v>
      </x:c>
    </x:row>
    <x:row r="47">
      <x:c r="A47" s="3" t="inlineStr">
        <x:is>
          <x:t xml:space="preserve">Base</x:t>
        </x:is>
      </x:c>
      <x:c r="B47" s="3" t="inlineStr">
        <x:is>
          <x:t xml:space="preserve">Microsoft</x:t>
        </x:is>
      </x:c>
      <x:c r="C47" s="3" t="n">
        <x:v>2026</x:v>
      </x:c>
      <x:c r="D47" s="23" t="n">
        <x:v>4</x:v>
      </x:c>
      <x:c r="E47" s="24" t="n">
        <x:v>0.45</x:v>
      </x:c>
      <x:c r="F47" s="23" t="n">
        <x:v>1.2</x:v>
      </x:c>
      <x:c r="G47" s="24" t="n">
        <x:v>0.86</x:v>
      </x:c>
      <x:c r="H47" s="24" t="n">
        <x:v>0.55</x:v>
      </x:c>
      <x:c r="I47" s="5" t="str">
        <x:f>INDEX('01_Benchmark_Input'!$B$2:$B$10,MATCH(B47,'01_Benchmark_Input'!$A$2:$A$10,0))</x:f>
        <x:v>Copilot / routed closed-model assistant</x:v>
      </x:c>
      <x:c r="J47" s="5" t="str">
        <x:f>INDEX('01_Benchmark_Input'!$C$2:$C$10,MATCH(B47,'01_Benchmark_Input'!$A$2:$A$10,0))</x:f>
        <x:v>gptoss120b</x:v>
      </x:c>
      <x:c r="K47" s="6" t="n">
        <x:f>IF(A47="Bear",INDEX('01_Benchmark_Input'!$AB$2:$AB$10,MATCH(B47,'01_Benchmark_Input'!$A$2:$A$10,0)),IF(A47="Bull",INDEX('01_Benchmark_Input'!$AD$2:$AD$10,MATCH(B47,'01_Benchmark_Input'!$A$2:$A$10,0)),INDEX('01_Benchmark_Input'!$AC$2:$AC$10,MATCH(B47,'01_Benchmark_Input'!$A$2:$A$10,0))))</x:f>
        <x:v>0.6</x:v>
      </x:c>
    </x:row>
    <x:row r="48">
      <x:c r="A48" s="3" t="inlineStr">
        <x:is>
          <x:t xml:space="preserve">Base</x:t>
        </x:is>
      </x:c>
      <x:c r="B48" s="3" t="inlineStr">
        <x:is>
          <x:t xml:space="preserve">Microsoft</x:t>
        </x:is>
      </x:c>
      <x:c r="C48" s="3" t="n">
        <x:v>2027</x:v>
      </x:c>
      <x:c r="D48" s="23" t="n">
        <x:v>5.25</x:v>
      </x:c>
      <x:c r="E48" s="24" t="n">
        <x:v>0.55238095</x:v>
      </x:c>
      <x:c r="F48" s="23" t="n">
        <x:v>1.2</x:v>
      </x:c>
      <x:c r="G48" s="24" t="n">
        <x:v>0.86</x:v>
      </x:c>
      <x:c r="H48" s="24" t="n">
        <x:v>0.6</x:v>
      </x:c>
      <x:c r="I48" s="5" t="str">
        <x:f>INDEX('01_Benchmark_Input'!$B$2:$B$10,MATCH(B48,'01_Benchmark_Input'!$A$2:$A$10,0))</x:f>
        <x:v>Copilot / routed closed-model assistant</x:v>
      </x:c>
      <x:c r="J48" s="5" t="str">
        <x:f>INDEX('01_Benchmark_Input'!$C$2:$C$10,MATCH(B48,'01_Benchmark_Input'!$A$2:$A$10,0))</x:f>
        <x:v>gptoss120b</x:v>
      </x:c>
      <x:c r="K48" s="6" t="n">
        <x:f>IF(A48="Bear",INDEX('01_Benchmark_Input'!$AB$2:$AB$10,MATCH(B48,'01_Benchmark_Input'!$A$2:$A$10,0)),IF(A48="Bull",INDEX('01_Benchmark_Input'!$AD$2:$AD$10,MATCH(B48,'01_Benchmark_Input'!$A$2:$A$10,0)),INDEX('01_Benchmark_Input'!$AC$2:$AC$10,MATCH(B48,'01_Benchmark_Input'!$A$2:$A$10,0))))</x:f>
        <x:v>0.6</x:v>
      </x:c>
    </x:row>
    <x:row r="49">
      <x:c r="A49" s="3" t="inlineStr">
        <x:is>
          <x:t xml:space="preserve">Base</x:t>
        </x:is>
      </x:c>
      <x:c r="B49" s="3" t="inlineStr">
        <x:is>
          <x:t xml:space="preserve">Microsoft</x:t>
        </x:is>
      </x:c>
      <x:c r="C49" s="3" t="n">
        <x:v>2028</x:v>
      </x:c>
      <x:c r="D49" s="23" t="n">
        <x:v>6.5</x:v>
      </x:c>
      <x:c r="E49" s="24" t="n">
        <x:v>0.61538462</x:v>
      </x:c>
      <x:c r="F49" s="23" t="n">
        <x:v>1.2</x:v>
      </x:c>
      <x:c r="G49" s="24" t="n">
        <x:v>0.86</x:v>
      </x:c>
      <x:c r="H49" s="24" t="n">
        <x:v>0.65</x:v>
      </x:c>
      <x:c r="I49" s="5" t="str">
        <x:f>INDEX('01_Benchmark_Input'!$B$2:$B$10,MATCH(B49,'01_Benchmark_Input'!$A$2:$A$10,0))</x:f>
        <x:v>Copilot / routed closed-model assistant</x:v>
      </x:c>
      <x:c r="J49" s="5" t="str">
        <x:f>INDEX('01_Benchmark_Input'!$C$2:$C$10,MATCH(B49,'01_Benchmark_Input'!$A$2:$A$10,0))</x:f>
        <x:v>gptoss120b</x:v>
      </x:c>
      <x:c r="K49" s="6" t="n">
        <x:f>IF(A49="Bear",INDEX('01_Benchmark_Input'!$AB$2:$AB$10,MATCH(B49,'01_Benchmark_Input'!$A$2:$A$10,0)),IF(A49="Bull",INDEX('01_Benchmark_Input'!$AD$2:$AD$10,MATCH(B49,'01_Benchmark_Input'!$A$2:$A$10,0)),INDEX('01_Benchmark_Input'!$AC$2:$AC$10,MATCH(B49,'01_Benchmark_Input'!$A$2:$A$10,0))))</x:f>
        <x:v>0.6</x:v>
      </x:c>
    </x:row>
    <x:row r="50">
      <x:c r="A50" s="3" t="inlineStr">
        <x:is>
          <x:t xml:space="preserve">Base</x:t>
        </x:is>
      </x:c>
      <x:c r="B50" s="3" t="inlineStr">
        <x:is>
          <x:t xml:space="preserve">Microsoft</x:t>
        </x:is>
      </x:c>
      <x:c r="C50" s="3" t="n">
        <x:v>2029</x:v>
      </x:c>
      <x:c r="D50" s="23" t="n">
        <x:v>7.75</x:v>
      </x:c>
      <x:c r="E50" s="24" t="n">
        <x:v>0.65806452</x:v>
      </x:c>
      <x:c r="F50" s="23" t="n">
        <x:v>1.2</x:v>
      </x:c>
      <x:c r="G50" s="24" t="n">
        <x:v>0.86</x:v>
      </x:c>
      <x:c r="H50" s="24" t="n">
        <x:v>0.7</x:v>
      </x:c>
      <x:c r="I50" s="5" t="str">
        <x:f>INDEX('01_Benchmark_Input'!$B$2:$B$10,MATCH(B50,'01_Benchmark_Input'!$A$2:$A$10,0))</x:f>
        <x:v>Copilot / routed closed-model assistant</x:v>
      </x:c>
      <x:c r="J50" s="5" t="str">
        <x:f>INDEX('01_Benchmark_Input'!$C$2:$C$10,MATCH(B50,'01_Benchmark_Input'!$A$2:$A$10,0))</x:f>
        <x:v>gptoss120b</x:v>
      </x:c>
      <x:c r="K50" s="6" t="n">
        <x:f>IF(A50="Bear",INDEX('01_Benchmark_Input'!$AB$2:$AB$10,MATCH(B50,'01_Benchmark_Input'!$A$2:$A$10,0)),IF(A50="Bull",INDEX('01_Benchmark_Input'!$AD$2:$AD$10,MATCH(B50,'01_Benchmark_Input'!$A$2:$A$10,0)),INDEX('01_Benchmark_Input'!$AC$2:$AC$10,MATCH(B50,'01_Benchmark_Input'!$A$2:$A$10,0))))</x:f>
        <x:v>0.6</x:v>
      </x:c>
    </x:row>
    <x:row r="51">
      <x:c r="A51" s="3" t="inlineStr">
        <x:is>
          <x:t xml:space="preserve">Base</x:t>
        </x:is>
      </x:c>
      <x:c r="B51" s="3" t="inlineStr">
        <x:is>
          <x:t xml:space="preserve">Microsoft</x:t>
        </x:is>
      </x:c>
      <x:c r="C51" s="3" t="n">
        <x:v>2030</x:v>
      </x:c>
      <x:c r="D51" s="23" t="n">
        <x:v>9</x:v>
      </x:c>
      <x:c r="E51" s="24" t="n">
        <x:v>0.68888889</x:v>
      </x:c>
      <x:c r="F51" s="23" t="n">
        <x:v>1.2</x:v>
      </x:c>
      <x:c r="G51" s="24" t="n">
        <x:v>0.86</x:v>
      </x:c>
      <x:c r="H51" s="24" t="n">
        <x:v>0.75</x:v>
      </x:c>
      <x:c r="I51" s="5" t="str">
        <x:f>INDEX('01_Benchmark_Input'!$B$2:$B$10,MATCH(B51,'01_Benchmark_Input'!$A$2:$A$10,0))</x:f>
        <x:v>Copilot / routed closed-model assistant</x:v>
      </x:c>
      <x:c r="J51" s="5" t="str">
        <x:f>INDEX('01_Benchmark_Input'!$C$2:$C$10,MATCH(B51,'01_Benchmark_Input'!$A$2:$A$10,0))</x:f>
        <x:v>gptoss120b</x:v>
      </x:c>
      <x:c r="K51" s="6" t="n">
        <x:f>IF(A51="Bear",INDEX('01_Benchmark_Input'!$AB$2:$AB$10,MATCH(B51,'01_Benchmark_Input'!$A$2:$A$10,0)),IF(A51="Bull",INDEX('01_Benchmark_Input'!$AD$2:$AD$10,MATCH(B51,'01_Benchmark_Input'!$A$2:$A$10,0)),INDEX('01_Benchmark_Input'!$AC$2:$AC$10,MATCH(B51,'01_Benchmark_Input'!$A$2:$A$10,0))))</x:f>
        <x:v>0.6</x:v>
      </x:c>
    </x:row>
    <x:row r="52">
      <x:c r="A52" s="3" t="inlineStr">
        <x:is>
          <x:t xml:space="preserve">Base</x:t>
        </x:is>
      </x:c>
      <x:c r="B52" s="3" t="inlineStr">
        <x:is>
          <x:t xml:space="preserve">Google</x:t>
        </x:is>
      </x:c>
      <x:c r="C52" s="3" t="n">
        <x:v>2026</x:v>
      </x:c>
      <x:c r="D52" s="23" t="n">
        <x:v>4.5</x:v>
      </x:c>
      <x:c r="E52" s="24" t="n">
        <x:v>0.48888889</x:v>
      </x:c>
      <x:c r="F52" s="23" t="n">
        <x:v>1.18</x:v>
      </x:c>
      <x:c r="G52" s="24" t="n">
        <x:v>0.88</x:v>
      </x:c>
      <x:c r="H52" s="24" t="n">
        <x:v>0.55</x:v>
      </x:c>
      <x:c r="I52" s="5" t="str">
        <x:f>INDEX('01_Benchmark_Input'!$B$2:$B$10,MATCH(B52,'01_Benchmark_Input'!$A$2:$A$10,0))</x:f>
        <x:v>Gemini product-integrated multimodal assistant</x:v>
      </x:c>
      <x:c r="J52" s="5" t="str">
        <x:f>INDEX('01_Benchmark_Input'!$C$2:$C$10,MATCH(B52,'01_Benchmark_Input'!$A$2:$A$10,0))</x:f>
        <x:v>frontier_composite</x:v>
      </x:c>
      <x:c r="K52" s="6" t="n">
        <x:f>IF(A52="Bear",INDEX('01_Benchmark_Input'!$AB$2:$AB$10,MATCH(B52,'01_Benchmark_Input'!$A$2:$A$10,0)),IF(A52="Bull",INDEX('01_Benchmark_Input'!$AD$2:$AD$10,MATCH(B52,'01_Benchmark_Input'!$A$2:$A$10,0)),INDEX('01_Benchmark_Input'!$AC$2:$AC$10,MATCH(B52,'01_Benchmark_Input'!$A$2:$A$10,0))))</x:f>
        <x:v>0.6</x:v>
      </x:c>
    </x:row>
    <x:row r="53">
      <x:c r="A53" s="3" t="inlineStr">
        <x:is>
          <x:t xml:space="preserve">Base</x:t>
        </x:is>
      </x:c>
      <x:c r="B53" s="3" t="inlineStr">
        <x:is>
          <x:t xml:space="preserve">Google</x:t>
        </x:is>
      </x:c>
      <x:c r="C53" s="3" t="n">
        <x:v>2027</x:v>
      </x:c>
      <x:c r="D53" s="23" t="n">
        <x:v>5.375</x:v>
      </x:c>
      <x:c r="E53" s="24" t="n">
        <x:v>0.62325581</x:v>
      </x:c>
      <x:c r="F53" s="23" t="n">
        <x:v>1.18</x:v>
      </x:c>
      <x:c r="G53" s="24" t="n">
        <x:v>0.88</x:v>
      </x:c>
      <x:c r="H53" s="24" t="n">
        <x:v>0.593</x:v>
      </x:c>
      <x:c r="I53" s="5" t="str">
        <x:f>INDEX('01_Benchmark_Input'!$B$2:$B$10,MATCH(B53,'01_Benchmark_Input'!$A$2:$A$10,0))</x:f>
        <x:v>Gemini product-integrated multimodal assistant</x:v>
      </x:c>
      <x:c r="J53" s="5" t="str">
        <x:f>INDEX('01_Benchmark_Input'!$C$2:$C$10,MATCH(B53,'01_Benchmark_Input'!$A$2:$A$10,0))</x:f>
        <x:v>frontier_composite</x:v>
      </x:c>
      <x:c r="K53" s="6" t="n">
        <x:f>IF(A53="Bear",INDEX('01_Benchmark_Input'!$AB$2:$AB$10,MATCH(B53,'01_Benchmark_Input'!$A$2:$A$10,0)),IF(A53="Bull",INDEX('01_Benchmark_Input'!$AD$2:$AD$10,MATCH(B53,'01_Benchmark_Input'!$A$2:$A$10,0)),INDEX('01_Benchmark_Input'!$AC$2:$AC$10,MATCH(B53,'01_Benchmark_Input'!$A$2:$A$10,0))))</x:f>
        <x:v>0.6</x:v>
      </x:c>
    </x:row>
    <x:row r="54">
      <x:c r="A54" s="3" t="inlineStr">
        <x:is>
          <x:t xml:space="preserve">Base</x:t>
        </x:is>
      </x:c>
      <x:c r="B54" s="3" t="inlineStr">
        <x:is>
          <x:t xml:space="preserve">Google</x:t>
        </x:is>
      </x:c>
      <x:c r="C54" s="3" t="n">
        <x:v>2028</x:v>
      </x:c>
      <x:c r="D54" s="23" t="n">
        <x:v>6.25</x:v>
      </x:c>
      <x:c r="E54" s="24" t="n">
        <x:v>0.72</x:v>
      </x:c>
      <x:c r="F54" s="23" t="n">
        <x:v>1.18</x:v>
      </x:c>
      <x:c r="G54" s="24" t="n">
        <x:v>0.88</x:v>
      </x:c>
      <x:c r="H54" s="24" t="n">
        <x:v>0.635</x:v>
      </x:c>
      <x:c r="I54" s="5" t="str">
        <x:f>INDEX('01_Benchmark_Input'!$B$2:$B$10,MATCH(B54,'01_Benchmark_Input'!$A$2:$A$10,0))</x:f>
        <x:v>Gemini product-integrated multimodal assistant</x:v>
      </x:c>
      <x:c r="J54" s="5" t="str">
        <x:f>INDEX('01_Benchmark_Input'!$C$2:$C$10,MATCH(B54,'01_Benchmark_Input'!$A$2:$A$10,0))</x:f>
        <x:v>frontier_composite</x:v>
      </x:c>
      <x:c r="K54" s="6" t="n">
        <x:f>IF(A54="Bear",INDEX('01_Benchmark_Input'!$AB$2:$AB$10,MATCH(B54,'01_Benchmark_Input'!$A$2:$A$10,0)),IF(A54="Bull",INDEX('01_Benchmark_Input'!$AD$2:$AD$10,MATCH(B54,'01_Benchmark_Input'!$A$2:$A$10,0)),INDEX('01_Benchmark_Input'!$AC$2:$AC$10,MATCH(B54,'01_Benchmark_Input'!$A$2:$A$10,0))))</x:f>
        <x:v>0.6</x:v>
      </x:c>
    </x:row>
    <x:row r="55">
      <x:c r="A55" s="3" t="inlineStr">
        <x:is>
          <x:t xml:space="preserve">Base</x:t>
        </x:is>
      </x:c>
      <x:c r="B55" s="3" t="inlineStr">
        <x:is>
          <x:t xml:space="preserve">Google</x:t>
        </x:is>
      </x:c>
      <x:c r="C55" s="3" t="n">
        <x:v>2029</x:v>
      </x:c>
      <x:c r="D55" s="23" t="n">
        <x:v>7.125</x:v>
      </x:c>
      <x:c r="E55" s="24" t="n">
        <x:v>0.7929824599999999</x:v>
      </x:c>
      <x:c r="F55" s="23" t="n">
        <x:v>1.18</x:v>
      </x:c>
      <x:c r="G55" s="24" t="n">
        <x:v>0.88</x:v>
      </x:c>
      <x:c r="H55" s="24" t="n">
        <x:v>0.677</x:v>
      </x:c>
      <x:c r="I55" s="5" t="str">
        <x:f>INDEX('01_Benchmark_Input'!$B$2:$B$10,MATCH(B55,'01_Benchmark_Input'!$A$2:$A$10,0))</x:f>
        <x:v>Gemini product-integrated multimodal assistant</x:v>
      </x:c>
      <x:c r="J55" s="5" t="str">
        <x:f>INDEX('01_Benchmark_Input'!$C$2:$C$10,MATCH(B55,'01_Benchmark_Input'!$A$2:$A$10,0))</x:f>
        <x:v>frontier_composite</x:v>
      </x:c>
      <x:c r="K55" s="6" t="n">
        <x:f>IF(A55="Bear",INDEX('01_Benchmark_Input'!$AB$2:$AB$10,MATCH(B55,'01_Benchmark_Input'!$A$2:$A$10,0)),IF(A55="Bull",INDEX('01_Benchmark_Input'!$AD$2:$AD$10,MATCH(B55,'01_Benchmark_Input'!$A$2:$A$10,0)),INDEX('01_Benchmark_Input'!$AC$2:$AC$10,MATCH(B55,'01_Benchmark_Input'!$A$2:$A$10,0))))</x:f>
        <x:v>0.6</x:v>
      </x:c>
    </x:row>
    <x:row r="56">
      <x:c r="A56" s="3" t="inlineStr">
        <x:is>
          <x:t xml:space="preserve">Base</x:t>
        </x:is>
      </x:c>
      <x:c r="B56" s="3" t="inlineStr">
        <x:is>
          <x:t xml:space="preserve">Google</x:t>
        </x:is>
      </x:c>
      <x:c r="C56" s="3" t="n">
        <x:v>2030</x:v>
      </x:c>
      <x:c r="D56" s="23" t="n">
        <x:v>8</x:v>
      </x:c>
      <x:c r="E56" s="24" t="n">
        <x:v>0.85</x:v>
      </x:c>
      <x:c r="F56" s="23" t="n">
        <x:v>1.18</x:v>
      </x:c>
      <x:c r="G56" s="24" t="n">
        <x:v>0.88</x:v>
      </x:c>
      <x:c r="H56" s="24" t="n">
        <x:v>0.72</x:v>
      </x:c>
      <x:c r="I56" s="5" t="str">
        <x:f>INDEX('01_Benchmark_Input'!$B$2:$B$10,MATCH(B56,'01_Benchmark_Input'!$A$2:$A$10,0))</x:f>
        <x:v>Gemini product-integrated multimodal assistant</x:v>
      </x:c>
      <x:c r="J56" s="5" t="str">
        <x:f>INDEX('01_Benchmark_Input'!$C$2:$C$10,MATCH(B56,'01_Benchmark_Input'!$A$2:$A$10,0))</x:f>
        <x:v>frontier_composite</x:v>
      </x:c>
      <x:c r="K56" s="6" t="n">
        <x:f>IF(A56="Bear",INDEX('01_Benchmark_Input'!$AB$2:$AB$10,MATCH(B56,'01_Benchmark_Input'!$A$2:$A$10,0)),IF(A56="Bull",INDEX('01_Benchmark_Input'!$AD$2:$AD$10,MATCH(B56,'01_Benchmark_Input'!$A$2:$A$10,0)),INDEX('01_Benchmark_Input'!$AC$2:$AC$10,MATCH(B56,'01_Benchmark_Input'!$A$2:$A$10,0))))</x:f>
        <x:v>0.6</x:v>
      </x:c>
    </x:row>
    <x:row r="57">
      <x:c r="A57" s="3" t="inlineStr">
        <x:is>
          <x:t xml:space="preserve">Base</x:t>
        </x:is>
      </x:c>
      <x:c r="B57" s="3" t="inlineStr">
        <x:is>
          <x:t xml:space="preserve">Meta</x:t>
        </x:is>
      </x:c>
      <x:c r="C57" s="3" t="n">
        <x:v>2026</x:v>
      </x:c>
      <x:c r="D57" s="23" t="n">
        <x:v>3.5</x:v>
      </x:c>
      <x:c r="E57" s="24" t="n">
        <x:v>0.45714286</x:v>
      </x:c>
      <x:c r="F57" s="23" t="n">
        <x:v>1.2</x:v>
      </x:c>
      <x:c r="G57" s="24" t="n">
        <x:v>0.87</x:v>
      </x:c>
      <x:c r="H57" s="24" t="n">
        <x:v>0.58</x:v>
      </x:c>
      <x:c r="I57" s="5" t="str">
        <x:f>INDEX('01_Benchmark_Input'!$B$2:$B$10,MATCH(B57,'01_Benchmark_Input'!$A$2:$A$10,0))</x:f>
        <x:v>Llama / Meta AI general assistant</x:v>
      </x:c>
      <x:c r="J57" s="5" t="str">
        <x:f>INDEX('01_Benchmark_Input'!$C$2:$C$10,MATCH(B57,'01_Benchmark_Input'!$A$2:$A$10,0))</x:f>
        <x:v>llama70b</x:v>
      </x:c>
      <x:c r="K57" s="6" t="n">
        <x:f>IF(A57="Bear",INDEX('01_Benchmark_Input'!$AB$2:$AB$10,MATCH(B57,'01_Benchmark_Input'!$A$2:$A$10,0)),IF(A57="Bull",INDEX('01_Benchmark_Input'!$AD$2:$AD$10,MATCH(B57,'01_Benchmark_Input'!$A$2:$A$10,0)),INDEX('01_Benchmark_Input'!$AC$2:$AC$10,MATCH(B57,'01_Benchmark_Input'!$A$2:$A$10,0))))</x:f>
        <x:v>0.9</x:v>
      </x:c>
    </x:row>
    <x:row r="58">
      <x:c r="A58" s="3" t="inlineStr">
        <x:is>
          <x:t xml:space="preserve">Base</x:t>
        </x:is>
      </x:c>
      <x:c r="B58" s="3" t="inlineStr">
        <x:is>
          <x:t xml:space="preserve">Meta</x:t>
        </x:is>
      </x:c>
      <x:c r="C58" s="3" t="n">
        <x:v>2027</x:v>
      </x:c>
      <x:c r="D58" s="23" t="n">
        <x:v>4.375</x:v>
      </x:c>
      <x:c r="E58" s="24" t="n">
        <x:v>0.60571429</x:v>
      </x:c>
      <x:c r="F58" s="23" t="n">
        <x:v>1.2</x:v>
      </x:c>
      <x:c r="G58" s="24" t="n">
        <x:v>0.87</x:v>
      </x:c>
      <x:c r="H58" s="24" t="n">
        <x:v>0.63</x:v>
      </x:c>
      <x:c r="I58" s="5" t="str">
        <x:f>INDEX('01_Benchmark_Input'!$B$2:$B$10,MATCH(B58,'01_Benchmark_Input'!$A$2:$A$10,0))</x:f>
        <x:v>Llama / Meta AI general assistant</x:v>
      </x:c>
      <x:c r="J58" s="5" t="str">
        <x:f>INDEX('01_Benchmark_Input'!$C$2:$C$10,MATCH(B58,'01_Benchmark_Input'!$A$2:$A$10,0))</x:f>
        <x:v>llama70b</x:v>
      </x:c>
      <x:c r="K58" s="6" t="n">
        <x:f>IF(A58="Bear",INDEX('01_Benchmark_Input'!$AB$2:$AB$10,MATCH(B58,'01_Benchmark_Input'!$A$2:$A$10,0)),IF(A58="Bull",INDEX('01_Benchmark_Input'!$AD$2:$AD$10,MATCH(B58,'01_Benchmark_Input'!$A$2:$A$10,0)),INDEX('01_Benchmark_Input'!$AC$2:$AC$10,MATCH(B58,'01_Benchmark_Input'!$A$2:$A$10,0))))</x:f>
        <x:v>0.9</x:v>
      </x:c>
    </x:row>
    <x:row r="59">
      <x:c r="A59" s="3" t="inlineStr">
        <x:is>
          <x:t xml:space="preserve">Base</x:t>
        </x:is>
      </x:c>
      <x:c r="B59" s="3" t="inlineStr">
        <x:is>
          <x:t xml:space="preserve">Meta</x:t>
        </x:is>
      </x:c>
      <x:c r="C59" s="3" t="n">
        <x:v>2028</x:v>
      </x:c>
      <x:c r="D59" s="23" t="n">
        <x:v>5.25</x:v>
      </x:c>
      <x:c r="E59" s="24" t="n">
        <x:v>0.7047619000000001</x:v>
      </x:c>
      <x:c r="F59" s="23" t="n">
        <x:v>1.2</x:v>
      </x:c>
      <x:c r="G59" s="24" t="n">
        <x:v>0.87</x:v>
      </x:c>
      <x:c r="H59" s="24" t="n">
        <x:v>0.68</x:v>
      </x:c>
      <x:c r="I59" s="5" t="str">
        <x:f>INDEX('01_Benchmark_Input'!$B$2:$B$10,MATCH(B59,'01_Benchmark_Input'!$A$2:$A$10,0))</x:f>
        <x:v>Llama / Meta AI general assistant</x:v>
      </x:c>
      <x:c r="J59" s="5" t="str">
        <x:f>INDEX('01_Benchmark_Input'!$C$2:$C$10,MATCH(B59,'01_Benchmark_Input'!$A$2:$A$10,0))</x:f>
        <x:v>llama70b</x:v>
      </x:c>
      <x:c r="K59" s="6" t="n">
        <x:f>IF(A59="Bear",INDEX('01_Benchmark_Input'!$AB$2:$AB$10,MATCH(B59,'01_Benchmark_Input'!$A$2:$A$10,0)),IF(A59="Bull",INDEX('01_Benchmark_Input'!$AD$2:$AD$10,MATCH(B59,'01_Benchmark_Input'!$A$2:$A$10,0)),INDEX('01_Benchmark_Input'!$AC$2:$AC$10,MATCH(B59,'01_Benchmark_Input'!$A$2:$A$10,0))))</x:f>
        <x:v>0.9</x:v>
      </x:c>
    </x:row>
    <x:row r="60">
      <x:c r="A60" s="3" t="inlineStr">
        <x:is>
          <x:t xml:space="preserve">Base</x:t>
        </x:is>
      </x:c>
      <x:c r="B60" s="3" t="inlineStr">
        <x:is>
          <x:t xml:space="preserve">Meta</x:t>
        </x:is>
      </x:c>
      <x:c r="C60" s="3" t="n">
        <x:v>2029</x:v>
      </x:c>
      <x:c r="D60" s="23" t="n">
        <x:v>6.125</x:v>
      </x:c>
      <x:c r="E60" s="24" t="n">
        <x:v>0.7755102</x:v>
      </x:c>
      <x:c r="F60" s="23" t="n">
        <x:v>1.2</x:v>
      </x:c>
      <x:c r="G60" s="24" t="n">
        <x:v>0.87</x:v>
      </x:c>
      <x:c r="H60" s="24" t="n">
        <x:v>0.73</x:v>
      </x:c>
      <x:c r="I60" s="5" t="str">
        <x:f>INDEX('01_Benchmark_Input'!$B$2:$B$10,MATCH(B60,'01_Benchmark_Input'!$A$2:$A$10,0))</x:f>
        <x:v>Llama / Meta AI general assistant</x:v>
      </x:c>
      <x:c r="J60" s="5" t="str">
        <x:f>INDEX('01_Benchmark_Input'!$C$2:$C$10,MATCH(B60,'01_Benchmark_Input'!$A$2:$A$10,0))</x:f>
        <x:v>llama70b</x:v>
      </x:c>
      <x:c r="K60" s="6" t="n">
        <x:f>IF(A60="Bear",INDEX('01_Benchmark_Input'!$AB$2:$AB$10,MATCH(B60,'01_Benchmark_Input'!$A$2:$A$10,0)),IF(A60="Bull",INDEX('01_Benchmark_Input'!$AD$2:$AD$10,MATCH(B60,'01_Benchmark_Input'!$A$2:$A$10,0)),INDEX('01_Benchmark_Input'!$AC$2:$AC$10,MATCH(B60,'01_Benchmark_Input'!$A$2:$A$10,0))))</x:f>
        <x:v>0.9</x:v>
      </x:c>
    </x:row>
    <x:row r="61">
      <x:c r="A61" s="3" t="inlineStr">
        <x:is>
          <x:t xml:space="preserve">Base</x:t>
        </x:is>
      </x:c>
      <x:c r="B61" s="3" t="inlineStr">
        <x:is>
          <x:t xml:space="preserve">Meta</x:t>
        </x:is>
      </x:c>
      <x:c r="C61" s="3" t="n">
        <x:v>2030</x:v>
      </x:c>
      <x:c r="D61" s="23" t="n">
        <x:v>7</x:v>
      </x:c>
      <x:c r="E61" s="24" t="n">
        <x:v>0.82857143</x:v>
      </x:c>
      <x:c r="F61" s="23" t="n">
        <x:v>1.2</x:v>
      </x:c>
      <x:c r="G61" s="24" t="n">
        <x:v>0.87</x:v>
      </x:c>
      <x:c r="H61" s="24" t="n">
        <x:v>0.78</x:v>
      </x:c>
      <x:c r="I61" s="5" t="str">
        <x:f>INDEX('01_Benchmark_Input'!$B$2:$B$10,MATCH(B61,'01_Benchmark_Input'!$A$2:$A$10,0))</x:f>
        <x:v>Llama / Meta AI general assistant</x:v>
      </x:c>
      <x:c r="J61" s="5" t="str">
        <x:f>INDEX('01_Benchmark_Input'!$C$2:$C$10,MATCH(B61,'01_Benchmark_Input'!$A$2:$A$10,0))</x:f>
        <x:v>llama70b</x:v>
      </x:c>
      <x:c r="K61" s="6" t="n">
        <x:f>IF(A61="Bear",INDEX('01_Benchmark_Input'!$AB$2:$AB$10,MATCH(B61,'01_Benchmark_Input'!$A$2:$A$10,0)),IF(A61="Bull",INDEX('01_Benchmark_Input'!$AD$2:$AD$10,MATCH(B61,'01_Benchmark_Input'!$A$2:$A$10,0)),INDEX('01_Benchmark_Input'!$AC$2:$AC$10,MATCH(B61,'01_Benchmark_Input'!$A$2:$A$10,0))))</x:f>
        <x:v>0.9</x:v>
      </x:c>
    </x:row>
    <x:row r="62">
      <x:c r="A62" s="3" t="inlineStr">
        <x:is>
          <x:t xml:space="preserve">Base</x:t>
        </x:is>
      </x:c>
      <x:c r="B62" s="3" t="inlineStr">
        <x:is>
          <x:t xml:space="preserve">xAI</x:t>
        </x:is>
      </x:c>
      <x:c r="C62" s="3" t="n">
        <x:v>2026</x:v>
      </x:c>
      <x:c r="D62" s="23" t="n">
        <x:v>1</x:v>
      </x:c>
      <x:c r="E62" s="24" t="n">
        <x:v>0.35</x:v>
      </x:c>
      <x:c r="F62" s="23" t="n">
        <x:v>1.22</x:v>
      </x:c>
      <x:c r="G62" s="24" t="n">
        <x:v>0.85</x:v>
      </x:c>
      <x:c r="H62" s="24" t="n">
        <x:v>0.45</x:v>
      </x:c>
      <x:c r="I62" s="5" t="str">
        <x:f>INDEX('01_Benchmark_Input'!$B$2:$B$10,MATCH(B62,'01_Benchmark_Input'!$A$2:$A$10,0))</x:f>
        <x:v>Grok interactive and reasoning assistant</x:v>
      </x:c>
      <x:c r="J62" s="5" t="str">
        <x:f>INDEX('01_Benchmark_Input'!$C$2:$C$10,MATCH(B62,'01_Benchmark_Input'!$A$2:$A$10,0))</x:f>
        <x:v>gptoss120b</x:v>
      </x:c>
      <x:c r="K62" s="6" t="n">
        <x:f>IF(A62="Bear",INDEX('01_Benchmark_Input'!$AB$2:$AB$10,MATCH(B62,'01_Benchmark_Input'!$A$2:$A$10,0)),IF(A62="Bull",INDEX('01_Benchmark_Input'!$AD$2:$AD$10,MATCH(B62,'01_Benchmark_Input'!$A$2:$A$10,0)),INDEX('01_Benchmark_Input'!$AC$2:$AC$10,MATCH(B62,'01_Benchmark_Input'!$A$2:$A$10,0))))</x:f>
        <x:v>0.55</x:v>
      </x:c>
    </x:row>
    <x:row r="63">
      <x:c r="A63" s="3" t="inlineStr">
        <x:is>
          <x:t xml:space="preserve">Base</x:t>
        </x:is>
      </x:c>
      <x:c r="B63" s="3" t="inlineStr">
        <x:is>
          <x:t xml:space="preserve">xAI</x:t>
        </x:is>
      </x:c>
      <x:c r="C63" s="3" t="n">
        <x:v>2027</x:v>
      </x:c>
      <x:c r="D63" s="23" t="n">
        <x:v>1.5</x:v>
      </x:c>
      <x:c r="E63" s="24" t="n">
        <x:v>0.59133333</x:v>
      </x:c>
      <x:c r="F63" s="23" t="n">
        <x:v>1.22</x:v>
      </x:c>
      <x:c r="G63" s="24" t="n">
        <x:v>0.85</x:v>
      </x:c>
      <x:c r="H63" s="24" t="n">
        <x:v>0.512</x:v>
      </x:c>
      <x:c r="I63" s="5" t="str">
        <x:f>INDEX('01_Benchmark_Input'!$B$2:$B$10,MATCH(B63,'01_Benchmark_Input'!$A$2:$A$10,0))</x:f>
        <x:v>Grok interactive and reasoning assistant</x:v>
      </x:c>
      <x:c r="J63" s="5" t="str">
        <x:f>INDEX('01_Benchmark_Input'!$C$2:$C$10,MATCH(B63,'01_Benchmark_Input'!$A$2:$A$10,0))</x:f>
        <x:v>gptoss120b</x:v>
      </x:c>
      <x:c r="K63" s="6" t="n">
        <x:f>IF(A63="Bear",INDEX('01_Benchmark_Input'!$AB$2:$AB$10,MATCH(B63,'01_Benchmark_Input'!$A$2:$A$10,0)),IF(A63="Bull",INDEX('01_Benchmark_Input'!$AD$2:$AD$10,MATCH(B63,'01_Benchmark_Input'!$A$2:$A$10,0)),INDEX('01_Benchmark_Input'!$AC$2:$AC$10,MATCH(B63,'01_Benchmark_Input'!$A$2:$A$10,0))))</x:f>
        <x:v>0.55</x:v>
      </x:c>
    </x:row>
    <x:row r="64">
      <x:c r="A64" s="3" t="inlineStr">
        <x:is>
          <x:t xml:space="preserve">Base</x:t>
        </x:is>
      </x:c>
      <x:c r="B64" s="3" t="inlineStr">
        <x:is>
          <x:t xml:space="preserve">xAI</x:t>
        </x:is>
      </x:c>
      <x:c r="C64" s="3" t="n">
        <x:v>2028</x:v>
      </x:c>
      <x:c r="D64" s="23" t="n">
        <x:v>2</x:v>
      </x:c>
      <x:c r="E64" s="24" t="n">
        <x:v>0.7125</x:v>
      </x:c>
      <x:c r="F64" s="23" t="n">
        <x:v>1.22</x:v>
      </x:c>
      <x:c r="G64" s="24" t="n">
        <x:v>0.85</x:v>
      </x:c>
      <x:c r="H64" s="24" t="n">
        <x:v>0.575</x:v>
      </x:c>
      <x:c r="I64" s="5" t="str">
        <x:f>INDEX('01_Benchmark_Input'!$B$2:$B$10,MATCH(B64,'01_Benchmark_Input'!$A$2:$A$10,0))</x:f>
        <x:v>Grok interactive and reasoning assistant</x:v>
      </x:c>
      <x:c r="J64" s="5" t="str">
        <x:f>INDEX('01_Benchmark_Input'!$C$2:$C$10,MATCH(B64,'01_Benchmark_Input'!$A$2:$A$10,0))</x:f>
        <x:v>gptoss120b</x:v>
      </x:c>
      <x:c r="K64" s="6" t="n">
        <x:f>IF(A64="Bear",INDEX('01_Benchmark_Input'!$AB$2:$AB$10,MATCH(B64,'01_Benchmark_Input'!$A$2:$A$10,0)),IF(A64="Bull",INDEX('01_Benchmark_Input'!$AD$2:$AD$10,MATCH(B64,'01_Benchmark_Input'!$A$2:$A$10,0)),INDEX('01_Benchmark_Input'!$AC$2:$AC$10,MATCH(B64,'01_Benchmark_Input'!$A$2:$A$10,0))))</x:f>
        <x:v>0.55</x:v>
      </x:c>
    </x:row>
    <x:row r="65">
      <x:c r="A65" s="3" t="inlineStr">
        <x:is>
          <x:t xml:space="preserve">Base</x:t>
        </x:is>
      </x:c>
      <x:c r="B65" s="3" t="inlineStr">
        <x:is>
          <x:t xml:space="preserve">xAI</x:t>
        </x:is>
      </x:c>
      <x:c r="C65" s="3" t="n">
        <x:v>2029</x:v>
      </x:c>
      <x:c r="D65" s="23" t="n">
        <x:v>2.5</x:v>
      </x:c>
      <x:c r="E65" s="24" t="n">
        <x:v>0.7848000000000001</x:v>
      </x:c>
      <x:c r="F65" s="23" t="n">
        <x:v>1.22</x:v>
      </x:c>
      <x:c r="G65" s="24" t="n">
        <x:v>0.85</x:v>
      </x:c>
      <x:c r="H65" s="24" t="n">
        <x:v>0.637</x:v>
      </x:c>
      <x:c r="I65" s="5" t="str">
        <x:f>INDEX('01_Benchmark_Input'!$B$2:$B$10,MATCH(B65,'01_Benchmark_Input'!$A$2:$A$10,0))</x:f>
        <x:v>Grok interactive and reasoning assistant</x:v>
      </x:c>
      <x:c r="J65" s="5" t="str">
        <x:f>INDEX('01_Benchmark_Input'!$C$2:$C$10,MATCH(B65,'01_Benchmark_Input'!$A$2:$A$10,0))</x:f>
        <x:v>gptoss120b</x:v>
      </x:c>
      <x:c r="K65" s="6" t="n">
        <x:f>IF(A65="Bear",INDEX('01_Benchmark_Input'!$AB$2:$AB$10,MATCH(B65,'01_Benchmark_Input'!$A$2:$A$10,0)),IF(A65="Bull",INDEX('01_Benchmark_Input'!$AD$2:$AD$10,MATCH(B65,'01_Benchmark_Input'!$A$2:$A$10,0)),INDEX('01_Benchmark_Input'!$AC$2:$AC$10,MATCH(B65,'01_Benchmark_Input'!$A$2:$A$10,0))))</x:f>
        <x:v>0.55</x:v>
      </x:c>
    </x:row>
    <x:row r="66">
      <x:c r="A66" s="3" t="inlineStr">
        <x:is>
          <x:t xml:space="preserve">Base</x:t>
        </x:is>
      </x:c>
      <x:c r="B66" s="3" t="inlineStr">
        <x:is>
          <x:t xml:space="preserve">xAI</x:t>
        </x:is>
      </x:c>
      <x:c r="C66" s="3" t="n">
        <x:v>2030</x:v>
      </x:c>
      <x:c r="D66" s="23" t="n">
        <x:v>3</x:v>
      </x:c>
      <x:c r="E66" s="24" t="n">
        <x:v>0.83333333</x:v>
      </x:c>
      <x:c r="F66" s="23" t="n">
        <x:v>1.22</x:v>
      </x:c>
      <x:c r="G66" s="24" t="n">
        <x:v>0.85</x:v>
      </x:c>
      <x:c r="H66" s="24" t="n">
        <x:v>0.7</x:v>
      </x:c>
      <x:c r="I66" s="5" t="str">
        <x:f>INDEX('01_Benchmark_Input'!$B$2:$B$10,MATCH(B66,'01_Benchmark_Input'!$A$2:$A$10,0))</x:f>
        <x:v>Grok interactive and reasoning assistant</x:v>
      </x:c>
      <x:c r="J66" s="5" t="str">
        <x:f>INDEX('01_Benchmark_Input'!$C$2:$C$10,MATCH(B66,'01_Benchmark_Input'!$A$2:$A$10,0))</x:f>
        <x:v>gptoss120b</x:v>
      </x:c>
      <x:c r="K66" s="6" t="n">
        <x:f>IF(A66="Bear",INDEX('01_Benchmark_Input'!$AB$2:$AB$10,MATCH(B66,'01_Benchmark_Input'!$A$2:$A$10,0)),IF(A66="Bull",INDEX('01_Benchmark_Input'!$AD$2:$AD$10,MATCH(B66,'01_Benchmark_Input'!$A$2:$A$10,0)),INDEX('01_Benchmark_Input'!$AC$2:$AC$10,MATCH(B66,'01_Benchmark_Input'!$A$2:$A$10,0))))</x:f>
        <x:v>0.55</x:v>
      </x:c>
    </x:row>
    <x:row r="67">
      <x:c r="A67" s="3" t="inlineStr">
        <x:is>
          <x:t xml:space="preserve">Base</x:t>
        </x:is>
      </x:c>
      <x:c r="B67" s="3" t="inlineStr">
        <x:is>
          <x:t xml:space="preserve">OpenAI</x:t>
        </x:is>
      </x:c>
      <x:c r="C67" s="3" t="n">
        <x:v>2026</x:v>
      </x:c>
      <x:c r="D67" s="23" t="n">
        <x:v>5</x:v>
      </x:c>
      <x:c r="E67" s="24" t="n">
        <x:v>0.28</x:v>
      </x:c>
      <x:c r="F67" s="23" t="n">
        <x:v>1.2</x:v>
      </x:c>
      <x:c r="G67" s="24" t="n">
        <x:v>0.88</x:v>
      </x:c>
      <x:c r="H67" s="24" t="n">
        <x:v>0.58</x:v>
      </x:c>
      <x:c r="I67" s="5" t="str">
        <x:f>INDEX('01_Benchmark_Input'!$B$2:$B$10,MATCH(B67,'01_Benchmark_Input'!$A$2:$A$10,0))</x:f>
        <x:v>GPT / ChatGPT / API with reasoning mix</x:v>
      </x:c>
      <x:c r="J67" s="5" t="str">
        <x:f>INDEX('01_Benchmark_Input'!$C$2:$C$10,MATCH(B67,'01_Benchmark_Input'!$A$2:$A$10,0))</x:f>
        <x:v>frontier_composite</x:v>
      </x:c>
      <x:c r="K67" s="6" t="n">
        <x:f>IF(A67="Bear",INDEX('01_Benchmark_Input'!$AB$2:$AB$10,MATCH(B67,'01_Benchmark_Input'!$A$2:$A$10,0)),IF(A67="Bull",INDEX('01_Benchmark_Input'!$AD$2:$AD$10,MATCH(B67,'01_Benchmark_Input'!$A$2:$A$10,0)),INDEX('01_Benchmark_Input'!$AC$2:$AC$10,MATCH(B67,'01_Benchmark_Input'!$A$2:$A$10,0))))</x:f>
        <x:v>0.5</x:v>
      </x:c>
    </x:row>
    <x:row r="68">
      <x:c r="A68" s="3" t="inlineStr">
        <x:is>
          <x:t xml:space="preserve">Base</x:t>
        </x:is>
      </x:c>
      <x:c r="B68" s="3" t="inlineStr">
        <x:is>
          <x:t xml:space="preserve">OpenAI</x:t>
        </x:is>
      </x:c>
      <x:c r="C68" s="3" t="n">
        <x:v>2027</x:v>
      </x:c>
      <x:c r="D68" s="23" t="n">
        <x:v>6.75</x:v>
      </x:c>
      <x:c r="E68" s="24" t="n">
        <x:v>0.47037037</x:v>
      </x:c>
      <x:c r="F68" s="23" t="n">
        <x:v>1.2</x:v>
      </x:c>
      <x:c r="G68" s="24" t="n">
        <x:v>0.88</x:v>
      </x:c>
      <x:c r="H68" s="24" t="n">
        <x:v>0.63</x:v>
      </x:c>
      <x:c r="I68" s="5" t="str">
        <x:f>INDEX('01_Benchmark_Input'!$B$2:$B$10,MATCH(B68,'01_Benchmark_Input'!$A$2:$A$10,0))</x:f>
        <x:v>GPT / ChatGPT / API with reasoning mix</x:v>
      </x:c>
      <x:c r="J68" s="5" t="str">
        <x:f>INDEX('01_Benchmark_Input'!$C$2:$C$10,MATCH(B68,'01_Benchmark_Input'!$A$2:$A$10,0))</x:f>
        <x:v>frontier_composite</x:v>
      </x:c>
      <x:c r="K68" s="6" t="n">
        <x:f>IF(A68="Bear",INDEX('01_Benchmark_Input'!$AB$2:$AB$10,MATCH(B68,'01_Benchmark_Input'!$A$2:$A$10,0)),IF(A68="Bull",INDEX('01_Benchmark_Input'!$AD$2:$AD$10,MATCH(B68,'01_Benchmark_Input'!$A$2:$A$10,0)),INDEX('01_Benchmark_Input'!$AC$2:$AC$10,MATCH(B68,'01_Benchmark_Input'!$A$2:$A$10,0))))</x:f>
        <x:v>0.5</x:v>
      </x:c>
    </x:row>
    <x:row r="69">
      <x:c r="A69" s="3" t="inlineStr">
        <x:is>
          <x:t xml:space="preserve">Base</x:t>
        </x:is>
      </x:c>
      <x:c r="B69" s="3" t="inlineStr">
        <x:is>
          <x:t xml:space="preserve">OpenAI</x:t>
        </x:is>
      </x:c>
      <x:c r="C69" s="3" t="n">
        <x:v>2028</x:v>
      </x:c>
      <x:c r="D69" s="23" t="n">
        <x:v>8.5</x:v>
      </x:c>
      <x:c r="E69" s="24" t="n">
        <x:v>0.58235294</x:v>
      </x:c>
      <x:c r="F69" s="23" t="n">
        <x:v>1.2</x:v>
      </x:c>
      <x:c r="G69" s="24" t="n">
        <x:v>0.88</x:v>
      </x:c>
      <x:c r="H69" s="24" t="n">
        <x:v>0.68</x:v>
      </x:c>
      <x:c r="I69" s="5" t="str">
        <x:f>INDEX('01_Benchmark_Input'!$B$2:$B$10,MATCH(B69,'01_Benchmark_Input'!$A$2:$A$10,0))</x:f>
        <x:v>GPT / ChatGPT / API with reasoning mix</x:v>
      </x:c>
      <x:c r="J69" s="5" t="str">
        <x:f>INDEX('01_Benchmark_Input'!$C$2:$C$10,MATCH(B69,'01_Benchmark_Input'!$A$2:$A$10,0))</x:f>
        <x:v>frontier_composite</x:v>
      </x:c>
      <x:c r="K69" s="6" t="n">
        <x:f>IF(A69="Bear",INDEX('01_Benchmark_Input'!$AB$2:$AB$10,MATCH(B69,'01_Benchmark_Input'!$A$2:$A$10,0)),IF(A69="Bull",INDEX('01_Benchmark_Input'!$AD$2:$AD$10,MATCH(B69,'01_Benchmark_Input'!$A$2:$A$10,0)),INDEX('01_Benchmark_Input'!$AC$2:$AC$10,MATCH(B69,'01_Benchmark_Input'!$A$2:$A$10,0))))</x:f>
        <x:v>0.5</x:v>
      </x:c>
    </x:row>
    <x:row r="70">
      <x:c r="A70" s="3" t="inlineStr">
        <x:is>
          <x:t xml:space="preserve">Base</x:t>
        </x:is>
      </x:c>
      <x:c r="B70" s="3" t="inlineStr">
        <x:is>
          <x:t xml:space="preserve">OpenAI</x:t>
        </x:is>
      </x:c>
      <x:c r="C70" s="3" t="n">
        <x:v>2029</x:v>
      </x:c>
      <x:c r="D70" s="23" t="n">
        <x:v>10.25</x:v>
      </x:c>
      <x:c r="E70" s="24" t="n">
        <x:v>0.65609756</x:v>
      </x:c>
      <x:c r="F70" s="23" t="n">
        <x:v>1.2</x:v>
      </x:c>
      <x:c r="G70" s="24" t="n">
        <x:v>0.88</x:v>
      </x:c>
      <x:c r="H70" s="24" t="n">
        <x:v>0.73</x:v>
      </x:c>
      <x:c r="I70" s="5" t="str">
        <x:f>INDEX('01_Benchmark_Input'!$B$2:$B$10,MATCH(B70,'01_Benchmark_Input'!$A$2:$A$10,0))</x:f>
        <x:v>GPT / ChatGPT / API with reasoning mix</x:v>
      </x:c>
      <x:c r="J70" s="5" t="str">
        <x:f>INDEX('01_Benchmark_Input'!$C$2:$C$10,MATCH(B70,'01_Benchmark_Input'!$A$2:$A$10,0))</x:f>
        <x:v>frontier_composite</x:v>
      </x:c>
      <x:c r="K70" s="6" t="n">
        <x:f>IF(A70="Bear",INDEX('01_Benchmark_Input'!$AB$2:$AB$10,MATCH(B70,'01_Benchmark_Input'!$A$2:$A$10,0)),IF(A70="Bull",INDEX('01_Benchmark_Input'!$AD$2:$AD$10,MATCH(B70,'01_Benchmark_Input'!$A$2:$A$10,0)),INDEX('01_Benchmark_Input'!$AC$2:$AC$10,MATCH(B70,'01_Benchmark_Input'!$A$2:$A$10,0))))</x:f>
        <x:v>0.5</x:v>
      </x:c>
    </x:row>
    <x:row r="71">
      <x:c r="A71" s="3" t="inlineStr">
        <x:is>
          <x:t xml:space="preserve">Base</x:t>
        </x:is>
      </x:c>
      <x:c r="B71" s="3" t="inlineStr">
        <x:is>
          <x:t xml:space="preserve">OpenAI</x:t>
        </x:is>
      </x:c>
      <x:c r="C71" s="3" t="n">
        <x:v>2030</x:v>
      </x:c>
      <x:c r="D71" s="23" t="n">
        <x:v>12</x:v>
      </x:c>
      <x:c r="E71" s="24" t="n">
        <x:v>0.70833333</x:v>
      </x:c>
      <x:c r="F71" s="23" t="n">
        <x:v>1.2</x:v>
      </x:c>
      <x:c r="G71" s="24" t="n">
        <x:v>0.88</x:v>
      </x:c>
      <x:c r="H71" s="24" t="n">
        <x:v>0.78</x:v>
      </x:c>
      <x:c r="I71" s="5" t="str">
        <x:f>INDEX('01_Benchmark_Input'!$B$2:$B$10,MATCH(B71,'01_Benchmark_Input'!$A$2:$A$10,0))</x:f>
        <x:v>GPT / ChatGPT / API with reasoning mix</x:v>
      </x:c>
      <x:c r="J71" s="5" t="str">
        <x:f>INDEX('01_Benchmark_Input'!$C$2:$C$10,MATCH(B71,'01_Benchmark_Input'!$A$2:$A$10,0))</x:f>
        <x:v>frontier_composite</x:v>
      </x:c>
      <x:c r="K71" s="6" t="n">
        <x:f>IF(A71="Bear",INDEX('01_Benchmark_Input'!$AB$2:$AB$10,MATCH(B71,'01_Benchmark_Input'!$A$2:$A$10,0)),IF(A71="Bull",INDEX('01_Benchmark_Input'!$AD$2:$AD$10,MATCH(B71,'01_Benchmark_Input'!$A$2:$A$10,0)),INDEX('01_Benchmark_Input'!$AC$2:$AC$10,MATCH(B71,'01_Benchmark_Input'!$A$2:$A$10,0))))</x:f>
        <x:v>0.5</x:v>
      </x:c>
    </x:row>
    <x:row r="72">
      <x:c r="A72" s="3" t="inlineStr">
        <x:is>
          <x:t xml:space="preserve">Base</x:t>
        </x:is>
      </x:c>
      <x:c r="B72" s="3" t="inlineStr">
        <x:is>
          <x:t xml:space="preserve">Anthropic</x:t>
        </x:is>
      </x:c>
      <x:c r="C72" s="3" t="n">
        <x:v>2026</x:v>
      </x:c>
      <x:c r="D72" s="23" t="n">
        <x:v>3.5</x:v>
      </x:c>
      <x:c r="E72" s="24" t="n">
        <x:v>0.28571429</x:v>
      </x:c>
      <x:c r="F72" s="23" t="n">
        <x:v>1.18</x:v>
      </x:c>
      <x:c r="G72" s="24" t="n">
        <x:v>0.86</x:v>
      </x:c>
      <x:c r="H72" s="24" t="n">
        <x:v>0.52</x:v>
      </x:c>
      <x:c r="I72" s="5" t="str">
        <x:f>INDEX('01_Benchmark_Input'!$B$2:$B$10,MATCH(B72,'01_Benchmark_Input'!$A$2:$A$10,0))</x:f>
        <x:v>Claude coding, agent and long-context enterprise</x:v>
      </x:c>
      <x:c r="J72" s="5" t="str">
        <x:f>INDEX('01_Benchmark_Input'!$C$2:$C$10,MATCH(B72,'01_Benchmark_Input'!$A$2:$A$10,0))</x:f>
        <x:v>frontier_composite</x:v>
      </x:c>
      <x:c r="K72" s="6" t="n">
        <x:f>IF(A72="Bear",INDEX('01_Benchmark_Input'!$AB$2:$AB$10,MATCH(B72,'01_Benchmark_Input'!$A$2:$A$10,0)),IF(A72="Bull",INDEX('01_Benchmark_Input'!$AD$2:$AD$10,MATCH(B72,'01_Benchmark_Input'!$A$2:$A$10,0)),INDEX('01_Benchmark_Input'!$AC$2:$AC$10,MATCH(B72,'01_Benchmark_Input'!$A$2:$A$10,0))))</x:f>
        <x:v>0.5</x:v>
      </x:c>
    </x:row>
    <x:row r="73">
      <x:c r="A73" s="3" t="inlineStr">
        <x:is>
          <x:t xml:space="preserve">Base</x:t>
        </x:is>
      </x:c>
      <x:c r="B73" s="3" t="inlineStr">
        <x:is>
          <x:t xml:space="preserve">Anthropic</x:t>
        </x:is>
      </x:c>
      <x:c r="C73" s="3" t="n">
        <x:v>2027</x:v>
      </x:c>
      <x:c r="D73" s="23" t="n">
        <x:v>4.375</x:v>
      </x:c>
      <x:c r="E73" s="24" t="n">
        <x:v>0.48571429</x:v>
      </x:c>
      <x:c r="F73" s="23" t="n">
        <x:v>1.18</x:v>
      </x:c>
      <x:c r="G73" s="24" t="n">
        <x:v>0.86</x:v>
      </x:c>
      <x:c r="H73" s="24" t="n">
        <x:v>0.575</x:v>
      </x:c>
      <x:c r="I73" s="5" t="str">
        <x:f>INDEX('01_Benchmark_Input'!$B$2:$B$10,MATCH(B73,'01_Benchmark_Input'!$A$2:$A$10,0))</x:f>
        <x:v>Claude coding, agent and long-context enterprise</x:v>
      </x:c>
      <x:c r="J73" s="5" t="str">
        <x:f>INDEX('01_Benchmark_Input'!$C$2:$C$10,MATCH(B73,'01_Benchmark_Input'!$A$2:$A$10,0))</x:f>
        <x:v>frontier_composite</x:v>
      </x:c>
      <x:c r="K73" s="6" t="n">
        <x:f>IF(A73="Bear",INDEX('01_Benchmark_Input'!$AB$2:$AB$10,MATCH(B73,'01_Benchmark_Input'!$A$2:$A$10,0)),IF(A73="Bull",INDEX('01_Benchmark_Input'!$AD$2:$AD$10,MATCH(B73,'01_Benchmark_Input'!$A$2:$A$10,0)),INDEX('01_Benchmark_Input'!$AC$2:$AC$10,MATCH(B73,'01_Benchmark_Input'!$A$2:$A$10,0))))</x:f>
        <x:v>0.5</x:v>
      </x:c>
    </x:row>
    <x:row r="74">
      <x:c r="A74" s="3" t="inlineStr">
        <x:is>
          <x:t xml:space="preserve">Base</x:t>
        </x:is>
      </x:c>
      <x:c r="B74" s="3" t="inlineStr">
        <x:is>
          <x:t xml:space="preserve">Anthropic</x:t>
        </x:is>
      </x:c>
      <x:c r="C74" s="3" t="n">
        <x:v>2028</x:v>
      </x:c>
      <x:c r="D74" s="23" t="n">
        <x:v>5.25</x:v>
      </x:c>
      <x:c r="E74" s="24" t="n">
        <x:v>0.61904762</x:v>
      </x:c>
      <x:c r="F74" s="23" t="n">
        <x:v>1.18</x:v>
      </x:c>
      <x:c r="G74" s="24" t="n">
        <x:v>0.86</x:v>
      </x:c>
      <x:c r="H74" s="24" t="n">
        <x:v>0.63</x:v>
      </x:c>
      <x:c r="I74" s="5" t="str">
        <x:f>INDEX('01_Benchmark_Input'!$B$2:$B$10,MATCH(B74,'01_Benchmark_Input'!$A$2:$A$10,0))</x:f>
        <x:v>Claude coding, agent and long-context enterprise</x:v>
      </x:c>
      <x:c r="J74" s="5" t="str">
        <x:f>INDEX('01_Benchmark_Input'!$C$2:$C$10,MATCH(B74,'01_Benchmark_Input'!$A$2:$A$10,0))</x:f>
        <x:v>frontier_composite</x:v>
      </x:c>
      <x:c r="K74" s="6" t="n">
        <x:f>IF(A74="Bear",INDEX('01_Benchmark_Input'!$AB$2:$AB$10,MATCH(B74,'01_Benchmark_Input'!$A$2:$A$10,0)),IF(A74="Bull",INDEX('01_Benchmark_Input'!$AD$2:$AD$10,MATCH(B74,'01_Benchmark_Input'!$A$2:$A$10,0)),INDEX('01_Benchmark_Input'!$AC$2:$AC$10,MATCH(B74,'01_Benchmark_Input'!$A$2:$A$10,0))))</x:f>
        <x:v>0.5</x:v>
      </x:c>
    </x:row>
    <x:row r="75">
      <x:c r="A75" s="3" t="inlineStr">
        <x:is>
          <x:t xml:space="preserve">Base</x:t>
        </x:is>
      </x:c>
      <x:c r="B75" s="3" t="inlineStr">
        <x:is>
          <x:t xml:space="preserve">Anthropic</x:t>
        </x:is>
      </x:c>
      <x:c r="C75" s="3" t="n">
        <x:v>2029</x:v>
      </x:c>
      <x:c r="D75" s="23" t="n">
        <x:v>6.125</x:v>
      </x:c>
      <x:c r="E75" s="24" t="n">
        <x:v>0.71428571</x:v>
      </x:c>
      <x:c r="F75" s="23" t="n">
        <x:v>1.18</x:v>
      </x:c>
      <x:c r="G75" s="24" t="n">
        <x:v>0.86</x:v>
      </x:c>
      <x:c r="H75" s="24" t="n">
        <x:v>0.6850000000000001</x:v>
      </x:c>
      <x:c r="I75" s="5" t="str">
        <x:f>INDEX('01_Benchmark_Input'!$B$2:$B$10,MATCH(B75,'01_Benchmark_Input'!$A$2:$A$10,0))</x:f>
        <x:v>Claude coding, agent and long-context enterprise</x:v>
      </x:c>
      <x:c r="J75" s="5" t="str">
        <x:f>INDEX('01_Benchmark_Input'!$C$2:$C$10,MATCH(B75,'01_Benchmark_Input'!$A$2:$A$10,0))</x:f>
        <x:v>frontier_composite</x:v>
      </x:c>
      <x:c r="K75" s="6" t="n">
        <x:f>IF(A75="Bear",INDEX('01_Benchmark_Input'!$AB$2:$AB$10,MATCH(B75,'01_Benchmark_Input'!$A$2:$A$10,0)),IF(A75="Bull",INDEX('01_Benchmark_Input'!$AD$2:$AD$10,MATCH(B75,'01_Benchmark_Input'!$A$2:$A$10,0)),INDEX('01_Benchmark_Input'!$AC$2:$AC$10,MATCH(B75,'01_Benchmark_Input'!$A$2:$A$10,0))))</x:f>
        <x:v>0.5</x:v>
      </x:c>
    </x:row>
    <x:row r="76">
      <x:c r="A76" s="3" t="inlineStr">
        <x:is>
          <x:t xml:space="preserve">Base</x:t>
        </x:is>
      </x:c>
      <x:c r="B76" s="3" t="inlineStr">
        <x:is>
          <x:t xml:space="preserve">Anthropic</x:t>
        </x:is>
      </x:c>
      <x:c r="C76" s="3" t="n">
        <x:v>2030</x:v>
      </x:c>
      <x:c r="D76" s="23" t="n">
        <x:v>7</x:v>
      </x:c>
      <x:c r="E76" s="24" t="n">
        <x:v>0.78571429</x:v>
      </x:c>
      <x:c r="F76" s="23" t="n">
        <x:v>1.18</x:v>
      </x:c>
      <x:c r="G76" s="24" t="n">
        <x:v>0.86</x:v>
      </x:c>
      <x:c r="H76" s="24" t="n">
        <x:v>0.74</x:v>
      </x:c>
      <x:c r="I76" s="5" t="str">
        <x:f>INDEX('01_Benchmark_Input'!$B$2:$B$10,MATCH(B76,'01_Benchmark_Input'!$A$2:$A$10,0))</x:f>
        <x:v>Claude coding, agent and long-context enterprise</x:v>
      </x:c>
      <x:c r="J76" s="5" t="str">
        <x:f>INDEX('01_Benchmark_Input'!$C$2:$C$10,MATCH(B76,'01_Benchmark_Input'!$A$2:$A$10,0))</x:f>
        <x:v>frontier_composite</x:v>
      </x:c>
      <x:c r="K76" s="6" t="n">
        <x:f>IF(A76="Bear",INDEX('01_Benchmark_Input'!$AB$2:$AB$10,MATCH(B76,'01_Benchmark_Input'!$A$2:$A$10,0)),IF(A76="Bull",INDEX('01_Benchmark_Input'!$AD$2:$AD$10,MATCH(B76,'01_Benchmark_Input'!$A$2:$A$10,0)),INDEX('01_Benchmark_Input'!$AC$2:$AC$10,MATCH(B76,'01_Benchmark_Input'!$A$2:$A$10,0))))</x:f>
        <x:v>0.5</x:v>
      </x:c>
    </x:row>
    <x:row r="77">
      <x:c r="A77" s="3" t="inlineStr">
        <x:is>
          <x:t xml:space="preserve">Base</x:t>
        </x:is>
      </x:c>
      <x:c r="B77" s="3" t="inlineStr">
        <x:is>
          <x:t xml:space="preserve">DeepSeek</x:t>
        </x:is>
      </x:c>
      <x:c r="C77" s="3" t="n">
        <x:v>2026</x:v>
      </x:c>
      <x:c r="D77" s="23" t="n">
        <x:v>0.5</x:v>
      </x:c>
      <x:c r="E77" s="24" t="n">
        <x:v>0.3</x:v>
      </x:c>
      <x:c r="F77" s="23" t="n">
        <x:v>1.24</x:v>
      </x:c>
      <x:c r="G77" s="24" t="n">
        <x:v>0.82</x:v>
      </x:c>
      <x:c r="H77" s="24" t="n">
        <x:v>0.62</x:v>
      </x:c>
      <x:c r="I77" s="5" t="str">
        <x:f>INDEX('01_Benchmark_Input'!$B$2:$B$10,MATCH(B77,'01_Benchmark_Input'!$A$2:$A$10,0))</x:f>
        <x:v>DeepSeek R1/V3 MoE with reasoning mix</x:v>
      </x:c>
      <x:c r="J77" s="5" t="str">
        <x:f>INDEX('01_Benchmark_Input'!$C$2:$C$10,MATCH(B77,'01_Benchmark_Input'!$A$2:$A$10,0))</x:f>
        <x:v>dsr1</x:v>
      </x:c>
      <x:c r="K77" s="6" t="n">
        <x:f>IF(A77="Bear",INDEX('01_Benchmark_Input'!$AB$2:$AB$10,MATCH(B77,'01_Benchmark_Input'!$A$2:$A$10,0)),IF(A77="Bull",INDEX('01_Benchmark_Input'!$AD$2:$AD$10,MATCH(B77,'01_Benchmark_Input'!$A$2:$A$10,0)),INDEX('01_Benchmark_Input'!$AC$2:$AC$10,MATCH(B77,'01_Benchmark_Input'!$A$2:$A$10,0))))</x:f>
        <x:v>0.85</x:v>
      </x:c>
    </x:row>
    <x:row r="78">
      <x:c r="A78" s="3" t="inlineStr">
        <x:is>
          <x:t xml:space="preserve">Base</x:t>
        </x:is>
      </x:c>
      <x:c r="B78" s="3" t="inlineStr">
        <x:is>
          <x:t xml:space="preserve">DeepSeek</x:t>
        </x:is>
      </x:c>
      <x:c r="C78" s="3" t="n">
        <x:v>2027</x:v>
      </x:c>
      <x:c r="D78" s="23" t="n">
        <x:v>0.825</x:v>
      </x:c>
      <x:c r="E78" s="24" t="n">
        <x:v>0.49939394</x:v>
      </x:c>
      <x:c r="F78" s="23" t="n">
        <x:v>1.24</x:v>
      </x:c>
      <x:c r="G78" s="24" t="n">
        <x:v>0.82</x:v>
      </x:c>
      <x:c r="H78" s="24" t="n">
        <x:v>0.67</x:v>
      </x:c>
      <x:c r="I78" s="5" t="str">
        <x:f>INDEX('01_Benchmark_Input'!$B$2:$B$10,MATCH(B78,'01_Benchmark_Input'!$A$2:$A$10,0))</x:f>
        <x:v>DeepSeek R1/V3 MoE with reasoning mix</x:v>
      </x:c>
      <x:c r="J78" s="5" t="str">
        <x:f>INDEX('01_Benchmark_Input'!$C$2:$C$10,MATCH(B78,'01_Benchmark_Input'!$A$2:$A$10,0))</x:f>
        <x:v>dsr1</x:v>
      </x:c>
      <x:c r="K78" s="6" t="n">
        <x:f>IF(A78="Bear",INDEX('01_Benchmark_Input'!$AB$2:$AB$10,MATCH(B78,'01_Benchmark_Input'!$A$2:$A$10,0)),IF(A78="Bull",INDEX('01_Benchmark_Input'!$AD$2:$AD$10,MATCH(B78,'01_Benchmark_Input'!$A$2:$A$10,0)),INDEX('01_Benchmark_Input'!$AC$2:$AC$10,MATCH(B78,'01_Benchmark_Input'!$A$2:$A$10,0))))</x:f>
        <x:v>0.85</x:v>
      </x:c>
    </x:row>
    <x:row r="79">
      <x:c r="A79" s="3" t="inlineStr">
        <x:is>
          <x:t xml:space="preserve">Base</x:t>
        </x:is>
      </x:c>
      <x:c r="B79" s="3" t="inlineStr">
        <x:is>
          <x:t xml:space="preserve">DeepSeek</x:t>
        </x:is>
      </x:c>
      <x:c r="C79" s="3" t="n">
        <x:v>2028</x:v>
      </x:c>
      <x:c r="D79" s="23" t="n">
        <x:v>1.15</x:v>
      </x:c>
      <x:c r="E79" s="24" t="n">
        <x:v>0.58695652</x:v>
      </x:c>
      <x:c r="F79" s="23" t="n">
        <x:v>1.24</x:v>
      </x:c>
      <x:c r="G79" s="24" t="n">
        <x:v>0.82</x:v>
      </x:c>
      <x:c r="H79" s="24" t="n">
        <x:v>0.72</x:v>
      </x:c>
      <x:c r="I79" s="5" t="str">
        <x:f>INDEX('01_Benchmark_Input'!$B$2:$B$10,MATCH(B79,'01_Benchmark_Input'!$A$2:$A$10,0))</x:f>
        <x:v>DeepSeek R1/V3 MoE with reasoning mix</x:v>
      </x:c>
      <x:c r="J79" s="5" t="str">
        <x:f>INDEX('01_Benchmark_Input'!$C$2:$C$10,MATCH(B79,'01_Benchmark_Input'!$A$2:$A$10,0))</x:f>
        <x:v>dsr1</x:v>
      </x:c>
      <x:c r="K79" s="6" t="n">
        <x:f>IF(A79="Bear",INDEX('01_Benchmark_Input'!$AB$2:$AB$10,MATCH(B79,'01_Benchmark_Input'!$A$2:$A$10,0)),IF(A79="Bull",INDEX('01_Benchmark_Input'!$AD$2:$AD$10,MATCH(B79,'01_Benchmark_Input'!$A$2:$A$10,0)),INDEX('01_Benchmark_Input'!$AC$2:$AC$10,MATCH(B79,'01_Benchmark_Input'!$A$2:$A$10,0))))</x:f>
        <x:v>0.85</x:v>
      </x:c>
    </x:row>
    <x:row r="80">
      <x:c r="A80" s="3" t="inlineStr">
        <x:is>
          <x:t xml:space="preserve">Base</x:t>
        </x:is>
      </x:c>
      <x:c r="B80" s="3" t="inlineStr">
        <x:is>
          <x:t xml:space="preserve">DeepSeek</x:t>
        </x:is>
      </x:c>
      <x:c r="C80" s="3" t="n">
        <x:v>2029</x:v>
      </x:c>
      <x:c r="D80" s="23" t="n">
        <x:v>1.475</x:v>
      </x:c>
      <x:c r="E80" s="24" t="n">
        <x:v>0.6359321999999999</x:v>
      </x:c>
      <x:c r="F80" s="23" t="n">
        <x:v>1.24</x:v>
      </x:c>
      <x:c r="G80" s="24" t="n">
        <x:v>0.82</x:v>
      </x:c>
      <x:c r="H80" s="24" t="n">
        <x:v>0.77</x:v>
      </x:c>
      <x:c r="I80" s="5" t="str">
        <x:f>INDEX('01_Benchmark_Input'!$B$2:$B$10,MATCH(B80,'01_Benchmark_Input'!$A$2:$A$10,0))</x:f>
        <x:v>DeepSeek R1/V3 MoE with reasoning mix</x:v>
      </x:c>
      <x:c r="J80" s="5" t="str">
        <x:f>INDEX('01_Benchmark_Input'!$C$2:$C$10,MATCH(B80,'01_Benchmark_Input'!$A$2:$A$10,0))</x:f>
        <x:v>dsr1</x:v>
      </x:c>
      <x:c r="K80" s="6" t="n">
        <x:f>IF(A80="Bear",INDEX('01_Benchmark_Input'!$AB$2:$AB$10,MATCH(B80,'01_Benchmark_Input'!$A$2:$A$10,0)),IF(A80="Bull",INDEX('01_Benchmark_Input'!$AD$2:$AD$10,MATCH(B80,'01_Benchmark_Input'!$A$2:$A$10,0)),INDEX('01_Benchmark_Input'!$AC$2:$AC$10,MATCH(B80,'01_Benchmark_Input'!$A$2:$A$10,0))))</x:f>
        <x:v>0.85</x:v>
      </x:c>
    </x:row>
    <x:row r="81">
      <x:c r="A81" s="3" t="inlineStr">
        <x:is>
          <x:t xml:space="preserve">Base</x:t>
        </x:is>
      </x:c>
      <x:c r="B81" s="3" t="inlineStr">
        <x:is>
          <x:t xml:space="preserve">DeepSeek</x:t>
        </x:is>
      </x:c>
      <x:c r="C81" s="3" t="n">
        <x:v>2030</x:v>
      </x:c>
      <x:c r="D81" s="23" t="n">
        <x:v>1.8</x:v>
      </x:c>
      <x:c r="E81" s="24" t="n">
        <x:v>0.66666667</x:v>
      </x:c>
      <x:c r="F81" s="23" t="n">
        <x:v>1.24</x:v>
      </x:c>
      <x:c r="G81" s="24" t="n">
        <x:v>0.82</x:v>
      </x:c>
      <x:c r="H81" s="24" t="n">
        <x:v>0.82</x:v>
      </x:c>
      <x:c r="I81" s="5" t="str">
        <x:f>INDEX('01_Benchmark_Input'!$B$2:$B$10,MATCH(B81,'01_Benchmark_Input'!$A$2:$A$10,0))</x:f>
        <x:v>DeepSeek R1/V3 MoE with reasoning mix</x:v>
      </x:c>
      <x:c r="J81" s="5" t="str">
        <x:f>INDEX('01_Benchmark_Input'!$C$2:$C$10,MATCH(B81,'01_Benchmark_Input'!$A$2:$A$10,0))</x:f>
        <x:v>dsr1</x:v>
      </x:c>
      <x:c r="K81" s="6" t="n">
        <x:f>IF(A81="Bear",INDEX('01_Benchmark_Input'!$AB$2:$AB$10,MATCH(B81,'01_Benchmark_Input'!$A$2:$A$10,0)),IF(A81="Bull",INDEX('01_Benchmark_Input'!$AD$2:$AD$10,MATCH(B81,'01_Benchmark_Input'!$A$2:$A$10,0)),INDEX('01_Benchmark_Input'!$AC$2:$AC$10,MATCH(B81,'01_Benchmark_Input'!$A$2:$A$10,0))))</x:f>
        <x:v>0.85</x:v>
      </x:c>
    </x:row>
    <x:row r="82">
      <x:c r="A82" s="3" t="inlineStr">
        <x:is>
          <x:t xml:space="preserve">Base</x:t>
        </x:is>
      </x:c>
      <x:c r="B82" s="3" t="inlineStr">
        <x:is>
          <x:t xml:space="preserve">Alibaba</x:t>
        </x:is>
      </x:c>
      <x:c r="C82" s="3" t="n">
        <x:v>2026</x:v>
      </x:c>
      <x:c r="D82" s="23" t="n">
        <x:v>1.8</x:v>
      </x:c>
      <x:c r="E82" s="24" t="n">
        <x:v>0.36111111</x:v>
      </x:c>
      <x:c r="F82" s="23" t="n">
        <x:v>1.23</x:v>
      </x:c>
      <x:c r="G82" s="24" t="n">
        <x:v>0.84</x:v>
      </x:c>
      <x:c r="H82" s="24" t="n">
        <x:v>0.6</x:v>
      </x:c>
      <x:c r="I82" s="5" t="str">
        <x:f>INDEX('01_Benchmark_Input'!$B$2:$B$10,MATCH(B82,'01_Benchmark_Input'!$A$2:$A$10,0))</x:f>
        <x:v>Qwen API / enterprise MoE assistant</x:v>
      </x:c>
      <x:c r="J82" s="5" t="str">
        <x:f>INDEX('01_Benchmark_Input'!$C$2:$C$10,MATCH(B82,'01_Benchmark_Input'!$A$2:$A$10,0))</x:f>
        <x:v>qwen3.5</x:v>
      </x:c>
      <x:c r="K82" s="6" t="n">
        <x:f>IF(A82="Bear",INDEX('01_Benchmark_Input'!$AB$2:$AB$10,MATCH(B82,'01_Benchmark_Input'!$A$2:$A$10,0)),IF(A82="Bull",INDEX('01_Benchmark_Input'!$AD$2:$AD$10,MATCH(B82,'01_Benchmark_Input'!$A$2:$A$10,0)),INDEX('01_Benchmark_Input'!$AC$2:$AC$10,MATCH(B82,'01_Benchmark_Input'!$A$2:$A$10,0))))</x:f>
        <x:v>0.9</x:v>
      </x:c>
    </x:row>
    <x:row r="83">
      <x:c r="A83" s="3" t="inlineStr">
        <x:is>
          <x:t xml:space="preserve">Base</x:t>
        </x:is>
      </x:c>
      <x:c r="B83" s="3" t="inlineStr">
        <x:is>
          <x:t xml:space="preserve">Alibaba</x:t>
        </x:is>
      </x:c>
      <x:c r="C83" s="3" t="n">
        <x:v>2027</x:v>
      </x:c>
      <x:c r="D83" s="23" t="n">
        <x:v>2.35</x:v>
      </x:c>
      <x:c r="E83" s="24" t="n">
        <x:v>0.54808511</x:v>
      </x:c>
      <x:c r="F83" s="23" t="n">
        <x:v>1.23</x:v>
      </x:c>
      <x:c r="G83" s="24" t="n">
        <x:v>0.84</x:v>
      </x:c>
      <x:c r="H83" s="24" t="n">
        <x:v>0.65</x:v>
      </x:c>
      <x:c r="I83" s="5" t="str">
        <x:f>INDEX('01_Benchmark_Input'!$B$2:$B$10,MATCH(B83,'01_Benchmark_Input'!$A$2:$A$10,0))</x:f>
        <x:v>Qwen API / enterprise MoE assistant</x:v>
      </x:c>
      <x:c r="J83" s="5" t="str">
        <x:f>INDEX('01_Benchmark_Input'!$C$2:$C$10,MATCH(B83,'01_Benchmark_Input'!$A$2:$A$10,0))</x:f>
        <x:v>qwen3.5</x:v>
      </x:c>
      <x:c r="K83" s="6" t="n">
        <x:f>IF(A83="Bear",INDEX('01_Benchmark_Input'!$AB$2:$AB$10,MATCH(B83,'01_Benchmark_Input'!$A$2:$A$10,0)),IF(A83="Bull",INDEX('01_Benchmark_Input'!$AD$2:$AD$10,MATCH(B83,'01_Benchmark_Input'!$A$2:$A$10,0)),INDEX('01_Benchmark_Input'!$AC$2:$AC$10,MATCH(B83,'01_Benchmark_Input'!$A$2:$A$10,0))))</x:f>
        <x:v>0.9</x:v>
      </x:c>
    </x:row>
    <x:row r="84">
      <x:c r="A84" s="3" t="inlineStr">
        <x:is>
          <x:t xml:space="preserve">Base</x:t>
        </x:is>
      </x:c>
      <x:c r="B84" s="3" t="inlineStr">
        <x:is>
          <x:t xml:space="preserve">Alibaba</x:t>
        </x:is>
      </x:c>
      <x:c r="C84" s="3" t="n">
        <x:v>2028</x:v>
      </x:c>
      <x:c r="D84" s="23" t="n">
        <x:v>2.9</x:v>
      </x:c>
      <x:c r="E84" s="24" t="n">
        <x:v>0.6637931</x:v>
      </x:c>
      <x:c r="F84" s="23" t="n">
        <x:v>1.23</x:v>
      </x:c>
      <x:c r="G84" s="24" t="n">
        <x:v>0.84</x:v>
      </x:c>
      <x:c r="H84" s="24" t="n">
        <x:v>0.7</x:v>
      </x:c>
      <x:c r="I84" s="5" t="str">
        <x:f>INDEX('01_Benchmark_Input'!$B$2:$B$10,MATCH(B84,'01_Benchmark_Input'!$A$2:$A$10,0))</x:f>
        <x:v>Qwen API / enterprise MoE assistant</x:v>
      </x:c>
      <x:c r="J84" s="5" t="str">
        <x:f>INDEX('01_Benchmark_Input'!$C$2:$C$10,MATCH(B84,'01_Benchmark_Input'!$A$2:$A$10,0))</x:f>
        <x:v>qwen3.5</x:v>
      </x:c>
      <x:c r="K84" s="6" t="n">
        <x:f>IF(A84="Bear",INDEX('01_Benchmark_Input'!$AB$2:$AB$10,MATCH(B84,'01_Benchmark_Input'!$A$2:$A$10,0)),IF(A84="Bull",INDEX('01_Benchmark_Input'!$AD$2:$AD$10,MATCH(B84,'01_Benchmark_Input'!$A$2:$A$10,0)),INDEX('01_Benchmark_Input'!$AC$2:$AC$10,MATCH(B84,'01_Benchmark_Input'!$A$2:$A$10,0))))</x:f>
        <x:v>0.9</x:v>
      </x:c>
    </x:row>
    <x:row r="85">
      <x:c r="A85" s="3" t="inlineStr">
        <x:is>
          <x:t xml:space="preserve">Base</x:t>
        </x:is>
      </x:c>
      <x:c r="B85" s="3" t="inlineStr">
        <x:is>
          <x:t xml:space="preserve">Alibaba</x:t>
        </x:is>
      </x:c>
      <x:c r="C85" s="3" t="n">
        <x:v>2029</x:v>
      </x:c>
      <x:c r="D85" s="23" t="n">
        <x:v>3.45</x:v>
      </x:c>
      <x:c r="E85" s="24" t="n">
        <x:v>0.7426087</x:v>
      </x:c>
      <x:c r="F85" s="23" t="n">
        <x:v>1.23</x:v>
      </x:c>
      <x:c r="G85" s="24" t="n">
        <x:v>0.84</x:v>
      </x:c>
      <x:c r="H85" s="24" t="n">
        <x:v>0.75</x:v>
      </x:c>
      <x:c r="I85" s="5" t="str">
        <x:f>INDEX('01_Benchmark_Input'!$B$2:$B$10,MATCH(B85,'01_Benchmark_Input'!$A$2:$A$10,0))</x:f>
        <x:v>Qwen API / enterprise MoE assistant</x:v>
      </x:c>
      <x:c r="J85" s="5" t="str">
        <x:f>INDEX('01_Benchmark_Input'!$C$2:$C$10,MATCH(B85,'01_Benchmark_Input'!$A$2:$A$10,0))</x:f>
        <x:v>qwen3.5</x:v>
      </x:c>
      <x:c r="K85" s="6" t="n">
        <x:f>IF(A85="Bear",INDEX('01_Benchmark_Input'!$AB$2:$AB$10,MATCH(B85,'01_Benchmark_Input'!$A$2:$A$10,0)),IF(A85="Bull",INDEX('01_Benchmark_Input'!$AD$2:$AD$10,MATCH(B85,'01_Benchmark_Input'!$A$2:$A$10,0)),INDEX('01_Benchmark_Input'!$AC$2:$AC$10,MATCH(B85,'01_Benchmark_Input'!$A$2:$A$10,0))))</x:f>
        <x:v>0.9</x:v>
      </x:c>
    </x:row>
    <x:row r="86">
      <x:c r="A86" s="3" t="inlineStr">
        <x:is>
          <x:t xml:space="preserve">Base</x:t>
        </x:is>
      </x:c>
      <x:c r="B86" s="3" t="inlineStr">
        <x:is>
          <x:t xml:space="preserve">Alibaba</x:t>
        </x:is>
      </x:c>
      <x:c r="C86" s="3" t="n">
        <x:v>2030</x:v>
      </x:c>
      <x:c r="D86" s="23" t="n">
        <x:v>4</x:v>
      </x:c>
      <x:c r="E86" s="24" t="n">
        <x:v>0.8</x:v>
      </x:c>
      <x:c r="F86" s="23" t="n">
        <x:v>1.23</x:v>
      </x:c>
      <x:c r="G86" s="24" t="n">
        <x:v>0.84</x:v>
      </x:c>
      <x:c r="H86" s="24" t="n">
        <x:v>0.8</x:v>
      </x:c>
      <x:c r="I86" s="5" t="str">
        <x:f>INDEX('01_Benchmark_Input'!$B$2:$B$10,MATCH(B86,'01_Benchmark_Input'!$A$2:$A$10,0))</x:f>
        <x:v>Qwen API / enterprise MoE assistant</x:v>
      </x:c>
      <x:c r="J86" s="5" t="str">
        <x:f>INDEX('01_Benchmark_Input'!$C$2:$C$10,MATCH(B86,'01_Benchmark_Input'!$A$2:$A$10,0))</x:f>
        <x:v>qwen3.5</x:v>
      </x:c>
      <x:c r="K86" s="6" t="n">
        <x:f>IF(A86="Bear",INDEX('01_Benchmark_Input'!$AB$2:$AB$10,MATCH(B86,'01_Benchmark_Input'!$A$2:$A$10,0)),IF(A86="Bull",INDEX('01_Benchmark_Input'!$AD$2:$AD$10,MATCH(B86,'01_Benchmark_Input'!$A$2:$A$10,0)),INDEX('01_Benchmark_Input'!$AC$2:$AC$10,MATCH(B86,'01_Benchmark_Input'!$A$2:$A$10,0))))</x:f>
        <x:v>0.9</x:v>
      </x:c>
    </x:row>
    <x:row r="87">
      <x:c r="A87" s="3" t="inlineStr">
        <x:is>
          <x:t xml:space="preserve">Base</x:t>
        </x:is>
      </x:c>
      <x:c r="B87" s="3" t="inlineStr">
        <x:is>
          <x:t xml:space="preserve">Tencent</x:t>
        </x:is>
      </x:c>
      <x:c r="C87" s="3" t="n">
        <x:v>2026</x:v>
      </x:c>
      <x:c r="D87" s="23" t="n">
        <x:v>1.2</x:v>
      </x:c>
      <x:c r="E87" s="24" t="n">
        <x:v>0.375</x:v>
      </x:c>
      <x:c r="F87" s="23" t="n">
        <x:v>1.23</x:v>
      </x:c>
      <x:c r="G87" s="24" t="n">
        <x:v>0.84</x:v>
      </x:c>
      <x:c r="H87" s="24" t="n">
        <x:v>0.6</x:v>
      </x:c>
      <x:c r="I87" s="5" t="str">
        <x:f>INDEX('01_Benchmark_Input'!$B$2:$B$10,MATCH(B87,'01_Benchmark_Input'!$A$2:$A$10,0))</x:f>
        <x:v>Hunyuan consumer and enterprise assistant</x:v>
      </x:c>
      <x:c r="J87" s="5" t="str">
        <x:f>INDEX('01_Benchmark_Input'!$C$2:$C$10,MATCH(B87,'01_Benchmark_Input'!$A$2:$A$10,0))</x:f>
        <x:v>gptoss120b</x:v>
      </x:c>
      <x:c r="K87" s="6" t="n">
        <x:f>IF(A87="Bear",INDEX('01_Benchmark_Input'!$AB$2:$AB$10,MATCH(B87,'01_Benchmark_Input'!$A$2:$A$10,0)),IF(A87="Bull",INDEX('01_Benchmark_Input'!$AD$2:$AD$10,MATCH(B87,'01_Benchmark_Input'!$A$2:$A$10,0)),INDEX('01_Benchmark_Input'!$AC$2:$AC$10,MATCH(B87,'01_Benchmark_Input'!$A$2:$A$10,0))))</x:f>
        <x:v>0.6</x:v>
      </x:c>
    </x:row>
    <x:row r="88">
      <x:c r="A88" s="3" t="inlineStr">
        <x:is>
          <x:t xml:space="preserve">Base</x:t>
        </x:is>
      </x:c>
      <x:c r="B88" s="3" t="inlineStr">
        <x:is>
          <x:t xml:space="preserve">Tencent</x:t>
        </x:is>
      </x:c>
      <x:c r="C88" s="3" t="n">
        <x:v>2027</x:v>
      </x:c>
      <x:c r="D88" s="23" t="n">
        <x:v>1.65</x:v>
      </x:c>
      <x:c r="E88" s="24" t="n">
        <x:v>0.56848485</x:v>
      </x:c>
      <x:c r="F88" s="23" t="n">
        <x:v>1.23</x:v>
      </x:c>
      <x:c r="G88" s="24" t="n">
        <x:v>0.84</x:v>
      </x:c>
      <x:c r="H88" s="24" t="n">
        <x:v>0.65</x:v>
      </x:c>
      <x:c r="I88" s="5" t="str">
        <x:f>INDEX('01_Benchmark_Input'!$B$2:$B$10,MATCH(B88,'01_Benchmark_Input'!$A$2:$A$10,0))</x:f>
        <x:v>Hunyuan consumer and enterprise assistant</x:v>
      </x:c>
      <x:c r="J88" s="5" t="str">
        <x:f>INDEX('01_Benchmark_Input'!$C$2:$C$10,MATCH(B88,'01_Benchmark_Input'!$A$2:$A$10,0))</x:f>
        <x:v>gptoss120b</x:v>
      </x:c>
      <x:c r="K88" s="6" t="n">
        <x:f>IF(A88="Bear",INDEX('01_Benchmark_Input'!$AB$2:$AB$10,MATCH(B88,'01_Benchmark_Input'!$A$2:$A$10,0)),IF(A88="Bull",INDEX('01_Benchmark_Input'!$AD$2:$AD$10,MATCH(B88,'01_Benchmark_Input'!$A$2:$A$10,0)),INDEX('01_Benchmark_Input'!$AC$2:$AC$10,MATCH(B88,'01_Benchmark_Input'!$A$2:$A$10,0))))</x:f>
        <x:v>0.6</x:v>
      </x:c>
    </x:row>
    <x:row r="89">
      <x:c r="A89" s="3" t="inlineStr">
        <x:is>
          <x:t xml:space="preserve">Base</x:t>
        </x:is>
      </x:c>
      <x:c r="B89" s="3" t="inlineStr">
        <x:is>
          <x:t xml:space="preserve">Tencent</x:t>
        </x:is>
      </x:c>
      <x:c r="C89" s="3" t="n">
        <x:v>2028</x:v>
      </x:c>
      <x:c r="D89" s="23" t="n">
        <x:v>2.1</x:v>
      </x:c>
      <x:c r="E89" s="24" t="n">
        <x:v>0.67857143</x:v>
      </x:c>
      <x:c r="F89" s="23" t="n">
        <x:v>1.23</x:v>
      </x:c>
      <x:c r="G89" s="24" t="n">
        <x:v>0.84</x:v>
      </x:c>
      <x:c r="H89" s="24" t="n">
        <x:v>0.7</x:v>
      </x:c>
      <x:c r="I89" s="5" t="str">
        <x:f>INDEX('01_Benchmark_Input'!$B$2:$B$10,MATCH(B89,'01_Benchmark_Input'!$A$2:$A$10,0))</x:f>
        <x:v>Hunyuan consumer and enterprise assistant</x:v>
      </x:c>
      <x:c r="J89" s="5" t="str">
        <x:f>INDEX('01_Benchmark_Input'!$C$2:$C$10,MATCH(B89,'01_Benchmark_Input'!$A$2:$A$10,0))</x:f>
        <x:v>gptoss120b</x:v>
      </x:c>
      <x:c r="K89" s="6" t="n">
        <x:f>IF(A89="Bear",INDEX('01_Benchmark_Input'!$AB$2:$AB$10,MATCH(B89,'01_Benchmark_Input'!$A$2:$A$10,0)),IF(A89="Bull",INDEX('01_Benchmark_Input'!$AD$2:$AD$10,MATCH(B89,'01_Benchmark_Input'!$A$2:$A$10,0)),INDEX('01_Benchmark_Input'!$AC$2:$AC$10,MATCH(B89,'01_Benchmark_Input'!$A$2:$A$10,0))))</x:f>
        <x:v>0.6</x:v>
      </x:c>
    </x:row>
    <x:row r="90">
      <x:c r="A90" s="3" t="inlineStr">
        <x:is>
          <x:t xml:space="preserve">Base</x:t>
        </x:is>
      </x:c>
      <x:c r="B90" s="3" t="inlineStr">
        <x:is>
          <x:t xml:space="preserve">Tencent</x:t>
        </x:is>
      </x:c>
      <x:c r="C90" s="3" t="n">
        <x:v>2029</x:v>
      </x:c>
      <x:c r="D90" s="23" t="n">
        <x:v>2.55</x:v>
      </x:c>
      <x:c r="E90" s="24" t="n">
        <x:v>0.74980392</x:v>
      </x:c>
      <x:c r="F90" s="23" t="n">
        <x:v>1.23</x:v>
      </x:c>
      <x:c r="G90" s="24" t="n">
        <x:v>0.84</x:v>
      </x:c>
      <x:c r="H90" s="24" t="n">
        <x:v>0.75</x:v>
      </x:c>
      <x:c r="I90" s="5" t="str">
        <x:f>INDEX('01_Benchmark_Input'!$B$2:$B$10,MATCH(B90,'01_Benchmark_Input'!$A$2:$A$10,0))</x:f>
        <x:v>Hunyuan consumer and enterprise assistant</x:v>
      </x:c>
      <x:c r="J90" s="5" t="str">
        <x:f>INDEX('01_Benchmark_Input'!$C$2:$C$10,MATCH(B90,'01_Benchmark_Input'!$A$2:$A$10,0))</x:f>
        <x:v>gptoss120b</x:v>
      </x:c>
      <x:c r="K90" s="6" t="n">
        <x:f>IF(A90="Bear",INDEX('01_Benchmark_Input'!$AB$2:$AB$10,MATCH(B90,'01_Benchmark_Input'!$A$2:$A$10,0)),IF(A90="Bull",INDEX('01_Benchmark_Input'!$AD$2:$AD$10,MATCH(B90,'01_Benchmark_Input'!$A$2:$A$10,0)),INDEX('01_Benchmark_Input'!$AC$2:$AC$10,MATCH(B90,'01_Benchmark_Input'!$A$2:$A$10,0))))</x:f>
        <x:v>0.6</x:v>
      </x:c>
    </x:row>
    <x:row r="91">
      <x:c r="A91" s="3" t="inlineStr">
        <x:is>
          <x:t xml:space="preserve">Base</x:t>
        </x:is>
      </x:c>
      <x:c r="B91" s="3" t="inlineStr">
        <x:is>
          <x:t xml:space="preserve">Tencent</x:t>
        </x:is>
      </x:c>
      <x:c r="C91" s="3" t="n">
        <x:v>2030</x:v>
      </x:c>
      <x:c r="D91" s="23" t="n">
        <x:v>3</x:v>
      </x:c>
      <x:c r="E91" s="24" t="n">
        <x:v>0.8</x:v>
      </x:c>
      <x:c r="F91" s="23" t="n">
        <x:v>1.23</x:v>
      </x:c>
      <x:c r="G91" s="24" t="n">
        <x:v>0.84</x:v>
      </x:c>
      <x:c r="H91" s="24" t="n">
        <x:v>0.8</x:v>
      </x:c>
      <x:c r="I91" s="5" t="str">
        <x:f>INDEX('01_Benchmark_Input'!$B$2:$B$10,MATCH(B91,'01_Benchmark_Input'!$A$2:$A$10,0))</x:f>
        <x:v>Hunyuan consumer and enterprise assistant</x:v>
      </x:c>
      <x:c r="J91" s="5" t="str">
        <x:f>INDEX('01_Benchmark_Input'!$C$2:$C$10,MATCH(B91,'01_Benchmark_Input'!$A$2:$A$10,0))</x:f>
        <x:v>gptoss120b</x:v>
      </x:c>
      <x:c r="K91" s="6" t="n">
        <x:f>IF(A91="Bear",INDEX('01_Benchmark_Input'!$AB$2:$AB$10,MATCH(B91,'01_Benchmark_Input'!$A$2:$A$10,0)),IF(A91="Bull",INDEX('01_Benchmark_Input'!$AD$2:$AD$10,MATCH(B91,'01_Benchmark_Input'!$A$2:$A$10,0)),INDEX('01_Benchmark_Input'!$AC$2:$AC$10,MATCH(B91,'01_Benchmark_Input'!$A$2:$A$10,0))))</x:f>
        <x:v>0.6</x:v>
      </x:c>
    </x:row>
    <x:row r="92">
      <x:c r="A92" s="3" t="inlineStr">
        <x:is>
          <x:t xml:space="preserve">Bull</x:t>
        </x:is>
      </x:c>
      <x:c r="B92" s="3" t="inlineStr">
        <x:is>
          <x:t xml:space="preserve">Microsoft</x:t>
        </x:is>
      </x:c>
      <x:c r="C92" s="3" t="n">
        <x:v>2026</x:v>
      </x:c>
      <x:c r="D92" s="23" t="n">
        <x:v>4</x:v>
      </x:c>
      <x:c r="E92" s="24" t="n">
        <x:v>0.4725</x:v>
      </x:c>
      <x:c r="F92" s="23" t="n">
        <x:v>1.2</x:v>
      </x:c>
      <x:c r="G92" s="24" t="n">
        <x:v>0.86</x:v>
      </x:c>
      <x:c r="H92" s="24" t="n">
        <x:v>0.6</x:v>
      </x:c>
      <x:c r="I92" s="5" t="str">
        <x:f>INDEX('01_Benchmark_Input'!$B$2:$B$10,MATCH(B92,'01_Benchmark_Input'!$A$2:$A$10,0))</x:f>
        <x:v>Copilot / routed closed-model assistant</x:v>
      </x:c>
      <x:c r="J92" s="5" t="str">
        <x:f>INDEX('01_Benchmark_Input'!$C$2:$C$10,MATCH(B92,'01_Benchmark_Input'!$A$2:$A$10,0))</x:f>
        <x:v>gptoss120b</x:v>
      </x:c>
      <x:c r="K92" s="6" t="n">
        <x:f>IF(A92="Bear",INDEX('01_Benchmark_Input'!$AB$2:$AB$10,MATCH(B92,'01_Benchmark_Input'!$A$2:$A$10,0)),IF(A92="Bull",INDEX('01_Benchmark_Input'!$AD$2:$AD$10,MATCH(B92,'01_Benchmark_Input'!$A$2:$A$10,0)),INDEX('01_Benchmark_Input'!$AC$2:$AC$10,MATCH(B92,'01_Benchmark_Input'!$A$2:$A$10,0))))</x:f>
        <x:v>0.8</x:v>
      </x:c>
    </x:row>
    <x:row r="93">
      <x:c r="A93" s="3" t="inlineStr">
        <x:is>
          <x:t xml:space="preserve">Bull</x:t>
        </x:is>
      </x:c>
      <x:c r="B93" s="3" t="inlineStr">
        <x:is>
          <x:t xml:space="preserve">Microsoft</x:t>
        </x:is>
      </x:c>
      <x:c r="C93" s="3" t="n">
        <x:v>2027</x:v>
      </x:c>
      <x:c r="D93" s="23" t="n">
        <x:v>5.25</x:v>
      </x:c>
      <x:c r="E93" s="24" t="n">
        <x:v>0.59790476</x:v>
      </x:c>
      <x:c r="F93" s="23" t="n">
        <x:v>1.2</x:v>
      </x:c>
      <x:c r="G93" s="24" t="n">
        <x:v>0.86</x:v>
      </x:c>
      <x:c r="H93" s="24" t="n">
        <x:v>0.658</x:v>
      </x:c>
      <x:c r="I93" s="5" t="str">
        <x:f>INDEX('01_Benchmark_Input'!$B$2:$B$10,MATCH(B93,'01_Benchmark_Input'!$A$2:$A$10,0))</x:f>
        <x:v>Copilot / routed closed-model assistant</x:v>
      </x:c>
      <x:c r="J93" s="5" t="str">
        <x:f>INDEX('01_Benchmark_Input'!$C$2:$C$10,MATCH(B93,'01_Benchmark_Input'!$A$2:$A$10,0))</x:f>
        <x:v>gptoss120b</x:v>
      </x:c>
      <x:c r="K93" s="6" t="n">
        <x:f>IF(A93="Bear",INDEX('01_Benchmark_Input'!$AB$2:$AB$10,MATCH(B93,'01_Benchmark_Input'!$A$2:$A$10,0)),IF(A93="Bull",INDEX('01_Benchmark_Input'!$AD$2:$AD$10,MATCH(B93,'01_Benchmark_Input'!$A$2:$A$10,0)),INDEX('01_Benchmark_Input'!$AC$2:$AC$10,MATCH(B93,'01_Benchmark_Input'!$A$2:$A$10,0))))</x:f>
        <x:v>0.8</x:v>
      </x:c>
    </x:row>
    <x:row r="94">
      <x:c r="A94" s="3" t="inlineStr">
        <x:is>
          <x:t xml:space="preserve">Bull</x:t>
        </x:is>
      </x:c>
      <x:c r="B94" s="3" t="inlineStr">
        <x:is>
          <x:t xml:space="preserve">Microsoft</x:t>
        </x:is>
      </x:c>
      <x:c r="C94" s="3" t="n">
        <x:v>2028</x:v>
      </x:c>
      <x:c r="D94" s="23" t="n">
        <x:v>6.5</x:v>
      </x:c>
      <x:c r="E94" s="24" t="n">
        <x:v>0.68615385</x:v>
      </x:c>
      <x:c r="F94" s="23" t="n">
        <x:v>1.2</x:v>
      </x:c>
      <x:c r="G94" s="24" t="n">
        <x:v>0.86</x:v>
      </x:c>
      <x:c r="H94" s="24" t="n">
        <x:v>0.715</x:v>
      </x:c>
      <x:c r="I94" s="5" t="str">
        <x:f>INDEX('01_Benchmark_Input'!$B$2:$B$10,MATCH(B94,'01_Benchmark_Input'!$A$2:$A$10,0))</x:f>
        <x:v>Copilot / routed closed-model assistant</x:v>
      </x:c>
      <x:c r="J94" s="5" t="str">
        <x:f>INDEX('01_Benchmark_Input'!$C$2:$C$10,MATCH(B94,'01_Benchmark_Input'!$A$2:$A$10,0))</x:f>
        <x:v>gptoss120b</x:v>
      </x:c>
      <x:c r="K94" s="6" t="n">
        <x:f>IF(A94="Bear",INDEX('01_Benchmark_Input'!$AB$2:$AB$10,MATCH(B94,'01_Benchmark_Input'!$A$2:$A$10,0)),IF(A94="Bull",INDEX('01_Benchmark_Input'!$AD$2:$AD$10,MATCH(B94,'01_Benchmark_Input'!$A$2:$A$10,0)),INDEX('01_Benchmark_Input'!$AC$2:$AC$10,MATCH(B94,'01_Benchmark_Input'!$A$2:$A$10,0))))</x:f>
        <x:v>0.8</x:v>
      </x:c>
    </x:row>
    <x:row r="95">
      <x:c r="A95" s="3" t="inlineStr">
        <x:is>
          <x:t xml:space="preserve">Bull</x:t>
        </x:is>
      </x:c>
      <x:c r="B95" s="3" t="inlineStr">
        <x:is>
          <x:t xml:space="preserve">Microsoft</x:t>
        </x:is>
      </x:c>
      <x:c r="C95" s="3" t="n">
        <x:v>2029</x:v>
      </x:c>
      <x:c r="D95" s="23" t="n">
        <x:v>7.75</x:v>
      </x:c>
      <x:c r="E95" s="24" t="n">
        <x:v>0.75509677</x:v>
      </x:c>
      <x:c r="F95" s="23" t="n">
        <x:v>1.2</x:v>
      </x:c>
      <x:c r="G95" s="24" t="n">
        <x:v>0.86</x:v>
      </x:c>
      <x:c r="H95" s="24" t="n">
        <x:v>0.772</x:v>
      </x:c>
      <x:c r="I95" s="5" t="str">
        <x:f>INDEX('01_Benchmark_Input'!$B$2:$B$10,MATCH(B95,'01_Benchmark_Input'!$A$2:$A$10,0))</x:f>
        <x:v>Copilot / routed closed-model assistant</x:v>
      </x:c>
      <x:c r="J95" s="5" t="str">
        <x:f>INDEX('01_Benchmark_Input'!$C$2:$C$10,MATCH(B95,'01_Benchmark_Input'!$A$2:$A$10,0))</x:f>
        <x:v>gptoss120b</x:v>
      </x:c>
      <x:c r="K95" s="6" t="n">
        <x:f>IF(A95="Bear",INDEX('01_Benchmark_Input'!$AB$2:$AB$10,MATCH(B95,'01_Benchmark_Input'!$A$2:$A$10,0)),IF(A95="Bull",INDEX('01_Benchmark_Input'!$AD$2:$AD$10,MATCH(B95,'01_Benchmark_Input'!$A$2:$A$10,0)),INDEX('01_Benchmark_Input'!$AC$2:$AC$10,MATCH(B95,'01_Benchmark_Input'!$A$2:$A$10,0))))</x:f>
        <x:v>0.8</x:v>
      </x:c>
    </x:row>
    <x:row r="96">
      <x:c r="A96" s="3" t="inlineStr">
        <x:is>
          <x:t xml:space="preserve">Bull</x:t>
        </x:is>
      </x:c>
      <x:c r="B96" s="3" t="inlineStr">
        <x:is>
          <x:t xml:space="preserve">Microsoft</x:t>
        </x:is>
      </x:c>
      <x:c r="C96" s="3" t="n">
        <x:v>2030</x:v>
      </x:c>
      <x:c r="D96" s="23" t="n">
        <x:v>9</x:v>
      </x:c>
      <x:c r="E96" s="24" t="n">
        <x:v>0.81288889</x:v>
      </x:c>
      <x:c r="F96" s="23" t="n">
        <x:v>1.2</x:v>
      </x:c>
      <x:c r="G96" s="24" t="n">
        <x:v>0.86</x:v>
      </x:c>
      <x:c r="H96" s="24" t="n">
        <x:v>0.83</x:v>
      </x:c>
      <x:c r="I96" s="5" t="str">
        <x:f>INDEX('01_Benchmark_Input'!$B$2:$B$10,MATCH(B96,'01_Benchmark_Input'!$A$2:$A$10,0))</x:f>
        <x:v>Copilot / routed closed-model assistant</x:v>
      </x:c>
      <x:c r="J96" s="5" t="str">
        <x:f>INDEX('01_Benchmark_Input'!$C$2:$C$10,MATCH(B96,'01_Benchmark_Input'!$A$2:$A$10,0))</x:f>
        <x:v>gptoss120b</x:v>
      </x:c>
      <x:c r="K96" s="6" t="n">
        <x:f>IF(A96="Bear",INDEX('01_Benchmark_Input'!$AB$2:$AB$10,MATCH(B96,'01_Benchmark_Input'!$A$2:$A$10,0)),IF(A96="Bull",INDEX('01_Benchmark_Input'!$AD$2:$AD$10,MATCH(B96,'01_Benchmark_Input'!$A$2:$A$10,0)),INDEX('01_Benchmark_Input'!$AC$2:$AC$10,MATCH(B96,'01_Benchmark_Input'!$A$2:$A$10,0))))</x:f>
        <x:v>0.8</x:v>
      </x:c>
    </x:row>
    <x:row r="97">
      <x:c r="A97" s="3" t="inlineStr">
        <x:is>
          <x:t xml:space="preserve">Bull</x:t>
        </x:is>
      </x:c>
      <x:c r="B97" s="3" t="inlineStr">
        <x:is>
          <x:t xml:space="preserve">Google</x:t>
        </x:is>
      </x:c>
      <x:c r="C97" s="3" t="n">
        <x:v>2026</x:v>
      </x:c>
      <x:c r="D97" s="23" t="n">
        <x:v>4.5</x:v>
      </x:c>
      <x:c r="E97" s="24" t="n">
        <x:v>0.51333333</x:v>
      </x:c>
      <x:c r="F97" s="23" t="n">
        <x:v>1.18</x:v>
      </x:c>
      <x:c r="G97" s="24" t="n">
        <x:v>0.88</x:v>
      </x:c>
      <x:c r="H97" s="24" t="n">
        <x:v>0.6</x:v>
      </x:c>
      <x:c r="I97" s="5" t="str">
        <x:f>INDEX('01_Benchmark_Input'!$B$2:$B$10,MATCH(B97,'01_Benchmark_Input'!$A$2:$A$10,0))</x:f>
        <x:v>Gemini product-integrated multimodal assistant</x:v>
      </x:c>
      <x:c r="J97" s="5" t="str">
        <x:f>INDEX('01_Benchmark_Input'!$C$2:$C$10,MATCH(B97,'01_Benchmark_Input'!$A$2:$A$10,0))</x:f>
        <x:v>frontier_composite</x:v>
      </x:c>
      <x:c r="K97" s="6" t="n">
        <x:f>IF(A97="Bear",INDEX('01_Benchmark_Input'!$AB$2:$AB$10,MATCH(B97,'01_Benchmark_Input'!$A$2:$A$10,0)),IF(A97="Bull",INDEX('01_Benchmark_Input'!$AD$2:$AD$10,MATCH(B97,'01_Benchmark_Input'!$A$2:$A$10,0)),INDEX('01_Benchmark_Input'!$AC$2:$AC$10,MATCH(B97,'01_Benchmark_Input'!$A$2:$A$10,0))))</x:f>
        <x:v>0.8</x:v>
      </x:c>
    </x:row>
    <x:row r="98">
      <x:c r="A98" s="3" t="inlineStr">
        <x:is>
          <x:t xml:space="preserve">Bull</x:t>
        </x:is>
      </x:c>
      <x:c r="B98" s="3" t="inlineStr">
        <x:is>
          <x:t xml:space="preserve">Google</x:t>
        </x:is>
      </x:c>
      <x:c r="C98" s="3" t="n">
        <x:v>2027</x:v>
      </x:c>
      <x:c r="D98" s="23" t="n">
        <x:v>5.375</x:v>
      </x:c>
      <x:c r="E98" s="24" t="n">
        <x:v>0.67460465</x:v>
      </x:c>
      <x:c r="F98" s="23" t="n">
        <x:v>1.18</x:v>
      </x:c>
      <x:c r="G98" s="24" t="n">
        <x:v>0.88</x:v>
      </x:c>
      <x:c r="H98" s="24" t="n">
        <x:v>0.65</x:v>
      </x:c>
      <x:c r="I98" s="5" t="str">
        <x:f>INDEX('01_Benchmark_Input'!$B$2:$B$10,MATCH(B98,'01_Benchmark_Input'!$A$2:$A$10,0))</x:f>
        <x:v>Gemini product-integrated multimodal assistant</x:v>
      </x:c>
      <x:c r="J98" s="5" t="str">
        <x:f>INDEX('01_Benchmark_Input'!$C$2:$C$10,MATCH(B98,'01_Benchmark_Input'!$A$2:$A$10,0))</x:f>
        <x:v>frontier_composite</x:v>
      </x:c>
      <x:c r="K98" s="6" t="n">
        <x:f>IF(A98="Bear",INDEX('01_Benchmark_Input'!$AB$2:$AB$10,MATCH(B98,'01_Benchmark_Input'!$A$2:$A$10,0)),IF(A98="Bull",INDEX('01_Benchmark_Input'!$AD$2:$AD$10,MATCH(B98,'01_Benchmark_Input'!$A$2:$A$10,0)),INDEX('01_Benchmark_Input'!$AC$2:$AC$10,MATCH(B98,'01_Benchmark_Input'!$A$2:$A$10,0))))</x:f>
        <x:v>0.8</x:v>
      </x:c>
    </x:row>
    <x:row r="99">
      <x:c r="A99" s="3" t="inlineStr">
        <x:is>
          <x:t xml:space="preserve">Bull</x:t>
        </x:is>
      </x:c>
      <x:c r="B99" s="3" t="inlineStr">
        <x:is>
          <x:t xml:space="preserve">Google</x:t>
        </x:is>
      </x:c>
      <x:c r="C99" s="3" t="n">
        <x:v>2028</x:v>
      </x:c>
      <x:c r="D99" s="23" t="n">
        <x:v>6.25</x:v>
      </x:c>
      <x:c r="E99" s="24" t="n">
        <x:v>0.80288</x:v>
      </x:c>
      <x:c r="F99" s="23" t="n">
        <x:v>1.18</x:v>
      </x:c>
      <x:c r="G99" s="24" t="n">
        <x:v>0.88</x:v>
      </x:c>
      <x:c r="H99" s="24" t="n">
        <x:v>0.7</x:v>
      </x:c>
      <x:c r="I99" s="5" t="str">
        <x:f>INDEX('01_Benchmark_Input'!$B$2:$B$10,MATCH(B99,'01_Benchmark_Input'!$A$2:$A$10,0))</x:f>
        <x:v>Gemini product-integrated multimodal assistant</x:v>
      </x:c>
      <x:c r="J99" s="5" t="str">
        <x:f>INDEX('01_Benchmark_Input'!$C$2:$C$10,MATCH(B99,'01_Benchmark_Input'!$A$2:$A$10,0))</x:f>
        <x:v>frontier_composite</x:v>
      </x:c>
      <x:c r="K99" s="6" t="n">
        <x:f>IF(A99="Bear",INDEX('01_Benchmark_Input'!$AB$2:$AB$10,MATCH(B99,'01_Benchmark_Input'!$A$2:$A$10,0)),IF(A99="Bull",INDEX('01_Benchmark_Input'!$AD$2:$AD$10,MATCH(B99,'01_Benchmark_Input'!$A$2:$A$10,0)),INDEX('01_Benchmark_Input'!$AC$2:$AC$10,MATCH(B99,'01_Benchmark_Input'!$A$2:$A$10,0))))</x:f>
        <x:v>0.8</x:v>
      </x:c>
    </x:row>
    <x:row r="100">
      <x:c r="A100" s="3" t="inlineStr">
        <x:is>
          <x:t xml:space="preserve">Bull</x:t>
        </x:is>
      </x:c>
      <x:c r="B100" s="3" t="inlineStr">
        <x:is>
          <x:t xml:space="preserve">Google</x:t>
        </x:is>
      </x:c>
      <x:c r="C100" s="3" t="n">
        <x:v>2029</x:v>
      </x:c>
      <x:c r="D100" s="23" t="n">
        <x:v>7.125</x:v>
      </x:c>
      <x:c r="E100" s="24" t="n">
        <x:v>0.90989474</x:v>
      </x:c>
      <x:c r="F100" s="23" t="n">
        <x:v>1.18</x:v>
      </x:c>
      <x:c r="G100" s="24" t="n">
        <x:v>0.88</x:v>
      </x:c>
      <x:c r="H100" s="24" t="n">
        <x:v>0.75</x:v>
      </x:c>
      <x:c r="I100" s="5" t="str">
        <x:f>INDEX('01_Benchmark_Input'!$B$2:$B$10,MATCH(B100,'01_Benchmark_Input'!$A$2:$A$10,0))</x:f>
        <x:v>Gemini product-integrated multimodal assistant</x:v>
      </x:c>
      <x:c r="J100" s="5" t="str">
        <x:f>INDEX('01_Benchmark_Input'!$C$2:$C$10,MATCH(B100,'01_Benchmark_Input'!$A$2:$A$10,0))</x:f>
        <x:v>frontier_composite</x:v>
      </x:c>
      <x:c r="K100" s="6" t="n">
        <x:f>IF(A100="Bear",INDEX('01_Benchmark_Input'!$AB$2:$AB$10,MATCH(B100,'01_Benchmark_Input'!$A$2:$A$10,0)),IF(A100="Bull",INDEX('01_Benchmark_Input'!$AD$2:$AD$10,MATCH(B100,'01_Benchmark_Input'!$A$2:$A$10,0)),INDEX('01_Benchmark_Input'!$AC$2:$AC$10,MATCH(B100,'01_Benchmark_Input'!$A$2:$A$10,0))))</x:f>
        <x:v>0.8</x:v>
      </x:c>
    </x:row>
    <x:row r="101">
      <x:c r="A101" s="3" t="inlineStr">
        <x:is>
          <x:t xml:space="preserve">Bull</x:t>
        </x:is>
      </x:c>
      <x:c r="B101" s="3" t="inlineStr">
        <x:is>
          <x:t xml:space="preserve">Google</x:t>
        </x:is>
      </x:c>
      <x:c r="C101" s="3" t="n">
        <x:v>2030</x:v>
      </x:c>
      <x:c r="D101" s="23" t="n">
        <x:v>8</x:v>
      </x:c>
      <x:c r="E101" s="24" t="n">
        <x:v>1</x:v>
      </x:c>
      <x:c r="F101" s="23" t="n">
        <x:v>1.18</x:v>
      </x:c>
      <x:c r="G101" s="24" t="n">
        <x:v>0.88</x:v>
      </x:c>
      <x:c r="H101" s="24" t="n">
        <x:v>0.8</x:v>
      </x:c>
      <x:c r="I101" s="5" t="str">
        <x:f>INDEX('01_Benchmark_Input'!$B$2:$B$10,MATCH(B101,'01_Benchmark_Input'!$A$2:$A$10,0))</x:f>
        <x:v>Gemini product-integrated multimodal assistant</x:v>
      </x:c>
      <x:c r="J101" s="5" t="str">
        <x:f>INDEX('01_Benchmark_Input'!$C$2:$C$10,MATCH(B101,'01_Benchmark_Input'!$A$2:$A$10,0))</x:f>
        <x:v>frontier_composite</x:v>
      </x:c>
      <x:c r="K101" s="6" t="n">
        <x:f>IF(A101="Bear",INDEX('01_Benchmark_Input'!$AB$2:$AB$10,MATCH(B101,'01_Benchmark_Input'!$A$2:$A$10,0)),IF(A101="Bull",INDEX('01_Benchmark_Input'!$AD$2:$AD$10,MATCH(B101,'01_Benchmark_Input'!$A$2:$A$10,0)),INDEX('01_Benchmark_Input'!$AC$2:$AC$10,MATCH(B101,'01_Benchmark_Input'!$A$2:$A$10,0))))</x:f>
        <x:v>0.8</x:v>
      </x:c>
    </x:row>
    <x:row r="102">
      <x:c r="A102" s="3" t="inlineStr">
        <x:is>
          <x:t xml:space="preserve">Bull</x:t>
        </x:is>
      </x:c>
      <x:c r="B102" s="3" t="inlineStr">
        <x:is>
          <x:t xml:space="preserve">Meta</x:t>
        </x:is>
      </x:c>
      <x:c r="C102" s="3" t="n">
        <x:v>2026</x:v>
      </x:c>
      <x:c r="D102" s="23" t="n">
        <x:v>3.5</x:v>
      </x:c>
      <x:c r="E102" s="24" t="n">
        <x:v>0.48</x:v>
      </x:c>
      <x:c r="F102" s="23" t="n">
        <x:v>1.2</x:v>
      </x:c>
      <x:c r="G102" s="24" t="n">
        <x:v>0.87</x:v>
      </x:c>
      <x:c r="H102" s="24" t="n">
        <x:v>0.63</x:v>
      </x:c>
      <x:c r="I102" s="5" t="str">
        <x:f>INDEX('01_Benchmark_Input'!$B$2:$B$10,MATCH(B102,'01_Benchmark_Input'!$A$2:$A$10,0))</x:f>
        <x:v>Llama / Meta AI general assistant</x:v>
      </x:c>
      <x:c r="J102" s="5" t="str">
        <x:f>INDEX('01_Benchmark_Input'!$C$2:$C$10,MATCH(B102,'01_Benchmark_Input'!$A$2:$A$10,0))</x:f>
        <x:v>llama70b</x:v>
      </x:c>
      <x:c r="K102" s="6" t="n">
        <x:f>IF(A102="Bear",INDEX('01_Benchmark_Input'!$AB$2:$AB$10,MATCH(B102,'01_Benchmark_Input'!$A$2:$A$10,0)),IF(A102="Bull",INDEX('01_Benchmark_Input'!$AD$2:$AD$10,MATCH(B102,'01_Benchmark_Input'!$A$2:$A$10,0)),INDEX('01_Benchmark_Input'!$AC$2:$AC$10,MATCH(B102,'01_Benchmark_Input'!$A$2:$A$10,0))))</x:f>
        <x:v>1</x:v>
      </x:c>
    </x:row>
    <x:row r="103">
      <x:c r="A103" s="3" t="inlineStr">
        <x:is>
          <x:t xml:space="preserve">Bull</x:t>
        </x:is>
      </x:c>
      <x:c r="B103" s="3" t="inlineStr">
        <x:is>
          <x:t xml:space="preserve">Meta</x:t>
        </x:is>
      </x:c>
      <x:c r="C103" s="3" t="n">
        <x:v>2027</x:v>
      </x:c>
      <x:c r="D103" s="23" t="n">
        <x:v>4.375</x:v>
      </x:c>
      <x:c r="E103" s="24" t="n">
        <x:v>0.65577143</x:v>
      </x:c>
      <x:c r="F103" s="23" t="n">
        <x:v>1.2</x:v>
      </x:c>
      <x:c r="G103" s="24" t="n">
        <x:v>0.87</x:v>
      </x:c>
      <x:c r="H103" s="24" t="n">
        <x:v>0.6879999999999999</x:v>
      </x:c>
      <x:c r="I103" s="5" t="str">
        <x:f>INDEX('01_Benchmark_Input'!$B$2:$B$10,MATCH(B103,'01_Benchmark_Input'!$A$2:$A$10,0))</x:f>
        <x:v>Llama / Meta AI general assistant</x:v>
      </x:c>
      <x:c r="J103" s="5" t="str">
        <x:f>INDEX('01_Benchmark_Input'!$C$2:$C$10,MATCH(B103,'01_Benchmark_Input'!$A$2:$A$10,0))</x:f>
        <x:v>llama70b</x:v>
      </x:c>
      <x:c r="K103" s="6" t="n">
        <x:f>IF(A103="Bear",INDEX('01_Benchmark_Input'!$AB$2:$AB$10,MATCH(B103,'01_Benchmark_Input'!$A$2:$A$10,0)),IF(A103="Bull",INDEX('01_Benchmark_Input'!$AD$2:$AD$10,MATCH(B103,'01_Benchmark_Input'!$A$2:$A$10,0)),INDEX('01_Benchmark_Input'!$AC$2:$AC$10,MATCH(B103,'01_Benchmark_Input'!$A$2:$A$10,0))))</x:f>
        <x:v>1</x:v>
      </x:c>
    </x:row>
    <x:row r="104">
      <x:c r="A104" s="3" t="inlineStr">
        <x:is>
          <x:t xml:space="preserve">Bull</x:t>
        </x:is>
      </x:c>
      <x:c r="B104" s="3" t="inlineStr">
        <x:is>
          <x:t xml:space="preserve">Meta</x:t>
        </x:is>
      </x:c>
      <x:c r="C104" s="3" t="n">
        <x:v>2028</x:v>
      </x:c>
      <x:c r="D104" s="23" t="n">
        <x:v>5.25</x:v>
      </x:c>
      <x:c r="E104" s="24" t="n">
        <x:v>0.78571429</x:v>
      </x:c>
      <x:c r="F104" s="23" t="n">
        <x:v>1.2</x:v>
      </x:c>
      <x:c r="G104" s="24" t="n">
        <x:v>0.87</x:v>
      </x:c>
      <x:c r="H104" s="24" t="n">
        <x:v>0.745</x:v>
      </x:c>
      <x:c r="I104" s="5" t="str">
        <x:f>INDEX('01_Benchmark_Input'!$B$2:$B$10,MATCH(B104,'01_Benchmark_Input'!$A$2:$A$10,0))</x:f>
        <x:v>Llama / Meta AI general assistant</x:v>
      </x:c>
      <x:c r="J104" s="5" t="str">
        <x:f>INDEX('01_Benchmark_Input'!$C$2:$C$10,MATCH(B104,'01_Benchmark_Input'!$A$2:$A$10,0))</x:f>
        <x:v>llama70b</x:v>
      </x:c>
      <x:c r="K104" s="6" t="n">
        <x:f>IF(A104="Bear",INDEX('01_Benchmark_Input'!$AB$2:$AB$10,MATCH(B104,'01_Benchmark_Input'!$A$2:$A$10,0)),IF(A104="Bull",INDEX('01_Benchmark_Input'!$AD$2:$AD$10,MATCH(B104,'01_Benchmark_Input'!$A$2:$A$10,0)),INDEX('01_Benchmark_Input'!$AC$2:$AC$10,MATCH(B104,'01_Benchmark_Input'!$A$2:$A$10,0))))</x:f>
        <x:v>1</x:v>
      </x:c>
    </x:row>
    <x:row r="105">
      <x:c r="A105" s="3" t="inlineStr">
        <x:is>
          <x:t xml:space="preserve">Bull</x:t>
        </x:is>
      </x:c>
      <x:c r="B105" s="3" t="inlineStr">
        <x:is>
          <x:t xml:space="preserve">Meta</x:t>
        </x:is>
      </x:c>
      <x:c r="C105" s="3" t="n">
        <x:v>2029</x:v>
      </x:c>
      <x:c r="D105" s="23" t="n">
        <x:v>6.125</x:v>
      </x:c>
      <x:c r="E105" s="24" t="n">
        <x:v>0.88995918</x:v>
      </x:c>
      <x:c r="F105" s="23" t="n">
        <x:v>1.2</x:v>
      </x:c>
      <x:c r="G105" s="24" t="n">
        <x:v>0.87</x:v>
      </x:c>
      <x:c r="H105" s="24" t="n">
        <x:v>0.802</x:v>
      </x:c>
      <x:c r="I105" s="5" t="str">
        <x:f>INDEX('01_Benchmark_Input'!$B$2:$B$10,MATCH(B105,'01_Benchmark_Input'!$A$2:$A$10,0))</x:f>
        <x:v>Llama / Meta AI general assistant</x:v>
      </x:c>
      <x:c r="J105" s="5" t="str">
        <x:f>INDEX('01_Benchmark_Input'!$C$2:$C$10,MATCH(B105,'01_Benchmark_Input'!$A$2:$A$10,0))</x:f>
        <x:v>llama70b</x:v>
      </x:c>
      <x:c r="K105" s="6" t="n">
        <x:f>IF(A105="Bear",INDEX('01_Benchmark_Input'!$AB$2:$AB$10,MATCH(B105,'01_Benchmark_Input'!$A$2:$A$10,0)),IF(A105="Bull",INDEX('01_Benchmark_Input'!$AD$2:$AD$10,MATCH(B105,'01_Benchmark_Input'!$A$2:$A$10,0)),INDEX('01_Benchmark_Input'!$AC$2:$AC$10,MATCH(B105,'01_Benchmark_Input'!$A$2:$A$10,0))))</x:f>
        <x:v>1</x:v>
      </x:c>
    </x:row>
    <x:row r="106">
      <x:c r="A106" s="3" t="inlineStr">
        <x:is>
          <x:t xml:space="preserve">Bull</x:t>
        </x:is>
      </x:c>
      <x:c r="B106" s="3" t="inlineStr">
        <x:is>
          <x:t xml:space="preserve">Meta</x:t>
        </x:is>
      </x:c>
      <x:c r="C106" s="3" t="n">
        <x:v>2030</x:v>
      </x:c>
      <x:c r="D106" s="23" t="n">
        <x:v>7</x:v>
      </x:c>
      <x:c r="E106" s="24" t="n">
        <x:v>0.97771429</x:v>
      </x:c>
      <x:c r="F106" s="23" t="n">
        <x:v>1.2</x:v>
      </x:c>
      <x:c r="G106" s="24" t="n">
        <x:v>0.87</x:v>
      </x:c>
      <x:c r="H106" s="24" t="n">
        <x:v>0.86</x:v>
      </x:c>
      <x:c r="I106" s="5" t="str">
        <x:f>INDEX('01_Benchmark_Input'!$B$2:$B$10,MATCH(B106,'01_Benchmark_Input'!$A$2:$A$10,0))</x:f>
        <x:v>Llama / Meta AI general assistant</x:v>
      </x:c>
      <x:c r="J106" s="5" t="str">
        <x:f>INDEX('01_Benchmark_Input'!$C$2:$C$10,MATCH(B106,'01_Benchmark_Input'!$A$2:$A$10,0))</x:f>
        <x:v>llama70b</x:v>
      </x:c>
      <x:c r="K106" s="6" t="n">
        <x:f>IF(A106="Bear",INDEX('01_Benchmark_Input'!$AB$2:$AB$10,MATCH(B106,'01_Benchmark_Input'!$A$2:$A$10,0)),IF(A106="Bull",INDEX('01_Benchmark_Input'!$AD$2:$AD$10,MATCH(B106,'01_Benchmark_Input'!$A$2:$A$10,0)),INDEX('01_Benchmark_Input'!$AC$2:$AC$10,MATCH(B106,'01_Benchmark_Input'!$A$2:$A$10,0))))</x:f>
        <x:v>1</x:v>
      </x:c>
    </x:row>
    <x:row r="107">
      <x:c r="A107" s="3" t="inlineStr">
        <x:is>
          <x:t xml:space="preserve">Bull</x:t>
        </x:is>
      </x:c>
      <x:c r="B107" s="3" t="inlineStr">
        <x:is>
          <x:t xml:space="preserve">xAI</x:t>
        </x:is>
      </x:c>
      <x:c r="C107" s="3" t="n">
        <x:v>2026</x:v>
      </x:c>
      <x:c r="D107" s="23" t="n">
        <x:v>1</x:v>
      </x:c>
      <x:c r="E107" s="24" t="n">
        <x:v>0.367</x:v>
      </x:c>
      <x:c r="F107" s="23" t="n">
        <x:v>1.22</x:v>
      </x:c>
      <x:c r="G107" s="24" t="n">
        <x:v>0.85</x:v>
      </x:c>
      <x:c r="H107" s="24" t="n">
        <x:v>0.5</x:v>
      </x:c>
      <x:c r="I107" s="5" t="str">
        <x:f>INDEX('01_Benchmark_Input'!$B$2:$B$10,MATCH(B107,'01_Benchmark_Input'!$A$2:$A$10,0))</x:f>
        <x:v>Grok interactive and reasoning assistant</x:v>
      </x:c>
      <x:c r="J107" s="5" t="str">
        <x:f>INDEX('01_Benchmark_Input'!$C$2:$C$10,MATCH(B107,'01_Benchmark_Input'!$A$2:$A$10,0))</x:f>
        <x:v>gptoss120b</x:v>
      </x:c>
      <x:c r="K107" s="6" t="n">
        <x:f>IF(A107="Bear",INDEX('01_Benchmark_Input'!$AB$2:$AB$10,MATCH(B107,'01_Benchmark_Input'!$A$2:$A$10,0)),IF(A107="Bull",INDEX('01_Benchmark_Input'!$AD$2:$AD$10,MATCH(B107,'01_Benchmark_Input'!$A$2:$A$10,0)),INDEX('01_Benchmark_Input'!$AC$2:$AC$10,MATCH(B107,'01_Benchmark_Input'!$A$2:$A$10,0))))</x:f>
        <x:v>0.75</x:v>
      </x:c>
    </x:row>
    <x:row r="108">
      <x:c r="A108" s="3" t="inlineStr">
        <x:is>
          <x:t xml:space="preserve">Bull</x:t>
        </x:is>
      </x:c>
      <x:c r="B108" s="3" t="inlineStr">
        <x:is>
          <x:t xml:space="preserve">xAI</x:t>
        </x:is>
      </x:c>
      <x:c r="C108" s="3" t="n">
        <x:v>2027</x:v>
      </x:c>
      <x:c r="D108" s="23" t="n">
        <x:v>1.5</x:v>
      </x:c>
      <x:c r="E108" s="24" t="n">
        <x:v>0.64066667</x:v>
      </x:c>
      <x:c r="F108" s="23" t="n">
        <x:v>1.22</x:v>
      </x:c>
      <x:c r="G108" s="24" t="n">
        <x:v>0.85</x:v>
      </x:c>
      <x:c r="H108" s="24" t="n">
        <x:v>0.57</x:v>
      </x:c>
      <x:c r="I108" s="5" t="str">
        <x:f>INDEX('01_Benchmark_Input'!$B$2:$B$10,MATCH(B108,'01_Benchmark_Input'!$A$2:$A$10,0))</x:f>
        <x:v>Grok interactive and reasoning assistant</x:v>
      </x:c>
      <x:c r="J108" s="5" t="str">
        <x:f>INDEX('01_Benchmark_Input'!$C$2:$C$10,MATCH(B108,'01_Benchmark_Input'!$A$2:$A$10,0))</x:f>
        <x:v>gptoss120b</x:v>
      </x:c>
      <x:c r="K108" s="6" t="n">
        <x:f>IF(A108="Bear",INDEX('01_Benchmark_Input'!$AB$2:$AB$10,MATCH(B108,'01_Benchmark_Input'!$A$2:$A$10,0)),IF(A108="Bull",INDEX('01_Benchmark_Input'!$AD$2:$AD$10,MATCH(B108,'01_Benchmark_Input'!$A$2:$A$10,0)),INDEX('01_Benchmark_Input'!$AC$2:$AC$10,MATCH(B108,'01_Benchmark_Input'!$A$2:$A$10,0))))</x:f>
        <x:v>0.75</x:v>
      </x:c>
    </x:row>
    <x:row r="109">
      <x:c r="A109" s="3" t="inlineStr">
        <x:is>
          <x:t xml:space="preserve">Bull</x:t>
        </x:is>
      </x:c>
      <x:c r="B109" s="3" t="inlineStr">
        <x:is>
          <x:t xml:space="preserve">xAI</x:t>
        </x:is>
      </x:c>
      <x:c r="C109" s="3" t="n">
        <x:v>2028</x:v>
      </x:c>
      <x:c r="D109" s="23" t="n">
        <x:v>2</x:v>
      </x:c>
      <x:c r="E109" s="24" t="n">
        <x:v>0.7945</x:v>
      </x:c>
      <x:c r="F109" s="23" t="n">
        <x:v>1.22</x:v>
      </x:c>
      <x:c r="G109" s="24" t="n">
        <x:v>0.85</x:v>
      </x:c>
      <x:c r="H109" s="24" t="n">
        <x:v>0.64</x:v>
      </x:c>
      <x:c r="I109" s="5" t="str">
        <x:f>INDEX('01_Benchmark_Input'!$B$2:$B$10,MATCH(B109,'01_Benchmark_Input'!$A$2:$A$10,0))</x:f>
        <x:v>Grok interactive and reasoning assistant</x:v>
      </x:c>
      <x:c r="J109" s="5" t="str">
        <x:f>INDEX('01_Benchmark_Input'!$C$2:$C$10,MATCH(B109,'01_Benchmark_Input'!$A$2:$A$10,0))</x:f>
        <x:v>gptoss120b</x:v>
      </x:c>
      <x:c r="K109" s="6" t="n">
        <x:f>IF(A109="Bear",INDEX('01_Benchmark_Input'!$AB$2:$AB$10,MATCH(B109,'01_Benchmark_Input'!$A$2:$A$10,0)),IF(A109="Bull",INDEX('01_Benchmark_Input'!$AD$2:$AD$10,MATCH(B109,'01_Benchmark_Input'!$A$2:$A$10,0)),INDEX('01_Benchmark_Input'!$AC$2:$AC$10,MATCH(B109,'01_Benchmark_Input'!$A$2:$A$10,0))))</x:f>
        <x:v>0.75</x:v>
      </x:c>
    </x:row>
    <x:row r="110">
      <x:c r="A110" s="3" t="inlineStr">
        <x:is>
          <x:t xml:space="preserve">Bull</x:t>
        </x:is>
      </x:c>
      <x:c r="B110" s="3" t="inlineStr">
        <x:is>
          <x:t xml:space="preserve">xAI</x:t>
        </x:is>
      </x:c>
      <x:c r="C110" s="3" t="n">
        <x:v>2029</x:v>
      </x:c>
      <x:c r="D110" s="23" t="n">
        <x:v>2.5</x:v>
      </x:c>
      <x:c r="E110" s="24" t="n">
        <x:v>0.9008</x:v>
      </x:c>
      <x:c r="F110" s="23" t="n">
        <x:v>1.22</x:v>
      </x:c>
      <x:c r="G110" s="24" t="n">
        <x:v>0.85</x:v>
      </x:c>
      <x:c r="H110" s="24" t="n">
        <x:v>0.71</x:v>
      </x:c>
      <x:c r="I110" s="5" t="str">
        <x:f>INDEX('01_Benchmark_Input'!$B$2:$B$10,MATCH(B110,'01_Benchmark_Input'!$A$2:$A$10,0))</x:f>
        <x:v>Grok interactive and reasoning assistant</x:v>
      </x:c>
      <x:c r="J110" s="5" t="str">
        <x:f>INDEX('01_Benchmark_Input'!$C$2:$C$10,MATCH(B110,'01_Benchmark_Input'!$A$2:$A$10,0))</x:f>
        <x:v>gptoss120b</x:v>
      </x:c>
      <x:c r="K110" s="6" t="n">
        <x:f>IF(A110="Bear",INDEX('01_Benchmark_Input'!$AB$2:$AB$10,MATCH(B110,'01_Benchmark_Input'!$A$2:$A$10,0)),IF(A110="Bull",INDEX('01_Benchmark_Input'!$AD$2:$AD$10,MATCH(B110,'01_Benchmark_Input'!$A$2:$A$10,0)),INDEX('01_Benchmark_Input'!$AC$2:$AC$10,MATCH(B110,'01_Benchmark_Input'!$A$2:$A$10,0))))</x:f>
        <x:v>0.75</x:v>
      </x:c>
    </x:row>
    <x:row r="111">
      <x:c r="A111" s="3" t="inlineStr">
        <x:is>
          <x:t xml:space="preserve">Bull</x:t>
        </x:is>
      </x:c>
      <x:c r="B111" s="3" t="inlineStr">
        <x:is>
          <x:t xml:space="preserve">xAI</x:t>
        </x:is>
      </x:c>
      <x:c r="C111" s="3" t="n">
        <x:v>2030</x:v>
      </x:c>
      <x:c r="D111" s="23" t="n">
        <x:v>3</x:v>
      </x:c>
      <x:c r="E111" s="24" t="n">
        <x:v>0.98333333</x:v>
      </x:c>
      <x:c r="F111" s="23" t="n">
        <x:v>1.22</x:v>
      </x:c>
      <x:c r="G111" s="24" t="n">
        <x:v>0.85</x:v>
      </x:c>
      <x:c r="H111" s="24" t="n">
        <x:v>0.78</x:v>
      </x:c>
      <x:c r="I111" s="5" t="str">
        <x:f>INDEX('01_Benchmark_Input'!$B$2:$B$10,MATCH(B111,'01_Benchmark_Input'!$A$2:$A$10,0))</x:f>
        <x:v>Grok interactive and reasoning assistant</x:v>
      </x:c>
      <x:c r="J111" s="5" t="str">
        <x:f>INDEX('01_Benchmark_Input'!$C$2:$C$10,MATCH(B111,'01_Benchmark_Input'!$A$2:$A$10,0))</x:f>
        <x:v>gptoss120b</x:v>
      </x:c>
      <x:c r="K111" s="6" t="n">
        <x:f>IF(A111="Bear",INDEX('01_Benchmark_Input'!$AB$2:$AB$10,MATCH(B111,'01_Benchmark_Input'!$A$2:$A$10,0)),IF(A111="Bull",INDEX('01_Benchmark_Input'!$AD$2:$AD$10,MATCH(B111,'01_Benchmark_Input'!$A$2:$A$10,0)),INDEX('01_Benchmark_Input'!$AC$2:$AC$10,MATCH(B111,'01_Benchmark_Input'!$A$2:$A$10,0))))</x:f>
        <x:v>0.75</x:v>
      </x:c>
    </x:row>
    <x:row r="112">
      <x:c r="A112" s="3" t="inlineStr">
        <x:is>
          <x:t xml:space="preserve">Bull</x:t>
        </x:is>
      </x:c>
      <x:c r="B112" s="3" t="inlineStr">
        <x:is>
          <x:t xml:space="preserve">OpenAI</x:t>
        </x:is>
      </x:c>
      <x:c r="C112" s="3" t="n">
        <x:v>2026</x:v>
      </x:c>
      <x:c r="D112" s="23" t="n">
        <x:v>5</x:v>
      </x:c>
      <x:c r="E112" s="24" t="n">
        <x:v>0.294</x:v>
      </x:c>
      <x:c r="F112" s="23" t="n">
        <x:v>1.2</x:v>
      </x:c>
      <x:c r="G112" s="24" t="n">
        <x:v>0.88</x:v>
      </x:c>
      <x:c r="H112" s="24" t="n">
        <x:v>0.63</x:v>
      </x:c>
      <x:c r="I112" s="5" t="str">
        <x:f>INDEX('01_Benchmark_Input'!$B$2:$B$10,MATCH(B112,'01_Benchmark_Input'!$A$2:$A$10,0))</x:f>
        <x:v>GPT / ChatGPT / API with reasoning mix</x:v>
      </x:c>
      <x:c r="J112" s="5" t="str">
        <x:f>INDEX('01_Benchmark_Input'!$C$2:$C$10,MATCH(B112,'01_Benchmark_Input'!$A$2:$A$10,0))</x:f>
        <x:v>frontier_composite</x:v>
      </x:c>
      <x:c r="K112" s="6" t="n">
        <x:f>IF(A112="Bear",INDEX('01_Benchmark_Input'!$AB$2:$AB$10,MATCH(B112,'01_Benchmark_Input'!$A$2:$A$10,0)),IF(A112="Bull",INDEX('01_Benchmark_Input'!$AD$2:$AD$10,MATCH(B112,'01_Benchmark_Input'!$A$2:$A$10,0)),INDEX('01_Benchmark_Input'!$AC$2:$AC$10,MATCH(B112,'01_Benchmark_Input'!$A$2:$A$10,0))))</x:f>
        <x:v>0.7</x:v>
      </x:c>
    </x:row>
    <x:row r="113">
      <x:c r="A113" s="3" t="inlineStr">
        <x:is>
          <x:t xml:space="preserve">Bull</x:t>
        </x:is>
      </x:c>
      <x:c r="B113" s="3" t="inlineStr">
        <x:is>
          <x:t xml:space="preserve">OpenAI</x:t>
        </x:is>
      </x:c>
      <x:c r="C113" s="3" t="n">
        <x:v>2027</x:v>
      </x:c>
      <x:c r="D113" s="23" t="n">
        <x:v>6.75</x:v>
      </x:c>
      <x:c r="E113" s="24" t="n">
        <x:v>0.50918519</x:v>
      </x:c>
      <x:c r="F113" s="23" t="n">
        <x:v>1.2</x:v>
      </x:c>
      <x:c r="G113" s="24" t="n">
        <x:v>0.88</x:v>
      </x:c>
      <x:c r="H113" s="24" t="n">
        <x:v>0.6879999999999999</x:v>
      </x:c>
      <x:c r="I113" s="5" t="str">
        <x:f>INDEX('01_Benchmark_Input'!$B$2:$B$10,MATCH(B113,'01_Benchmark_Input'!$A$2:$A$10,0))</x:f>
        <x:v>GPT / ChatGPT / API with reasoning mix</x:v>
      </x:c>
      <x:c r="J113" s="5" t="str">
        <x:f>INDEX('01_Benchmark_Input'!$C$2:$C$10,MATCH(B113,'01_Benchmark_Input'!$A$2:$A$10,0))</x:f>
        <x:v>frontier_composite</x:v>
      </x:c>
      <x:c r="K113" s="6" t="n">
        <x:f>IF(A113="Bear",INDEX('01_Benchmark_Input'!$AB$2:$AB$10,MATCH(B113,'01_Benchmark_Input'!$A$2:$A$10,0)),IF(A113="Bull",INDEX('01_Benchmark_Input'!$AD$2:$AD$10,MATCH(B113,'01_Benchmark_Input'!$A$2:$A$10,0)),INDEX('01_Benchmark_Input'!$AC$2:$AC$10,MATCH(B113,'01_Benchmark_Input'!$A$2:$A$10,0))))</x:f>
        <x:v>0.7</x:v>
      </x:c>
    </x:row>
    <x:row r="114">
      <x:c r="A114" s="3" t="inlineStr">
        <x:is>
          <x:t xml:space="preserve">Bull</x:t>
        </x:is>
      </x:c>
      <x:c r="B114" s="3" t="inlineStr">
        <x:is>
          <x:t xml:space="preserve">OpenAI</x:t>
        </x:is>
      </x:c>
      <x:c r="C114" s="3" t="n">
        <x:v>2028</x:v>
      </x:c>
      <x:c r="D114" s="23" t="n">
        <x:v>8.5</x:v>
      </x:c>
      <x:c r="E114" s="24" t="n">
        <x:v>0.64929412</x:v>
      </x:c>
      <x:c r="F114" s="23" t="n">
        <x:v>1.2</x:v>
      </x:c>
      <x:c r="G114" s="24" t="n">
        <x:v>0.88</x:v>
      </x:c>
      <x:c r="H114" s="24" t="n">
        <x:v>0.745</x:v>
      </x:c>
      <x:c r="I114" s="5" t="str">
        <x:f>INDEX('01_Benchmark_Input'!$B$2:$B$10,MATCH(B114,'01_Benchmark_Input'!$A$2:$A$10,0))</x:f>
        <x:v>GPT / ChatGPT / API with reasoning mix</x:v>
      </x:c>
      <x:c r="J114" s="5" t="str">
        <x:f>INDEX('01_Benchmark_Input'!$C$2:$C$10,MATCH(B114,'01_Benchmark_Input'!$A$2:$A$10,0))</x:f>
        <x:v>frontier_composite</x:v>
      </x:c>
      <x:c r="K114" s="6" t="n">
        <x:f>IF(A114="Bear",INDEX('01_Benchmark_Input'!$AB$2:$AB$10,MATCH(B114,'01_Benchmark_Input'!$A$2:$A$10,0)),IF(A114="Bull",INDEX('01_Benchmark_Input'!$AD$2:$AD$10,MATCH(B114,'01_Benchmark_Input'!$A$2:$A$10,0)),INDEX('01_Benchmark_Input'!$AC$2:$AC$10,MATCH(B114,'01_Benchmark_Input'!$A$2:$A$10,0))))</x:f>
        <x:v>0.7</x:v>
      </x:c>
    </x:row>
    <x:row r="115">
      <x:c r="A115" s="3" t="inlineStr">
        <x:is>
          <x:t xml:space="preserve">Bull</x:t>
        </x:is>
      </x:c>
      <x:c r="B115" s="3" t="inlineStr">
        <x:is>
          <x:t xml:space="preserve">OpenAI</x:t>
        </x:is>
      </x:c>
      <x:c r="C115" s="3" t="n">
        <x:v>2029</x:v>
      </x:c>
      <x:c r="D115" s="23" t="n">
        <x:v>10.25</x:v>
      </x:c>
      <x:c r="E115" s="24" t="n">
        <x:v>0.75287805</x:v>
      </x:c>
      <x:c r="F115" s="23" t="n">
        <x:v>1.2</x:v>
      </x:c>
      <x:c r="G115" s="24" t="n">
        <x:v>0.88</x:v>
      </x:c>
      <x:c r="H115" s="24" t="n">
        <x:v>0.802</x:v>
      </x:c>
      <x:c r="I115" s="5" t="str">
        <x:f>INDEX('01_Benchmark_Input'!$B$2:$B$10,MATCH(B115,'01_Benchmark_Input'!$A$2:$A$10,0))</x:f>
        <x:v>GPT / ChatGPT / API with reasoning mix</x:v>
      </x:c>
      <x:c r="J115" s="5" t="str">
        <x:f>INDEX('01_Benchmark_Input'!$C$2:$C$10,MATCH(B115,'01_Benchmark_Input'!$A$2:$A$10,0))</x:f>
        <x:v>frontier_composite</x:v>
      </x:c>
      <x:c r="K115" s="6" t="n">
        <x:f>IF(A115="Bear",INDEX('01_Benchmark_Input'!$AB$2:$AB$10,MATCH(B115,'01_Benchmark_Input'!$A$2:$A$10,0)),IF(A115="Bull",INDEX('01_Benchmark_Input'!$AD$2:$AD$10,MATCH(B115,'01_Benchmark_Input'!$A$2:$A$10,0)),INDEX('01_Benchmark_Input'!$AC$2:$AC$10,MATCH(B115,'01_Benchmark_Input'!$A$2:$A$10,0))))</x:f>
        <x:v>0.7</x:v>
      </x:c>
    </x:row>
    <x:row r="116">
      <x:c r="A116" s="3" t="inlineStr">
        <x:is>
          <x:t xml:space="preserve">Bull</x:t>
        </x:is>
      </x:c>
      <x:c r="B116" s="3" t="inlineStr">
        <x:is>
          <x:t xml:space="preserve">OpenAI</x:t>
        </x:is>
      </x:c>
      <x:c r="C116" s="3" t="n">
        <x:v>2030</x:v>
      </x:c>
      <x:c r="D116" s="23" t="n">
        <x:v>12</x:v>
      </x:c>
      <x:c r="E116" s="24" t="n">
        <x:v>0.83583333</x:v>
      </x:c>
      <x:c r="F116" s="23" t="n">
        <x:v>1.2</x:v>
      </x:c>
      <x:c r="G116" s="24" t="n">
        <x:v>0.88</x:v>
      </x:c>
      <x:c r="H116" s="24" t="n">
        <x:v>0.86</x:v>
      </x:c>
      <x:c r="I116" s="5" t="str">
        <x:f>INDEX('01_Benchmark_Input'!$B$2:$B$10,MATCH(B116,'01_Benchmark_Input'!$A$2:$A$10,0))</x:f>
        <x:v>GPT / ChatGPT / API with reasoning mix</x:v>
      </x:c>
      <x:c r="J116" s="5" t="str">
        <x:f>INDEX('01_Benchmark_Input'!$C$2:$C$10,MATCH(B116,'01_Benchmark_Input'!$A$2:$A$10,0))</x:f>
        <x:v>frontier_composite</x:v>
      </x:c>
      <x:c r="K116" s="6" t="n">
        <x:f>IF(A116="Bear",INDEX('01_Benchmark_Input'!$AB$2:$AB$10,MATCH(B116,'01_Benchmark_Input'!$A$2:$A$10,0)),IF(A116="Bull",INDEX('01_Benchmark_Input'!$AD$2:$AD$10,MATCH(B116,'01_Benchmark_Input'!$A$2:$A$10,0)),INDEX('01_Benchmark_Input'!$AC$2:$AC$10,MATCH(B116,'01_Benchmark_Input'!$A$2:$A$10,0))))</x:f>
        <x:v>0.7</x:v>
      </x:c>
    </x:row>
    <x:row r="117">
      <x:c r="A117" s="3" t="inlineStr">
        <x:is>
          <x:t xml:space="preserve">Bull</x:t>
        </x:is>
      </x:c>
      <x:c r="B117" s="3" t="inlineStr">
        <x:is>
          <x:t xml:space="preserve">Anthropic</x:t>
        </x:is>
      </x:c>
      <x:c r="C117" s="3" t="n">
        <x:v>2026</x:v>
      </x:c>
      <x:c r="D117" s="23" t="n">
        <x:v>3.5</x:v>
      </x:c>
      <x:c r="E117" s="24" t="n">
        <x:v>0.3</x:v>
      </x:c>
      <x:c r="F117" s="23" t="n">
        <x:v>1.18</x:v>
      </x:c>
      <x:c r="G117" s="24" t="n">
        <x:v>0.86</x:v>
      </x:c>
      <x:c r="H117" s="24" t="n">
        <x:v>0.57</x:v>
      </x:c>
      <x:c r="I117" s="5" t="str">
        <x:f>INDEX('01_Benchmark_Input'!$B$2:$B$10,MATCH(B117,'01_Benchmark_Input'!$A$2:$A$10,0))</x:f>
        <x:v>Claude coding, agent and long-context enterprise</x:v>
      </x:c>
      <x:c r="J117" s="5" t="str">
        <x:f>INDEX('01_Benchmark_Input'!$C$2:$C$10,MATCH(B117,'01_Benchmark_Input'!$A$2:$A$10,0))</x:f>
        <x:v>frontier_composite</x:v>
      </x:c>
      <x:c r="K117" s="6" t="n">
        <x:f>IF(A117="Bear",INDEX('01_Benchmark_Input'!$AB$2:$AB$10,MATCH(B117,'01_Benchmark_Input'!$A$2:$A$10,0)),IF(A117="Bull",INDEX('01_Benchmark_Input'!$AD$2:$AD$10,MATCH(B117,'01_Benchmark_Input'!$A$2:$A$10,0)),INDEX('01_Benchmark_Input'!$AC$2:$AC$10,MATCH(B117,'01_Benchmark_Input'!$A$2:$A$10,0))))</x:f>
        <x:v>0.7</x:v>
      </x:c>
    </x:row>
    <x:row r="118">
      <x:c r="A118" s="3" t="inlineStr">
        <x:is>
          <x:t xml:space="preserve">Bull</x:t>
        </x:is>
      </x:c>
      <x:c r="B118" s="3" t="inlineStr">
        <x:is>
          <x:t xml:space="preserve">Anthropic</x:t>
        </x:is>
      </x:c>
      <x:c r="C118" s="3" t="n">
        <x:v>2027</x:v>
      </x:c>
      <x:c r="D118" s="23" t="n">
        <x:v>4.375</x:v>
      </x:c>
      <x:c r="E118" s="24" t="n">
        <x:v>0.52571429</x:v>
      </x:c>
      <x:c r="F118" s="23" t="n">
        <x:v>1.18</x:v>
      </x:c>
      <x:c r="G118" s="24" t="n">
        <x:v>0.86</x:v>
      </x:c>
      <x:c r="H118" s="24" t="n">
        <x:v>0.632</x:v>
      </x:c>
      <x:c r="I118" s="5" t="str">
        <x:f>INDEX('01_Benchmark_Input'!$B$2:$B$10,MATCH(B118,'01_Benchmark_Input'!$A$2:$A$10,0))</x:f>
        <x:v>Claude coding, agent and long-context enterprise</x:v>
      </x:c>
      <x:c r="J118" s="5" t="str">
        <x:f>INDEX('01_Benchmark_Input'!$C$2:$C$10,MATCH(B118,'01_Benchmark_Input'!$A$2:$A$10,0))</x:f>
        <x:v>frontier_composite</x:v>
      </x:c>
      <x:c r="K118" s="6" t="n">
        <x:f>IF(A118="Bear",INDEX('01_Benchmark_Input'!$AB$2:$AB$10,MATCH(B118,'01_Benchmark_Input'!$A$2:$A$10,0)),IF(A118="Bull",INDEX('01_Benchmark_Input'!$AD$2:$AD$10,MATCH(B118,'01_Benchmark_Input'!$A$2:$A$10,0)),INDEX('01_Benchmark_Input'!$AC$2:$AC$10,MATCH(B118,'01_Benchmark_Input'!$A$2:$A$10,0))))</x:f>
        <x:v>0.7</x:v>
      </x:c>
    </x:row>
    <x:row r="119">
      <x:c r="A119" s="3" t="inlineStr">
        <x:is>
          <x:t xml:space="preserve">Bull</x:t>
        </x:is>
      </x:c>
      <x:c r="B119" s="3" t="inlineStr">
        <x:is>
          <x:t xml:space="preserve">Anthropic</x:t>
        </x:is>
      </x:c>
      <x:c r="C119" s="3" t="n">
        <x:v>2028</x:v>
      </x:c>
      <x:c r="D119" s="23" t="n">
        <x:v>5.25</x:v>
      </x:c>
      <x:c r="E119" s="24" t="n">
        <x:v>0.6902857100000001</x:v>
      </x:c>
      <x:c r="F119" s="23" t="n">
        <x:v>1.18</x:v>
      </x:c>
      <x:c r="G119" s="24" t="n">
        <x:v>0.86</x:v>
      </x:c>
      <x:c r="H119" s="24" t="n">
        <x:v>0.695</x:v>
      </x:c>
      <x:c r="I119" s="5" t="str">
        <x:f>INDEX('01_Benchmark_Input'!$B$2:$B$10,MATCH(B119,'01_Benchmark_Input'!$A$2:$A$10,0))</x:f>
        <x:v>Claude coding, agent and long-context enterprise</x:v>
      </x:c>
      <x:c r="J119" s="5" t="str">
        <x:f>INDEX('01_Benchmark_Input'!$C$2:$C$10,MATCH(B119,'01_Benchmark_Input'!$A$2:$A$10,0))</x:f>
        <x:v>frontier_composite</x:v>
      </x:c>
      <x:c r="K119" s="6" t="n">
        <x:f>IF(A119="Bear",INDEX('01_Benchmark_Input'!$AB$2:$AB$10,MATCH(B119,'01_Benchmark_Input'!$A$2:$A$10,0)),IF(A119="Bull",INDEX('01_Benchmark_Input'!$AD$2:$AD$10,MATCH(B119,'01_Benchmark_Input'!$A$2:$A$10,0)),INDEX('01_Benchmark_Input'!$AC$2:$AC$10,MATCH(B119,'01_Benchmark_Input'!$A$2:$A$10,0))))</x:f>
        <x:v>0.7</x:v>
      </x:c>
    </x:row>
    <x:row r="120">
      <x:c r="A120" s="3" t="inlineStr">
        <x:is>
          <x:t xml:space="preserve">Bull</x:t>
        </x:is>
      </x:c>
      <x:c r="B120" s="3" t="inlineStr">
        <x:is>
          <x:t xml:space="preserve">Anthropic</x:t>
        </x:is>
      </x:c>
      <x:c r="C120" s="3" t="n">
        <x:v>2029</x:v>
      </x:c>
      <x:c r="D120" s="23" t="n">
        <x:v>6.125</x:v>
      </x:c>
      <x:c r="E120" s="24" t="n">
        <x:v>0.81959184</x:v>
      </x:c>
      <x:c r="F120" s="23" t="n">
        <x:v>1.18</x:v>
      </x:c>
      <x:c r="G120" s="24" t="n">
        <x:v>0.86</x:v>
      </x:c>
      <x:c r="H120" s="24" t="n">
        <x:v>0.758</x:v>
      </x:c>
      <x:c r="I120" s="5" t="str">
        <x:f>INDEX('01_Benchmark_Input'!$B$2:$B$10,MATCH(B120,'01_Benchmark_Input'!$A$2:$A$10,0))</x:f>
        <x:v>Claude coding, agent and long-context enterprise</x:v>
      </x:c>
      <x:c r="J120" s="5" t="str">
        <x:f>INDEX('01_Benchmark_Input'!$C$2:$C$10,MATCH(B120,'01_Benchmark_Input'!$A$2:$A$10,0))</x:f>
        <x:v>frontier_composite</x:v>
      </x:c>
      <x:c r="K120" s="6" t="n">
        <x:f>IF(A120="Bear",INDEX('01_Benchmark_Input'!$AB$2:$AB$10,MATCH(B120,'01_Benchmark_Input'!$A$2:$A$10,0)),IF(A120="Bull",INDEX('01_Benchmark_Input'!$AD$2:$AD$10,MATCH(B120,'01_Benchmark_Input'!$A$2:$A$10,0)),INDEX('01_Benchmark_Input'!$AC$2:$AC$10,MATCH(B120,'01_Benchmark_Input'!$A$2:$A$10,0))))</x:f>
        <x:v>0.7</x:v>
      </x:c>
    </x:row>
    <x:row r="121">
      <x:c r="A121" s="3" t="inlineStr">
        <x:is>
          <x:t xml:space="preserve">Bull</x:t>
        </x:is>
      </x:c>
      <x:c r="B121" s="3" t="inlineStr">
        <x:is>
          <x:t xml:space="preserve">Anthropic</x:t>
        </x:is>
      </x:c>
      <x:c r="C121" s="3" t="n">
        <x:v>2030</x:v>
      </x:c>
      <x:c r="D121" s="23" t="n">
        <x:v>7</x:v>
      </x:c>
      <x:c r="E121" s="24" t="n">
        <x:v>0.92714286</x:v>
      </x:c>
      <x:c r="F121" s="23" t="n">
        <x:v>1.18</x:v>
      </x:c>
      <x:c r="G121" s="24" t="n">
        <x:v>0.86</x:v>
      </x:c>
      <x:c r="H121" s="24" t="n">
        <x:v>0.82</x:v>
      </x:c>
      <x:c r="I121" s="5" t="str">
        <x:f>INDEX('01_Benchmark_Input'!$B$2:$B$10,MATCH(B121,'01_Benchmark_Input'!$A$2:$A$10,0))</x:f>
        <x:v>Claude coding, agent and long-context enterprise</x:v>
      </x:c>
      <x:c r="J121" s="5" t="str">
        <x:f>INDEX('01_Benchmark_Input'!$C$2:$C$10,MATCH(B121,'01_Benchmark_Input'!$A$2:$A$10,0))</x:f>
        <x:v>frontier_composite</x:v>
      </x:c>
      <x:c r="K121" s="6" t="n">
        <x:f>IF(A121="Bear",INDEX('01_Benchmark_Input'!$AB$2:$AB$10,MATCH(B121,'01_Benchmark_Input'!$A$2:$A$10,0)),IF(A121="Bull",INDEX('01_Benchmark_Input'!$AD$2:$AD$10,MATCH(B121,'01_Benchmark_Input'!$A$2:$A$10,0)),INDEX('01_Benchmark_Input'!$AC$2:$AC$10,MATCH(B121,'01_Benchmark_Input'!$A$2:$A$10,0))))</x:f>
        <x:v>0.7</x:v>
      </x:c>
    </x:row>
    <x:row r="122">
      <x:c r="A122" s="3" t="inlineStr">
        <x:is>
          <x:t xml:space="preserve">Bull</x:t>
        </x:is>
      </x:c>
      <x:c r="B122" s="3" t="inlineStr">
        <x:is>
          <x:t xml:space="preserve">DeepSeek</x:t>
        </x:is>
      </x:c>
      <x:c r="C122" s="3" t="n">
        <x:v>2026</x:v>
      </x:c>
      <x:c r="D122" s="23" t="n">
        <x:v>0.5</x:v>
      </x:c>
      <x:c r="E122" s="24" t="n">
        <x:v>0.316</x:v>
      </x:c>
      <x:c r="F122" s="23" t="n">
        <x:v>1.24</x:v>
      </x:c>
      <x:c r="G122" s="24" t="n">
        <x:v>0.82</x:v>
      </x:c>
      <x:c r="H122" s="24" t="n">
        <x:v>0.67</x:v>
      </x:c>
      <x:c r="I122" s="5" t="str">
        <x:f>INDEX('01_Benchmark_Input'!$B$2:$B$10,MATCH(B122,'01_Benchmark_Input'!$A$2:$A$10,0))</x:f>
        <x:v>DeepSeek R1/V3 MoE with reasoning mix</x:v>
      </x:c>
      <x:c r="J122" s="5" t="str">
        <x:f>INDEX('01_Benchmark_Input'!$C$2:$C$10,MATCH(B122,'01_Benchmark_Input'!$A$2:$A$10,0))</x:f>
        <x:v>dsr1</x:v>
      </x:c>
      <x:c r="K122" s="6" t="n">
        <x:f>IF(A122="Bear",INDEX('01_Benchmark_Input'!$AB$2:$AB$10,MATCH(B122,'01_Benchmark_Input'!$A$2:$A$10,0)),IF(A122="Bull",INDEX('01_Benchmark_Input'!$AD$2:$AD$10,MATCH(B122,'01_Benchmark_Input'!$A$2:$A$10,0)),INDEX('01_Benchmark_Input'!$AC$2:$AC$10,MATCH(B122,'01_Benchmark_Input'!$A$2:$A$10,0))))</x:f>
        <x:v>1</x:v>
      </x:c>
    </x:row>
    <x:row r="123">
      <x:c r="A123" s="3" t="inlineStr">
        <x:is>
          <x:t xml:space="preserve">Bull</x:t>
        </x:is>
      </x:c>
      <x:c r="B123" s="3" t="inlineStr">
        <x:is>
          <x:t xml:space="preserve">DeepSeek</x:t>
        </x:is>
      </x:c>
      <x:c r="C123" s="3" t="n">
        <x:v>2027</x:v>
      </x:c>
      <x:c r="D123" s="23" t="n">
        <x:v>0.825</x:v>
      </x:c>
      <x:c r="E123" s="24" t="n">
        <x:v>0.54181818</x:v>
      </x:c>
      <x:c r="F123" s="23" t="n">
        <x:v>1.24</x:v>
      </x:c>
      <x:c r="G123" s="24" t="n">
        <x:v>0.82</x:v>
      </x:c>
      <x:c r="H123" s="24" t="n">
        <x:v>0.727</x:v>
      </x:c>
      <x:c r="I123" s="5" t="str">
        <x:f>INDEX('01_Benchmark_Input'!$B$2:$B$10,MATCH(B123,'01_Benchmark_Input'!$A$2:$A$10,0))</x:f>
        <x:v>DeepSeek R1/V3 MoE with reasoning mix</x:v>
      </x:c>
      <x:c r="J123" s="5" t="str">
        <x:f>INDEX('01_Benchmark_Input'!$C$2:$C$10,MATCH(B123,'01_Benchmark_Input'!$A$2:$A$10,0))</x:f>
        <x:v>dsr1</x:v>
      </x:c>
      <x:c r="K123" s="6" t="n">
        <x:f>IF(A123="Bear",INDEX('01_Benchmark_Input'!$AB$2:$AB$10,MATCH(B123,'01_Benchmark_Input'!$A$2:$A$10,0)),IF(A123="Bull",INDEX('01_Benchmark_Input'!$AD$2:$AD$10,MATCH(B123,'01_Benchmark_Input'!$A$2:$A$10,0)),INDEX('01_Benchmark_Input'!$AC$2:$AC$10,MATCH(B123,'01_Benchmark_Input'!$A$2:$A$10,0))))</x:f>
        <x:v>1</x:v>
      </x:c>
    </x:row>
    <x:row r="124">
      <x:c r="A124" s="3" t="inlineStr">
        <x:is>
          <x:t xml:space="preserve">Bull</x:t>
        </x:is>
      </x:c>
      <x:c r="B124" s="3" t="inlineStr">
        <x:is>
          <x:t xml:space="preserve">DeepSeek</x:t>
        </x:is>
      </x:c>
      <x:c r="C124" s="3" t="n">
        <x:v>2028</x:v>
      </x:c>
      <x:c r="D124" s="23" t="n">
        <x:v>1.15</x:v>
      </x:c>
      <x:c r="E124" s="24" t="n">
        <x:v>0.65478261</x:v>
      </x:c>
      <x:c r="F124" s="23" t="n">
        <x:v>1.24</x:v>
      </x:c>
      <x:c r="G124" s="24" t="n">
        <x:v>0.82</x:v>
      </x:c>
      <x:c r="H124" s="24" t="n">
        <x:v>0.785</x:v>
      </x:c>
      <x:c r="I124" s="5" t="str">
        <x:f>INDEX('01_Benchmark_Input'!$B$2:$B$10,MATCH(B124,'01_Benchmark_Input'!$A$2:$A$10,0))</x:f>
        <x:v>DeepSeek R1/V3 MoE with reasoning mix</x:v>
      </x:c>
      <x:c r="J124" s="5" t="str">
        <x:f>INDEX('01_Benchmark_Input'!$C$2:$C$10,MATCH(B124,'01_Benchmark_Input'!$A$2:$A$10,0))</x:f>
        <x:v>dsr1</x:v>
      </x:c>
      <x:c r="K124" s="6" t="n">
        <x:f>IF(A124="Bear",INDEX('01_Benchmark_Input'!$AB$2:$AB$10,MATCH(B124,'01_Benchmark_Input'!$A$2:$A$10,0)),IF(A124="Bull",INDEX('01_Benchmark_Input'!$AD$2:$AD$10,MATCH(B124,'01_Benchmark_Input'!$A$2:$A$10,0)),INDEX('01_Benchmark_Input'!$AC$2:$AC$10,MATCH(B124,'01_Benchmark_Input'!$A$2:$A$10,0))))</x:f>
        <x:v>1</x:v>
      </x:c>
    </x:row>
    <x:row r="125">
      <x:c r="A125" s="3" t="inlineStr">
        <x:is>
          <x:t xml:space="preserve">Bull</x:t>
        </x:is>
      </x:c>
      <x:c r="B125" s="3" t="inlineStr">
        <x:is>
          <x:t xml:space="preserve">DeepSeek</x:t>
        </x:is>
      </x:c>
      <x:c r="C125" s="3" t="n">
        <x:v>2029</x:v>
      </x:c>
      <x:c r="D125" s="23" t="n">
        <x:v>1.475</x:v>
      </x:c>
      <x:c r="E125" s="24" t="n">
        <x:v>0.72949153</x:v>
      </x:c>
      <x:c r="F125" s="23" t="n">
        <x:v>1.24</x:v>
      </x:c>
      <x:c r="G125" s="24" t="n">
        <x:v>0.82</x:v>
      </x:c>
      <x:c r="H125" s="24" t="n">
        <x:v>0.843</x:v>
      </x:c>
      <x:c r="I125" s="5" t="str">
        <x:f>INDEX('01_Benchmark_Input'!$B$2:$B$10,MATCH(B125,'01_Benchmark_Input'!$A$2:$A$10,0))</x:f>
        <x:v>DeepSeek R1/V3 MoE with reasoning mix</x:v>
      </x:c>
      <x:c r="J125" s="5" t="str">
        <x:f>INDEX('01_Benchmark_Input'!$C$2:$C$10,MATCH(B125,'01_Benchmark_Input'!$A$2:$A$10,0))</x:f>
        <x:v>dsr1</x:v>
      </x:c>
      <x:c r="K125" s="6" t="n">
        <x:f>IF(A125="Bear",INDEX('01_Benchmark_Input'!$AB$2:$AB$10,MATCH(B125,'01_Benchmark_Input'!$A$2:$A$10,0)),IF(A125="Bull",INDEX('01_Benchmark_Input'!$AD$2:$AD$10,MATCH(B125,'01_Benchmark_Input'!$A$2:$A$10,0)),INDEX('01_Benchmark_Input'!$AC$2:$AC$10,MATCH(B125,'01_Benchmark_Input'!$A$2:$A$10,0))))</x:f>
        <x:v>1</x:v>
      </x:c>
    </x:row>
    <x:row r="126">
      <x:c r="A126" s="3" t="inlineStr">
        <x:is>
          <x:t xml:space="preserve">Bull</x:t>
        </x:is>
      </x:c>
      <x:c r="B126" s="3" t="inlineStr">
        <x:is>
          <x:t xml:space="preserve">DeepSeek</x:t>
        </x:is>
      </x:c>
      <x:c r="C126" s="3" t="n">
        <x:v>2030</x:v>
      </x:c>
      <x:c r="D126" s="23" t="n">
        <x:v>1.8</x:v>
      </x:c>
      <x:c r="E126" s="24" t="n">
        <x:v>0.78666667</x:v>
      </x:c>
      <x:c r="F126" s="23" t="n">
        <x:v>1.24</x:v>
      </x:c>
      <x:c r="G126" s="24" t="n">
        <x:v>0.82</x:v>
      </x:c>
      <x:c r="H126" s="24" t="n">
        <x:v>0.9</x:v>
      </x:c>
      <x:c r="I126" s="5" t="str">
        <x:f>INDEX('01_Benchmark_Input'!$B$2:$B$10,MATCH(B126,'01_Benchmark_Input'!$A$2:$A$10,0))</x:f>
        <x:v>DeepSeek R1/V3 MoE with reasoning mix</x:v>
      </x:c>
      <x:c r="J126" s="5" t="str">
        <x:f>INDEX('01_Benchmark_Input'!$C$2:$C$10,MATCH(B126,'01_Benchmark_Input'!$A$2:$A$10,0))</x:f>
        <x:v>dsr1</x:v>
      </x:c>
      <x:c r="K126" s="6" t="n">
        <x:f>IF(A126="Bear",INDEX('01_Benchmark_Input'!$AB$2:$AB$10,MATCH(B126,'01_Benchmark_Input'!$A$2:$A$10,0)),IF(A126="Bull",INDEX('01_Benchmark_Input'!$AD$2:$AD$10,MATCH(B126,'01_Benchmark_Input'!$A$2:$A$10,0)),INDEX('01_Benchmark_Input'!$AC$2:$AC$10,MATCH(B126,'01_Benchmark_Input'!$A$2:$A$10,0))))</x:f>
        <x:v>1</x:v>
      </x:c>
    </x:row>
    <x:row r="127">
      <x:c r="A127" s="3" t="inlineStr">
        <x:is>
          <x:t xml:space="preserve">Bull</x:t>
        </x:is>
      </x:c>
      <x:c r="B127" s="3" t="inlineStr">
        <x:is>
          <x:t xml:space="preserve">Alibaba</x:t>
        </x:is>
      </x:c>
      <x:c r="C127" s="3" t="n">
        <x:v>2026</x:v>
      </x:c>
      <x:c r="D127" s="23" t="n">
        <x:v>1.8</x:v>
      </x:c>
      <x:c r="E127" s="24" t="n">
        <x:v>0.37944444</x:v>
      </x:c>
      <x:c r="F127" s="23" t="n">
        <x:v>1.23</x:v>
      </x:c>
      <x:c r="G127" s="24" t="n">
        <x:v>0.84</x:v>
      </x:c>
      <x:c r="H127" s="24" t="n">
        <x:v>0.65</x:v>
      </x:c>
      <x:c r="I127" s="5" t="str">
        <x:f>INDEX('01_Benchmark_Input'!$B$2:$B$10,MATCH(B127,'01_Benchmark_Input'!$A$2:$A$10,0))</x:f>
        <x:v>Qwen API / enterprise MoE assistant</x:v>
      </x:c>
      <x:c r="J127" s="5" t="str">
        <x:f>INDEX('01_Benchmark_Input'!$C$2:$C$10,MATCH(B127,'01_Benchmark_Input'!$A$2:$A$10,0))</x:f>
        <x:v>qwen3.5</x:v>
      </x:c>
      <x:c r="K127" s="6" t="n">
        <x:f>IF(A127="Bear",INDEX('01_Benchmark_Input'!$AB$2:$AB$10,MATCH(B127,'01_Benchmark_Input'!$A$2:$A$10,0)),IF(A127="Bull",INDEX('01_Benchmark_Input'!$AD$2:$AD$10,MATCH(B127,'01_Benchmark_Input'!$A$2:$A$10,0)),INDEX('01_Benchmark_Input'!$AC$2:$AC$10,MATCH(B127,'01_Benchmark_Input'!$A$2:$A$10,0))))</x:f>
        <x:v>1</x:v>
      </x:c>
    </x:row>
    <x:row r="128">
      <x:c r="A128" s="3" t="inlineStr">
        <x:is>
          <x:t xml:space="preserve">Bull</x:t>
        </x:is>
      </x:c>
      <x:c r="B128" s="3" t="inlineStr">
        <x:is>
          <x:t xml:space="preserve">Alibaba</x:t>
        </x:is>
      </x:c>
      <x:c r="C128" s="3" t="n">
        <x:v>2027</x:v>
      </x:c>
      <x:c r="D128" s="23" t="n">
        <x:v>2.35</x:v>
      </x:c>
      <x:c r="E128" s="24" t="n">
        <x:v>0.59319149</x:v>
      </x:c>
      <x:c r="F128" s="23" t="n">
        <x:v>1.23</x:v>
      </x:c>
      <x:c r="G128" s="24" t="n">
        <x:v>0.84</x:v>
      </x:c>
      <x:c r="H128" s="24" t="n">
        <x:v>0.708</x:v>
      </x:c>
      <x:c r="I128" s="5" t="str">
        <x:f>INDEX('01_Benchmark_Input'!$B$2:$B$10,MATCH(B128,'01_Benchmark_Input'!$A$2:$A$10,0))</x:f>
        <x:v>Qwen API / enterprise MoE assistant</x:v>
      </x:c>
      <x:c r="J128" s="5" t="str">
        <x:f>INDEX('01_Benchmark_Input'!$C$2:$C$10,MATCH(B128,'01_Benchmark_Input'!$A$2:$A$10,0))</x:f>
        <x:v>qwen3.5</x:v>
      </x:c>
      <x:c r="K128" s="6" t="n">
        <x:f>IF(A128="Bear",INDEX('01_Benchmark_Input'!$AB$2:$AB$10,MATCH(B128,'01_Benchmark_Input'!$A$2:$A$10,0)),IF(A128="Bull",INDEX('01_Benchmark_Input'!$AD$2:$AD$10,MATCH(B128,'01_Benchmark_Input'!$A$2:$A$10,0)),INDEX('01_Benchmark_Input'!$AC$2:$AC$10,MATCH(B128,'01_Benchmark_Input'!$A$2:$A$10,0))))</x:f>
        <x:v>1</x:v>
      </x:c>
    </x:row>
    <x:row r="129">
      <x:c r="A129" s="3" t="inlineStr">
        <x:is>
          <x:t xml:space="preserve">Bull</x:t>
        </x:is>
      </x:c>
      <x:c r="B129" s="3" t="inlineStr">
        <x:is>
          <x:t xml:space="preserve">Alibaba</x:t>
        </x:is>
      </x:c>
      <x:c r="C129" s="3" t="n">
        <x:v>2028</x:v>
      </x:c>
      <x:c r="D129" s="23" t="n">
        <x:v>2.9</x:v>
      </x:c>
      <x:c r="E129" s="24" t="n">
        <x:v>0.74</x:v>
      </x:c>
      <x:c r="F129" s="23" t="n">
        <x:v>1.23</x:v>
      </x:c>
      <x:c r="G129" s="24" t="n">
        <x:v>0.84</x:v>
      </x:c>
      <x:c r="H129" s="24" t="n">
        <x:v>0.765</x:v>
      </x:c>
      <x:c r="I129" s="5" t="str">
        <x:f>INDEX('01_Benchmark_Input'!$B$2:$B$10,MATCH(B129,'01_Benchmark_Input'!$A$2:$A$10,0))</x:f>
        <x:v>Qwen API / enterprise MoE assistant</x:v>
      </x:c>
      <x:c r="J129" s="5" t="str">
        <x:f>INDEX('01_Benchmark_Input'!$C$2:$C$10,MATCH(B129,'01_Benchmark_Input'!$A$2:$A$10,0))</x:f>
        <x:v>qwen3.5</x:v>
      </x:c>
      <x:c r="K129" s="6" t="n">
        <x:f>IF(A129="Bear",INDEX('01_Benchmark_Input'!$AB$2:$AB$10,MATCH(B129,'01_Benchmark_Input'!$A$2:$A$10,0)),IF(A129="Bull",INDEX('01_Benchmark_Input'!$AD$2:$AD$10,MATCH(B129,'01_Benchmark_Input'!$A$2:$A$10,0)),INDEX('01_Benchmark_Input'!$AC$2:$AC$10,MATCH(B129,'01_Benchmark_Input'!$A$2:$A$10,0))))</x:f>
        <x:v>1</x:v>
      </x:c>
    </x:row>
    <x:row r="130">
      <x:c r="A130" s="3" t="inlineStr">
        <x:is>
          <x:t xml:space="preserve">Bull</x:t>
        </x:is>
      </x:c>
      <x:c r="B130" s="3" t="inlineStr">
        <x:is>
          <x:t xml:space="preserve">Alibaba</x:t>
        </x:is>
      </x:c>
      <x:c r="C130" s="3" t="n">
        <x:v>2029</x:v>
      </x:c>
      <x:c r="D130" s="23" t="n">
        <x:v>3.45</x:v>
      </x:c>
      <x:c r="E130" s="24" t="n">
        <x:v>0.85217391</x:v>
      </x:c>
      <x:c r="F130" s="23" t="n">
        <x:v>1.23</x:v>
      </x:c>
      <x:c r="G130" s="24" t="n">
        <x:v>0.84</x:v>
      </x:c>
      <x:c r="H130" s="24" t="n">
        <x:v>0.823</x:v>
      </x:c>
      <x:c r="I130" s="5" t="str">
        <x:f>INDEX('01_Benchmark_Input'!$B$2:$B$10,MATCH(B130,'01_Benchmark_Input'!$A$2:$A$10,0))</x:f>
        <x:v>Qwen API / enterprise MoE assistant</x:v>
      </x:c>
      <x:c r="J130" s="5" t="str">
        <x:f>INDEX('01_Benchmark_Input'!$C$2:$C$10,MATCH(B130,'01_Benchmark_Input'!$A$2:$A$10,0))</x:f>
        <x:v>qwen3.5</x:v>
      </x:c>
      <x:c r="K130" s="6" t="n">
        <x:f>IF(A130="Bear",INDEX('01_Benchmark_Input'!$AB$2:$AB$10,MATCH(B130,'01_Benchmark_Input'!$A$2:$A$10,0)),IF(A130="Bull",INDEX('01_Benchmark_Input'!$AD$2:$AD$10,MATCH(B130,'01_Benchmark_Input'!$A$2:$A$10,0)),INDEX('01_Benchmark_Input'!$AC$2:$AC$10,MATCH(B130,'01_Benchmark_Input'!$A$2:$A$10,0))))</x:f>
        <x:v>1</x:v>
      </x:c>
    </x:row>
    <x:row r="131">
      <x:c r="A131" s="3" t="inlineStr">
        <x:is>
          <x:t xml:space="preserve">Bull</x:t>
        </x:is>
      </x:c>
      <x:c r="B131" s="3" t="inlineStr">
        <x:is>
          <x:t xml:space="preserve">Alibaba</x:t>
        </x:is>
      </x:c>
      <x:c r="C131" s="3" t="n">
        <x:v>2030</x:v>
      </x:c>
      <x:c r="D131" s="23" t="n">
        <x:v>4</x:v>
      </x:c>
      <x:c r="E131" s="24" t="n">
        <x:v>0.944</x:v>
      </x:c>
      <x:c r="F131" s="23" t="n">
        <x:v>1.23</x:v>
      </x:c>
      <x:c r="G131" s="24" t="n">
        <x:v>0.84</x:v>
      </x:c>
      <x:c r="H131" s="24" t="n">
        <x:v>0.88</x:v>
      </x:c>
      <x:c r="I131" s="5" t="str">
        <x:f>INDEX('01_Benchmark_Input'!$B$2:$B$10,MATCH(B131,'01_Benchmark_Input'!$A$2:$A$10,0))</x:f>
        <x:v>Qwen API / enterprise MoE assistant</x:v>
      </x:c>
      <x:c r="J131" s="5" t="str">
        <x:f>INDEX('01_Benchmark_Input'!$C$2:$C$10,MATCH(B131,'01_Benchmark_Input'!$A$2:$A$10,0))</x:f>
        <x:v>qwen3.5</x:v>
      </x:c>
      <x:c r="K131" s="6" t="n">
        <x:f>IF(A131="Bear",INDEX('01_Benchmark_Input'!$AB$2:$AB$10,MATCH(B131,'01_Benchmark_Input'!$A$2:$A$10,0)),IF(A131="Bull",INDEX('01_Benchmark_Input'!$AD$2:$AD$10,MATCH(B131,'01_Benchmark_Input'!$A$2:$A$10,0)),INDEX('01_Benchmark_Input'!$AC$2:$AC$10,MATCH(B131,'01_Benchmark_Input'!$A$2:$A$10,0))))</x:f>
        <x:v>1</x:v>
      </x:c>
    </x:row>
    <x:row r="132">
      <x:c r="A132" s="3" t="inlineStr">
        <x:is>
          <x:t xml:space="preserve">Bull</x:t>
        </x:is>
      </x:c>
      <x:c r="B132" s="3" t="inlineStr">
        <x:is>
          <x:t xml:space="preserve">Tencent</x:t>
        </x:is>
      </x:c>
      <x:c r="C132" s="3" t="n">
        <x:v>2026</x:v>
      </x:c>
      <x:c r="D132" s="23" t="n">
        <x:v>1.2</x:v>
      </x:c>
      <x:c r="E132" s="24" t="n">
        <x:v>0.39416667</x:v>
      </x:c>
      <x:c r="F132" s="23" t="n">
        <x:v>1.23</x:v>
      </x:c>
      <x:c r="G132" s="24" t="n">
        <x:v>0.84</x:v>
      </x:c>
      <x:c r="H132" s="24" t="n">
        <x:v>0.65</x:v>
      </x:c>
      <x:c r="I132" s="5" t="str">
        <x:f>INDEX('01_Benchmark_Input'!$B$2:$B$10,MATCH(B132,'01_Benchmark_Input'!$A$2:$A$10,0))</x:f>
        <x:v>Hunyuan consumer and enterprise assistant</x:v>
      </x:c>
      <x:c r="J132" s="5" t="str">
        <x:f>INDEX('01_Benchmark_Input'!$C$2:$C$10,MATCH(B132,'01_Benchmark_Input'!$A$2:$A$10,0))</x:f>
        <x:v>gptoss120b</x:v>
      </x:c>
      <x:c r="K132" s="6" t="n">
        <x:f>IF(A132="Bear",INDEX('01_Benchmark_Input'!$AB$2:$AB$10,MATCH(B132,'01_Benchmark_Input'!$A$2:$A$10,0)),IF(A132="Bull",INDEX('01_Benchmark_Input'!$AD$2:$AD$10,MATCH(B132,'01_Benchmark_Input'!$A$2:$A$10,0)),INDEX('01_Benchmark_Input'!$AC$2:$AC$10,MATCH(B132,'01_Benchmark_Input'!$A$2:$A$10,0))))</x:f>
        <x:v>0.8</x:v>
      </x:c>
    </x:row>
    <x:row r="133">
      <x:c r="A133" s="3" t="inlineStr">
        <x:is>
          <x:t xml:space="preserve">Bull</x:t>
        </x:is>
      </x:c>
      <x:c r="B133" s="3" t="inlineStr">
        <x:is>
          <x:t xml:space="preserve">Tencent</x:t>
        </x:is>
      </x:c>
      <x:c r="C133" s="3" t="n">
        <x:v>2027</x:v>
      </x:c>
      <x:c r="D133" s="23" t="n">
        <x:v>1.65</x:v>
      </x:c>
      <x:c r="E133" s="24" t="n">
        <x:v>0.61515152</x:v>
      </x:c>
      <x:c r="F133" s="23" t="n">
        <x:v>1.23</x:v>
      </x:c>
      <x:c r="G133" s="24" t="n">
        <x:v>0.84</x:v>
      </x:c>
      <x:c r="H133" s="24" t="n">
        <x:v>0.708</x:v>
      </x:c>
      <x:c r="I133" s="5" t="str">
        <x:f>INDEX('01_Benchmark_Input'!$B$2:$B$10,MATCH(B133,'01_Benchmark_Input'!$A$2:$A$10,0))</x:f>
        <x:v>Hunyuan consumer and enterprise assistant</x:v>
      </x:c>
      <x:c r="J133" s="5" t="str">
        <x:f>INDEX('01_Benchmark_Input'!$C$2:$C$10,MATCH(B133,'01_Benchmark_Input'!$A$2:$A$10,0))</x:f>
        <x:v>gptoss120b</x:v>
      </x:c>
      <x:c r="K133" s="6" t="n">
        <x:f>IF(A133="Bear",INDEX('01_Benchmark_Input'!$AB$2:$AB$10,MATCH(B133,'01_Benchmark_Input'!$A$2:$A$10,0)),IF(A133="Bull",INDEX('01_Benchmark_Input'!$AD$2:$AD$10,MATCH(B133,'01_Benchmark_Input'!$A$2:$A$10,0)),INDEX('01_Benchmark_Input'!$AC$2:$AC$10,MATCH(B133,'01_Benchmark_Input'!$A$2:$A$10,0))))</x:f>
        <x:v>0.8</x:v>
      </x:c>
    </x:row>
    <x:row r="134">
      <x:c r="A134" s="3" t="inlineStr">
        <x:is>
          <x:t xml:space="preserve">Bull</x:t>
        </x:is>
      </x:c>
      <x:c r="B134" s="3" t="inlineStr">
        <x:is>
          <x:t xml:space="preserve">Tencent</x:t>
        </x:is>
      </x:c>
      <x:c r="C134" s="3" t="n">
        <x:v>2028</x:v>
      </x:c>
      <x:c r="D134" s="23" t="n">
        <x:v>2.1</x:v>
      </x:c>
      <x:c r="E134" s="24" t="n">
        <x:v>0.75666667</x:v>
      </x:c>
      <x:c r="F134" s="23" t="n">
        <x:v>1.23</x:v>
      </x:c>
      <x:c r="G134" s="24" t="n">
        <x:v>0.84</x:v>
      </x:c>
      <x:c r="H134" s="24" t="n">
        <x:v>0.765</x:v>
      </x:c>
      <x:c r="I134" s="5" t="str">
        <x:f>INDEX('01_Benchmark_Input'!$B$2:$B$10,MATCH(B134,'01_Benchmark_Input'!$A$2:$A$10,0))</x:f>
        <x:v>Hunyuan consumer and enterprise assistant</x:v>
      </x:c>
      <x:c r="J134" s="5" t="str">
        <x:f>INDEX('01_Benchmark_Input'!$C$2:$C$10,MATCH(B134,'01_Benchmark_Input'!$A$2:$A$10,0))</x:f>
        <x:v>gptoss120b</x:v>
      </x:c>
      <x:c r="K134" s="6" t="n">
        <x:f>IF(A134="Bear",INDEX('01_Benchmark_Input'!$AB$2:$AB$10,MATCH(B134,'01_Benchmark_Input'!$A$2:$A$10,0)),IF(A134="Bull",INDEX('01_Benchmark_Input'!$AD$2:$AD$10,MATCH(B134,'01_Benchmark_Input'!$A$2:$A$10,0)),INDEX('01_Benchmark_Input'!$AC$2:$AC$10,MATCH(B134,'01_Benchmark_Input'!$A$2:$A$10,0))))</x:f>
        <x:v>0.8</x:v>
      </x:c>
    </x:row>
    <x:row r="135">
      <x:c r="A135" s="3" t="inlineStr">
        <x:is>
          <x:t xml:space="preserve">Bull</x:t>
        </x:is>
      </x:c>
      <x:c r="B135" s="3" t="inlineStr">
        <x:is>
          <x:t xml:space="preserve">Tencent</x:t>
        </x:is>
      </x:c>
      <x:c r="C135" s="3" t="n">
        <x:v>2029</x:v>
      </x:c>
      <x:c r="D135" s="23" t="n">
        <x:v>2.55</x:v>
      </x:c>
      <x:c r="E135" s="24" t="n">
        <x:v>0.86078431</x:v>
      </x:c>
      <x:c r="F135" s="23" t="n">
        <x:v>1.23</x:v>
      </x:c>
      <x:c r="G135" s="24" t="n">
        <x:v>0.84</x:v>
      </x:c>
      <x:c r="H135" s="24" t="n">
        <x:v>0.823</x:v>
      </x:c>
      <x:c r="I135" s="5" t="str">
        <x:f>INDEX('01_Benchmark_Input'!$B$2:$B$10,MATCH(B135,'01_Benchmark_Input'!$A$2:$A$10,0))</x:f>
        <x:v>Hunyuan consumer and enterprise assistant</x:v>
      </x:c>
      <x:c r="J135" s="5" t="str">
        <x:f>INDEX('01_Benchmark_Input'!$C$2:$C$10,MATCH(B135,'01_Benchmark_Input'!$A$2:$A$10,0))</x:f>
        <x:v>gptoss120b</x:v>
      </x:c>
      <x:c r="K135" s="6" t="n">
        <x:f>IF(A135="Bear",INDEX('01_Benchmark_Input'!$AB$2:$AB$10,MATCH(B135,'01_Benchmark_Input'!$A$2:$A$10,0)),IF(A135="Bull",INDEX('01_Benchmark_Input'!$AD$2:$AD$10,MATCH(B135,'01_Benchmark_Input'!$A$2:$A$10,0)),INDEX('01_Benchmark_Input'!$AC$2:$AC$10,MATCH(B135,'01_Benchmark_Input'!$A$2:$A$10,0))))</x:f>
        <x:v>0.8</x:v>
      </x:c>
    </x:row>
    <x:row r="136">
      <x:c r="A136" s="3" t="inlineStr">
        <x:is>
          <x:t xml:space="preserve">Bull</x:t>
        </x:is>
      </x:c>
      <x:c r="B136" s="3" t="inlineStr">
        <x:is>
          <x:t xml:space="preserve">Tencent</x:t>
        </x:is>
      </x:c>
      <x:c r="C136" s="3" t="n">
        <x:v>2030</x:v>
      </x:c>
      <x:c r="D136" s="23" t="n">
        <x:v>3</x:v>
      </x:c>
      <x:c r="E136" s="24" t="n">
        <x:v>0.944</x:v>
      </x:c>
      <x:c r="F136" s="23" t="n">
        <x:v>1.23</x:v>
      </x:c>
      <x:c r="G136" s="24" t="n">
        <x:v>0.84</x:v>
      </x:c>
      <x:c r="H136" s="24" t="n">
        <x:v>0.88</x:v>
      </x:c>
      <x:c r="I136" s="5" t="str">
        <x:f>INDEX('01_Benchmark_Input'!$B$2:$B$10,MATCH(B136,'01_Benchmark_Input'!$A$2:$A$10,0))</x:f>
        <x:v>Hunyuan consumer and enterprise assistant</x:v>
      </x:c>
      <x:c r="J136" s="5" t="str">
        <x:f>INDEX('01_Benchmark_Input'!$C$2:$C$10,MATCH(B136,'01_Benchmark_Input'!$A$2:$A$10,0))</x:f>
        <x:v>gptoss120b</x:v>
      </x:c>
      <x:c r="K136" s="6" t="n">
        <x:f>IF(A136="Bear",INDEX('01_Benchmark_Input'!$AB$2:$AB$10,MATCH(B136,'01_Benchmark_Input'!$A$2:$A$10,0)),IF(A136="Bull",INDEX('01_Benchmark_Input'!$AD$2:$AD$10,MATCH(B136,'01_Benchmark_Input'!$A$2:$A$10,0)),INDEX('01_Benchmark_Input'!$AC$2:$AC$10,MATCH(B136,'01_Benchmark_Input'!$A$2:$A$10,0))))</x:f>
        <x:v>0.8</x:v>
      </x:c>
    </x:row>
    <x:row r="137">
      <x:c r="A137" s="3" t="inlineStr">
        <x:is>
          <x:t xml:space="preserve">Grid-Constrained / Efficiency-Upside</x:t>
        </x:is>
      </x:c>
      <x:c r="B137" s="3" t="inlineStr">
        <x:is>
          <x:t xml:space="preserve">Microsoft</x:t>
        </x:is>
      </x:c>
      <x:c r="C137" s="3" t="n">
        <x:v>2026</x:v>
      </x:c>
      <x:c r="D137" s="23" t="n">
        <x:v>4</x:v>
      </x:c>
      <x:c r="E137" s="24" t="n">
        <x:v>0.396</x:v>
      </x:c>
      <x:c r="F137" s="23" t="n">
        <x:v>1.2</x:v>
      </x:c>
      <x:c r="G137" s="24" t="n">
        <x:v>0.86</x:v>
      </x:c>
      <x:c r="H137" s="24" t="n">
        <x:v>0.57</x:v>
      </x:c>
      <x:c r="I137" s="5" t="str">
        <x:f>INDEX('01_Benchmark_Input'!$B$2:$B$10,MATCH(B137,'01_Benchmark_Input'!$A$2:$A$10,0))</x:f>
        <x:v>Copilot / routed closed-model assistant</x:v>
      </x:c>
      <x:c r="J137" s="5" t="str">
        <x:f>INDEX('01_Benchmark_Input'!$C$2:$C$10,MATCH(B137,'01_Benchmark_Input'!$A$2:$A$10,0))</x:f>
        <x:v>gptoss120b</x:v>
      </x:c>
      <x:c r="K137" s="6" t="n">
        <x:f>IF(A137="Bear",INDEX('01_Benchmark_Input'!$AB$2:$AB$10,MATCH(B137,'01_Benchmark_Input'!$A$2:$A$10,0)),IF(A137="Bull",INDEX('01_Benchmark_Input'!$AD$2:$AD$10,MATCH(B137,'01_Benchmark_Input'!$A$2:$A$10,0)),INDEX('01_Benchmark_Input'!$AC$2:$AC$10,MATCH(B137,'01_Benchmark_Input'!$A$2:$A$10,0))))</x:f>
        <x:v>0.6</x:v>
      </x:c>
    </x:row>
    <x:row r="138">
      <x:c r="A138" s="3" t="inlineStr">
        <x:is>
          <x:t xml:space="preserve">Grid-Constrained / Efficiency-Upside</x:t>
        </x:is>
      </x:c>
      <x:c r="B138" s="3" t="inlineStr">
        <x:is>
          <x:t xml:space="preserve">Microsoft</x:t>
        </x:is>
      </x:c>
      <x:c r="C138" s="3" t="n">
        <x:v>2027</x:v>
      </x:c>
      <x:c r="D138" s="23" t="n">
        <x:v>5.25</x:v>
      </x:c>
      <x:c r="E138" s="24" t="n">
        <x:v>0.464</x:v>
      </x:c>
      <x:c r="F138" s="23" t="n">
        <x:v>1.2</x:v>
      </x:c>
      <x:c r="G138" s="24" t="n">
        <x:v>0.86</x:v>
      </x:c>
      <x:c r="H138" s="24" t="n">
        <x:v>0.625</x:v>
      </x:c>
      <x:c r="I138" s="5" t="str">
        <x:f>INDEX('01_Benchmark_Input'!$B$2:$B$10,MATCH(B138,'01_Benchmark_Input'!$A$2:$A$10,0))</x:f>
        <x:v>Copilot / routed closed-model assistant</x:v>
      </x:c>
      <x:c r="J138" s="5" t="str">
        <x:f>INDEX('01_Benchmark_Input'!$C$2:$C$10,MATCH(B138,'01_Benchmark_Input'!$A$2:$A$10,0))</x:f>
        <x:v>gptoss120b</x:v>
      </x:c>
      <x:c r="K138" s="6" t="n">
        <x:f>IF(A138="Bear",INDEX('01_Benchmark_Input'!$AB$2:$AB$10,MATCH(B138,'01_Benchmark_Input'!$A$2:$A$10,0)),IF(A138="Bull",INDEX('01_Benchmark_Input'!$AD$2:$AD$10,MATCH(B138,'01_Benchmark_Input'!$A$2:$A$10,0)),INDEX('01_Benchmark_Input'!$AC$2:$AC$10,MATCH(B138,'01_Benchmark_Input'!$A$2:$A$10,0))))</x:f>
        <x:v>0.6</x:v>
      </x:c>
    </x:row>
    <x:row r="139">
      <x:c r="A139" s="3" t="inlineStr">
        <x:is>
          <x:t xml:space="preserve">Grid-Constrained / Efficiency-Upside</x:t>
        </x:is>
      </x:c>
      <x:c r="B139" s="3" t="inlineStr">
        <x:is>
          <x:t xml:space="preserve">Microsoft</x:t>
        </x:is>
      </x:c>
      <x:c r="C139" s="3" t="n">
        <x:v>2028</x:v>
      </x:c>
      <x:c r="D139" s="23" t="n">
        <x:v>6.5</x:v>
      </x:c>
      <x:c r="E139" s="24" t="n">
        <x:v>0.49230769</x:v>
      </x:c>
      <x:c r="F139" s="23" t="n">
        <x:v>1.2</x:v>
      </x:c>
      <x:c r="G139" s="24" t="n">
        <x:v>0.86</x:v>
      </x:c>
      <x:c r="H139" s="24" t="n">
        <x:v>0.68</x:v>
      </x:c>
      <x:c r="I139" s="5" t="str">
        <x:f>INDEX('01_Benchmark_Input'!$B$2:$B$10,MATCH(B139,'01_Benchmark_Input'!$A$2:$A$10,0))</x:f>
        <x:v>Copilot / routed closed-model assistant</x:v>
      </x:c>
      <x:c r="J139" s="5" t="str">
        <x:f>INDEX('01_Benchmark_Input'!$C$2:$C$10,MATCH(B139,'01_Benchmark_Input'!$A$2:$A$10,0))</x:f>
        <x:v>gptoss120b</x:v>
      </x:c>
      <x:c r="K139" s="6" t="n">
        <x:f>IF(A139="Bear",INDEX('01_Benchmark_Input'!$AB$2:$AB$10,MATCH(B139,'01_Benchmark_Input'!$A$2:$A$10,0)),IF(A139="Bull",INDEX('01_Benchmark_Input'!$AD$2:$AD$10,MATCH(B139,'01_Benchmark_Input'!$A$2:$A$10,0)),INDEX('01_Benchmark_Input'!$AC$2:$AC$10,MATCH(B139,'01_Benchmark_Input'!$A$2:$A$10,0))))</x:f>
        <x:v>0.6</x:v>
      </x:c>
    </x:row>
    <x:row r="140">
      <x:c r="A140" s="3" t="inlineStr">
        <x:is>
          <x:t xml:space="preserve">Grid-Constrained / Efficiency-Upside</x:t>
        </x:is>
      </x:c>
      <x:c r="B140" s="3" t="inlineStr">
        <x:is>
          <x:t xml:space="preserve">Microsoft</x:t>
        </x:is>
      </x:c>
      <x:c r="C140" s="3" t="n">
        <x:v>2029</x:v>
      </x:c>
      <x:c r="D140" s="23" t="n">
        <x:v>7.75</x:v>
      </x:c>
      <x:c r="E140" s="24" t="n">
        <x:v>0.50012903</x:v>
      </x:c>
      <x:c r="F140" s="23" t="n">
        <x:v>1.2</x:v>
      </x:c>
      <x:c r="G140" s="24" t="n">
        <x:v>0.86</x:v>
      </x:c>
      <x:c r="H140" s="24" t="n">
        <x:v>0.735</x:v>
      </x:c>
      <x:c r="I140" s="5" t="str">
        <x:f>INDEX('01_Benchmark_Input'!$B$2:$B$10,MATCH(B140,'01_Benchmark_Input'!$A$2:$A$10,0))</x:f>
        <x:v>Copilot / routed closed-model assistant</x:v>
      </x:c>
      <x:c r="J140" s="5" t="str">
        <x:f>INDEX('01_Benchmark_Input'!$C$2:$C$10,MATCH(B140,'01_Benchmark_Input'!$A$2:$A$10,0))</x:f>
        <x:v>gptoss120b</x:v>
      </x:c>
      <x:c r="K140" s="6" t="n">
        <x:f>IF(A140="Bear",INDEX('01_Benchmark_Input'!$AB$2:$AB$10,MATCH(B140,'01_Benchmark_Input'!$A$2:$A$10,0)),IF(A140="Bull",INDEX('01_Benchmark_Input'!$AD$2:$AD$10,MATCH(B140,'01_Benchmark_Input'!$A$2:$A$10,0)),INDEX('01_Benchmark_Input'!$AC$2:$AC$10,MATCH(B140,'01_Benchmark_Input'!$A$2:$A$10,0))))</x:f>
        <x:v>0.6</x:v>
      </x:c>
    </x:row>
    <x:row r="141">
      <x:c r="A141" s="3" t="inlineStr">
        <x:is>
          <x:t xml:space="preserve">Grid-Constrained / Efficiency-Upside</x:t>
        </x:is>
      </x:c>
      <x:c r="B141" s="3" t="inlineStr">
        <x:is>
          <x:t xml:space="preserve">Microsoft</x:t>
        </x:is>
      </x:c>
      <x:c r="C141" s="3" t="n">
        <x:v>2030</x:v>
      </x:c>
      <x:c r="D141" s="23" t="n">
        <x:v>9</x:v>
      </x:c>
      <x:c r="E141" s="24" t="n">
        <x:v>0.496</x:v>
      </x:c>
      <x:c r="F141" s="23" t="n">
        <x:v>1.2</x:v>
      </x:c>
      <x:c r="G141" s="24" t="n">
        <x:v>0.86</x:v>
      </x:c>
      <x:c r="H141" s="24" t="n">
        <x:v>0.79</x:v>
      </x:c>
      <x:c r="I141" s="5" t="str">
        <x:f>INDEX('01_Benchmark_Input'!$B$2:$B$10,MATCH(B141,'01_Benchmark_Input'!$A$2:$A$10,0))</x:f>
        <x:v>Copilot / routed closed-model assistant</x:v>
      </x:c>
      <x:c r="J141" s="5" t="str">
        <x:f>INDEX('01_Benchmark_Input'!$C$2:$C$10,MATCH(B141,'01_Benchmark_Input'!$A$2:$A$10,0))</x:f>
        <x:v>gptoss120b</x:v>
      </x:c>
      <x:c r="K141" s="6" t="n">
        <x:f>IF(A141="Bear",INDEX('01_Benchmark_Input'!$AB$2:$AB$10,MATCH(B141,'01_Benchmark_Input'!$A$2:$A$10,0)),IF(A141="Bull",INDEX('01_Benchmark_Input'!$AD$2:$AD$10,MATCH(B141,'01_Benchmark_Input'!$A$2:$A$10,0)),INDEX('01_Benchmark_Input'!$AC$2:$AC$10,MATCH(B141,'01_Benchmark_Input'!$A$2:$A$10,0))))</x:f>
        <x:v>0.6</x:v>
      </x:c>
    </x:row>
    <x:row r="142">
      <x:c r="A142" s="3" t="inlineStr">
        <x:is>
          <x:t xml:space="preserve">Grid-Constrained / Efficiency-Upside</x:t>
        </x:is>
      </x:c>
      <x:c r="B142" s="3" t="inlineStr">
        <x:is>
          <x:t xml:space="preserve">Google</x:t>
        </x:is>
      </x:c>
      <x:c r="C142" s="3" t="n">
        <x:v>2026</x:v>
      </x:c>
      <x:c r="D142" s="23" t="n">
        <x:v>4.5</x:v>
      </x:c>
      <x:c r="E142" s="24" t="n">
        <x:v>0.43022222</x:v>
      </x:c>
      <x:c r="F142" s="23" t="n">
        <x:v>1.18</x:v>
      </x:c>
      <x:c r="G142" s="24" t="n">
        <x:v>0.88</x:v>
      </x:c>
      <x:c r="H142" s="24" t="n">
        <x:v>0.57</x:v>
      </x:c>
      <x:c r="I142" s="5" t="str">
        <x:f>INDEX('01_Benchmark_Input'!$B$2:$B$10,MATCH(B142,'01_Benchmark_Input'!$A$2:$A$10,0))</x:f>
        <x:v>Gemini product-integrated multimodal assistant</x:v>
      </x:c>
      <x:c r="J142" s="5" t="str">
        <x:f>INDEX('01_Benchmark_Input'!$C$2:$C$10,MATCH(B142,'01_Benchmark_Input'!$A$2:$A$10,0))</x:f>
        <x:v>frontier_composite</x:v>
      </x:c>
      <x:c r="K142" s="6" t="n">
        <x:f>IF(A142="Bear",INDEX('01_Benchmark_Input'!$AB$2:$AB$10,MATCH(B142,'01_Benchmark_Input'!$A$2:$A$10,0)),IF(A142="Bull",INDEX('01_Benchmark_Input'!$AD$2:$AD$10,MATCH(B142,'01_Benchmark_Input'!$A$2:$A$10,0)),INDEX('01_Benchmark_Input'!$AC$2:$AC$10,MATCH(B142,'01_Benchmark_Input'!$A$2:$A$10,0))))</x:f>
        <x:v>0.6</x:v>
      </x:c>
    </x:row>
    <x:row r="143">
      <x:c r="A143" s="3" t="inlineStr">
        <x:is>
          <x:t xml:space="preserve">Grid-Constrained / Efficiency-Upside</x:t>
        </x:is>
      </x:c>
      <x:c r="B143" s="3" t="inlineStr">
        <x:is>
          <x:t xml:space="preserve">Google</x:t>
        </x:is>
      </x:c>
      <x:c r="C143" s="3" t="n">
        <x:v>2027</x:v>
      </x:c>
      <x:c r="D143" s="23" t="n">
        <x:v>5.375</x:v>
      </x:c>
      <x:c r="E143" s="24" t="n">
        <x:v>0.52353488</x:v>
      </x:c>
      <x:c r="F143" s="23" t="n">
        <x:v>1.18</x:v>
      </x:c>
      <x:c r="G143" s="24" t="n">
        <x:v>0.88</x:v>
      </x:c>
      <x:c r="H143" s="24" t="n">
        <x:v>0.618</x:v>
      </x:c>
      <x:c r="I143" s="5" t="str">
        <x:f>INDEX('01_Benchmark_Input'!$B$2:$B$10,MATCH(B143,'01_Benchmark_Input'!$A$2:$A$10,0))</x:f>
        <x:v>Gemini product-integrated multimodal assistant</x:v>
      </x:c>
      <x:c r="J143" s="5" t="str">
        <x:f>INDEX('01_Benchmark_Input'!$C$2:$C$10,MATCH(B143,'01_Benchmark_Input'!$A$2:$A$10,0))</x:f>
        <x:v>frontier_composite</x:v>
      </x:c>
      <x:c r="K143" s="6" t="n">
        <x:f>IF(A143="Bear",INDEX('01_Benchmark_Input'!$AB$2:$AB$10,MATCH(B143,'01_Benchmark_Input'!$A$2:$A$10,0)),IF(A143="Bull",INDEX('01_Benchmark_Input'!$AD$2:$AD$10,MATCH(B143,'01_Benchmark_Input'!$A$2:$A$10,0)),INDEX('01_Benchmark_Input'!$AC$2:$AC$10,MATCH(B143,'01_Benchmark_Input'!$A$2:$A$10,0))))</x:f>
        <x:v>0.6</x:v>
      </x:c>
    </x:row>
    <x:row r="144">
      <x:c r="A144" s="3" t="inlineStr">
        <x:is>
          <x:t xml:space="preserve">Grid-Constrained / Efficiency-Upside</x:t>
        </x:is>
      </x:c>
      <x:c r="B144" s="3" t="inlineStr">
        <x:is>
          <x:t xml:space="preserve">Google</x:t>
        </x:is>
      </x:c>
      <x:c r="C144" s="3" t="n">
        <x:v>2028</x:v>
      </x:c>
      <x:c r="D144" s="23" t="n">
        <x:v>6.25</x:v>
      </x:c>
      <x:c r="E144" s="24" t="n">
        <x:v>0.576</x:v>
      </x:c>
      <x:c r="F144" s="23" t="n">
        <x:v>1.18</x:v>
      </x:c>
      <x:c r="G144" s="24" t="n">
        <x:v>0.88</x:v>
      </x:c>
      <x:c r="H144" s="24" t="n">
        <x:v>0.665</x:v>
      </x:c>
      <x:c r="I144" s="5" t="str">
        <x:f>INDEX('01_Benchmark_Input'!$B$2:$B$10,MATCH(B144,'01_Benchmark_Input'!$A$2:$A$10,0))</x:f>
        <x:v>Gemini product-integrated multimodal assistant</x:v>
      </x:c>
      <x:c r="J144" s="5" t="str">
        <x:f>INDEX('01_Benchmark_Input'!$C$2:$C$10,MATCH(B144,'01_Benchmark_Input'!$A$2:$A$10,0))</x:f>
        <x:v>frontier_composite</x:v>
      </x:c>
      <x:c r="K144" s="6" t="n">
        <x:f>IF(A144="Bear",INDEX('01_Benchmark_Input'!$AB$2:$AB$10,MATCH(B144,'01_Benchmark_Input'!$A$2:$A$10,0)),IF(A144="Bull",INDEX('01_Benchmark_Input'!$AD$2:$AD$10,MATCH(B144,'01_Benchmark_Input'!$A$2:$A$10,0)),INDEX('01_Benchmark_Input'!$AC$2:$AC$10,MATCH(B144,'01_Benchmark_Input'!$A$2:$A$10,0))))</x:f>
        <x:v>0.6</x:v>
      </x:c>
    </x:row>
    <x:row r="145">
      <x:c r="A145" s="3" t="inlineStr">
        <x:is>
          <x:t xml:space="preserve">Grid-Constrained / Efficiency-Upside</x:t>
        </x:is>
      </x:c>
      <x:c r="B145" s="3" t="inlineStr">
        <x:is>
          <x:t xml:space="preserve">Google</x:t>
        </x:is>
      </x:c>
      <x:c r="C145" s="3" t="n">
        <x:v>2029</x:v>
      </x:c>
      <x:c r="D145" s="23" t="n">
        <x:v>7.125</x:v>
      </x:c>
      <x:c r="E145" s="24" t="n">
        <x:v>0.60266667</x:v>
      </x:c>
      <x:c r="F145" s="23" t="n">
        <x:v>1.18</x:v>
      </x:c>
      <x:c r="G145" s="24" t="n">
        <x:v>0.88</x:v>
      </x:c>
      <x:c r="H145" s="24" t="n">
        <x:v>0.713</x:v>
      </x:c>
      <x:c r="I145" s="5" t="str">
        <x:f>INDEX('01_Benchmark_Input'!$B$2:$B$10,MATCH(B145,'01_Benchmark_Input'!$A$2:$A$10,0))</x:f>
        <x:v>Gemini product-integrated multimodal assistant</x:v>
      </x:c>
      <x:c r="J145" s="5" t="str">
        <x:f>INDEX('01_Benchmark_Input'!$C$2:$C$10,MATCH(B145,'01_Benchmark_Input'!$A$2:$A$10,0))</x:f>
        <x:v>frontier_composite</x:v>
      </x:c>
      <x:c r="K145" s="6" t="n">
        <x:f>IF(A145="Bear",INDEX('01_Benchmark_Input'!$AB$2:$AB$10,MATCH(B145,'01_Benchmark_Input'!$A$2:$A$10,0)),IF(A145="Bull",INDEX('01_Benchmark_Input'!$AD$2:$AD$10,MATCH(B145,'01_Benchmark_Input'!$A$2:$A$10,0)),INDEX('01_Benchmark_Input'!$AC$2:$AC$10,MATCH(B145,'01_Benchmark_Input'!$A$2:$A$10,0))))</x:f>
        <x:v>0.6</x:v>
      </x:c>
    </x:row>
    <x:row r="146">
      <x:c r="A146" s="3" t="inlineStr">
        <x:is>
          <x:t xml:space="preserve">Grid-Constrained / Efficiency-Upside</x:t>
        </x:is>
      </x:c>
      <x:c r="B146" s="3" t="inlineStr">
        <x:is>
          <x:t xml:space="preserve">Google</x:t>
        </x:is>
      </x:c>
      <x:c r="C146" s="3" t="n">
        <x:v>2030</x:v>
      </x:c>
      <x:c r="D146" s="23" t="n">
        <x:v>8</x:v>
      </x:c>
      <x:c r="E146" s="24" t="n">
        <x:v>0.612</x:v>
      </x:c>
      <x:c r="F146" s="23" t="n">
        <x:v>1.18</x:v>
      </x:c>
      <x:c r="G146" s="24" t="n">
        <x:v>0.88</x:v>
      </x:c>
      <x:c r="H146" s="24" t="n">
        <x:v>0.76</x:v>
      </x:c>
      <x:c r="I146" s="5" t="str">
        <x:f>INDEX('01_Benchmark_Input'!$B$2:$B$10,MATCH(B146,'01_Benchmark_Input'!$A$2:$A$10,0))</x:f>
        <x:v>Gemini product-integrated multimodal assistant</x:v>
      </x:c>
      <x:c r="J146" s="5" t="str">
        <x:f>INDEX('01_Benchmark_Input'!$C$2:$C$10,MATCH(B146,'01_Benchmark_Input'!$A$2:$A$10,0))</x:f>
        <x:v>frontier_composite</x:v>
      </x:c>
      <x:c r="K146" s="6" t="n">
        <x:f>IF(A146="Bear",INDEX('01_Benchmark_Input'!$AB$2:$AB$10,MATCH(B146,'01_Benchmark_Input'!$A$2:$A$10,0)),IF(A146="Bull",INDEX('01_Benchmark_Input'!$AD$2:$AD$10,MATCH(B146,'01_Benchmark_Input'!$A$2:$A$10,0)),INDEX('01_Benchmark_Input'!$AC$2:$AC$10,MATCH(B146,'01_Benchmark_Input'!$A$2:$A$10,0))))</x:f>
        <x:v>0.6</x:v>
      </x:c>
    </x:row>
    <x:row r="147">
      <x:c r="A147" s="3" t="inlineStr">
        <x:is>
          <x:t xml:space="preserve">Grid-Constrained / Efficiency-Upside</x:t>
        </x:is>
      </x:c>
      <x:c r="B147" s="3" t="inlineStr">
        <x:is>
          <x:t xml:space="preserve">Meta</x:t>
        </x:is>
      </x:c>
      <x:c r="C147" s="3" t="n">
        <x:v>2026</x:v>
      </x:c>
      <x:c r="D147" s="23" t="n">
        <x:v>3.5</x:v>
      </x:c>
      <x:c r="E147" s="24" t="n">
        <x:v>0.40228571</x:v>
      </x:c>
      <x:c r="F147" s="23" t="n">
        <x:v>1.2</x:v>
      </x:c>
      <x:c r="G147" s="24" t="n">
        <x:v>0.87</x:v>
      </x:c>
      <x:c r="H147" s="24" t="n">
        <x:v>0.6</x:v>
      </x:c>
      <x:c r="I147" s="5" t="str">
        <x:f>INDEX('01_Benchmark_Input'!$B$2:$B$10,MATCH(B147,'01_Benchmark_Input'!$A$2:$A$10,0))</x:f>
        <x:v>Llama / Meta AI general assistant</x:v>
      </x:c>
      <x:c r="J147" s="5" t="str">
        <x:f>INDEX('01_Benchmark_Input'!$C$2:$C$10,MATCH(B147,'01_Benchmark_Input'!$A$2:$A$10,0))</x:f>
        <x:v>llama70b</x:v>
      </x:c>
      <x:c r="K147" s="6" t="n">
        <x:f>IF(A147="Bear",INDEX('01_Benchmark_Input'!$AB$2:$AB$10,MATCH(B147,'01_Benchmark_Input'!$A$2:$A$10,0)),IF(A147="Bull",INDEX('01_Benchmark_Input'!$AD$2:$AD$10,MATCH(B147,'01_Benchmark_Input'!$A$2:$A$10,0)),INDEX('01_Benchmark_Input'!$AC$2:$AC$10,MATCH(B147,'01_Benchmark_Input'!$A$2:$A$10,0))))</x:f>
        <x:v>0.9</x:v>
      </x:c>
    </x:row>
    <x:row r="148">
      <x:c r="A148" s="3" t="inlineStr">
        <x:is>
          <x:t xml:space="preserve">Grid-Constrained / Efficiency-Upside</x:t>
        </x:is>
      </x:c>
      <x:c r="B148" s="3" t="inlineStr">
        <x:is>
          <x:t xml:space="preserve">Meta</x:t>
        </x:is>
      </x:c>
      <x:c r="C148" s="3" t="n">
        <x:v>2027</x:v>
      </x:c>
      <x:c r="D148" s="23" t="n">
        <x:v>4.375</x:v>
      </x:c>
      <x:c r="E148" s="24" t="n">
        <x:v>0.5088</x:v>
      </x:c>
      <x:c r="F148" s="23" t="n">
        <x:v>1.2</x:v>
      </x:c>
      <x:c r="G148" s="24" t="n">
        <x:v>0.87</x:v>
      </x:c>
      <x:c r="H148" s="24" t="n">
        <x:v>0.655</x:v>
      </x:c>
      <x:c r="I148" s="5" t="str">
        <x:f>INDEX('01_Benchmark_Input'!$B$2:$B$10,MATCH(B148,'01_Benchmark_Input'!$A$2:$A$10,0))</x:f>
        <x:v>Llama / Meta AI general assistant</x:v>
      </x:c>
      <x:c r="J148" s="5" t="str">
        <x:f>INDEX('01_Benchmark_Input'!$C$2:$C$10,MATCH(B148,'01_Benchmark_Input'!$A$2:$A$10,0))</x:f>
        <x:v>llama70b</x:v>
      </x:c>
      <x:c r="K148" s="6" t="n">
        <x:f>IF(A148="Bear",INDEX('01_Benchmark_Input'!$AB$2:$AB$10,MATCH(B148,'01_Benchmark_Input'!$A$2:$A$10,0)),IF(A148="Bull",INDEX('01_Benchmark_Input'!$AD$2:$AD$10,MATCH(B148,'01_Benchmark_Input'!$A$2:$A$10,0)),INDEX('01_Benchmark_Input'!$AC$2:$AC$10,MATCH(B148,'01_Benchmark_Input'!$A$2:$A$10,0))))</x:f>
        <x:v>0.9</x:v>
      </x:c>
    </x:row>
    <x:row r="149">
      <x:c r="A149" s="3" t="inlineStr">
        <x:is>
          <x:t xml:space="preserve">Grid-Constrained / Efficiency-Upside</x:t>
        </x:is>
      </x:c>
      <x:c r="B149" s="3" t="inlineStr">
        <x:is>
          <x:t xml:space="preserve">Meta</x:t>
        </x:is>
      </x:c>
      <x:c r="C149" s="3" t="n">
        <x:v>2028</x:v>
      </x:c>
      <x:c r="D149" s="23" t="n">
        <x:v>5.25</x:v>
      </x:c>
      <x:c r="E149" s="24" t="n">
        <x:v>0.56380952</x:v>
      </x:c>
      <x:c r="F149" s="23" t="n">
        <x:v>1.2</x:v>
      </x:c>
      <x:c r="G149" s="24" t="n">
        <x:v>0.87</x:v>
      </x:c>
      <x:c r="H149" s="24" t="n">
        <x:v>0.71</x:v>
      </x:c>
      <x:c r="I149" s="5" t="str">
        <x:f>INDEX('01_Benchmark_Input'!$B$2:$B$10,MATCH(B149,'01_Benchmark_Input'!$A$2:$A$10,0))</x:f>
        <x:v>Llama / Meta AI general assistant</x:v>
      </x:c>
      <x:c r="J149" s="5" t="str">
        <x:f>INDEX('01_Benchmark_Input'!$C$2:$C$10,MATCH(B149,'01_Benchmark_Input'!$A$2:$A$10,0))</x:f>
        <x:v>llama70b</x:v>
      </x:c>
      <x:c r="K149" s="6" t="n">
        <x:f>IF(A149="Bear",INDEX('01_Benchmark_Input'!$AB$2:$AB$10,MATCH(B149,'01_Benchmark_Input'!$A$2:$A$10,0)),IF(A149="Bull",INDEX('01_Benchmark_Input'!$AD$2:$AD$10,MATCH(B149,'01_Benchmark_Input'!$A$2:$A$10,0)),INDEX('01_Benchmark_Input'!$AC$2:$AC$10,MATCH(B149,'01_Benchmark_Input'!$A$2:$A$10,0))))</x:f>
        <x:v>0.9</x:v>
      </x:c>
    </x:row>
    <x:row r="150">
      <x:c r="A150" s="3" t="inlineStr">
        <x:is>
          <x:t xml:space="preserve">Grid-Constrained / Efficiency-Upside</x:t>
        </x:is>
      </x:c>
      <x:c r="B150" s="3" t="inlineStr">
        <x:is>
          <x:t xml:space="preserve">Meta</x:t>
        </x:is>
      </x:c>
      <x:c r="C150" s="3" t="n">
        <x:v>2029</x:v>
      </x:c>
      <x:c r="D150" s="23" t="n">
        <x:v>6.125</x:v>
      </x:c>
      <x:c r="E150" s="24" t="n">
        <x:v>0.58938776</x:v>
      </x:c>
      <x:c r="F150" s="23" t="n">
        <x:v>1.2</x:v>
      </x:c>
      <x:c r="G150" s="24" t="n">
        <x:v>0.87</x:v>
      </x:c>
      <x:c r="H150" s="24" t="n">
        <x:v>0.765</x:v>
      </x:c>
      <x:c r="I150" s="5" t="str">
        <x:f>INDEX('01_Benchmark_Input'!$B$2:$B$10,MATCH(B150,'01_Benchmark_Input'!$A$2:$A$10,0))</x:f>
        <x:v>Llama / Meta AI general assistant</x:v>
      </x:c>
      <x:c r="J150" s="5" t="str">
        <x:f>INDEX('01_Benchmark_Input'!$C$2:$C$10,MATCH(B150,'01_Benchmark_Input'!$A$2:$A$10,0))</x:f>
        <x:v>llama70b</x:v>
      </x:c>
      <x:c r="K150" s="6" t="n">
        <x:f>IF(A150="Bear",INDEX('01_Benchmark_Input'!$AB$2:$AB$10,MATCH(B150,'01_Benchmark_Input'!$A$2:$A$10,0)),IF(A150="Bull",INDEX('01_Benchmark_Input'!$AD$2:$AD$10,MATCH(B150,'01_Benchmark_Input'!$A$2:$A$10,0)),INDEX('01_Benchmark_Input'!$AC$2:$AC$10,MATCH(B150,'01_Benchmark_Input'!$A$2:$A$10,0))))</x:f>
        <x:v>0.9</x:v>
      </x:c>
    </x:row>
    <x:row r="151">
      <x:c r="A151" s="3" t="inlineStr">
        <x:is>
          <x:t xml:space="preserve">Grid-Constrained / Efficiency-Upside</x:t>
        </x:is>
      </x:c>
      <x:c r="B151" s="3" t="inlineStr">
        <x:is>
          <x:t xml:space="preserve">Meta</x:t>
        </x:is>
      </x:c>
      <x:c r="C151" s="3" t="n">
        <x:v>2030</x:v>
      </x:c>
      <x:c r="D151" s="23" t="n">
        <x:v>7</x:v>
      </x:c>
      <x:c r="E151" s="24" t="n">
        <x:v>0.59657143</x:v>
      </x:c>
      <x:c r="F151" s="23" t="n">
        <x:v>1.2</x:v>
      </x:c>
      <x:c r="G151" s="24" t="n">
        <x:v>0.87</x:v>
      </x:c>
      <x:c r="H151" s="24" t="n">
        <x:v>0.82</x:v>
      </x:c>
      <x:c r="I151" s="5" t="str">
        <x:f>INDEX('01_Benchmark_Input'!$B$2:$B$10,MATCH(B151,'01_Benchmark_Input'!$A$2:$A$10,0))</x:f>
        <x:v>Llama / Meta AI general assistant</x:v>
      </x:c>
      <x:c r="J151" s="5" t="str">
        <x:f>INDEX('01_Benchmark_Input'!$C$2:$C$10,MATCH(B151,'01_Benchmark_Input'!$A$2:$A$10,0))</x:f>
        <x:v>llama70b</x:v>
      </x:c>
      <x:c r="K151" s="6" t="n">
        <x:f>IF(A151="Bear",INDEX('01_Benchmark_Input'!$AB$2:$AB$10,MATCH(B151,'01_Benchmark_Input'!$A$2:$A$10,0)),IF(A151="Bull",INDEX('01_Benchmark_Input'!$AD$2:$AD$10,MATCH(B151,'01_Benchmark_Input'!$A$2:$A$10,0)),INDEX('01_Benchmark_Input'!$AC$2:$AC$10,MATCH(B151,'01_Benchmark_Input'!$A$2:$A$10,0))))</x:f>
        <x:v>0.9</x:v>
      </x:c>
    </x:row>
    <x:row r="152">
      <x:c r="A152" s="3" t="inlineStr">
        <x:is>
          <x:t xml:space="preserve">Grid-Constrained / Efficiency-Upside</x:t>
        </x:is>
      </x:c>
      <x:c r="B152" s="3" t="inlineStr">
        <x:is>
          <x:t xml:space="preserve">xAI</x:t>
        </x:is>
      </x:c>
      <x:c r="C152" s="3" t="n">
        <x:v>2026</x:v>
      </x:c>
      <x:c r="D152" s="23" t="n">
        <x:v>1</x:v>
      </x:c>
      <x:c r="E152" s="24" t="n">
        <x:v>0.308</x:v>
      </x:c>
      <x:c r="F152" s="23" t="n">
        <x:v>1.22</x:v>
      </x:c>
      <x:c r="G152" s="24" t="n">
        <x:v>0.85</x:v>
      </x:c>
      <x:c r="H152" s="24" t="n">
        <x:v>0.47</x:v>
      </x:c>
      <x:c r="I152" s="5" t="str">
        <x:f>INDEX('01_Benchmark_Input'!$B$2:$B$10,MATCH(B152,'01_Benchmark_Input'!$A$2:$A$10,0))</x:f>
        <x:v>Grok interactive and reasoning assistant</x:v>
      </x:c>
      <x:c r="J152" s="5" t="str">
        <x:f>INDEX('01_Benchmark_Input'!$C$2:$C$10,MATCH(B152,'01_Benchmark_Input'!$A$2:$A$10,0))</x:f>
        <x:v>gptoss120b</x:v>
      </x:c>
      <x:c r="K152" s="6" t="n">
        <x:f>IF(A152="Bear",INDEX('01_Benchmark_Input'!$AB$2:$AB$10,MATCH(B152,'01_Benchmark_Input'!$A$2:$A$10,0)),IF(A152="Bull",INDEX('01_Benchmark_Input'!$AD$2:$AD$10,MATCH(B152,'01_Benchmark_Input'!$A$2:$A$10,0)),INDEX('01_Benchmark_Input'!$AC$2:$AC$10,MATCH(B152,'01_Benchmark_Input'!$A$2:$A$10,0))))</x:f>
        <x:v>0.55</x:v>
      </x:c>
    </x:row>
    <x:row r="153">
      <x:c r="A153" s="3" t="inlineStr">
        <x:is>
          <x:t xml:space="preserve">Grid-Constrained / Efficiency-Upside</x:t>
        </x:is>
      </x:c>
      <x:c r="B153" s="3" t="inlineStr">
        <x:is>
          <x:t xml:space="preserve">xAI</x:t>
        </x:is>
      </x:c>
      <x:c r="C153" s="3" t="n">
        <x:v>2027</x:v>
      </x:c>
      <x:c r="D153" s="23" t="n">
        <x:v>1.5</x:v>
      </x:c>
      <x:c r="E153" s="24" t="n">
        <x:v>0.49666667</x:v>
      </x:c>
      <x:c r="F153" s="23" t="n">
        <x:v>1.22</x:v>
      </x:c>
      <x:c r="G153" s="24" t="n">
        <x:v>0.85</x:v>
      </x:c>
      <x:c r="H153" s="24" t="n">
        <x:v>0.537</x:v>
      </x:c>
      <x:c r="I153" s="5" t="str">
        <x:f>INDEX('01_Benchmark_Input'!$B$2:$B$10,MATCH(B153,'01_Benchmark_Input'!$A$2:$A$10,0))</x:f>
        <x:v>Grok interactive and reasoning assistant</x:v>
      </x:c>
      <x:c r="J153" s="5" t="str">
        <x:f>INDEX('01_Benchmark_Input'!$C$2:$C$10,MATCH(B153,'01_Benchmark_Input'!$A$2:$A$10,0))</x:f>
        <x:v>gptoss120b</x:v>
      </x:c>
      <x:c r="K153" s="6" t="n">
        <x:f>IF(A153="Bear",INDEX('01_Benchmark_Input'!$AB$2:$AB$10,MATCH(B153,'01_Benchmark_Input'!$A$2:$A$10,0)),IF(A153="Bull",INDEX('01_Benchmark_Input'!$AD$2:$AD$10,MATCH(B153,'01_Benchmark_Input'!$A$2:$A$10,0)),INDEX('01_Benchmark_Input'!$AC$2:$AC$10,MATCH(B153,'01_Benchmark_Input'!$A$2:$A$10,0))))</x:f>
        <x:v>0.55</x:v>
      </x:c>
    </x:row>
    <x:row r="154">
      <x:c r="A154" s="3" t="inlineStr">
        <x:is>
          <x:t xml:space="preserve">Grid-Constrained / Efficiency-Upside</x:t>
        </x:is>
      </x:c>
      <x:c r="B154" s="3" t="inlineStr">
        <x:is>
          <x:t xml:space="preserve">xAI</x:t>
        </x:is>
      </x:c>
      <x:c r="C154" s="3" t="n">
        <x:v>2028</x:v>
      </x:c>
      <x:c r="D154" s="23" t="n">
        <x:v>2</x:v>
      </x:c>
      <x:c r="E154" s="24" t="n">
        <x:v>0.57</x:v>
      </x:c>
      <x:c r="F154" s="23" t="n">
        <x:v>1.22</x:v>
      </x:c>
      <x:c r="G154" s="24" t="n">
        <x:v>0.85</x:v>
      </x:c>
      <x:c r="H154" s="24" t="n">
        <x:v>0.605</x:v>
      </x:c>
      <x:c r="I154" s="5" t="str">
        <x:f>INDEX('01_Benchmark_Input'!$B$2:$B$10,MATCH(B154,'01_Benchmark_Input'!$A$2:$A$10,0))</x:f>
        <x:v>Grok interactive and reasoning assistant</x:v>
      </x:c>
      <x:c r="J154" s="5" t="str">
        <x:f>INDEX('01_Benchmark_Input'!$C$2:$C$10,MATCH(B154,'01_Benchmark_Input'!$A$2:$A$10,0))</x:f>
        <x:v>gptoss120b</x:v>
      </x:c>
      <x:c r="K154" s="6" t="n">
        <x:f>IF(A154="Bear",INDEX('01_Benchmark_Input'!$AB$2:$AB$10,MATCH(B154,'01_Benchmark_Input'!$A$2:$A$10,0)),IF(A154="Bull",INDEX('01_Benchmark_Input'!$AD$2:$AD$10,MATCH(B154,'01_Benchmark_Input'!$A$2:$A$10,0)),INDEX('01_Benchmark_Input'!$AC$2:$AC$10,MATCH(B154,'01_Benchmark_Input'!$A$2:$A$10,0))))</x:f>
        <x:v>0.55</x:v>
      </x:c>
    </x:row>
    <x:row r="155">
      <x:c r="A155" s="3" t="inlineStr">
        <x:is>
          <x:t xml:space="preserve">Grid-Constrained / Efficiency-Upside</x:t>
        </x:is>
      </x:c>
      <x:c r="B155" s="3" t="inlineStr">
        <x:is>
          <x:t xml:space="preserve">xAI</x:t>
        </x:is>
      </x:c>
      <x:c r="C155" s="3" t="n">
        <x:v>2029</x:v>
      </x:c>
      <x:c r="D155" s="23" t="n">
        <x:v>2.5</x:v>
      </x:c>
      <x:c r="E155" s="24" t="n">
        <x:v>0.5968</x:v>
      </x:c>
      <x:c r="F155" s="23" t="n">
        <x:v>1.22</x:v>
      </x:c>
      <x:c r="G155" s="24" t="n">
        <x:v>0.85</x:v>
      </x:c>
      <x:c r="H155" s="24" t="n">
        <x:v>0.672</x:v>
      </x:c>
      <x:c r="I155" s="5" t="str">
        <x:f>INDEX('01_Benchmark_Input'!$B$2:$B$10,MATCH(B155,'01_Benchmark_Input'!$A$2:$A$10,0))</x:f>
        <x:v>Grok interactive and reasoning assistant</x:v>
      </x:c>
      <x:c r="J155" s="5" t="str">
        <x:f>INDEX('01_Benchmark_Input'!$C$2:$C$10,MATCH(B155,'01_Benchmark_Input'!$A$2:$A$10,0))</x:f>
        <x:v>gptoss120b</x:v>
      </x:c>
      <x:c r="K155" s="6" t="n">
        <x:f>IF(A155="Bear",INDEX('01_Benchmark_Input'!$AB$2:$AB$10,MATCH(B155,'01_Benchmark_Input'!$A$2:$A$10,0)),IF(A155="Bull",INDEX('01_Benchmark_Input'!$AD$2:$AD$10,MATCH(B155,'01_Benchmark_Input'!$A$2:$A$10,0)),INDEX('01_Benchmark_Input'!$AC$2:$AC$10,MATCH(B155,'01_Benchmark_Input'!$A$2:$A$10,0))))</x:f>
        <x:v>0.55</x:v>
      </x:c>
    </x:row>
    <x:row r="156">
      <x:c r="A156" s="3" t="inlineStr">
        <x:is>
          <x:t xml:space="preserve">Grid-Constrained / Efficiency-Upside</x:t>
        </x:is>
      </x:c>
      <x:c r="B156" s="3" t="inlineStr">
        <x:is>
          <x:t xml:space="preserve">xAI</x:t>
        </x:is>
      </x:c>
      <x:c r="C156" s="3" t="n">
        <x:v>2030</x:v>
      </x:c>
      <x:c r="D156" s="23" t="n">
        <x:v>3</x:v>
      </x:c>
      <x:c r="E156" s="24" t="n">
        <x:v>0.6</x:v>
      </x:c>
      <x:c r="F156" s="23" t="n">
        <x:v>1.22</x:v>
      </x:c>
      <x:c r="G156" s="24" t="n">
        <x:v>0.85</x:v>
      </x:c>
      <x:c r="H156" s="24" t="n">
        <x:v>0.74</x:v>
      </x:c>
      <x:c r="I156" s="5" t="str">
        <x:f>INDEX('01_Benchmark_Input'!$B$2:$B$10,MATCH(B156,'01_Benchmark_Input'!$A$2:$A$10,0))</x:f>
        <x:v>Grok interactive and reasoning assistant</x:v>
      </x:c>
      <x:c r="J156" s="5" t="str">
        <x:f>INDEX('01_Benchmark_Input'!$C$2:$C$10,MATCH(B156,'01_Benchmark_Input'!$A$2:$A$10,0))</x:f>
        <x:v>gptoss120b</x:v>
      </x:c>
      <x:c r="K156" s="6" t="n">
        <x:f>IF(A156="Bear",INDEX('01_Benchmark_Input'!$AB$2:$AB$10,MATCH(B156,'01_Benchmark_Input'!$A$2:$A$10,0)),IF(A156="Bull",INDEX('01_Benchmark_Input'!$AD$2:$AD$10,MATCH(B156,'01_Benchmark_Input'!$A$2:$A$10,0)),INDEX('01_Benchmark_Input'!$AC$2:$AC$10,MATCH(B156,'01_Benchmark_Input'!$A$2:$A$10,0))))</x:f>
        <x:v>0.55</x:v>
      </x:c>
    </x:row>
    <x:row r="157">
      <x:c r="A157" s="3" t="inlineStr">
        <x:is>
          <x:t xml:space="preserve">Grid-Constrained / Efficiency-Upside</x:t>
        </x:is>
      </x:c>
      <x:c r="B157" s="3" t="inlineStr">
        <x:is>
          <x:t xml:space="preserve">OpenAI</x:t>
        </x:is>
      </x:c>
      <x:c r="C157" s="3" t="n">
        <x:v>2026</x:v>
      </x:c>
      <x:c r="D157" s="23" t="n">
        <x:v>5</x:v>
      </x:c>
      <x:c r="E157" s="24" t="n">
        <x:v>0.2464</x:v>
      </x:c>
      <x:c r="F157" s="23" t="n">
        <x:v>1.2</x:v>
      </x:c>
      <x:c r="G157" s="24" t="n">
        <x:v>0.88</x:v>
      </x:c>
      <x:c r="H157" s="24" t="n">
        <x:v>0.6</x:v>
      </x:c>
      <x:c r="I157" s="5" t="str">
        <x:f>INDEX('01_Benchmark_Input'!$B$2:$B$10,MATCH(B157,'01_Benchmark_Input'!$A$2:$A$10,0))</x:f>
        <x:v>GPT / ChatGPT / API with reasoning mix</x:v>
      </x:c>
      <x:c r="J157" s="5" t="str">
        <x:f>INDEX('01_Benchmark_Input'!$C$2:$C$10,MATCH(B157,'01_Benchmark_Input'!$A$2:$A$10,0))</x:f>
        <x:v>frontier_composite</x:v>
      </x:c>
      <x:c r="K157" s="6" t="n">
        <x:f>IF(A157="Bear",INDEX('01_Benchmark_Input'!$AB$2:$AB$10,MATCH(B157,'01_Benchmark_Input'!$A$2:$A$10,0)),IF(A157="Bull",INDEX('01_Benchmark_Input'!$AD$2:$AD$10,MATCH(B157,'01_Benchmark_Input'!$A$2:$A$10,0)),INDEX('01_Benchmark_Input'!$AC$2:$AC$10,MATCH(B157,'01_Benchmark_Input'!$A$2:$A$10,0))))</x:f>
        <x:v>0.5</x:v>
      </x:c>
    </x:row>
    <x:row r="158">
      <x:c r="A158" s="3" t="inlineStr">
        <x:is>
          <x:t xml:space="preserve">Grid-Constrained / Efficiency-Upside</x:t>
        </x:is>
      </x:c>
      <x:c r="B158" s="3" t="inlineStr">
        <x:is>
          <x:t xml:space="preserve">OpenAI</x:t>
        </x:is>
      </x:c>
      <x:c r="C158" s="3" t="n">
        <x:v>2027</x:v>
      </x:c>
      <x:c r="D158" s="23" t="n">
        <x:v>6.75</x:v>
      </x:c>
      <x:c r="E158" s="24" t="n">
        <x:v>0.39511111</x:v>
      </x:c>
      <x:c r="F158" s="23" t="n">
        <x:v>1.2</x:v>
      </x:c>
      <x:c r="G158" s="24" t="n">
        <x:v>0.88</x:v>
      </x:c>
      <x:c r="H158" s="24" t="n">
        <x:v>0.655</x:v>
      </x:c>
      <x:c r="I158" s="5" t="str">
        <x:f>INDEX('01_Benchmark_Input'!$B$2:$B$10,MATCH(B158,'01_Benchmark_Input'!$A$2:$A$10,0))</x:f>
        <x:v>GPT / ChatGPT / API with reasoning mix</x:v>
      </x:c>
      <x:c r="J158" s="5" t="str">
        <x:f>INDEX('01_Benchmark_Input'!$C$2:$C$10,MATCH(B158,'01_Benchmark_Input'!$A$2:$A$10,0))</x:f>
        <x:v>frontier_composite</x:v>
      </x:c>
      <x:c r="K158" s="6" t="n">
        <x:f>IF(A158="Bear",INDEX('01_Benchmark_Input'!$AB$2:$AB$10,MATCH(B158,'01_Benchmark_Input'!$A$2:$A$10,0)),IF(A158="Bull",INDEX('01_Benchmark_Input'!$AD$2:$AD$10,MATCH(B158,'01_Benchmark_Input'!$A$2:$A$10,0)),INDEX('01_Benchmark_Input'!$AC$2:$AC$10,MATCH(B158,'01_Benchmark_Input'!$A$2:$A$10,0))))</x:f>
        <x:v>0.5</x:v>
      </x:c>
    </x:row>
    <x:row r="159">
      <x:c r="A159" s="3" t="inlineStr">
        <x:is>
          <x:t xml:space="preserve">Grid-Constrained / Efficiency-Upside</x:t>
        </x:is>
      </x:c>
      <x:c r="B159" s="3" t="inlineStr">
        <x:is>
          <x:t xml:space="preserve">OpenAI</x:t>
        </x:is>
      </x:c>
      <x:c r="C159" s="3" t="n">
        <x:v>2028</x:v>
      </x:c>
      <x:c r="D159" s="23" t="n">
        <x:v>8.5</x:v>
      </x:c>
      <x:c r="E159" s="24" t="n">
        <x:v>0.46588235</x:v>
      </x:c>
      <x:c r="F159" s="23" t="n">
        <x:v>1.2</x:v>
      </x:c>
      <x:c r="G159" s="24" t="n">
        <x:v>0.88</x:v>
      </x:c>
      <x:c r="H159" s="24" t="n">
        <x:v>0.71</x:v>
      </x:c>
      <x:c r="I159" s="5" t="str">
        <x:f>INDEX('01_Benchmark_Input'!$B$2:$B$10,MATCH(B159,'01_Benchmark_Input'!$A$2:$A$10,0))</x:f>
        <x:v>GPT / ChatGPT / API with reasoning mix</x:v>
      </x:c>
      <x:c r="J159" s="5" t="str">
        <x:f>INDEX('01_Benchmark_Input'!$C$2:$C$10,MATCH(B159,'01_Benchmark_Input'!$A$2:$A$10,0))</x:f>
        <x:v>frontier_composite</x:v>
      </x:c>
      <x:c r="K159" s="6" t="n">
        <x:f>IF(A159="Bear",INDEX('01_Benchmark_Input'!$AB$2:$AB$10,MATCH(B159,'01_Benchmark_Input'!$A$2:$A$10,0)),IF(A159="Bull",INDEX('01_Benchmark_Input'!$AD$2:$AD$10,MATCH(B159,'01_Benchmark_Input'!$A$2:$A$10,0)),INDEX('01_Benchmark_Input'!$AC$2:$AC$10,MATCH(B159,'01_Benchmark_Input'!$A$2:$A$10,0))))</x:f>
        <x:v>0.5</x:v>
      </x:c>
    </x:row>
    <x:row r="160">
      <x:c r="A160" s="3" t="inlineStr">
        <x:is>
          <x:t xml:space="preserve">Grid-Constrained / Efficiency-Upside</x:t>
        </x:is>
      </x:c>
      <x:c r="B160" s="3" t="inlineStr">
        <x:is>
          <x:t xml:space="preserve">OpenAI</x:t>
        </x:is>
      </x:c>
      <x:c r="C160" s="3" t="n">
        <x:v>2029</x:v>
      </x:c>
      <x:c r="D160" s="23" t="n">
        <x:v>10.25</x:v>
      </x:c>
      <x:c r="E160" s="24" t="n">
        <x:v>0.49863415</x:v>
      </x:c>
      <x:c r="F160" s="23" t="n">
        <x:v>1.2</x:v>
      </x:c>
      <x:c r="G160" s="24" t="n">
        <x:v>0.88</x:v>
      </x:c>
      <x:c r="H160" s="24" t="n">
        <x:v>0.765</x:v>
      </x:c>
      <x:c r="I160" s="5" t="str">
        <x:f>INDEX('01_Benchmark_Input'!$B$2:$B$10,MATCH(B160,'01_Benchmark_Input'!$A$2:$A$10,0))</x:f>
        <x:v>GPT / ChatGPT / API with reasoning mix</x:v>
      </x:c>
      <x:c r="J160" s="5" t="str">
        <x:f>INDEX('01_Benchmark_Input'!$C$2:$C$10,MATCH(B160,'01_Benchmark_Input'!$A$2:$A$10,0))</x:f>
        <x:v>frontier_composite</x:v>
      </x:c>
      <x:c r="K160" s="6" t="n">
        <x:f>IF(A160="Bear",INDEX('01_Benchmark_Input'!$AB$2:$AB$10,MATCH(B160,'01_Benchmark_Input'!$A$2:$A$10,0)),IF(A160="Bull",INDEX('01_Benchmark_Input'!$AD$2:$AD$10,MATCH(B160,'01_Benchmark_Input'!$A$2:$A$10,0)),INDEX('01_Benchmark_Input'!$AC$2:$AC$10,MATCH(B160,'01_Benchmark_Input'!$A$2:$A$10,0))))</x:f>
        <x:v>0.5</x:v>
      </x:c>
    </x:row>
    <x:row r="161">
      <x:c r="A161" s="3" t="inlineStr">
        <x:is>
          <x:t xml:space="preserve">Grid-Constrained / Efficiency-Upside</x:t>
        </x:is>
      </x:c>
      <x:c r="B161" s="3" t="inlineStr">
        <x:is>
          <x:t xml:space="preserve">OpenAI</x:t>
        </x:is>
      </x:c>
      <x:c r="C161" s="3" t="n">
        <x:v>2030</x:v>
      </x:c>
      <x:c r="D161" s="23" t="n">
        <x:v>12</x:v>
      </x:c>
      <x:c r="E161" s="24" t="n">
        <x:v>0.51</x:v>
      </x:c>
      <x:c r="F161" s="23" t="n">
        <x:v>1.2</x:v>
      </x:c>
      <x:c r="G161" s="24" t="n">
        <x:v>0.88</x:v>
      </x:c>
      <x:c r="H161" s="24" t="n">
        <x:v>0.82</x:v>
      </x:c>
      <x:c r="I161" s="5" t="str">
        <x:f>INDEX('01_Benchmark_Input'!$B$2:$B$10,MATCH(B161,'01_Benchmark_Input'!$A$2:$A$10,0))</x:f>
        <x:v>GPT / ChatGPT / API with reasoning mix</x:v>
      </x:c>
      <x:c r="J161" s="5" t="str">
        <x:f>INDEX('01_Benchmark_Input'!$C$2:$C$10,MATCH(B161,'01_Benchmark_Input'!$A$2:$A$10,0))</x:f>
        <x:v>frontier_composite</x:v>
      </x:c>
      <x:c r="K161" s="6" t="n">
        <x:f>IF(A161="Bear",INDEX('01_Benchmark_Input'!$AB$2:$AB$10,MATCH(B161,'01_Benchmark_Input'!$A$2:$A$10,0)),IF(A161="Bull",INDEX('01_Benchmark_Input'!$AD$2:$AD$10,MATCH(B161,'01_Benchmark_Input'!$A$2:$A$10,0)),INDEX('01_Benchmark_Input'!$AC$2:$AC$10,MATCH(B161,'01_Benchmark_Input'!$A$2:$A$10,0))))</x:f>
        <x:v>0.5</x:v>
      </x:c>
    </x:row>
    <x:row r="162">
      <x:c r="A162" s="3" t="inlineStr">
        <x:is>
          <x:t xml:space="preserve">Grid-Constrained / Efficiency-Upside</x:t>
        </x:is>
      </x:c>
      <x:c r="B162" s="3" t="inlineStr">
        <x:is>
          <x:t xml:space="preserve">Anthropic</x:t>
        </x:is>
      </x:c>
      <x:c r="C162" s="3" t="n">
        <x:v>2026</x:v>
      </x:c>
      <x:c r="D162" s="23" t="n">
        <x:v>3.5</x:v>
      </x:c>
      <x:c r="E162" s="24" t="n">
        <x:v>0.25142857</x:v>
      </x:c>
      <x:c r="F162" s="23" t="n">
        <x:v>1.18</x:v>
      </x:c>
      <x:c r="G162" s="24" t="n">
        <x:v>0.86</x:v>
      </x:c>
      <x:c r="H162" s="24" t="n">
        <x:v>0.54</x:v>
      </x:c>
      <x:c r="I162" s="5" t="str">
        <x:f>INDEX('01_Benchmark_Input'!$B$2:$B$10,MATCH(B162,'01_Benchmark_Input'!$A$2:$A$10,0))</x:f>
        <x:v>Claude coding, agent and long-context enterprise</x:v>
      </x:c>
      <x:c r="J162" s="5" t="str">
        <x:f>INDEX('01_Benchmark_Input'!$C$2:$C$10,MATCH(B162,'01_Benchmark_Input'!$A$2:$A$10,0))</x:f>
        <x:v>frontier_composite</x:v>
      </x:c>
      <x:c r="K162" s="6" t="n">
        <x:f>IF(A162="Bear",INDEX('01_Benchmark_Input'!$AB$2:$AB$10,MATCH(B162,'01_Benchmark_Input'!$A$2:$A$10,0)),IF(A162="Bull",INDEX('01_Benchmark_Input'!$AD$2:$AD$10,MATCH(B162,'01_Benchmark_Input'!$A$2:$A$10,0)),INDEX('01_Benchmark_Input'!$AC$2:$AC$10,MATCH(B162,'01_Benchmark_Input'!$A$2:$A$10,0))))</x:f>
        <x:v>0.5</x:v>
      </x:c>
    </x:row>
    <x:row r="163">
      <x:c r="A163" s="3" t="inlineStr">
        <x:is>
          <x:t xml:space="preserve">Grid-Constrained / Efficiency-Upside</x:t>
        </x:is>
      </x:c>
      <x:c r="B163" s="3" t="inlineStr">
        <x:is>
          <x:t xml:space="preserve">Anthropic</x:t>
        </x:is>
      </x:c>
      <x:c r="C163" s="3" t="n">
        <x:v>2027</x:v>
      </x:c>
      <x:c r="D163" s="23" t="n">
        <x:v>4.375</x:v>
      </x:c>
      <x:c r="E163" s="24" t="n">
        <x:v>0.408</x:v>
      </x:c>
      <x:c r="F163" s="23" t="n">
        <x:v>1.18</x:v>
      </x:c>
      <x:c r="G163" s="24" t="n">
        <x:v>0.86</x:v>
      </x:c>
      <x:c r="H163" s="24" t="n">
        <x:v>0.6</x:v>
      </x:c>
      <x:c r="I163" s="5" t="str">
        <x:f>INDEX('01_Benchmark_Input'!$B$2:$B$10,MATCH(B163,'01_Benchmark_Input'!$A$2:$A$10,0))</x:f>
        <x:v>Claude coding, agent and long-context enterprise</x:v>
      </x:c>
      <x:c r="J163" s="5" t="str">
        <x:f>INDEX('01_Benchmark_Input'!$C$2:$C$10,MATCH(B163,'01_Benchmark_Input'!$A$2:$A$10,0))</x:f>
        <x:v>frontier_composite</x:v>
      </x:c>
      <x:c r="K163" s="6" t="n">
        <x:f>IF(A163="Bear",INDEX('01_Benchmark_Input'!$AB$2:$AB$10,MATCH(B163,'01_Benchmark_Input'!$A$2:$A$10,0)),IF(A163="Bull",INDEX('01_Benchmark_Input'!$AD$2:$AD$10,MATCH(B163,'01_Benchmark_Input'!$A$2:$A$10,0)),INDEX('01_Benchmark_Input'!$AC$2:$AC$10,MATCH(B163,'01_Benchmark_Input'!$A$2:$A$10,0))))</x:f>
        <x:v>0.5</x:v>
      </x:c>
    </x:row>
    <x:row r="164">
      <x:c r="A164" s="3" t="inlineStr">
        <x:is>
          <x:t xml:space="preserve">Grid-Constrained / Efficiency-Upside</x:t>
        </x:is>
      </x:c>
      <x:c r="B164" s="3" t="inlineStr">
        <x:is>
          <x:t xml:space="preserve">Anthropic</x:t>
        </x:is>
      </x:c>
      <x:c r="C164" s="3" t="n">
        <x:v>2028</x:v>
      </x:c>
      <x:c r="D164" s="23" t="n">
        <x:v>5.25</x:v>
      </x:c>
      <x:c r="E164" s="24" t="n">
        <x:v>0.4952381</x:v>
      </x:c>
      <x:c r="F164" s="23" t="n">
        <x:v>1.18</x:v>
      </x:c>
      <x:c r="G164" s="24" t="n">
        <x:v>0.86</x:v>
      </x:c>
      <x:c r="H164" s="24" t="n">
        <x:v>0.66</x:v>
      </x:c>
      <x:c r="I164" s="5" t="str">
        <x:f>INDEX('01_Benchmark_Input'!$B$2:$B$10,MATCH(B164,'01_Benchmark_Input'!$A$2:$A$10,0))</x:f>
        <x:v>Claude coding, agent and long-context enterprise</x:v>
      </x:c>
      <x:c r="J164" s="5" t="str">
        <x:f>INDEX('01_Benchmark_Input'!$C$2:$C$10,MATCH(B164,'01_Benchmark_Input'!$A$2:$A$10,0))</x:f>
        <x:v>frontier_composite</x:v>
      </x:c>
      <x:c r="K164" s="6" t="n">
        <x:f>IF(A164="Bear",INDEX('01_Benchmark_Input'!$AB$2:$AB$10,MATCH(B164,'01_Benchmark_Input'!$A$2:$A$10,0)),IF(A164="Bull",INDEX('01_Benchmark_Input'!$AD$2:$AD$10,MATCH(B164,'01_Benchmark_Input'!$A$2:$A$10,0)),INDEX('01_Benchmark_Input'!$AC$2:$AC$10,MATCH(B164,'01_Benchmark_Input'!$A$2:$A$10,0))))</x:f>
        <x:v>0.5</x:v>
      </x:c>
    </x:row>
    <x:row r="165">
      <x:c r="A165" s="3" t="inlineStr">
        <x:is>
          <x:t xml:space="preserve">Grid-Constrained / Efficiency-Upside</x:t>
        </x:is>
      </x:c>
      <x:c r="B165" s="3" t="inlineStr">
        <x:is>
          <x:t xml:space="preserve">Anthropic</x:t>
        </x:is>
      </x:c>
      <x:c r="C165" s="3" t="n">
        <x:v>2029</x:v>
      </x:c>
      <x:c r="D165" s="23" t="n">
        <x:v>6.125</x:v>
      </x:c>
      <x:c r="E165" s="24" t="n">
        <x:v>0.54285714</x:v>
      </x:c>
      <x:c r="F165" s="23" t="n">
        <x:v>1.18</x:v>
      </x:c>
      <x:c r="G165" s="24" t="n">
        <x:v>0.86</x:v>
      </x:c>
      <x:c r="H165" s="24" t="n">
        <x:v>0.72</x:v>
      </x:c>
      <x:c r="I165" s="5" t="str">
        <x:f>INDEX('01_Benchmark_Input'!$B$2:$B$10,MATCH(B165,'01_Benchmark_Input'!$A$2:$A$10,0))</x:f>
        <x:v>Claude coding, agent and long-context enterprise</x:v>
      </x:c>
      <x:c r="J165" s="5" t="str">
        <x:f>INDEX('01_Benchmark_Input'!$C$2:$C$10,MATCH(B165,'01_Benchmark_Input'!$A$2:$A$10,0))</x:f>
        <x:v>frontier_composite</x:v>
      </x:c>
      <x:c r="K165" s="6" t="n">
        <x:f>IF(A165="Bear",INDEX('01_Benchmark_Input'!$AB$2:$AB$10,MATCH(B165,'01_Benchmark_Input'!$A$2:$A$10,0)),IF(A165="Bull",INDEX('01_Benchmark_Input'!$AD$2:$AD$10,MATCH(B165,'01_Benchmark_Input'!$A$2:$A$10,0)),INDEX('01_Benchmark_Input'!$AC$2:$AC$10,MATCH(B165,'01_Benchmark_Input'!$A$2:$A$10,0))))</x:f>
        <x:v>0.5</x:v>
      </x:c>
    </x:row>
    <x:row r="166">
      <x:c r="A166" s="3" t="inlineStr">
        <x:is>
          <x:t xml:space="preserve">Grid-Constrained / Efficiency-Upside</x:t>
        </x:is>
      </x:c>
      <x:c r="B166" s="3" t="inlineStr">
        <x:is>
          <x:t xml:space="preserve">Anthropic</x:t>
        </x:is>
      </x:c>
      <x:c r="C166" s="3" t="n">
        <x:v>2030</x:v>
      </x:c>
      <x:c r="D166" s="23" t="n">
        <x:v>7</x:v>
      </x:c>
      <x:c r="E166" s="24" t="n">
        <x:v>0.56571429</x:v>
      </x:c>
      <x:c r="F166" s="23" t="n">
        <x:v>1.18</x:v>
      </x:c>
      <x:c r="G166" s="24" t="n">
        <x:v>0.86</x:v>
      </x:c>
      <x:c r="H166" s="24" t="n">
        <x:v>0.78</x:v>
      </x:c>
      <x:c r="I166" s="5" t="str">
        <x:f>INDEX('01_Benchmark_Input'!$B$2:$B$10,MATCH(B166,'01_Benchmark_Input'!$A$2:$A$10,0))</x:f>
        <x:v>Claude coding, agent and long-context enterprise</x:v>
      </x:c>
      <x:c r="J166" s="5" t="str">
        <x:f>INDEX('01_Benchmark_Input'!$C$2:$C$10,MATCH(B166,'01_Benchmark_Input'!$A$2:$A$10,0))</x:f>
        <x:v>frontier_composite</x:v>
      </x:c>
      <x:c r="K166" s="6" t="n">
        <x:f>IF(A166="Bear",INDEX('01_Benchmark_Input'!$AB$2:$AB$10,MATCH(B166,'01_Benchmark_Input'!$A$2:$A$10,0)),IF(A166="Bull",INDEX('01_Benchmark_Input'!$AD$2:$AD$10,MATCH(B166,'01_Benchmark_Input'!$A$2:$A$10,0)),INDEX('01_Benchmark_Input'!$AC$2:$AC$10,MATCH(B166,'01_Benchmark_Input'!$A$2:$A$10,0))))</x:f>
        <x:v>0.5</x:v>
      </x:c>
    </x:row>
    <x:row r="167">
      <x:c r="A167" s="3" t="inlineStr">
        <x:is>
          <x:t xml:space="preserve">Grid-Constrained / Efficiency-Upside</x:t>
        </x:is>
      </x:c>
      <x:c r="B167" s="3" t="inlineStr">
        <x:is>
          <x:t xml:space="preserve">DeepSeek</x:t>
        </x:is>
      </x:c>
      <x:c r="C167" s="3" t="n">
        <x:v>2026</x:v>
      </x:c>
      <x:c r="D167" s="23" t="n">
        <x:v>0.5</x:v>
      </x:c>
      <x:c r="E167" s="24" t="n">
        <x:v>0.264</x:v>
      </x:c>
      <x:c r="F167" s="23" t="n">
        <x:v>1.24</x:v>
      </x:c>
      <x:c r="G167" s="24" t="n">
        <x:v>0.82</x:v>
      </x:c>
      <x:c r="H167" s="24" t="n">
        <x:v>0.64</x:v>
      </x:c>
      <x:c r="I167" s="5" t="str">
        <x:f>INDEX('01_Benchmark_Input'!$B$2:$B$10,MATCH(B167,'01_Benchmark_Input'!$A$2:$A$10,0))</x:f>
        <x:v>DeepSeek R1/V3 MoE with reasoning mix</x:v>
      </x:c>
      <x:c r="J167" s="5" t="str">
        <x:f>INDEX('01_Benchmark_Input'!$C$2:$C$10,MATCH(B167,'01_Benchmark_Input'!$A$2:$A$10,0))</x:f>
        <x:v>dsr1</x:v>
      </x:c>
      <x:c r="K167" s="6" t="n">
        <x:f>IF(A167="Bear",INDEX('01_Benchmark_Input'!$AB$2:$AB$10,MATCH(B167,'01_Benchmark_Input'!$A$2:$A$10,0)),IF(A167="Bull",INDEX('01_Benchmark_Input'!$AD$2:$AD$10,MATCH(B167,'01_Benchmark_Input'!$A$2:$A$10,0)),INDEX('01_Benchmark_Input'!$AC$2:$AC$10,MATCH(B167,'01_Benchmark_Input'!$A$2:$A$10,0))))</x:f>
        <x:v>0.85</x:v>
      </x:c>
    </x:row>
    <x:row r="168">
      <x:c r="A168" s="3" t="inlineStr">
        <x:is>
          <x:t xml:space="preserve">Grid-Constrained / Efficiency-Upside</x:t>
        </x:is>
      </x:c>
      <x:c r="B168" s="3" t="inlineStr">
        <x:is>
          <x:t xml:space="preserve">DeepSeek</x:t>
        </x:is>
      </x:c>
      <x:c r="C168" s="3" t="n">
        <x:v>2027</x:v>
      </x:c>
      <x:c r="D168" s="23" t="n">
        <x:v>0.825</x:v>
      </x:c>
      <x:c r="E168" s="24" t="n">
        <x:v>0.41939394</x:v>
      </x:c>
      <x:c r="F168" s="23" t="n">
        <x:v>1.24</x:v>
      </x:c>
      <x:c r="G168" s="24" t="n">
        <x:v>0.82</x:v>
      </x:c>
      <x:c r="H168" s="24" t="n">
        <x:v>0.695</x:v>
      </x:c>
      <x:c r="I168" s="5" t="str">
        <x:f>INDEX('01_Benchmark_Input'!$B$2:$B$10,MATCH(B168,'01_Benchmark_Input'!$A$2:$A$10,0))</x:f>
        <x:v>DeepSeek R1/V3 MoE with reasoning mix</x:v>
      </x:c>
      <x:c r="J168" s="5" t="str">
        <x:f>INDEX('01_Benchmark_Input'!$C$2:$C$10,MATCH(B168,'01_Benchmark_Input'!$A$2:$A$10,0))</x:f>
        <x:v>dsr1</x:v>
      </x:c>
      <x:c r="K168" s="6" t="n">
        <x:f>IF(A168="Bear",INDEX('01_Benchmark_Input'!$AB$2:$AB$10,MATCH(B168,'01_Benchmark_Input'!$A$2:$A$10,0)),IF(A168="Bull",INDEX('01_Benchmark_Input'!$AD$2:$AD$10,MATCH(B168,'01_Benchmark_Input'!$A$2:$A$10,0)),INDEX('01_Benchmark_Input'!$AC$2:$AC$10,MATCH(B168,'01_Benchmark_Input'!$A$2:$A$10,0))))</x:f>
        <x:v>0.85</x:v>
      </x:c>
    </x:row>
    <x:row r="169">
      <x:c r="A169" s="3" t="inlineStr">
        <x:is>
          <x:t xml:space="preserve">Grid-Constrained / Efficiency-Upside</x:t>
        </x:is>
      </x:c>
      <x:c r="B169" s="3" t="inlineStr">
        <x:is>
          <x:t xml:space="preserve">DeepSeek</x:t>
        </x:is>
      </x:c>
      <x:c r="C169" s="3" t="n">
        <x:v>2028</x:v>
      </x:c>
      <x:c r="D169" s="23" t="n">
        <x:v>1.15</x:v>
      </x:c>
      <x:c r="E169" s="24" t="n">
        <x:v>0.46956522</x:v>
      </x:c>
      <x:c r="F169" s="23" t="n">
        <x:v>1.24</x:v>
      </x:c>
      <x:c r="G169" s="24" t="n">
        <x:v>0.82</x:v>
      </x:c>
      <x:c r="H169" s="24" t="n">
        <x:v>0.75</x:v>
      </x:c>
      <x:c r="I169" s="5" t="str">
        <x:f>INDEX('01_Benchmark_Input'!$B$2:$B$10,MATCH(B169,'01_Benchmark_Input'!$A$2:$A$10,0))</x:f>
        <x:v>DeepSeek R1/V3 MoE with reasoning mix</x:v>
      </x:c>
      <x:c r="J169" s="5" t="str">
        <x:f>INDEX('01_Benchmark_Input'!$C$2:$C$10,MATCH(B169,'01_Benchmark_Input'!$A$2:$A$10,0))</x:f>
        <x:v>dsr1</x:v>
      </x:c>
      <x:c r="K169" s="6" t="n">
        <x:f>IF(A169="Bear",INDEX('01_Benchmark_Input'!$AB$2:$AB$10,MATCH(B169,'01_Benchmark_Input'!$A$2:$A$10,0)),IF(A169="Bull",INDEX('01_Benchmark_Input'!$AD$2:$AD$10,MATCH(B169,'01_Benchmark_Input'!$A$2:$A$10,0)),INDEX('01_Benchmark_Input'!$AC$2:$AC$10,MATCH(B169,'01_Benchmark_Input'!$A$2:$A$10,0))))</x:f>
        <x:v>0.85</x:v>
      </x:c>
    </x:row>
    <x:row r="170">
      <x:c r="A170" s="3" t="inlineStr">
        <x:is>
          <x:t xml:space="preserve">Grid-Constrained / Efficiency-Upside</x:t>
        </x:is>
      </x:c>
      <x:c r="B170" s="3" t="inlineStr">
        <x:is>
          <x:t xml:space="preserve">DeepSeek</x:t>
        </x:is>
      </x:c>
      <x:c r="C170" s="3" t="n">
        <x:v>2029</x:v>
      </x:c>
      <x:c r="D170" s="23" t="n">
        <x:v>1.475</x:v>
      </x:c>
      <x:c r="E170" s="24" t="n">
        <x:v>0.48338983</x:v>
      </x:c>
      <x:c r="F170" s="23" t="n">
        <x:v>1.24</x:v>
      </x:c>
      <x:c r="G170" s="24" t="n">
        <x:v>0.82</x:v>
      </x:c>
      <x:c r="H170" s="24" t="n">
        <x:v>0.805</x:v>
      </x:c>
      <x:c r="I170" s="5" t="str">
        <x:f>INDEX('01_Benchmark_Input'!$B$2:$B$10,MATCH(B170,'01_Benchmark_Input'!$A$2:$A$10,0))</x:f>
        <x:v>DeepSeek R1/V3 MoE with reasoning mix</x:v>
      </x:c>
      <x:c r="J170" s="5" t="str">
        <x:f>INDEX('01_Benchmark_Input'!$C$2:$C$10,MATCH(B170,'01_Benchmark_Input'!$A$2:$A$10,0))</x:f>
        <x:v>dsr1</x:v>
      </x:c>
      <x:c r="K170" s="6" t="n">
        <x:f>IF(A170="Bear",INDEX('01_Benchmark_Input'!$AB$2:$AB$10,MATCH(B170,'01_Benchmark_Input'!$A$2:$A$10,0)),IF(A170="Bull",INDEX('01_Benchmark_Input'!$AD$2:$AD$10,MATCH(B170,'01_Benchmark_Input'!$A$2:$A$10,0)),INDEX('01_Benchmark_Input'!$AC$2:$AC$10,MATCH(B170,'01_Benchmark_Input'!$A$2:$A$10,0))))</x:f>
        <x:v>0.85</x:v>
      </x:c>
    </x:row>
    <x:row r="171">
      <x:c r="A171" s="3" t="inlineStr">
        <x:is>
          <x:t xml:space="preserve">Grid-Constrained / Efficiency-Upside</x:t>
        </x:is>
      </x:c>
      <x:c r="B171" s="3" t="inlineStr">
        <x:is>
          <x:t xml:space="preserve">DeepSeek</x:t>
        </x:is>
      </x:c>
      <x:c r="C171" s="3" t="n">
        <x:v>2030</x:v>
      </x:c>
      <x:c r="D171" s="23" t="n">
        <x:v>1.8</x:v>
      </x:c>
      <x:c r="E171" s="24" t="n">
        <x:v>0.48</x:v>
      </x:c>
      <x:c r="F171" s="23" t="n">
        <x:v>1.24</x:v>
      </x:c>
      <x:c r="G171" s="24" t="n">
        <x:v>0.82</x:v>
      </x:c>
      <x:c r="H171" s="24" t="n">
        <x:v>0.86</x:v>
      </x:c>
      <x:c r="I171" s="5" t="str">
        <x:f>INDEX('01_Benchmark_Input'!$B$2:$B$10,MATCH(B171,'01_Benchmark_Input'!$A$2:$A$10,0))</x:f>
        <x:v>DeepSeek R1/V3 MoE with reasoning mix</x:v>
      </x:c>
      <x:c r="J171" s="5" t="str">
        <x:f>INDEX('01_Benchmark_Input'!$C$2:$C$10,MATCH(B171,'01_Benchmark_Input'!$A$2:$A$10,0))</x:f>
        <x:v>dsr1</x:v>
      </x:c>
      <x:c r="K171" s="6" t="n">
        <x:f>IF(A171="Bear",INDEX('01_Benchmark_Input'!$AB$2:$AB$10,MATCH(B171,'01_Benchmark_Input'!$A$2:$A$10,0)),IF(A171="Bull",INDEX('01_Benchmark_Input'!$AD$2:$AD$10,MATCH(B171,'01_Benchmark_Input'!$A$2:$A$10,0)),INDEX('01_Benchmark_Input'!$AC$2:$AC$10,MATCH(B171,'01_Benchmark_Input'!$A$2:$A$10,0))))</x:f>
        <x:v>0.85</x:v>
      </x:c>
    </x:row>
    <x:row r="172">
      <x:c r="A172" s="3" t="inlineStr">
        <x:is>
          <x:t xml:space="preserve">Grid-Constrained / Efficiency-Upside</x:t>
        </x:is>
      </x:c>
      <x:c r="B172" s="3" t="inlineStr">
        <x:is>
          <x:t xml:space="preserve">Alibaba</x:t>
        </x:is>
      </x:c>
      <x:c r="C172" s="3" t="n">
        <x:v>2026</x:v>
      </x:c>
      <x:c r="D172" s="23" t="n">
        <x:v>1.8</x:v>
      </x:c>
      <x:c r="E172" s="24" t="n">
        <x:v>0.31777778</x:v>
      </x:c>
      <x:c r="F172" s="23" t="n">
        <x:v>1.23</x:v>
      </x:c>
      <x:c r="G172" s="24" t="n">
        <x:v>0.84</x:v>
      </x:c>
      <x:c r="H172" s="24" t="n">
        <x:v>0.62</x:v>
      </x:c>
      <x:c r="I172" s="5" t="str">
        <x:f>INDEX('01_Benchmark_Input'!$B$2:$B$10,MATCH(B172,'01_Benchmark_Input'!$A$2:$A$10,0))</x:f>
        <x:v>Qwen API / enterprise MoE assistant</x:v>
      </x:c>
      <x:c r="J172" s="5" t="str">
        <x:f>INDEX('01_Benchmark_Input'!$C$2:$C$10,MATCH(B172,'01_Benchmark_Input'!$A$2:$A$10,0))</x:f>
        <x:v>qwen3.5</x:v>
      </x:c>
      <x:c r="K172" s="6" t="n">
        <x:f>IF(A172="Bear",INDEX('01_Benchmark_Input'!$AB$2:$AB$10,MATCH(B172,'01_Benchmark_Input'!$A$2:$A$10,0)),IF(A172="Bull",INDEX('01_Benchmark_Input'!$AD$2:$AD$10,MATCH(B172,'01_Benchmark_Input'!$A$2:$A$10,0)),INDEX('01_Benchmark_Input'!$AC$2:$AC$10,MATCH(B172,'01_Benchmark_Input'!$A$2:$A$10,0))))</x:f>
        <x:v>0.9</x:v>
      </x:c>
    </x:row>
    <x:row r="173">
      <x:c r="A173" s="3" t="inlineStr">
        <x:is>
          <x:t xml:space="preserve">Grid-Constrained / Efficiency-Upside</x:t>
        </x:is>
      </x:c>
      <x:c r="B173" s="3" t="inlineStr">
        <x:is>
          <x:t xml:space="preserve">Alibaba</x:t>
        </x:is>
      </x:c>
      <x:c r="C173" s="3" t="n">
        <x:v>2027</x:v>
      </x:c>
      <x:c r="D173" s="23" t="n">
        <x:v>2.35</x:v>
      </x:c>
      <x:c r="E173" s="24" t="n">
        <x:v>0.46042553</x:v>
      </x:c>
      <x:c r="F173" s="23" t="n">
        <x:v>1.23</x:v>
      </x:c>
      <x:c r="G173" s="24" t="n">
        <x:v>0.84</x:v>
      </x:c>
      <x:c r="H173" s="24" t="n">
        <x:v>0.675</x:v>
      </x:c>
      <x:c r="I173" s="5" t="str">
        <x:f>INDEX('01_Benchmark_Input'!$B$2:$B$10,MATCH(B173,'01_Benchmark_Input'!$A$2:$A$10,0))</x:f>
        <x:v>Qwen API / enterprise MoE assistant</x:v>
      </x:c>
      <x:c r="J173" s="5" t="str">
        <x:f>INDEX('01_Benchmark_Input'!$C$2:$C$10,MATCH(B173,'01_Benchmark_Input'!$A$2:$A$10,0))</x:f>
        <x:v>qwen3.5</x:v>
      </x:c>
      <x:c r="K173" s="6" t="n">
        <x:f>IF(A173="Bear",INDEX('01_Benchmark_Input'!$AB$2:$AB$10,MATCH(B173,'01_Benchmark_Input'!$A$2:$A$10,0)),IF(A173="Bull",INDEX('01_Benchmark_Input'!$AD$2:$AD$10,MATCH(B173,'01_Benchmark_Input'!$A$2:$A$10,0)),INDEX('01_Benchmark_Input'!$AC$2:$AC$10,MATCH(B173,'01_Benchmark_Input'!$A$2:$A$10,0))))</x:f>
        <x:v>0.9</x:v>
      </x:c>
    </x:row>
    <x:row r="174">
      <x:c r="A174" s="3" t="inlineStr">
        <x:is>
          <x:t xml:space="preserve">Grid-Constrained / Efficiency-Upside</x:t>
        </x:is>
      </x:c>
      <x:c r="B174" s="3" t="inlineStr">
        <x:is>
          <x:t xml:space="preserve">Alibaba</x:t>
        </x:is>
      </x:c>
      <x:c r="C174" s="3" t="n">
        <x:v>2028</x:v>
      </x:c>
      <x:c r="D174" s="23" t="n">
        <x:v>2.9</x:v>
      </x:c>
      <x:c r="E174" s="24" t="n">
        <x:v>0.53103448</x:v>
      </x:c>
      <x:c r="F174" s="23" t="n">
        <x:v>1.23</x:v>
      </x:c>
      <x:c r="G174" s="24" t="n">
        <x:v>0.84</x:v>
      </x:c>
      <x:c r="H174" s="24" t="n">
        <x:v>0.73</x:v>
      </x:c>
      <x:c r="I174" s="5" t="str">
        <x:f>INDEX('01_Benchmark_Input'!$B$2:$B$10,MATCH(B174,'01_Benchmark_Input'!$A$2:$A$10,0))</x:f>
        <x:v>Qwen API / enterprise MoE assistant</x:v>
      </x:c>
      <x:c r="J174" s="5" t="str">
        <x:f>INDEX('01_Benchmark_Input'!$C$2:$C$10,MATCH(B174,'01_Benchmark_Input'!$A$2:$A$10,0))</x:f>
        <x:v>qwen3.5</x:v>
      </x:c>
      <x:c r="K174" s="6" t="n">
        <x:f>IF(A174="Bear",INDEX('01_Benchmark_Input'!$AB$2:$AB$10,MATCH(B174,'01_Benchmark_Input'!$A$2:$A$10,0)),IF(A174="Bull",INDEX('01_Benchmark_Input'!$AD$2:$AD$10,MATCH(B174,'01_Benchmark_Input'!$A$2:$A$10,0)),INDEX('01_Benchmark_Input'!$AC$2:$AC$10,MATCH(B174,'01_Benchmark_Input'!$A$2:$A$10,0))))</x:f>
        <x:v>0.9</x:v>
      </x:c>
    </x:row>
    <x:row r="175">
      <x:c r="A175" s="3" t="inlineStr">
        <x:is>
          <x:t xml:space="preserve">Grid-Constrained / Efficiency-Upside</x:t>
        </x:is>
      </x:c>
      <x:c r="B175" s="3" t="inlineStr">
        <x:is>
          <x:t xml:space="preserve">Alibaba</x:t>
        </x:is>
      </x:c>
      <x:c r="C175" s="3" t="n">
        <x:v>2029</x:v>
      </x:c>
      <x:c r="D175" s="23" t="n">
        <x:v>3.45</x:v>
      </x:c>
      <x:c r="E175" s="24" t="n">
        <x:v>0.56463768</x:v>
      </x:c>
      <x:c r="F175" s="23" t="n">
        <x:v>1.23</x:v>
      </x:c>
      <x:c r="G175" s="24" t="n">
        <x:v>0.84</x:v>
      </x:c>
      <x:c r="H175" s="24" t="n">
        <x:v>0.785</x:v>
      </x:c>
      <x:c r="I175" s="5" t="str">
        <x:f>INDEX('01_Benchmark_Input'!$B$2:$B$10,MATCH(B175,'01_Benchmark_Input'!$A$2:$A$10,0))</x:f>
        <x:v>Qwen API / enterprise MoE assistant</x:v>
      </x:c>
      <x:c r="J175" s="5" t="str">
        <x:f>INDEX('01_Benchmark_Input'!$C$2:$C$10,MATCH(B175,'01_Benchmark_Input'!$A$2:$A$10,0))</x:f>
        <x:v>qwen3.5</x:v>
      </x:c>
      <x:c r="K175" s="6" t="n">
        <x:f>IF(A175="Bear",INDEX('01_Benchmark_Input'!$AB$2:$AB$10,MATCH(B175,'01_Benchmark_Input'!$A$2:$A$10,0)),IF(A175="Bull",INDEX('01_Benchmark_Input'!$AD$2:$AD$10,MATCH(B175,'01_Benchmark_Input'!$A$2:$A$10,0)),INDEX('01_Benchmark_Input'!$AC$2:$AC$10,MATCH(B175,'01_Benchmark_Input'!$A$2:$A$10,0))))</x:f>
        <x:v>0.9</x:v>
      </x:c>
    </x:row>
    <x:row r="176">
      <x:c r="A176" s="3" t="inlineStr">
        <x:is>
          <x:t xml:space="preserve">Grid-Constrained / Efficiency-Upside</x:t>
        </x:is>
      </x:c>
      <x:c r="B176" s="3" t="inlineStr">
        <x:is>
          <x:t xml:space="preserve">Alibaba</x:t>
        </x:is>
      </x:c>
      <x:c r="C176" s="3" t="n">
        <x:v>2030</x:v>
      </x:c>
      <x:c r="D176" s="23" t="n">
        <x:v>4</x:v>
      </x:c>
      <x:c r="E176" s="24" t="n">
        <x:v>0.576</x:v>
      </x:c>
      <x:c r="F176" s="23" t="n">
        <x:v>1.23</x:v>
      </x:c>
      <x:c r="G176" s="24" t="n">
        <x:v>0.84</x:v>
      </x:c>
      <x:c r="H176" s="24" t="n">
        <x:v>0.84</x:v>
      </x:c>
      <x:c r="I176" s="5" t="str">
        <x:f>INDEX('01_Benchmark_Input'!$B$2:$B$10,MATCH(B176,'01_Benchmark_Input'!$A$2:$A$10,0))</x:f>
        <x:v>Qwen API / enterprise MoE assistant</x:v>
      </x:c>
      <x:c r="J176" s="5" t="str">
        <x:f>INDEX('01_Benchmark_Input'!$C$2:$C$10,MATCH(B176,'01_Benchmark_Input'!$A$2:$A$10,0))</x:f>
        <x:v>qwen3.5</x:v>
      </x:c>
      <x:c r="K176" s="6" t="n">
        <x:f>IF(A176="Bear",INDEX('01_Benchmark_Input'!$AB$2:$AB$10,MATCH(B176,'01_Benchmark_Input'!$A$2:$A$10,0)),IF(A176="Bull",INDEX('01_Benchmark_Input'!$AD$2:$AD$10,MATCH(B176,'01_Benchmark_Input'!$A$2:$A$10,0)),INDEX('01_Benchmark_Input'!$AC$2:$AC$10,MATCH(B176,'01_Benchmark_Input'!$A$2:$A$10,0))))</x:f>
        <x:v>0.9</x:v>
      </x:c>
    </x:row>
    <x:row r="177">
      <x:c r="A177" s="3" t="inlineStr">
        <x:is>
          <x:t xml:space="preserve">Grid-Constrained / Efficiency-Upside</x:t>
        </x:is>
      </x:c>
      <x:c r="B177" s="3" t="inlineStr">
        <x:is>
          <x:t xml:space="preserve">Tencent</x:t>
        </x:is>
      </x:c>
      <x:c r="C177" s="3" t="n">
        <x:v>2026</x:v>
      </x:c>
      <x:c r="D177" s="23" t="n">
        <x:v>1.2</x:v>
      </x:c>
      <x:c r="E177" s="24" t="n">
        <x:v>0.33</x:v>
      </x:c>
      <x:c r="F177" s="23" t="n">
        <x:v>1.23</x:v>
      </x:c>
      <x:c r="G177" s="24" t="n">
        <x:v>0.84</x:v>
      </x:c>
      <x:c r="H177" s="24" t="n">
        <x:v>0.62</x:v>
      </x:c>
      <x:c r="I177" s="5" t="str">
        <x:f>INDEX('01_Benchmark_Input'!$B$2:$B$10,MATCH(B177,'01_Benchmark_Input'!$A$2:$A$10,0))</x:f>
        <x:v>Hunyuan consumer and enterprise assistant</x:v>
      </x:c>
      <x:c r="J177" s="5" t="str">
        <x:f>INDEX('01_Benchmark_Input'!$C$2:$C$10,MATCH(B177,'01_Benchmark_Input'!$A$2:$A$10,0))</x:f>
        <x:v>gptoss120b</x:v>
      </x:c>
      <x:c r="K177" s="6" t="n">
        <x:f>IF(A177="Bear",INDEX('01_Benchmark_Input'!$AB$2:$AB$10,MATCH(B177,'01_Benchmark_Input'!$A$2:$A$10,0)),IF(A177="Bull",INDEX('01_Benchmark_Input'!$AD$2:$AD$10,MATCH(B177,'01_Benchmark_Input'!$A$2:$A$10,0)),INDEX('01_Benchmark_Input'!$AC$2:$AC$10,MATCH(B177,'01_Benchmark_Input'!$A$2:$A$10,0))))</x:f>
        <x:v>0.6</x:v>
      </x:c>
    </x:row>
    <x:row r="178">
      <x:c r="A178" s="3" t="inlineStr">
        <x:is>
          <x:t xml:space="preserve">Grid-Constrained / Efficiency-Upside</x:t>
        </x:is>
      </x:c>
      <x:c r="B178" s="3" t="inlineStr">
        <x:is>
          <x:t xml:space="preserve">Tencent</x:t>
        </x:is>
      </x:c>
      <x:c r="C178" s="3" t="n">
        <x:v>2027</x:v>
      </x:c>
      <x:c r="D178" s="23" t="n">
        <x:v>1.65</x:v>
      </x:c>
      <x:c r="E178" s="24" t="n">
        <x:v>0.4769697</x:v>
      </x:c>
      <x:c r="F178" s="23" t="n">
        <x:v>1.23</x:v>
      </x:c>
      <x:c r="G178" s="24" t="n">
        <x:v>0.84</x:v>
      </x:c>
      <x:c r="H178" s="24" t="n">
        <x:v>0.675</x:v>
      </x:c>
      <x:c r="I178" s="5" t="str">
        <x:f>INDEX('01_Benchmark_Input'!$B$2:$B$10,MATCH(B178,'01_Benchmark_Input'!$A$2:$A$10,0))</x:f>
        <x:v>Hunyuan consumer and enterprise assistant</x:v>
      </x:c>
      <x:c r="J178" s="5" t="str">
        <x:f>INDEX('01_Benchmark_Input'!$C$2:$C$10,MATCH(B178,'01_Benchmark_Input'!$A$2:$A$10,0))</x:f>
        <x:v>gptoss120b</x:v>
      </x:c>
      <x:c r="K178" s="6" t="n">
        <x:f>IF(A178="Bear",INDEX('01_Benchmark_Input'!$AB$2:$AB$10,MATCH(B178,'01_Benchmark_Input'!$A$2:$A$10,0)),IF(A178="Bull",INDEX('01_Benchmark_Input'!$AD$2:$AD$10,MATCH(B178,'01_Benchmark_Input'!$A$2:$A$10,0)),INDEX('01_Benchmark_Input'!$AC$2:$AC$10,MATCH(B178,'01_Benchmark_Input'!$A$2:$A$10,0))))</x:f>
        <x:v>0.6</x:v>
      </x:c>
    </x:row>
    <x:row r="179">
      <x:c r="A179" s="3" t="inlineStr">
        <x:is>
          <x:t xml:space="preserve">Grid-Constrained / Efficiency-Upside</x:t>
        </x:is>
      </x:c>
      <x:c r="B179" s="3" t="inlineStr">
        <x:is>
          <x:t xml:space="preserve">Tencent</x:t>
        </x:is>
      </x:c>
      <x:c r="C179" s="3" t="n">
        <x:v>2028</x:v>
      </x:c>
      <x:c r="D179" s="23" t="n">
        <x:v>2.1</x:v>
      </x:c>
      <x:c r="E179" s="24" t="n">
        <x:v>0.54285714</x:v>
      </x:c>
      <x:c r="F179" s="23" t="n">
        <x:v>1.23</x:v>
      </x:c>
      <x:c r="G179" s="24" t="n">
        <x:v>0.84</x:v>
      </x:c>
      <x:c r="H179" s="24" t="n">
        <x:v>0.73</x:v>
      </x:c>
      <x:c r="I179" s="5" t="str">
        <x:f>INDEX('01_Benchmark_Input'!$B$2:$B$10,MATCH(B179,'01_Benchmark_Input'!$A$2:$A$10,0))</x:f>
        <x:v>Hunyuan consumer and enterprise assistant</x:v>
      </x:c>
      <x:c r="J179" s="5" t="str">
        <x:f>INDEX('01_Benchmark_Input'!$C$2:$C$10,MATCH(B179,'01_Benchmark_Input'!$A$2:$A$10,0))</x:f>
        <x:v>gptoss120b</x:v>
      </x:c>
      <x:c r="K179" s="6" t="n">
        <x:f>IF(A179="Bear",INDEX('01_Benchmark_Input'!$AB$2:$AB$10,MATCH(B179,'01_Benchmark_Input'!$A$2:$A$10,0)),IF(A179="Bull",INDEX('01_Benchmark_Input'!$AD$2:$AD$10,MATCH(B179,'01_Benchmark_Input'!$A$2:$A$10,0)),INDEX('01_Benchmark_Input'!$AC$2:$AC$10,MATCH(B179,'01_Benchmark_Input'!$A$2:$A$10,0))))</x:f>
        <x:v>0.6</x:v>
      </x:c>
    </x:row>
    <x:row r="180">
      <x:c r="A180" s="3" t="inlineStr">
        <x:is>
          <x:t xml:space="preserve">Grid-Constrained / Efficiency-Upside</x:t>
        </x:is>
      </x:c>
      <x:c r="B180" s="3" t="inlineStr">
        <x:is>
          <x:t xml:space="preserve">Tencent</x:t>
        </x:is>
      </x:c>
      <x:c r="C180" s="3" t="n">
        <x:v>2029</x:v>
      </x:c>
      <x:c r="D180" s="23" t="n">
        <x:v>2.55</x:v>
      </x:c>
      <x:c r="E180" s="24" t="n">
        <x:v>0.57019608</x:v>
      </x:c>
      <x:c r="F180" s="23" t="n">
        <x:v>1.23</x:v>
      </x:c>
      <x:c r="G180" s="24" t="n">
        <x:v>0.84</x:v>
      </x:c>
      <x:c r="H180" s="24" t="n">
        <x:v>0.785</x:v>
      </x:c>
      <x:c r="I180" s="5" t="str">
        <x:f>INDEX('01_Benchmark_Input'!$B$2:$B$10,MATCH(B180,'01_Benchmark_Input'!$A$2:$A$10,0))</x:f>
        <x:v>Hunyuan consumer and enterprise assistant</x:v>
      </x:c>
      <x:c r="J180" s="5" t="str">
        <x:f>INDEX('01_Benchmark_Input'!$C$2:$C$10,MATCH(B180,'01_Benchmark_Input'!$A$2:$A$10,0))</x:f>
        <x:v>gptoss120b</x:v>
      </x:c>
      <x:c r="K180" s="6" t="n">
        <x:f>IF(A180="Bear",INDEX('01_Benchmark_Input'!$AB$2:$AB$10,MATCH(B180,'01_Benchmark_Input'!$A$2:$A$10,0)),IF(A180="Bull",INDEX('01_Benchmark_Input'!$AD$2:$AD$10,MATCH(B180,'01_Benchmark_Input'!$A$2:$A$10,0)),INDEX('01_Benchmark_Input'!$AC$2:$AC$10,MATCH(B180,'01_Benchmark_Input'!$A$2:$A$10,0))))</x:f>
        <x:v>0.6</x:v>
      </x:c>
    </x:row>
    <x:row r="181">
      <x:c r="A181" s="3" t="inlineStr">
        <x:is>
          <x:t xml:space="preserve">Grid-Constrained / Efficiency-Upside</x:t>
        </x:is>
      </x:c>
      <x:c r="B181" s="3" t="inlineStr">
        <x:is>
          <x:t xml:space="preserve">Tencent</x:t>
        </x:is>
      </x:c>
      <x:c r="C181" s="3" t="n">
        <x:v>2030</x:v>
      </x:c>
      <x:c r="D181" s="23" t="n">
        <x:v>3</x:v>
      </x:c>
      <x:c r="E181" s="24" t="n">
        <x:v>0.576</x:v>
      </x:c>
      <x:c r="F181" s="23" t="n">
        <x:v>1.23</x:v>
      </x:c>
      <x:c r="G181" s="24" t="n">
        <x:v>0.84</x:v>
      </x:c>
      <x:c r="H181" s="24" t="n">
        <x:v>0.84</x:v>
      </x:c>
      <x:c r="I181" s="5" t="str">
        <x:f>INDEX('01_Benchmark_Input'!$B$2:$B$10,MATCH(B181,'01_Benchmark_Input'!$A$2:$A$10,0))</x:f>
        <x:v>Hunyuan consumer and enterprise assistant</x:v>
      </x:c>
      <x:c r="J181" s="5" t="str">
        <x:f>INDEX('01_Benchmark_Input'!$C$2:$C$10,MATCH(B181,'01_Benchmark_Input'!$A$2:$A$10,0))</x:f>
        <x:v>gptoss120b</x:v>
      </x:c>
      <x:c r="K181" s="6" t="n">
        <x:f>IF(A181="Bear",INDEX('01_Benchmark_Input'!$AB$2:$AB$10,MATCH(B181,'01_Benchmark_Input'!$A$2:$A$10,0)),IF(A181="Bull",INDEX('01_Benchmark_Input'!$AD$2:$AD$10,MATCH(B181,'01_Benchmark_Input'!$A$2:$A$10,0)),INDEX('01_Benchmark_Input'!$AC$2:$AC$10,MATCH(B181,'01_Benchmark_Input'!$A$2:$A$10,0))))</x:f>
        <x:v>0.6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8" customWidth="1"/>
    <x:col min="3" max="3" width="26" customWidth="1"/>
    <x:col min="4" max="4" width="20" customWidth="1"/>
    <x:col min="5" max="5" width="29" customWidth="1"/>
    <x:col min="6" max="6" width="38" customWidth="1"/>
    <x:col min="7" max="7" width="88" customWidth="1"/>
  </x:cols>
  <x:sheetData>
    <x:row r="1">
      <x:c r="A1" s="4" t="inlineStr">
        <x:is>
          <x:t xml:space="preserve">sort_order</x:t>
        </x:is>
      </x:c>
      <x:c r="B1" s="4" t="inlineStr">
        <x:is>
          <x:t xml:space="preserve">accelerator_type</x:t>
        </x:is>
      </x:c>
      <x:c r="C1" s="4" t="inlineStr">
        <x:is>
          <x:t xml:space="preserve">benchmark_bucket</x:t>
        </x:is>
      </x:c>
      <x:c r="D1" s="4" t="inlineStr">
        <x:is>
          <x:t xml:space="preserve">all_in_kw_per_unit</x:t>
        </x:is>
      </x:c>
      <x:c r="E1" s="4" t="inlineStr">
        <x:is>
          <x:t xml:space="preserve">source_type</x:t>
        </x:is>
      </x:c>
      <x:c r="F1" s="4" t="inlineStr">
        <x:is>
          <x:t xml:space="preserve">source_ids</x:t>
        </x:is>
      </x:c>
      <x:c r="G1" s="4" t="inlineStr">
        <x:is>
          <x:t xml:space="preserve">note</x:t>
        </x:is>
      </x:c>
    </x:row>
    <x:row r="2">
      <x:c r="A2" s="3" t="n">
        <x:v>1</x:v>
      </x:c>
      <x:c r="B2" s="25" t="inlineStr">
        <x:is>
          <x:t xml:space="preserve">H100/H200/A100 class</x:t>
        </x:is>
      </x:c>
      <x:c r="C2" s="25" t="inlineStr">
        <x:is>
          <x:t xml:space="preserve">h200_reference</x:t>
        </x:is>
      </x:c>
      <x:c r="D2" s="26" t="n">
        <x:v>1.73</x:v>
      </x:c>
      <x:c r="E2" s="3" t="inlineStr">
        <x:is>
          <x:t xml:space="preserve">user_supplied_power_seed</x:t>
        </x:is>
      </x:c>
      <x:c r="F2" s="3" t="inlineStr">
        <x:is>
          <x:t xml:space="preserve">SRC_EPOCH_AI_DATA_CENTERS; ASSUMP_NUMERIC_ACCELERATOR_MIX</x:t>
        </x:is>
      </x:c>
      <x:c r="G2" s="3" t="inlineStr">
        <x:is>
          <x:t xml:space="preserve">Hopper/legacy NVIDIA class mapped to H200 InferenceX reference until generation-specific TPS/MW is available.</x:t>
        </x:is>
      </x:c>
    </x:row>
    <x:row r="3">
      <x:c r="A3" s="3" t="n">
        <x:v>2</x:v>
      </x:c>
      <x:c r="B3" s="25" t="inlineStr">
        <x:is>
          <x:t xml:space="preserve">B200/B300 class</x:t>
        </x:is>
      </x:c>
      <x:c r="C3" s="25" t="inlineStr">
        <x:is>
          <x:t xml:space="preserve">b200_reference</x:t>
        </x:is>
      </x:c>
      <x:c r="D3" s="26" t="n">
        <x:v>2.17</x:v>
      </x:c>
      <x:c r="E3" s="3" t="inlineStr">
        <x:is>
          <x:t xml:space="preserve">user_supplied_power_seed</x:t>
        </x:is>
      </x:c>
      <x:c r="F3" s="3" t="inlineStr">
        <x:is>
          <x:t xml:space="preserve">SRC_EPOCH_AI_DATA_CENTERS; ASSUMP_NUMERIC_ACCELERATOR_MIX</x:t>
        </x:is>
      </x:c>
      <x:c r="G3" s="3" t="inlineStr">
        <x:is>
          <x:t xml:space="preserve">Blackwell discrete GPU class mapped to B200 InferenceX reference.</x:t>
        </x:is>
      </x:c>
    </x:row>
    <x:row r="4">
      <x:c r="A4" s="3" t="n">
        <x:v>3</x:v>
      </x:c>
      <x:c r="B4" s="25" t="inlineStr">
        <x:is>
          <x:t xml:space="preserve">GB200/GB300 class</x:t>
        </x:is>
      </x:c>
      <x:c r="C4" s="25" t="inlineStr">
        <x:is>
          <x:t xml:space="preserve">gb200_reference</x:t>
        </x:is>
      </x:c>
      <x:c r="D4" s="26" t="n">
        <x:v>2.1</x:v>
      </x:c>
      <x:c r="E4" s="3" t="inlineStr">
        <x:is>
          <x:t xml:space="preserve">user_supplied_power_seed</x:t>
        </x:is>
      </x:c>
      <x:c r="F4" s="3" t="inlineStr">
        <x:is>
          <x:t xml:space="preserve">SRC_EPOCH_AI_DATA_CENTERS; ASSUMP_NUMERIC_ACCELERATOR_MIX</x:t>
        </x:is>
      </x:c>
      <x:c r="G4" s="3" t="inlineStr">
        <x:is>
          <x:t xml:space="preserve">Rack-scale Grace Blackwell class mapped to GB200 InferenceX reference.</x:t>
        </x:is>
      </x:c>
    </x:row>
    <x:row r="5">
      <x:c r="A5" s="3" t="n">
        <x:v>4</x:v>
      </x:c>
      <x:c r="B5" s="25" t="inlineStr">
        <x:is>
          <x:t xml:space="preserve">R200/R300 future</x:t>
        </x:is>
      </x:c>
      <x:c r="C5" s="25" t="inlineStr">
        <x:is>
          <x:t xml:space="preserve">purpose_or_unbenchmarked</x:t>
        </x:is>
      </x:c>
      <x:c r="D5" s="26" t="inlineStr">
        <x:is>
          <x:t xml:space="preserve"/>
        </x:is>
      </x:c>
      <x:c r="E5" s="3" t="inlineStr">
        <x:is>
          <x:t xml:space="preserve">editable_future_accelerator</x:t>
        </x:is>
      </x:c>
      <x:c r="F5" s="3" t="inlineStr">
        <x:is>
          <x:t xml:space="preserve">SRC_EPOCH_AI_DATA_CENTERS; ASSUMP_NUMERIC_ACCELERATOR_MIX</x:t>
        </x:is>
      </x:c>
      <x:c r="G5" s="3" t="inlineStr">
        <x:is>
          <x:t xml:space="preserve">Future NVIDIA/Rubin family placeholder. Add all-in kW/unit and benchmark bucket when comparable serving TPS/MW exists.</x:t>
        </x:is>
      </x:c>
    </x:row>
    <x:row r="6">
      <x:c r="A6" s="3" t="n">
        <x:v>5</x:v>
      </x:c>
      <x:c r="B6" s="25" t="inlineStr">
        <x:is>
          <x:t xml:space="preserve">TPU</x:t>
        </x:is>
      </x:c>
      <x:c r="C6" s="25" t="inlineStr">
        <x:is>
          <x:t xml:space="preserve">purpose_or_unbenchmarked</x:t>
        </x:is>
      </x:c>
      <x:c r="D6" s="26" t="inlineStr">
        <x:is>
          <x:t xml:space="preserve"/>
        </x:is>
      </x:c>
      <x:c r="E6" s="3" t="inlineStr">
        <x:is>
          <x:t xml:space="preserve">editable_purpose_built</x:t>
        </x:is>
      </x:c>
      <x:c r="F6" s="3" t="inlineStr">
        <x:is>
          <x:t xml:space="preserve">SRC_EPOCH_AI_DATA_CENTERS; ASSUMP_NUMERIC_ACCELERATOR_MIX</x:t>
        </x:is>
      </x:c>
      <x:c r="G6" s="3" t="inlineStr">
        <x:is>
          <x:t xml:space="preserve">Google TPU/Ironwood class. Kept separate for power/count analysis; TPS/MW uses no-uplift placeholder until a comparable output-token benchmark is adopted.</x:t>
        </x:is>
      </x:c>
    </x:row>
    <x:row r="7">
      <x:c r="A7" s="3" t="n">
        <x:v>6</x:v>
      </x:c>
      <x:c r="B7" s="25" t="inlineStr">
        <x:is>
          <x:t xml:space="preserve">Trainium</x:t>
        </x:is>
      </x:c>
      <x:c r="C7" s="25" t="inlineStr">
        <x:is>
          <x:t xml:space="preserve">purpose_or_unbenchmarked</x:t>
        </x:is>
      </x:c>
      <x:c r="D7" s="26" t="inlineStr">
        <x:is>
          <x:t xml:space="preserve"/>
        </x:is>
      </x:c>
      <x:c r="E7" s="3" t="inlineStr">
        <x:is>
          <x:t xml:space="preserve">editable_purpose_built</x:t>
        </x:is>
      </x:c>
      <x:c r="F7" s="3" t="inlineStr">
        <x:is>
          <x:t xml:space="preserve">SRC_EPOCH_AI_DATA_CENTERS; ASSUMP_NUMERIC_ACCELERATOR_MIX</x:t>
        </x:is>
      </x:c>
      <x:c r="G7" s="3" t="inlineStr">
        <x:is>
          <x:t xml:space="preserve">AWS Trainium class. Kept separate for power/count analysis; TPS/MW uses no-uplift placeholder until a comparable output-token benchmark is adopted.</x:t>
        </x:is>
      </x:c>
    </x:row>
    <x:row r="8">
      <x:c r="A8" s="3" t="n">
        <x:v>7</x:v>
      </x:c>
      <x:c r="B8" s="25" t="inlineStr">
        <x:is>
          <x:t xml:space="preserve">Maia</x:t>
        </x:is>
      </x:c>
      <x:c r="C8" s="25" t="inlineStr">
        <x:is>
          <x:t xml:space="preserve">purpose_or_unbenchmarked</x:t>
        </x:is>
      </x:c>
      <x:c r="D8" s="26" t="inlineStr">
        <x:is>
          <x:t xml:space="preserve"/>
        </x:is>
      </x:c>
      <x:c r="E8" s="3" t="inlineStr">
        <x:is>
          <x:t xml:space="preserve">editable_purpose_built</x:t>
        </x:is>
      </x:c>
      <x:c r="F8" s="3" t="inlineStr">
        <x:is>
          <x:t xml:space="preserve">SRC_EPOCH_AI_DATA_CENTERS; ASSUMP_NUMERIC_ACCELERATOR_MIX</x:t>
        </x:is>
      </x:c>
      <x:c r="G8" s="3" t="inlineStr">
        <x:is>
          <x:t xml:space="preserve">Microsoft Maia class. Kept separate for power/count analysis; TPS/MW uses no-uplift placeholder until a comparable output-token benchmark is adopted.</x:t>
        </x:is>
      </x:c>
    </x:row>
    <x:row r="9">
      <x:c r="A9" s="3" t="n">
        <x:v>8</x:v>
      </x:c>
      <x:c r="B9" s="25" t="inlineStr">
        <x:is>
          <x:t xml:space="preserve">MTIA</x:t>
        </x:is>
      </x:c>
      <x:c r="C9" s="25" t="inlineStr">
        <x:is>
          <x:t xml:space="preserve">purpose_or_unbenchmarked</x:t>
        </x:is>
      </x:c>
      <x:c r="D9" s="26" t="inlineStr">
        <x:is>
          <x:t xml:space="preserve"/>
        </x:is>
      </x:c>
      <x:c r="E9" s="3" t="inlineStr">
        <x:is>
          <x:t xml:space="preserve">editable_purpose_built</x:t>
        </x:is>
      </x:c>
      <x:c r="F9" s="3" t="inlineStr">
        <x:is>
          <x:t xml:space="preserve">SRC_EPOCH_AI_DATA_CENTERS; ASSUMP_NUMERIC_ACCELERATOR_MIX</x:t>
        </x:is>
      </x:c>
      <x:c r="G9" s="3" t="inlineStr">
        <x:is>
          <x:t xml:space="preserve">Meta MTIA class. Kept separate for power/count analysis; TPS/MW uses no-uplift placeholder until a comparable output-token benchmark is adopted.</x:t>
        </x:is>
      </x:c>
    </x:row>
    <x:row r="10">
      <x:c r="A10" s="3" t="n">
        <x:v>9</x:v>
      </x:c>
      <x:c r="B10" s="25" t="inlineStr">
        <x:is>
          <x:t xml:space="preserve">Ascend</x:t>
        </x:is>
      </x:c>
      <x:c r="C10" s="25" t="inlineStr">
        <x:is>
          <x:t xml:space="preserve">purpose_or_unbenchmarked</x:t>
        </x:is>
      </x:c>
      <x:c r="D10" s="26" t="inlineStr">
        <x:is>
          <x:t xml:space="preserve"/>
        </x:is>
      </x:c>
      <x:c r="E10" s="3" t="inlineStr">
        <x:is>
          <x:t xml:space="preserve">editable_purpose_built</x:t>
        </x:is>
      </x:c>
      <x:c r="F10" s="3" t="inlineStr">
        <x:is>
          <x:t xml:space="preserve">SRC_EPOCH_AI_DATA_CENTERS; ASSUMP_NUMERIC_ACCELERATOR_MIX</x:t>
        </x:is>
      </x:c>
      <x:c r="G10" s="3" t="inlineStr">
        <x:is>
          <x:t xml:space="preserve">Huawei Ascend class, used for China-cloud seed rows when present.</x:t>
        </x:is>
      </x:c>
    </x:row>
    <x:row r="11">
      <x:c r="A11" s="3" t="n">
        <x:v>10</x:v>
      </x:c>
      <x:c r="B11" s="25" t="inlineStr">
        <x:is>
          <x:t xml:space="preserve">Other / unknown accelerator</x:t>
        </x:is>
      </x:c>
      <x:c r="C11" s="25" t="inlineStr">
        <x:is>
          <x:t xml:space="preserve">purpose_or_unbenchmarked</x:t>
        </x:is>
      </x:c>
      <x:c r="D11" s="26" t="inlineStr">
        <x:is>
          <x:t xml:space="preserve"/>
        </x:is>
      </x:c>
      <x:c r="E11" s="3" t="inlineStr">
        <x:is>
          <x:t xml:space="preserve">editable_fallback</x:t>
        </x:is>
      </x:c>
      <x:c r="F11" s="3" t="inlineStr">
        <x:is>
          <x:t xml:space="preserve">SRC_EPOCH_AI_DATA_CENTERS; ASSUMP_NUMERIC_ACCELERATOR_MIX</x:t>
        </x:is>
      </x:c>
      <x:c r="G11" s="3" t="inlineStr">
        <x:is>
          <x:t xml:space="preserve">Fallback bucket for unmapped accelerators. Add a catalog row and mapping rule when the accelerator becomes material.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8" customWidth="1"/>
    <x:col min="2" max="2" width="38" customWidth="1"/>
    <x:col min="3" max="3" width="12" customWidth="1"/>
    <x:col min="4" max="4" width="12" customWidth="1"/>
    <x:col min="5" max="5" width="30" customWidth="1"/>
    <x:col min="6" max="6" width="20" customWidth="1"/>
    <x:col min="7" max="7" width="26" customWidth="1"/>
    <x:col min="8" max="8" width="22" customWidth="1"/>
    <x:col min="9" max="9" width="17" customWidth="1"/>
    <x:col min="10" max="10" width="16" customWidth="1"/>
    <x:col min="11" max="11" width="30" customWidth="1"/>
    <x:col min="12" max="12" width="38" customWidth="1"/>
    <x:col min="13" max="13" width="38" customWidth="1"/>
    <x:col min="14" max="14" width="76" customWidth="1"/>
  </x:cols>
  <x:sheetData>
    <x:row r="1">
      <x:c r="A1" s="4" t="inlineStr">
        <x:is>
          <x:t xml:space="preserve">allocation_key</x:t>
        </x:is>
      </x:c>
      <x:c r="B1" s="4" t="inlineStr">
        <x:is>
          <x:t xml:space="preserve">scenario</x:t>
        </x:is>
      </x:c>
      <x:c r="C1" s="4" t="inlineStr">
        <x:is>
          <x:t xml:space="preserve">company</x:t>
        </x:is>
      </x:c>
      <x:c r="D1" s="4" t="inlineStr">
        <x:is>
          <x:t xml:space="preserve">year</x:t>
        </x:is>
      </x:c>
      <x:c r="E1" s="4" t="inlineStr">
        <x:is>
          <x:t xml:space="preserve">csp</x:t>
        </x:is>
      </x:c>
      <x:c r="F1" s="4" t="inlineStr">
        <x:is>
          <x:t xml:space="preserve">csp_total_power_mw</x:t>
        </x:is>
      </x:c>
      <x:c r="G1" s="4" t="inlineStr">
        <x:is>
          <x:t xml:space="preserve">ai_contract_share_of_csp</x:t>
        </x:is>
      </x:c>
      <x:c r="H1" s="4" t="inlineStr">
        <x:is>
          <x:t xml:space="preserve">ai_contract_power_mw</x:t>
        </x:is>
      </x:c>
      <x:c r="I1" s="4" t="inlineStr">
        <x:is>
          <x:t xml:space="preserve">inference_share</x:t>
        </x:is>
      </x:c>
      <x:c r="J1" s="4" t="inlineStr">
        <x:is>
          <x:t xml:space="preserve">training_share</x:t>
        </x:is>
      </x:c>
      <x:c r="K1" s="4" t="inlineStr">
        <x:is>
          <x:t xml:space="preserve">contract_inference_weight_mw</x:t>
        </x:is>
      </x:c>
      <x:c r="L1" s="4" t="inlineStr">
        <x:is>
          <x:t xml:space="preserve">source_type</x:t>
        </x:is>
      </x:c>
      <x:c r="M1" s="4" t="inlineStr">
        <x:is>
          <x:t xml:space="preserve">source_ids</x:t>
        </x:is>
      </x:c>
      <x:c r="N1" s="4" t="inlineStr">
        <x:is>
          <x:t xml:space="preserve">note</x:t>
        </x:is>
      </x:c>
    </x:row>
    <x:row r="2">
      <x:c r="A2" s="3" t="inlineStr">
        <x:is>
          <x:t xml:space="preserve">Bear|Alibaba|2026|Alibaba</x:t>
        </x:is>
      </x:c>
      <x:c r="B2" s="3" t="inlineStr">
        <x:is>
          <x:t xml:space="preserve">Bear</x:t>
        </x:is>
      </x:c>
      <x:c r="C2" s="3" t="inlineStr">
        <x:is>
          <x:t xml:space="preserve">Alibaba</x:t>
        </x:is>
      </x:c>
      <x:c r="D2" s="3" t="n">
        <x:v>2026</x:v>
      </x:c>
      <x:c r="E2" s="3" t="inlineStr">
        <x:is>
          <x:t xml:space="preserve">Alibaba</x:t>
        </x:is>
      </x:c>
      <x:c r="F2" s="27" t="n">
        <x:v>169</x:v>
      </x:c>
      <x:c r="G2" s="17" t="n">
        <x:v>1</x:v>
      </x:c>
      <x:c r="H2" s="28" t="n">
        <x:f>F2*G2</x:f>
        <x:v>169</x:v>
      </x:c>
      <x:c r="I2" s="17" t="n">
        <x:v>0.52</x:v>
      </x:c>
      <x:c r="J2" s="6" t="n">
        <x:f>1-I2</x:f>
        <x:v>0.48</x:v>
      </x:c>
      <x:c r="K2" s="28" t="n">
        <x:f>H2*I2</x:f>
        <x:v>87.88000000000001</x:v>
      </x:c>
      <x:c r="L2" s="3" t="inlineStr">
        <x:is>
          <x:t xml:space="preserve">epoch_csp_total_power_x_user_contract_share_seed</x:t>
        </x:is>
      </x:c>
      <x:c r="M2" s="3" t="inlineStr">
        <x:is>
          <x:t xml:space="preserve">SRC_EPOCH_AI_DATA_CENTERS; EPOCH_NORMALIZED_USER_SITES</x:t>
        </x:is>
      </x:c>
      <x:c r="N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3">
      <x:c r="A3" s="3" t="inlineStr">
        <x:is>
          <x:t xml:space="preserve">Base|Alibaba|2026|Alibaba</x:t>
        </x:is>
      </x:c>
      <x:c r="B3" s="3" t="inlineStr">
        <x:is>
          <x:t xml:space="preserve">Base</x:t>
        </x:is>
      </x:c>
      <x:c r="C3" s="3" t="inlineStr">
        <x:is>
          <x:t xml:space="preserve">Alibaba</x:t>
        </x:is>
      </x:c>
      <x:c r="D3" s="3" t="n">
        <x:v>2026</x:v>
      </x:c>
      <x:c r="E3" s="3" t="inlineStr">
        <x:is>
          <x:t xml:space="preserve">Alibaba</x:t>
        </x:is>
      </x:c>
      <x:c r="F3" s="27" t="n">
        <x:v>169</x:v>
      </x:c>
      <x:c r="G3" s="17" t="n">
        <x:v>1</x:v>
      </x:c>
      <x:c r="H3" s="28" t="n">
        <x:f>F3*G3</x:f>
        <x:v>169</x:v>
      </x:c>
      <x:c r="I3" s="17" t="n">
        <x:v>0.6</x:v>
      </x:c>
      <x:c r="J3" s="6" t="n">
        <x:f>1-I3</x:f>
        <x:v>0.4</x:v>
      </x:c>
      <x:c r="K3" s="28" t="n">
        <x:f>H3*I3</x:f>
        <x:v>101.39999999999999</x:v>
      </x:c>
      <x:c r="L3" s="3" t="inlineStr">
        <x:is>
          <x:t xml:space="preserve">epoch_csp_total_power_x_user_contract_share_seed</x:t>
        </x:is>
      </x:c>
      <x:c r="M3" s="3" t="inlineStr">
        <x:is>
          <x:t xml:space="preserve">SRC_EPOCH_AI_DATA_CENTERS; EPOCH_NORMALIZED_USER_SITES</x:t>
        </x:is>
      </x:c>
      <x:c r="N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4">
      <x:c r="A4" s="3" t="inlineStr">
        <x:is>
          <x:t xml:space="preserve">Bull|Alibaba|2026|Alibaba</x:t>
        </x:is>
      </x:c>
      <x:c r="B4" s="3" t="inlineStr">
        <x:is>
          <x:t xml:space="preserve">Bull</x:t>
        </x:is>
      </x:c>
      <x:c r="C4" s="3" t="inlineStr">
        <x:is>
          <x:t xml:space="preserve">Alibaba</x:t>
        </x:is>
      </x:c>
      <x:c r="D4" s="3" t="n">
        <x:v>2026</x:v>
      </x:c>
      <x:c r="E4" s="3" t="inlineStr">
        <x:is>
          <x:t xml:space="preserve">Alibaba</x:t>
        </x:is>
      </x:c>
      <x:c r="F4" s="27" t="n">
        <x:v>169</x:v>
      </x:c>
      <x:c r="G4" s="17" t="n">
        <x:v>1</x:v>
      </x:c>
      <x:c r="H4" s="28" t="n">
        <x:f>F4*G4</x:f>
        <x:v>169</x:v>
      </x:c>
      <x:c r="I4" s="17" t="n">
        <x:v>0.65</x:v>
      </x:c>
      <x:c r="J4" s="6" t="n">
        <x:f>1-I4</x:f>
        <x:v>0.35</x:v>
      </x:c>
      <x:c r="K4" s="28" t="n">
        <x:f>H4*I4</x:f>
        <x:v>109.85000000000001</x:v>
      </x:c>
      <x:c r="L4" s="3" t="inlineStr">
        <x:is>
          <x:t xml:space="preserve">epoch_csp_total_power_x_user_contract_share_seed</x:t>
        </x:is>
      </x:c>
      <x:c r="M4" s="3" t="inlineStr">
        <x:is>
          <x:t xml:space="preserve">SRC_EPOCH_AI_DATA_CENTERS; EPOCH_NORMALIZED_USER_SITES</x:t>
        </x:is>
      </x:c>
      <x:c r="N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5">
      <x:c r="A5" s="3" t="inlineStr">
        <x:is>
          <x:t xml:space="preserve">Grid-Constrained / Efficiency-Upside|Alibaba|2026|Alibaba</x:t>
        </x:is>
      </x:c>
      <x:c r="B5" s="3" t="inlineStr">
        <x:is>
          <x:t xml:space="preserve">Grid-Constrained / Efficiency-Upside</x:t>
        </x:is>
      </x:c>
      <x:c r="C5" s="3" t="inlineStr">
        <x:is>
          <x:t xml:space="preserve">Alibaba</x:t>
        </x:is>
      </x:c>
      <x:c r="D5" s="3" t="n">
        <x:v>2026</x:v>
      </x:c>
      <x:c r="E5" s="3" t="inlineStr">
        <x:is>
          <x:t xml:space="preserve">Alibaba</x:t>
        </x:is>
      </x:c>
      <x:c r="F5" s="27" t="n">
        <x:v>169</x:v>
      </x:c>
      <x:c r="G5" s="17" t="n">
        <x:v>1</x:v>
      </x:c>
      <x:c r="H5" s="28" t="n">
        <x:f>F5*G5</x:f>
        <x:v>169</x:v>
      </x:c>
      <x:c r="I5" s="17" t="n">
        <x:v>0.62</x:v>
      </x:c>
      <x:c r="J5" s="6" t="n">
        <x:f>1-I5</x:f>
        <x:v>0.38</x:v>
      </x:c>
      <x:c r="K5" s="28" t="n">
        <x:f>H5*I5</x:f>
        <x:v>104.78</x:v>
      </x:c>
      <x:c r="L5" s="3" t="inlineStr">
        <x:is>
          <x:t xml:space="preserve">epoch_csp_total_power_x_user_contract_share_seed</x:t>
        </x:is>
      </x:c>
      <x:c r="M5" s="3" t="inlineStr">
        <x:is>
          <x:t xml:space="preserve">SRC_EPOCH_AI_DATA_CENTERS; EPOCH_NORMALIZED_USER_SITES</x:t>
        </x:is>
      </x:c>
      <x:c r="N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6">
      <x:c r="A6" s="3" t="inlineStr">
        <x:is>
          <x:t xml:space="preserve">Bear|Alibaba|2027|Alibaba</x:t>
        </x:is>
      </x:c>
      <x:c r="B6" s="3" t="inlineStr">
        <x:is>
          <x:t xml:space="preserve">Bear</x:t>
        </x:is>
      </x:c>
      <x:c r="C6" s="3" t="inlineStr">
        <x:is>
          <x:t xml:space="preserve">Alibaba</x:t>
        </x:is>
      </x:c>
      <x:c r="D6" s="3" t="n">
        <x:v>2027</x:v>
      </x:c>
      <x:c r="E6" s="3" t="inlineStr">
        <x:is>
          <x:t xml:space="preserve">Alibaba</x:t>
        </x:is>
      </x:c>
      <x:c r="F6" s="27" t="n">
        <x:v>169</x:v>
      </x:c>
      <x:c r="G6" s="17" t="n">
        <x:v>1</x:v>
      </x:c>
      <x:c r="H6" s="28" t="n">
        <x:f>F6*G6</x:f>
        <x:v>169</x:v>
      </x:c>
      <x:c r="I6" s="17" t="n">
        <x:v>0.5649999999999999</x:v>
      </x:c>
      <x:c r="J6" s="6" t="n">
        <x:f>1-I6</x:f>
        <x:v>0.43500000000000005</x:v>
      </x:c>
      <x:c r="K6" s="28" t="n">
        <x:f>H6*I6</x:f>
        <x:v>95.48499999999999</x:v>
      </x:c>
      <x:c r="L6" s="3" t="inlineStr">
        <x:is>
          <x:t xml:space="preserve">epoch_csp_total_power_x_user_contract_share_seed</x:t>
        </x:is>
      </x:c>
      <x:c r="M6" s="3" t="inlineStr">
        <x:is>
          <x:t xml:space="preserve">SRC_EPOCH_AI_DATA_CENTERS; EPOCH_NORMALIZED_USER_SITES</x:t>
        </x:is>
      </x:c>
      <x:c r="N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7">
      <x:c r="A7" s="3" t="inlineStr">
        <x:is>
          <x:t xml:space="preserve">Base|Alibaba|2027|Alibaba</x:t>
        </x:is>
      </x:c>
      <x:c r="B7" s="3" t="inlineStr">
        <x:is>
          <x:t xml:space="preserve">Base</x:t>
        </x:is>
      </x:c>
      <x:c r="C7" s="3" t="inlineStr">
        <x:is>
          <x:t xml:space="preserve">Alibaba</x:t>
        </x:is>
      </x:c>
      <x:c r="D7" s="3" t="n">
        <x:v>2027</x:v>
      </x:c>
      <x:c r="E7" s="3" t="inlineStr">
        <x:is>
          <x:t xml:space="preserve">Alibaba</x:t>
        </x:is>
      </x:c>
      <x:c r="F7" s="27" t="n">
        <x:v>169</x:v>
      </x:c>
      <x:c r="G7" s="17" t="n">
        <x:v>1</x:v>
      </x:c>
      <x:c r="H7" s="28" t="n">
        <x:f>F7*G7</x:f>
        <x:v>169</x:v>
      </x:c>
      <x:c r="I7" s="17" t="n">
        <x:v>0.65</x:v>
      </x:c>
      <x:c r="J7" s="6" t="n">
        <x:f>1-I7</x:f>
        <x:v>0.35</x:v>
      </x:c>
      <x:c r="K7" s="28" t="n">
        <x:f>H7*I7</x:f>
        <x:v>109.85000000000001</x:v>
      </x:c>
      <x:c r="L7" s="3" t="inlineStr">
        <x:is>
          <x:t xml:space="preserve">epoch_csp_total_power_x_user_contract_share_seed</x:t>
        </x:is>
      </x:c>
      <x:c r="M7" s="3" t="inlineStr">
        <x:is>
          <x:t xml:space="preserve">SRC_EPOCH_AI_DATA_CENTERS; EPOCH_NORMALIZED_USER_SITES</x:t>
        </x:is>
      </x:c>
      <x:c r="N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8">
      <x:c r="A8" s="3" t="inlineStr">
        <x:is>
          <x:t xml:space="preserve">Bull|Alibaba|2027|Alibaba</x:t>
        </x:is>
      </x:c>
      <x:c r="B8" s="3" t="inlineStr">
        <x:is>
          <x:t xml:space="preserve">Bull</x:t>
        </x:is>
      </x:c>
      <x:c r="C8" s="3" t="inlineStr">
        <x:is>
          <x:t xml:space="preserve">Alibaba</x:t>
        </x:is>
      </x:c>
      <x:c r="D8" s="3" t="n">
        <x:v>2027</x:v>
      </x:c>
      <x:c r="E8" s="3" t="inlineStr">
        <x:is>
          <x:t xml:space="preserve">Alibaba</x:t>
        </x:is>
      </x:c>
      <x:c r="F8" s="27" t="n">
        <x:v>169</x:v>
      </x:c>
      <x:c r="G8" s="17" t="n">
        <x:v>1</x:v>
      </x:c>
      <x:c r="H8" s="28" t="n">
        <x:f>F8*G8</x:f>
        <x:v>169</x:v>
      </x:c>
      <x:c r="I8" s="17" t="n">
        <x:v>0.708</x:v>
      </x:c>
      <x:c r="J8" s="6" t="n">
        <x:f>1-I8</x:f>
        <x:v>0.29200000000000004</x:v>
      </x:c>
      <x:c r="K8" s="28" t="n">
        <x:f>H8*I8</x:f>
        <x:v>119.65199999999999</x:v>
      </x:c>
      <x:c r="L8" s="3" t="inlineStr">
        <x:is>
          <x:t xml:space="preserve">epoch_csp_total_power_x_user_contract_share_seed</x:t>
        </x:is>
      </x:c>
      <x:c r="M8" s="3" t="inlineStr">
        <x:is>
          <x:t xml:space="preserve">SRC_EPOCH_AI_DATA_CENTERS; EPOCH_NORMALIZED_USER_SITES</x:t>
        </x:is>
      </x:c>
      <x:c r="N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9">
      <x:c r="A9" s="3" t="inlineStr">
        <x:is>
          <x:t xml:space="preserve">Grid-Constrained / Efficiency-Upside|Alibaba|2027|Alibaba</x:t>
        </x:is>
      </x:c>
      <x:c r="B9" s="3" t="inlineStr">
        <x:is>
          <x:t xml:space="preserve">Grid-Constrained / Efficiency-Upside</x:t>
        </x:is>
      </x:c>
      <x:c r="C9" s="3" t="inlineStr">
        <x:is>
          <x:t xml:space="preserve">Alibaba</x:t>
        </x:is>
      </x:c>
      <x:c r="D9" s="3" t="n">
        <x:v>2027</x:v>
      </x:c>
      <x:c r="E9" s="3" t="inlineStr">
        <x:is>
          <x:t xml:space="preserve">Alibaba</x:t>
        </x:is>
      </x:c>
      <x:c r="F9" s="27" t="n">
        <x:v>169</x:v>
      </x:c>
      <x:c r="G9" s="17" t="n">
        <x:v>1</x:v>
      </x:c>
      <x:c r="H9" s="28" t="n">
        <x:f>F9*G9</x:f>
        <x:v>169</x:v>
      </x:c>
      <x:c r="I9" s="17" t="n">
        <x:v>0.675</x:v>
      </x:c>
      <x:c r="J9" s="6" t="n">
        <x:f>1-I9</x:f>
        <x:v>0.32499999999999996</x:v>
      </x:c>
      <x:c r="K9" s="28" t="n">
        <x:f>H9*I9</x:f>
        <x:v>114.075</x:v>
      </x:c>
      <x:c r="L9" s="3" t="inlineStr">
        <x:is>
          <x:t xml:space="preserve">epoch_csp_total_power_x_user_contract_share_seed</x:t>
        </x:is>
      </x:c>
      <x:c r="M9" s="3" t="inlineStr">
        <x:is>
          <x:t xml:space="preserve">SRC_EPOCH_AI_DATA_CENTERS; EPOCH_NORMALIZED_USER_SITES</x:t>
        </x:is>
      </x:c>
      <x:c r="N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0">
      <x:c r="A10" s="3" t="inlineStr">
        <x:is>
          <x:t xml:space="preserve">Bear|Alibaba|2028|Alibaba</x:t>
        </x:is>
      </x:c>
      <x:c r="B10" s="3" t="inlineStr">
        <x:is>
          <x:t xml:space="preserve">Bear</x:t>
        </x:is>
      </x:c>
      <x:c r="C10" s="3" t="inlineStr">
        <x:is>
          <x:t xml:space="preserve">Alibaba</x:t>
        </x:is>
      </x:c>
      <x:c r="D10" s="3" t="n">
        <x:v>2028</x:v>
      </x:c>
      <x:c r="E10" s="3" t="inlineStr">
        <x:is>
          <x:t xml:space="preserve">Alibaba</x:t>
        </x:is>
      </x:c>
      <x:c r="F10" s="27" t="n">
        <x:v>169</x:v>
      </x:c>
      <x:c r="G10" s="17" t="n">
        <x:v>1</x:v>
      </x:c>
      <x:c r="H10" s="28" t="n">
        <x:f>F10*G10</x:f>
        <x:v>169</x:v>
      </x:c>
      <x:c r="I10" s="17" t="n">
        <x:v>0.61</x:v>
      </x:c>
      <x:c r="J10" s="6" t="n">
        <x:f>1-I10</x:f>
        <x:v>0.39</x:v>
      </x:c>
      <x:c r="K10" s="28" t="n">
        <x:f>H10*I10</x:f>
        <x:v>103.09</x:v>
      </x:c>
      <x:c r="L10" s="3" t="inlineStr">
        <x:is>
          <x:t xml:space="preserve">epoch_csp_total_power_x_user_contract_share_seed</x:t>
        </x:is>
      </x:c>
      <x:c r="M10" s="3" t="inlineStr">
        <x:is>
          <x:t xml:space="preserve">SRC_EPOCH_AI_DATA_CENTERS; EPOCH_NORMALIZED_USER_SITES</x:t>
        </x:is>
      </x:c>
      <x:c r="N1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1">
      <x:c r="A11" s="3" t="inlineStr">
        <x:is>
          <x:t xml:space="preserve">Base|Alibaba|2028|Alibaba</x:t>
        </x:is>
      </x:c>
      <x:c r="B11" s="3" t="inlineStr">
        <x:is>
          <x:t xml:space="preserve">Base</x:t>
        </x:is>
      </x:c>
      <x:c r="C11" s="3" t="inlineStr">
        <x:is>
          <x:t xml:space="preserve">Alibaba</x:t>
        </x:is>
      </x:c>
      <x:c r="D11" s="3" t="n">
        <x:v>2028</x:v>
      </x:c>
      <x:c r="E11" s="3" t="inlineStr">
        <x:is>
          <x:t xml:space="preserve">Alibaba</x:t>
        </x:is>
      </x:c>
      <x:c r="F11" s="27" t="n">
        <x:v>169</x:v>
      </x:c>
      <x:c r="G11" s="17" t="n">
        <x:v>1</x:v>
      </x:c>
      <x:c r="H11" s="28" t="n">
        <x:f>F11*G11</x:f>
        <x:v>169</x:v>
      </x:c>
      <x:c r="I11" s="17" t="n">
        <x:v>0.7</x:v>
      </x:c>
      <x:c r="J11" s="6" t="n">
        <x:f>1-I11</x:f>
        <x:v>0.30000000000000004</x:v>
      </x:c>
      <x:c r="K11" s="28" t="n">
        <x:f>H11*I11</x:f>
        <x:v>118.3</x:v>
      </x:c>
      <x:c r="L11" s="3" t="inlineStr">
        <x:is>
          <x:t xml:space="preserve">epoch_csp_total_power_x_user_contract_share_seed</x:t>
        </x:is>
      </x:c>
      <x:c r="M11" s="3" t="inlineStr">
        <x:is>
          <x:t xml:space="preserve">SRC_EPOCH_AI_DATA_CENTERS; EPOCH_NORMALIZED_USER_SITES</x:t>
        </x:is>
      </x:c>
      <x:c r="N1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2">
      <x:c r="A12" s="3" t="inlineStr">
        <x:is>
          <x:t xml:space="preserve">Bull|Alibaba|2028|Alibaba</x:t>
        </x:is>
      </x:c>
      <x:c r="B12" s="3" t="inlineStr">
        <x:is>
          <x:t xml:space="preserve">Bull</x:t>
        </x:is>
      </x:c>
      <x:c r="C12" s="3" t="inlineStr">
        <x:is>
          <x:t xml:space="preserve">Alibaba</x:t>
        </x:is>
      </x:c>
      <x:c r="D12" s="3" t="n">
        <x:v>2028</x:v>
      </x:c>
      <x:c r="E12" s="3" t="inlineStr">
        <x:is>
          <x:t xml:space="preserve">Alibaba</x:t>
        </x:is>
      </x:c>
      <x:c r="F12" s="27" t="n">
        <x:v>169</x:v>
      </x:c>
      <x:c r="G12" s="17" t="n">
        <x:v>1</x:v>
      </x:c>
      <x:c r="H12" s="28" t="n">
        <x:f>F12*G12</x:f>
        <x:v>169</x:v>
      </x:c>
      <x:c r="I12" s="17" t="n">
        <x:v>0.765</x:v>
      </x:c>
      <x:c r="J12" s="6" t="n">
        <x:f>1-I12</x:f>
        <x:v>0.235</x:v>
      </x:c>
      <x:c r="K12" s="28" t="n">
        <x:f>H12*I12</x:f>
        <x:v>129.285</x:v>
      </x:c>
      <x:c r="L12" s="3" t="inlineStr">
        <x:is>
          <x:t xml:space="preserve">epoch_csp_total_power_x_user_contract_share_seed</x:t>
        </x:is>
      </x:c>
      <x:c r="M12" s="3" t="inlineStr">
        <x:is>
          <x:t xml:space="preserve">SRC_EPOCH_AI_DATA_CENTERS; EPOCH_NORMALIZED_USER_SITES</x:t>
        </x:is>
      </x:c>
      <x:c r="N1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3">
      <x:c r="A13" s="3" t="inlineStr">
        <x:is>
          <x:t xml:space="preserve">Grid-Constrained / Efficiency-Upside|Alibaba|2028|Alibaba</x:t>
        </x:is>
      </x:c>
      <x:c r="B13" s="3" t="inlineStr">
        <x:is>
          <x:t xml:space="preserve">Grid-Constrained / Efficiency-Upside</x:t>
        </x:is>
      </x:c>
      <x:c r="C13" s="3" t="inlineStr">
        <x:is>
          <x:t xml:space="preserve">Alibaba</x:t>
        </x:is>
      </x:c>
      <x:c r="D13" s="3" t="n">
        <x:v>2028</x:v>
      </x:c>
      <x:c r="E13" s="3" t="inlineStr">
        <x:is>
          <x:t xml:space="preserve">Alibaba</x:t>
        </x:is>
      </x:c>
      <x:c r="F13" s="27" t="n">
        <x:v>169</x:v>
      </x:c>
      <x:c r="G13" s="17" t="n">
        <x:v>1</x:v>
      </x:c>
      <x:c r="H13" s="28" t="n">
        <x:f>F13*G13</x:f>
        <x:v>169</x:v>
      </x:c>
      <x:c r="I13" s="17" t="n">
        <x:v>0.73</x:v>
      </x:c>
      <x:c r="J13" s="6" t="n">
        <x:f>1-I13</x:f>
        <x:v>0.27</x:v>
      </x:c>
      <x:c r="K13" s="28" t="n">
        <x:f>H13*I13</x:f>
        <x:v>123.36999999999999</x:v>
      </x:c>
      <x:c r="L13" s="3" t="inlineStr">
        <x:is>
          <x:t xml:space="preserve">epoch_csp_total_power_x_user_contract_share_seed</x:t>
        </x:is>
      </x:c>
      <x:c r="M13" s="3" t="inlineStr">
        <x:is>
          <x:t xml:space="preserve">SRC_EPOCH_AI_DATA_CENTERS; EPOCH_NORMALIZED_USER_SITES</x:t>
        </x:is>
      </x:c>
      <x:c r="N1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4">
      <x:c r="A14" s="3" t="inlineStr">
        <x:is>
          <x:t xml:space="preserve">Bear|Alibaba|2029|Alibaba</x:t>
        </x:is>
      </x:c>
      <x:c r="B14" s="3" t="inlineStr">
        <x:is>
          <x:t xml:space="preserve">Bear</x:t>
        </x:is>
      </x:c>
      <x:c r="C14" s="3" t="inlineStr">
        <x:is>
          <x:t xml:space="preserve">Alibaba</x:t>
        </x:is>
      </x:c>
      <x:c r="D14" s="3" t="n">
        <x:v>2029</x:v>
      </x:c>
      <x:c r="E14" s="3" t="inlineStr">
        <x:is>
          <x:t xml:space="preserve">Alibaba</x:t>
        </x:is>
      </x:c>
      <x:c r="F14" s="27" t="n">
        <x:v>169</x:v>
      </x:c>
      <x:c r="G14" s="17" t="n">
        <x:v>1</x:v>
      </x:c>
      <x:c r="H14" s="28" t="n">
        <x:f>F14*G14</x:f>
        <x:v>169</x:v>
      </x:c>
      <x:c r="I14" s="17" t="n">
        <x:v>0.655</x:v>
      </x:c>
      <x:c r="J14" s="6" t="n">
        <x:f>1-I14</x:f>
        <x:v>0.345</x:v>
      </x:c>
      <x:c r="K14" s="28" t="n">
        <x:f>H14*I14</x:f>
        <x:v>110.69500000000001</x:v>
      </x:c>
      <x:c r="L14" s="3" t="inlineStr">
        <x:is>
          <x:t xml:space="preserve">epoch_csp_total_power_x_user_contract_share_seed</x:t>
        </x:is>
      </x:c>
      <x:c r="M14" s="3" t="inlineStr">
        <x:is>
          <x:t xml:space="preserve">SRC_EPOCH_AI_DATA_CENTERS; EPOCH_NORMALIZED_USER_SITES</x:t>
        </x:is>
      </x:c>
      <x:c r="N1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5">
      <x:c r="A15" s="3" t="inlineStr">
        <x:is>
          <x:t xml:space="preserve">Base|Alibaba|2029|Alibaba</x:t>
        </x:is>
      </x:c>
      <x:c r="B15" s="3" t="inlineStr">
        <x:is>
          <x:t xml:space="preserve">Base</x:t>
        </x:is>
      </x:c>
      <x:c r="C15" s="3" t="inlineStr">
        <x:is>
          <x:t xml:space="preserve">Alibaba</x:t>
        </x:is>
      </x:c>
      <x:c r="D15" s="3" t="n">
        <x:v>2029</x:v>
      </x:c>
      <x:c r="E15" s="3" t="inlineStr">
        <x:is>
          <x:t xml:space="preserve">Alibaba</x:t>
        </x:is>
      </x:c>
      <x:c r="F15" s="27" t="n">
        <x:v>169</x:v>
      </x:c>
      <x:c r="G15" s="17" t="n">
        <x:v>1</x:v>
      </x:c>
      <x:c r="H15" s="28" t="n">
        <x:f>F15*G15</x:f>
        <x:v>169</x:v>
      </x:c>
      <x:c r="I15" s="17" t="n">
        <x:v>0.75</x:v>
      </x:c>
      <x:c r="J15" s="6" t="n">
        <x:f>1-I15</x:f>
        <x:v>0.25</x:v>
      </x:c>
      <x:c r="K15" s="28" t="n">
        <x:f>H15*I15</x:f>
        <x:v>126.75</x:v>
      </x:c>
      <x:c r="L15" s="3" t="inlineStr">
        <x:is>
          <x:t xml:space="preserve">epoch_csp_total_power_x_user_contract_share_seed</x:t>
        </x:is>
      </x:c>
      <x:c r="M15" s="3" t="inlineStr">
        <x:is>
          <x:t xml:space="preserve">SRC_EPOCH_AI_DATA_CENTERS; EPOCH_NORMALIZED_USER_SITES</x:t>
        </x:is>
      </x:c>
      <x:c r="N1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6">
      <x:c r="A16" s="3" t="inlineStr">
        <x:is>
          <x:t xml:space="preserve">Bull|Alibaba|2029|Alibaba</x:t>
        </x:is>
      </x:c>
      <x:c r="B16" s="3" t="inlineStr">
        <x:is>
          <x:t xml:space="preserve">Bull</x:t>
        </x:is>
      </x:c>
      <x:c r="C16" s="3" t="inlineStr">
        <x:is>
          <x:t xml:space="preserve">Alibaba</x:t>
        </x:is>
      </x:c>
      <x:c r="D16" s="3" t="n">
        <x:v>2029</x:v>
      </x:c>
      <x:c r="E16" s="3" t="inlineStr">
        <x:is>
          <x:t xml:space="preserve">Alibaba</x:t>
        </x:is>
      </x:c>
      <x:c r="F16" s="27" t="n">
        <x:v>169</x:v>
      </x:c>
      <x:c r="G16" s="17" t="n">
        <x:v>1</x:v>
      </x:c>
      <x:c r="H16" s="28" t="n">
        <x:f>F16*G16</x:f>
        <x:v>169</x:v>
      </x:c>
      <x:c r="I16" s="17" t="n">
        <x:v>0.823</x:v>
      </x:c>
      <x:c r="J16" s="6" t="n">
        <x:f>1-I16</x:f>
        <x:v>0.17700000000000005</x:v>
      </x:c>
      <x:c r="K16" s="28" t="n">
        <x:f>H16*I16</x:f>
        <x:v>139.087</x:v>
      </x:c>
      <x:c r="L16" s="3" t="inlineStr">
        <x:is>
          <x:t xml:space="preserve">epoch_csp_total_power_x_user_contract_share_seed</x:t>
        </x:is>
      </x:c>
      <x:c r="M16" s="3" t="inlineStr">
        <x:is>
          <x:t xml:space="preserve">SRC_EPOCH_AI_DATA_CENTERS; EPOCH_NORMALIZED_USER_SITES</x:t>
        </x:is>
      </x:c>
      <x:c r="N1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7">
      <x:c r="A17" s="3" t="inlineStr">
        <x:is>
          <x:t xml:space="preserve">Grid-Constrained / Efficiency-Upside|Alibaba|2029|Alibaba</x:t>
        </x:is>
      </x:c>
      <x:c r="B17" s="3" t="inlineStr">
        <x:is>
          <x:t xml:space="preserve">Grid-Constrained / Efficiency-Upside</x:t>
        </x:is>
      </x:c>
      <x:c r="C17" s="3" t="inlineStr">
        <x:is>
          <x:t xml:space="preserve">Alibaba</x:t>
        </x:is>
      </x:c>
      <x:c r="D17" s="3" t="n">
        <x:v>2029</x:v>
      </x:c>
      <x:c r="E17" s="3" t="inlineStr">
        <x:is>
          <x:t xml:space="preserve">Alibaba</x:t>
        </x:is>
      </x:c>
      <x:c r="F17" s="27" t="n">
        <x:v>169</x:v>
      </x:c>
      <x:c r="G17" s="17" t="n">
        <x:v>1</x:v>
      </x:c>
      <x:c r="H17" s="28" t="n">
        <x:f>F17*G17</x:f>
        <x:v>169</x:v>
      </x:c>
      <x:c r="I17" s="17" t="n">
        <x:v>0.785</x:v>
      </x:c>
      <x:c r="J17" s="6" t="n">
        <x:f>1-I17</x:f>
        <x:v>0.21499999999999997</x:v>
      </x:c>
      <x:c r="K17" s="28" t="n">
        <x:f>H17*I17</x:f>
        <x:v>132.665</x:v>
      </x:c>
      <x:c r="L17" s="3" t="inlineStr">
        <x:is>
          <x:t xml:space="preserve">epoch_csp_total_power_x_user_contract_share_seed</x:t>
        </x:is>
      </x:c>
      <x:c r="M17" s="3" t="inlineStr">
        <x:is>
          <x:t xml:space="preserve">SRC_EPOCH_AI_DATA_CENTERS; EPOCH_NORMALIZED_USER_SITES</x:t>
        </x:is>
      </x:c>
      <x:c r="N1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8">
      <x:c r="A18" s="3" t="inlineStr">
        <x:is>
          <x:t xml:space="preserve">Bear|Alibaba|2030|Alibaba</x:t>
        </x:is>
      </x:c>
      <x:c r="B18" s="3" t="inlineStr">
        <x:is>
          <x:t xml:space="preserve">Bear</x:t>
        </x:is>
      </x:c>
      <x:c r="C18" s="3" t="inlineStr">
        <x:is>
          <x:t xml:space="preserve">Alibaba</x:t>
        </x:is>
      </x:c>
      <x:c r="D18" s="3" t="n">
        <x:v>2030</x:v>
      </x:c>
      <x:c r="E18" s="3" t="inlineStr">
        <x:is>
          <x:t xml:space="preserve">Alibaba</x:t>
        </x:is>
      </x:c>
      <x:c r="F18" s="27" t="n">
        <x:v>169</x:v>
      </x:c>
      <x:c r="G18" s="17" t="n">
        <x:v>1</x:v>
      </x:c>
      <x:c r="H18" s="28" t="n">
        <x:f>F18*G18</x:f>
        <x:v>169</x:v>
      </x:c>
      <x:c r="I18" s="17" t="n">
        <x:v>0.7</x:v>
      </x:c>
      <x:c r="J18" s="6" t="n">
        <x:f>1-I18</x:f>
        <x:v>0.30000000000000004</x:v>
      </x:c>
      <x:c r="K18" s="28" t="n">
        <x:f>H18*I18</x:f>
        <x:v>118.3</x:v>
      </x:c>
      <x:c r="L18" s="3" t="inlineStr">
        <x:is>
          <x:t xml:space="preserve">epoch_csp_total_power_x_user_contract_share_seed</x:t>
        </x:is>
      </x:c>
      <x:c r="M18" s="3" t="inlineStr">
        <x:is>
          <x:t xml:space="preserve">SRC_EPOCH_AI_DATA_CENTERS; EPOCH_NORMALIZED_USER_SITES</x:t>
        </x:is>
      </x:c>
      <x:c r="N1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9">
      <x:c r="A19" s="3" t="inlineStr">
        <x:is>
          <x:t xml:space="preserve">Base|Alibaba|2030|Alibaba</x:t>
        </x:is>
      </x:c>
      <x:c r="B19" s="3" t="inlineStr">
        <x:is>
          <x:t xml:space="preserve">Base</x:t>
        </x:is>
      </x:c>
      <x:c r="C19" s="3" t="inlineStr">
        <x:is>
          <x:t xml:space="preserve">Alibaba</x:t>
        </x:is>
      </x:c>
      <x:c r="D19" s="3" t="n">
        <x:v>2030</x:v>
      </x:c>
      <x:c r="E19" s="3" t="inlineStr">
        <x:is>
          <x:t xml:space="preserve">Alibaba</x:t>
        </x:is>
      </x:c>
      <x:c r="F19" s="27" t="n">
        <x:v>169</x:v>
      </x:c>
      <x:c r="G19" s="17" t="n">
        <x:v>1</x:v>
      </x:c>
      <x:c r="H19" s="28" t="n">
        <x:f>F19*G19</x:f>
        <x:v>169</x:v>
      </x:c>
      <x:c r="I19" s="17" t="n">
        <x:v>0.8</x:v>
      </x:c>
      <x:c r="J19" s="6" t="n">
        <x:f>1-I19</x:f>
        <x:v>0.19999999999999996</x:v>
      </x:c>
      <x:c r="K19" s="28" t="n">
        <x:f>H19*I19</x:f>
        <x:v>135.20000000000002</x:v>
      </x:c>
      <x:c r="L19" s="3" t="inlineStr">
        <x:is>
          <x:t xml:space="preserve">epoch_csp_total_power_x_user_contract_share_seed</x:t>
        </x:is>
      </x:c>
      <x:c r="M19" s="3" t="inlineStr">
        <x:is>
          <x:t xml:space="preserve">SRC_EPOCH_AI_DATA_CENTERS; EPOCH_NORMALIZED_USER_SITES</x:t>
        </x:is>
      </x:c>
      <x:c r="N1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0">
      <x:c r="A20" s="3" t="inlineStr">
        <x:is>
          <x:t xml:space="preserve">Bull|Alibaba|2030|Alibaba</x:t>
        </x:is>
      </x:c>
      <x:c r="B20" s="3" t="inlineStr">
        <x:is>
          <x:t xml:space="preserve">Bull</x:t>
        </x:is>
      </x:c>
      <x:c r="C20" s="3" t="inlineStr">
        <x:is>
          <x:t xml:space="preserve">Alibaba</x:t>
        </x:is>
      </x:c>
      <x:c r="D20" s="3" t="n">
        <x:v>2030</x:v>
      </x:c>
      <x:c r="E20" s="3" t="inlineStr">
        <x:is>
          <x:t xml:space="preserve">Alibaba</x:t>
        </x:is>
      </x:c>
      <x:c r="F20" s="27" t="n">
        <x:v>169</x:v>
      </x:c>
      <x:c r="G20" s="17" t="n">
        <x:v>1</x:v>
      </x:c>
      <x:c r="H20" s="28" t="n">
        <x:f>F20*G20</x:f>
        <x:v>169</x:v>
      </x:c>
      <x:c r="I20" s="17" t="n">
        <x:v>0.88</x:v>
      </x:c>
      <x:c r="J20" s="6" t="n">
        <x:f>1-I20</x:f>
        <x:v>0.12</x:v>
      </x:c>
      <x:c r="K20" s="28" t="n">
        <x:f>H20*I20</x:f>
        <x:v>148.72</x:v>
      </x:c>
      <x:c r="L20" s="3" t="inlineStr">
        <x:is>
          <x:t xml:space="preserve">epoch_csp_total_power_x_user_contract_share_seed</x:t>
        </x:is>
      </x:c>
      <x:c r="M20" s="3" t="inlineStr">
        <x:is>
          <x:t xml:space="preserve">SRC_EPOCH_AI_DATA_CENTERS; EPOCH_NORMALIZED_USER_SITES</x:t>
        </x:is>
      </x:c>
      <x:c r="N2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1">
      <x:c r="A21" s="3" t="inlineStr">
        <x:is>
          <x:t xml:space="preserve">Grid-Constrained / Efficiency-Upside|Alibaba|2030|Alibaba</x:t>
        </x:is>
      </x:c>
      <x:c r="B21" s="3" t="inlineStr">
        <x:is>
          <x:t xml:space="preserve">Grid-Constrained / Efficiency-Upside</x:t>
        </x:is>
      </x:c>
      <x:c r="C21" s="3" t="inlineStr">
        <x:is>
          <x:t xml:space="preserve">Alibaba</x:t>
        </x:is>
      </x:c>
      <x:c r="D21" s="3" t="n">
        <x:v>2030</x:v>
      </x:c>
      <x:c r="E21" s="3" t="inlineStr">
        <x:is>
          <x:t xml:space="preserve">Alibaba</x:t>
        </x:is>
      </x:c>
      <x:c r="F21" s="27" t="n">
        <x:v>169</x:v>
      </x:c>
      <x:c r="G21" s="17" t="n">
        <x:v>1</x:v>
      </x:c>
      <x:c r="H21" s="28" t="n">
        <x:f>F21*G21</x:f>
        <x:v>169</x:v>
      </x:c>
      <x:c r="I21" s="17" t="n">
        <x:v>0.84</x:v>
      </x:c>
      <x:c r="J21" s="6" t="n">
        <x:f>1-I21</x:f>
        <x:v>0.16000000000000003</x:v>
      </x:c>
      <x:c r="K21" s="28" t="n">
        <x:f>H21*I21</x:f>
        <x:v>141.96</x:v>
      </x:c>
      <x:c r="L21" s="3" t="inlineStr">
        <x:is>
          <x:t xml:space="preserve">epoch_csp_total_power_x_user_contract_share_seed</x:t>
        </x:is>
      </x:c>
      <x:c r="M21" s="3" t="inlineStr">
        <x:is>
          <x:t xml:space="preserve">SRC_EPOCH_AI_DATA_CENTERS; EPOCH_NORMALIZED_USER_SITES</x:t>
        </x:is>
      </x:c>
      <x:c r="N2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2">
      <x:c r="A22" s="3" t="inlineStr">
        <x:is>
          <x:t xml:space="preserve">Bear|Anthropic|2026|Amazon</x:t>
        </x:is>
      </x:c>
      <x:c r="B22" s="3" t="inlineStr">
        <x:is>
          <x:t xml:space="preserve">Bear</x:t>
        </x:is>
      </x:c>
      <x:c r="C22" s="3" t="inlineStr">
        <x:is>
          <x:t xml:space="preserve">Anthropic</x:t>
        </x:is>
      </x:c>
      <x:c r="D22" s="3" t="n">
        <x:v>2026</x:v>
      </x:c>
      <x:c r="E22" s="3" t="inlineStr">
        <x:is>
          <x:t xml:space="preserve">Amazon</x:t>
        </x:is>
      </x:c>
      <x:c r="F22" s="27" t="n">
        <x:v>1422</x:v>
      </x:c>
      <x:c r="G22" s="17" t="n">
        <x:v>1</x:v>
      </x:c>
      <x:c r="H22" s="28" t="n">
        <x:f>F22*G22</x:f>
        <x:v>1422</x:v>
      </x:c>
      <x:c r="I22" s="17" t="n">
        <x:v>0.44</x:v>
      </x:c>
      <x:c r="J22" s="6" t="n">
        <x:f>1-I22</x:f>
        <x:v>0.56</x:v>
      </x:c>
      <x:c r="K22" s="28" t="n">
        <x:f>H22*I22</x:f>
        <x:v>625.68</x:v>
      </x:c>
      <x:c r="L22" s="3" t="inlineStr">
        <x:is>
          <x:t xml:space="preserve">epoch_csp_total_power_x_user_contract_share_seed</x:t>
        </x:is>
      </x:c>
      <x:c r="M22" s="3" t="inlineStr">
        <x:is>
          <x:t xml:space="preserve">SRC_EPOCH_AI_DATA_CENTERS; EPOCH_NORMALIZED_USER_SITES</x:t>
        </x:is>
      </x:c>
      <x:c r="N2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3">
      <x:c r="A23" s="3" t="inlineStr">
        <x:is>
          <x:t xml:space="preserve">Base|Anthropic|2026|Amazon</x:t>
        </x:is>
      </x:c>
      <x:c r="B23" s="3" t="inlineStr">
        <x:is>
          <x:t xml:space="preserve">Base</x:t>
        </x:is>
      </x:c>
      <x:c r="C23" s="3" t="inlineStr">
        <x:is>
          <x:t xml:space="preserve">Anthropic</x:t>
        </x:is>
      </x:c>
      <x:c r="D23" s="3" t="n">
        <x:v>2026</x:v>
      </x:c>
      <x:c r="E23" s="3" t="inlineStr">
        <x:is>
          <x:t xml:space="preserve">Amazon</x:t>
        </x:is>
      </x:c>
      <x:c r="F23" s="27" t="n">
        <x:v>1422</x:v>
      </x:c>
      <x:c r="G23" s="17" t="n">
        <x:v>1</x:v>
      </x:c>
      <x:c r="H23" s="28" t="n">
        <x:f>F23*G23</x:f>
        <x:v>1422</x:v>
      </x:c>
      <x:c r="I23" s="17" t="n">
        <x:v>0.52</x:v>
      </x:c>
      <x:c r="J23" s="6" t="n">
        <x:f>1-I23</x:f>
        <x:v>0.48</x:v>
      </x:c>
      <x:c r="K23" s="28" t="n">
        <x:f>H23*I23</x:f>
        <x:v>739.44</x:v>
      </x:c>
      <x:c r="L23" s="3" t="inlineStr">
        <x:is>
          <x:t xml:space="preserve">epoch_csp_total_power_x_user_contract_share_seed</x:t>
        </x:is>
      </x:c>
      <x:c r="M23" s="3" t="inlineStr">
        <x:is>
          <x:t xml:space="preserve">SRC_EPOCH_AI_DATA_CENTERS; EPOCH_NORMALIZED_USER_SITES</x:t>
        </x:is>
      </x:c>
      <x:c r="N2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4">
      <x:c r="A24" s="3" t="inlineStr">
        <x:is>
          <x:t xml:space="preserve">Bull|Anthropic|2026|Amazon</x:t>
        </x:is>
      </x:c>
      <x:c r="B24" s="3" t="inlineStr">
        <x:is>
          <x:t xml:space="preserve">Bull</x:t>
        </x:is>
      </x:c>
      <x:c r="C24" s="3" t="inlineStr">
        <x:is>
          <x:t xml:space="preserve">Anthropic</x:t>
        </x:is>
      </x:c>
      <x:c r="D24" s="3" t="n">
        <x:v>2026</x:v>
      </x:c>
      <x:c r="E24" s="3" t="inlineStr">
        <x:is>
          <x:t xml:space="preserve">Amazon</x:t>
        </x:is>
      </x:c>
      <x:c r="F24" s="27" t="n">
        <x:v>1422</x:v>
      </x:c>
      <x:c r="G24" s="17" t="n">
        <x:v>1</x:v>
      </x:c>
      <x:c r="H24" s="28" t="n">
        <x:f>F24*G24</x:f>
        <x:v>1422</x:v>
      </x:c>
      <x:c r="I24" s="17" t="n">
        <x:v>0.57</x:v>
      </x:c>
      <x:c r="J24" s="6" t="n">
        <x:f>1-I24</x:f>
        <x:v>0.43000000000000005</x:v>
      </x:c>
      <x:c r="K24" s="28" t="n">
        <x:f>H24*I24</x:f>
        <x:v>810.54</x:v>
      </x:c>
      <x:c r="L24" s="3" t="inlineStr">
        <x:is>
          <x:t xml:space="preserve">epoch_csp_total_power_x_user_contract_share_seed</x:t>
        </x:is>
      </x:c>
      <x:c r="M24" s="3" t="inlineStr">
        <x:is>
          <x:t xml:space="preserve">SRC_EPOCH_AI_DATA_CENTERS; EPOCH_NORMALIZED_USER_SITES</x:t>
        </x:is>
      </x:c>
      <x:c r="N2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5">
      <x:c r="A25" s="3" t="inlineStr">
        <x:is>
          <x:t xml:space="preserve">Grid-Constrained / Efficiency-Upside|Anthropic|2026|Amazon</x:t>
        </x:is>
      </x:c>
      <x:c r="B25" s="3" t="inlineStr">
        <x:is>
          <x:t xml:space="preserve">Grid-Constrained / Efficiency-Upside</x:t>
        </x:is>
      </x:c>
      <x:c r="C25" s="3" t="inlineStr">
        <x:is>
          <x:t xml:space="preserve">Anthropic</x:t>
        </x:is>
      </x:c>
      <x:c r="D25" s="3" t="n">
        <x:v>2026</x:v>
      </x:c>
      <x:c r="E25" s="3" t="inlineStr">
        <x:is>
          <x:t xml:space="preserve">Amazon</x:t>
        </x:is>
      </x:c>
      <x:c r="F25" s="27" t="n">
        <x:v>1422</x:v>
      </x:c>
      <x:c r="G25" s="17" t="n">
        <x:v>1</x:v>
      </x:c>
      <x:c r="H25" s="28" t="n">
        <x:f>F25*G25</x:f>
        <x:v>1422</x:v>
      </x:c>
      <x:c r="I25" s="17" t="n">
        <x:v>0.54</x:v>
      </x:c>
      <x:c r="J25" s="6" t="n">
        <x:f>1-I25</x:f>
        <x:v>0.45999999999999996</x:v>
      </x:c>
      <x:c r="K25" s="28" t="n">
        <x:f>H25*I25</x:f>
        <x:v>767.88</x:v>
      </x:c>
      <x:c r="L25" s="3" t="inlineStr">
        <x:is>
          <x:t xml:space="preserve">epoch_csp_total_power_x_user_contract_share_seed</x:t>
        </x:is>
      </x:c>
      <x:c r="M25" s="3" t="inlineStr">
        <x:is>
          <x:t xml:space="preserve">SRC_EPOCH_AI_DATA_CENTERS; EPOCH_NORMALIZED_USER_SITES</x:t>
        </x:is>
      </x:c>
      <x:c r="N2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6">
      <x:c r="A26" s="3" t="inlineStr">
        <x:is>
          <x:t xml:space="preserve">Bear|Anthropic|2027|Amazon</x:t>
        </x:is>
      </x:c>
      <x:c r="B26" s="3" t="inlineStr">
        <x:is>
          <x:t xml:space="preserve">Bear</x:t>
        </x:is>
      </x:c>
      <x:c r="C26" s="3" t="inlineStr">
        <x:is>
          <x:t xml:space="preserve">Anthropic</x:t>
        </x:is>
      </x:c>
      <x:c r="D26" s="3" t="n">
        <x:v>2027</x:v>
      </x:c>
      <x:c r="E26" s="3" t="inlineStr">
        <x:is>
          <x:t xml:space="preserve">Amazon</x:t>
        </x:is>
      </x:c>
      <x:c r="F26" s="27" t="n">
        <x:v>1422</x:v>
      </x:c>
      <x:c r="G26" s="17" t="n">
        <x:v>1</x:v>
      </x:c>
      <x:c r="H26" s="28" t="n">
        <x:f>F26*G26</x:f>
        <x:v>1422</x:v>
      </x:c>
      <x:c r="I26" s="17" t="n">
        <x:v>0.49</x:v>
      </x:c>
      <x:c r="J26" s="6" t="n">
        <x:f>1-I26</x:f>
        <x:v>0.51</x:v>
      </x:c>
      <x:c r="K26" s="28" t="n">
        <x:f>H26*I26</x:f>
        <x:v>696.78</x:v>
      </x:c>
      <x:c r="L26" s="3" t="inlineStr">
        <x:is>
          <x:t xml:space="preserve">epoch_csp_total_power_x_user_contract_share_seed</x:t>
        </x:is>
      </x:c>
      <x:c r="M26" s="3" t="inlineStr">
        <x:is>
          <x:t xml:space="preserve">SRC_EPOCH_AI_DATA_CENTERS; EPOCH_NORMALIZED_USER_SITES</x:t>
        </x:is>
      </x:c>
      <x:c r="N2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7">
      <x:c r="A27" s="3" t="inlineStr">
        <x:is>
          <x:t xml:space="preserve">Base|Anthropic|2027|Amazon</x:t>
        </x:is>
      </x:c>
      <x:c r="B27" s="3" t="inlineStr">
        <x:is>
          <x:t xml:space="preserve">Base</x:t>
        </x:is>
      </x:c>
      <x:c r="C27" s="3" t="inlineStr">
        <x:is>
          <x:t xml:space="preserve">Anthropic</x:t>
        </x:is>
      </x:c>
      <x:c r="D27" s="3" t="n">
        <x:v>2027</x:v>
      </x:c>
      <x:c r="E27" s="3" t="inlineStr">
        <x:is>
          <x:t xml:space="preserve">Amazon</x:t>
        </x:is>
      </x:c>
      <x:c r="F27" s="27" t="n">
        <x:v>1422</x:v>
      </x:c>
      <x:c r="G27" s="17" t="n">
        <x:v>1</x:v>
      </x:c>
      <x:c r="H27" s="28" t="n">
        <x:f>F27*G27</x:f>
        <x:v>1422</x:v>
      </x:c>
      <x:c r="I27" s="17" t="n">
        <x:v>0.575</x:v>
      </x:c>
      <x:c r="J27" s="6" t="n">
        <x:f>1-I27</x:f>
        <x:v>0.42500000000000004</x:v>
      </x:c>
      <x:c r="K27" s="28" t="n">
        <x:f>H27*I27</x:f>
        <x:v>817.65</x:v>
      </x:c>
      <x:c r="L27" s="3" t="inlineStr">
        <x:is>
          <x:t xml:space="preserve">epoch_csp_total_power_x_user_contract_share_seed</x:t>
        </x:is>
      </x:c>
      <x:c r="M27" s="3" t="inlineStr">
        <x:is>
          <x:t xml:space="preserve">SRC_EPOCH_AI_DATA_CENTERS; EPOCH_NORMALIZED_USER_SITES</x:t>
        </x:is>
      </x:c>
      <x:c r="N2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8">
      <x:c r="A28" s="3" t="inlineStr">
        <x:is>
          <x:t xml:space="preserve">Bull|Anthropic|2027|Amazon</x:t>
        </x:is>
      </x:c>
      <x:c r="B28" s="3" t="inlineStr">
        <x:is>
          <x:t xml:space="preserve">Bull</x:t>
        </x:is>
      </x:c>
      <x:c r="C28" s="3" t="inlineStr">
        <x:is>
          <x:t xml:space="preserve">Anthropic</x:t>
        </x:is>
      </x:c>
      <x:c r="D28" s="3" t="n">
        <x:v>2027</x:v>
      </x:c>
      <x:c r="E28" s="3" t="inlineStr">
        <x:is>
          <x:t xml:space="preserve">Amazon</x:t>
        </x:is>
      </x:c>
      <x:c r="F28" s="27" t="n">
        <x:v>1422</x:v>
      </x:c>
      <x:c r="G28" s="17" t="n">
        <x:v>1</x:v>
      </x:c>
      <x:c r="H28" s="28" t="n">
        <x:f>F28*G28</x:f>
        <x:v>1422</x:v>
      </x:c>
      <x:c r="I28" s="17" t="n">
        <x:v>0.632</x:v>
      </x:c>
      <x:c r="J28" s="6" t="n">
        <x:f>1-I28</x:f>
        <x:v>0.368</x:v>
      </x:c>
      <x:c r="K28" s="28" t="n">
        <x:f>H28*I28</x:f>
        <x:v>898.7040000000001</x:v>
      </x:c>
      <x:c r="L28" s="3" t="inlineStr">
        <x:is>
          <x:t xml:space="preserve">epoch_csp_total_power_x_user_contract_share_seed</x:t>
        </x:is>
      </x:c>
      <x:c r="M28" s="3" t="inlineStr">
        <x:is>
          <x:t xml:space="preserve">SRC_EPOCH_AI_DATA_CENTERS; EPOCH_NORMALIZED_USER_SITES</x:t>
        </x:is>
      </x:c>
      <x:c r="N2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9">
      <x:c r="A29" s="3" t="inlineStr">
        <x:is>
          <x:t xml:space="preserve">Grid-Constrained / Efficiency-Upside|Anthropic|2027|Amazon</x:t>
        </x:is>
      </x:c>
      <x:c r="B29" s="3" t="inlineStr">
        <x:is>
          <x:t xml:space="preserve">Grid-Constrained / Efficiency-Upside</x:t>
        </x:is>
      </x:c>
      <x:c r="C29" s="3" t="inlineStr">
        <x:is>
          <x:t xml:space="preserve">Anthropic</x:t>
        </x:is>
      </x:c>
      <x:c r="D29" s="3" t="n">
        <x:v>2027</x:v>
      </x:c>
      <x:c r="E29" s="3" t="inlineStr">
        <x:is>
          <x:t xml:space="preserve">Amazon</x:t>
        </x:is>
      </x:c>
      <x:c r="F29" s="27" t="n">
        <x:v>1422</x:v>
      </x:c>
      <x:c r="G29" s="17" t="n">
        <x:v>1</x:v>
      </x:c>
      <x:c r="H29" s="28" t="n">
        <x:f>F29*G29</x:f>
        <x:v>1422</x:v>
      </x:c>
      <x:c r="I29" s="17" t="n">
        <x:v>0.6</x:v>
      </x:c>
      <x:c r="J29" s="6" t="n">
        <x:f>1-I29</x:f>
        <x:v>0.4</x:v>
      </x:c>
      <x:c r="K29" s="28" t="n">
        <x:f>H29*I29</x:f>
        <x:v>853.1999999999999</x:v>
      </x:c>
      <x:c r="L29" s="3" t="inlineStr">
        <x:is>
          <x:t xml:space="preserve">epoch_csp_total_power_x_user_contract_share_seed</x:t>
        </x:is>
      </x:c>
      <x:c r="M29" s="3" t="inlineStr">
        <x:is>
          <x:t xml:space="preserve">SRC_EPOCH_AI_DATA_CENTERS; EPOCH_NORMALIZED_USER_SITES</x:t>
        </x:is>
      </x:c>
      <x:c r="N2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30">
      <x:c r="A30" s="3" t="inlineStr">
        <x:is>
          <x:t xml:space="preserve">Bear|Anthropic|2028|Amazon</x:t>
        </x:is>
      </x:c>
      <x:c r="B30" s="3" t="inlineStr">
        <x:is>
          <x:t xml:space="preserve">Bear</x:t>
        </x:is>
      </x:c>
      <x:c r="C30" s="3" t="inlineStr">
        <x:is>
          <x:t xml:space="preserve">Anthropic</x:t>
        </x:is>
      </x:c>
      <x:c r="D30" s="3" t="n">
        <x:v>2028</x:v>
      </x:c>
      <x:c r="E30" s="3" t="inlineStr">
        <x:is>
          <x:t xml:space="preserve">Amazon</x:t>
        </x:is>
      </x:c>
      <x:c r="F30" s="27" t="n">
        <x:v>3448</x:v>
      </x:c>
      <x:c r="G30" s="17" t="n">
        <x:v>1</x:v>
      </x:c>
      <x:c r="H30" s="28" t="n">
        <x:f>F30*G30</x:f>
        <x:v>3448</x:v>
      </x:c>
      <x:c r="I30" s="17" t="n">
        <x:v>0.54</x:v>
      </x:c>
      <x:c r="J30" s="6" t="n">
        <x:f>1-I30</x:f>
        <x:v>0.45999999999999996</x:v>
      </x:c>
      <x:c r="K30" s="28" t="n">
        <x:f>H30*I30</x:f>
        <x:v>1861.92</x:v>
      </x:c>
      <x:c r="L30" s="3" t="inlineStr">
        <x:is>
          <x:t xml:space="preserve">epoch_csp_total_power_x_user_contract_share_seed</x:t>
        </x:is>
      </x:c>
      <x:c r="M30" s="3" t="inlineStr">
        <x:is>
          <x:t xml:space="preserve">SRC_EPOCH_AI_DATA_CENTERS; EPOCH_NORMALIZED_USER_SITES</x:t>
        </x:is>
      </x:c>
      <x:c r="N3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31">
      <x:c r="A31" s="3" t="inlineStr">
        <x:is>
          <x:t xml:space="preserve">Base|Anthropic|2028|Amazon</x:t>
        </x:is>
      </x:c>
      <x:c r="B31" s="3" t="inlineStr">
        <x:is>
          <x:t xml:space="preserve">Base</x:t>
        </x:is>
      </x:c>
      <x:c r="C31" s="3" t="inlineStr">
        <x:is>
          <x:t xml:space="preserve">Anthropic</x:t>
        </x:is>
      </x:c>
      <x:c r="D31" s="3" t="n">
        <x:v>2028</x:v>
      </x:c>
      <x:c r="E31" s="3" t="inlineStr">
        <x:is>
          <x:t xml:space="preserve">Amazon</x:t>
        </x:is>
      </x:c>
      <x:c r="F31" s="27" t="n">
        <x:v>3448</x:v>
      </x:c>
      <x:c r="G31" s="17" t="n">
        <x:v>1</x:v>
      </x:c>
      <x:c r="H31" s="28" t="n">
        <x:f>F31*G31</x:f>
        <x:v>3448</x:v>
      </x:c>
      <x:c r="I31" s="17" t="n">
        <x:v>0.63</x:v>
      </x:c>
      <x:c r="J31" s="6" t="n">
        <x:f>1-I31</x:f>
        <x:v>0.37</x:v>
      </x:c>
      <x:c r="K31" s="28" t="n">
        <x:f>H31*I31</x:f>
        <x:v>2172.2400000000002</x:v>
      </x:c>
      <x:c r="L31" s="3" t="inlineStr">
        <x:is>
          <x:t xml:space="preserve">epoch_csp_total_power_x_user_contract_share_seed</x:t>
        </x:is>
      </x:c>
      <x:c r="M31" s="3" t="inlineStr">
        <x:is>
          <x:t xml:space="preserve">SRC_EPOCH_AI_DATA_CENTERS; EPOCH_NORMALIZED_USER_SITES</x:t>
        </x:is>
      </x:c>
      <x:c r="N3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32">
      <x:c r="A32" s="3" t="inlineStr">
        <x:is>
          <x:t xml:space="preserve">Bull|Anthropic|2028|Amazon</x:t>
        </x:is>
      </x:c>
      <x:c r="B32" s="3" t="inlineStr">
        <x:is>
          <x:t xml:space="preserve">Bull</x:t>
        </x:is>
      </x:c>
      <x:c r="C32" s="3" t="inlineStr">
        <x:is>
          <x:t xml:space="preserve">Anthropic</x:t>
        </x:is>
      </x:c>
      <x:c r="D32" s="3" t="n">
        <x:v>2028</x:v>
      </x:c>
      <x:c r="E32" s="3" t="inlineStr">
        <x:is>
          <x:t xml:space="preserve">Amazon</x:t>
        </x:is>
      </x:c>
      <x:c r="F32" s="27" t="n">
        <x:v>3448</x:v>
      </x:c>
      <x:c r="G32" s="17" t="n">
        <x:v>1</x:v>
      </x:c>
      <x:c r="H32" s="28" t="n">
        <x:f>F32*G32</x:f>
        <x:v>3448</x:v>
      </x:c>
      <x:c r="I32" s="17" t="n">
        <x:v>0.695</x:v>
      </x:c>
      <x:c r="J32" s="6" t="n">
        <x:f>1-I32</x:f>
        <x:v>0.30500000000000005</x:v>
      </x:c>
      <x:c r="K32" s="28" t="n">
        <x:f>H32*I32</x:f>
        <x:v>2396.3599999999997</x:v>
      </x:c>
      <x:c r="L32" s="3" t="inlineStr">
        <x:is>
          <x:t xml:space="preserve">epoch_csp_total_power_x_user_contract_share_seed</x:t>
        </x:is>
      </x:c>
      <x:c r="M32" s="3" t="inlineStr">
        <x:is>
          <x:t xml:space="preserve">SRC_EPOCH_AI_DATA_CENTERS; EPOCH_NORMALIZED_USER_SITES</x:t>
        </x:is>
      </x:c>
      <x:c r="N3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33">
      <x:c r="A33" s="3" t="inlineStr">
        <x:is>
          <x:t xml:space="preserve">Grid-Constrained / Efficiency-Upside|Anthropic|2028|Amazon</x:t>
        </x:is>
      </x:c>
      <x:c r="B33" s="3" t="inlineStr">
        <x:is>
          <x:t xml:space="preserve">Grid-Constrained / Efficiency-Upside</x:t>
        </x:is>
      </x:c>
      <x:c r="C33" s="3" t="inlineStr">
        <x:is>
          <x:t xml:space="preserve">Anthropic</x:t>
        </x:is>
      </x:c>
      <x:c r="D33" s="3" t="n">
        <x:v>2028</x:v>
      </x:c>
      <x:c r="E33" s="3" t="inlineStr">
        <x:is>
          <x:t xml:space="preserve">Amazon</x:t>
        </x:is>
      </x:c>
      <x:c r="F33" s="27" t="n">
        <x:v>3448</x:v>
      </x:c>
      <x:c r="G33" s="17" t="n">
        <x:v>1</x:v>
      </x:c>
      <x:c r="H33" s="28" t="n">
        <x:f>F33*G33</x:f>
        <x:v>3448</x:v>
      </x:c>
      <x:c r="I33" s="17" t="n">
        <x:v>0.66</x:v>
      </x:c>
      <x:c r="J33" s="6" t="n">
        <x:f>1-I33</x:f>
        <x:v>0.33999999999999997</x:v>
      </x:c>
      <x:c r="K33" s="28" t="n">
        <x:f>H33*I33</x:f>
        <x:v>2275.6800000000003</x:v>
      </x:c>
      <x:c r="L33" s="3" t="inlineStr">
        <x:is>
          <x:t xml:space="preserve">epoch_csp_total_power_x_user_contract_share_seed</x:t>
        </x:is>
      </x:c>
      <x:c r="M33" s="3" t="inlineStr">
        <x:is>
          <x:t xml:space="preserve">SRC_EPOCH_AI_DATA_CENTERS; EPOCH_NORMALIZED_USER_SITES</x:t>
        </x:is>
      </x:c>
      <x:c r="N3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34">
      <x:c r="A34" s="3" t="inlineStr">
        <x:is>
          <x:t xml:space="preserve">Bear|Anthropic|2029|Amazon</x:t>
        </x:is>
      </x:c>
      <x:c r="B34" s="3" t="inlineStr">
        <x:is>
          <x:t xml:space="preserve">Bear</x:t>
        </x:is>
      </x:c>
      <x:c r="C34" s="3" t="inlineStr">
        <x:is>
          <x:t xml:space="preserve">Anthropic</x:t>
        </x:is>
      </x:c>
      <x:c r="D34" s="3" t="n">
        <x:v>2029</x:v>
      </x:c>
      <x:c r="E34" s="3" t="inlineStr">
        <x:is>
          <x:t xml:space="preserve">Amazon</x:t>
        </x:is>
      </x:c>
      <x:c r="F34" s="27" t="n">
        <x:v>3448</x:v>
      </x:c>
      <x:c r="G34" s="17" t="n">
        <x:v>1</x:v>
      </x:c>
      <x:c r="H34" s="28" t="n">
        <x:f>F34*G34</x:f>
        <x:v>3448</x:v>
      </x:c>
      <x:c r="I34" s="17" t="n">
        <x:v>0.59</x:v>
      </x:c>
      <x:c r="J34" s="6" t="n">
        <x:f>1-I34</x:f>
        <x:v>0.41000000000000003</x:v>
      </x:c>
      <x:c r="K34" s="28" t="n">
        <x:f>H34*I34</x:f>
        <x:v>2034.32</x:v>
      </x:c>
      <x:c r="L34" s="3" t="inlineStr">
        <x:is>
          <x:t xml:space="preserve">epoch_csp_total_power_x_user_contract_share_seed</x:t>
        </x:is>
      </x:c>
      <x:c r="M34" s="3" t="inlineStr">
        <x:is>
          <x:t xml:space="preserve">SRC_EPOCH_AI_DATA_CENTERS; EPOCH_NORMALIZED_USER_SITES</x:t>
        </x:is>
      </x:c>
      <x:c r="N3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35">
      <x:c r="A35" s="3" t="inlineStr">
        <x:is>
          <x:t xml:space="preserve">Base|Anthropic|2029|Amazon</x:t>
        </x:is>
      </x:c>
      <x:c r="B35" s="3" t="inlineStr">
        <x:is>
          <x:t xml:space="preserve">Base</x:t>
        </x:is>
      </x:c>
      <x:c r="C35" s="3" t="inlineStr">
        <x:is>
          <x:t xml:space="preserve">Anthropic</x:t>
        </x:is>
      </x:c>
      <x:c r="D35" s="3" t="n">
        <x:v>2029</x:v>
      </x:c>
      <x:c r="E35" s="3" t="inlineStr">
        <x:is>
          <x:t xml:space="preserve">Amazon</x:t>
        </x:is>
      </x:c>
      <x:c r="F35" s="27" t="n">
        <x:v>3448</x:v>
      </x:c>
      <x:c r="G35" s="17" t="n">
        <x:v>1</x:v>
      </x:c>
      <x:c r="H35" s="28" t="n">
        <x:f>F35*G35</x:f>
        <x:v>3448</x:v>
      </x:c>
      <x:c r="I35" s="17" t="n">
        <x:v>0.6850000000000001</x:v>
      </x:c>
      <x:c r="J35" s="6" t="n">
        <x:f>1-I35</x:f>
        <x:v>0.31499999999999995</x:v>
      </x:c>
      <x:c r="K35" s="28" t="n">
        <x:f>H35*I35</x:f>
        <x:v>2361.88</x:v>
      </x:c>
      <x:c r="L35" s="3" t="inlineStr">
        <x:is>
          <x:t xml:space="preserve">epoch_csp_total_power_x_user_contract_share_seed</x:t>
        </x:is>
      </x:c>
      <x:c r="M35" s="3" t="inlineStr">
        <x:is>
          <x:t xml:space="preserve">SRC_EPOCH_AI_DATA_CENTERS; EPOCH_NORMALIZED_USER_SITES</x:t>
        </x:is>
      </x:c>
      <x:c r="N3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36">
      <x:c r="A36" s="3" t="inlineStr">
        <x:is>
          <x:t xml:space="preserve">Bull|Anthropic|2029|Amazon</x:t>
        </x:is>
      </x:c>
      <x:c r="B36" s="3" t="inlineStr">
        <x:is>
          <x:t xml:space="preserve">Bull</x:t>
        </x:is>
      </x:c>
      <x:c r="C36" s="3" t="inlineStr">
        <x:is>
          <x:t xml:space="preserve">Anthropic</x:t>
        </x:is>
      </x:c>
      <x:c r="D36" s="3" t="n">
        <x:v>2029</x:v>
      </x:c>
      <x:c r="E36" s="3" t="inlineStr">
        <x:is>
          <x:t xml:space="preserve">Amazon</x:t>
        </x:is>
      </x:c>
      <x:c r="F36" s="27" t="n">
        <x:v>3448</x:v>
      </x:c>
      <x:c r="G36" s="17" t="n">
        <x:v>1</x:v>
      </x:c>
      <x:c r="H36" s="28" t="n">
        <x:f>F36*G36</x:f>
        <x:v>3448</x:v>
      </x:c>
      <x:c r="I36" s="17" t="n">
        <x:v>0.758</x:v>
      </x:c>
      <x:c r="J36" s="6" t="n">
        <x:f>1-I36</x:f>
        <x:v>0.242</x:v>
      </x:c>
      <x:c r="K36" s="28" t="n">
        <x:f>H36*I36</x:f>
        <x:v>2613.584</x:v>
      </x:c>
      <x:c r="L36" s="3" t="inlineStr">
        <x:is>
          <x:t xml:space="preserve">epoch_csp_total_power_x_user_contract_share_seed</x:t>
        </x:is>
      </x:c>
      <x:c r="M36" s="3" t="inlineStr">
        <x:is>
          <x:t xml:space="preserve">SRC_EPOCH_AI_DATA_CENTERS; EPOCH_NORMALIZED_USER_SITES</x:t>
        </x:is>
      </x:c>
      <x:c r="N3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37">
      <x:c r="A37" s="3" t="inlineStr">
        <x:is>
          <x:t xml:space="preserve">Grid-Constrained / Efficiency-Upside|Anthropic|2029|Amazon</x:t>
        </x:is>
      </x:c>
      <x:c r="B37" s="3" t="inlineStr">
        <x:is>
          <x:t xml:space="preserve">Grid-Constrained / Efficiency-Upside</x:t>
        </x:is>
      </x:c>
      <x:c r="C37" s="3" t="inlineStr">
        <x:is>
          <x:t xml:space="preserve">Anthropic</x:t>
        </x:is>
      </x:c>
      <x:c r="D37" s="3" t="n">
        <x:v>2029</x:v>
      </x:c>
      <x:c r="E37" s="3" t="inlineStr">
        <x:is>
          <x:t xml:space="preserve">Amazon</x:t>
        </x:is>
      </x:c>
      <x:c r="F37" s="27" t="n">
        <x:v>3448</x:v>
      </x:c>
      <x:c r="G37" s="17" t="n">
        <x:v>1</x:v>
      </x:c>
      <x:c r="H37" s="28" t="n">
        <x:f>F37*G37</x:f>
        <x:v>3448</x:v>
      </x:c>
      <x:c r="I37" s="17" t="n">
        <x:v>0.72</x:v>
      </x:c>
      <x:c r="J37" s="6" t="n">
        <x:f>1-I37</x:f>
        <x:v>0.28</x:v>
      </x:c>
      <x:c r="K37" s="28" t="n">
        <x:f>H37*I37</x:f>
        <x:v>2482.56</x:v>
      </x:c>
      <x:c r="L37" s="3" t="inlineStr">
        <x:is>
          <x:t xml:space="preserve">epoch_csp_total_power_x_user_contract_share_seed</x:t>
        </x:is>
      </x:c>
      <x:c r="M37" s="3" t="inlineStr">
        <x:is>
          <x:t xml:space="preserve">SRC_EPOCH_AI_DATA_CENTERS; EPOCH_NORMALIZED_USER_SITES</x:t>
        </x:is>
      </x:c>
      <x:c r="N3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38">
      <x:c r="A38" s="3" t="inlineStr">
        <x:is>
          <x:t xml:space="preserve">Bear|Anthropic|2030|Amazon</x:t>
        </x:is>
      </x:c>
      <x:c r="B38" s="3" t="inlineStr">
        <x:is>
          <x:t xml:space="preserve">Bear</x:t>
        </x:is>
      </x:c>
      <x:c r="C38" s="3" t="inlineStr">
        <x:is>
          <x:t xml:space="preserve">Anthropic</x:t>
        </x:is>
      </x:c>
      <x:c r="D38" s="3" t="n">
        <x:v>2030</x:v>
      </x:c>
      <x:c r="E38" s="3" t="inlineStr">
        <x:is>
          <x:t xml:space="preserve">Amazon</x:t>
        </x:is>
      </x:c>
      <x:c r="F38" s="27" t="n">
        <x:v>3448</x:v>
      </x:c>
      <x:c r="G38" s="17" t="n">
        <x:v>1</x:v>
      </x:c>
      <x:c r="H38" s="28" t="n">
        <x:f>F38*G38</x:f>
        <x:v>3448</x:v>
      </x:c>
      <x:c r="I38" s="17" t="n">
        <x:v>0.64</x:v>
      </x:c>
      <x:c r="J38" s="6" t="n">
        <x:f>1-I38</x:f>
        <x:v>0.36</x:v>
      </x:c>
      <x:c r="K38" s="28" t="n">
        <x:f>H38*I38</x:f>
        <x:v>2206.7200000000003</x:v>
      </x:c>
      <x:c r="L38" s="3" t="inlineStr">
        <x:is>
          <x:t xml:space="preserve">epoch_csp_total_power_x_user_contract_share_seed</x:t>
        </x:is>
      </x:c>
      <x:c r="M38" s="3" t="inlineStr">
        <x:is>
          <x:t xml:space="preserve">SRC_EPOCH_AI_DATA_CENTERS; EPOCH_NORMALIZED_USER_SITES</x:t>
        </x:is>
      </x:c>
      <x:c r="N3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39">
      <x:c r="A39" s="3" t="inlineStr">
        <x:is>
          <x:t xml:space="preserve">Base|Anthropic|2030|Amazon</x:t>
        </x:is>
      </x:c>
      <x:c r="B39" s="3" t="inlineStr">
        <x:is>
          <x:t xml:space="preserve">Base</x:t>
        </x:is>
      </x:c>
      <x:c r="C39" s="3" t="inlineStr">
        <x:is>
          <x:t xml:space="preserve">Anthropic</x:t>
        </x:is>
      </x:c>
      <x:c r="D39" s="3" t="n">
        <x:v>2030</x:v>
      </x:c>
      <x:c r="E39" s="3" t="inlineStr">
        <x:is>
          <x:t xml:space="preserve">Amazon</x:t>
        </x:is>
      </x:c>
      <x:c r="F39" s="27" t="n">
        <x:v>3448</x:v>
      </x:c>
      <x:c r="G39" s="17" t="n">
        <x:v>1</x:v>
      </x:c>
      <x:c r="H39" s="28" t="n">
        <x:f>F39*G39</x:f>
        <x:v>3448</x:v>
      </x:c>
      <x:c r="I39" s="17" t="n">
        <x:v>0.74</x:v>
      </x:c>
      <x:c r="J39" s="6" t="n">
        <x:f>1-I39</x:f>
        <x:v>0.26</x:v>
      </x:c>
      <x:c r="K39" s="28" t="n">
        <x:f>H39*I39</x:f>
        <x:v>2551.52</x:v>
      </x:c>
      <x:c r="L39" s="3" t="inlineStr">
        <x:is>
          <x:t xml:space="preserve">epoch_csp_total_power_x_user_contract_share_seed</x:t>
        </x:is>
      </x:c>
      <x:c r="M39" s="3" t="inlineStr">
        <x:is>
          <x:t xml:space="preserve">SRC_EPOCH_AI_DATA_CENTERS; EPOCH_NORMALIZED_USER_SITES</x:t>
        </x:is>
      </x:c>
      <x:c r="N3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40">
      <x:c r="A40" s="3" t="inlineStr">
        <x:is>
          <x:t xml:space="preserve">Bull|Anthropic|2030|Amazon</x:t>
        </x:is>
      </x:c>
      <x:c r="B40" s="3" t="inlineStr">
        <x:is>
          <x:t xml:space="preserve">Bull</x:t>
        </x:is>
      </x:c>
      <x:c r="C40" s="3" t="inlineStr">
        <x:is>
          <x:t xml:space="preserve">Anthropic</x:t>
        </x:is>
      </x:c>
      <x:c r="D40" s="3" t="n">
        <x:v>2030</x:v>
      </x:c>
      <x:c r="E40" s="3" t="inlineStr">
        <x:is>
          <x:t xml:space="preserve">Amazon</x:t>
        </x:is>
      </x:c>
      <x:c r="F40" s="27" t="n">
        <x:v>3448</x:v>
      </x:c>
      <x:c r="G40" s="17" t="n">
        <x:v>1</x:v>
      </x:c>
      <x:c r="H40" s="28" t="n">
        <x:f>F40*G40</x:f>
        <x:v>3448</x:v>
      </x:c>
      <x:c r="I40" s="17" t="n">
        <x:v>0.82</x:v>
      </x:c>
      <x:c r="J40" s="6" t="n">
        <x:f>1-I40</x:f>
        <x:v>0.18000000000000005</x:v>
      </x:c>
      <x:c r="K40" s="28" t="n">
        <x:f>H40*I40</x:f>
        <x:v>2827.3599999999997</x:v>
      </x:c>
      <x:c r="L40" s="3" t="inlineStr">
        <x:is>
          <x:t xml:space="preserve">epoch_csp_total_power_x_user_contract_share_seed</x:t>
        </x:is>
      </x:c>
      <x:c r="M40" s="3" t="inlineStr">
        <x:is>
          <x:t xml:space="preserve">SRC_EPOCH_AI_DATA_CENTERS; EPOCH_NORMALIZED_USER_SITES</x:t>
        </x:is>
      </x:c>
      <x:c r="N4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41">
      <x:c r="A41" s="3" t="inlineStr">
        <x:is>
          <x:t xml:space="preserve">Grid-Constrained / Efficiency-Upside|Anthropic|2030|Amazon</x:t>
        </x:is>
      </x:c>
      <x:c r="B41" s="3" t="inlineStr">
        <x:is>
          <x:t xml:space="preserve">Grid-Constrained / Efficiency-Upside</x:t>
        </x:is>
      </x:c>
      <x:c r="C41" s="3" t="inlineStr">
        <x:is>
          <x:t xml:space="preserve">Anthropic</x:t>
        </x:is>
      </x:c>
      <x:c r="D41" s="3" t="n">
        <x:v>2030</x:v>
      </x:c>
      <x:c r="E41" s="3" t="inlineStr">
        <x:is>
          <x:t xml:space="preserve">Amazon</x:t>
        </x:is>
      </x:c>
      <x:c r="F41" s="27" t="n">
        <x:v>3448</x:v>
      </x:c>
      <x:c r="G41" s="17" t="n">
        <x:v>1</x:v>
      </x:c>
      <x:c r="H41" s="28" t="n">
        <x:f>F41*G41</x:f>
        <x:v>3448</x:v>
      </x:c>
      <x:c r="I41" s="17" t="n">
        <x:v>0.78</x:v>
      </x:c>
      <x:c r="J41" s="6" t="n">
        <x:f>1-I41</x:f>
        <x:v>0.21999999999999997</x:v>
      </x:c>
      <x:c r="K41" s="28" t="n">
        <x:f>H41*I41</x:f>
        <x:v>2689.44</x:v>
      </x:c>
      <x:c r="L41" s="3" t="inlineStr">
        <x:is>
          <x:t xml:space="preserve">epoch_csp_total_power_x_user_contract_share_seed</x:t>
        </x:is>
      </x:c>
      <x:c r="M41" s="3" t="inlineStr">
        <x:is>
          <x:t xml:space="preserve">SRC_EPOCH_AI_DATA_CENTERS; EPOCH_NORMALIZED_USER_SITES</x:t>
        </x:is>
      </x:c>
      <x:c r="N4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42">
      <x:c r="A42" s="3" t="inlineStr">
        <x:is>
          <x:t xml:space="preserve">Bear|Anthropic|2026|Fluidstack</x:t>
        </x:is>
      </x:c>
      <x:c r="B42" s="3" t="inlineStr">
        <x:is>
          <x:t xml:space="preserve">Bear</x:t>
        </x:is>
      </x:c>
      <x:c r="C42" s="3" t="inlineStr">
        <x:is>
          <x:t xml:space="preserve">Anthropic</x:t>
        </x:is>
      </x:c>
      <x:c r="D42" s="3" t="n">
        <x:v>2026</x:v>
      </x:c>
      <x:c r="E42" s="3" t="inlineStr">
        <x:is>
          <x:t xml:space="preserve">Fluidstack</x:t>
        </x:is>
      </x:c>
      <x:c r="F42" s="27" t="n">
        <x:v>100</x:v>
      </x:c>
      <x:c r="G42" s="17" t="n">
        <x:v>0.5</x:v>
      </x:c>
      <x:c r="H42" s="28" t="n">
        <x:f>F42*G42</x:f>
        <x:v>50</x:v>
      </x:c>
      <x:c r="I42" s="17" t="n">
        <x:v>0.44</x:v>
      </x:c>
      <x:c r="J42" s="6" t="n">
        <x:f>1-I42</x:f>
        <x:v>0.56</x:v>
      </x:c>
      <x:c r="K42" s="28" t="n">
        <x:f>H42*I42</x:f>
        <x:v>22</x:v>
      </x:c>
      <x:c r="L42" s="3" t="inlineStr">
        <x:is>
          <x:t xml:space="preserve">epoch_csp_total_power_x_user_contract_share_seed</x:t>
        </x:is>
      </x:c>
      <x:c r="M42" s="3" t="inlineStr">
        <x:is>
          <x:t xml:space="preserve">SRC_EPOCH_AI_DATA_CENTERS; EPOCH_NORMALIZED_USER_SITES</x:t>
        </x:is>
      </x:c>
      <x:c r="N4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43">
      <x:c r="A43" s="3" t="inlineStr">
        <x:is>
          <x:t xml:space="preserve">Base|Anthropic|2026|Fluidstack</x:t>
        </x:is>
      </x:c>
      <x:c r="B43" s="3" t="inlineStr">
        <x:is>
          <x:t xml:space="preserve">Base</x:t>
        </x:is>
      </x:c>
      <x:c r="C43" s="3" t="inlineStr">
        <x:is>
          <x:t xml:space="preserve">Anthropic</x:t>
        </x:is>
      </x:c>
      <x:c r="D43" s="3" t="n">
        <x:v>2026</x:v>
      </x:c>
      <x:c r="E43" s="3" t="inlineStr">
        <x:is>
          <x:t xml:space="preserve">Fluidstack</x:t>
        </x:is>
      </x:c>
      <x:c r="F43" s="27" t="n">
        <x:v>100</x:v>
      </x:c>
      <x:c r="G43" s="17" t="n">
        <x:v>0.5</x:v>
      </x:c>
      <x:c r="H43" s="28" t="n">
        <x:f>F43*G43</x:f>
        <x:v>50</x:v>
      </x:c>
      <x:c r="I43" s="17" t="n">
        <x:v>0.52</x:v>
      </x:c>
      <x:c r="J43" s="6" t="n">
        <x:f>1-I43</x:f>
        <x:v>0.48</x:v>
      </x:c>
      <x:c r="K43" s="28" t="n">
        <x:f>H43*I43</x:f>
        <x:v>26</x:v>
      </x:c>
      <x:c r="L43" s="3" t="inlineStr">
        <x:is>
          <x:t xml:space="preserve">epoch_csp_total_power_x_user_contract_share_seed</x:t>
        </x:is>
      </x:c>
      <x:c r="M43" s="3" t="inlineStr">
        <x:is>
          <x:t xml:space="preserve">SRC_EPOCH_AI_DATA_CENTERS; EPOCH_NORMALIZED_USER_SITES</x:t>
        </x:is>
      </x:c>
      <x:c r="N4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44">
      <x:c r="A44" s="3" t="inlineStr">
        <x:is>
          <x:t xml:space="preserve">Bull|Anthropic|2026|Fluidstack</x:t>
        </x:is>
      </x:c>
      <x:c r="B44" s="3" t="inlineStr">
        <x:is>
          <x:t xml:space="preserve">Bull</x:t>
        </x:is>
      </x:c>
      <x:c r="C44" s="3" t="inlineStr">
        <x:is>
          <x:t xml:space="preserve">Anthropic</x:t>
        </x:is>
      </x:c>
      <x:c r="D44" s="3" t="n">
        <x:v>2026</x:v>
      </x:c>
      <x:c r="E44" s="3" t="inlineStr">
        <x:is>
          <x:t xml:space="preserve">Fluidstack</x:t>
        </x:is>
      </x:c>
      <x:c r="F44" s="27" t="n">
        <x:v>100</x:v>
      </x:c>
      <x:c r="G44" s="17" t="n">
        <x:v>0.5</x:v>
      </x:c>
      <x:c r="H44" s="28" t="n">
        <x:f>F44*G44</x:f>
        <x:v>50</x:v>
      </x:c>
      <x:c r="I44" s="17" t="n">
        <x:v>0.57</x:v>
      </x:c>
      <x:c r="J44" s="6" t="n">
        <x:f>1-I44</x:f>
        <x:v>0.43000000000000005</x:v>
      </x:c>
      <x:c r="K44" s="28" t="n">
        <x:f>H44*I44</x:f>
        <x:v>28.499999999999996</x:v>
      </x:c>
      <x:c r="L44" s="3" t="inlineStr">
        <x:is>
          <x:t xml:space="preserve">epoch_csp_total_power_x_user_contract_share_seed</x:t>
        </x:is>
      </x:c>
      <x:c r="M44" s="3" t="inlineStr">
        <x:is>
          <x:t xml:space="preserve">SRC_EPOCH_AI_DATA_CENTERS; EPOCH_NORMALIZED_USER_SITES</x:t>
        </x:is>
      </x:c>
      <x:c r="N4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45">
      <x:c r="A45" s="3" t="inlineStr">
        <x:is>
          <x:t xml:space="preserve">Grid-Constrained / Efficiency-Upside|Anthropic|2026|Fluidstack</x:t>
        </x:is>
      </x:c>
      <x:c r="B45" s="3" t="inlineStr">
        <x:is>
          <x:t xml:space="preserve">Grid-Constrained / Efficiency-Upside</x:t>
        </x:is>
      </x:c>
      <x:c r="C45" s="3" t="inlineStr">
        <x:is>
          <x:t xml:space="preserve">Anthropic</x:t>
        </x:is>
      </x:c>
      <x:c r="D45" s="3" t="n">
        <x:v>2026</x:v>
      </x:c>
      <x:c r="E45" s="3" t="inlineStr">
        <x:is>
          <x:t xml:space="preserve">Fluidstack</x:t>
        </x:is>
      </x:c>
      <x:c r="F45" s="27" t="n">
        <x:v>100</x:v>
      </x:c>
      <x:c r="G45" s="17" t="n">
        <x:v>0.5</x:v>
      </x:c>
      <x:c r="H45" s="28" t="n">
        <x:f>F45*G45</x:f>
        <x:v>50</x:v>
      </x:c>
      <x:c r="I45" s="17" t="n">
        <x:v>0.54</x:v>
      </x:c>
      <x:c r="J45" s="6" t="n">
        <x:f>1-I45</x:f>
        <x:v>0.45999999999999996</x:v>
      </x:c>
      <x:c r="K45" s="28" t="n">
        <x:f>H45*I45</x:f>
        <x:v>27</x:v>
      </x:c>
      <x:c r="L45" s="3" t="inlineStr">
        <x:is>
          <x:t xml:space="preserve">epoch_csp_total_power_x_user_contract_share_seed</x:t>
        </x:is>
      </x:c>
      <x:c r="M45" s="3" t="inlineStr">
        <x:is>
          <x:t xml:space="preserve">SRC_EPOCH_AI_DATA_CENTERS; EPOCH_NORMALIZED_USER_SITES</x:t>
        </x:is>
      </x:c>
      <x:c r="N4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46">
      <x:c r="A46" s="3" t="inlineStr">
        <x:is>
          <x:t xml:space="preserve">Bear|Anthropic|2027|Fluidstack</x:t>
        </x:is>
      </x:c>
      <x:c r="B46" s="3" t="inlineStr">
        <x:is>
          <x:t xml:space="preserve">Bear</x:t>
        </x:is>
      </x:c>
      <x:c r="C46" s="3" t="inlineStr">
        <x:is>
          <x:t xml:space="preserve">Anthropic</x:t>
        </x:is>
      </x:c>
      <x:c r="D46" s="3" t="n">
        <x:v>2027</x:v>
      </x:c>
      <x:c r="E46" s="3" t="inlineStr">
        <x:is>
          <x:t xml:space="preserve">Fluidstack</x:t>
        </x:is>
      </x:c>
      <x:c r="F46" s="27" t="n">
        <x:v>436</x:v>
      </x:c>
      <x:c r="G46" s="17" t="n">
        <x:v>0.5</x:v>
      </x:c>
      <x:c r="H46" s="28" t="n">
        <x:f>F46*G46</x:f>
        <x:v>218</x:v>
      </x:c>
      <x:c r="I46" s="17" t="n">
        <x:v>0.49</x:v>
      </x:c>
      <x:c r="J46" s="6" t="n">
        <x:f>1-I46</x:f>
        <x:v>0.51</x:v>
      </x:c>
      <x:c r="K46" s="28" t="n">
        <x:f>H46*I46</x:f>
        <x:v>106.82</x:v>
      </x:c>
      <x:c r="L46" s="3" t="inlineStr">
        <x:is>
          <x:t xml:space="preserve">epoch_csp_total_power_x_user_contract_share_seed</x:t>
        </x:is>
      </x:c>
      <x:c r="M46" s="3" t="inlineStr">
        <x:is>
          <x:t xml:space="preserve">SRC_EPOCH_AI_DATA_CENTERS; EPOCH_NORMALIZED_USER_SITES</x:t>
        </x:is>
      </x:c>
      <x:c r="N4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47">
      <x:c r="A47" s="3" t="inlineStr">
        <x:is>
          <x:t xml:space="preserve">Base|Anthropic|2027|Fluidstack</x:t>
        </x:is>
      </x:c>
      <x:c r="B47" s="3" t="inlineStr">
        <x:is>
          <x:t xml:space="preserve">Base</x:t>
        </x:is>
      </x:c>
      <x:c r="C47" s="3" t="inlineStr">
        <x:is>
          <x:t xml:space="preserve">Anthropic</x:t>
        </x:is>
      </x:c>
      <x:c r="D47" s="3" t="n">
        <x:v>2027</x:v>
      </x:c>
      <x:c r="E47" s="3" t="inlineStr">
        <x:is>
          <x:t xml:space="preserve">Fluidstack</x:t>
        </x:is>
      </x:c>
      <x:c r="F47" s="27" t="n">
        <x:v>436</x:v>
      </x:c>
      <x:c r="G47" s="17" t="n">
        <x:v>0.5</x:v>
      </x:c>
      <x:c r="H47" s="28" t="n">
        <x:f>F47*G47</x:f>
        <x:v>218</x:v>
      </x:c>
      <x:c r="I47" s="17" t="n">
        <x:v>0.575</x:v>
      </x:c>
      <x:c r="J47" s="6" t="n">
        <x:f>1-I47</x:f>
        <x:v>0.42500000000000004</x:v>
      </x:c>
      <x:c r="K47" s="28" t="n">
        <x:f>H47*I47</x:f>
        <x:v>125.35</x:v>
      </x:c>
      <x:c r="L47" s="3" t="inlineStr">
        <x:is>
          <x:t xml:space="preserve">epoch_csp_total_power_x_user_contract_share_seed</x:t>
        </x:is>
      </x:c>
      <x:c r="M47" s="3" t="inlineStr">
        <x:is>
          <x:t xml:space="preserve">SRC_EPOCH_AI_DATA_CENTERS; EPOCH_NORMALIZED_USER_SITES</x:t>
        </x:is>
      </x:c>
      <x:c r="N4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48">
      <x:c r="A48" s="3" t="inlineStr">
        <x:is>
          <x:t xml:space="preserve">Bull|Anthropic|2027|Fluidstack</x:t>
        </x:is>
      </x:c>
      <x:c r="B48" s="3" t="inlineStr">
        <x:is>
          <x:t xml:space="preserve">Bull</x:t>
        </x:is>
      </x:c>
      <x:c r="C48" s="3" t="inlineStr">
        <x:is>
          <x:t xml:space="preserve">Anthropic</x:t>
        </x:is>
      </x:c>
      <x:c r="D48" s="3" t="n">
        <x:v>2027</x:v>
      </x:c>
      <x:c r="E48" s="3" t="inlineStr">
        <x:is>
          <x:t xml:space="preserve">Fluidstack</x:t>
        </x:is>
      </x:c>
      <x:c r="F48" s="27" t="n">
        <x:v>436</x:v>
      </x:c>
      <x:c r="G48" s="17" t="n">
        <x:v>0.5</x:v>
      </x:c>
      <x:c r="H48" s="28" t="n">
        <x:f>F48*G48</x:f>
        <x:v>218</x:v>
      </x:c>
      <x:c r="I48" s="17" t="n">
        <x:v>0.632</x:v>
      </x:c>
      <x:c r="J48" s="6" t="n">
        <x:f>1-I48</x:f>
        <x:v>0.368</x:v>
      </x:c>
      <x:c r="K48" s="28" t="n">
        <x:f>H48*I48</x:f>
        <x:v>137.776</x:v>
      </x:c>
      <x:c r="L48" s="3" t="inlineStr">
        <x:is>
          <x:t xml:space="preserve">epoch_csp_total_power_x_user_contract_share_seed</x:t>
        </x:is>
      </x:c>
      <x:c r="M48" s="3" t="inlineStr">
        <x:is>
          <x:t xml:space="preserve">SRC_EPOCH_AI_DATA_CENTERS; EPOCH_NORMALIZED_USER_SITES</x:t>
        </x:is>
      </x:c>
      <x:c r="N4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49">
      <x:c r="A49" s="3" t="inlineStr">
        <x:is>
          <x:t xml:space="preserve">Grid-Constrained / Efficiency-Upside|Anthropic|2027|Fluidstack</x:t>
        </x:is>
      </x:c>
      <x:c r="B49" s="3" t="inlineStr">
        <x:is>
          <x:t xml:space="preserve">Grid-Constrained / Efficiency-Upside</x:t>
        </x:is>
      </x:c>
      <x:c r="C49" s="3" t="inlineStr">
        <x:is>
          <x:t xml:space="preserve">Anthropic</x:t>
        </x:is>
      </x:c>
      <x:c r="D49" s="3" t="n">
        <x:v>2027</x:v>
      </x:c>
      <x:c r="E49" s="3" t="inlineStr">
        <x:is>
          <x:t xml:space="preserve">Fluidstack</x:t>
        </x:is>
      </x:c>
      <x:c r="F49" s="27" t="n">
        <x:v>436</x:v>
      </x:c>
      <x:c r="G49" s="17" t="n">
        <x:v>0.5</x:v>
      </x:c>
      <x:c r="H49" s="28" t="n">
        <x:f>F49*G49</x:f>
        <x:v>218</x:v>
      </x:c>
      <x:c r="I49" s="17" t="n">
        <x:v>0.6</x:v>
      </x:c>
      <x:c r="J49" s="6" t="n">
        <x:f>1-I49</x:f>
        <x:v>0.4</x:v>
      </x:c>
      <x:c r="K49" s="28" t="n">
        <x:f>H49*I49</x:f>
        <x:v>130.79999999999998</x:v>
      </x:c>
      <x:c r="L49" s="3" t="inlineStr">
        <x:is>
          <x:t xml:space="preserve">epoch_csp_total_power_x_user_contract_share_seed</x:t>
        </x:is>
      </x:c>
      <x:c r="M49" s="3" t="inlineStr">
        <x:is>
          <x:t xml:space="preserve">SRC_EPOCH_AI_DATA_CENTERS; EPOCH_NORMALIZED_USER_SITES</x:t>
        </x:is>
      </x:c>
      <x:c r="N4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50">
      <x:c r="A50" s="3" t="inlineStr">
        <x:is>
          <x:t xml:space="preserve">Bear|Anthropic|2028|Fluidstack</x:t>
        </x:is>
      </x:c>
      <x:c r="B50" s="3" t="inlineStr">
        <x:is>
          <x:t xml:space="preserve">Bear</x:t>
        </x:is>
      </x:c>
      <x:c r="C50" s="3" t="inlineStr">
        <x:is>
          <x:t xml:space="preserve">Anthropic</x:t>
        </x:is>
      </x:c>
      <x:c r="D50" s="3" t="n">
        <x:v>2028</x:v>
      </x:c>
      <x:c r="E50" s="3" t="inlineStr">
        <x:is>
          <x:t xml:space="preserve">Fluidstack</x:t>
        </x:is>
      </x:c>
      <x:c r="F50" s="27" t="n">
        <x:v>436</x:v>
      </x:c>
      <x:c r="G50" s="17" t="n">
        <x:v>0.5</x:v>
      </x:c>
      <x:c r="H50" s="28" t="n">
        <x:f>F50*G50</x:f>
        <x:v>218</x:v>
      </x:c>
      <x:c r="I50" s="17" t="n">
        <x:v>0.54</x:v>
      </x:c>
      <x:c r="J50" s="6" t="n">
        <x:f>1-I50</x:f>
        <x:v>0.45999999999999996</x:v>
      </x:c>
      <x:c r="K50" s="28" t="n">
        <x:f>H50*I50</x:f>
        <x:v>117.72000000000001</x:v>
      </x:c>
      <x:c r="L50" s="3" t="inlineStr">
        <x:is>
          <x:t xml:space="preserve">epoch_csp_total_power_x_user_contract_share_seed</x:t>
        </x:is>
      </x:c>
      <x:c r="M50" s="3" t="inlineStr">
        <x:is>
          <x:t xml:space="preserve">SRC_EPOCH_AI_DATA_CENTERS; EPOCH_NORMALIZED_USER_SITES</x:t>
        </x:is>
      </x:c>
      <x:c r="N5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51">
      <x:c r="A51" s="3" t="inlineStr">
        <x:is>
          <x:t xml:space="preserve">Base|Anthropic|2028|Fluidstack</x:t>
        </x:is>
      </x:c>
      <x:c r="B51" s="3" t="inlineStr">
        <x:is>
          <x:t xml:space="preserve">Base</x:t>
        </x:is>
      </x:c>
      <x:c r="C51" s="3" t="inlineStr">
        <x:is>
          <x:t xml:space="preserve">Anthropic</x:t>
        </x:is>
      </x:c>
      <x:c r="D51" s="3" t="n">
        <x:v>2028</x:v>
      </x:c>
      <x:c r="E51" s="3" t="inlineStr">
        <x:is>
          <x:t xml:space="preserve">Fluidstack</x:t>
        </x:is>
      </x:c>
      <x:c r="F51" s="27" t="n">
        <x:v>436</x:v>
      </x:c>
      <x:c r="G51" s="17" t="n">
        <x:v>0.5</x:v>
      </x:c>
      <x:c r="H51" s="28" t="n">
        <x:f>F51*G51</x:f>
        <x:v>218</x:v>
      </x:c>
      <x:c r="I51" s="17" t="n">
        <x:v>0.63</x:v>
      </x:c>
      <x:c r="J51" s="6" t="n">
        <x:f>1-I51</x:f>
        <x:v>0.37</x:v>
      </x:c>
      <x:c r="K51" s="28" t="n">
        <x:f>H51*I51</x:f>
        <x:v>137.34</x:v>
      </x:c>
      <x:c r="L51" s="3" t="inlineStr">
        <x:is>
          <x:t xml:space="preserve">epoch_csp_total_power_x_user_contract_share_seed</x:t>
        </x:is>
      </x:c>
      <x:c r="M51" s="3" t="inlineStr">
        <x:is>
          <x:t xml:space="preserve">SRC_EPOCH_AI_DATA_CENTERS; EPOCH_NORMALIZED_USER_SITES</x:t>
        </x:is>
      </x:c>
      <x:c r="N5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52">
      <x:c r="A52" s="3" t="inlineStr">
        <x:is>
          <x:t xml:space="preserve">Bull|Anthropic|2028|Fluidstack</x:t>
        </x:is>
      </x:c>
      <x:c r="B52" s="3" t="inlineStr">
        <x:is>
          <x:t xml:space="preserve">Bull</x:t>
        </x:is>
      </x:c>
      <x:c r="C52" s="3" t="inlineStr">
        <x:is>
          <x:t xml:space="preserve">Anthropic</x:t>
        </x:is>
      </x:c>
      <x:c r="D52" s="3" t="n">
        <x:v>2028</x:v>
      </x:c>
      <x:c r="E52" s="3" t="inlineStr">
        <x:is>
          <x:t xml:space="preserve">Fluidstack</x:t>
        </x:is>
      </x:c>
      <x:c r="F52" s="27" t="n">
        <x:v>436</x:v>
      </x:c>
      <x:c r="G52" s="17" t="n">
        <x:v>0.5</x:v>
      </x:c>
      <x:c r="H52" s="28" t="n">
        <x:f>F52*G52</x:f>
        <x:v>218</x:v>
      </x:c>
      <x:c r="I52" s="17" t="n">
        <x:v>0.695</x:v>
      </x:c>
      <x:c r="J52" s="6" t="n">
        <x:f>1-I52</x:f>
        <x:v>0.30500000000000005</x:v>
      </x:c>
      <x:c r="K52" s="28" t="n">
        <x:f>H52*I52</x:f>
        <x:v>151.51</x:v>
      </x:c>
      <x:c r="L52" s="3" t="inlineStr">
        <x:is>
          <x:t xml:space="preserve">epoch_csp_total_power_x_user_contract_share_seed</x:t>
        </x:is>
      </x:c>
      <x:c r="M52" s="3" t="inlineStr">
        <x:is>
          <x:t xml:space="preserve">SRC_EPOCH_AI_DATA_CENTERS; EPOCH_NORMALIZED_USER_SITES</x:t>
        </x:is>
      </x:c>
      <x:c r="N5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53">
      <x:c r="A53" s="3" t="inlineStr">
        <x:is>
          <x:t xml:space="preserve">Grid-Constrained / Efficiency-Upside|Anthropic|2028|Fluidstack</x:t>
        </x:is>
      </x:c>
      <x:c r="B53" s="3" t="inlineStr">
        <x:is>
          <x:t xml:space="preserve">Grid-Constrained / Efficiency-Upside</x:t>
        </x:is>
      </x:c>
      <x:c r="C53" s="3" t="inlineStr">
        <x:is>
          <x:t xml:space="preserve">Anthropic</x:t>
        </x:is>
      </x:c>
      <x:c r="D53" s="3" t="n">
        <x:v>2028</x:v>
      </x:c>
      <x:c r="E53" s="3" t="inlineStr">
        <x:is>
          <x:t xml:space="preserve">Fluidstack</x:t>
        </x:is>
      </x:c>
      <x:c r="F53" s="27" t="n">
        <x:v>436</x:v>
      </x:c>
      <x:c r="G53" s="17" t="n">
        <x:v>0.5</x:v>
      </x:c>
      <x:c r="H53" s="28" t="n">
        <x:f>F53*G53</x:f>
        <x:v>218</x:v>
      </x:c>
      <x:c r="I53" s="17" t="n">
        <x:v>0.66</x:v>
      </x:c>
      <x:c r="J53" s="6" t="n">
        <x:f>1-I53</x:f>
        <x:v>0.33999999999999997</x:v>
      </x:c>
      <x:c r="K53" s="28" t="n">
        <x:f>H53*I53</x:f>
        <x:v>143.88</x:v>
      </x:c>
      <x:c r="L53" s="3" t="inlineStr">
        <x:is>
          <x:t xml:space="preserve">epoch_csp_total_power_x_user_contract_share_seed</x:t>
        </x:is>
      </x:c>
      <x:c r="M53" s="3" t="inlineStr">
        <x:is>
          <x:t xml:space="preserve">SRC_EPOCH_AI_DATA_CENTERS; EPOCH_NORMALIZED_USER_SITES</x:t>
        </x:is>
      </x:c>
      <x:c r="N5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54">
      <x:c r="A54" s="3" t="inlineStr">
        <x:is>
          <x:t xml:space="preserve">Bear|Anthropic|2029|Fluidstack</x:t>
        </x:is>
      </x:c>
      <x:c r="B54" s="3" t="inlineStr">
        <x:is>
          <x:t xml:space="preserve">Bear</x:t>
        </x:is>
      </x:c>
      <x:c r="C54" s="3" t="inlineStr">
        <x:is>
          <x:t xml:space="preserve">Anthropic</x:t>
        </x:is>
      </x:c>
      <x:c r="D54" s="3" t="n">
        <x:v>2029</x:v>
      </x:c>
      <x:c r="E54" s="3" t="inlineStr">
        <x:is>
          <x:t xml:space="preserve">Fluidstack</x:t>
        </x:is>
      </x:c>
      <x:c r="F54" s="27" t="n">
        <x:v>436</x:v>
      </x:c>
      <x:c r="G54" s="17" t="n">
        <x:v>0.5</x:v>
      </x:c>
      <x:c r="H54" s="28" t="n">
        <x:f>F54*G54</x:f>
        <x:v>218</x:v>
      </x:c>
      <x:c r="I54" s="17" t="n">
        <x:v>0.59</x:v>
      </x:c>
      <x:c r="J54" s="6" t="n">
        <x:f>1-I54</x:f>
        <x:v>0.41000000000000003</x:v>
      </x:c>
      <x:c r="K54" s="28" t="n">
        <x:f>H54*I54</x:f>
        <x:v>128.62</x:v>
      </x:c>
      <x:c r="L54" s="3" t="inlineStr">
        <x:is>
          <x:t xml:space="preserve">epoch_csp_total_power_x_user_contract_share_seed</x:t>
        </x:is>
      </x:c>
      <x:c r="M54" s="3" t="inlineStr">
        <x:is>
          <x:t xml:space="preserve">SRC_EPOCH_AI_DATA_CENTERS; EPOCH_NORMALIZED_USER_SITES</x:t>
        </x:is>
      </x:c>
      <x:c r="N5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55">
      <x:c r="A55" s="3" t="inlineStr">
        <x:is>
          <x:t xml:space="preserve">Base|Anthropic|2029|Fluidstack</x:t>
        </x:is>
      </x:c>
      <x:c r="B55" s="3" t="inlineStr">
        <x:is>
          <x:t xml:space="preserve">Base</x:t>
        </x:is>
      </x:c>
      <x:c r="C55" s="3" t="inlineStr">
        <x:is>
          <x:t xml:space="preserve">Anthropic</x:t>
        </x:is>
      </x:c>
      <x:c r="D55" s="3" t="n">
        <x:v>2029</x:v>
      </x:c>
      <x:c r="E55" s="3" t="inlineStr">
        <x:is>
          <x:t xml:space="preserve">Fluidstack</x:t>
        </x:is>
      </x:c>
      <x:c r="F55" s="27" t="n">
        <x:v>436</x:v>
      </x:c>
      <x:c r="G55" s="17" t="n">
        <x:v>0.5</x:v>
      </x:c>
      <x:c r="H55" s="28" t="n">
        <x:f>F55*G55</x:f>
        <x:v>218</x:v>
      </x:c>
      <x:c r="I55" s="17" t="n">
        <x:v>0.6850000000000001</x:v>
      </x:c>
      <x:c r="J55" s="6" t="n">
        <x:f>1-I55</x:f>
        <x:v>0.31499999999999995</x:v>
      </x:c>
      <x:c r="K55" s="28" t="n">
        <x:f>H55*I55</x:f>
        <x:v>149.33</x:v>
      </x:c>
      <x:c r="L55" s="3" t="inlineStr">
        <x:is>
          <x:t xml:space="preserve">epoch_csp_total_power_x_user_contract_share_seed</x:t>
        </x:is>
      </x:c>
      <x:c r="M55" s="3" t="inlineStr">
        <x:is>
          <x:t xml:space="preserve">SRC_EPOCH_AI_DATA_CENTERS; EPOCH_NORMALIZED_USER_SITES</x:t>
        </x:is>
      </x:c>
      <x:c r="N5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56">
      <x:c r="A56" s="3" t="inlineStr">
        <x:is>
          <x:t xml:space="preserve">Bull|Anthropic|2029|Fluidstack</x:t>
        </x:is>
      </x:c>
      <x:c r="B56" s="3" t="inlineStr">
        <x:is>
          <x:t xml:space="preserve">Bull</x:t>
        </x:is>
      </x:c>
      <x:c r="C56" s="3" t="inlineStr">
        <x:is>
          <x:t xml:space="preserve">Anthropic</x:t>
        </x:is>
      </x:c>
      <x:c r="D56" s="3" t="n">
        <x:v>2029</x:v>
      </x:c>
      <x:c r="E56" s="3" t="inlineStr">
        <x:is>
          <x:t xml:space="preserve">Fluidstack</x:t>
        </x:is>
      </x:c>
      <x:c r="F56" s="27" t="n">
        <x:v>436</x:v>
      </x:c>
      <x:c r="G56" s="17" t="n">
        <x:v>0.5</x:v>
      </x:c>
      <x:c r="H56" s="28" t="n">
        <x:f>F56*G56</x:f>
        <x:v>218</x:v>
      </x:c>
      <x:c r="I56" s="17" t="n">
        <x:v>0.758</x:v>
      </x:c>
      <x:c r="J56" s="6" t="n">
        <x:f>1-I56</x:f>
        <x:v>0.242</x:v>
      </x:c>
      <x:c r="K56" s="28" t="n">
        <x:f>H56*I56</x:f>
        <x:v>165.244</x:v>
      </x:c>
      <x:c r="L56" s="3" t="inlineStr">
        <x:is>
          <x:t xml:space="preserve">epoch_csp_total_power_x_user_contract_share_seed</x:t>
        </x:is>
      </x:c>
      <x:c r="M56" s="3" t="inlineStr">
        <x:is>
          <x:t xml:space="preserve">SRC_EPOCH_AI_DATA_CENTERS; EPOCH_NORMALIZED_USER_SITES</x:t>
        </x:is>
      </x:c>
      <x:c r="N5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57">
      <x:c r="A57" s="3" t="inlineStr">
        <x:is>
          <x:t xml:space="preserve">Grid-Constrained / Efficiency-Upside|Anthropic|2029|Fluidstack</x:t>
        </x:is>
      </x:c>
      <x:c r="B57" s="3" t="inlineStr">
        <x:is>
          <x:t xml:space="preserve">Grid-Constrained / Efficiency-Upside</x:t>
        </x:is>
      </x:c>
      <x:c r="C57" s="3" t="inlineStr">
        <x:is>
          <x:t xml:space="preserve">Anthropic</x:t>
        </x:is>
      </x:c>
      <x:c r="D57" s="3" t="n">
        <x:v>2029</x:v>
      </x:c>
      <x:c r="E57" s="3" t="inlineStr">
        <x:is>
          <x:t xml:space="preserve">Fluidstack</x:t>
        </x:is>
      </x:c>
      <x:c r="F57" s="27" t="n">
        <x:v>436</x:v>
      </x:c>
      <x:c r="G57" s="17" t="n">
        <x:v>0.5</x:v>
      </x:c>
      <x:c r="H57" s="28" t="n">
        <x:f>F57*G57</x:f>
        <x:v>218</x:v>
      </x:c>
      <x:c r="I57" s="17" t="n">
        <x:v>0.72</x:v>
      </x:c>
      <x:c r="J57" s="6" t="n">
        <x:f>1-I57</x:f>
        <x:v>0.28</x:v>
      </x:c>
      <x:c r="K57" s="28" t="n">
        <x:f>H57*I57</x:f>
        <x:v>156.96</x:v>
      </x:c>
      <x:c r="L57" s="3" t="inlineStr">
        <x:is>
          <x:t xml:space="preserve">epoch_csp_total_power_x_user_contract_share_seed</x:t>
        </x:is>
      </x:c>
      <x:c r="M57" s="3" t="inlineStr">
        <x:is>
          <x:t xml:space="preserve">SRC_EPOCH_AI_DATA_CENTERS; EPOCH_NORMALIZED_USER_SITES</x:t>
        </x:is>
      </x:c>
      <x:c r="N5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58">
      <x:c r="A58" s="3" t="inlineStr">
        <x:is>
          <x:t xml:space="preserve">Bear|Anthropic|2030|Fluidstack</x:t>
        </x:is>
      </x:c>
      <x:c r="B58" s="3" t="inlineStr">
        <x:is>
          <x:t xml:space="preserve">Bear</x:t>
        </x:is>
      </x:c>
      <x:c r="C58" s="3" t="inlineStr">
        <x:is>
          <x:t xml:space="preserve">Anthropic</x:t>
        </x:is>
      </x:c>
      <x:c r="D58" s="3" t="n">
        <x:v>2030</x:v>
      </x:c>
      <x:c r="E58" s="3" t="inlineStr">
        <x:is>
          <x:t xml:space="preserve">Fluidstack</x:t>
        </x:is>
      </x:c>
      <x:c r="F58" s="27" t="n">
        <x:v>436</x:v>
      </x:c>
      <x:c r="G58" s="17" t="n">
        <x:v>0.5</x:v>
      </x:c>
      <x:c r="H58" s="28" t="n">
        <x:f>F58*G58</x:f>
        <x:v>218</x:v>
      </x:c>
      <x:c r="I58" s="17" t="n">
        <x:v>0.64</x:v>
      </x:c>
      <x:c r="J58" s="6" t="n">
        <x:f>1-I58</x:f>
        <x:v>0.36</x:v>
      </x:c>
      <x:c r="K58" s="28" t="n">
        <x:f>H58*I58</x:f>
        <x:v>139.52</x:v>
      </x:c>
      <x:c r="L58" s="3" t="inlineStr">
        <x:is>
          <x:t xml:space="preserve">epoch_csp_total_power_x_user_contract_share_seed</x:t>
        </x:is>
      </x:c>
      <x:c r="M58" s="3" t="inlineStr">
        <x:is>
          <x:t xml:space="preserve">SRC_EPOCH_AI_DATA_CENTERS; EPOCH_NORMALIZED_USER_SITES</x:t>
        </x:is>
      </x:c>
      <x:c r="N5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59">
      <x:c r="A59" s="3" t="inlineStr">
        <x:is>
          <x:t xml:space="preserve">Base|Anthropic|2030|Fluidstack</x:t>
        </x:is>
      </x:c>
      <x:c r="B59" s="3" t="inlineStr">
        <x:is>
          <x:t xml:space="preserve">Base</x:t>
        </x:is>
      </x:c>
      <x:c r="C59" s="3" t="inlineStr">
        <x:is>
          <x:t xml:space="preserve">Anthropic</x:t>
        </x:is>
      </x:c>
      <x:c r="D59" s="3" t="n">
        <x:v>2030</x:v>
      </x:c>
      <x:c r="E59" s="3" t="inlineStr">
        <x:is>
          <x:t xml:space="preserve">Fluidstack</x:t>
        </x:is>
      </x:c>
      <x:c r="F59" s="27" t="n">
        <x:v>436</x:v>
      </x:c>
      <x:c r="G59" s="17" t="n">
        <x:v>0.5</x:v>
      </x:c>
      <x:c r="H59" s="28" t="n">
        <x:f>F59*G59</x:f>
        <x:v>218</x:v>
      </x:c>
      <x:c r="I59" s="17" t="n">
        <x:v>0.74</x:v>
      </x:c>
      <x:c r="J59" s="6" t="n">
        <x:f>1-I59</x:f>
        <x:v>0.26</x:v>
      </x:c>
      <x:c r="K59" s="28" t="n">
        <x:f>H59*I59</x:f>
        <x:v>161.32</x:v>
      </x:c>
      <x:c r="L59" s="3" t="inlineStr">
        <x:is>
          <x:t xml:space="preserve">epoch_csp_total_power_x_user_contract_share_seed</x:t>
        </x:is>
      </x:c>
      <x:c r="M59" s="3" t="inlineStr">
        <x:is>
          <x:t xml:space="preserve">SRC_EPOCH_AI_DATA_CENTERS; EPOCH_NORMALIZED_USER_SITES</x:t>
        </x:is>
      </x:c>
      <x:c r="N5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60">
      <x:c r="A60" s="3" t="inlineStr">
        <x:is>
          <x:t xml:space="preserve">Bull|Anthropic|2030|Fluidstack</x:t>
        </x:is>
      </x:c>
      <x:c r="B60" s="3" t="inlineStr">
        <x:is>
          <x:t xml:space="preserve">Bull</x:t>
        </x:is>
      </x:c>
      <x:c r="C60" s="3" t="inlineStr">
        <x:is>
          <x:t xml:space="preserve">Anthropic</x:t>
        </x:is>
      </x:c>
      <x:c r="D60" s="3" t="n">
        <x:v>2030</x:v>
      </x:c>
      <x:c r="E60" s="3" t="inlineStr">
        <x:is>
          <x:t xml:space="preserve">Fluidstack</x:t>
        </x:is>
      </x:c>
      <x:c r="F60" s="27" t="n">
        <x:v>436</x:v>
      </x:c>
      <x:c r="G60" s="17" t="n">
        <x:v>0.5</x:v>
      </x:c>
      <x:c r="H60" s="28" t="n">
        <x:f>F60*G60</x:f>
        <x:v>218</x:v>
      </x:c>
      <x:c r="I60" s="17" t="n">
        <x:v>0.82</x:v>
      </x:c>
      <x:c r="J60" s="6" t="n">
        <x:f>1-I60</x:f>
        <x:v>0.18000000000000005</x:v>
      </x:c>
      <x:c r="K60" s="28" t="n">
        <x:f>H60*I60</x:f>
        <x:v>178.76</x:v>
      </x:c>
      <x:c r="L60" s="3" t="inlineStr">
        <x:is>
          <x:t xml:space="preserve">epoch_csp_total_power_x_user_contract_share_seed</x:t>
        </x:is>
      </x:c>
      <x:c r="M60" s="3" t="inlineStr">
        <x:is>
          <x:t xml:space="preserve">SRC_EPOCH_AI_DATA_CENTERS; EPOCH_NORMALIZED_USER_SITES</x:t>
        </x:is>
      </x:c>
      <x:c r="N6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61">
      <x:c r="A61" s="3" t="inlineStr">
        <x:is>
          <x:t xml:space="preserve">Grid-Constrained / Efficiency-Upside|Anthropic|2030|Fluidstack</x:t>
        </x:is>
      </x:c>
      <x:c r="B61" s="3" t="inlineStr">
        <x:is>
          <x:t xml:space="preserve">Grid-Constrained / Efficiency-Upside</x:t>
        </x:is>
      </x:c>
      <x:c r="C61" s="3" t="inlineStr">
        <x:is>
          <x:t xml:space="preserve">Anthropic</x:t>
        </x:is>
      </x:c>
      <x:c r="D61" s="3" t="n">
        <x:v>2030</x:v>
      </x:c>
      <x:c r="E61" s="3" t="inlineStr">
        <x:is>
          <x:t xml:space="preserve">Fluidstack</x:t>
        </x:is>
      </x:c>
      <x:c r="F61" s="27" t="n">
        <x:v>436</x:v>
      </x:c>
      <x:c r="G61" s="17" t="n">
        <x:v>0.5</x:v>
      </x:c>
      <x:c r="H61" s="28" t="n">
        <x:f>F61*G61</x:f>
        <x:v>218</x:v>
      </x:c>
      <x:c r="I61" s="17" t="n">
        <x:v>0.78</x:v>
      </x:c>
      <x:c r="J61" s="6" t="n">
        <x:f>1-I61</x:f>
        <x:v>0.21999999999999997</x:v>
      </x:c>
      <x:c r="K61" s="28" t="n">
        <x:f>H61*I61</x:f>
        <x:v>170.04</x:v>
      </x:c>
      <x:c r="L61" s="3" t="inlineStr">
        <x:is>
          <x:t xml:space="preserve">epoch_csp_total_power_x_user_contract_share_seed</x:t>
        </x:is>
      </x:c>
      <x:c r="M61" s="3" t="inlineStr">
        <x:is>
          <x:t xml:space="preserve">SRC_EPOCH_AI_DATA_CENTERS; EPOCH_NORMALIZED_USER_SITES</x:t>
        </x:is>
      </x:c>
      <x:c r="N6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62">
      <x:c r="A62" s="3" t="inlineStr">
        <x:is>
          <x:t xml:space="preserve">Bear|Anthropic|2026|SpaceXAI</x:t>
        </x:is>
      </x:c>
      <x:c r="B62" s="3" t="inlineStr">
        <x:is>
          <x:t xml:space="preserve">Bear</x:t>
        </x:is>
      </x:c>
      <x:c r="C62" s="3" t="inlineStr">
        <x:is>
          <x:t xml:space="preserve">Anthropic</x:t>
        </x:is>
      </x:c>
      <x:c r="D62" s="3" t="n">
        <x:v>2026</x:v>
      </x:c>
      <x:c r="E62" s="3" t="inlineStr">
        <x:is>
          <x:t xml:space="preserve">SpaceXAI</x:t>
        </x:is>
      </x:c>
      <x:c r="F62" s="27" t="n">
        <x:v>1286</x:v>
      </x:c>
      <x:c r="G62" s="17" t="n">
        <x:v>0.5095902</x:v>
      </x:c>
      <x:c r="H62" s="28" t="n">
        <x:f>F62*G62</x:f>
        <x:v>655.3329972</x:v>
      </x:c>
      <x:c r="I62" s="17" t="n">
        <x:v>0.44</x:v>
      </x:c>
      <x:c r="J62" s="6" t="n">
        <x:f>1-I62</x:f>
        <x:v>0.56</x:v>
      </x:c>
      <x:c r="K62" s="28" t="n">
        <x:f>H62*I62</x:f>
        <x:v>288.346518768</x:v>
      </x:c>
      <x:c r="L62" s="3" t="inlineStr">
        <x:is>
          <x:t xml:space="preserve">epoch_csp_total_power_x_user_contract_share_seed</x:t>
        </x:is>
      </x:c>
      <x:c r="M62" s="3" t="inlineStr">
        <x:is>
          <x:t xml:space="preserve">SRC_EPOCH_AI_DATA_CENTERS; EPOCH_NORMALIZED_USER_SITES</x:t>
        </x:is>
      </x:c>
      <x:c r="N6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63">
      <x:c r="A63" s="3" t="inlineStr">
        <x:is>
          <x:t xml:space="preserve">Base|Anthropic|2026|SpaceXAI</x:t>
        </x:is>
      </x:c>
      <x:c r="B63" s="3" t="inlineStr">
        <x:is>
          <x:t xml:space="preserve">Base</x:t>
        </x:is>
      </x:c>
      <x:c r="C63" s="3" t="inlineStr">
        <x:is>
          <x:t xml:space="preserve">Anthropic</x:t>
        </x:is>
      </x:c>
      <x:c r="D63" s="3" t="n">
        <x:v>2026</x:v>
      </x:c>
      <x:c r="E63" s="3" t="inlineStr">
        <x:is>
          <x:t xml:space="preserve">SpaceXAI</x:t>
        </x:is>
      </x:c>
      <x:c r="F63" s="27" t="n">
        <x:v>1286</x:v>
      </x:c>
      <x:c r="G63" s="17" t="n">
        <x:v>0.5095902</x:v>
      </x:c>
      <x:c r="H63" s="28" t="n">
        <x:f>F63*G63</x:f>
        <x:v>655.3329972</x:v>
      </x:c>
      <x:c r="I63" s="17" t="n">
        <x:v>0.52</x:v>
      </x:c>
      <x:c r="J63" s="6" t="n">
        <x:f>1-I63</x:f>
        <x:v>0.48</x:v>
      </x:c>
      <x:c r="K63" s="28" t="n">
        <x:f>H63*I63</x:f>
        <x:v>340.773158544</x:v>
      </x:c>
      <x:c r="L63" s="3" t="inlineStr">
        <x:is>
          <x:t xml:space="preserve">epoch_csp_total_power_x_user_contract_share_seed</x:t>
        </x:is>
      </x:c>
      <x:c r="M63" s="3" t="inlineStr">
        <x:is>
          <x:t xml:space="preserve">SRC_EPOCH_AI_DATA_CENTERS; EPOCH_NORMALIZED_USER_SITES</x:t>
        </x:is>
      </x:c>
      <x:c r="N6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64">
      <x:c r="A64" s="3" t="inlineStr">
        <x:is>
          <x:t xml:space="preserve">Bull|Anthropic|2026|SpaceXAI</x:t>
        </x:is>
      </x:c>
      <x:c r="B64" s="3" t="inlineStr">
        <x:is>
          <x:t xml:space="preserve">Bull</x:t>
        </x:is>
      </x:c>
      <x:c r="C64" s="3" t="inlineStr">
        <x:is>
          <x:t xml:space="preserve">Anthropic</x:t>
        </x:is>
      </x:c>
      <x:c r="D64" s="3" t="n">
        <x:v>2026</x:v>
      </x:c>
      <x:c r="E64" s="3" t="inlineStr">
        <x:is>
          <x:t xml:space="preserve">SpaceXAI</x:t>
        </x:is>
      </x:c>
      <x:c r="F64" s="27" t="n">
        <x:v>1286</x:v>
      </x:c>
      <x:c r="G64" s="17" t="n">
        <x:v>0.5095902</x:v>
      </x:c>
      <x:c r="H64" s="28" t="n">
        <x:f>F64*G64</x:f>
        <x:v>655.3329972</x:v>
      </x:c>
      <x:c r="I64" s="17" t="n">
        <x:v>0.57</x:v>
      </x:c>
      <x:c r="J64" s="6" t="n">
        <x:f>1-I64</x:f>
        <x:v>0.43000000000000005</x:v>
      </x:c>
      <x:c r="K64" s="28" t="n">
        <x:f>H64*I64</x:f>
        <x:v>373.539808404</x:v>
      </x:c>
      <x:c r="L64" s="3" t="inlineStr">
        <x:is>
          <x:t xml:space="preserve">epoch_csp_total_power_x_user_contract_share_seed</x:t>
        </x:is>
      </x:c>
      <x:c r="M64" s="3" t="inlineStr">
        <x:is>
          <x:t xml:space="preserve">SRC_EPOCH_AI_DATA_CENTERS; EPOCH_NORMALIZED_USER_SITES</x:t>
        </x:is>
      </x:c>
      <x:c r="N6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65">
      <x:c r="A65" s="3" t="inlineStr">
        <x:is>
          <x:t xml:space="preserve">Grid-Constrained / Efficiency-Upside|Anthropic|2026|SpaceXAI</x:t>
        </x:is>
      </x:c>
      <x:c r="B65" s="3" t="inlineStr">
        <x:is>
          <x:t xml:space="preserve">Grid-Constrained / Efficiency-Upside</x:t>
        </x:is>
      </x:c>
      <x:c r="C65" s="3" t="inlineStr">
        <x:is>
          <x:t xml:space="preserve">Anthropic</x:t>
        </x:is>
      </x:c>
      <x:c r="D65" s="3" t="n">
        <x:v>2026</x:v>
      </x:c>
      <x:c r="E65" s="3" t="inlineStr">
        <x:is>
          <x:t xml:space="preserve">SpaceXAI</x:t>
        </x:is>
      </x:c>
      <x:c r="F65" s="27" t="n">
        <x:v>1286</x:v>
      </x:c>
      <x:c r="G65" s="17" t="n">
        <x:v>0.5095902</x:v>
      </x:c>
      <x:c r="H65" s="28" t="n">
        <x:f>F65*G65</x:f>
        <x:v>655.3329972</x:v>
      </x:c>
      <x:c r="I65" s="17" t="n">
        <x:v>0.54</x:v>
      </x:c>
      <x:c r="J65" s="6" t="n">
        <x:f>1-I65</x:f>
        <x:v>0.45999999999999996</x:v>
      </x:c>
      <x:c r="K65" s="28" t="n">
        <x:f>H65*I65</x:f>
        <x:v>353.879818488</x:v>
      </x:c>
      <x:c r="L65" s="3" t="inlineStr">
        <x:is>
          <x:t xml:space="preserve">epoch_csp_total_power_x_user_contract_share_seed</x:t>
        </x:is>
      </x:c>
      <x:c r="M65" s="3" t="inlineStr">
        <x:is>
          <x:t xml:space="preserve">SRC_EPOCH_AI_DATA_CENTERS; EPOCH_NORMALIZED_USER_SITES</x:t>
        </x:is>
      </x:c>
      <x:c r="N6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66">
      <x:c r="A66" s="3" t="inlineStr">
        <x:is>
          <x:t xml:space="preserve">Bear|Anthropic|2027|SpaceXAI</x:t>
        </x:is>
      </x:c>
      <x:c r="B66" s="3" t="inlineStr">
        <x:is>
          <x:t xml:space="preserve">Bear</x:t>
        </x:is>
      </x:c>
      <x:c r="C66" s="3" t="inlineStr">
        <x:is>
          <x:t xml:space="preserve">Anthropic</x:t>
        </x:is>
      </x:c>
      <x:c r="D66" s="3" t="n">
        <x:v>2027</x:v>
      </x:c>
      <x:c r="E66" s="3" t="inlineStr">
        <x:is>
          <x:t xml:space="preserve">SpaceXAI</x:t>
        </x:is>
      </x:c>
      <x:c r="F66" s="27" t="n">
        <x:v>1286</x:v>
      </x:c>
      <x:c r="G66" s="17" t="n">
        <x:v>0.5095902</x:v>
      </x:c>
      <x:c r="H66" s="28" t="n">
        <x:f>F66*G66</x:f>
        <x:v>655.3329972</x:v>
      </x:c>
      <x:c r="I66" s="17" t="n">
        <x:v>0.49</x:v>
      </x:c>
      <x:c r="J66" s="6" t="n">
        <x:f>1-I66</x:f>
        <x:v>0.51</x:v>
      </x:c>
      <x:c r="K66" s="28" t="n">
        <x:f>H66*I66</x:f>
        <x:v>321.113168628</x:v>
      </x:c>
      <x:c r="L66" s="3" t="inlineStr">
        <x:is>
          <x:t xml:space="preserve">epoch_csp_total_power_x_user_contract_share_seed</x:t>
        </x:is>
      </x:c>
      <x:c r="M66" s="3" t="inlineStr">
        <x:is>
          <x:t xml:space="preserve">SRC_EPOCH_AI_DATA_CENTERS; EPOCH_NORMALIZED_USER_SITES</x:t>
        </x:is>
      </x:c>
      <x:c r="N6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67">
      <x:c r="A67" s="3" t="inlineStr">
        <x:is>
          <x:t xml:space="preserve">Base|Anthropic|2027|SpaceXAI</x:t>
        </x:is>
      </x:c>
      <x:c r="B67" s="3" t="inlineStr">
        <x:is>
          <x:t xml:space="preserve">Base</x:t>
        </x:is>
      </x:c>
      <x:c r="C67" s="3" t="inlineStr">
        <x:is>
          <x:t xml:space="preserve">Anthropic</x:t>
        </x:is>
      </x:c>
      <x:c r="D67" s="3" t="n">
        <x:v>2027</x:v>
      </x:c>
      <x:c r="E67" s="3" t="inlineStr">
        <x:is>
          <x:t xml:space="preserve">SpaceXAI</x:t>
        </x:is>
      </x:c>
      <x:c r="F67" s="27" t="n">
        <x:v>1286</x:v>
      </x:c>
      <x:c r="G67" s="17" t="n">
        <x:v>0.5095902</x:v>
      </x:c>
      <x:c r="H67" s="28" t="n">
        <x:f>F67*G67</x:f>
        <x:v>655.3329972</x:v>
      </x:c>
      <x:c r="I67" s="17" t="n">
        <x:v>0.575</x:v>
      </x:c>
      <x:c r="J67" s="6" t="n">
        <x:f>1-I67</x:f>
        <x:v>0.42500000000000004</x:v>
      </x:c>
      <x:c r="K67" s="28" t="n">
        <x:f>H67*I67</x:f>
        <x:v>376.81647339</x:v>
      </x:c>
      <x:c r="L67" s="3" t="inlineStr">
        <x:is>
          <x:t xml:space="preserve">epoch_csp_total_power_x_user_contract_share_seed</x:t>
        </x:is>
      </x:c>
      <x:c r="M67" s="3" t="inlineStr">
        <x:is>
          <x:t xml:space="preserve">SRC_EPOCH_AI_DATA_CENTERS; EPOCH_NORMALIZED_USER_SITES</x:t>
        </x:is>
      </x:c>
      <x:c r="N6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68">
      <x:c r="A68" s="3" t="inlineStr">
        <x:is>
          <x:t xml:space="preserve">Bull|Anthropic|2027|SpaceXAI</x:t>
        </x:is>
      </x:c>
      <x:c r="B68" s="3" t="inlineStr">
        <x:is>
          <x:t xml:space="preserve">Bull</x:t>
        </x:is>
      </x:c>
      <x:c r="C68" s="3" t="inlineStr">
        <x:is>
          <x:t xml:space="preserve">Anthropic</x:t>
        </x:is>
      </x:c>
      <x:c r="D68" s="3" t="n">
        <x:v>2027</x:v>
      </x:c>
      <x:c r="E68" s="3" t="inlineStr">
        <x:is>
          <x:t xml:space="preserve">SpaceXAI</x:t>
        </x:is>
      </x:c>
      <x:c r="F68" s="27" t="n">
        <x:v>1286</x:v>
      </x:c>
      <x:c r="G68" s="17" t="n">
        <x:v>0.5095902</x:v>
      </x:c>
      <x:c r="H68" s="28" t="n">
        <x:f>F68*G68</x:f>
        <x:v>655.3329972</x:v>
      </x:c>
      <x:c r="I68" s="17" t="n">
        <x:v>0.632</x:v>
      </x:c>
      <x:c r="J68" s="6" t="n">
        <x:f>1-I68</x:f>
        <x:v>0.368</x:v>
      </x:c>
      <x:c r="K68" s="28" t="n">
        <x:f>H68*I68</x:f>
        <x:v>414.1704542304</x:v>
      </x:c>
      <x:c r="L68" s="3" t="inlineStr">
        <x:is>
          <x:t xml:space="preserve">epoch_csp_total_power_x_user_contract_share_seed</x:t>
        </x:is>
      </x:c>
      <x:c r="M68" s="3" t="inlineStr">
        <x:is>
          <x:t xml:space="preserve">SRC_EPOCH_AI_DATA_CENTERS; EPOCH_NORMALIZED_USER_SITES</x:t>
        </x:is>
      </x:c>
      <x:c r="N6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69">
      <x:c r="A69" s="3" t="inlineStr">
        <x:is>
          <x:t xml:space="preserve">Grid-Constrained / Efficiency-Upside|Anthropic|2027|SpaceXAI</x:t>
        </x:is>
      </x:c>
      <x:c r="B69" s="3" t="inlineStr">
        <x:is>
          <x:t xml:space="preserve">Grid-Constrained / Efficiency-Upside</x:t>
        </x:is>
      </x:c>
      <x:c r="C69" s="3" t="inlineStr">
        <x:is>
          <x:t xml:space="preserve">Anthropic</x:t>
        </x:is>
      </x:c>
      <x:c r="D69" s="3" t="n">
        <x:v>2027</x:v>
      </x:c>
      <x:c r="E69" s="3" t="inlineStr">
        <x:is>
          <x:t xml:space="preserve">SpaceXAI</x:t>
        </x:is>
      </x:c>
      <x:c r="F69" s="27" t="n">
        <x:v>1286</x:v>
      </x:c>
      <x:c r="G69" s="17" t="n">
        <x:v>0.5095902</x:v>
      </x:c>
      <x:c r="H69" s="28" t="n">
        <x:f>F69*G69</x:f>
        <x:v>655.3329972</x:v>
      </x:c>
      <x:c r="I69" s="17" t="n">
        <x:v>0.6</x:v>
      </x:c>
      <x:c r="J69" s="6" t="n">
        <x:f>1-I69</x:f>
        <x:v>0.4</x:v>
      </x:c>
      <x:c r="K69" s="28" t="n">
        <x:f>H69*I69</x:f>
        <x:v>393.19979832</x:v>
      </x:c>
      <x:c r="L69" s="3" t="inlineStr">
        <x:is>
          <x:t xml:space="preserve">epoch_csp_total_power_x_user_contract_share_seed</x:t>
        </x:is>
      </x:c>
      <x:c r="M69" s="3" t="inlineStr">
        <x:is>
          <x:t xml:space="preserve">SRC_EPOCH_AI_DATA_CENTERS; EPOCH_NORMALIZED_USER_SITES</x:t>
        </x:is>
      </x:c>
      <x:c r="N6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70">
      <x:c r="A70" s="3" t="inlineStr">
        <x:is>
          <x:t xml:space="preserve">Bear|Anthropic|2028|SpaceXAI</x:t>
        </x:is>
      </x:c>
      <x:c r="B70" s="3" t="inlineStr">
        <x:is>
          <x:t xml:space="preserve">Bear</x:t>
        </x:is>
      </x:c>
      <x:c r="C70" s="3" t="inlineStr">
        <x:is>
          <x:t xml:space="preserve">Anthropic</x:t>
        </x:is>
      </x:c>
      <x:c r="D70" s="3" t="n">
        <x:v>2028</x:v>
      </x:c>
      <x:c r="E70" s="3" t="inlineStr">
        <x:is>
          <x:t xml:space="preserve">SpaceXAI</x:t>
        </x:is>
      </x:c>
      <x:c r="F70" s="27" t="n">
        <x:v>1286</x:v>
      </x:c>
      <x:c r="G70" s="17" t="n">
        <x:v>0.5095902</x:v>
      </x:c>
      <x:c r="H70" s="28" t="n">
        <x:f>F70*G70</x:f>
        <x:v>655.3329972</x:v>
      </x:c>
      <x:c r="I70" s="17" t="n">
        <x:v>0.54</x:v>
      </x:c>
      <x:c r="J70" s="6" t="n">
        <x:f>1-I70</x:f>
        <x:v>0.45999999999999996</x:v>
      </x:c>
      <x:c r="K70" s="28" t="n">
        <x:f>H70*I70</x:f>
        <x:v>353.879818488</x:v>
      </x:c>
      <x:c r="L70" s="3" t="inlineStr">
        <x:is>
          <x:t xml:space="preserve">epoch_csp_total_power_x_user_contract_share_seed</x:t>
        </x:is>
      </x:c>
      <x:c r="M70" s="3" t="inlineStr">
        <x:is>
          <x:t xml:space="preserve">SRC_EPOCH_AI_DATA_CENTERS; EPOCH_NORMALIZED_USER_SITES</x:t>
        </x:is>
      </x:c>
      <x:c r="N7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71">
      <x:c r="A71" s="3" t="inlineStr">
        <x:is>
          <x:t xml:space="preserve">Base|Anthropic|2028|SpaceXAI</x:t>
        </x:is>
      </x:c>
      <x:c r="B71" s="3" t="inlineStr">
        <x:is>
          <x:t xml:space="preserve">Base</x:t>
        </x:is>
      </x:c>
      <x:c r="C71" s="3" t="inlineStr">
        <x:is>
          <x:t xml:space="preserve">Anthropic</x:t>
        </x:is>
      </x:c>
      <x:c r="D71" s="3" t="n">
        <x:v>2028</x:v>
      </x:c>
      <x:c r="E71" s="3" t="inlineStr">
        <x:is>
          <x:t xml:space="preserve">SpaceXAI</x:t>
        </x:is>
      </x:c>
      <x:c r="F71" s="27" t="n">
        <x:v>1286</x:v>
      </x:c>
      <x:c r="G71" s="17" t="n">
        <x:v>0.5095902</x:v>
      </x:c>
      <x:c r="H71" s="28" t="n">
        <x:f>F71*G71</x:f>
        <x:v>655.3329972</x:v>
      </x:c>
      <x:c r="I71" s="17" t="n">
        <x:v>0.63</x:v>
      </x:c>
      <x:c r="J71" s="6" t="n">
        <x:f>1-I71</x:f>
        <x:v>0.37</x:v>
      </x:c>
      <x:c r="K71" s="28" t="n">
        <x:f>H71*I71</x:f>
        <x:v>412.85978823600004</x:v>
      </x:c>
      <x:c r="L71" s="3" t="inlineStr">
        <x:is>
          <x:t xml:space="preserve">epoch_csp_total_power_x_user_contract_share_seed</x:t>
        </x:is>
      </x:c>
      <x:c r="M71" s="3" t="inlineStr">
        <x:is>
          <x:t xml:space="preserve">SRC_EPOCH_AI_DATA_CENTERS; EPOCH_NORMALIZED_USER_SITES</x:t>
        </x:is>
      </x:c>
      <x:c r="N7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72">
      <x:c r="A72" s="3" t="inlineStr">
        <x:is>
          <x:t xml:space="preserve">Bull|Anthropic|2028|SpaceXAI</x:t>
        </x:is>
      </x:c>
      <x:c r="B72" s="3" t="inlineStr">
        <x:is>
          <x:t xml:space="preserve">Bull</x:t>
        </x:is>
      </x:c>
      <x:c r="C72" s="3" t="inlineStr">
        <x:is>
          <x:t xml:space="preserve">Anthropic</x:t>
        </x:is>
      </x:c>
      <x:c r="D72" s="3" t="n">
        <x:v>2028</x:v>
      </x:c>
      <x:c r="E72" s="3" t="inlineStr">
        <x:is>
          <x:t xml:space="preserve">SpaceXAI</x:t>
        </x:is>
      </x:c>
      <x:c r="F72" s="27" t="n">
        <x:v>1286</x:v>
      </x:c>
      <x:c r="G72" s="17" t="n">
        <x:v>0.5095902</x:v>
      </x:c>
      <x:c r="H72" s="28" t="n">
        <x:f>F72*G72</x:f>
        <x:v>655.3329972</x:v>
      </x:c>
      <x:c r="I72" s="17" t="n">
        <x:v>0.695</x:v>
      </x:c>
      <x:c r="J72" s="6" t="n">
        <x:f>1-I72</x:f>
        <x:v>0.30500000000000005</x:v>
      </x:c>
      <x:c r="K72" s="28" t="n">
        <x:f>H72*I72</x:f>
        <x:v>455.456433054</x:v>
      </x:c>
      <x:c r="L72" s="3" t="inlineStr">
        <x:is>
          <x:t xml:space="preserve">epoch_csp_total_power_x_user_contract_share_seed</x:t>
        </x:is>
      </x:c>
      <x:c r="M72" s="3" t="inlineStr">
        <x:is>
          <x:t xml:space="preserve">SRC_EPOCH_AI_DATA_CENTERS; EPOCH_NORMALIZED_USER_SITES</x:t>
        </x:is>
      </x:c>
      <x:c r="N7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73">
      <x:c r="A73" s="3" t="inlineStr">
        <x:is>
          <x:t xml:space="preserve">Grid-Constrained / Efficiency-Upside|Anthropic|2028|SpaceXAI</x:t>
        </x:is>
      </x:c>
      <x:c r="B73" s="3" t="inlineStr">
        <x:is>
          <x:t xml:space="preserve">Grid-Constrained / Efficiency-Upside</x:t>
        </x:is>
      </x:c>
      <x:c r="C73" s="3" t="inlineStr">
        <x:is>
          <x:t xml:space="preserve">Anthropic</x:t>
        </x:is>
      </x:c>
      <x:c r="D73" s="3" t="n">
        <x:v>2028</x:v>
      </x:c>
      <x:c r="E73" s="3" t="inlineStr">
        <x:is>
          <x:t xml:space="preserve">SpaceXAI</x:t>
        </x:is>
      </x:c>
      <x:c r="F73" s="27" t="n">
        <x:v>1286</x:v>
      </x:c>
      <x:c r="G73" s="17" t="n">
        <x:v>0.5095902</x:v>
      </x:c>
      <x:c r="H73" s="28" t="n">
        <x:f>F73*G73</x:f>
        <x:v>655.3329972</x:v>
      </x:c>
      <x:c r="I73" s="17" t="n">
        <x:v>0.66</x:v>
      </x:c>
      <x:c r="J73" s="6" t="n">
        <x:f>1-I73</x:f>
        <x:v>0.33999999999999997</x:v>
      </x:c>
      <x:c r="K73" s="28" t="n">
        <x:f>H73*I73</x:f>
        <x:v>432.519778152</x:v>
      </x:c>
      <x:c r="L73" s="3" t="inlineStr">
        <x:is>
          <x:t xml:space="preserve">epoch_csp_total_power_x_user_contract_share_seed</x:t>
        </x:is>
      </x:c>
      <x:c r="M73" s="3" t="inlineStr">
        <x:is>
          <x:t xml:space="preserve">SRC_EPOCH_AI_DATA_CENTERS; EPOCH_NORMALIZED_USER_SITES</x:t>
        </x:is>
      </x:c>
      <x:c r="N7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74">
      <x:c r="A74" s="3" t="inlineStr">
        <x:is>
          <x:t xml:space="preserve">Bear|Anthropic|2029|SpaceXAI</x:t>
        </x:is>
      </x:c>
      <x:c r="B74" s="3" t="inlineStr">
        <x:is>
          <x:t xml:space="preserve">Bear</x:t>
        </x:is>
      </x:c>
      <x:c r="C74" s="3" t="inlineStr">
        <x:is>
          <x:t xml:space="preserve">Anthropic</x:t>
        </x:is>
      </x:c>
      <x:c r="D74" s="3" t="n">
        <x:v>2029</x:v>
      </x:c>
      <x:c r="E74" s="3" t="inlineStr">
        <x:is>
          <x:t xml:space="preserve">SpaceXAI</x:t>
        </x:is>
      </x:c>
      <x:c r="F74" s="27" t="n">
        <x:v>1286</x:v>
      </x:c>
      <x:c r="G74" s="17" t="n">
        <x:v>0.5095902</x:v>
      </x:c>
      <x:c r="H74" s="28" t="n">
        <x:f>F74*G74</x:f>
        <x:v>655.3329972</x:v>
      </x:c>
      <x:c r="I74" s="17" t="n">
        <x:v>0.59</x:v>
      </x:c>
      <x:c r="J74" s="6" t="n">
        <x:f>1-I74</x:f>
        <x:v>0.41000000000000003</x:v>
      </x:c>
      <x:c r="K74" s="28" t="n">
        <x:f>H74*I74</x:f>
        <x:v>386.646468348</x:v>
      </x:c>
      <x:c r="L74" s="3" t="inlineStr">
        <x:is>
          <x:t xml:space="preserve">epoch_csp_total_power_x_user_contract_share_seed</x:t>
        </x:is>
      </x:c>
      <x:c r="M74" s="3" t="inlineStr">
        <x:is>
          <x:t xml:space="preserve">SRC_EPOCH_AI_DATA_CENTERS; EPOCH_NORMALIZED_USER_SITES</x:t>
        </x:is>
      </x:c>
      <x:c r="N7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75">
      <x:c r="A75" s="3" t="inlineStr">
        <x:is>
          <x:t xml:space="preserve">Base|Anthropic|2029|SpaceXAI</x:t>
        </x:is>
      </x:c>
      <x:c r="B75" s="3" t="inlineStr">
        <x:is>
          <x:t xml:space="preserve">Base</x:t>
        </x:is>
      </x:c>
      <x:c r="C75" s="3" t="inlineStr">
        <x:is>
          <x:t xml:space="preserve">Anthropic</x:t>
        </x:is>
      </x:c>
      <x:c r="D75" s="3" t="n">
        <x:v>2029</x:v>
      </x:c>
      <x:c r="E75" s="3" t="inlineStr">
        <x:is>
          <x:t xml:space="preserve">SpaceXAI</x:t>
        </x:is>
      </x:c>
      <x:c r="F75" s="27" t="n">
        <x:v>1286</x:v>
      </x:c>
      <x:c r="G75" s="17" t="n">
        <x:v>0.5095902</x:v>
      </x:c>
      <x:c r="H75" s="28" t="n">
        <x:f>F75*G75</x:f>
        <x:v>655.3329972</x:v>
      </x:c>
      <x:c r="I75" s="17" t="n">
        <x:v>0.6850000000000001</x:v>
      </x:c>
      <x:c r="J75" s="6" t="n">
        <x:f>1-I75</x:f>
        <x:v>0.31499999999999995</x:v>
      </x:c>
      <x:c r="K75" s="28" t="n">
        <x:f>H75*I75</x:f>
        <x:v>448.90310308200003</x:v>
      </x:c>
      <x:c r="L75" s="3" t="inlineStr">
        <x:is>
          <x:t xml:space="preserve">epoch_csp_total_power_x_user_contract_share_seed</x:t>
        </x:is>
      </x:c>
      <x:c r="M75" s="3" t="inlineStr">
        <x:is>
          <x:t xml:space="preserve">SRC_EPOCH_AI_DATA_CENTERS; EPOCH_NORMALIZED_USER_SITES</x:t>
        </x:is>
      </x:c>
      <x:c r="N7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76">
      <x:c r="A76" s="3" t="inlineStr">
        <x:is>
          <x:t xml:space="preserve">Bull|Anthropic|2029|SpaceXAI</x:t>
        </x:is>
      </x:c>
      <x:c r="B76" s="3" t="inlineStr">
        <x:is>
          <x:t xml:space="preserve">Bull</x:t>
        </x:is>
      </x:c>
      <x:c r="C76" s="3" t="inlineStr">
        <x:is>
          <x:t xml:space="preserve">Anthropic</x:t>
        </x:is>
      </x:c>
      <x:c r="D76" s="3" t="n">
        <x:v>2029</x:v>
      </x:c>
      <x:c r="E76" s="3" t="inlineStr">
        <x:is>
          <x:t xml:space="preserve">SpaceXAI</x:t>
        </x:is>
      </x:c>
      <x:c r="F76" s="27" t="n">
        <x:v>1286</x:v>
      </x:c>
      <x:c r="G76" s="17" t="n">
        <x:v>0.5095902</x:v>
      </x:c>
      <x:c r="H76" s="28" t="n">
        <x:f>F76*G76</x:f>
        <x:v>655.3329972</x:v>
      </x:c>
      <x:c r="I76" s="17" t="n">
        <x:v>0.758</x:v>
      </x:c>
      <x:c r="J76" s="6" t="n">
        <x:f>1-I76</x:f>
        <x:v>0.242</x:v>
      </x:c>
      <x:c r="K76" s="28" t="n">
        <x:f>H76*I76</x:f>
        <x:v>496.74241187760003</x:v>
      </x:c>
      <x:c r="L76" s="3" t="inlineStr">
        <x:is>
          <x:t xml:space="preserve">epoch_csp_total_power_x_user_contract_share_seed</x:t>
        </x:is>
      </x:c>
      <x:c r="M76" s="3" t="inlineStr">
        <x:is>
          <x:t xml:space="preserve">SRC_EPOCH_AI_DATA_CENTERS; EPOCH_NORMALIZED_USER_SITES</x:t>
        </x:is>
      </x:c>
      <x:c r="N7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77">
      <x:c r="A77" s="3" t="inlineStr">
        <x:is>
          <x:t xml:space="preserve">Grid-Constrained / Efficiency-Upside|Anthropic|2029|SpaceXAI</x:t>
        </x:is>
      </x:c>
      <x:c r="B77" s="3" t="inlineStr">
        <x:is>
          <x:t xml:space="preserve">Grid-Constrained / Efficiency-Upside</x:t>
        </x:is>
      </x:c>
      <x:c r="C77" s="3" t="inlineStr">
        <x:is>
          <x:t xml:space="preserve">Anthropic</x:t>
        </x:is>
      </x:c>
      <x:c r="D77" s="3" t="n">
        <x:v>2029</x:v>
      </x:c>
      <x:c r="E77" s="3" t="inlineStr">
        <x:is>
          <x:t xml:space="preserve">SpaceXAI</x:t>
        </x:is>
      </x:c>
      <x:c r="F77" s="27" t="n">
        <x:v>1286</x:v>
      </x:c>
      <x:c r="G77" s="17" t="n">
        <x:v>0.5095902</x:v>
      </x:c>
      <x:c r="H77" s="28" t="n">
        <x:f>F77*G77</x:f>
        <x:v>655.3329972</x:v>
      </x:c>
      <x:c r="I77" s="17" t="n">
        <x:v>0.72</x:v>
      </x:c>
      <x:c r="J77" s="6" t="n">
        <x:f>1-I77</x:f>
        <x:v>0.28</x:v>
      </x:c>
      <x:c r="K77" s="28" t="n">
        <x:f>H77*I77</x:f>
        <x:v>471.839757984</x:v>
      </x:c>
      <x:c r="L77" s="3" t="inlineStr">
        <x:is>
          <x:t xml:space="preserve">epoch_csp_total_power_x_user_contract_share_seed</x:t>
        </x:is>
      </x:c>
      <x:c r="M77" s="3" t="inlineStr">
        <x:is>
          <x:t xml:space="preserve">SRC_EPOCH_AI_DATA_CENTERS; EPOCH_NORMALIZED_USER_SITES</x:t>
        </x:is>
      </x:c>
      <x:c r="N7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78">
      <x:c r="A78" s="3" t="inlineStr">
        <x:is>
          <x:t xml:space="preserve">Bear|Anthropic|2030|SpaceXAI</x:t>
        </x:is>
      </x:c>
      <x:c r="B78" s="3" t="inlineStr">
        <x:is>
          <x:t xml:space="preserve">Bear</x:t>
        </x:is>
      </x:c>
      <x:c r="C78" s="3" t="inlineStr">
        <x:is>
          <x:t xml:space="preserve">Anthropic</x:t>
        </x:is>
      </x:c>
      <x:c r="D78" s="3" t="n">
        <x:v>2030</x:v>
      </x:c>
      <x:c r="E78" s="3" t="inlineStr">
        <x:is>
          <x:t xml:space="preserve">SpaceXAI</x:t>
        </x:is>
      </x:c>
      <x:c r="F78" s="27" t="n">
        <x:v>1286</x:v>
      </x:c>
      <x:c r="G78" s="17" t="n">
        <x:v>0.5095902</x:v>
      </x:c>
      <x:c r="H78" s="28" t="n">
        <x:f>F78*G78</x:f>
        <x:v>655.3329972</x:v>
      </x:c>
      <x:c r="I78" s="17" t="n">
        <x:v>0.64</x:v>
      </x:c>
      <x:c r="J78" s="6" t="n">
        <x:f>1-I78</x:f>
        <x:v>0.36</x:v>
      </x:c>
      <x:c r="K78" s="28" t="n">
        <x:f>H78*I78</x:f>
        <x:v>419.413118208</x:v>
      </x:c>
      <x:c r="L78" s="3" t="inlineStr">
        <x:is>
          <x:t xml:space="preserve">epoch_csp_total_power_x_user_contract_share_seed</x:t>
        </x:is>
      </x:c>
      <x:c r="M78" s="3" t="inlineStr">
        <x:is>
          <x:t xml:space="preserve">SRC_EPOCH_AI_DATA_CENTERS; EPOCH_NORMALIZED_USER_SITES</x:t>
        </x:is>
      </x:c>
      <x:c r="N7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79">
      <x:c r="A79" s="3" t="inlineStr">
        <x:is>
          <x:t xml:space="preserve">Base|Anthropic|2030|SpaceXAI</x:t>
        </x:is>
      </x:c>
      <x:c r="B79" s="3" t="inlineStr">
        <x:is>
          <x:t xml:space="preserve">Base</x:t>
        </x:is>
      </x:c>
      <x:c r="C79" s="3" t="inlineStr">
        <x:is>
          <x:t xml:space="preserve">Anthropic</x:t>
        </x:is>
      </x:c>
      <x:c r="D79" s="3" t="n">
        <x:v>2030</x:v>
      </x:c>
      <x:c r="E79" s="3" t="inlineStr">
        <x:is>
          <x:t xml:space="preserve">SpaceXAI</x:t>
        </x:is>
      </x:c>
      <x:c r="F79" s="27" t="n">
        <x:v>1286</x:v>
      </x:c>
      <x:c r="G79" s="17" t="n">
        <x:v>0.5095902</x:v>
      </x:c>
      <x:c r="H79" s="28" t="n">
        <x:f>F79*G79</x:f>
        <x:v>655.3329972</x:v>
      </x:c>
      <x:c r="I79" s="17" t="n">
        <x:v>0.74</x:v>
      </x:c>
      <x:c r="J79" s="6" t="n">
        <x:f>1-I79</x:f>
        <x:v>0.26</x:v>
      </x:c>
      <x:c r="K79" s="28" t="n">
        <x:f>H79*I79</x:f>
        <x:v>484.946417928</x:v>
      </x:c>
      <x:c r="L79" s="3" t="inlineStr">
        <x:is>
          <x:t xml:space="preserve">epoch_csp_total_power_x_user_contract_share_seed</x:t>
        </x:is>
      </x:c>
      <x:c r="M79" s="3" t="inlineStr">
        <x:is>
          <x:t xml:space="preserve">SRC_EPOCH_AI_DATA_CENTERS; EPOCH_NORMALIZED_USER_SITES</x:t>
        </x:is>
      </x:c>
      <x:c r="N7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80">
      <x:c r="A80" s="3" t="inlineStr">
        <x:is>
          <x:t xml:space="preserve">Bull|Anthropic|2030|SpaceXAI</x:t>
        </x:is>
      </x:c>
      <x:c r="B80" s="3" t="inlineStr">
        <x:is>
          <x:t xml:space="preserve">Bull</x:t>
        </x:is>
      </x:c>
      <x:c r="C80" s="3" t="inlineStr">
        <x:is>
          <x:t xml:space="preserve">Anthropic</x:t>
        </x:is>
      </x:c>
      <x:c r="D80" s="3" t="n">
        <x:v>2030</x:v>
      </x:c>
      <x:c r="E80" s="3" t="inlineStr">
        <x:is>
          <x:t xml:space="preserve">SpaceXAI</x:t>
        </x:is>
      </x:c>
      <x:c r="F80" s="27" t="n">
        <x:v>1286</x:v>
      </x:c>
      <x:c r="G80" s="17" t="n">
        <x:v>0.5095902</x:v>
      </x:c>
      <x:c r="H80" s="28" t="n">
        <x:f>F80*G80</x:f>
        <x:v>655.3329972</x:v>
      </x:c>
      <x:c r="I80" s="17" t="n">
        <x:v>0.82</x:v>
      </x:c>
      <x:c r="J80" s="6" t="n">
        <x:f>1-I80</x:f>
        <x:v>0.18000000000000005</x:v>
      </x:c>
      <x:c r="K80" s="28" t="n">
        <x:f>H80*I80</x:f>
        <x:v>537.373057704</x:v>
      </x:c>
      <x:c r="L80" s="3" t="inlineStr">
        <x:is>
          <x:t xml:space="preserve">epoch_csp_total_power_x_user_contract_share_seed</x:t>
        </x:is>
      </x:c>
      <x:c r="M80" s="3" t="inlineStr">
        <x:is>
          <x:t xml:space="preserve">SRC_EPOCH_AI_DATA_CENTERS; EPOCH_NORMALIZED_USER_SITES</x:t>
        </x:is>
      </x:c>
      <x:c r="N8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81">
      <x:c r="A81" s="3" t="inlineStr">
        <x:is>
          <x:t xml:space="preserve">Grid-Constrained / Efficiency-Upside|Anthropic|2030|SpaceXAI</x:t>
        </x:is>
      </x:c>
      <x:c r="B81" s="3" t="inlineStr">
        <x:is>
          <x:t xml:space="preserve">Grid-Constrained / Efficiency-Upside</x:t>
        </x:is>
      </x:c>
      <x:c r="C81" s="3" t="inlineStr">
        <x:is>
          <x:t xml:space="preserve">Anthropic</x:t>
        </x:is>
      </x:c>
      <x:c r="D81" s="3" t="n">
        <x:v>2030</x:v>
      </x:c>
      <x:c r="E81" s="3" t="inlineStr">
        <x:is>
          <x:t xml:space="preserve">SpaceXAI</x:t>
        </x:is>
      </x:c>
      <x:c r="F81" s="27" t="n">
        <x:v>1286</x:v>
      </x:c>
      <x:c r="G81" s="17" t="n">
        <x:v>0.5095902</x:v>
      </x:c>
      <x:c r="H81" s="28" t="n">
        <x:f>F81*G81</x:f>
        <x:v>655.3329972</x:v>
      </x:c>
      <x:c r="I81" s="17" t="n">
        <x:v>0.78</x:v>
      </x:c>
      <x:c r="J81" s="6" t="n">
        <x:f>1-I81</x:f>
        <x:v>0.21999999999999997</x:v>
      </x:c>
      <x:c r="K81" s="28" t="n">
        <x:f>H81*I81</x:f>
        <x:v>511.159737816</x:v>
      </x:c>
      <x:c r="L81" s="3" t="inlineStr">
        <x:is>
          <x:t xml:space="preserve">epoch_csp_total_power_x_user_contract_share_seed</x:t>
        </x:is>
      </x:c>
      <x:c r="M81" s="3" t="inlineStr">
        <x:is>
          <x:t xml:space="preserve">SRC_EPOCH_AI_DATA_CENTERS; EPOCH_NORMALIZED_USER_SITES</x:t>
        </x:is>
      </x:c>
      <x:c r="N8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82">
      <x:c r="A82" s="3" t="inlineStr">
        <x:is>
          <x:t xml:space="preserve">Bear|Google|2026|Google</x:t>
        </x:is>
      </x:c>
      <x:c r="B82" s="3" t="inlineStr">
        <x:is>
          <x:t xml:space="preserve">Bear</x:t>
        </x:is>
      </x:c>
      <x:c r="C82" s="3" t="inlineStr">
        <x:is>
          <x:t xml:space="preserve">Google</x:t>
        </x:is>
      </x:c>
      <x:c r="D82" s="3" t="n">
        <x:v>2026</x:v>
      </x:c>
      <x:c r="E82" s="3" t="inlineStr">
        <x:is>
          <x:t xml:space="preserve">Google</x:t>
        </x:is>
      </x:c>
      <x:c r="F82" s="27" t="n">
        <x:v>3138</x:v>
      </x:c>
      <x:c r="G82" s="17" t="n">
        <x:v>0.66411727</x:v>
      </x:c>
      <x:c r="H82" s="28" t="n">
        <x:f>F82*G82</x:f>
        <x:v>2083.99999326</x:v>
      </x:c>
      <x:c r="I82" s="17" t="n">
        <x:v>0.47</x:v>
      </x:c>
      <x:c r="J82" s="6" t="n">
        <x:f>1-I82</x:f>
        <x:v>0.53</x:v>
      </x:c>
      <x:c r="K82" s="28" t="n">
        <x:f>H82*I82</x:f>
        <x:v>979.4799968321998</x:v>
      </x:c>
      <x:c r="L82" s="3" t="inlineStr">
        <x:is>
          <x:t xml:space="preserve">epoch_csp_total_power_x_user_contract_share_seed</x:t>
        </x:is>
      </x:c>
      <x:c r="M82" s="3" t="inlineStr">
        <x:is>
          <x:t xml:space="preserve">SRC_EPOCH_AI_DATA_CENTERS; EPOCH_NORMALIZED_USER_SITES</x:t>
        </x:is>
      </x:c>
      <x:c r="N8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83">
      <x:c r="A83" s="3" t="inlineStr">
        <x:is>
          <x:t xml:space="preserve">Base|Google|2026|Google</x:t>
        </x:is>
      </x:c>
      <x:c r="B83" s="3" t="inlineStr">
        <x:is>
          <x:t xml:space="preserve">Base</x:t>
        </x:is>
      </x:c>
      <x:c r="C83" s="3" t="inlineStr">
        <x:is>
          <x:t xml:space="preserve">Google</x:t>
        </x:is>
      </x:c>
      <x:c r="D83" s="3" t="n">
        <x:v>2026</x:v>
      </x:c>
      <x:c r="E83" s="3" t="inlineStr">
        <x:is>
          <x:t xml:space="preserve">Google</x:t>
        </x:is>
      </x:c>
      <x:c r="F83" s="27" t="n">
        <x:v>3138</x:v>
      </x:c>
      <x:c r="G83" s="17" t="n">
        <x:v>0.66411727</x:v>
      </x:c>
      <x:c r="H83" s="28" t="n">
        <x:f>F83*G83</x:f>
        <x:v>2083.99999326</x:v>
      </x:c>
      <x:c r="I83" s="17" t="n">
        <x:v>0.55</x:v>
      </x:c>
      <x:c r="J83" s="6" t="n">
        <x:f>1-I83</x:f>
        <x:v>0.44999999999999996</x:v>
      </x:c>
      <x:c r="K83" s="28" t="n">
        <x:f>H83*I83</x:f>
        <x:v>1146.1999962930001</x:v>
      </x:c>
      <x:c r="L83" s="3" t="inlineStr">
        <x:is>
          <x:t xml:space="preserve">epoch_csp_total_power_x_user_contract_share_seed</x:t>
        </x:is>
      </x:c>
      <x:c r="M83" s="3" t="inlineStr">
        <x:is>
          <x:t xml:space="preserve">SRC_EPOCH_AI_DATA_CENTERS; EPOCH_NORMALIZED_USER_SITES</x:t>
        </x:is>
      </x:c>
      <x:c r="N8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84">
      <x:c r="A84" s="3" t="inlineStr">
        <x:is>
          <x:t xml:space="preserve">Bull|Google|2026|Google</x:t>
        </x:is>
      </x:c>
      <x:c r="B84" s="3" t="inlineStr">
        <x:is>
          <x:t xml:space="preserve">Bull</x:t>
        </x:is>
      </x:c>
      <x:c r="C84" s="3" t="inlineStr">
        <x:is>
          <x:t xml:space="preserve">Google</x:t>
        </x:is>
      </x:c>
      <x:c r="D84" s="3" t="n">
        <x:v>2026</x:v>
      </x:c>
      <x:c r="E84" s="3" t="inlineStr">
        <x:is>
          <x:t xml:space="preserve">Google</x:t>
        </x:is>
      </x:c>
      <x:c r="F84" s="27" t="n">
        <x:v>3138</x:v>
      </x:c>
      <x:c r="G84" s="17" t="n">
        <x:v>0.66411727</x:v>
      </x:c>
      <x:c r="H84" s="28" t="n">
        <x:f>F84*G84</x:f>
        <x:v>2083.99999326</x:v>
      </x:c>
      <x:c r="I84" s="17" t="n">
        <x:v>0.6</x:v>
      </x:c>
      <x:c r="J84" s="6" t="n">
        <x:f>1-I84</x:f>
        <x:v>0.4</x:v>
      </x:c>
      <x:c r="K84" s="28" t="n">
        <x:f>H84*I84</x:f>
        <x:v>1250.3999959559999</x:v>
      </x:c>
      <x:c r="L84" s="3" t="inlineStr">
        <x:is>
          <x:t xml:space="preserve">epoch_csp_total_power_x_user_contract_share_seed</x:t>
        </x:is>
      </x:c>
      <x:c r="M84" s="3" t="inlineStr">
        <x:is>
          <x:t xml:space="preserve">SRC_EPOCH_AI_DATA_CENTERS; EPOCH_NORMALIZED_USER_SITES</x:t>
        </x:is>
      </x:c>
      <x:c r="N8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85">
      <x:c r="A85" s="3" t="inlineStr">
        <x:is>
          <x:t xml:space="preserve">Grid-Constrained / Efficiency-Upside|Google|2026|Google</x:t>
        </x:is>
      </x:c>
      <x:c r="B85" s="3" t="inlineStr">
        <x:is>
          <x:t xml:space="preserve">Grid-Constrained / Efficiency-Upside</x:t>
        </x:is>
      </x:c>
      <x:c r="C85" s="3" t="inlineStr">
        <x:is>
          <x:t xml:space="preserve">Google</x:t>
        </x:is>
      </x:c>
      <x:c r="D85" s="3" t="n">
        <x:v>2026</x:v>
      </x:c>
      <x:c r="E85" s="3" t="inlineStr">
        <x:is>
          <x:t xml:space="preserve">Google</x:t>
        </x:is>
      </x:c>
      <x:c r="F85" s="27" t="n">
        <x:v>3138</x:v>
      </x:c>
      <x:c r="G85" s="17" t="n">
        <x:v>0.66411727</x:v>
      </x:c>
      <x:c r="H85" s="28" t="n">
        <x:f>F85*G85</x:f>
        <x:v>2083.99999326</x:v>
      </x:c>
      <x:c r="I85" s="17" t="n">
        <x:v>0.57</x:v>
      </x:c>
      <x:c r="J85" s="6" t="n">
        <x:f>1-I85</x:f>
        <x:v>0.43000000000000005</x:v>
      </x:c>
      <x:c r="K85" s="28" t="n">
        <x:f>H85*I85</x:f>
        <x:v>1187.8799961582</x:v>
      </x:c>
      <x:c r="L85" s="3" t="inlineStr">
        <x:is>
          <x:t xml:space="preserve">epoch_csp_total_power_x_user_contract_share_seed</x:t>
        </x:is>
      </x:c>
      <x:c r="M85" s="3" t="inlineStr">
        <x:is>
          <x:t xml:space="preserve">SRC_EPOCH_AI_DATA_CENTERS; EPOCH_NORMALIZED_USER_SITES</x:t>
        </x:is>
      </x:c>
      <x:c r="N8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86">
      <x:c r="A86" s="3" t="inlineStr">
        <x:is>
          <x:t xml:space="preserve">Bear|Google|2027|Google</x:t>
        </x:is>
      </x:c>
      <x:c r="B86" s="3" t="inlineStr">
        <x:is>
          <x:t xml:space="preserve">Bear</x:t>
        </x:is>
      </x:c>
      <x:c r="C86" s="3" t="inlineStr">
        <x:is>
          <x:t xml:space="preserve">Google</x:t>
        </x:is>
      </x:c>
      <x:c r="D86" s="3" t="n">
        <x:v>2027</x:v>
      </x:c>
      <x:c r="E86" s="3" t="inlineStr">
        <x:is>
          <x:t xml:space="preserve">Google</x:t>
        </x:is>
      </x:c>
      <x:c r="F86" s="27" t="n">
        <x:v>4769</x:v>
      </x:c>
      <x:c r="G86" s="17" t="n">
        <x:v>0.7492136700000001</x:v>
      </x:c>
      <x:c r="H86" s="28" t="n">
        <x:f>F86*G86</x:f>
        <x:v>3572.9999922300003</x:v>
      </x:c>
      <x:c r="I86" s="17" t="n">
        <x:v>0.508</x:v>
      </x:c>
      <x:c r="J86" s="6" t="n">
        <x:f>1-I86</x:f>
        <x:v>0.492</x:v>
      </x:c>
      <x:c r="K86" s="28" t="n">
        <x:f>H86*I86</x:f>
        <x:v>1815.0839960528401</x:v>
      </x:c>
      <x:c r="L86" s="3" t="inlineStr">
        <x:is>
          <x:t xml:space="preserve">epoch_csp_total_power_x_user_contract_share_seed</x:t>
        </x:is>
      </x:c>
      <x:c r="M86" s="3" t="inlineStr">
        <x:is>
          <x:t xml:space="preserve">SRC_EPOCH_AI_DATA_CENTERS; EPOCH_NORMALIZED_USER_SITES</x:t>
        </x:is>
      </x:c>
      <x:c r="N8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87">
      <x:c r="A87" s="3" t="inlineStr">
        <x:is>
          <x:t xml:space="preserve">Base|Google|2027|Google</x:t>
        </x:is>
      </x:c>
      <x:c r="B87" s="3" t="inlineStr">
        <x:is>
          <x:t xml:space="preserve">Base</x:t>
        </x:is>
      </x:c>
      <x:c r="C87" s="3" t="inlineStr">
        <x:is>
          <x:t xml:space="preserve">Google</x:t>
        </x:is>
      </x:c>
      <x:c r="D87" s="3" t="n">
        <x:v>2027</x:v>
      </x:c>
      <x:c r="E87" s="3" t="inlineStr">
        <x:is>
          <x:t xml:space="preserve">Google</x:t>
        </x:is>
      </x:c>
      <x:c r="F87" s="27" t="n">
        <x:v>4769</x:v>
      </x:c>
      <x:c r="G87" s="17" t="n">
        <x:v>0.7492136700000001</x:v>
      </x:c>
      <x:c r="H87" s="28" t="n">
        <x:f>F87*G87</x:f>
        <x:v>3572.9999922300003</x:v>
      </x:c>
      <x:c r="I87" s="17" t="n">
        <x:v>0.593</x:v>
      </x:c>
      <x:c r="J87" s="6" t="n">
        <x:f>1-I87</x:f>
        <x:v>0.40700000000000003</x:v>
      </x:c>
      <x:c r="K87" s="28" t="n">
        <x:f>H87*I87</x:f>
        <x:v>2118.78899539239</x:v>
      </x:c>
      <x:c r="L87" s="3" t="inlineStr">
        <x:is>
          <x:t xml:space="preserve">epoch_csp_total_power_x_user_contract_share_seed</x:t>
        </x:is>
      </x:c>
      <x:c r="M87" s="3" t="inlineStr">
        <x:is>
          <x:t xml:space="preserve">SRC_EPOCH_AI_DATA_CENTERS; EPOCH_NORMALIZED_USER_SITES</x:t>
        </x:is>
      </x:c>
      <x:c r="N8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88">
      <x:c r="A88" s="3" t="inlineStr">
        <x:is>
          <x:t xml:space="preserve">Bull|Google|2027|Google</x:t>
        </x:is>
      </x:c>
      <x:c r="B88" s="3" t="inlineStr">
        <x:is>
          <x:t xml:space="preserve">Bull</x:t>
        </x:is>
      </x:c>
      <x:c r="C88" s="3" t="inlineStr">
        <x:is>
          <x:t xml:space="preserve">Google</x:t>
        </x:is>
      </x:c>
      <x:c r="D88" s="3" t="n">
        <x:v>2027</x:v>
      </x:c>
      <x:c r="E88" s="3" t="inlineStr">
        <x:is>
          <x:t xml:space="preserve">Google</x:t>
        </x:is>
      </x:c>
      <x:c r="F88" s="27" t="n">
        <x:v>4769</x:v>
      </x:c>
      <x:c r="G88" s="17" t="n">
        <x:v>0.7492136700000001</x:v>
      </x:c>
      <x:c r="H88" s="28" t="n">
        <x:f>F88*G88</x:f>
        <x:v>3572.9999922300003</x:v>
      </x:c>
      <x:c r="I88" s="17" t="n">
        <x:v>0.65</x:v>
      </x:c>
      <x:c r="J88" s="6" t="n">
        <x:f>1-I88</x:f>
        <x:v>0.35</x:v>
      </x:c>
      <x:c r="K88" s="28" t="n">
        <x:f>H88*I88</x:f>
        <x:v>2322.4499949495003</x:v>
      </x:c>
      <x:c r="L88" s="3" t="inlineStr">
        <x:is>
          <x:t xml:space="preserve">epoch_csp_total_power_x_user_contract_share_seed</x:t>
        </x:is>
      </x:c>
      <x:c r="M88" s="3" t="inlineStr">
        <x:is>
          <x:t xml:space="preserve">SRC_EPOCH_AI_DATA_CENTERS; EPOCH_NORMALIZED_USER_SITES</x:t>
        </x:is>
      </x:c>
      <x:c r="N8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89">
      <x:c r="A89" s="3" t="inlineStr">
        <x:is>
          <x:t xml:space="preserve">Grid-Constrained / Efficiency-Upside|Google|2027|Google</x:t>
        </x:is>
      </x:c>
      <x:c r="B89" s="3" t="inlineStr">
        <x:is>
          <x:t xml:space="preserve">Grid-Constrained / Efficiency-Upside</x:t>
        </x:is>
      </x:c>
      <x:c r="C89" s="3" t="inlineStr">
        <x:is>
          <x:t xml:space="preserve">Google</x:t>
        </x:is>
      </x:c>
      <x:c r="D89" s="3" t="n">
        <x:v>2027</x:v>
      </x:c>
      <x:c r="E89" s="3" t="inlineStr">
        <x:is>
          <x:t xml:space="preserve">Google</x:t>
        </x:is>
      </x:c>
      <x:c r="F89" s="27" t="n">
        <x:v>4769</x:v>
      </x:c>
      <x:c r="G89" s="17" t="n">
        <x:v>0.7492136700000001</x:v>
      </x:c>
      <x:c r="H89" s="28" t="n">
        <x:f>F89*G89</x:f>
        <x:v>3572.9999922300003</x:v>
      </x:c>
      <x:c r="I89" s="17" t="n">
        <x:v>0.618</x:v>
      </x:c>
      <x:c r="J89" s="6" t="n">
        <x:f>1-I89</x:f>
        <x:v>0.382</x:v>
      </x:c>
      <x:c r="K89" s="28" t="n">
        <x:f>H89*I89</x:f>
        <x:v>2208.11399519814</x:v>
      </x:c>
      <x:c r="L89" s="3" t="inlineStr">
        <x:is>
          <x:t xml:space="preserve">epoch_csp_total_power_x_user_contract_share_seed</x:t>
        </x:is>
      </x:c>
      <x:c r="M89" s="3" t="inlineStr">
        <x:is>
          <x:t xml:space="preserve">SRC_EPOCH_AI_DATA_CENTERS; EPOCH_NORMALIZED_USER_SITES</x:t>
        </x:is>
      </x:c>
      <x:c r="N8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90">
      <x:c r="A90" s="3" t="inlineStr">
        <x:is>
          <x:t xml:space="preserve">Bear|Google|2028|Google</x:t>
        </x:is>
      </x:c>
      <x:c r="B90" s="3" t="inlineStr">
        <x:is>
          <x:t xml:space="preserve">Bear</x:t>
        </x:is>
      </x:c>
      <x:c r="C90" s="3" t="inlineStr">
        <x:is>
          <x:t xml:space="preserve">Google</x:t>
        </x:is>
      </x:c>
      <x:c r="D90" s="3" t="n">
        <x:v>2028</x:v>
      </x:c>
      <x:c r="E90" s="3" t="inlineStr">
        <x:is>
          <x:t xml:space="preserve">Google</x:t>
        </x:is>
      </x:c>
      <x:c r="F90" s="27" t="n">
        <x:v>5790</x:v>
      </x:c>
      <x:c r="G90" s="17" t="n">
        <x:v>0.79343696</x:v>
      </x:c>
      <x:c r="H90" s="28" t="n">
        <x:f>F90*G90</x:f>
        <x:v>4593.9999984</x:v>
      </x:c>
      <x:c r="I90" s="17" t="n">
        <x:v>0.545</x:v>
      </x:c>
      <x:c r="J90" s="6" t="n">
        <x:f>1-I90</x:f>
        <x:v>0.45499999999999996</x:v>
      </x:c>
      <x:c r="K90" s="28" t="n">
        <x:f>H90*I90</x:f>
        <x:v>2503.729999128</x:v>
      </x:c>
      <x:c r="L90" s="3" t="inlineStr">
        <x:is>
          <x:t xml:space="preserve">epoch_csp_total_power_x_user_contract_share_seed</x:t>
        </x:is>
      </x:c>
      <x:c r="M90" s="3" t="inlineStr">
        <x:is>
          <x:t xml:space="preserve">SRC_EPOCH_AI_DATA_CENTERS; EPOCH_NORMALIZED_USER_SITES</x:t>
        </x:is>
      </x:c>
      <x:c r="N9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91">
      <x:c r="A91" s="3" t="inlineStr">
        <x:is>
          <x:t xml:space="preserve">Base|Google|2028|Google</x:t>
        </x:is>
      </x:c>
      <x:c r="B91" s="3" t="inlineStr">
        <x:is>
          <x:t xml:space="preserve">Base</x:t>
        </x:is>
      </x:c>
      <x:c r="C91" s="3" t="inlineStr">
        <x:is>
          <x:t xml:space="preserve">Google</x:t>
        </x:is>
      </x:c>
      <x:c r="D91" s="3" t="n">
        <x:v>2028</x:v>
      </x:c>
      <x:c r="E91" s="3" t="inlineStr">
        <x:is>
          <x:t xml:space="preserve">Google</x:t>
        </x:is>
      </x:c>
      <x:c r="F91" s="27" t="n">
        <x:v>5790</x:v>
      </x:c>
      <x:c r="G91" s="17" t="n">
        <x:v>0.79343696</x:v>
      </x:c>
      <x:c r="H91" s="28" t="n">
        <x:f>F91*G91</x:f>
        <x:v>4593.9999984</x:v>
      </x:c>
      <x:c r="I91" s="17" t="n">
        <x:v>0.635</x:v>
      </x:c>
      <x:c r="J91" s="6" t="n">
        <x:f>1-I91</x:f>
        <x:v>0.365</x:v>
      </x:c>
      <x:c r="K91" s="28" t="n">
        <x:f>H91*I91</x:f>
        <x:v>2917.189998984</x:v>
      </x:c>
      <x:c r="L91" s="3" t="inlineStr">
        <x:is>
          <x:t xml:space="preserve">epoch_csp_total_power_x_user_contract_share_seed</x:t>
        </x:is>
      </x:c>
      <x:c r="M91" s="3" t="inlineStr">
        <x:is>
          <x:t xml:space="preserve">SRC_EPOCH_AI_DATA_CENTERS; EPOCH_NORMALIZED_USER_SITES</x:t>
        </x:is>
      </x:c>
      <x:c r="N9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92">
      <x:c r="A92" s="3" t="inlineStr">
        <x:is>
          <x:t xml:space="preserve">Bull|Google|2028|Google</x:t>
        </x:is>
      </x:c>
      <x:c r="B92" s="3" t="inlineStr">
        <x:is>
          <x:t xml:space="preserve">Bull</x:t>
        </x:is>
      </x:c>
      <x:c r="C92" s="3" t="inlineStr">
        <x:is>
          <x:t xml:space="preserve">Google</x:t>
        </x:is>
      </x:c>
      <x:c r="D92" s="3" t="n">
        <x:v>2028</x:v>
      </x:c>
      <x:c r="E92" s="3" t="inlineStr">
        <x:is>
          <x:t xml:space="preserve">Google</x:t>
        </x:is>
      </x:c>
      <x:c r="F92" s="27" t="n">
        <x:v>5790</x:v>
      </x:c>
      <x:c r="G92" s="17" t="n">
        <x:v>0.79343696</x:v>
      </x:c>
      <x:c r="H92" s="28" t="n">
        <x:f>F92*G92</x:f>
        <x:v>4593.9999984</x:v>
      </x:c>
      <x:c r="I92" s="17" t="n">
        <x:v>0.7</x:v>
      </x:c>
      <x:c r="J92" s="6" t="n">
        <x:f>1-I92</x:f>
        <x:v>0.30000000000000004</x:v>
      </x:c>
      <x:c r="K92" s="28" t="n">
        <x:f>H92*I92</x:f>
        <x:v>3215.7999988799997</x:v>
      </x:c>
      <x:c r="L92" s="3" t="inlineStr">
        <x:is>
          <x:t xml:space="preserve">epoch_csp_total_power_x_user_contract_share_seed</x:t>
        </x:is>
      </x:c>
      <x:c r="M92" s="3" t="inlineStr">
        <x:is>
          <x:t xml:space="preserve">SRC_EPOCH_AI_DATA_CENTERS; EPOCH_NORMALIZED_USER_SITES</x:t>
        </x:is>
      </x:c>
      <x:c r="N9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93">
      <x:c r="A93" s="3" t="inlineStr">
        <x:is>
          <x:t xml:space="preserve">Grid-Constrained / Efficiency-Upside|Google|2028|Google</x:t>
        </x:is>
      </x:c>
      <x:c r="B93" s="3" t="inlineStr">
        <x:is>
          <x:t xml:space="preserve">Grid-Constrained / Efficiency-Upside</x:t>
        </x:is>
      </x:c>
      <x:c r="C93" s="3" t="inlineStr">
        <x:is>
          <x:t xml:space="preserve">Google</x:t>
        </x:is>
      </x:c>
      <x:c r="D93" s="3" t="n">
        <x:v>2028</x:v>
      </x:c>
      <x:c r="E93" s="3" t="inlineStr">
        <x:is>
          <x:t xml:space="preserve">Google</x:t>
        </x:is>
      </x:c>
      <x:c r="F93" s="27" t="n">
        <x:v>5790</x:v>
      </x:c>
      <x:c r="G93" s="17" t="n">
        <x:v>0.79343696</x:v>
      </x:c>
      <x:c r="H93" s="28" t="n">
        <x:f>F93*G93</x:f>
        <x:v>4593.9999984</x:v>
      </x:c>
      <x:c r="I93" s="17" t="n">
        <x:v>0.665</x:v>
      </x:c>
      <x:c r="J93" s="6" t="n">
        <x:f>1-I93</x:f>
        <x:v>0.33499999999999996</x:v>
      </x:c>
      <x:c r="K93" s="28" t="n">
        <x:f>H93*I93</x:f>
        <x:v>3055.009998936</x:v>
      </x:c>
      <x:c r="L93" s="3" t="inlineStr">
        <x:is>
          <x:t xml:space="preserve">epoch_csp_total_power_x_user_contract_share_seed</x:t>
        </x:is>
      </x:c>
      <x:c r="M93" s="3" t="inlineStr">
        <x:is>
          <x:t xml:space="preserve">SRC_EPOCH_AI_DATA_CENTERS; EPOCH_NORMALIZED_USER_SITES</x:t>
        </x:is>
      </x:c>
      <x:c r="N9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94">
      <x:c r="A94" s="3" t="inlineStr">
        <x:is>
          <x:t xml:space="preserve">Bear|Google|2029|Google</x:t>
        </x:is>
      </x:c>
      <x:c r="B94" s="3" t="inlineStr">
        <x:is>
          <x:t xml:space="preserve">Bear</x:t>
        </x:is>
      </x:c>
      <x:c r="C94" s="3" t="inlineStr">
        <x:is>
          <x:t xml:space="preserve">Google</x:t>
        </x:is>
      </x:c>
      <x:c r="D94" s="3" t="n">
        <x:v>2029</x:v>
      </x:c>
      <x:c r="E94" s="3" t="inlineStr">
        <x:is>
          <x:t xml:space="preserve">Google</x:t>
        </x:is>
      </x:c>
      <x:c r="F94" s="27" t="n">
        <x:v>5790</x:v>
      </x:c>
      <x:c r="G94" s="17" t="n">
        <x:v>0.79343696</x:v>
      </x:c>
      <x:c r="H94" s="28" t="n">
        <x:f>F94*G94</x:f>
        <x:v>4593.9999984</x:v>
      </x:c>
      <x:c r="I94" s="17" t="n">
        <x:v>0.583</x:v>
      </x:c>
      <x:c r="J94" s="6" t="n">
        <x:f>1-I94</x:f>
        <x:v>0.41700000000000004</x:v>
      </x:c>
      <x:c r="K94" s="28" t="n">
        <x:f>H94*I94</x:f>
        <x:v>2678.3019990671996</x:v>
      </x:c>
      <x:c r="L94" s="3" t="inlineStr">
        <x:is>
          <x:t xml:space="preserve">epoch_csp_total_power_x_user_contract_share_seed</x:t>
        </x:is>
      </x:c>
      <x:c r="M94" s="3" t="inlineStr">
        <x:is>
          <x:t xml:space="preserve">SRC_EPOCH_AI_DATA_CENTERS; EPOCH_NORMALIZED_USER_SITES</x:t>
        </x:is>
      </x:c>
      <x:c r="N9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95">
      <x:c r="A95" s="3" t="inlineStr">
        <x:is>
          <x:t xml:space="preserve">Base|Google|2029|Google</x:t>
        </x:is>
      </x:c>
      <x:c r="B95" s="3" t="inlineStr">
        <x:is>
          <x:t xml:space="preserve">Base</x:t>
        </x:is>
      </x:c>
      <x:c r="C95" s="3" t="inlineStr">
        <x:is>
          <x:t xml:space="preserve">Google</x:t>
        </x:is>
      </x:c>
      <x:c r="D95" s="3" t="n">
        <x:v>2029</x:v>
      </x:c>
      <x:c r="E95" s="3" t="inlineStr">
        <x:is>
          <x:t xml:space="preserve">Google</x:t>
        </x:is>
      </x:c>
      <x:c r="F95" s="27" t="n">
        <x:v>5790</x:v>
      </x:c>
      <x:c r="G95" s="17" t="n">
        <x:v>0.79343696</x:v>
      </x:c>
      <x:c r="H95" s="28" t="n">
        <x:f>F95*G95</x:f>
        <x:v>4593.9999984</x:v>
      </x:c>
      <x:c r="I95" s="17" t="n">
        <x:v>0.677</x:v>
      </x:c>
      <x:c r="J95" s="6" t="n">
        <x:f>1-I95</x:f>
        <x:v>0.32299999999999995</x:v>
      </x:c>
      <x:c r="K95" s="28" t="n">
        <x:f>H95*I95</x:f>
        <x:v>3110.1379989168</x:v>
      </x:c>
      <x:c r="L95" s="3" t="inlineStr">
        <x:is>
          <x:t xml:space="preserve">epoch_csp_total_power_x_user_contract_share_seed</x:t>
        </x:is>
      </x:c>
      <x:c r="M95" s="3" t="inlineStr">
        <x:is>
          <x:t xml:space="preserve">SRC_EPOCH_AI_DATA_CENTERS; EPOCH_NORMALIZED_USER_SITES</x:t>
        </x:is>
      </x:c>
      <x:c r="N9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96">
      <x:c r="A96" s="3" t="inlineStr">
        <x:is>
          <x:t xml:space="preserve">Bull|Google|2029|Google</x:t>
        </x:is>
      </x:c>
      <x:c r="B96" s="3" t="inlineStr">
        <x:is>
          <x:t xml:space="preserve">Bull</x:t>
        </x:is>
      </x:c>
      <x:c r="C96" s="3" t="inlineStr">
        <x:is>
          <x:t xml:space="preserve">Google</x:t>
        </x:is>
      </x:c>
      <x:c r="D96" s="3" t="n">
        <x:v>2029</x:v>
      </x:c>
      <x:c r="E96" s="3" t="inlineStr">
        <x:is>
          <x:t xml:space="preserve">Google</x:t>
        </x:is>
      </x:c>
      <x:c r="F96" s="27" t="n">
        <x:v>5790</x:v>
      </x:c>
      <x:c r="G96" s="17" t="n">
        <x:v>0.79343696</x:v>
      </x:c>
      <x:c r="H96" s="28" t="n">
        <x:f>F96*G96</x:f>
        <x:v>4593.9999984</x:v>
      </x:c>
      <x:c r="I96" s="17" t="n">
        <x:v>0.75</x:v>
      </x:c>
      <x:c r="J96" s="6" t="n">
        <x:f>1-I96</x:f>
        <x:v>0.25</x:v>
      </x:c>
      <x:c r="K96" s="28" t="n">
        <x:f>H96*I96</x:f>
        <x:v>3445.4999988</x:v>
      </x:c>
      <x:c r="L96" s="3" t="inlineStr">
        <x:is>
          <x:t xml:space="preserve">epoch_csp_total_power_x_user_contract_share_seed</x:t>
        </x:is>
      </x:c>
      <x:c r="M96" s="3" t="inlineStr">
        <x:is>
          <x:t xml:space="preserve">SRC_EPOCH_AI_DATA_CENTERS; EPOCH_NORMALIZED_USER_SITES</x:t>
        </x:is>
      </x:c>
      <x:c r="N9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97">
      <x:c r="A97" s="3" t="inlineStr">
        <x:is>
          <x:t xml:space="preserve">Grid-Constrained / Efficiency-Upside|Google|2029|Google</x:t>
        </x:is>
      </x:c>
      <x:c r="B97" s="3" t="inlineStr">
        <x:is>
          <x:t xml:space="preserve">Grid-Constrained / Efficiency-Upside</x:t>
        </x:is>
      </x:c>
      <x:c r="C97" s="3" t="inlineStr">
        <x:is>
          <x:t xml:space="preserve">Google</x:t>
        </x:is>
      </x:c>
      <x:c r="D97" s="3" t="n">
        <x:v>2029</x:v>
      </x:c>
      <x:c r="E97" s="3" t="inlineStr">
        <x:is>
          <x:t xml:space="preserve">Google</x:t>
        </x:is>
      </x:c>
      <x:c r="F97" s="27" t="n">
        <x:v>5790</x:v>
      </x:c>
      <x:c r="G97" s="17" t="n">
        <x:v>0.79343696</x:v>
      </x:c>
      <x:c r="H97" s="28" t="n">
        <x:f>F97*G97</x:f>
        <x:v>4593.9999984</x:v>
      </x:c>
      <x:c r="I97" s="17" t="n">
        <x:v>0.713</x:v>
      </x:c>
      <x:c r="J97" s="6" t="n">
        <x:f>1-I97</x:f>
        <x:v>0.28700000000000003</x:v>
      </x:c>
      <x:c r="K97" s="28" t="n">
        <x:f>H97*I97</x:f>
        <x:v>3275.5219988592</x:v>
      </x:c>
      <x:c r="L97" s="3" t="inlineStr">
        <x:is>
          <x:t xml:space="preserve">epoch_csp_total_power_x_user_contract_share_seed</x:t>
        </x:is>
      </x:c>
      <x:c r="M97" s="3" t="inlineStr">
        <x:is>
          <x:t xml:space="preserve">SRC_EPOCH_AI_DATA_CENTERS; EPOCH_NORMALIZED_USER_SITES</x:t>
        </x:is>
      </x:c>
      <x:c r="N9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98">
      <x:c r="A98" s="3" t="inlineStr">
        <x:is>
          <x:t xml:space="preserve">Bear|Google|2030|Google</x:t>
        </x:is>
      </x:c>
      <x:c r="B98" s="3" t="inlineStr">
        <x:is>
          <x:t xml:space="preserve">Bear</x:t>
        </x:is>
      </x:c>
      <x:c r="C98" s="3" t="inlineStr">
        <x:is>
          <x:t xml:space="preserve">Google</x:t>
        </x:is>
      </x:c>
      <x:c r="D98" s="3" t="n">
        <x:v>2030</x:v>
      </x:c>
      <x:c r="E98" s="3" t="inlineStr">
        <x:is>
          <x:t xml:space="preserve">Google</x:t>
        </x:is>
      </x:c>
      <x:c r="F98" s="27" t="n">
        <x:v>5790</x:v>
      </x:c>
      <x:c r="G98" s="17" t="n">
        <x:v>0.79343696</x:v>
      </x:c>
      <x:c r="H98" s="28" t="n">
        <x:f>F98*G98</x:f>
        <x:v>4593.9999984</x:v>
      </x:c>
      <x:c r="I98" s="17" t="n">
        <x:v>0.62</x:v>
      </x:c>
      <x:c r="J98" s="6" t="n">
        <x:f>1-I98</x:f>
        <x:v>0.38</x:v>
      </x:c>
      <x:c r="K98" s="28" t="n">
        <x:f>H98*I98</x:f>
        <x:v>2848.279999008</x:v>
      </x:c>
      <x:c r="L98" s="3" t="inlineStr">
        <x:is>
          <x:t xml:space="preserve">epoch_csp_total_power_x_user_contract_share_seed</x:t>
        </x:is>
      </x:c>
      <x:c r="M98" s="3" t="inlineStr">
        <x:is>
          <x:t xml:space="preserve">SRC_EPOCH_AI_DATA_CENTERS; EPOCH_NORMALIZED_USER_SITES</x:t>
        </x:is>
      </x:c>
      <x:c r="N9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99">
      <x:c r="A99" s="3" t="inlineStr">
        <x:is>
          <x:t xml:space="preserve">Base|Google|2030|Google</x:t>
        </x:is>
      </x:c>
      <x:c r="B99" s="3" t="inlineStr">
        <x:is>
          <x:t xml:space="preserve">Base</x:t>
        </x:is>
      </x:c>
      <x:c r="C99" s="3" t="inlineStr">
        <x:is>
          <x:t xml:space="preserve">Google</x:t>
        </x:is>
      </x:c>
      <x:c r="D99" s="3" t="n">
        <x:v>2030</x:v>
      </x:c>
      <x:c r="E99" s="3" t="inlineStr">
        <x:is>
          <x:t xml:space="preserve">Google</x:t>
        </x:is>
      </x:c>
      <x:c r="F99" s="27" t="n">
        <x:v>5790</x:v>
      </x:c>
      <x:c r="G99" s="17" t="n">
        <x:v>0.79343696</x:v>
      </x:c>
      <x:c r="H99" s="28" t="n">
        <x:f>F99*G99</x:f>
        <x:v>4593.9999984</x:v>
      </x:c>
      <x:c r="I99" s="17" t="n">
        <x:v>0.72</x:v>
      </x:c>
      <x:c r="J99" s="6" t="n">
        <x:f>1-I99</x:f>
        <x:v>0.28</x:v>
      </x:c>
      <x:c r="K99" s="28" t="n">
        <x:f>H99*I99</x:f>
        <x:v>3307.6799988479997</x:v>
      </x:c>
      <x:c r="L99" s="3" t="inlineStr">
        <x:is>
          <x:t xml:space="preserve">epoch_csp_total_power_x_user_contract_share_seed</x:t>
        </x:is>
      </x:c>
      <x:c r="M99" s="3" t="inlineStr">
        <x:is>
          <x:t xml:space="preserve">SRC_EPOCH_AI_DATA_CENTERS; EPOCH_NORMALIZED_USER_SITES</x:t>
        </x:is>
      </x:c>
      <x:c r="N9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00">
      <x:c r="A100" s="3" t="inlineStr">
        <x:is>
          <x:t xml:space="preserve">Bull|Google|2030|Google</x:t>
        </x:is>
      </x:c>
      <x:c r="B100" s="3" t="inlineStr">
        <x:is>
          <x:t xml:space="preserve">Bull</x:t>
        </x:is>
      </x:c>
      <x:c r="C100" s="3" t="inlineStr">
        <x:is>
          <x:t xml:space="preserve">Google</x:t>
        </x:is>
      </x:c>
      <x:c r="D100" s="3" t="n">
        <x:v>2030</x:v>
      </x:c>
      <x:c r="E100" s="3" t="inlineStr">
        <x:is>
          <x:t xml:space="preserve">Google</x:t>
        </x:is>
      </x:c>
      <x:c r="F100" s="27" t="n">
        <x:v>5790</x:v>
      </x:c>
      <x:c r="G100" s="17" t="n">
        <x:v>0.79343696</x:v>
      </x:c>
      <x:c r="H100" s="28" t="n">
        <x:f>F100*G100</x:f>
        <x:v>4593.9999984</x:v>
      </x:c>
      <x:c r="I100" s="17" t="n">
        <x:v>0.8</x:v>
      </x:c>
      <x:c r="J100" s="6" t="n">
        <x:f>1-I100</x:f>
        <x:v>0.19999999999999996</x:v>
      </x:c>
      <x:c r="K100" s="28" t="n">
        <x:f>H100*I100</x:f>
        <x:v>3675.1999987199997</x:v>
      </x:c>
      <x:c r="L100" s="3" t="inlineStr">
        <x:is>
          <x:t xml:space="preserve">epoch_csp_total_power_x_user_contract_share_seed</x:t>
        </x:is>
      </x:c>
      <x:c r="M100" s="3" t="inlineStr">
        <x:is>
          <x:t xml:space="preserve">SRC_EPOCH_AI_DATA_CENTERS; EPOCH_NORMALIZED_USER_SITES</x:t>
        </x:is>
      </x:c>
      <x:c r="N10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01">
      <x:c r="A101" s="3" t="inlineStr">
        <x:is>
          <x:t xml:space="preserve">Grid-Constrained / Efficiency-Upside|Google|2030|Google</x:t>
        </x:is>
      </x:c>
      <x:c r="B101" s="3" t="inlineStr">
        <x:is>
          <x:t xml:space="preserve">Grid-Constrained / Efficiency-Upside</x:t>
        </x:is>
      </x:c>
      <x:c r="C101" s="3" t="inlineStr">
        <x:is>
          <x:t xml:space="preserve">Google</x:t>
        </x:is>
      </x:c>
      <x:c r="D101" s="3" t="n">
        <x:v>2030</x:v>
      </x:c>
      <x:c r="E101" s="3" t="inlineStr">
        <x:is>
          <x:t xml:space="preserve">Google</x:t>
        </x:is>
      </x:c>
      <x:c r="F101" s="27" t="n">
        <x:v>5790</x:v>
      </x:c>
      <x:c r="G101" s="17" t="n">
        <x:v>0.79343696</x:v>
      </x:c>
      <x:c r="H101" s="28" t="n">
        <x:f>F101*G101</x:f>
        <x:v>4593.9999984</x:v>
      </x:c>
      <x:c r="I101" s="17" t="n">
        <x:v>0.76</x:v>
      </x:c>
      <x:c r="J101" s="6" t="n">
        <x:f>1-I101</x:f>
        <x:v>0.24</x:v>
      </x:c>
      <x:c r="K101" s="28" t="n">
        <x:f>H101*I101</x:f>
        <x:v>3491.4399987839997</x:v>
      </x:c>
      <x:c r="L101" s="3" t="inlineStr">
        <x:is>
          <x:t xml:space="preserve">epoch_csp_total_power_x_user_contract_share_seed</x:t>
        </x:is>
      </x:c>
      <x:c r="M101" s="3" t="inlineStr">
        <x:is>
          <x:t xml:space="preserve">SRC_EPOCH_AI_DATA_CENTERS; EPOCH_NORMALIZED_USER_SITES</x:t>
        </x:is>
      </x:c>
      <x:c r="N10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02">
      <x:c r="A102" s="3" t="inlineStr">
        <x:is>
          <x:t xml:space="preserve">Bear|Meta|2026|Meta</x:t>
        </x:is>
      </x:c>
      <x:c r="B102" s="3" t="inlineStr">
        <x:is>
          <x:t xml:space="preserve">Bear</x:t>
        </x:is>
      </x:c>
      <x:c r="C102" s="3" t="inlineStr">
        <x:is>
          <x:t xml:space="preserve">Meta</x:t>
        </x:is>
      </x:c>
      <x:c r="D102" s="3" t="n">
        <x:v>2026</x:v>
      </x:c>
      <x:c r="E102" s="3" t="inlineStr">
        <x:is>
          <x:t xml:space="preserve">Meta</x:t>
        </x:is>
      </x:c>
      <x:c r="F102" s="27" t="n">
        <x:v>2222</x:v>
      </x:c>
      <x:c r="G102" s="17" t="n">
        <x:v>1</x:v>
      </x:c>
      <x:c r="H102" s="28" t="n">
        <x:f>F102*G102</x:f>
        <x:v>2222</x:v>
      </x:c>
      <x:c r="I102" s="17" t="n">
        <x:v>0.5</x:v>
      </x:c>
      <x:c r="J102" s="6" t="n">
        <x:f>1-I102</x:f>
        <x:v>0.5</x:v>
      </x:c>
      <x:c r="K102" s="28" t="n">
        <x:f>H102*I102</x:f>
        <x:v>1111</x:v>
      </x:c>
      <x:c r="L102" s="3" t="inlineStr">
        <x:is>
          <x:t xml:space="preserve">epoch_csp_total_power_x_user_contract_share_seed</x:t>
        </x:is>
      </x:c>
      <x:c r="M102" s="3" t="inlineStr">
        <x:is>
          <x:t xml:space="preserve">SRC_EPOCH_AI_DATA_CENTERS; EPOCH_NORMALIZED_USER_SITES</x:t>
        </x:is>
      </x:c>
      <x:c r="N10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03">
      <x:c r="A103" s="3" t="inlineStr">
        <x:is>
          <x:t xml:space="preserve">Base|Meta|2026|Meta</x:t>
        </x:is>
      </x:c>
      <x:c r="B103" s="3" t="inlineStr">
        <x:is>
          <x:t xml:space="preserve">Base</x:t>
        </x:is>
      </x:c>
      <x:c r="C103" s="3" t="inlineStr">
        <x:is>
          <x:t xml:space="preserve">Meta</x:t>
        </x:is>
      </x:c>
      <x:c r="D103" s="3" t="n">
        <x:v>2026</x:v>
      </x:c>
      <x:c r="E103" s="3" t="inlineStr">
        <x:is>
          <x:t xml:space="preserve">Meta</x:t>
        </x:is>
      </x:c>
      <x:c r="F103" s="27" t="n">
        <x:v>2222</x:v>
      </x:c>
      <x:c r="G103" s="17" t="n">
        <x:v>1</x:v>
      </x:c>
      <x:c r="H103" s="28" t="n">
        <x:f>F103*G103</x:f>
        <x:v>2222</x:v>
      </x:c>
      <x:c r="I103" s="17" t="n">
        <x:v>0.58</x:v>
      </x:c>
      <x:c r="J103" s="6" t="n">
        <x:f>1-I103</x:f>
        <x:v>0.42000000000000004</x:v>
      </x:c>
      <x:c r="K103" s="28" t="n">
        <x:f>H103*I103</x:f>
        <x:v>1288.76</x:v>
      </x:c>
      <x:c r="L103" s="3" t="inlineStr">
        <x:is>
          <x:t xml:space="preserve">epoch_csp_total_power_x_user_contract_share_seed</x:t>
        </x:is>
      </x:c>
      <x:c r="M103" s="3" t="inlineStr">
        <x:is>
          <x:t xml:space="preserve">SRC_EPOCH_AI_DATA_CENTERS; EPOCH_NORMALIZED_USER_SITES</x:t>
        </x:is>
      </x:c>
      <x:c r="N10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04">
      <x:c r="A104" s="3" t="inlineStr">
        <x:is>
          <x:t xml:space="preserve">Bull|Meta|2026|Meta</x:t>
        </x:is>
      </x:c>
      <x:c r="B104" s="3" t="inlineStr">
        <x:is>
          <x:t xml:space="preserve">Bull</x:t>
        </x:is>
      </x:c>
      <x:c r="C104" s="3" t="inlineStr">
        <x:is>
          <x:t xml:space="preserve">Meta</x:t>
        </x:is>
      </x:c>
      <x:c r="D104" s="3" t="n">
        <x:v>2026</x:v>
      </x:c>
      <x:c r="E104" s="3" t="inlineStr">
        <x:is>
          <x:t xml:space="preserve">Meta</x:t>
        </x:is>
      </x:c>
      <x:c r="F104" s="27" t="n">
        <x:v>2222</x:v>
      </x:c>
      <x:c r="G104" s="17" t="n">
        <x:v>1</x:v>
      </x:c>
      <x:c r="H104" s="28" t="n">
        <x:f>F104*G104</x:f>
        <x:v>2222</x:v>
      </x:c>
      <x:c r="I104" s="17" t="n">
        <x:v>0.63</x:v>
      </x:c>
      <x:c r="J104" s="6" t="n">
        <x:f>1-I104</x:f>
        <x:v>0.37</x:v>
      </x:c>
      <x:c r="K104" s="28" t="n">
        <x:f>H104*I104</x:f>
        <x:v>1399.86</x:v>
      </x:c>
      <x:c r="L104" s="3" t="inlineStr">
        <x:is>
          <x:t xml:space="preserve">epoch_csp_total_power_x_user_contract_share_seed</x:t>
        </x:is>
      </x:c>
      <x:c r="M104" s="3" t="inlineStr">
        <x:is>
          <x:t xml:space="preserve">SRC_EPOCH_AI_DATA_CENTERS; EPOCH_NORMALIZED_USER_SITES</x:t>
        </x:is>
      </x:c>
      <x:c r="N10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05">
      <x:c r="A105" s="3" t="inlineStr">
        <x:is>
          <x:t xml:space="preserve">Grid-Constrained / Efficiency-Upside|Meta|2026|Meta</x:t>
        </x:is>
      </x:c>
      <x:c r="B105" s="3" t="inlineStr">
        <x:is>
          <x:t xml:space="preserve">Grid-Constrained / Efficiency-Upside</x:t>
        </x:is>
      </x:c>
      <x:c r="C105" s="3" t="inlineStr">
        <x:is>
          <x:t xml:space="preserve">Meta</x:t>
        </x:is>
      </x:c>
      <x:c r="D105" s="3" t="n">
        <x:v>2026</x:v>
      </x:c>
      <x:c r="E105" s="3" t="inlineStr">
        <x:is>
          <x:t xml:space="preserve">Meta</x:t>
        </x:is>
      </x:c>
      <x:c r="F105" s="27" t="n">
        <x:v>2222</x:v>
      </x:c>
      <x:c r="G105" s="17" t="n">
        <x:v>1</x:v>
      </x:c>
      <x:c r="H105" s="28" t="n">
        <x:f>F105*G105</x:f>
        <x:v>2222</x:v>
      </x:c>
      <x:c r="I105" s="17" t="n">
        <x:v>0.6</x:v>
      </x:c>
      <x:c r="J105" s="6" t="n">
        <x:f>1-I105</x:f>
        <x:v>0.4</x:v>
      </x:c>
      <x:c r="K105" s="28" t="n">
        <x:f>H105*I105</x:f>
        <x:v>1333.2</x:v>
      </x:c>
      <x:c r="L105" s="3" t="inlineStr">
        <x:is>
          <x:t xml:space="preserve">epoch_csp_total_power_x_user_contract_share_seed</x:t>
        </x:is>
      </x:c>
      <x:c r="M105" s="3" t="inlineStr">
        <x:is>
          <x:t xml:space="preserve">SRC_EPOCH_AI_DATA_CENTERS; EPOCH_NORMALIZED_USER_SITES</x:t>
        </x:is>
      </x:c>
      <x:c r="N10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06">
      <x:c r="A106" s="3" t="inlineStr">
        <x:is>
          <x:t xml:space="preserve">Bear|Meta|2027|Meta</x:t>
        </x:is>
      </x:c>
      <x:c r="B106" s="3" t="inlineStr">
        <x:is>
          <x:t xml:space="preserve">Bear</x:t>
        </x:is>
      </x:c>
      <x:c r="C106" s="3" t="inlineStr">
        <x:is>
          <x:t xml:space="preserve">Meta</x:t>
        </x:is>
      </x:c>
      <x:c r="D106" s="3" t="n">
        <x:v>2027</x:v>
      </x:c>
      <x:c r="E106" s="3" t="inlineStr">
        <x:is>
          <x:t xml:space="preserve">Meta</x:t>
        </x:is>
      </x:c>
      <x:c r="F106" s="27" t="n">
        <x:v>2647</x:v>
      </x:c>
      <x:c r="G106" s="17" t="n">
        <x:v>1</x:v>
      </x:c>
      <x:c r="H106" s="28" t="n">
        <x:f>F106*G106</x:f>
        <x:v>2647</x:v>
      </x:c>
      <x:c r="I106" s="17" t="n">
        <x:v>0.545</x:v>
      </x:c>
      <x:c r="J106" s="6" t="n">
        <x:f>1-I106</x:f>
        <x:v>0.45499999999999996</x:v>
      </x:c>
      <x:c r="K106" s="28" t="n">
        <x:f>H106*I106</x:f>
        <x:v>1442.615</x:v>
      </x:c>
      <x:c r="L106" s="3" t="inlineStr">
        <x:is>
          <x:t xml:space="preserve">epoch_csp_total_power_x_user_contract_share_seed</x:t>
        </x:is>
      </x:c>
      <x:c r="M106" s="3" t="inlineStr">
        <x:is>
          <x:t xml:space="preserve">SRC_EPOCH_AI_DATA_CENTERS; EPOCH_NORMALIZED_USER_SITES</x:t>
        </x:is>
      </x:c>
      <x:c r="N10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07">
      <x:c r="A107" s="3" t="inlineStr">
        <x:is>
          <x:t xml:space="preserve">Base|Meta|2027|Meta</x:t>
        </x:is>
      </x:c>
      <x:c r="B107" s="3" t="inlineStr">
        <x:is>
          <x:t xml:space="preserve">Base</x:t>
        </x:is>
      </x:c>
      <x:c r="C107" s="3" t="inlineStr">
        <x:is>
          <x:t xml:space="preserve">Meta</x:t>
        </x:is>
      </x:c>
      <x:c r="D107" s="3" t="n">
        <x:v>2027</x:v>
      </x:c>
      <x:c r="E107" s="3" t="inlineStr">
        <x:is>
          <x:t xml:space="preserve">Meta</x:t>
        </x:is>
      </x:c>
      <x:c r="F107" s="27" t="n">
        <x:v>2647</x:v>
      </x:c>
      <x:c r="G107" s="17" t="n">
        <x:v>1</x:v>
      </x:c>
      <x:c r="H107" s="28" t="n">
        <x:f>F107*G107</x:f>
        <x:v>2647</x:v>
      </x:c>
      <x:c r="I107" s="17" t="n">
        <x:v>0.63</x:v>
      </x:c>
      <x:c r="J107" s="6" t="n">
        <x:f>1-I107</x:f>
        <x:v>0.37</x:v>
      </x:c>
      <x:c r="K107" s="28" t="n">
        <x:f>H107*I107</x:f>
        <x:v>1667.61</x:v>
      </x:c>
      <x:c r="L107" s="3" t="inlineStr">
        <x:is>
          <x:t xml:space="preserve">epoch_csp_total_power_x_user_contract_share_seed</x:t>
        </x:is>
      </x:c>
      <x:c r="M107" s="3" t="inlineStr">
        <x:is>
          <x:t xml:space="preserve">SRC_EPOCH_AI_DATA_CENTERS; EPOCH_NORMALIZED_USER_SITES</x:t>
        </x:is>
      </x:c>
      <x:c r="N10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08">
      <x:c r="A108" s="3" t="inlineStr">
        <x:is>
          <x:t xml:space="preserve">Bull|Meta|2027|Meta</x:t>
        </x:is>
      </x:c>
      <x:c r="B108" s="3" t="inlineStr">
        <x:is>
          <x:t xml:space="preserve">Bull</x:t>
        </x:is>
      </x:c>
      <x:c r="C108" s="3" t="inlineStr">
        <x:is>
          <x:t xml:space="preserve">Meta</x:t>
        </x:is>
      </x:c>
      <x:c r="D108" s="3" t="n">
        <x:v>2027</x:v>
      </x:c>
      <x:c r="E108" s="3" t="inlineStr">
        <x:is>
          <x:t xml:space="preserve">Meta</x:t>
        </x:is>
      </x:c>
      <x:c r="F108" s="27" t="n">
        <x:v>2647</x:v>
      </x:c>
      <x:c r="G108" s="17" t="n">
        <x:v>1</x:v>
      </x:c>
      <x:c r="H108" s="28" t="n">
        <x:f>F108*G108</x:f>
        <x:v>2647</x:v>
      </x:c>
      <x:c r="I108" s="17" t="n">
        <x:v>0.6879999999999999</x:v>
      </x:c>
      <x:c r="J108" s="6" t="n">
        <x:f>1-I108</x:f>
        <x:v>0.31200000000000006</x:v>
      </x:c>
      <x:c r="K108" s="28" t="n">
        <x:f>H108*I108</x:f>
        <x:v>1821.136</x:v>
      </x:c>
      <x:c r="L108" s="3" t="inlineStr">
        <x:is>
          <x:t xml:space="preserve">epoch_csp_total_power_x_user_contract_share_seed</x:t>
        </x:is>
      </x:c>
      <x:c r="M108" s="3" t="inlineStr">
        <x:is>
          <x:t xml:space="preserve">SRC_EPOCH_AI_DATA_CENTERS; EPOCH_NORMALIZED_USER_SITES</x:t>
        </x:is>
      </x:c>
      <x:c r="N10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09">
      <x:c r="A109" s="3" t="inlineStr">
        <x:is>
          <x:t xml:space="preserve">Grid-Constrained / Efficiency-Upside|Meta|2027|Meta</x:t>
        </x:is>
      </x:c>
      <x:c r="B109" s="3" t="inlineStr">
        <x:is>
          <x:t xml:space="preserve">Grid-Constrained / Efficiency-Upside</x:t>
        </x:is>
      </x:c>
      <x:c r="C109" s="3" t="inlineStr">
        <x:is>
          <x:t xml:space="preserve">Meta</x:t>
        </x:is>
      </x:c>
      <x:c r="D109" s="3" t="n">
        <x:v>2027</x:v>
      </x:c>
      <x:c r="E109" s="3" t="inlineStr">
        <x:is>
          <x:t xml:space="preserve">Meta</x:t>
        </x:is>
      </x:c>
      <x:c r="F109" s="27" t="n">
        <x:v>2647</x:v>
      </x:c>
      <x:c r="G109" s="17" t="n">
        <x:v>1</x:v>
      </x:c>
      <x:c r="H109" s="28" t="n">
        <x:f>F109*G109</x:f>
        <x:v>2647</x:v>
      </x:c>
      <x:c r="I109" s="17" t="n">
        <x:v>0.655</x:v>
      </x:c>
      <x:c r="J109" s="6" t="n">
        <x:f>1-I109</x:f>
        <x:v>0.345</x:v>
      </x:c>
      <x:c r="K109" s="28" t="n">
        <x:f>H109*I109</x:f>
        <x:v>1733.785</x:v>
      </x:c>
      <x:c r="L109" s="3" t="inlineStr">
        <x:is>
          <x:t xml:space="preserve">epoch_csp_total_power_x_user_contract_share_seed</x:t>
        </x:is>
      </x:c>
      <x:c r="M109" s="3" t="inlineStr">
        <x:is>
          <x:t xml:space="preserve">SRC_EPOCH_AI_DATA_CENTERS; EPOCH_NORMALIZED_USER_SITES</x:t>
        </x:is>
      </x:c>
      <x:c r="N10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10">
      <x:c r="A110" s="3" t="inlineStr">
        <x:is>
          <x:t xml:space="preserve">Bear|Meta|2028|Meta</x:t>
        </x:is>
      </x:c>
      <x:c r="B110" s="3" t="inlineStr">
        <x:is>
          <x:t xml:space="preserve">Bear</x:t>
        </x:is>
      </x:c>
      <x:c r="C110" s="3" t="inlineStr">
        <x:is>
          <x:t xml:space="preserve">Meta</x:t>
        </x:is>
      </x:c>
      <x:c r="D110" s="3" t="n">
        <x:v>2028</x:v>
      </x:c>
      <x:c r="E110" s="3" t="inlineStr">
        <x:is>
          <x:t xml:space="preserve">Meta</x:t>
        </x:is>
      </x:c>
      <x:c r="F110" s="27" t="n">
        <x:v>4323</x:v>
      </x:c>
      <x:c r="G110" s="17" t="n">
        <x:v>1</x:v>
      </x:c>
      <x:c r="H110" s="28" t="n">
        <x:f>F110*G110</x:f>
        <x:v>4323</x:v>
      </x:c>
      <x:c r="I110" s="17" t="n">
        <x:v>0.59</x:v>
      </x:c>
      <x:c r="J110" s="6" t="n">
        <x:f>1-I110</x:f>
        <x:v>0.41000000000000003</x:v>
      </x:c>
      <x:c r="K110" s="28" t="n">
        <x:f>H110*I110</x:f>
        <x:v>2550.5699999999997</x:v>
      </x:c>
      <x:c r="L110" s="3" t="inlineStr">
        <x:is>
          <x:t xml:space="preserve">epoch_csp_total_power_x_user_contract_share_seed</x:t>
        </x:is>
      </x:c>
      <x:c r="M110" s="3" t="inlineStr">
        <x:is>
          <x:t xml:space="preserve">SRC_EPOCH_AI_DATA_CENTERS; EPOCH_NORMALIZED_USER_SITES</x:t>
        </x:is>
      </x:c>
      <x:c r="N11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11">
      <x:c r="A111" s="3" t="inlineStr">
        <x:is>
          <x:t xml:space="preserve">Base|Meta|2028|Meta</x:t>
        </x:is>
      </x:c>
      <x:c r="B111" s="3" t="inlineStr">
        <x:is>
          <x:t xml:space="preserve">Base</x:t>
        </x:is>
      </x:c>
      <x:c r="C111" s="3" t="inlineStr">
        <x:is>
          <x:t xml:space="preserve">Meta</x:t>
        </x:is>
      </x:c>
      <x:c r="D111" s="3" t="n">
        <x:v>2028</x:v>
      </x:c>
      <x:c r="E111" s="3" t="inlineStr">
        <x:is>
          <x:t xml:space="preserve">Meta</x:t>
        </x:is>
      </x:c>
      <x:c r="F111" s="27" t="n">
        <x:v>4323</x:v>
      </x:c>
      <x:c r="G111" s="17" t="n">
        <x:v>1</x:v>
      </x:c>
      <x:c r="H111" s="28" t="n">
        <x:f>F111*G111</x:f>
        <x:v>4323</x:v>
      </x:c>
      <x:c r="I111" s="17" t="n">
        <x:v>0.68</x:v>
      </x:c>
      <x:c r="J111" s="6" t="n">
        <x:f>1-I111</x:f>
        <x:v>0.31999999999999995</x:v>
      </x:c>
      <x:c r="K111" s="28" t="n">
        <x:f>H111*I111</x:f>
        <x:v>2939.6400000000003</x:v>
      </x:c>
      <x:c r="L111" s="3" t="inlineStr">
        <x:is>
          <x:t xml:space="preserve">epoch_csp_total_power_x_user_contract_share_seed</x:t>
        </x:is>
      </x:c>
      <x:c r="M111" s="3" t="inlineStr">
        <x:is>
          <x:t xml:space="preserve">SRC_EPOCH_AI_DATA_CENTERS; EPOCH_NORMALIZED_USER_SITES</x:t>
        </x:is>
      </x:c>
      <x:c r="N11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12">
      <x:c r="A112" s="3" t="inlineStr">
        <x:is>
          <x:t xml:space="preserve">Bull|Meta|2028|Meta</x:t>
        </x:is>
      </x:c>
      <x:c r="B112" s="3" t="inlineStr">
        <x:is>
          <x:t xml:space="preserve">Bull</x:t>
        </x:is>
      </x:c>
      <x:c r="C112" s="3" t="inlineStr">
        <x:is>
          <x:t xml:space="preserve">Meta</x:t>
        </x:is>
      </x:c>
      <x:c r="D112" s="3" t="n">
        <x:v>2028</x:v>
      </x:c>
      <x:c r="E112" s="3" t="inlineStr">
        <x:is>
          <x:t xml:space="preserve">Meta</x:t>
        </x:is>
      </x:c>
      <x:c r="F112" s="27" t="n">
        <x:v>4323</x:v>
      </x:c>
      <x:c r="G112" s="17" t="n">
        <x:v>1</x:v>
      </x:c>
      <x:c r="H112" s="28" t="n">
        <x:f>F112*G112</x:f>
        <x:v>4323</x:v>
      </x:c>
      <x:c r="I112" s="17" t="n">
        <x:v>0.745</x:v>
      </x:c>
      <x:c r="J112" s="6" t="n">
        <x:f>1-I112</x:f>
        <x:v>0.255</x:v>
      </x:c>
      <x:c r="K112" s="28" t="n">
        <x:f>H112*I112</x:f>
        <x:v>3220.6349999999998</x:v>
      </x:c>
      <x:c r="L112" s="3" t="inlineStr">
        <x:is>
          <x:t xml:space="preserve">epoch_csp_total_power_x_user_contract_share_seed</x:t>
        </x:is>
      </x:c>
      <x:c r="M112" s="3" t="inlineStr">
        <x:is>
          <x:t xml:space="preserve">SRC_EPOCH_AI_DATA_CENTERS; EPOCH_NORMALIZED_USER_SITES</x:t>
        </x:is>
      </x:c>
      <x:c r="N11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13">
      <x:c r="A113" s="3" t="inlineStr">
        <x:is>
          <x:t xml:space="preserve">Grid-Constrained / Efficiency-Upside|Meta|2028|Meta</x:t>
        </x:is>
      </x:c>
      <x:c r="B113" s="3" t="inlineStr">
        <x:is>
          <x:t xml:space="preserve">Grid-Constrained / Efficiency-Upside</x:t>
        </x:is>
      </x:c>
      <x:c r="C113" s="3" t="inlineStr">
        <x:is>
          <x:t xml:space="preserve">Meta</x:t>
        </x:is>
      </x:c>
      <x:c r="D113" s="3" t="n">
        <x:v>2028</x:v>
      </x:c>
      <x:c r="E113" s="3" t="inlineStr">
        <x:is>
          <x:t xml:space="preserve">Meta</x:t>
        </x:is>
      </x:c>
      <x:c r="F113" s="27" t="n">
        <x:v>4323</x:v>
      </x:c>
      <x:c r="G113" s="17" t="n">
        <x:v>1</x:v>
      </x:c>
      <x:c r="H113" s="28" t="n">
        <x:f>F113*G113</x:f>
        <x:v>4323</x:v>
      </x:c>
      <x:c r="I113" s="17" t="n">
        <x:v>0.71</x:v>
      </x:c>
      <x:c r="J113" s="6" t="n">
        <x:f>1-I113</x:f>
        <x:v>0.29000000000000004</x:v>
      </x:c>
      <x:c r="K113" s="28" t="n">
        <x:f>H113*I113</x:f>
        <x:v>3069.33</x:v>
      </x:c>
      <x:c r="L113" s="3" t="inlineStr">
        <x:is>
          <x:t xml:space="preserve">epoch_csp_total_power_x_user_contract_share_seed</x:t>
        </x:is>
      </x:c>
      <x:c r="M113" s="3" t="inlineStr">
        <x:is>
          <x:t xml:space="preserve">SRC_EPOCH_AI_DATA_CENTERS; EPOCH_NORMALIZED_USER_SITES</x:t>
        </x:is>
      </x:c>
      <x:c r="N11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14">
      <x:c r="A114" s="3" t="inlineStr">
        <x:is>
          <x:t xml:space="preserve">Bear|Meta|2029|Meta</x:t>
        </x:is>
      </x:c>
      <x:c r="B114" s="3" t="inlineStr">
        <x:is>
          <x:t xml:space="preserve">Bear</x:t>
        </x:is>
      </x:c>
      <x:c r="C114" s="3" t="inlineStr">
        <x:is>
          <x:t xml:space="preserve">Meta</x:t>
        </x:is>
      </x:c>
      <x:c r="D114" s="3" t="n">
        <x:v>2029</x:v>
      </x:c>
      <x:c r="E114" s="3" t="inlineStr">
        <x:is>
          <x:t xml:space="preserve">Meta</x:t>
        </x:is>
      </x:c>
      <x:c r="F114" s="27" t="n">
        <x:v>4323</x:v>
      </x:c>
      <x:c r="G114" s="17" t="n">
        <x:v>1</x:v>
      </x:c>
      <x:c r="H114" s="28" t="n">
        <x:f>F114*G114</x:f>
        <x:v>4323</x:v>
      </x:c>
      <x:c r="I114" s="17" t="n">
        <x:v>0.635</x:v>
      </x:c>
      <x:c r="J114" s="6" t="n">
        <x:f>1-I114</x:f>
        <x:v>0.365</x:v>
      </x:c>
      <x:c r="K114" s="28" t="n">
        <x:f>H114*I114</x:f>
        <x:v>2745.105</x:v>
      </x:c>
      <x:c r="L114" s="3" t="inlineStr">
        <x:is>
          <x:t xml:space="preserve">epoch_csp_total_power_x_user_contract_share_seed</x:t>
        </x:is>
      </x:c>
      <x:c r="M114" s="3" t="inlineStr">
        <x:is>
          <x:t xml:space="preserve">SRC_EPOCH_AI_DATA_CENTERS; EPOCH_NORMALIZED_USER_SITES</x:t>
        </x:is>
      </x:c>
      <x:c r="N11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15">
      <x:c r="A115" s="3" t="inlineStr">
        <x:is>
          <x:t xml:space="preserve">Base|Meta|2029|Meta</x:t>
        </x:is>
      </x:c>
      <x:c r="B115" s="3" t="inlineStr">
        <x:is>
          <x:t xml:space="preserve">Base</x:t>
        </x:is>
      </x:c>
      <x:c r="C115" s="3" t="inlineStr">
        <x:is>
          <x:t xml:space="preserve">Meta</x:t>
        </x:is>
      </x:c>
      <x:c r="D115" s="3" t="n">
        <x:v>2029</x:v>
      </x:c>
      <x:c r="E115" s="3" t="inlineStr">
        <x:is>
          <x:t xml:space="preserve">Meta</x:t>
        </x:is>
      </x:c>
      <x:c r="F115" s="27" t="n">
        <x:v>4323</x:v>
      </x:c>
      <x:c r="G115" s="17" t="n">
        <x:v>1</x:v>
      </x:c>
      <x:c r="H115" s="28" t="n">
        <x:f>F115*G115</x:f>
        <x:v>4323</x:v>
      </x:c>
      <x:c r="I115" s="17" t="n">
        <x:v>0.73</x:v>
      </x:c>
      <x:c r="J115" s="6" t="n">
        <x:f>1-I115</x:f>
        <x:v>0.27</x:v>
      </x:c>
      <x:c r="K115" s="28" t="n">
        <x:f>H115*I115</x:f>
        <x:v>3155.79</x:v>
      </x:c>
      <x:c r="L115" s="3" t="inlineStr">
        <x:is>
          <x:t xml:space="preserve">epoch_csp_total_power_x_user_contract_share_seed</x:t>
        </x:is>
      </x:c>
      <x:c r="M115" s="3" t="inlineStr">
        <x:is>
          <x:t xml:space="preserve">SRC_EPOCH_AI_DATA_CENTERS; EPOCH_NORMALIZED_USER_SITES</x:t>
        </x:is>
      </x:c>
      <x:c r="N11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16">
      <x:c r="A116" s="3" t="inlineStr">
        <x:is>
          <x:t xml:space="preserve">Bull|Meta|2029|Meta</x:t>
        </x:is>
      </x:c>
      <x:c r="B116" s="3" t="inlineStr">
        <x:is>
          <x:t xml:space="preserve">Bull</x:t>
        </x:is>
      </x:c>
      <x:c r="C116" s="3" t="inlineStr">
        <x:is>
          <x:t xml:space="preserve">Meta</x:t>
        </x:is>
      </x:c>
      <x:c r="D116" s="3" t="n">
        <x:v>2029</x:v>
      </x:c>
      <x:c r="E116" s="3" t="inlineStr">
        <x:is>
          <x:t xml:space="preserve">Meta</x:t>
        </x:is>
      </x:c>
      <x:c r="F116" s="27" t="n">
        <x:v>4323</x:v>
      </x:c>
      <x:c r="G116" s="17" t="n">
        <x:v>1</x:v>
      </x:c>
      <x:c r="H116" s="28" t="n">
        <x:f>F116*G116</x:f>
        <x:v>4323</x:v>
      </x:c>
      <x:c r="I116" s="17" t="n">
        <x:v>0.802</x:v>
      </x:c>
      <x:c r="J116" s="6" t="n">
        <x:f>1-I116</x:f>
        <x:v>0.19799999999999995</x:v>
      </x:c>
      <x:c r="K116" s="28" t="n">
        <x:f>H116*I116</x:f>
        <x:v>3467.0460000000003</x:v>
      </x:c>
      <x:c r="L116" s="3" t="inlineStr">
        <x:is>
          <x:t xml:space="preserve">epoch_csp_total_power_x_user_contract_share_seed</x:t>
        </x:is>
      </x:c>
      <x:c r="M116" s="3" t="inlineStr">
        <x:is>
          <x:t xml:space="preserve">SRC_EPOCH_AI_DATA_CENTERS; EPOCH_NORMALIZED_USER_SITES</x:t>
        </x:is>
      </x:c>
      <x:c r="N11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17">
      <x:c r="A117" s="3" t="inlineStr">
        <x:is>
          <x:t xml:space="preserve">Grid-Constrained / Efficiency-Upside|Meta|2029|Meta</x:t>
        </x:is>
      </x:c>
      <x:c r="B117" s="3" t="inlineStr">
        <x:is>
          <x:t xml:space="preserve">Grid-Constrained / Efficiency-Upside</x:t>
        </x:is>
      </x:c>
      <x:c r="C117" s="3" t="inlineStr">
        <x:is>
          <x:t xml:space="preserve">Meta</x:t>
        </x:is>
      </x:c>
      <x:c r="D117" s="3" t="n">
        <x:v>2029</x:v>
      </x:c>
      <x:c r="E117" s="3" t="inlineStr">
        <x:is>
          <x:t xml:space="preserve">Meta</x:t>
        </x:is>
      </x:c>
      <x:c r="F117" s="27" t="n">
        <x:v>4323</x:v>
      </x:c>
      <x:c r="G117" s="17" t="n">
        <x:v>1</x:v>
      </x:c>
      <x:c r="H117" s="28" t="n">
        <x:f>F117*G117</x:f>
        <x:v>4323</x:v>
      </x:c>
      <x:c r="I117" s="17" t="n">
        <x:v>0.765</x:v>
      </x:c>
      <x:c r="J117" s="6" t="n">
        <x:f>1-I117</x:f>
        <x:v>0.235</x:v>
      </x:c>
      <x:c r="K117" s="28" t="n">
        <x:f>H117*I117</x:f>
        <x:v>3307.0950000000003</x:v>
      </x:c>
      <x:c r="L117" s="3" t="inlineStr">
        <x:is>
          <x:t xml:space="preserve">epoch_csp_total_power_x_user_contract_share_seed</x:t>
        </x:is>
      </x:c>
      <x:c r="M117" s="3" t="inlineStr">
        <x:is>
          <x:t xml:space="preserve">SRC_EPOCH_AI_DATA_CENTERS; EPOCH_NORMALIZED_USER_SITES</x:t>
        </x:is>
      </x:c>
      <x:c r="N11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18">
      <x:c r="A118" s="3" t="inlineStr">
        <x:is>
          <x:t xml:space="preserve">Bear|Meta|2030|Meta</x:t>
        </x:is>
      </x:c>
      <x:c r="B118" s="3" t="inlineStr">
        <x:is>
          <x:t xml:space="preserve">Bear</x:t>
        </x:is>
      </x:c>
      <x:c r="C118" s="3" t="inlineStr">
        <x:is>
          <x:t xml:space="preserve">Meta</x:t>
        </x:is>
      </x:c>
      <x:c r="D118" s="3" t="n">
        <x:v>2030</x:v>
      </x:c>
      <x:c r="E118" s="3" t="inlineStr">
        <x:is>
          <x:t xml:space="preserve">Meta</x:t>
        </x:is>
      </x:c>
      <x:c r="F118" s="27" t="n">
        <x:v>4323</x:v>
      </x:c>
      <x:c r="G118" s="17" t="n">
        <x:v>1</x:v>
      </x:c>
      <x:c r="H118" s="28" t="n">
        <x:f>F118*G118</x:f>
        <x:v>4323</x:v>
      </x:c>
      <x:c r="I118" s="17" t="n">
        <x:v>0.68</x:v>
      </x:c>
      <x:c r="J118" s="6" t="n">
        <x:f>1-I118</x:f>
        <x:v>0.31999999999999995</x:v>
      </x:c>
      <x:c r="K118" s="28" t="n">
        <x:f>H118*I118</x:f>
        <x:v>2939.6400000000003</x:v>
      </x:c>
      <x:c r="L118" s="3" t="inlineStr">
        <x:is>
          <x:t xml:space="preserve">epoch_csp_total_power_x_user_contract_share_seed</x:t>
        </x:is>
      </x:c>
      <x:c r="M118" s="3" t="inlineStr">
        <x:is>
          <x:t xml:space="preserve">SRC_EPOCH_AI_DATA_CENTERS; EPOCH_NORMALIZED_USER_SITES</x:t>
        </x:is>
      </x:c>
      <x:c r="N11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19">
      <x:c r="A119" s="3" t="inlineStr">
        <x:is>
          <x:t xml:space="preserve">Base|Meta|2030|Meta</x:t>
        </x:is>
      </x:c>
      <x:c r="B119" s="3" t="inlineStr">
        <x:is>
          <x:t xml:space="preserve">Base</x:t>
        </x:is>
      </x:c>
      <x:c r="C119" s="3" t="inlineStr">
        <x:is>
          <x:t xml:space="preserve">Meta</x:t>
        </x:is>
      </x:c>
      <x:c r="D119" s="3" t="n">
        <x:v>2030</x:v>
      </x:c>
      <x:c r="E119" s="3" t="inlineStr">
        <x:is>
          <x:t xml:space="preserve">Meta</x:t>
        </x:is>
      </x:c>
      <x:c r="F119" s="27" t="n">
        <x:v>4323</x:v>
      </x:c>
      <x:c r="G119" s="17" t="n">
        <x:v>1</x:v>
      </x:c>
      <x:c r="H119" s="28" t="n">
        <x:f>F119*G119</x:f>
        <x:v>4323</x:v>
      </x:c>
      <x:c r="I119" s="17" t="n">
        <x:v>0.78</x:v>
      </x:c>
      <x:c r="J119" s="6" t="n">
        <x:f>1-I119</x:f>
        <x:v>0.21999999999999997</x:v>
      </x:c>
      <x:c r="K119" s="28" t="n">
        <x:f>H119*I119</x:f>
        <x:v>3371.94</x:v>
      </x:c>
      <x:c r="L119" s="3" t="inlineStr">
        <x:is>
          <x:t xml:space="preserve">epoch_csp_total_power_x_user_contract_share_seed</x:t>
        </x:is>
      </x:c>
      <x:c r="M119" s="3" t="inlineStr">
        <x:is>
          <x:t xml:space="preserve">SRC_EPOCH_AI_DATA_CENTERS; EPOCH_NORMALIZED_USER_SITES</x:t>
        </x:is>
      </x:c>
      <x:c r="N11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20">
      <x:c r="A120" s="3" t="inlineStr">
        <x:is>
          <x:t xml:space="preserve">Bull|Meta|2030|Meta</x:t>
        </x:is>
      </x:c>
      <x:c r="B120" s="3" t="inlineStr">
        <x:is>
          <x:t xml:space="preserve">Bull</x:t>
        </x:is>
      </x:c>
      <x:c r="C120" s="3" t="inlineStr">
        <x:is>
          <x:t xml:space="preserve">Meta</x:t>
        </x:is>
      </x:c>
      <x:c r="D120" s="3" t="n">
        <x:v>2030</x:v>
      </x:c>
      <x:c r="E120" s="3" t="inlineStr">
        <x:is>
          <x:t xml:space="preserve">Meta</x:t>
        </x:is>
      </x:c>
      <x:c r="F120" s="27" t="n">
        <x:v>4323</x:v>
      </x:c>
      <x:c r="G120" s="17" t="n">
        <x:v>1</x:v>
      </x:c>
      <x:c r="H120" s="28" t="n">
        <x:f>F120*G120</x:f>
        <x:v>4323</x:v>
      </x:c>
      <x:c r="I120" s="17" t="n">
        <x:v>0.86</x:v>
      </x:c>
      <x:c r="J120" s="6" t="n">
        <x:f>1-I120</x:f>
        <x:v>0.14</x:v>
      </x:c>
      <x:c r="K120" s="28" t="n">
        <x:f>H120*I120</x:f>
        <x:v>3717.7799999999997</x:v>
      </x:c>
      <x:c r="L120" s="3" t="inlineStr">
        <x:is>
          <x:t xml:space="preserve">epoch_csp_total_power_x_user_contract_share_seed</x:t>
        </x:is>
      </x:c>
      <x:c r="M120" s="3" t="inlineStr">
        <x:is>
          <x:t xml:space="preserve">SRC_EPOCH_AI_DATA_CENTERS; EPOCH_NORMALIZED_USER_SITES</x:t>
        </x:is>
      </x:c>
      <x:c r="N12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21">
      <x:c r="A121" s="3" t="inlineStr">
        <x:is>
          <x:t xml:space="preserve">Grid-Constrained / Efficiency-Upside|Meta|2030|Meta</x:t>
        </x:is>
      </x:c>
      <x:c r="B121" s="3" t="inlineStr">
        <x:is>
          <x:t xml:space="preserve">Grid-Constrained / Efficiency-Upside</x:t>
        </x:is>
      </x:c>
      <x:c r="C121" s="3" t="inlineStr">
        <x:is>
          <x:t xml:space="preserve">Meta</x:t>
        </x:is>
      </x:c>
      <x:c r="D121" s="3" t="n">
        <x:v>2030</x:v>
      </x:c>
      <x:c r="E121" s="3" t="inlineStr">
        <x:is>
          <x:t xml:space="preserve">Meta</x:t>
        </x:is>
      </x:c>
      <x:c r="F121" s="27" t="n">
        <x:v>4323</x:v>
      </x:c>
      <x:c r="G121" s="17" t="n">
        <x:v>1</x:v>
      </x:c>
      <x:c r="H121" s="28" t="n">
        <x:f>F121*G121</x:f>
        <x:v>4323</x:v>
      </x:c>
      <x:c r="I121" s="17" t="n">
        <x:v>0.82</x:v>
      </x:c>
      <x:c r="J121" s="6" t="n">
        <x:f>1-I121</x:f>
        <x:v>0.18000000000000005</x:v>
      </x:c>
      <x:c r="K121" s="28" t="n">
        <x:f>H121*I121</x:f>
        <x:v>3544.8599999999997</x:v>
      </x:c>
      <x:c r="L121" s="3" t="inlineStr">
        <x:is>
          <x:t xml:space="preserve">epoch_csp_total_power_x_user_contract_share_seed</x:t>
        </x:is>
      </x:c>
      <x:c r="M121" s="3" t="inlineStr">
        <x:is>
          <x:t xml:space="preserve">SRC_EPOCH_AI_DATA_CENTERS; EPOCH_NORMALIZED_USER_SITES</x:t>
        </x:is>
      </x:c>
      <x:c r="N12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22">
      <x:c r="A122" s="3" t="inlineStr">
        <x:is>
          <x:t xml:space="preserve">Bear|Microsoft|2026|Microsoft</x:t>
        </x:is>
      </x:c>
      <x:c r="B122" s="3" t="inlineStr">
        <x:is>
          <x:t xml:space="preserve">Bear</x:t>
        </x:is>
      </x:c>
      <x:c r="C122" s="3" t="inlineStr">
        <x:is>
          <x:t xml:space="preserve">Microsoft</x:t>
        </x:is>
      </x:c>
      <x:c r="D122" s="3" t="n">
        <x:v>2026</x:v>
      </x:c>
      <x:c r="E122" s="3" t="inlineStr">
        <x:is>
          <x:t xml:space="preserve">Microsoft</x:t>
        </x:is>
      </x:c>
      <x:c r="F122" s="27" t="n">
        <x:v>1519</x:v>
      </x:c>
      <x:c r="G122" s="17" t="n">
        <x:v>0.39730086</x:v>
      </x:c>
      <x:c r="H122" s="28" t="n">
        <x:f>F122*G122</x:f>
        <x:v>603.5000063399999</x:v>
      </x:c>
      <x:c r="I122" s="17" t="n">
        <x:v>0.47</x:v>
      </x:c>
      <x:c r="J122" s="6" t="n">
        <x:f>1-I122</x:f>
        <x:v>0.53</x:v>
      </x:c>
      <x:c r="K122" s="28" t="n">
        <x:f>H122*I122</x:f>
        <x:v>283.6450029797999</x:v>
      </x:c>
      <x:c r="L122" s="3" t="inlineStr">
        <x:is>
          <x:t xml:space="preserve">epoch_csp_total_power_x_user_contract_share_seed</x:t>
        </x:is>
      </x:c>
      <x:c r="M122" s="3" t="inlineStr">
        <x:is>
          <x:t xml:space="preserve">SRC_EPOCH_AI_DATA_CENTERS; EPOCH_NORMALIZED_USER_SITES</x:t>
        </x:is>
      </x:c>
      <x:c r="N12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23">
      <x:c r="A123" s="3" t="inlineStr">
        <x:is>
          <x:t xml:space="preserve">Base|Microsoft|2026|Microsoft</x:t>
        </x:is>
      </x:c>
      <x:c r="B123" s="3" t="inlineStr">
        <x:is>
          <x:t xml:space="preserve">Base</x:t>
        </x:is>
      </x:c>
      <x:c r="C123" s="3" t="inlineStr">
        <x:is>
          <x:t xml:space="preserve">Microsoft</x:t>
        </x:is>
      </x:c>
      <x:c r="D123" s="3" t="n">
        <x:v>2026</x:v>
      </x:c>
      <x:c r="E123" s="3" t="inlineStr">
        <x:is>
          <x:t xml:space="preserve">Microsoft</x:t>
        </x:is>
      </x:c>
      <x:c r="F123" s="27" t="n">
        <x:v>1519</x:v>
      </x:c>
      <x:c r="G123" s="17" t="n">
        <x:v>0.39730086</x:v>
      </x:c>
      <x:c r="H123" s="28" t="n">
        <x:f>F123*G123</x:f>
        <x:v>603.5000063399999</x:v>
      </x:c>
      <x:c r="I123" s="17" t="n">
        <x:v>0.55</x:v>
      </x:c>
      <x:c r="J123" s="6" t="n">
        <x:f>1-I123</x:f>
        <x:v>0.44999999999999996</x:v>
      </x:c>
      <x:c r="K123" s="28" t="n">
        <x:f>H123*I123</x:f>
        <x:v>331.92500348699997</x:v>
      </x:c>
      <x:c r="L123" s="3" t="inlineStr">
        <x:is>
          <x:t xml:space="preserve">epoch_csp_total_power_x_user_contract_share_seed</x:t>
        </x:is>
      </x:c>
      <x:c r="M123" s="3" t="inlineStr">
        <x:is>
          <x:t xml:space="preserve">SRC_EPOCH_AI_DATA_CENTERS; EPOCH_NORMALIZED_USER_SITES</x:t>
        </x:is>
      </x:c>
      <x:c r="N12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24">
      <x:c r="A124" s="3" t="inlineStr">
        <x:is>
          <x:t xml:space="preserve">Bull|Microsoft|2026|Microsoft</x:t>
        </x:is>
      </x:c>
      <x:c r="B124" s="3" t="inlineStr">
        <x:is>
          <x:t xml:space="preserve">Bull</x:t>
        </x:is>
      </x:c>
      <x:c r="C124" s="3" t="inlineStr">
        <x:is>
          <x:t xml:space="preserve">Microsoft</x:t>
        </x:is>
      </x:c>
      <x:c r="D124" s="3" t="n">
        <x:v>2026</x:v>
      </x:c>
      <x:c r="E124" s="3" t="inlineStr">
        <x:is>
          <x:t xml:space="preserve">Microsoft</x:t>
        </x:is>
      </x:c>
      <x:c r="F124" s="27" t="n">
        <x:v>1519</x:v>
      </x:c>
      <x:c r="G124" s="17" t="n">
        <x:v>0.39730086</x:v>
      </x:c>
      <x:c r="H124" s="28" t="n">
        <x:f>F124*G124</x:f>
        <x:v>603.5000063399999</x:v>
      </x:c>
      <x:c r="I124" s="17" t="n">
        <x:v>0.6</x:v>
      </x:c>
      <x:c r="J124" s="6" t="n">
        <x:f>1-I124</x:f>
        <x:v>0.4</x:v>
      </x:c>
      <x:c r="K124" s="28" t="n">
        <x:f>H124*I124</x:f>
        <x:v>362.1000038039999</x:v>
      </x:c>
      <x:c r="L124" s="3" t="inlineStr">
        <x:is>
          <x:t xml:space="preserve">epoch_csp_total_power_x_user_contract_share_seed</x:t>
        </x:is>
      </x:c>
      <x:c r="M124" s="3" t="inlineStr">
        <x:is>
          <x:t xml:space="preserve">SRC_EPOCH_AI_DATA_CENTERS; EPOCH_NORMALIZED_USER_SITES</x:t>
        </x:is>
      </x:c>
      <x:c r="N12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25">
      <x:c r="A125" s="3" t="inlineStr">
        <x:is>
          <x:t xml:space="preserve">Grid-Constrained / Efficiency-Upside|Microsoft|2026|Microsoft</x:t>
        </x:is>
      </x:c>
      <x:c r="B125" s="3" t="inlineStr">
        <x:is>
          <x:t xml:space="preserve">Grid-Constrained / Efficiency-Upside</x:t>
        </x:is>
      </x:c>
      <x:c r="C125" s="3" t="inlineStr">
        <x:is>
          <x:t xml:space="preserve">Microsoft</x:t>
        </x:is>
      </x:c>
      <x:c r="D125" s="3" t="n">
        <x:v>2026</x:v>
      </x:c>
      <x:c r="E125" s="3" t="inlineStr">
        <x:is>
          <x:t xml:space="preserve">Microsoft</x:t>
        </x:is>
      </x:c>
      <x:c r="F125" s="27" t="n">
        <x:v>1519</x:v>
      </x:c>
      <x:c r="G125" s="17" t="n">
        <x:v>0.39730086</x:v>
      </x:c>
      <x:c r="H125" s="28" t="n">
        <x:f>F125*G125</x:f>
        <x:v>603.5000063399999</x:v>
      </x:c>
      <x:c r="I125" s="17" t="n">
        <x:v>0.57</x:v>
      </x:c>
      <x:c r="J125" s="6" t="n">
        <x:f>1-I125</x:f>
        <x:v>0.43000000000000005</x:v>
      </x:c>
      <x:c r="K125" s="28" t="n">
        <x:f>H125*I125</x:f>
        <x:v>343.9950036137999</x:v>
      </x:c>
      <x:c r="L125" s="3" t="inlineStr">
        <x:is>
          <x:t xml:space="preserve">epoch_csp_total_power_x_user_contract_share_seed</x:t>
        </x:is>
      </x:c>
      <x:c r="M125" s="3" t="inlineStr">
        <x:is>
          <x:t xml:space="preserve">SRC_EPOCH_AI_DATA_CENTERS; EPOCH_NORMALIZED_USER_SITES</x:t>
        </x:is>
      </x:c>
      <x:c r="N12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26">
      <x:c r="A126" s="3" t="inlineStr">
        <x:is>
          <x:t xml:space="preserve">Bear|Microsoft|2027|Microsoft</x:t>
        </x:is>
      </x:c>
      <x:c r="B126" s="3" t="inlineStr">
        <x:is>
          <x:t xml:space="preserve">Bear</x:t>
        </x:is>
      </x:c>
      <x:c r="C126" s="3" t="inlineStr">
        <x:is>
          <x:t xml:space="preserve">Microsoft</x:t>
        </x:is>
      </x:c>
      <x:c r="D126" s="3" t="n">
        <x:v>2027</x:v>
      </x:c>
      <x:c r="E126" s="3" t="inlineStr">
        <x:is>
          <x:t xml:space="preserve">Microsoft</x:t>
        </x:is>
      </x:c>
      <x:c r="F126" s="27" t="n">
        <x:v>2191</x:v>
      </x:c>
      <x:c r="G126" s="17" t="n">
        <x:v>0.58215427</x:v>
      </x:c>
      <x:c r="H126" s="28" t="n">
        <x:f>F126*G126</x:f>
        <x:v>1275.50000557</x:v>
      </x:c>
      <x:c r="I126" s="17" t="n">
        <x:v>0.515</x:v>
      </x:c>
      <x:c r="J126" s="6" t="n">
        <x:f>1-I126</x:f>
        <x:v>0.485</x:v>
      </x:c>
      <x:c r="K126" s="28" t="n">
        <x:f>H126*I126</x:f>
        <x:v>656.88250286855</x:v>
      </x:c>
      <x:c r="L126" s="3" t="inlineStr">
        <x:is>
          <x:t xml:space="preserve">epoch_csp_total_power_x_user_contract_share_seed</x:t>
        </x:is>
      </x:c>
      <x:c r="M126" s="3" t="inlineStr">
        <x:is>
          <x:t xml:space="preserve">SRC_EPOCH_AI_DATA_CENTERS; EPOCH_NORMALIZED_USER_SITES</x:t>
        </x:is>
      </x:c>
      <x:c r="N12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27">
      <x:c r="A127" s="3" t="inlineStr">
        <x:is>
          <x:t xml:space="preserve">Base|Microsoft|2027|Microsoft</x:t>
        </x:is>
      </x:c>
      <x:c r="B127" s="3" t="inlineStr">
        <x:is>
          <x:t xml:space="preserve">Base</x:t>
        </x:is>
      </x:c>
      <x:c r="C127" s="3" t="inlineStr">
        <x:is>
          <x:t xml:space="preserve">Microsoft</x:t>
        </x:is>
      </x:c>
      <x:c r="D127" s="3" t="n">
        <x:v>2027</x:v>
      </x:c>
      <x:c r="E127" s="3" t="inlineStr">
        <x:is>
          <x:t xml:space="preserve">Microsoft</x:t>
        </x:is>
      </x:c>
      <x:c r="F127" s="27" t="n">
        <x:v>2191</x:v>
      </x:c>
      <x:c r="G127" s="17" t="n">
        <x:v>0.58215427</x:v>
      </x:c>
      <x:c r="H127" s="28" t="n">
        <x:f>F127*G127</x:f>
        <x:v>1275.50000557</x:v>
      </x:c>
      <x:c r="I127" s="17" t="n">
        <x:v>0.6</x:v>
      </x:c>
      <x:c r="J127" s="6" t="n">
        <x:f>1-I127</x:f>
        <x:v>0.4</x:v>
      </x:c>
      <x:c r="K127" s="28" t="n">
        <x:f>H127*I127</x:f>
        <x:v>765.300003342</x:v>
      </x:c>
      <x:c r="L127" s="3" t="inlineStr">
        <x:is>
          <x:t xml:space="preserve">epoch_csp_total_power_x_user_contract_share_seed</x:t>
        </x:is>
      </x:c>
      <x:c r="M127" s="3" t="inlineStr">
        <x:is>
          <x:t xml:space="preserve">SRC_EPOCH_AI_DATA_CENTERS; EPOCH_NORMALIZED_USER_SITES</x:t>
        </x:is>
      </x:c>
      <x:c r="N12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28">
      <x:c r="A128" s="3" t="inlineStr">
        <x:is>
          <x:t xml:space="preserve">Bull|Microsoft|2027|Microsoft</x:t>
        </x:is>
      </x:c>
      <x:c r="B128" s="3" t="inlineStr">
        <x:is>
          <x:t xml:space="preserve">Bull</x:t>
        </x:is>
      </x:c>
      <x:c r="C128" s="3" t="inlineStr">
        <x:is>
          <x:t xml:space="preserve">Microsoft</x:t>
        </x:is>
      </x:c>
      <x:c r="D128" s="3" t="n">
        <x:v>2027</x:v>
      </x:c>
      <x:c r="E128" s="3" t="inlineStr">
        <x:is>
          <x:t xml:space="preserve">Microsoft</x:t>
        </x:is>
      </x:c>
      <x:c r="F128" s="27" t="n">
        <x:v>2191</x:v>
      </x:c>
      <x:c r="G128" s="17" t="n">
        <x:v>0.58215427</x:v>
      </x:c>
      <x:c r="H128" s="28" t="n">
        <x:f>F128*G128</x:f>
        <x:v>1275.50000557</x:v>
      </x:c>
      <x:c r="I128" s="17" t="n">
        <x:v>0.658</x:v>
      </x:c>
      <x:c r="J128" s="6" t="n">
        <x:f>1-I128</x:f>
        <x:v>0.34199999999999997</x:v>
      </x:c>
      <x:c r="K128" s="28" t="n">
        <x:f>H128*I128</x:f>
        <x:v>839.27900366506</x:v>
      </x:c>
      <x:c r="L128" s="3" t="inlineStr">
        <x:is>
          <x:t xml:space="preserve">epoch_csp_total_power_x_user_contract_share_seed</x:t>
        </x:is>
      </x:c>
      <x:c r="M128" s="3" t="inlineStr">
        <x:is>
          <x:t xml:space="preserve">SRC_EPOCH_AI_DATA_CENTERS; EPOCH_NORMALIZED_USER_SITES</x:t>
        </x:is>
      </x:c>
      <x:c r="N12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29">
      <x:c r="A129" s="3" t="inlineStr">
        <x:is>
          <x:t xml:space="preserve">Grid-Constrained / Efficiency-Upside|Microsoft|2027|Microsoft</x:t>
        </x:is>
      </x:c>
      <x:c r="B129" s="3" t="inlineStr">
        <x:is>
          <x:t xml:space="preserve">Grid-Constrained / Efficiency-Upside</x:t>
        </x:is>
      </x:c>
      <x:c r="C129" s="3" t="inlineStr">
        <x:is>
          <x:t xml:space="preserve">Microsoft</x:t>
        </x:is>
      </x:c>
      <x:c r="D129" s="3" t="n">
        <x:v>2027</x:v>
      </x:c>
      <x:c r="E129" s="3" t="inlineStr">
        <x:is>
          <x:t xml:space="preserve">Microsoft</x:t>
        </x:is>
      </x:c>
      <x:c r="F129" s="27" t="n">
        <x:v>2191</x:v>
      </x:c>
      <x:c r="G129" s="17" t="n">
        <x:v>0.58215427</x:v>
      </x:c>
      <x:c r="H129" s="28" t="n">
        <x:f>F129*G129</x:f>
        <x:v>1275.50000557</x:v>
      </x:c>
      <x:c r="I129" s="17" t="n">
        <x:v>0.625</x:v>
      </x:c>
      <x:c r="J129" s="6" t="n">
        <x:f>1-I129</x:f>
        <x:v>0.375</x:v>
      </x:c>
      <x:c r="K129" s="28" t="n">
        <x:f>H129*I129</x:f>
        <x:v>797.18750348125</x:v>
      </x:c>
      <x:c r="L129" s="3" t="inlineStr">
        <x:is>
          <x:t xml:space="preserve">epoch_csp_total_power_x_user_contract_share_seed</x:t>
        </x:is>
      </x:c>
      <x:c r="M129" s="3" t="inlineStr">
        <x:is>
          <x:t xml:space="preserve">SRC_EPOCH_AI_DATA_CENTERS; EPOCH_NORMALIZED_USER_SITES</x:t>
        </x:is>
      </x:c>
      <x:c r="N12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30">
      <x:c r="A130" s="3" t="inlineStr">
        <x:is>
          <x:t xml:space="preserve">Bear|Microsoft|2028|Microsoft</x:t>
        </x:is>
      </x:c>
      <x:c r="B130" s="3" t="inlineStr">
        <x:is>
          <x:t xml:space="preserve">Bear</x:t>
        </x:is>
      </x:c>
      <x:c r="C130" s="3" t="inlineStr">
        <x:is>
          <x:t xml:space="preserve">Microsoft</x:t>
        </x:is>
      </x:c>
      <x:c r="D130" s="3" t="n">
        <x:v>2028</x:v>
      </x:c>
      <x:c r="E130" s="3" t="inlineStr">
        <x:is>
          <x:t xml:space="preserve">Microsoft</x:t>
        </x:is>
      </x:c>
      <x:c r="F130" s="27" t="n">
        <x:v>4085</x:v>
      </x:c>
      <x:c r="G130" s="17" t="n">
        <x:v>0.54406365</x:v>
      </x:c>
      <x:c r="H130" s="28" t="n">
        <x:f>F130*G130</x:f>
        <x:v>2222.50001025</x:v>
      </x:c>
      <x:c r="I130" s="17" t="n">
        <x:v>0.5600000000000001</x:v>
      </x:c>
      <x:c r="J130" s="6" t="n">
        <x:f>1-I130</x:f>
        <x:v>0.43999999999999995</x:v>
      </x:c>
      <x:c r="K130" s="28" t="n">
        <x:f>H130*I130</x:f>
        <x:v>1244.60000574</x:v>
      </x:c>
      <x:c r="L130" s="3" t="inlineStr">
        <x:is>
          <x:t xml:space="preserve">epoch_csp_total_power_x_user_contract_share_seed</x:t>
        </x:is>
      </x:c>
      <x:c r="M130" s="3" t="inlineStr">
        <x:is>
          <x:t xml:space="preserve">SRC_EPOCH_AI_DATA_CENTERS; EPOCH_NORMALIZED_USER_SITES</x:t>
        </x:is>
      </x:c>
      <x:c r="N13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31">
      <x:c r="A131" s="3" t="inlineStr">
        <x:is>
          <x:t xml:space="preserve">Base|Microsoft|2028|Microsoft</x:t>
        </x:is>
      </x:c>
      <x:c r="B131" s="3" t="inlineStr">
        <x:is>
          <x:t xml:space="preserve">Base</x:t>
        </x:is>
      </x:c>
      <x:c r="C131" s="3" t="inlineStr">
        <x:is>
          <x:t xml:space="preserve">Microsoft</x:t>
        </x:is>
      </x:c>
      <x:c r="D131" s="3" t="n">
        <x:v>2028</x:v>
      </x:c>
      <x:c r="E131" s="3" t="inlineStr">
        <x:is>
          <x:t xml:space="preserve">Microsoft</x:t>
        </x:is>
      </x:c>
      <x:c r="F131" s="27" t="n">
        <x:v>4085</x:v>
      </x:c>
      <x:c r="G131" s="17" t="n">
        <x:v>0.54406365</x:v>
      </x:c>
      <x:c r="H131" s="28" t="n">
        <x:f>F131*G131</x:f>
        <x:v>2222.50001025</x:v>
      </x:c>
      <x:c r="I131" s="17" t="n">
        <x:v>0.65</x:v>
      </x:c>
      <x:c r="J131" s="6" t="n">
        <x:f>1-I131</x:f>
        <x:v>0.35</x:v>
      </x:c>
      <x:c r="K131" s="28" t="n">
        <x:f>H131*I131</x:f>
        <x:v>1444.6250066625</x:v>
      </x:c>
      <x:c r="L131" s="3" t="inlineStr">
        <x:is>
          <x:t xml:space="preserve">epoch_csp_total_power_x_user_contract_share_seed</x:t>
        </x:is>
      </x:c>
      <x:c r="M131" s="3" t="inlineStr">
        <x:is>
          <x:t xml:space="preserve">SRC_EPOCH_AI_DATA_CENTERS; EPOCH_NORMALIZED_USER_SITES</x:t>
        </x:is>
      </x:c>
      <x:c r="N13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32">
      <x:c r="A132" s="3" t="inlineStr">
        <x:is>
          <x:t xml:space="preserve">Bull|Microsoft|2028|Microsoft</x:t>
        </x:is>
      </x:c>
      <x:c r="B132" s="3" t="inlineStr">
        <x:is>
          <x:t xml:space="preserve">Bull</x:t>
        </x:is>
      </x:c>
      <x:c r="C132" s="3" t="inlineStr">
        <x:is>
          <x:t xml:space="preserve">Microsoft</x:t>
        </x:is>
      </x:c>
      <x:c r="D132" s="3" t="n">
        <x:v>2028</x:v>
      </x:c>
      <x:c r="E132" s="3" t="inlineStr">
        <x:is>
          <x:t xml:space="preserve">Microsoft</x:t>
        </x:is>
      </x:c>
      <x:c r="F132" s="27" t="n">
        <x:v>4085</x:v>
      </x:c>
      <x:c r="G132" s="17" t="n">
        <x:v>0.54406365</x:v>
      </x:c>
      <x:c r="H132" s="28" t="n">
        <x:f>F132*G132</x:f>
        <x:v>2222.50001025</x:v>
      </x:c>
      <x:c r="I132" s="17" t="n">
        <x:v>0.715</x:v>
      </x:c>
      <x:c r="J132" s="6" t="n">
        <x:f>1-I132</x:f>
        <x:v>0.28500000000000003</x:v>
      </x:c>
      <x:c r="K132" s="28" t="n">
        <x:f>H132*I132</x:f>
        <x:v>1589.0875073287498</x:v>
      </x:c>
      <x:c r="L132" s="3" t="inlineStr">
        <x:is>
          <x:t xml:space="preserve">epoch_csp_total_power_x_user_contract_share_seed</x:t>
        </x:is>
      </x:c>
      <x:c r="M132" s="3" t="inlineStr">
        <x:is>
          <x:t xml:space="preserve">SRC_EPOCH_AI_DATA_CENTERS; EPOCH_NORMALIZED_USER_SITES</x:t>
        </x:is>
      </x:c>
      <x:c r="N13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33">
      <x:c r="A133" s="3" t="inlineStr">
        <x:is>
          <x:t xml:space="preserve">Grid-Constrained / Efficiency-Upside|Microsoft|2028|Microsoft</x:t>
        </x:is>
      </x:c>
      <x:c r="B133" s="3" t="inlineStr">
        <x:is>
          <x:t xml:space="preserve">Grid-Constrained / Efficiency-Upside</x:t>
        </x:is>
      </x:c>
      <x:c r="C133" s="3" t="inlineStr">
        <x:is>
          <x:t xml:space="preserve">Microsoft</x:t>
        </x:is>
      </x:c>
      <x:c r="D133" s="3" t="n">
        <x:v>2028</x:v>
      </x:c>
      <x:c r="E133" s="3" t="inlineStr">
        <x:is>
          <x:t xml:space="preserve">Microsoft</x:t>
        </x:is>
      </x:c>
      <x:c r="F133" s="27" t="n">
        <x:v>4085</x:v>
      </x:c>
      <x:c r="G133" s="17" t="n">
        <x:v>0.54406365</x:v>
      </x:c>
      <x:c r="H133" s="28" t="n">
        <x:f>F133*G133</x:f>
        <x:v>2222.50001025</x:v>
      </x:c>
      <x:c r="I133" s="17" t="n">
        <x:v>0.68</x:v>
      </x:c>
      <x:c r="J133" s="6" t="n">
        <x:f>1-I133</x:f>
        <x:v>0.31999999999999995</x:v>
      </x:c>
      <x:c r="K133" s="28" t="n">
        <x:f>H133*I133</x:f>
        <x:v>1511.30000697</x:v>
      </x:c>
      <x:c r="L133" s="3" t="inlineStr">
        <x:is>
          <x:t xml:space="preserve">epoch_csp_total_power_x_user_contract_share_seed</x:t>
        </x:is>
      </x:c>
      <x:c r="M133" s="3" t="inlineStr">
        <x:is>
          <x:t xml:space="preserve">SRC_EPOCH_AI_DATA_CENTERS; EPOCH_NORMALIZED_USER_SITES</x:t>
        </x:is>
      </x:c>
      <x:c r="N13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34">
      <x:c r="A134" s="3" t="inlineStr">
        <x:is>
          <x:t xml:space="preserve">Bear|Microsoft|2029|Microsoft</x:t>
        </x:is>
      </x:c>
      <x:c r="B134" s="3" t="inlineStr">
        <x:is>
          <x:t xml:space="preserve">Bear</x:t>
        </x:is>
      </x:c>
      <x:c r="C134" s="3" t="inlineStr">
        <x:is>
          <x:t xml:space="preserve">Microsoft</x:t>
        </x:is>
      </x:c>
      <x:c r="D134" s="3" t="n">
        <x:v>2029</x:v>
      </x:c>
      <x:c r="E134" s="3" t="inlineStr">
        <x:is>
          <x:t xml:space="preserve">Microsoft</x:t>
        </x:is>
      </x:c>
      <x:c r="F134" s="27" t="n">
        <x:v>4085</x:v>
      </x:c>
      <x:c r="G134" s="17" t="n">
        <x:v>0.54406365</x:v>
      </x:c>
      <x:c r="H134" s="28" t="n">
        <x:f>F134*G134</x:f>
        <x:v>2222.50001025</x:v>
      </x:c>
      <x:c r="I134" s="17" t="n">
        <x:v>0.605</x:v>
      </x:c>
      <x:c r="J134" s="6" t="n">
        <x:f>1-I134</x:f>
        <x:v>0.395</x:v>
      </x:c>
      <x:c r="K134" s="28" t="n">
        <x:f>H134*I134</x:f>
        <x:v>1344.61250620125</x:v>
      </x:c>
      <x:c r="L134" s="3" t="inlineStr">
        <x:is>
          <x:t xml:space="preserve">epoch_csp_total_power_x_user_contract_share_seed</x:t>
        </x:is>
      </x:c>
      <x:c r="M134" s="3" t="inlineStr">
        <x:is>
          <x:t xml:space="preserve">SRC_EPOCH_AI_DATA_CENTERS; EPOCH_NORMALIZED_USER_SITES</x:t>
        </x:is>
      </x:c>
      <x:c r="N13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35">
      <x:c r="A135" s="3" t="inlineStr">
        <x:is>
          <x:t xml:space="preserve">Base|Microsoft|2029|Microsoft</x:t>
        </x:is>
      </x:c>
      <x:c r="B135" s="3" t="inlineStr">
        <x:is>
          <x:t xml:space="preserve">Base</x:t>
        </x:is>
      </x:c>
      <x:c r="C135" s="3" t="inlineStr">
        <x:is>
          <x:t xml:space="preserve">Microsoft</x:t>
        </x:is>
      </x:c>
      <x:c r="D135" s="3" t="n">
        <x:v>2029</x:v>
      </x:c>
      <x:c r="E135" s="3" t="inlineStr">
        <x:is>
          <x:t xml:space="preserve">Microsoft</x:t>
        </x:is>
      </x:c>
      <x:c r="F135" s="27" t="n">
        <x:v>4085</x:v>
      </x:c>
      <x:c r="G135" s="17" t="n">
        <x:v>0.54406365</x:v>
      </x:c>
      <x:c r="H135" s="28" t="n">
        <x:f>F135*G135</x:f>
        <x:v>2222.50001025</x:v>
      </x:c>
      <x:c r="I135" s="17" t="n">
        <x:v>0.7</x:v>
      </x:c>
      <x:c r="J135" s="6" t="n">
        <x:f>1-I135</x:f>
        <x:v>0.30000000000000004</x:v>
      </x:c>
      <x:c r="K135" s="28" t="n">
        <x:f>H135*I135</x:f>
        <x:v>1555.7500071749998</x:v>
      </x:c>
      <x:c r="L135" s="3" t="inlineStr">
        <x:is>
          <x:t xml:space="preserve">epoch_csp_total_power_x_user_contract_share_seed</x:t>
        </x:is>
      </x:c>
      <x:c r="M135" s="3" t="inlineStr">
        <x:is>
          <x:t xml:space="preserve">SRC_EPOCH_AI_DATA_CENTERS; EPOCH_NORMALIZED_USER_SITES</x:t>
        </x:is>
      </x:c>
      <x:c r="N13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36">
      <x:c r="A136" s="3" t="inlineStr">
        <x:is>
          <x:t xml:space="preserve">Bull|Microsoft|2029|Microsoft</x:t>
        </x:is>
      </x:c>
      <x:c r="B136" s="3" t="inlineStr">
        <x:is>
          <x:t xml:space="preserve">Bull</x:t>
        </x:is>
      </x:c>
      <x:c r="C136" s="3" t="inlineStr">
        <x:is>
          <x:t xml:space="preserve">Microsoft</x:t>
        </x:is>
      </x:c>
      <x:c r="D136" s="3" t="n">
        <x:v>2029</x:v>
      </x:c>
      <x:c r="E136" s="3" t="inlineStr">
        <x:is>
          <x:t xml:space="preserve">Microsoft</x:t>
        </x:is>
      </x:c>
      <x:c r="F136" s="27" t="n">
        <x:v>4085</x:v>
      </x:c>
      <x:c r="G136" s="17" t="n">
        <x:v>0.54406365</x:v>
      </x:c>
      <x:c r="H136" s="28" t="n">
        <x:f>F136*G136</x:f>
        <x:v>2222.50001025</x:v>
      </x:c>
      <x:c r="I136" s="17" t="n">
        <x:v>0.772</x:v>
      </x:c>
      <x:c r="J136" s="6" t="n">
        <x:f>1-I136</x:f>
        <x:v>0.22799999999999998</x:v>
      </x:c>
      <x:c r="K136" s="28" t="n">
        <x:f>H136*I136</x:f>
        <x:v>1715.770007913</x:v>
      </x:c>
      <x:c r="L136" s="3" t="inlineStr">
        <x:is>
          <x:t xml:space="preserve">epoch_csp_total_power_x_user_contract_share_seed</x:t>
        </x:is>
      </x:c>
      <x:c r="M136" s="3" t="inlineStr">
        <x:is>
          <x:t xml:space="preserve">SRC_EPOCH_AI_DATA_CENTERS; EPOCH_NORMALIZED_USER_SITES</x:t>
        </x:is>
      </x:c>
      <x:c r="N13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37">
      <x:c r="A137" s="3" t="inlineStr">
        <x:is>
          <x:t xml:space="preserve">Grid-Constrained / Efficiency-Upside|Microsoft|2029|Microsoft</x:t>
        </x:is>
      </x:c>
      <x:c r="B137" s="3" t="inlineStr">
        <x:is>
          <x:t xml:space="preserve">Grid-Constrained / Efficiency-Upside</x:t>
        </x:is>
      </x:c>
      <x:c r="C137" s="3" t="inlineStr">
        <x:is>
          <x:t xml:space="preserve">Microsoft</x:t>
        </x:is>
      </x:c>
      <x:c r="D137" s="3" t="n">
        <x:v>2029</x:v>
      </x:c>
      <x:c r="E137" s="3" t="inlineStr">
        <x:is>
          <x:t xml:space="preserve">Microsoft</x:t>
        </x:is>
      </x:c>
      <x:c r="F137" s="27" t="n">
        <x:v>4085</x:v>
      </x:c>
      <x:c r="G137" s="17" t="n">
        <x:v>0.54406365</x:v>
      </x:c>
      <x:c r="H137" s="28" t="n">
        <x:f>F137*G137</x:f>
        <x:v>2222.50001025</x:v>
      </x:c>
      <x:c r="I137" s="17" t="n">
        <x:v>0.735</x:v>
      </x:c>
      <x:c r="J137" s="6" t="n">
        <x:f>1-I137</x:f>
        <x:v>0.265</x:v>
      </x:c>
      <x:c r="K137" s="28" t="n">
        <x:f>H137*I137</x:f>
        <x:v>1633.53750753375</x:v>
      </x:c>
      <x:c r="L137" s="3" t="inlineStr">
        <x:is>
          <x:t xml:space="preserve">epoch_csp_total_power_x_user_contract_share_seed</x:t>
        </x:is>
      </x:c>
      <x:c r="M137" s="3" t="inlineStr">
        <x:is>
          <x:t xml:space="preserve">SRC_EPOCH_AI_DATA_CENTERS; EPOCH_NORMALIZED_USER_SITES</x:t>
        </x:is>
      </x:c>
      <x:c r="N13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38">
      <x:c r="A138" s="3" t="inlineStr">
        <x:is>
          <x:t xml:space="preserve">Bear|Microsoft|2030|Microsoft</x:t>
        </x:is>
      </x:c>
      <x:c r="B138" s="3" t="inlineStr">
        <x:is>
          <x:t xml:space="preserve">Bear</x:t>
        </x:is>
      </x:c>
      <x:c r="C138" s="3" t="inlineStr">
        <x:is>
          <x:t xml:space="preserve">Microsoft</x:t>
        </x:is>
      </x:c>
      <x:c r="D138" s="3" t="n">
        <x:v>2030</x:v>
      </x:c>
      <x:c r="E138" s="3" t="inlineStr">
        <x:is>
          <x:t xml:space="preserve">Microsoft</x:t>
        </x:is>
      </x:c>
      <x:c r="F138" s="27" t="n">
        <x:v>4085</x:v>
      </x:c>
      <x:c r="G138" s="17" t="n">
        <x:v>0.54406365</x:v>
      </x:c>
      <x:c r="H138" s="28" t="n">
        <x:f>F138*G138</x:f>
        <x:v>2222.50001025</x:v>
      </x:c>
      <x:c r="I138" s="17" t="n">
        <x:v>0.65</x:v>
      </x:c>
      <x:c r="J138" s="6" t="n">
        <x:f>1-I138</x:f>
        <x:v>0.35</x:v>
      </x:c>
      <x:c r="K138" s="28" t="n">
        <x:f>H138*I138</x:f>
        <x:v>1444.6250066625</x:v>
      </x:c>
      <x:c r="L138" s="3" t="inlineStr">
        <x:is>
          <x:t xml:space="preserve">epoch_csp_total_power_x_user_contract_share_seed</x:t>
        </x:is>
      </x:c>
      <x:c r="M138" s="3" t="inlineStr">
        <x:is>
          <x:t xml:space="preserve">SRC_EPOCH_AI_DATA_CENTERS; EPOCH_NORMALIZED_USER_SITES</x:t>
        </x:is>
      </x:c>
      <x:c r="N13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39">
      <x:c r="A139" s="3" t="inlineStr">
        <x:is>
          <x:t xml:space="preserve">Base|Microsoft|2030|Microsoft</x:t>
        </x:is>
      </x:c>
      <x:c r="B139" s="3" t="inlineStr">
        <x:is>
          <x:t xml:space="preserve">Base</x:t>
        </x:is>
      </x:c>
      <x:c r="C139" s="3" t="inlineStr">
        <x:is>
          <x:t xml:space="preserve">Microsoft</x:t>
        </x:is>
      </x:c>
      <x:c r="D139" s="3" t="n">
        <x:v>2030</x:v>
      </x:c>
      <x:c r="E139" s="3" t="inlineStr">
        <x:is>
          <x:t xml:space="preserve">Microsoft</x:t>
        </x:is>
      </x:c>
      <x:c r="F139" s="27" t="n">
        <x:v>4085</x:v>
      </x:c>
      <x:c r="G139" s="17" t="n">
        <x:v>0.54406365</x:v>
      </x:c>
      <x:c r="H139" s="28" t="n">
        <x:f>F139*G139</x:f>
        <x:v>2222.50001025</x:v>
      </x:c>
      <x:c r="I139" s="17" t="n">
        <x:v>0.75</x:v>
      </x:c>
      <x:c r="J139" s="6" t="n">
        <x:f>1-I139</x:f>
        <x:v>0.25</x:v>
      </x:c>
      <x:c r="K139" s="28" t="n">
        <x:f>H139*I139</x:f>
        <x:v>1666.8750076874999</x:v>
      </x:c>
      <x:c r="L139" s="3" t="inlineStr">
        <x:is>
          <x:t xml:space="preserve">epoch_csp_total_power_x_user_contract_share_seed</x:t>
        </x:is>
      </x:c>
      <x:c r="M139" s="3" t="inlineStr">
        <x:is>
          <x:t xml:space="preserve">SRC_EPOCH_AI_DATA_CENTERS; EPOCH_NORMALIZED_USER_SITES</x:t>
        </x:is>
      </x:c>
      <x:c r="N13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40">
      <x:c r="A140" s="3" t="inlineStr">
        <x:is>
          <x:t xml:space="preserve">Bull|Microsoft|2030|Microsoft</x:t>
        </x:is>
      </x:c>
      <x:c r="B140" s="3" t="inlineStr">
        <x:is>
          <x:t xml:space="preserve">Bull</x:t>
        </x:is>
      </x:c>
      <x:c r="C140" s="3" t="inlineStr">
        <x:is>
          <x:t xml:space="preserve">Microsoft</x:t>
        </x:is>
      </x:c>
      <x:c r="D140" s="3" t="n">
        <x:v>2030</x:v>
      </x:c>
      <x:c r="E140" s="3" t="inlineStr">
        <x:is>
          <x:t xml:space="preserve">Microsoft</x:t>
        </x:is>
      </x:c>
      <x:c r="F140" s="27" t="n">
        <x:v>4085</x:v>
      </x:c>
      <x:c r="G140" s="17" t="n">
        <x:v>0.54406365</x:v>
      </x:c>
      <x:c r="H140" s="28" t="n">
        <x:f>F140*G140</x:f>
        <x:v>2222.50001025</x:v>
      </x:c>
      <x:c r="I140" s="17" t="n">
        <x:v>0.83</x:v>
      </x:c>
      <x:c r="J140" s="6" t="n">
        <x:f>1-I140</x:f>
        <x:v>0.17000000000000004</x:v>
      </x:c>
      <x:c r="K140" s="28" t="n">
        <x:f>H140*I140</x:f>
        <x:v>1844.6750085074998</x:v>
      </x:c>
      <x:c r="L140" s="3" t="inlineStr">
        <x:is>
          <x:t xml:space="preserve">epoch_csp_total_power_x_user_contract_share_seed</x:t>
        </x:is>
      </x:c>
      <x:c r="M140" s="3" t="inlineStr">
        <x:is>
          <x:t xml:space="preserve">SRC_EPOCH_AI_DATA_CENTERS; EPOCH_NORMALIZED_USER_SITES</x:t>
        </x:is>
      </x:c>
      <x:c r="N14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41">
      <x:c r="A141" s="3" t="inlineStr">
        <x:is>
          <x:t xml:space="preserve">Grid-Constrained / Efficiency-Upside|Microsoft|2030|Microsoft</x:t>
        </x:is>
      </x:c>
      <x:c r="B141" s="3" t="inlineStr">
        <x:is>
          <x:t xml:space="preserve">Grid-Constrained / Efficiency-Upside</x:t>
        </x:is>
      </x:c>
      <x:c r="C141" s="3" t="inlineStr">
        <x:is>
          <x:t xml:space="preserve">Microsoft</x:t>
        </x:is>
      </x:c>
      <x:c r="D141" s="3" t="n">
        <x:v>2030</x:v>
      </x:c>
      <x:c r="E141" s="3" t="inlineStr">
        <x:is>
          <x:t xml:space="preserve">Microsoft</x:t>
        </x:is>
      </x:c>
      <x:c r="F141" s="27" t="n">
        <x:v>4085</x:v>
      </x:c>
      <x:c r="G141" s="17" t="n">
        <x:v>0.54406365</x:v>
      </x:c>
      <x:c r="H141" s="28" t="n">
        <x:f>F141*G141</x:f>
        <x:v>2222.50001025</x:v>
      </x:c>
      <x:c r="I141" s="17" t="n">
        <x:v>0.79</x:v>
      </x:c>
      <x:c r="J141" s="6" t="n">
        <x:f>1-I141</x:f>
        <x:v>0.20999999999999996</x:v>
      </x:c>
      <x:c r="K141" s="28" t="n">
        <x:f>H141*I141</x:f>
        <x:v>1755.7750080975</x:v>
      </x:c>
      <x:c r="L141" s="3" t="inlineStr">
        <x:is>
          <x:t xml:space="preserve">epoch_csp_total_power_x_user_contract_share_seed</x:t>
        </x:is>
      </x:c>
      <x:c r="M141" s="3" t="inlineStr">
        <x:is>
          <x:t xml:space="preserve">SRC_EPOCH_AI_DATA_CENTERS; EPOCH_NORMALIZED_USER_SITES</x:t>
        </x:is>
      </x:c>
      <x:c r="N14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42">
      <x:c r="A142" s="3" t="inlineStr">
        <x:is>
          <x:t xml:space="preserve">Bear|Microsoft|2026|Nscale</x:t>
        </x:is>
      </x:c>
      <x:c r="B142" s="3" t="inlineStr">
        <x:is>
          <x:t xml:space="preserve">Bear</x:t>
        </x:is>
      </x:c>
      <x:c r="C142" s="3" t="inlineStr">
        <x:is>
          <x:t xml:space="preserve">Microsoft</x:t>
        </x:is>
      </x:c>
      <x:c r="D142" s="3" t="n">
        <x:v>2026</x:v>
      </x:c>
      <x:c r="E142" s="3" t="inlineStr">
        <x:is>
          <x:t xml:space="preserve">Nscale</x:t>
        </x:is>
      </x:c>
      <x:c r="F142" s="27" t="n">
        <x:v>33</x:v>
      </x:c>
      <x:c r="G142" s="17" t="n">
        <x:v>1</x:v>
      </x:c>
      <x:c r="H142" s="28" t="n">
        <x:f>F142*G142</x:f>
        <x:v>33</x:v>
      </x:c>
      <x:c r="I142" s="17" t="n">
        <x:v>0.47</x:v>
      </x:c>
      <x:c r="J142" s="6" t="n">
        <x:f>1-I142</x:f>
        <x:v>0.53</x:v>
      </x:c>
      <x:c r="K142" s="28" t="n">
        <x:f>H142*I142</x:f>
        <x:v>15.51</x:v>
      </x:c>
      <x:c r="L142" s="3" t="inlineStr">
        <x:is>
          <x:t xml:space="preserve">epoch_csp_total_power_x_user_contract_share_seed</x:t>
        </x:is>
      </x:c>
      <x:c r="M142" s="3" t="inlineStr">
        <x:is>
          <x:t xml:space="preserve">SRC_EPOCH_AI_DATA_CENTERS; EPOCH_NORMALIZED_USER_SITES</x:t>
        </x:is>
      </x:c>
      <x:c r="N14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43">
      <x:c r="A143" s="3" t="inlineStr">
        <x:is>
          <x:t xml:space="preserve">Base|Microsoft|2026|Nscale</x:t>
        </x:is>
      </x:c>
      <x:c r="B143" s="3" t="inlineStr">
        <x:is>
          <x:t xml:space="preserve">Base</x:t>
        </x:is>
      </x:c>
      <x:c r="C143" s="3" t="inlineStr">
        <x:is>
          <x:t xml:space="preserve">Microsoft</x:t>
        </x:is>
      </x:c>
      <x:c r="D143" s="3" t="n">
        <x:v>2026</x:v>
      </x:c>
      <x:c r="E143" s="3" t="inlineStr">
        <x:is>
          <x:t xml:space="preserve">Nscale</x:t>
        </x:is>
      </x:c>
      <x:c r="F143" s="27" t="n">
        <x:v>33</x:v>
      </x:c>
      <x:c r="G143" s="17" t="n">
        <x:v>1</x:v>
      </x:c>
      <x:c r="H143" s="28" t="n">
        <x:f>F143*G143</x:f>
        <x:v>33</x:v>
      </x:c>
      <x:c r="I143" s="17" t="n">
        <x:v>0.55</x:v>
      </x:c>
      <x:c r="J143" s="6" t="n">
        <x:f>1-I143</x:f>
        <x:v>0.44999999999999996</x:v>
      </x:c>
      <x:c r="K143" s="28" t="n">
        <x:f>H143*I143</x:f>
        <x:v>18.150000000000002</x:v>
      </x:c>
      <x:c r="L143" s="3" t="inlineStr">
        <x:is>
          <x:t xml:space="preserve">epoch_csp_total_power_x_user_contract_share_seed</x:t>
        </x:is>
      </x:c>
      <x:c r="M143" s="3" t="inlineStr">
        <x:is>
          <x:t xml:space="preserve">SRC_EPOCH_AI_DATA_CENTERS; EPOCH_NORMALIZED_USER_SITES</x:t>
        </x:is>
      </x:c>
      <x:c r="N14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44">
      <x:c r="A144" s="3" t="inlineStr">
        <x:is>
          <x:t xml:space="preserve">Bull|Microsoft|2026|Nscale</x:t>
        </x:is>
      </x:c>
      <x:c r="B144" s="3" t="inlineStr">
        <x:is>
          <x:t xml:space="preserve">Bull</x:t>
        </x:is>
      </x:c>
      <x:c r="C144" s="3" t="inlineStr">
        <x:is>
          <x:t xml:space="preserve">Microsoft</x:t>
        </x:is>
      </x:c>
      <x:c r="D144" s="3" t="n">
        <x:v>2026</x:v>
      </x:c>
      <x:c r="E144" s="3" t="inlineStr">
        <x:is>
          <x:t xml:space="preserve">Nscale</x:t>
        </x:is>
      </x:c>
      <x:c r="F144" s="27" t="n">
        <x:v>33</x:v>
      </x:c>
      <x:c r="G144" s="17" t="n">
        <x:v>1</x:v>
      </x:c>
      <x:c r="H144" s="28" t="n">
        <x:f>F144*G144</x:f>
        <x:v>33</x:v>
      </x:c>
      <x:c r="I144" s="17" t="n">
        <x:v>0.6</x:v>
      </x:c>
      <x:c r="J144" s="6" t="n">
        <x:f>1-I144</x:f>
        <x:v>0.4</x:v>
      </x:c>
      <x:c r="K144" s="28" t="n">
        <x:f>H144*I144</x:f>
        <x:v>19.8</x:v>
      </x:c>
      <x:c r="L144" s="3" t="inlineStr">
        <x:is>
          <x:t xml:space="preserve">epoch_csp_total_power_x_user_contract_share_seed</x:t>
        </x:is>
      </x:c>
      <x:c r="M144" s="3" t="inlineStr">
        <x:is>
          <x:t xml:space="preserve">SRC_EPOCH_AI_DATA_CENTERS; EPOCH_NORMALIZED_USER_SITES</x:t>
        </x:is>
      </x:c>
      <x:c r="N14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45">
      <x:c r="A145" s="3" t="inlineStr">
        <x:is>
          <x:t xml:space="preserve">Grid-Constrained / Efficiency-Upside|Microsoft|2026|Nscale</x:t>
        </x:is>
      </x:c>
      <x:c r="B145" s="3" t="inlineStr">
        <x:is>
          <x:t xml:space="preserve">Grid-Constrained / Efficiency-Upside</x:t>
        </x:is>
      </x:c>
      <x:c r="C145" s="3" t="inlineStr">
        <x:is>
          <x:t xml:space="preserve">Microsoft</x:t>
        </x:is>
      </x:c>
      <x:c r="D145" s="3" t="n">
        <x:v>2026</x:v>
      </x:c>
      <x:c r="E145" s="3" t="inlineStr">
        <x:is>
          <x:t xml:space="preserve">Nscale</x:t>
        </x:is>
      </x:c>
      <x:c r="F145" s="27" t="n">
        <x:v>33</x:v>
      </x:c>
      <x:c r="G145" s="17" t="n">
        <x:v>1</x:v>
      </x:c>
      <x:c r="H145" s="28" t="n">
        <x:f>F145*G145</x:f>
        <x:v>33</x:v>
      </x:c>
      <x:c r="I145" s="17" t="n">
        <x:v>0.57</x:v>
      </x:c>
      <x:c r="J145" s="6" t="n">
        <x:f>1-I145</x:f>
        <x:v>0.43000000000000005</x:v>
      </x:c>
      <x:c r="K145" s="28" t="n">
        <x:f>H145*I145</x:f>
        <x:v>18.81</x:v>
      </x:c>
      <x:c r="L145" s="3" t="inlineStr">
        <x:is>
          <x:t xml:space="preserve">epoch_csp_total_power_x_user_contract_share_seed</x:t>
        </x:is>
      </x:c>
      <x:c r="M145" s="3" t="inlineStr">
        <x:is>
          <x:t xml:space="preserve">SRC_EPOCH_AI_DATA_CENTERS; EPOCH_NORMALIZED_USER_SITES</x:t>
        </x:is>
      </x:c>
      <x:c r="N14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46">
      <x:c r="A146" s="3" t="inlineStr">
        <x:is>
          <x:t xml:space="preserve">Bear|Microsoft|2027|Nscale</x:t>
        </x:is>
      </x:c>
      <x:c r="B146" s="3" t="inlineStr">
        <x:is>
          <x:t xml:space="preserve">Bear</x:t>
        </x:is>
      </x:c>
      <x:c r="C146" s="3" t="inlineStr">
        <x:is>
          <x:t xml:space="preserve">Microsoft</x:t>
        </x:is>
      </x:c>
      <x:c r="D146" s="3" t="n">
        <x:v>2027</x:v>
      </x:c>
      <x:c r="E146" s="3" t="inlineStr">
        <x:is>
          <x:t xml:space="preserve">Nscale</x:t>
        </x:is>
      </x:c>
      <x:c r="F146" s="27" t="n">
        <x:v>233</x:v>
      </x:c>
      <x:c r="G146" s="17" t="n">
        <x:v>1</x:v>
      </x:c>
      <x:c r="H146" s="28" t="n">
        <x:f>F146*G146</x:f>
        <x:v>233</x:v>
      </x:c>
      <x:c r="I146" s="17" t="n">
        <x:v>0.515</x:v>
      </x:c>
      <x:c r="J146" s="6" t="n">
        <x:f>1-I146</x:f>
        <x:v>0.485</x:v>
      </x:c>
      <x:c r="K146" s="28" t="n">
        <x:f>H146*I146</x:f>
        <x:v>119.995</x:v>
      </x:c>
      <x:c r="L146" s="3" t="inlineStr">
        <x:is>
          <x:t xml:space="preserve">epoch_csp_total_power_x_user_contract_share_seed</x:t>
        </x:is>
      </x:c>
      <x:c r="M146" s="3" t="inlineStr">
        <x:is>
          <x:t xml:space="preserve">SRC_EPOCH_AI_DATA_CENTERS; EPOCH_NORMALIZED_USER_SITES</x:t>
        </x:is>
      </x:c>
      <x:c r="N14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47">
      <x:c r="A147" s="3" t="inlineStr">
        <x:is>
          <x:t xml:space="preserve">Base|Microsoft|2027|Nscale</x:t>
        </x:is>
      </x:c>
      <x:c r="B147" s="3" t="inlineStr">
        <x:is>
          <x:t xml:space="preserve">Base</x:t>
        </x:is>
      </x:c>
      <x:c r="C147" s="3" t="inlineStr">
        <x:is>
          <x:t xml:space="preserve">Microsoft</x:t>
        </x:is>
      </x:c>
      <x:c r="D147" s="3" t="n">
        <x:v>2027</x:v>
      </x:c>
      <x:c r="E147" s="3" t="inlineStr">
        <x:is>
          <x:t xml:space="preserve">Nscale</x:t>
        </x:is>
      </x:c>
      <x:c r="F147" s="27" t="n">
        <x:v>233</x:v>
      </x:c>
      <x:c r="G147" s="17" t="n">
        <x:v>1</x:v>
      </x:c>
      <x:c r="H147" s="28" t="n">
        <x:f>F147*G147</x:f>
        <x:v>233</x:v>
      </x:c>
      <x:c r="I147" s="17" t="n">
        <x:v>0.6</x:v>
      </x:c>
      <x:c r="J147" s="6" t="n">
        <x:f>1-I147</x:f>
        <x:v>0.4</x:v>
      </x:c>
      <x:c r="K147" s="28" t="n">
        <x:f>H147*I147</x:f>
        <x:v>139.79999999999998</x:v>
      </x:c>
      <x:c r="L147" s="3" t="inlineStr">
        <x:is>
          <x:t xml:space="preserve">epoch_csp_total_power_x_user_contract_share_seed</x:t>
        </x:is>
      </x:c>
      <x:c r="M147" s="3" t="inlineStr">
        <x:is>
          <x:t xml:space="preserve">SRC_EPOCH_AI_DATA_CENTERS; EPOCH_NORMALIZED_USER_SITES</x:t>
        </x:is>
      </x:c>
      <x:c r="N14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48">
      <x:c r="A148" s="3" t="inlineStr">
        <x:is>
          <x:t xml:space="preserve">Bull|Microsoft|2027|Nscale</x:t>
        </x:is>
      </x:c>
      <x:c r="B148" s="3" t="inlineStr">
        <x:is>
          <x:t xml:space="preserve">Bull</x:t>
        </x:is>
      </x:c>
      <x:c r="C148" s="3" t="inlineStr">
        <x:is>
          <x:t xml:space="preserve">Microsoft</x:t>
        </x:is>
      </x:c>
      <x:c r="D148" s="3" t="n">
        <x:v>2027</x:v>
      </x:c>
      <x:c r="E148" s="3" t="inlineStr">
        <x:is>
          <x:t xml:space="preserve">Nscale</x:t>
        </x:is>
      </x:c>
      <x:c r="F148" s="27" t="n">
        <x:v>233</x:v>
      </x:c>
      <x:c r="G148" s="17" t="n">
        <x:v>1</x:v>
      </x:c>
      <x:c r="H148" s="28" t="n">
        <x:f>F148*G148</x:f>
        <x:v>233</x:v>
      </x:c>
      <x:c r="I148" s="17" t="n">
        <x:v>0.658</x:v>
      </x:c>
      <x:c r="J148" s="6" t="n">
        <x:f>1-I148</x:f>
        <x:v>0.34199999999999997</x:v>
      </x:c>
      <x:c r="K148" s="28" t="n">
        <x:f>H148*I148</x:f>
        <x:v>153.314</x:v>
      </x:c>
      <x:c r="L148" s="3" t="inlineStr">
        <x:is>
          <x:t xml:space="preserve">epoch_csp_total_power_x_user_contract_share_seed</x:t>
        </x:is>
      </x:c>
      <x:c r="M148" s="3" t="inlineStr">
        <x:is>
          <x:t xml:space="preserve">SRC_EPOCH_AI_DATA_CENTERS; EPOCH_NORMALIZED_USER_SITES</x:t>
        </x:is>
      </x:c>
      <x:c r="N14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49">
      <x:c r="A149" s="3" t="inlineStr">
        <x:is>
          <x:t xml:space="preserve">Grid-Constrained / Efficiency-Upside|Microsoft|2027|Nscale</x:t>
        </x:is>
      </x:c>
      <x:c r="B149" s="3" t="inlineStr">
        <x:is>
          <x:t xml:space="preserve">Grid-Constrained / Efficiency-Upside</x:t>
        </x:is>
      </x:c>
      <x:c r="C149" s="3" t="inlineStr">
        <x:is>
          <x:t xml:space="preserve">Microsoft</x:t>
        </x:is>
      </x:c>
      <x:c r="D149" s="3" t="n">
        <x:v>2027</x:v>
      </x:c>
      <x:c r="E149" s="3" t="inlineStr">
        <x:is>
          <x:t xml:space="preserve">Nscale</x:t>
        </x:is>
      </x:c>
      <x:c r="F149" s="27" t="n">
        <x:v>233</x:v>
      </x:c>
      <x:c r="G149" s="17" t="n">
        <x:v>1</x:v>
      </x:c>
      <x:c r="H149" s="28" t="n">
        <x:f>F149*G149</x:f>
        <x:v>233</x:v>
      </x:c>
      <x:c r="I149" s="17" t="n">
        <x:v>0.625</x:v>
      </x:c>
      <x:c r="J149" s="6" t="n">
        <x:f>1-I149</x:f>
        <x:v>0.375</x:v>
      </x:c>
      <x:c r="K149" s="28" t="n">
        <x:f>H149*I149</x:f>
        <x:v>145.625</x:v>
      </x:c>
      <x:c r="L149" s="3" t="inlineStr">
        <x:is>
          <x:t xml:space="preserve">epoch_csp_total_power_x_user_contract_share_seed</x:t>
        </x:is>
      </x:c>
      <x:c r="M149" s="3" t="inlineStr">
        <x:is>
          <x:t xml:space="preserve">SRC_EPOCH_AI_DATA_CENTERS; EPOCH_NORMALIZED_USER_SITES</x:t>
        </x:is>
      </x:c>
      <x:c r="N14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50">
      <x:c r="A150" s="3" t="inlineStr">
        <x:is>
          <x:t xml:space="preserve">Bear|Microsoft|2028|Nscale</x:t>
        </x:is>
      </x:c>
      <x:c r="B150" s="3" t="inlineStr">
        <x:is>
          <x:t xml:space="preserve">Bear</x:t>
        </x:is>
      </x:c>
      <x:c r="C150" s="3" t="inlineStr">
        <x:is>
          <x:t xml:space="preserve">Microsoft</x:t>
        </x:is>
      </x:c>
      <x:c r="D150" s="3" t="n">
        <x:v>2028</x:v>
      </x:c>
      <x:c r="E150" s="3" t="inlineStr">
        <x:is>
          <x:t xml:space="preserve">Nscale</x:t>
        </x:is>
      </x:c>
      <x:c r="F150" s="27" t="n">
        <x:v>233</x:v>
      </x:c>
      <x:c r="G150" s="17" t="n">
        <x:v>1</x:v>
      </x:c>
      <x:c r="H150" s="28" t="n">
        <x:f>F150*G150</x:f>
        <x:v>233</x:v>
      </x:c>
      <x:c r="I150" s="17" t="n">
        <x:v>0.5600000000000001</x:v>
      </x:c>
      <x:c r="J150" s="6" t="n">
        <x:f>1-I150</x:f>
        <x:v>0.43999999999999995</x:v>
      </x:c>
      <x:c r="K150" s="28" t="n">
        <x:f>H150*I150</x:f>
        <x:v>130.48000000000002</x:v>
      </x:c>
      <x:c r="L150" s="3" t="inlineStr">
        <x:is>
          <x:t xml:space="preserve">epoch_csp_total_power_x_user_contract_share_seed</x:t>
        </x:is>
      </x:c>
      <x:c r="M150" s="3" t="inlineStr">
        <x:is>
          <x:t xml:space="preserve">SRC_EPOCH_AI_DATA_CENTERS; EPOCH_NORMALIZED_USER_SITES</x:t>
        </x:is>
      </x:c>
      <x:c r="N15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51">
      <x:c r="A151" s="3" t="inlineStr">
        <x:is>
          <x:t xml:space="preserve">Base|Microsoft|2028|Nscale</x:t>
        </x:is>
      </x:c>
      <x:c r="B151" s="3" t="inlineStr">
        <x:is>
          <x:t xml:space="preserve">Base</x:t>
        </x:is>
      </x:c>
      <x:c r="C151" s="3" t="inlineStr">
        <x:is>
          <x:t xml:space="preserve">Microsoft</x:t>
        </x:is>
      </x:c>
      <x:c r="D151" s="3" t="n">
        <x:v>2028</x:v>
      </x:c>
      <x:c r="E151" s="3" t="inlineStr">
        <x:is>
          <x:t xml:space="preserve">Nscale</x:t>
        </x:is>
      </x:c>
      <x:c r="F151" s="27" t="n">
        <x:v>233</x:v>
      </x:c>
      <x:c r="G151" s="17" t="n">
        <x:v>1</x:v>
      </x:c>
      <x:c r="H151" s="28" t="n">
        <x:f>F151*G151</x:f>
        <x:v>233</x:v>
      </x:c>
      <x:c r="I151" s="17" t="n">
        <x:v>0.65</x:v>
      </x:c>
      <x:c r="J151" s="6" t="n">
        <x:f>1-I151</x:f>
        <x:v>0.35</x:v>
      </x:c>
      <x:c r="K151" s="28" t="n">
        <x:f>H151*I151</x:f>
        <x:v>151.45000000000002</x:v>
      </x:c>
      <x:c r="L151" s="3" t="inlineStr">
        <x:is>
          <x:t xml:space="preserve">epoch_csp_total_power_x_user_contract_share_seed</x:t>
        </x:is>
      </x:c>
      <x:c r="M151" s="3" t="inlineStr">
        <x:is>
          <x:t xml:space="preserve">SRC_EPOCH_AI_DATA_CENTERS; EPOCH_NORMALIZED_USER_SITES</x:t>
        </x:is>
      </x:c>
      <x:c r="N15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52">
      <x:c r="A152" s="3" t="inlineStr">
        <x:is>
          <x:t xml:space="preserve">Bull|Microsoft|2028|Nscale</x:t>
        </x:is>
      </x:c>
      <x:c r="B152" s="3" t="inlineStr">
        <x:is>
          <x:t xml:space="preserve">Bull</x:t>
        </x:is>
      </x:c>
      <x:c r="C152" s="3" t="inlineStr">
        <x:is>
          <x:t xml:space="preserve">Microsoft</x:t>
        </x:is>
      </x:c>
      <x:c r="D152" s="3" t="n">
        <x:v>2028</x:v>
      </x:c>
      <x:c r="E152" s="3" t="inlineStr">
        <x:is>
          <x:t xml:space="preserve">Nscale</x:t>
        </x:is>
      </x:c>
      <x:c r="F152" s="27" t="n">
        <x:v>233</x:v>
      </x:c>
      <x:c r="G152" s="17" t="n">
        <x:v>1</x:v>
      </x:c>
      <x:c r="H152" s="28" t="n">
        <x:f>F152*G152</x:f>
        <x:v>233</x:v>
      </x:c>
      <x:c r="I152" s="17" t="n">
        <x:v>0.715</x:v>
      </x:c>
      <x:c r="J152" s="6" t="n">
        <x:f>1-I152</x:f>
        <x:v>0.28500000000000003</x:v>
      </x:c>
      <x:c r="K152" s="28" t="n">
        <x:f>H152*I152</x:f>
        <x:v>166.595</x:v>
      </x:c>
      <x:c r="L152" s="3" t="inlineStr">
        <x:is>
          <x:t xml:space="preserve">epoch_csp_total_power_x_user_contract_share_seed</x:t>
        </x:is>
      </x:c>
      <x:c r="M152" s="3" t="inlineStr">
        <x:is>
          <x:t xml:space="preserve">SRC_EPOCH_AI_DATA_CENTERS; EPOCH_NORMALIZED_USER_SITES</x:t>
        </x:is>
      </x:c>
      <x:c r="N15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53">
      <x:c r="A153" s="3" t="inlineStr">
        <x:is>
          <x:t xml:space="preserve">Grid-Constrained / Efficiency-Upside|Microsoft|2028|Nscale</x:t>
        </x:is>
      </x:c>
      <x:c r="B153" s="3" t="inlineStr">
        <x:is>
          <x:t xml:space="preserve">Grid-Constrained / Efficiency-Upside</x:t>
        </x:is>
      </x:c>
      <x:c r="C153" s="3" t="inlineStr">
        <x:is>
          <x:t xml:space="preserve">Microsoft</x:t>
        </x:is>
      </x:c>
      <x:c r="D153" s="3" t="n">
        <x:v>2028</x:v>
      </x:c>
      <x:c r="E153" s="3" t="inlineStr">
        <x:is>
          <x:t xml:space="preserve">Nscale</x:t>
        </x:is>
      </x:c>
      <x:c r="F153" s="27" t="n">
        <x:v>233</x:v>
      </x:c>
      <x:c r="G153" s="17" t="n">
        <x:v>1</x:v>
      </x:c>
      <x:c r="H153" s="28" t="n">
        <x:f>F153*G153</x:f>
        <x:v>233</x:v>
      </x:c>
      <x:c r="I153" s="17" t="n">
        <x:v>0.68</x:v>
      </x:c>
      <x:c r="J153" s="6" t="n">
        <x:f>1-I153</x:f>
        <x:v>0.31999999999999995</x:v>
      </x:c>
      <x:c r="K153" s="28" t="n">
        <x:f>H153*I153</x:f>
        <x:v>158.44</x:v>
      </x:c>
      <x:c r="L153" s="3" t="inlineStr">
        <x:is>
          <x:t xml:space="preserve">epoch_csp_total_power_x_user_contract_share_seed</x:t>
        </x:is>
      </x:c>
      <x:c r="M153" s="3" t="inlineStr">
        <x:is>
          <x:t xml:space="preserve">SRC_EPOCH_AI_DATA_CENTERS; EPOCH_NORMALIZED_USER_SITES</x:t>
        </x:is>
      </x:c>
      <x:c r="N15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54">
      <x:c r="A154" s="3" t="inlineStr">
        <x:is>
          <x:t xml:space="preserve">Bear|Microsoft|2029|Nscale</x:t>
        </x:is>
      </x:c>
      <x:c r="B154" s="3" t="inlineStr">
        <x:is>
          <x:t xml:space="preserve">Bear</x:t>
        </x:is>
      </x:c>
      <x:c r="C154" s="3" t="inlineStr">
        <x:is>
          <x:t xml:space="preserve">Microsoft</x:t>
        </x:is>
      </x:c>
      <x:c r="D154" s="3" t="n">
        <x:v>2029</x:v>
      </x:c>
      <x:c r="E154" s="3" t="inlineStr">
        <x:is>
          <x:t xml:space="preserve">Nscale</x:t>
        </x:is>
      </x:c>
      <x:c r="F154" s="27" t="n">
        <x:v>233</x:v>
      </x:c>
      <x:c r="G154" s="17" t="n">
        <x:v>1</x:v>
      </x:c>
      <x:c r="H154" s="28" t="n">
        <x:f>F154*G154</x:f>
        <x:v>233</x:v>
      </x:c>
      <x:c r="I154" s="17" t="n">
        <x:v>0.605</x:v>
      </x:c>
      <x:c r="J154" s="6" t="n">
        <x:f>1-I154</x:f>
        <x:v>0.395</x:v>
      </x:c>
      <x:c r="K154" s="28" t="n">
        <x:f>H154*I154</x:f>
        <x:v>140.965</x:v>
      </x:c>
      <x:c r="L154" s="3" t="inlineStr">
        <x:is>
          <x:t xml:space="preserve">epoch_csp_total_power_x_user_contract_share_seed</x:t>
        </x:is>
      </x:c>
      <x:c r="M154" s="3" t="inlineStr">
        <x:is>
          <x:t xml:space="preserve">SRC_EPOCH_AI_DATA_CENTERS; EPOCH_NORMALIZED_USER_SITES</x:t>
        </x:is>
      </x:c>
      <x:c r="N15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55">
      <x:c r="A155" s="3" t="inlineStr">
        <x:is>
          <x:t xml:space="preserve">Base|Microsoft|2029|Nscale</x:t>
        </x:is>
      </x:c>
      <x:c r="B155" s="3" t="inlineStr">
        <x:is>
          <x:t xml:space="preserve">Base</x:t>
        </x:is>
      </x:c>
      <x:c r="C155" s="3" t="inlineStr">
        <x:is>
          <x:t xml:space="preserve">Microsoft</x:t>
        </x:is>
      </x:c>
      <x:c r="D155" s="3" t="n">
        <x:v>2029</x:v>
      </x:c>
      <x:c r="E155" s="3" t="inlineStr">
        <x:is>
          <x:t xml:space="preserve">Nscale</x:t>
        </x:is>
      </x:c>
      <x:c r="F155" s="27" t="n">
        <x:v>233</x:v>
      </x:c>
      <x:c r="G155" s="17" t="n">
        <x:v>1</x:v>
      </x:c>
      <x:c r="H155" s="28" t="n">
        <x:f>F155*G155</x:f>
        <x:v>233</x:v>
      </x:c>
      <x:c r="I155" s="17" t="n">
        <x:v>0.7</x:v>
      </x:c>
      <x:c r="J155" s="6" t="n">
        <x:f>1-I155</x:f>
        <x:v>0.30000000000000004</x:v>
      </x:c>
      <x:c r="K155" s="28" t="n">
        <x:f>H155*I155</x:f>
        <x:v>163.1</x:v>
      </x:c>
      <x:c r="L155" s="3" t="inlineStr">
        <x:is>
          <x:t xml:space="preserve">epoch_csp_total_power_x_user_contract_share_seed</x:t>
        </x:is>
      </x:c>
      <x:c r="M155" s="3" t="inlineStr">
        <x:is>
          <x:t xml:space="preserve">SRC_EPOCH_AI_DATA_CENTERS; EPOCH_NORMALIZED_USER_SITES</x:t>
        </x:is>
      </x:c>
      <x:c r="N15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56">
      <x:c r="A156" s="3" t="inlineStr">
        <x:is>
          <x:t xml:space="preserve">Bull|Microsoft|2029|Nscale</x:t>
        </x:is>
      </x:c>
      <x:c r="B156" s="3" t="inlineStr">
        <x:is>
          <x:t xml:space="preserve">Bull</x:t>
        </x:is>
      </x:c>
      <x:c r="C156" s="3" t="inlineStr">
        <x:is>
          <x:t xml:space="preserve">Microsoft</x:t>
        </x:is>
      </x:c>
      <x:c r="D156" s="3" t="n">
        <x:v>2029</x:v>
      </x:c>
      <x:c r="E156" s="3" t="inlineStr">
        <x:is>
          <x:t xml:space="preserve">Nscale</x:t>
        </x:is>
      </x:c>
      <x:c r="F156" s="27" t="n">
        <x:v>233</x:v>
      </x:c>
      <x:c r="G156" s="17" t="n">
        <x:v>1</x:v>
      </x:c>
      <x:c r="H156" s="28" t="n">
        <x:f>F156*G156</x:f>
        <x:v>233</x:v>
      </x:c>
      <x:c r="I156" s="17" t="n">
        <x:v>0.772</x:v>
      </x:c>
      <x:c r="J156" s="6" t="n">
        <x:f>1-I156</x:f>
        <x:v>0.22799999999999998</x:v>
      </x:c>
      <x:c r="K156" s="28" t="n">
        <x:f>H156*I156</x:f>
        <x:v>179.876</x:v>
      </x:c>
      <x:c r="L156" s="3" t="inlineStr">
        <x:is>
          <x:t xml:space="preserve">epoch_csp_total_power_x_user_contract_share_seed</x:t>
        </x:is>
      </x:c>
      <x:c r="M156" s="3" t="inlineStr">
        <x:is>
          <x:t xml:space="preserve">SRC_EPOCH_AI_DATA_CENTERS; EPOCH_NORMALIZED_USER_SITES</x:t>
        </x:is>
      </x:c>
      <x:c r="N15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57">
      <x:c r="A157" s="3" t="inlineStr">
        <x:is>
          <x:t xml:space="preserve">Grid-Constrained / Efficiency-Upside|Microsoft|2029|Nscale</x:t>
        </x:is>
      </x:c>
      <x:c r="B157" s="3" t="inlineStr">
        <x:is>
          <x:t xml:space="preserve">Grid-Constrained / Efficiency-Upside</x:t>
        </x:is>
      </x:c>
      <x:c r="C157" s="3" t="inlineStr">
        <x:is>
          <x:t xml:space="preserve">Microsoft</x:t>
        </x:is>
      </x:c>
      <x:c r="D157" s="3" t="n">
        <x:v>2029</x:v>
      </x:c>
      <x:c r="E157" s="3" t="inlineStr">
        <x:is>
          <x:t xml:space="preserve">Nscale</x:t>
        </x:is>
      </x:c>
      <x:c r="F157" s="27" t="n">
        <x:v>233</x:v>
      </x:c>
      <x:c r="G157" s="17" t="n">
        <x:v>1</x:v>
      </x:c>
      <x:c r="H157" s="28" t="n">
        <x:f>F157*G157</x:f>
        <x:v>233</x:v>
      </x:c>
      <x:c r="I157" s="17" t="n">
        <x:v>0.735</x:v>
      </x:c>
      <x:c r="J157" s="6" t="n">
        <x:f>1-I157</x:f>
        <x:v>0.265</x:v>
      </x:c>
      <x:c r="K157" s="28" t="n">
        <x:f>H157*I157</x:f>
        <x:v>171.255</x:v>
      </x:c>
      <x:c r="L157" s="3" t="inlineStr">
        <x:is>
          <x:t xml:space="preserve">epoch_csp_total_power_x_user_contract_share_seed</x:t>
        </x:is>
      </x:c>
      <x:c r="M157" s="3" t="inlineStr">
        <x:is>
          <x:t xml:space="preserve">SRC_EPOCH_AI_DATA_CENTERS; EPOCH_NORMALIZED_USER_SITES</x:t>
        </x:is>
      </x:c>
      <x:c r="N15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58">
      <x:c r="A158" s="3" t="inlineStr">
        <x:is>
          <x:t xml:space="preserve">Bear|Microsoft|2030|Nscale</x:t>
        </x:is>
      </x:c>
      <x:c r="B158" s="3" t="inlineStr">
        <x:is>
          <x:t xml:space="preserve">Bear</x:t>
        </x:is>
      </x:c>
      <x:c r="C158" s="3" t="inlineStr">
        <x:is>
          <x:t xml:space="preserve">Microsoft</x:t>
        </x:is>
      </x:c>
      <x:c r="D158" s="3" t="n">
        <x:v>2030</x:v>
      </x:c>
      <x:c r="E158" s="3" t="inlineStr">
        <x:is>
          <x:t xml:space="preserve">Nscale</x:t>
        </x:is>
      </x:c>
      <x:c r="F158" s="27" t="n">
        <x:v>233</x:v>
      </x:c>
      <x:c r="G158" s="17" t="n">
        <x:v>1</x:v>
      </x:c>
      <x:c r="H158" s="28" t="n">
        <x:f>F158*G158</x:f>
        <x:v>233</x:v>
      </x:c>
      <x:c r="I158" s="17" t="n">
        <x:v>0.65</x:v>
      </x:c>
      <x:c r="J158" s="6" t="n">
        <x:f>1-I158</x:f>
        <x:v>0.35</x:v>
      </x:c>
      <x:c r="K158" s="28" t="n">
        <x:f>H158*I158</x:f>
        <x:v>151.45000000000002</x:v>
      </x:c>
      <x:c r="L158" s="3" t="inlineStr">
        <x:is>
          <x:t xml:space="preserve">epoch_csp_total_power_x_user_contract_share_seed</x:t>
        </x:is>
      </x:c>
      <x:c r="M158" s="3" t="inlineStr">
        <x:is>
          <x:t xml:space="preserve">SRC_EPOCH_AI_DATA_CENTERS; EPOCH_NORMALIZED_USER_SITES</x:t>
        </x:is>
      </x:c>
      <x:c r="N15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59">
      <x:c r="A159" s="3" t="inlineStr">
        <x:is>
          <x:t xml:space="preserve">Base|Microsoft|2030|Nscale</x:t>
        </x:is>
      </x:c>
      <x:c r="B159" s="3" t="inlineStr">
        <x:is>
          <x:t xml:space="preserve">Base</x:t>
        </x:is>
      </x:c>
      <x:c r="C159" s="3" t="inlineStr">
        <x:is>
          <x:t xml:space="preserve">Microsoft</x:t>
        </x:is>
      </x:c>
      <x:c r="D159" s="3" t="n">
        <x:v>2030</x:v>
      </x:c>
      <x:c r="E159" s="3" t="inlineStr">
        <x:is>
          <x:t xml:space="preserve">Nscale</x:t>
        </x:is>
      </x:c>
      <x:c r="F159" s="27" t="n">
        <x:v>233</x:v>
      </x:c>
      <x:c r="G159" s="17" t="n">
        <x:v>1</x:v>
      </x:c>
      <x:c r="H159" s="28" t="n">
        <x:f>F159*G159</x:f>
        <x:v>233</x:v>
      </x:c>
      <x:c r="I159" s="17" t="n">
        <x:v>0.75</x:v>
      </x:c>
      <x:c r="J159" s="6" t="n">
        <x:f>1-I159</x:f>
        <x:v>0.25</x:v>
      </x:c>
      <x:c r="K159" s="28" t="n">
        <x:f>H159*I159</x:f>
        <x:v>174.75</x:v>
      </x:c>
      <x:c r="L159" s="3" t="inlineStr">
        <x:is>
          <x:t xml:space="preserve">epoch_csp_total_power_x_user_contract_share_seed</x:t>
        </x:is>
      </x:c>
      <x:c r="M159" s="3" t="inlineStr">
        <x:is>
          <x:t xml:space="preserve">SRC_EPOCH_AI_DATA_CENTERS; EPOCH_NORMALIZED_USER_SITES</x:t>
        </x:is>
      </x:c>
      <x:c r="N15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60">
      <x:c r="A160" s="3" t="inlineStr">
        <x:is>
          <x:t xml:space="preserve">Bull|Microsoft|2030|Nscale</x:t>
        </x:is>
      </x:c>
      <x:c r="B160" s="3" t="inlineStr">
        <x:is>
          <x:t xml:space="preserve">Bull</x:t>
        </x:is>
      </x:c>
      <x:c r="C160" s="3" t="inlineStr">
        <x:is>
          <x:t xml:space="preserve">Microsoft</x:t>
        </x:is>
      </x:c>
      <x:c r="D160" s="3" t="n">
        <x:v>2030</x:v>
      </x:c>
      <x:c r="E160" s="3" t="inlineStr">
        <x:is>
          <x:t xml:space="preserve">Nscale</x:t>
        </x:is>
      </x:c>
      <x:c r="F160" s="27" t="n">
        <x:v>233</x:v>
      </x:c>
      <x:c r="G160" s="17" t="n">
        <x:v>1</x:v>
      </x:c>
      <x:c r="H160" s="28" t="n">
        <x:f>F160*G160</x:f>
        <x:v>233</x:v>
      </x:c>
      <x:c r="I160" s="17" t="n">
        <x:v>0.83</x:v>
      </x:c>
      <x:c r="J160" s="6" t="n">
        <x:f>1-I160</x:f>
        <x:v>0.17000000000000004</x:v>
      </x:c>
      <x:c r="K160" s="28" t="n">
        <x:f>H160*I160</x:f>
        <x:v>193.39</x:v>
      </x:c>
      <x:c r="L160" s="3" t="inlineStr">
        <x:is>
          <x:t xml:space="preserve">epoch_csp_total_power_x_user_contract_share_seed</x:t>
        </x:is>
      </x:c>
      <x:c r="M160" s="3" t="inlineStr">
        <x:is>
          <x:t xml:space="preserve">SRC_EPOCH_AI_DATA_CENTERS; EPOCH_NORMALIZED_USER_SITES</x:t>
        </x:is>
      </x:c>
      <x:c r="N16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61">
      <x:c r="A161" s="3" t="inlineStr">
        <x:is>
          <x:t xml:space="preserve">Grid-Constrained / Efficiency-Upside|Microsoft|2030|Nscale</x:t>
        </x:is>
      </x:c>
      <x:c r="B161" s="3" t="inlineStr">
        <x:is>
          <x:t xml:space="preserve">Grid-Constrained / Efficiency-Upside</x:t>
        </x:is>
      </x:c>
      <x:c r="C161" s="3" t="inlineStr">
        <x:is>
          <x:t xml:space="preserve">Microsoft</x:t>
        </x:is>
      </x:c>
      <x:c r="D161" s="3" t="n">
        <x:v>2030</x:v>
      </x:c>
      <x:c r="E161" s="3" t="inlineStr">
        <x:is>
          <x:t xml:space="preserve">Nscale</x:t>
        </x:is>
      </x:c>
      <x:c r="F161" s="27" t="n">
        <x:v>233</x:v>
      </x:c>
      <x:c r="G161" s="17" t="n">
        <x:v>1</x:v>
      </x:c>
      <x:c r="H161" s="28" t="n">
        <x:f>F161*G161</x:f>
        <x:v>233</x:v>
      </x:c>
      <x:c r="I161" s="17" t="n">
        <x:v>0.79</x:v>
      </x:c>
      <x:c r="J161" s="6" t="n">
        <x:f>1-I161</x:f>
        <x:v>0.20999999999999996</x:v>
      </x:c>
      <x:c r="K161" s="28" t="n">
        <x:f>H161*I161</x:f>
        <x:v>184.07000000000002</x:v>
      </x:c>
      <x:c r="L161" s="3" t="inlineStr">
        <x:is>
          <x:t xml:space="preserve">epoch_csp_total_power_x_user_contract_share_seed</x:t>
        </x:is>
      </x:c>
      <x:c r="M161" s="3" t="inlineStr">
        <x:is>
          <x:t xml:space="preserve">SRC_EPOCH_AI_DATA_CENTERS; EPOCH_NORMALIZED_USER_SITES</x:t>
        </x:is>
      </x:c>
      <x:c r="N16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62">
      <x:c r="A162" s="3" t="inlineStr">
        <x:is>
          <x:t xml:space="preserve">Bear|OpenAI|2026|CoreWeave</x:t>
        </x:is>
      </x:c>
      <x:c r="B162" s="3" t="inlineStr">
        <x:is>
          <x:t xml:space="preserve">Bear</x:t>
        </x:is>
      </x:c>
      <x:c r="C162" s="3" t="inlineStr">
        <x:is>
          <x:t xml:space="preserve">OpenAI</x:t>
        </x:is>
      </x:c>
      <x:c r="D162" s="3" t="n">
        <x:v>2026</x:v>
      </x:c>
      <x:c r="E162" s="3" t="inlineStr">
        <x:is>
          <x:t xml:space="preserve">CoreWeave</x:t>
        </x:is>
      </x:c>
      <x:c r="F162" s="27" t="n">
        <x:v>637</x:v>
      </x:c>
      <x:c r="G162" s="17" t="n">
        <x:v>1</x:v>
      </x:c>
      <x:c r="H162" s="28" t="n">
        <x:f>F162*G162</x:f>
        <x:v>637</x:v>
      </x:c>
      <x:c r="I162" s="17" t="n">
        <x:v>0.5</x:v>
      </x:c>
      <x:c r="J162" s="6" t="n">
        <x:f>1-I162</x:f>
        <x:v>0.5</x:v>
      </x:c>
      <x:c r="K162" s="28" t="n">
        <x:f>H162*I162</x:f>
        <x:v>318.5</x:v>
      </x:c>
      <x:c r="L162" s="3" t="inlineStr">
        <x:is>
          <x:t xml:space="preserve">epoch_csp_total_power_x_user_contract_share_seed</x:t>
        </x:is>
      </x:c>
      <x:c r="M162" s="3" t="inlineStr">
        <x:is>
          <x:t xml:space="preserve">SRC_EPOCH_AI_DATA_CENTERS; EPOCH_NORMALIZED_USER_SITES</x:t>
        </x:is>
      </x:c>
      <x:c r="N16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63">
      <x:c r="A163" s="3" t="inlineStr">
        <x:is>
          <x:t xml:space="preserve">Base|OpenAI|2026|CoreWeave</x:t>
        </x:is>
      </x:c>
      <x:c r="B163" s="3" t="inlineStr">
        <x:is>
          <x:t xml:space="preserve">Base</x:t>
        </x:is>
      </x:c>
      <x:c r="C163" s="3" t="inlineStr">
        <x:is>
          <x:t xml:space="preserve">OpenAI</x:t>
        </x:is>
      </x:c>
      <x:c r="D163" s="3" t="n">
        <x:v>2026</x:v>
      </x:c>
      <x:c r="E163" s="3" t="inlineStr">
        <x:is>
          <x:t xml:space="preserve">CoreWeave</x:t>
        </x:is>
      </x:c>
      <x:c r="F163" s="27" t="n">
        <x:v>637</x:v>
      </x:c>
      <x:c r="G163" s="17" t="n">
        <x:v>1</x:v>
      </x:c>
      <x:c r="H163" s="28" t="n">
        <x:f>F163*G163</x:f>
        <x:v>637</x:v>
      </x:c>
      <x:c r="I163" s="17" t="n">
        <x:v>0.58</x:v>
      </x:c>
      <x:c r="J163" s="6" t="n">
        <x:f>1-I163</x:f>
        <x:v>0.42000000000000004</x:v>
      </x:c>
      <x:c r="K163" s="28" t="n">
        <x:f>H163*I163</x:f>
        <x:v>369.46</x:v>
      </x:c>
      <x:c r="L163" s="3" t="inlineStr">
        <x:is>
          <x:t xml:space="preserve">epoch_csp_total_power_x_user_contract_share_seed</x:t>
        </x:is>
      </x:c>
      <x:c r="M163" s="3" t="inlineStr">
        <x:is>
          <x:t xml:space="preserve">SRC_EPOCH_AI_DATA_CENTERS; EPOCH_NORMALIZED_USER_SITES</x:t>
        </x:is>
      </x:c>
      <x:c r="N16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64">
      <x:c r="A164" s="3" t="inlineStr">
        <x:is>
          <x:t xml:space="preserve">Bull|OpenAI|2026|CoreWeave</x:t>
        </x:is>
      </x:c>
      <x:c r="B164" s="3" t="inlineStr">
        <x:is>
          <x:t xml:space="preserve">Bull</x:t>
        </x:is>
      </x:c>
      <x:c r="C164" s="3" t="inlineStr">
        <x:is>
          <x:t xml:space="preserve">OpenAI</x:t>
        </x:is>
      </x:c>
      <x:c r="D164" s="3" t="n">
        <x:v>2026</x:v>
      </x:c>
      <x:c r="E164" s="3" t="inlineStr">
        <x:is>
          <x:t xml:space="preserve">CoreWeave</x:t>
        </x:is>
      </x:c>
      <x:c r="F164" s="27" t="n">
        <x:v>637</x:v>
      </x:c>
      <x:c r="G164" s="17" t="n">
        <x:v>1</x:v>
      </x:c>
      <x:c r="H164" s="28" t="n">
        <x:f>F164*G164</x:f>
        <x:v>637</x:v>
      </x:c>
      <x:c r="I164" s="17" t="n">
        <x:v>0.63</x:v>
      </x:c>
      <x:c r="J164" s="6" t="n">
        <x:f>1-I164</x:f>
        <x:v>0.37</x:v>
      </x:c>
      <x:c r="K164" s="28" t="n">
        <x:f>H164*I164</x:f>
        <x:v>401.31</x:v>
      </x:c>
      <x:c r="L164" s="3" t="inlineStr">
        <x:is>
          <x:t xml:space="preserve">epoch_csp_total_power_x_user_contract_share_seed</x:t>
        </x:is>
      </x:c>
      <x:c r="M164" s="3" t="inlineStr">
        <x:is>
          <x:t xml:space="preserve">SRC_EPOCH_AI_DATA_CENTERS; EPOCH_NORMALIZED_USER_SITES</x:t>
        </x:is>
      </x:c>
      <x:c r="N16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65">
      <x:c r="A165" s="3" t="inlineStr">
        <x:is>
          <x:t xml:space="preserve">Grid-Constrained / Efficiency-Upside|OpenAI|2026|CoreWeave</x:t>
        </x:is>
      </x:c>
      <x:c r="B165" s="3" t="inlineStr">
        <x:is>
          <x:t xml:space="preserve">Grid-Constrained / Efficiency-Upside</x:t>
        </x:is>
      </x:c>
      <x:c r="C165" s="3" t="inlineStr">
        <x:is>
          <x:t xml:space="preserve">OpenAI</x:t>
        </x:is>
      </x:c>
      <x:c r="D165" s="3" t="n">
        <x:v>2026</x:v>
      </x:c>
      <x:c r="E165" s="3" t="inlineStr">
        <x:is>
          <x:t xml:space="preserve">CoreWeave</x:t>
        </x:is>
      </x:c>
      <x:c r="F165" s="27" t="n">
        <x:v>637</x:v>
      </x:c>
      <x:c r="G165" s="17" t="n">
        <x:v>1</x:v>
      </x:c>
      <x:c r="H165" s="28" t="n">
        <x:f>F165*G165</x:f>
        <x:v>637</x:v>
      </x:c>
      <x:c r="I165" s="17" t="n">
        <x:v>0.6</x:v>
      </x:c>
      <x:c r="J165" s="6" t="n">
        <x:f>1-I165</x:f>
        <x:v>0.4</x:v>
      </x:c>
      <x:c r="K165" s="28" t="n">
        <x:f>H165*I165</x:f>
        <x:v>382.2</x:v>
      </x:c>
      <x:c r="L165" s="3" t="inlineStr">
        <x:is>
          <x:t xml:space="preserve">epoch_csp_total_power_x_user_contract_share_seed</x:t>
        </x:is>
      </x:c>
      <x:c r="M165" s="3" t="inlineStr">
        <x:is>
          <x:t xml:space="preserve">SRC_EPOCH_AI_DATA_CENTERS; EPOCH_NORMALIZED_USER_SITES</x:t>
        </x:is>
      </x:c>
      <x:c r="N16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66">
      <x:c r="A166" s="3" t="inlineStr">
        <x:is>
          <x:t xml:space="preserve">Bear|OpenAI|2027|CoreWeave</x:t>
        </x:is>
      </x:c>
      <x:c r="B166" s="3" t="inlineStr">
        <x:is>
          <x:t xml:space="preserve">Bear</x:t>
        </x:is>
      </x:c>
      <x:c r="C166" s="3" t="inlineStr">
        <x:is>
          <x:t xml:space="preserve">OpenAI</x:t>
        </x:is>
      </x:c>
      <x:c r="D166" s="3" t="n">
        <x:v>2027</x:v>
      </x:c>
      <x:c r="E166" s="3" t="inlineStr">
        <x:is>
          <x:t xml:space="preserve">CoreWeave</x:t>
        </x:is>
      </x:c>
      <x:c r="F166" s="27" t="n">
        <x:v>1153</x:v>
      </x:c>
      <x:c r="G166" s="17" t="n">
        <x:v>1</x:v>
      </x:c>
      <x:c r="H166" s="28" t="n">
        <x:f>F166*G166</x:f>
        <x:v>1153</x:v>
      </x:c>
      <x:c r="I166" s="17" t="n">
        <x:v>0.545</x:v>
      </x:c>
      <x:c r="J166" s="6" t="n">
        <x:f>1-I166</x:f>
        <x:v>0.45499999999999996</x:v>
      </x:c>
      <x:c r="K166" s="28" t="n">
        <x:f>H166*I166</x:f>
        <x:v>628.385</x:v>
      </x:c>
      <x:c r="L166" s="3" t="inlineStr">
        <x:is>
          <x:t xml:space="preserve">epoch_csp_total_power_x_user_contract_share_seed</x:t>
        </x:is>
      </x:c>
      <x:c r="M166" s="3" t="inlineStr">
        <x:is>
          <x:t xml:space="preserve">SRC_EPOCH_AI_DATA_CENTERS; EPOCH_NORMALIZED_USER_SITES</x:t>
        </x:is>
      </x:c>
      <x:c r="N16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67">
      <x:c r="A167" s="3" t="inlineStr">
        <x:is>
          <x:t xml:space="preserve">Base|OpenAI|2027|CoreWeave</x:t>
        </x:is>
      </x:c>
      <x:c r="B167" s="3" t="inlineStr">
        <x:is>
          <x:t xml:space="preserve">Base</x:t>
        </x:is>
      </x:c>
      <x:c r="C167" s="3" t="inlineStr">
        <x:is>
          <x:t xml:space="preserve">OpenAI</x:t>
        </x:is>
      </x:c>
      <x:c r="D167" s="3" t="n">
        <x:v>2027</x:v>
      </x:c>
      <x:c r="E167" s="3" t="inlineStr">
        <x:is>
          <x:t xml:space="preserve">CoreWeave</x:t>
        </x:is>
      </x:c>
      <x:c r="F167" s="27" t="n">
        <x:v>1153</x:v>
      </x:c>
      <x:c r="G167" s="17" t="n">
        <x:v>1</x:v>
      </x:c>
      <x:c r="H167" s="28" t="n">
        <x:f>F167*G167</x:f>
        <x:v>1153</x:v>
      </x:c>
      <x:c r="I167" s="17" t="n">
        <x:v>0.63</x:v>
      </x:c>
      <x:c r="J167" s="6" t="n">
        <x:f>1-I167</x:f>
        <x:v>0.37</x:v>
      </x:c>
      <x:c r="K167" s="28" t="n">
        <x:f>H167*I167</x:f>
        <x:v>726.39</x:v>
      </x:c>
      <x:c r="L167" s="3" t="inlineStr">
        <x:is>
          <x:t xml:space="preserve">epoch_csp_total_power_x_user_contract_share_seed</x:t>
        </x:is>
      </x:c>
      <x:c r="M167" s="3" t="inlineStr">
        <x:is>
          <x:t xml:space="preserve">SRC_EPOCH_AI_DATA_CENTERS; EPOCH_NORMALIZED_USER_SITES</x:t>
        </x:is>
      </x:c>
      <x:c r="N16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68">
      <x:c r="A168" s="3" t="inlineStr">
        <x:is>
          <x:t xml:space="preserve">Bull|OpenAI|2027|CoreWeave</x:t>
        </x:is>
      </x:c>
      <x:c r="B168" s="3" t="inlineStr">
        <x:is>
          <x:t xml:space="preserve">Bull</x:t>
        </x:is>
      </x:c>
      <x:c r="C168" s="3" t="inlineStr">
        <x:is>
          <x:t xml:space="preserve">OpenAI</x:t>
        </x:is>
      </x:c>
      <x:c r="D168" s="3" t="n">
        <x:v>2027</x:v>
      </x:c>
      <x:c r="E168" s="3" t="inlineStr">
        <x:is>
          <x:t xml:space="preserve">CoreWeave</x:t>
        </x:is>
      </x:c>
      <x:c r="F168" s="27" t="n">
        <x:v>1153</x:v>
      </x:c>
      <x:c r="G168" s="17" t="n">
        <x:v>1</x:v>
      </x:c>
      <x:c r="H168" s="28" t="n">
        <x:f>F168*G168</x:f>
        <x:v>1153</x:v>
      </x:c>
      <x:c r="I168" s="17" t="n">
        <x:v>0.6879999999999999</x:v>
      </x:c>
      <x:c r="J168" s="6" t="n">
        <x:f>1-I168</x:f>
        <x:v>0.31200000000000006</x:v>
      </x:c>
      <x:c r="K168" s="28" t="n">
        <x:f>H168*I168</x:f>
        <x:v>793.2639999999999</x:v>
      </x:c>
      <x:c r="L168" s="3" t="inlineStr">
        <x:is>
          <x:t xml:space="preserve">epoch_csp_total_power_x_user_contract_share_seed</x:t>
        </x:is>
      </x:c>
      <x:c r="M168" s="3" t="inlineStr">
        <x:is>
          <x:t xml:space="preserve">SRC_EPOCH_AI_DATA_CENTERS; EPOCH_NORMALIZED_USER_SITES</x:t>
        </x:is>
      </x:c>
      <x:c r="N16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69">
      <x:c r="A169" s="3" t="inlineStr">
        <x:is>
          <x:t xml:space="preserve">Grid-Constrained / Efficiency-Upside|OpenAI|2027|CoreWeave</x:t>
        </x:is>
      </x:c>
      <x:c r="B169" s="3" t="inlineStr">
        <x:is>
          <x:t xml:space="preserve">Grid-Constrained / Efficiency-Upside</x:t>
        </x:is>
      </x:c>
      <x:c r="C169" s="3" t="inlineStr">
        <x:is>
          <x:t xml:space="preserve">OpenAI</x:t>
        </x:is>
      </x:c>
      <x:c r="D169" s="3" t="n">
        <x:v>2027</x:v>
      </x:c>
      <x:c r="E169" s="3" t="inlineStr">
        <x:is>
          <x:t xml:space="preserve">CoreWeave</x:t>
        </x:is>
      </x:c>
      <x:c r="F169" s="27" t="n">
        <x:v>1153</x:v>
      </x:c>
      <x:c r="G169" s="17" t="n">
        <x:v>1</x:v>
      </x:c>
      <x:c r="H169" s="28" t="n">
        <x:f>F169*G169</x:f>
        <x:v>1153</x:v>
      </x:c>
      <x:c r="I169" s="17" t="n">
        <x:v>0.655</x:v>
      </x:c>
      <x:c r="J169" s="6" t="n">
        <x:f>1-I169</x:f>
        <x:v>0.345</x:v>
      </x:c>
      <x:c r="K169" s="28" t="n">
        <x:f>H169*I169</x:f>
        <x:v>755.215</x:v>
      </x:c>
      <x:c r="L169" s="3" t="inlineStr">
        <x:is>
          <x:t xml:space="preserve">epoch_csp_total_power_x_user_contract_share_seed</x:t>
        </x:is>
      </x:c>
      <x:c r="M169" s="3" t="inlineStr">
        <x:is>
          <x:t xml:space="preserve">SRC_EPOCH_AI_DATA_CENTERS; EPOCH_NORMALIZED_USER_SITES</x:t>
        </x:is>
      </x:c>
      <x:c r="N16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70">
      <x:c r="A170" s="3" t="inlineStr">
        <x:is>
          <x:t xml:space="preserve">Bear|OpenAI|2028|CoreWeave</x:t>
        </x:is>
      </x:c>
      <x:c r="B170" s="3" t="inlineStr">
        <x:is>
          <x:t xml:space="preserve">Bear</x:t>
        </x:is>
      </x:c>
      <x:c r="C170" s="3" t="inlineStr">
        <x:is>
          <x:t xml:space="preserve">OpenAI</x:t>
        </x:is>
      </x:c>
      <x:c r="D170" s="3" t="n">
        <x:v>2028</x:v>
      </x:c>
      <x:c r="E170" s="3" t="inlineStr">
        <x:is>
          <x:t xml:space="preserve">CoreWeave</x:t>
        </x:is>
      </x:c>
      <x:c r="F170" s="27" t="n">
        <x:v>1153</x:v>
      </x:c>
      <x:c r="G170" s="17" t="n">
        <x:v>1</x:v>
      </x:c>
      <x:c r="H170" s="28" t="n">
        <x:f>F170*G170</x:f>
        <x:v>1153</x:v>
      </x:c>
      <x:c r="I170" s="17" t="n">
        <x:v>0.59</x:v>
      </x:c>
      <x:c r="J170" s="6" t="n">
        <x:f>1-I170</x:f>
        <x:v>0.41000000000000003</x:v>
      </x:c>
      <x:c r="K170" s="28" t="n">
        <x:f>H170*I170</x:f>
        <x:v>680.27</x:v>
      </x:c>
      <x:c r="L170" s="3" t="inlineStr">
        <x:is>
          <x:t xml:space="preserve">epoch_csp_total_power_x_user_contract_share_seed</x:t>
        </x:is>
      </x:c>
      <x:c r="M170" s="3" t="inlineStr">
        <x:is>
          <x:t xml:space="preserve">SRC_EPOCH_AI_DATA_CENTERS; EPOCH_NORMALIZED_USER_SITES</x:t>
        </x:is>
      </x:c>
      <x:c r="N17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71">
      <x:c r="A171" s="3" t="inlineStr">
        <x:is>
          <x:t xml:space="preserve">Base|OpenAI|2028|CoreWeave</x:t>
        </x:is>
      </x:c>
      <x:c r="B171" s="3" t="inlineStr">
        <x:is>
          <x:t xml:space="preserve">Base</x:t>
        </x:is>
      </x:c>
      <x:c r="C171" s="3" t="inlineStr">
        <x:is>
          <x:t xml:space="preserve">OpenAI</x:t>
        </x:is>
      </x:c>
      <x:c r="D171" s="3" t="n">
        <x:v>2028</x:v>
      </x:c>
      <x:c r="E171" s="3" t="inlineStr">
        <x:is>
          <x:t xml:space="preserve">CoreWeave</x:t>
        </x:is>
      </x:c>
      <x:c r="F171" s="27" t="n">
        <x:v>1153</x:v>
      </x:c>
      <x:c r="G171" s="17" t="n">
        <x:v>1</x:v>
      </x:c>
      <x:c r="H171" s="28" t="n">
        <x:f>F171*G171</x:f>
        <x:v>1153</x:v>
      </x:c>
      <x:c r="I171" s="17" t="n">
        <x:v>0.68</x:v>
      </x:c>
      <x:c r="J171" s="6" t="n">
        <x:f>1-I171</x:f>
        <x:v>0.31999999999999995</x:v>
      </x:c>
      <x:c r="K171" s="28" t="n">
        <x:f>H171*I171</x:f>
        <x:v>784.0400000000001</x:v>
      </x:c>
      <x:c r="L171" s="3" t="inlineStr">
        <x:is>
          <x:t xml:space="preserve">epoch_csp_total_power_x_user_contract_share_seed</x:t>
        </x:is>
      </x:c>
      <x:c r="M171" s="3" t="inlineStr">
        <x:is>
          <x:t xml:space="preserve">SRC_EPOCH_AI_DATA_CENTERS; EPOCH_NORMALIZED_USER_SITES</x:t>
        </x:is>
      </x:c>
      <x:c r="N17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72">
      <x:c r="A172" s="3" t="inlineStr">
        <x:is>
          <x:t xml:space="preserve">Bull|OpenAI|2028|CoreWeave</x:t>
        </x:is>
      </x:c>
      <x:c r="B172" s="3" t="inlineStr">
        <x:is>
          <x:t xml:space="preserve">Bull</x:t>
        </x:is>
      </x:c>
      <x:c r="C172" s="3" t="inlineStr">
        <x:is>
          <x:t xml:space="preserve">OpenAI</x:t>
        </x:is>
      </x:c>
      <x:c r="D172" s="3" t="n">
        <x:v>2028</x:v>
      </x:c>
      <x:c r="E172" s="3" t="inlineStr">
        <x:is>
          <x:t xml:space="preserve">CoreWeave</x:t>
        </x:is>
      </x:c>
      <x:c r="F172" s="27" t="n">
        <x:v>1153</x:v>
      </x:c>
      <x:c r="G172" s="17" t="n">
        <x:v>1</x:v>
      </x:c>
      <x:c r="H172" s="28" t="n">
        <x:f>F172*G172</x:f>
        <x:v>1153</x:v>
      </x:c>
      <x:c r="I172" s="17" t="n">
        <x:v>0.745</x:v>
      </x:c>
      <x:c r="J172" s="6" t="n">
        <x:f>1-I172</x:f>
        <x:v>0.255</x:v>
      </x:c>
      <x:c r="K172" s="28" t="n">
        <x:f>H172*I172</x:f>
        <x:v>858.985</x:v>
      </x:c>
      <x:c r="L172" s="3" t="inlineStr">
        <x:is>
          <x:t xml:space="preserve">epoch_csp_total_power_x_user_contract_share_seed</x:t>
        </x:is>
      </x:c>
      <x:c r="M172" s="3" t="inlineStr">
        <x:is>
          <x:t xml:space="preserve">SRC_EPOCH_AI_DATA_CENTERS; EPOCH_NORMALIZED_USER_SITES</x:t>
        </x:is>
      </x:c>
      <x:c r="N17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73">
      <x:c r="A173" s="3" t="inlineStr">
        <x:is>
          <x:t xml:space="preserve">Grid-Constrained / Efficiency-Upside|OpenAI|2028|CoreWeave</x:t>
        </x:is>
      </x:c>
      <x:c r="B173" s="3" t="inlineStr">
        <x:is>
          <x:t xml:space="preserve">Grid-Constrained / Efficiency-Upside</x:t>
        </x:is>
      </x:c>
      <x:c r="C173" s="3" t="inlineStr">
        <x:is>
          <x:t xml:space="preserve">OpenAI</x:t>
        </x:is>
      </x:c>
      <x:c r="D173" s="3" t="n">
        <x:v>2028</x:v>
      </x:c>
      <x:c r="E173" s="3" t="inlineStr">
        <x:is>
          <x:t xml:space="preserve">CoreWeave</x:t>
        </x:is>
      </x:c>
      <x:c r="F173" s="27" t="n">
        <x:v>1153</x:v>
      </x:c>
      <x:c r="G173" s="17" t="n">
        <x:v>1</x:v>
      </x:c>
      <x:c r="H173" s="28" t="n">
        <x:f>F173*G173</x:f>
        <x:v>1153</x:v>
      </x:c>
      <x:c r="I173" s="17" t="n">
        <x:v>0.71</x:v>
      </x:c>
      <x:c r="J173" s="6" t="n">
        <x:f>1-I173</x:f>
        <x:v>0.29000000000000004</x:v>
      </x:c>
      <x:c r="K173" s="28" t="n">
        <x:f>H173*I173</x:f>
        <x:v>818.63</x:v>
      </x:c>
      <x:c r="L173" s="3" t="inlineStr">
        <x:is>
          <x:t xml:space="preserve">epoch_csp_total_power_x_user_contract_share_seed</x:t>
        </x:is>
      </x:c>
      <x:c r="M173" s="3" t="inlineStr">
        <x:is>
          <x:t xml:space="preserve">SRC_EPOCH_AI_DATA_CENTERS; EPOCH_NORMALIZED_USER_SITES</x:t>
        </x:is>
      </x:c>
      <x:c r="N17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74">
      <x:c r="A174" s="3" t="inlineStr">
        <x:is>
          <x:t xml:space="preserve">Bear|OpenAI|2029|CoreWeave</x:t>
        </x:is>
      </x:c>
      <x:c r="B174" s="3" t="inlineStr">
        <x:is>
          <x:t xml:space="preserve">Bear</x:t>
        </x:is>
      </x:c>
      <x:c r="C174" s="3" t="inlineStr">
        <x:is>
          <x:t xml:space="preserve">OpenAI</x:t>
        </x:is>
      </x:c>
      <x:c r="D174" s="3" t="n">
        <x:v>2029</x:v>
      </x:c>
      <x:c r="E174" s="3" t="inlineStr">
        <x:is>
          <x:t xml:space="preserve">CoreWeave</x:t>
        </x:is>
      </x:c>
      <x:c r="F174" s="27" t="n">
        <x:v>1549</x:v>
      </x:c>
      <x:c r="G174" s="17" t="n">
        <x:v>1</x:v>
      </x:c>
      <x:c r="H174" s="28" t="n">
        <x:f>F174*G174</x:f>
        <x:v>1549</x:v>
      </x:c>
      <x:c r="I174" s="17" t="n">
        <x:v>0.635</x:v>
      </x:c>
      <x:c r="J174" s="6" t="n">
        <x:f>1-I174</x:f>
        <x:v>0.365</x:v>
      </x:c>
      <x:c r="K174" s="28" t="n">
        <x:f>H174*I174</x:f>
        <x:v>983.615</x:v>
      </x:c>
      <x:c r="L174" s="3" t="inlineStr">
        <x:is>
          <x:t xml:space="preserve">epoch_csp_total_power_x_user_contract_share_seed</x:t>
        </x:is>
      </x:c>
      <x:c r="M174" s="3" t="inlineStr">
        <x:is>
          <x:t xml:space="preserve">SRC_EPOCH_AI_DATA_CENTERS; EPOCH_NORMALIZED_USER_SITES</x:t>
        </x:is>
      </x:c>
      <x:c r="N17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75">
      <x:c r="A175" s="3" t="inlineStr">
        <x:is>
          <x:t xml:space="preserve">Base|OpenAI|2029|CoreWeave</x:t>
        </x:is>
      </x:c>
      <x:c r="B175" s="3" t="inlineStr">
        <x:is>
          <x:t xml:space="preserve">Base</x:t>
        </x:is>
      </x:c>
      <x:c r="C175" s="3" t="inlineStr">
        <x:is>
          <x:t xml:space="preserve">OpenAI</x:t>
        </x:is>
      </x:c>
      <x:c r="D175" s="3" t="n">
        <x:v>2029</x:v>
      </x:c>
      <x:c r="E175" s="3" t="inlineStr">
        <x:is>
          <x:t xml:space="preserve">CoreWeave</x:t>
        </x:is>
      </x:c>
      <x:c r="F175" s="27" t="n">
        <x:v>1549</x:v>
      </x:c>
      <x:c r="G175" s="17" t="n">
        <x:v>1</x:v>
      </x:c>
      <x:c r="H175" s="28" t="n">
        <x:f>F175*G175</x:f>
        <x:v>1549</x:v>
      </x:c>
      <x:c r="I175" s="17" t="n">
        <x:v>0.73</x:v>
      </x:c>
      <x:c r="J175" s="6" t="n">
        <x:f>1-I175</x:f>
        <x:v>0.27</x:v>
      </x:c>
      <x:c r="K175" s="28" t="n">
        <x:f>H175*I175</x:f>
        <x:v>1130.77</x:v>
      </x:c>
      <x:c r="L175" s="3" t="inlineStr">
        <x:is>
          <x:t xml:space="preserve">epoch_csp_total_power_x_user_contract_share_seed</x:t>
        </x:is>
      </x:c>
      <x:c r="M175" s="3" t="inlineStr">
        <x:is>
          <x:t xml:space="preserve">SRC_EPOCH_AI_DATA_CENTERS; EPOCH_NORMALIZED_USER_SITES</x:t>
        </x:is>
      </x:c>
      <x:c r="N17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76">
      <x:c r="A176" s="3" t="inlineStr">
        <x:is>
          <x:t xml:space="preserve">Bull|OpenAI|2029|CoreWeave</x:t>
        </x:is>
      </x:c>
      <x:c r="B176" s="3" t="inlineStr">
        <x:is>
          <x:t xml:space="preserve">Bull</x:t>
        </x:is>
      </x:c>
      <x:c r="C176" s="3" t="inlineStr">
        <x:is>
          <x:t xml:space="preserve">OpenAI</x:t>
        </x:is>
      </x:c>
      <x:c r="D176" s="3" t="n">
        <x:v>2029</x:v>
      </x:c>
      <x:c r="E176" s="3" t="inlineStr">
        <x:is>
          <x:t xml:space="preserve">CoreWeave</x:t>
        </x:is>
      </x:c>
      <x:c r="F176" s="27" t="n">
        <x:v>1549</x:v>
      </x:c>
      <x:c r="G176" s="17" t="n">
        <x:v>1</x:v>
      </x:c>
      <x:c r="H176" s="28" t="n">
        <x:f>F176*G176</x:f>
        <x:v>1549</x:v>
      </x:c>
      <x:c r="I176" s="17" t="n">
        <x:v>0.802</x:v>
      </x:c>
      <x:c r="J176" s="6" t="n">
        <x:f>1-I176</x:f>
        <x:v>0.19799999999999995</x:v>
      </x:c>
      <x:c r="K176" s="28" t="n">
        <x:f>H176*I176</x:f>
        <x:v>1242.298</x:v>
      </x:c>
      <x:c r="L176" s="3" t="inlineStr">
        <x:is>
          <x:t xml:space="preserve">epoch_csp_total_power_x_user_contract_share_seed</x:t>
        </x:is>
      </x:c>
      <x:c r="M176" s="3" t="inlineStr">
        <x:is>
          <x:t xml:space="preserve">SRC_EPOCH_AI_DATA_CENTERS; EPOCH_NORMALIZED_USER_SITES</x:t>
        </x:is>
      </x:c>
      <x:c r="N17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77">
      <x:c r="A177" s="3" t="inlineStr">
        <x:is>
          <x:t xml:space="preserve">Grid-Constrained / Efficiency-Upside|OpenAI|2029|CoreWeave</x:t>
        </x:is>
      </x:c>
      <x:c r="B177" s="3" t="inlineStr">
        <x:is>
          <x:t xml:space="preserve">Grid-Constrained / Efficiency-Upside</x:t>
        </x:is>
      </x:c>
      <x:c r="C177" s="3" t="inlineStr">
        <x:is>
          <x:t xml:space="preserve">OpenAI</x:t>
        </x:is>
      </x:c>
      <x:c r="D177" s="3" t="n">
        <x:v>2029</x:v>
      </x:c>
      <x:c r="E177" s="3" t="inlineStr">
        <x:is>
          <x:t xml:space="preserve">CoreWeave</x:t>
        </x:is>
      </x:c>
      <x:c r="F177" s="27" t="n">
        <x:v>1549</x:v>
      </x:c>
      <x:c r="G177" s="17" t="n">
        <x:v>1</x:v>
      </x:c>
      <x:c r="H177" s="28" t="n">
        <x:f>F177*G177</x:f>
        <x:v>1549</x:v>
      </x:c>
      <x:c r="I177" s="17" t="n">
        <x:v>0.765</x:v>
      </x:c>
      <x:c r="J177" s="6" t="n">
        <x:f>1-I177</x:f>
        <x:v>0.235</x:v>
      </x:c>
      <x:c r="K177" s="28" t="n">
        <x:f>H177*I177</x:f>
        <x:v>1184.9850000000001</x:v>
      </x:c>
      <x:c r="L177" s="3" t="inlineStr">
        <x:is>
          <x:t xml:space="preserve">epoch_csp_total_power_x_user_contract_share_seed</x:t>
        </x:is>
      </x:c>
      <x:c r="M177" s="3" t="inlineStr">
        <x:is>
          <x:t xml:space="preserve">SRC_EPOCH_AI_DATA_CENTERS; EPOCH_NORMALIZED_USER_SITES</x:t>
        </x:is>
      </x:c>
      <x:c r="N17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78">
      <x:c r="A178" s="3" t="inlineStr">
        <x:is>
          <x:t xml:space="preserve">Bear|OpenAI|2030|CoreWeave</x:t>
        </x:is>
      </x:c>
      <x:c r="B178" s="3" t="inlineStr">
        <x:is>
          <x:t xml:space="preserve">Bear</x:t>
        </x:is>
      </x:c>
      <x:c r="C178" s="3" t="inlineStr">
        <x:is>
          <x:t xml:space="preserve">OpenAI</x:t>
        </x:is>
      </x:c>
      <x:c r="D178" s="3" t="n">
        <x:v>2030</x:v>
      </x:c>
      <x:c r="E178" s="3" t="inlineStr">
        <x:is>
          <x:t xml:space="preserve">CoreWeave</x:t>
        </x:is>
      </x:c>
      <x:c r="F178" s="27" t="n">
        <x:v>1549</x:v>
      </x:c>
      <x:c r="G178" s="17" t="n">
        <x:v>1</x:v>
      </x:c>
      <x:c r="H178" s="28" t="n">
        <x:f>F178*G178</x:f>
        <x:v>1549</x:v>
      </x:c>
      <x:c r="I178" s="17" t="n">
        <x:v>0.68</x:v>
      </x:c>
      <x:c r="J178" s="6" t="n">
        <x:f>1-I178</x:f>
        <x:v>0.31999999999999995</x:v>
      </x:c>
      <x:c r="K178" s="28" t="n">
        <x:f>H178*I178</x:f>
        <x:v>1053.3200000000002</x:v>
      </x:c>
      <x:c r="L178" s="3" t="inlineStr">
        <x:is>
          <x:t xml:space="preserve">epoch_csp_total_power_x_user_contract_share_seed</x:t>
        </x:is>
      </x:c>
      <x:c r="M178" s="3" t="inlineStr">
        <x:is>
          <x:t xml:space="preserve">SRC_EPOCH_AI_DATA_CENTERS; EPOCH_NORMALIZED_USER_SITES</x:t>
        </x:is>
      </x:c>
      <x:c r="N17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79">
      <x:c r="A179" s="3" t="inlineStr">
        <x:is>
          <x:t xml:space="preserve">Base|OpenAI|2030|CoreWeave</x:t>
        </x:is>
      </x:c>
      <x:c r="B179" s="3" t="inlineStr">
        <x:is>
          <x:t xml:space="preserve">Base</x:t>
        </x:is>
      </x:c>
      <x:c r="C179" s="3" t="inlineStr">
        <x:is>
          <x:t xml:space="preserve">OpenAI</x:t>
        </x:is>
      </x:c>
      <x:c r="D179" s="3" t="n">
        <x:v>2030</x:v>
      </x:c>
      <x:c r="E179" s="3" t="inlineStr">
        <x:is>
          <x:t xml:space="preserve">CoreWeave</x:t>
        </x:is>
      </x:c>
      <x:c r="F179" s="27" t="n">
        <x:v>1549</x:v>
      </x:c>
      <x:c r="G179" s="17" t="n">
        <x:v>1</x:v>
      </x:c>
      <x:c r="H179" s="28" t="n">
        <x:f>F179*G179</x:f>
        <x:v>1549</x:v>
      </x:c>
      <x:c r="I179" s="17" t="n">
        <x:v>0.78</x:v>
      </x:c>
      <x:c r="J179" s="6" t="n">
        <x:f>1-I179</x:f>
        <x:v>0.21999999999999997</x:v>
      </x:c>
      <x:c r="K179" s="28" t="n">
        <x:f>H179*I179</x:f>
        <x:v>1208.22</x:v>
      </x:c>
      <x:c r="L179" s="3" t="inlineStr">
        <x:is>
          <x:t xml:space="preserve">epoch_csp_total_power_x_user_contract_share_seed</x:t>
        </x:is>
      </x:c>
      <x:c r="M179" s="3" t="inlineStr">
        <x:is>
          <x:t xml:space="preserve">SRC_EPOCH_AI_DATA_CENTERS; EPOCH_NORMALIZED_USER_SITES</x:t>
        </x:is>
      </x:c>
      <x:c r="N17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80">
      <x:c r="A180" s="3" t="inlineStr">
        <x:is>
          <x:t xml:space="preserve">Bull|OpenAI|2030|CoreWeave</x:t>
        </x:is>
      </x:c>
      <x:c r="B180" s="3" t="inlineStr">
        <x:is>
          <x:t xml:space="preserve">Bull</x:t>
        </x:is>
      </x:c>
      <x:c r="C180" s="3" t="inlineStr">
        <x:is>
          <x:t xml:space="preserve">OpenAI</x:t>
        </x:is>
      </x:c>
      <x:c r="D180" s="3" t="n">
        <x:v>2030</x:v>
      </x:c>
      <x:c r="E180" s="3" t="inlineStr">
        <x:is>
          <x:t xml:space="preserve">CoreWeave</x:t>
        </x:is>
      </x:c>
      <x:c r="F180" s="27" t="n">
        <x:v>1549</x:v>
      </x:c>
      <x:c r="G180" s="17" t="n">
        <x:v>1</x:v>
      </x:c>
      <x:c r="H180" s="28" t="n">
        <x:f>F180*G180</x:f>
        <x:v>1549</x:v>
      </x:c>
      <x:c r="I180" s="17" t="n">
        <x:v>0.86</x:v>
      </x:c>
      <x:c r="J180" s="6" t="n">
        <x:f>1-I180</x:f>
        <x:v>0.14</x:v>
      </x:c>
      <x:c r="K180" s="28" t="n">
        <x:f>H180*I180</x:f>
        <x:v>1332.1399999999999</x:v>
      </x:c>
      <x:c r="L180" s="3" t="inlineStr">
        <x:is>
          <x:t xml:space="preserve">epoch_csp_total_power_x_user_contract_share_seed</x:t>
        </x:is>
      </x:c>
      <x:c r="M180" s="3" t="inlineStr">
        <x:is>
          <x:t xml:space="preserve">SRC_EPOCH_AI_DATA_CENTERS; EPOCH_NORMALIZED_USER_SITES</x:t>
        </x:is>
      </x:c>
      <x:c r="N18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81">
      <x:c r="A181" s="3" t="inlineStr">
        <x:is>
          <x:t xml:space="preserve">Grid-Constrained / Efficiency-Upside|OpenAI|2030|CoreWeave</x:t>
        </x:is>
      </x:c>
      <x:c r="B181" s="3" t="inlineStr">
        <x:is>
          <x:t xml:space="preserve">Grid-Constrained / Efficiency-Upside</x:t>
        </x:is>
      </x:c>
      <x:c r="C181" s="3" t="inlineStr">
        <x:is>
          <x:t xml:space="preserve">OpenAI</x:t>
        </x:is>
      </x:c>
      <x:c r="D181" s="3" t="n">
        <x:v>2030</x:v>
      </x:c>
      <x:c r="E181" s="3" t="inlineStr">
        <x:is>
          <x:t xml:space="preserve">CoreWeave</x:t>
        </x:is>
      </x:c>
      <x:c r="F181" s="27" t="n">
        <x:v>1549</x:v>
      </x:c>
      <x:c r="G181" s="17" t="n">
        <x:v>1</x:v>
      </x:c>
      <x:c r="H181" s="28" t="n">
        <x:f>F181*G181</x:f>
        <x:v>1549</x:v>
      </x:c>
      <x:c r="I181" s="17" t="n">
        <x:v>0.82</x:v>
      </x:c>
      <x:c r="J181" s="6" t="n">
        <x:f>1-I181</x:f>
        <x:v>0.18000000000000005</x:v>
      </x:c>
      <x:c r="K181" s="28" t="n">
        <x:f>H181*I181</x:f>
        <x:v>1270.1799999999998</x:v>
      </x:c>
      <x:c r="L181" s="3" t="inlineStr">
        <x:is>
          <x:t xml:space="preserve">epoch_csp_total_power_x_user_contract_share_seed</x:t>
        </x:is>
      </x:c>
      <x:c r="M181" s="3" t="inlineStr">
        <x:is>
          <x:t xml:space="preserve">SRC_EPOCH_AI_DATA_CENTERS; EPOCH_NORMALIZED_USER_SITES</x:t>
        </x:is>
      </x:c>
      <x:c r="N18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82">
      <x:c r="A182" s="3" t="inlineStr">
        <x:is>
          <x:t xml:space="preserve">Bear|OpenAI|2028|G42</x:t>
        </x:is>
      </x:c>
      <x:c r="B182" s="3" t="inlineStr">
        <x:is>
          <x:t xml:space="preserve">Bear</x:t>
        </x:is>
      </x:c>
      <x:c r="C182" s="3" t="inlineStr">
        <x:is>
          <x:t xml:space="preserve">OpenAI</x:t>
        </x:is>
      </x:c>
      <x:c r="D182" s="3" t="n">
        <x:v>2028</x:v>
      </x:c>
      <x:c r="E182" s="3" t="inlineStr">
        <x:is>
          <x:t xml:space="preserve">G42</x:t>
        </x:is>
      </x:c>
      <x:c r="F182" s="27" t="n">
        <x:v>1000</x:v>
      </x:c>
      <x:c r="G182" s="17" t="n">
        <x:v>1</x:v>
      </x:c>
      <x:c r="H182" s="28" t="n">
        <x:f>F182*G182</x:f>
        <x:v>1000</x:v>
      </x:c>
      <x:c r="I182" s="17" t="n">
        <x:v>0.59</x:v>
      </x:c>
      <x:c r="J182" s="6" t="n">
        <x:f>1-I182</x:f>
        <x:v>0.41000000000000003</x:v>
      </x:c>
      <x:c r="K182" s="28" t="n">
        <x:f>H182*I182</x:f>
        <x:v>590</x:v>
      </x:c>
      <x:c r="L182" s="3" t="inlineStr">
        <x:is>
          <x:t xml:space="preserve">epoch_csp_total_power_x_user_contract_share_seed</x:t>
        </x:is>
      </x:c>
      <x:c r="M182" s="3" t="inlineStr">
        <x:is>
          <x:t xml:space="preserve">SRC_EPOCH_AI_DATA_CENTERS; EPOCH_NORMALIZED_USER_SITES</x:t>
        </x:is>
      </x:c>
      <x:c r="N18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83">
      <x:c r="A183" s="3" t="inlineStr">
        <x:is>
          <x:t xml:space="preserve">Base|OpenAI|2028|G42</x:t>
        </x:is>
      </x:c>
      <x:c r="B183" s="3" t="inlineStr">
        <x:is>
          <x:t xml:space="preserve">Base</x:t>
        </x:is>
      </x:c>
      <x:c r="C183" s="3" t="inlineStr">
        <x:is>
          <x:t xml:space="preserve">OpenAI</x:t>
        </x:is>
      </x:c>
      <x:c r="D183" s="3" t="n">
        <x:v>2028</x:v>
      </x:c>
      <x:c r="E183" s="3" t="inlineStr">
        <x:is>
          <x:t xml:space="preserve">G42</x:t>
        </x:is>
      </x:c>
      <x:c r="F183" s="27" t="n">
        <x:v>1000</x:v>
      </x:c>
      <x:c r="G183" s="17" t="n">
        <x:v>1</x:v>
      </x:c>
      <x:c r="H183" s="28" t="n">
        <x:f>F183*G183</x:f>
        <x:v>1000</x:v>
      </x:c>
      <x:c r="I183" s="17" t="n">
        <x:v>0.68</x:v>
      </x:c>
      <x:c r="J183" s="6" t="n">
        <x:f>1-I183</x:f>
        <x:v>0.31999999999999995</x:v>
      </x:c>
      <x:c r="K183" s="28" t="n">
        <x:f>H183*I183</x:f>
        <x:v>680</x:v>
      </x:c>
      <x:c r="L183" s="3" t="inlineStr">
        <x:is>
          <x:t xml:space="preserve">epoch_csp_total_power_x_user_contract_share_seed</x:t>
        </x:is>
      </x:c>
      <x:c r="M183" s="3" t="inlineStr">
        <x:is>
          <x:t xml:space="preserve">SRC_EPOCH_AI_DATA_CENTERS; EPOCH_NORMALIZED_USER_SITES</x:t>
        </x:is>
      </x:c>
      <x:c r="N18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84">
      <x:c r="A184" s="3" t="inlineStr">
        <x:is>
          <x:t xml:space="preserve">Bull|OpenAI|2028|G42</x:t>
        </x:is>
      </x:c>
      <x:c r="B184" s="3" t="inlineStr">
        <x:is>
          <x:t xml:space="preserve">Bull</x:t>
        </x:is>
      </x:c>
      <x:c r="C184" s="3" t="inlineStr">
        <x:is>
          <x:t xml:space="preserve">OpenAI</x:t>
        </x:is>
      </x:c>
      <x:c r="D184" s="3" t="n">
        <x:v>2028</x:v>
      </x:c>
      <x:c r="E184" s="3" t="inlineStr">
        <x:is>
          <x:t xml:space="preserve">G42</x:t>
        </x:is>
      </x:c>
      <x:c r="F184" s="27" t="n">
        <x:v>1000</x:v>
      </x:c>
      <x:c r="G184" s="17" t="n">
        <x:v>1</x:v>
      </x:c>
      <x:c r="H184" s="28" t="n">
        <x:f>F184*G184</x:f>
        <x:v>1000</x:v>
      </x:c>
      <x:c r="I184" s="17" t="n">
        <x:v>0.745</x:v>
      </x:c>
      <x:c r="J184" s="6" t="n">
        <x:f>1-I184</x:f>
        <x:v>0.255</x:v>
      </x:c>
      <x:c r="K184" s="28" t="n">
        <x:f>H184*I184</x:f>
        <x:v>745</x:v>
      </x:c>
      <x:c r="L184" s="3" t="inlineStr">
        <x:is>
          <x:t xml:space="preserve">epoch_csp_total_power_x_user_contract_share_seed</x:t>
        </x:is>
      </x:c>
      <x:c r="M184" s="3" t="inlineStr">
        <x:is>
          <x:t xml:space="preserve">SRC_EPOCH_AI_DATA_CENTERS; EPOCH_NORMALIZED_USER_SITES</x:t>
        </x:is>
      </x:c>
      <x:c r="N18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85">
      <x:c r="A185" s="3" t="inlineStr">
        <x:is>
          <x:t xml:space="preserve">Grid-Constrained / Efficiency-Upside|OpenAI|2028|G42</x:t>
        </x:is>
      </x:c>
      <x:c r="B185" s="3" t="inlineStr">
        <x:is>
          <x:t xml:space="preserve">Grid-Constrained / Efficiency-Upside</x:t>
        </x:is>
      </x:c>
      <x:c r="C185" s="3" t="inlineStr">
        <x:is>
          <x:t xml:space="preserve">OpenAI</x:t>
        </x:is>
      </x:c>
      <x:c r="D185" s="3" t="n">
        <x:v>2028</x:v>
      </x:c>
      <x:c r="E185" s="3" t="inlineStr">
        <x:is>
          <x:t xml:space="preserve">G42</x:t>
        </x:is>
      </x:c>
      <x:c r="F185" s="27" t="n">
        <x:v>1000</x:v>
      </x:c>
      <x:c r="G185" s="17" t="n">
        <x:v>1</x:v>
      </x:c>
      <x:c r="H185" s="28" t="n">
        <x:f>F185*G185</x:f>
        <x:v>1000</x:v>
      </x:c>
      <x:c r="I185" s="17" t="n">
        <x:v>0.71</x:v>
      </x:c>
      <x:c r="J185" s="6" t="n">
        <x:f>1-I185</x:f>
        <x:v>0.29000000000000004</x:v>
      </x:c>
      <x:c r="K185" s="28" t="n">
        <x:f>H185*I185</x:f>
        <x:v>710</x:v>
      </x:c>
      <x:c r="L185" s="3" t="inlineStr">
        <x:is>
          <x:t xml:space="preserve">epoch_csp_total_power_x_user_contract_share_seed</x:t>
        </x:is>
      </x:c>
      <x:c r="M185" s="3" t="inlineStr">
        <x:is>
          <x:t xml:space="preserve">SRC_EPOCH_AI_DATA_CENTERS; EPOCH_NORMALIZED_USER_SITES</x:t>
        </x:is>
      </x:c>
      <x:c r="N18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86">
      <x:c r="A186" s="3" t="inlineStr">
        <x:is>
          <x:t xml:space="preserve">Bear|OpenAI|2029|G42</x:t>
        </x:is>
      </x:c>
      <x:c r="B186" s="3" t="inlineStr">
        <x:is>
          <x:t xml:space="preserve">Bear</x:t>
        </x:is>
      </x:c>
      <x:c r="C186" s="3" t="inlineStr">
        <x:is>
          <x:t xml:space="preserve">OpenAI</x:t>
        </x:is>
      </x:c>
      <x:c r="D186" s="3" t="n">
        <x:v>2029</x:v>
      </x:c>
      <x:c r="E186" s="3" t="inlineStr">
        <x:is>
          <x:t xml:space="preserve">G42</x:t>
        </x:is>
      </x:c>
      <x:c r="F186" s="27" t="n">
        <x:v>1000</x:v>
      </x:c>
      <x:c r="G186" s="17" t="n">
        <x:v>1</x:v>
      </x:c>
      <x:c r="H186" s="28" t="n">
        <x:f>F186*G186</x:f>
        <x:v>1000</x:v>
      </x:c>
      <x:c r="I186" s="17" t="n">
        <x:v>0.635</x:v>
      </x:c>
      <x:c r="J186" s="6" t="n">
        <x:f>1-I186</x:f>
        <x:v>0.365</x:v>
      </x:c>
      <x:c r="K186" s="28" t="n">
        <x:f>H186*I186</x:f>
        <x:v>635</x:v>
      </x:c>
      <x:c r="L186" s="3" t="inlineStr">
        <x:is>
          <x:t xml:space="preserve">epoch_csp_total_power_x_user_contract_share_seed</x:t>
        </x:is>
      </x:c>
      <x:c r="M186" s="3" t="inlineStr">
        <x:is>
          <x:t xml:space="preserve">SRC_EPOCH_AI_DATA_CENTERS; EPOCH_NORMALIZED_USER_SITES</x:t>
        </x:is>
      </x:c>
      <x:c r="N18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87">
      <x:c r="A187" s="3" t="inlineStr">
        <x:is>
          <x:t xml:space="preserve">Base|OpenAI|2029|G42</x:t>
        </x:is>
      </x:c>
      <x:c r="B187" s="3" t="inlineStr">
        <x:is>
          <x:t xml:space="preserve">Base</x:t>
        </x:is>
      </x:c>
      <x:c r="C187" s="3" t="inlineStr">
        <x:is>
          <x:t xml:space="preserve">OpenAI</x:t>
        </x:is>
      </x:c>
      <x:c r="D187" s="3" t="n">
        <x:v>2029</x:v>
      </x:c>
      <x:c r="E187" s="3" t="inlineStr">
        <x:is>
          <x:t xml:space="preserve">G42</x:t>
        </x:is>
      </x:c>
      <x:c r="F187" s="27" t="n">
        <x:v>1000</x:v>
      </x:c>
      <x:c r="G187" s="17" t="n">
        <x:v>1</x:v>
      </x:c>
      <x:c r="H187" s="28" t="n">
        <x:f>F187*G187</x:f>
        <x:v>1000</x:v>
      </x:c>
      <x:c r="I187" s="17" t="n">
        <x:v>0.73</x:v>
      </x:c>
      <x:c r="J187" s="6" t="n">
        <x:f>1-I187</x:f>
        <x:v>0.27</x:v>
      </x:c>
      <x:c r="K187" s="28" t="n">
        <x:f>H187*I187</x:f>
        <x:v>730</x:v>
      </x:c>
      <x:c r="L187" s="3" t="inlineStr">
        <x:is>
          <x:t xml:space="preserve">epoch_csp_total_power_x_user_contract_share_seed</x:t>
        </x:is>
      </x:c>
      <x:c r="M187" s="3" t="inlineStr">
        <x:is>
          <x:t xml:space="preserve">SRC_EPOCH_AI_DATA_CENTERS; EPOCH_NORMALIZED_USER_SITES</x:t>
        </x:is>
      </x:c>
      <x:c r="N18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88">
      <x:c r="A188" s="3" t="inlineStr">
        <x:is>
          <x:t xml:space="preserve">Bull|OpenAI|2029|G42</x:t>
        </x:is>
      </x:c>
      <x:c r="B188" s="3" t="inlineStr">
        <x:is>
          <x:t xml:space="preserve">Bull</x:t>
        </x:is>
      </x:c>
      <x:c r="C188" s="3" t="inlineStr">
        <x:is>
          <x:t xml:space="preserve">OpenAI</x:t>
        </x:is>
      </x:c>
      <x:c r="D188" s="3" t="n">
        <x:v>2029</x:v>
      </x:c>
      <x:c r="E188" s="3" t="inlineStr">
        <x:is>
          <x:t xml:space="preserve">G42</x:t>
        </x:is>
      </x:c>
      <x:c r="F188" s="27" t="n">
        <x:v>1000</x:v>
      </x:c>
      <x:c r="G188" s="17" t="n">
        <x:v>1</x:v>
      </x:c>
      <x:c r="H188" s="28" t="n">
        <x:f>F188*G188</x:f>
        <x:v>1000</x:v>
      </x:c>
      <x:c r="I188" s="17" t="n">
        <x:v>0.802</x:v>
      </x:c>
      <x:c r="J188" s="6" t="n">
        <x:f>1-I188</x:f>
        <x:v>0.19799999999999995</x:v>
      </x:c>
      <x:c r="K188" s="28" t="n">
        <x:f>H188*I188</x:f>
        <x:v>802</x:v>
      </x:c>
      <x:c r="L188" s="3" t="inlineStr">
        <x:is>
          <x:t xml:space="preserve">epoch_csp_total_power_x_user_contract_share_seed</x:t>
        </x:is>
      </x:c>
      <x:c r="M188" s="3" t="inlineStr">
        <x:is>
          <x:t xml:space="preserve">SRC_EPOCH_AI_DATA_CENTERS; EPOCH_NORMALIZED_USER_SITES</x:t>
        </x:is>
      </x:c>
      <x:c r="N18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89">
      <x:c r="A189" s="3" t="inlineStr">
        <x:is>
          <x:t xml:space="preserve">Grid-Constrained / Efficiency-Upside|OpenAI|2029|G42</x:t>
        </x:is>
      </x:c>
      <x:c r="B189" s="3" t="inlineStr">
        <x:is>
          <x:t xml:space="preserve">Grid-Constrained / Efficiency-Upside</x:t>
        </x:is>
      </x:c>
      <x:c r="C189" s="3" t="inlineStr">
        <x:is>
          <x:t xml:space="preserve">OpenAI</x:t>
        </x:is>
      </x:c>
      <x:c r="D189" s="3" t="n">
        <x:v>2029</x:v>
      </x:c>
      <x:c r="E189" s="3" t="inlineStr">
        <x:is>
          <x:t xml:space="preserve">G42</x:t>
        </x:is>
      </x:c>
      <x:c r="F189" s="27" t="n">
        <x:v>1000</x:v>
      </x:c>
      <x:c r="G189" s="17" t="n">
        <x:v>1</x:v>
      </x:c>
      <x:c r="H189" s="28" t="n">
        <x:f>F189*G189</x:f>
        <x:v>1000</x:v>
      </x:c>
      <x:c r="I189" s="17" t="n">
        <x:v>0.765</x:v>
      </x:c>
      <x:c r="J189" s="6" t="n">
        <x:f>1-I189</x:f>
        <x:v>0.235</x:v>
      </x:c>
      <x:c r="K189" s="28" t="n">
        <x:f>H189*I189</x:f>
        <x:v>765</x:v>
      </x:c>
      <x:c r="L189" s="3" t="inlineStr">
        <x:is>
          <x:t xml:space="preserve">epoch_csp_total_power_x_user_contract_share_seed</x:t>
        </x:is>
      </x:c>
      <x:c r="M189" s="3" t="inlineStr">
        <x:is>
          <x:t xml:space="preserve">SRC_EPOCH_AI_DATA_CENTERS; EPOCH_NORMALIZED_USER_SITES</x:t>
        </x:is>
      </x:c>
      <x:c r="N18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90">
      <x:c r="A190" s="3" t="inlineStr">
        <x:is>
          <x:t xml:space="preserve">Bear|OpenAI|2030|G42</x:t>
        </x:is>
      </x:c>
      <x:c r="B190" s="3" t="inlineStr">
        <x:is>
          <x:t xml:space="preserve">Bear</x:t>
        </x:is>
      </x:c>
      <x:c r="C190" s="3" t="inlineStr">
        <x:is>
          <x:t xml:space="preserve">OpenAI</x:t>
        </x:is>
      </x:c>
      <x:c r="D190" s="3" t="n">
        <x:v>2030</x:v>
      </x:c>
      <x:c r="E190" s="3" t="inlineStr">
        <x:is>
          <x:t xml:space="preserve">G42</x:t>
        </x:is>
      </x:c>
      <x:c r="F190" s="27" t="n">
        <x:v>1000</x:v>
      </x:c>
      <x:c r="G190" s="17" t="n">
        <x:v>1</x:v>
      </x:c>
      <x:c r="H190" s="28" t="n">
        <x:f>F190*G190</x:f>
        <x:v>1000</x:v>
      </x:c>
      <x:c r="I190" s="17" t="n">
        <x:v>0.68</x:v>
      </x:c>
      <x:c r="J190" s="6" t="n">
        <x:f>1-I190</x:f>
        <x:v>0.31999999999999995</x:v>
      </x:c>
      <x:c r="K190" s="28" t="n">
        <x:f>H190*I190</x:f>
        <x:v>680</x:v>
      </x:c>
      <x:c r="L190" s="3" t="inlineStr">
        <x:is>
          <x:t xml:space="preserve">epoch_csp_total_power_x_user_contract_share_seed</x:t>
        </x:is>
      </x:c>
      <x:c r="M190" s="3" t="inlineStr">
        <x:is>
          <x:t xml:space="preserve">SRC_EPOCH_AI_DATA_CENTERS; EPOCH_NORMALIZED_USER_SITES</x:t>
        </x:is>
      </x:c>
      <x:c r="N19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91">
      <x:c r="A191" s="3" t="inlineStr">
        <x:is>
          <x:t xml:space="preserve">Base|OpenAI|2030|G42</x:t>
        </x:is>
      </x:c>
      <x:c r="B191" s="3" t="inlineStr">
        <x:is>
          <x:t xml:space="preserve">Base</x:t>
        </x:is>
      </x:c>
      <x:c r="C191" s="3" t="inlineStr">
        <x:is>
          <x:t xml:space="preserve">OpenAI</x:t>
        </x:is>
      </x:c>
      <x:c r="D191" s="3" t="n">
        <x:v>2030</x:v>
      </x:c>
      <x:c r="E191" s="3" t="inlineStr">
        <x:is>
          <x:t xml:space="preserve">G42</x:t>
        </x:is>
      </x:c>
      <x:c r="F191" s="27" t="n">
        <x:v>1000</x:v>
      </x:c>
      <x:c r="G191" s="17" t="n">
        <x:v>1</x:v>
      </x:c>
      <x:c r="H191" s="28" t="n">
        <x:f>F191*G191</x:f>
        <x:v>1000</x:v>
      </x:c>
      <x:c r="I191" s="17" t="n">
        <x:v>0.78</x:v>
      </x:c>
      <x:c r="J191" s="6" t="n">
        <x:f>1-I191</x:f>
        <x:v>0.21999999999999997</x:v>
      </x:c>
      <x:c r="K191" s="28" t="n">
        <x:f>H191*I191</x:f>
        <x:v>780</x:v>
      </x:c>
      <x:c r="L191" s="3" t="inlineStr">
        <x:is>
          <x:t xml:space="preserve">epoch_csp_total_power_x_user_contract_share_seed</x:t>
        </x:is>
      </x:c>
      <x:c r="M191" s="3" t="inlineStr">
        <x:is>
          <x:t xml:space="preserve">SRC_EPOCH_AI_DATA_CENTERS; EPOCH_NORMALIZED_USER_SITES</x:t>
        </x:is>
      </x:c>
      <x:c r="N19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92">
      <x:c r="A192" s="3" t="inlineStr">
        <x:is>
          <x:t xml:space="preserve">Bull|OpenAI|2030|G42</x:t>
        </x:is>
      </x:c>
      <x:c r="B192" s="3" t="inlineStr">
        <x:is>
          <x:t xml:space="preserve">Bull</x:t>
        </x:is>
      </x:c>
      <x:c r="C192" s="3" t="inlineStr">
        <x:is>
          <x:t xml:space="preserve">OpenAI</x:t>
        </x:is>
      </x:c>
      <x:c r="D192" s="3" t="n">
        <x:v>2030</x:v>
      </x:c>
      <x:c r="E192" s="3" t="inlineStr">
        <x:is>
          <x:t xml:space="preserve">G42</x:t>
        </x:is>
      </x:c>
      <x:c r="F192" s="27" t="n">
        <x:v>1000</x:v>
      </x:c>
      <x:c r="G192" s="17" t="n">
        <x:v>1</x:v>
      </x:c>
      <x:c r="H192" s="28" t="n">
        <x:f>F192*G192</x:f>
        <x:v>1000</x:v>
      </x:c>
      <x:c r="I192" s="17" t="n">
        <x:v>0.86</x:v>
      </x:c>
      <x:c r="J192" s="6" t="n">
        <x:f>1-I192</x:f>
        <x:v>0.14</x:v>
      </x:c>
      <x:c r="K192" s="28" t="n">
        <x:f>H192*I192</x:f>
        <x:v>860</x:v>
      </x:c>
      <x:c r="L192" s="3" t="inlineStr">
        <x:is>
          <x:t xml:space="preserve">epoch_csp_total_power_x_user_contract_share_seed</x:t>
        </x:is>
      </x:c>
      <x:c r="M192" s="3" t="inlineStr">
        <x:is>
          <x:t xml:space="preserve">SRC_EPOCH_AI_DATA_CENTERS; EPOCH_NORMALIZED_USER_SITES</x:t>
        </x:is>
      </x:c>
      <x:c r="N19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93">
      <x:c r="A193" s="3" t="inlineStr">
        <x:is>
          <x:t xml:space="preserve">Grid-Constrained / Efficiency-Upside|OpenAI|2030|G42</x:t>
        </x:is>
      </x:c>
      <x:c r="B193" s="3" t="inlineStr">
        <x:is>
          <x:t xml:space="preserve">Grid-Constrained / Efficiency-Upside</x:t>
        </x:is>
      </x:c>
      <x:c r="C193" s="3" t="inlineStr">
        <x:is>
          <x:t xml:space="preserve">OpenAI</x:t>
        </x:is>
      </x:c>
      <x:c r="D193" s="3" t="n">
        <x:v>2030</x:v>
      </x:c>
      <x:c r="E193" s="3" t="inlineStr">
        <x:is>
          <x:t xml:space="preserve">G42</x:t>
        </x:is>
      </x:c>
      <x:c r="F193" s="27" t="n">
        <x:v>1000</x:v>
      </x:c>
      <x:c r="G193" s="17" t="n">
        <x:v>1</x:v>
      </x:c>
      <x:c r="H193" s="28" t="n">
        <x:f>F193*G193</x:f>
        <x:v>1000</x:v>
      </x:c>
      <x:c r="I193" s="17" t="n">
        <x:v>0.82</x:v>
      </x:c>
      <x:c r="J193" s="6" t="n">
        <x:f>1-I193</x:f>
        <x:v>0.18000000000000005</x:v>
      </x:c>
      <x:c r="K193" s="28" t="n">
        <x:f>H193*I193</x:f>
        <x:v>820</x:v>
      </x:c>
      <x:c r="L193" s="3" t="inlineStr">
        <x:is>
          <x:t xml:space="preserve">epoch_csp_total_power_x_user_contract_share_seed</x:t>
        </x:is>
      </x:c>
      <x:c r="M193" s="3" t="inlineStr">
        <x:is>
          <x:t xml:space="preserve">SRC_EPOCH_AI_DATA_CENTERS; EPOCH_NORMALIZED_USER_SITES</x:t>
        </x:is>
      </x:c>
      <x:c r="N19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94">
      <x:c r="A194" s="3" t="inlineStr">
        <x:is>
          <x:t xml:space="preserve">Bear|OpenAI|2026|Microsoft</x:t>
        </x:is>
      </x:c>
      <x:c r="B194" s="3" t="inlineStr">
        <x:is>
          <x:t xml:space="preserve">Bear</x:t>
        </x:is>
      </x:c>
      <x:c r="C194" s="3" t="inlineStr">
        <x:is>
          <x:t xml:space="preserve">OpenAI</x:t>
        </x:is>
      </x:c>
      <x:c r="D194" s="3" t="n">
        <x:v>2026</x:v>
      </x:c>
      <x:c r="E194" s="3" t="inlineStr">
        <x:is>
          <x:t xml:space="preserve">Microsoft</x:t>
        </x:is>
      </x:c>
      <x:c r="F194" s="27" t="n">
        <x:v>1519</x:v>
      </x:c>
      <x:c r="G194" s="17" t="n">
        <x:v>0.52238315</x:v>
      </x:c>
      <x:c r="H194" s="28" t="n">
        <x:f>F194*G194</x:f>
        <x:v>793.50000485</x:v>
      </x:c>
      <x:c r="I194" s="17" t="n">
        <x:v>0.5</x:v>
      </x:c>
      <x:c r="J194" s="6" t="n">
        <x:f>1-I194</x:f>
        <x:v>0.5</x:v>
      </x:c>
      <x:c r="K194" s="28" t="n">
        <x:f>H194*I194</x:f>
        <x:v>396.750002425</x:v>
      </x:c>
      <x:c r="L194" s="3" t="inlineStr">
        <x:is>
          <x:t xml:space="preserve">epoch_csp_total_power_x_user_contract_share_seed</x:t>
        </x:is>
      </x:c>
      <x:c r="M194" s="3" t="inlineStr">
        <x:is>
          <x:t xml:space="preserve">SRC_EPOCH_AI_DATA_CENTERS; EPOCH_NORMALIZED_USER_SITES</x:t>
        </x:is>
      </x:c>
      <x:c r="N19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95">
      <x:c r="A195" s="3" t="inlineStr">
        <x:is>
          <x:t xml:space="preserve">Base|OpenAI|2026|Microsoft</x:t>
        </x:is>
      </x:c>
      <x:c r="B195" s="3" t="inlineStr">
        <x:is>
          <x:t xml:space="preserve">Base</x:t>
        </x:is>
      </x:c>
      <x:c r="C195" s="3" t="inlineStr">
        <x:is>
          <x:t xml:space="preserve">OpenAI</x:t>
        </x:is>
      </x:c>
      <x:c r="D195" s="3" t="n">
        <x:v>2026</x:v>
      </x:c>
      <x:c r="E195" s="3" t="inlineStr">
        <x:is>
          <x:t xml:space="preserve">Microsoft</x:t>
        </x:is>
      </x:c>
      <x:c r="F195" s="27" t="n">
        <x:v>1519</x:v>
      </x:c>
      <x:c r="G195" s="17" t="n">
        <x:v>0.52238315</x:v>
      </x:c>
      <x:c r="H195" s="28" t="n">
        <x:f>F195*G195</x:f>
        <x:v>793.50000485</x:v>
      </x:c>
      <x:c r="I195" s="17" t="n">
        <x:v>0.58</x:v>
      </x:c>
      <x:c r="J195" s="6" t="n">
        <x:f>1-I195</x:f>
        <x:v>0.42000000000000004</x:v>
      </x:c>
      <x:c r="K195" s="28" t="n">
        <x:f>H195*I195</x:f>
        <x:v>460.23000281299994</x:v>
      </x:c>
      <x:c r="L195" s="3" t="inlineStr">
        <x:is>
          <x:t xml:space="preserve">epoch_csp_total_power_x_user_contract_share_seed</x:t>
        </x:is>
      </x:c>
      <x:c r="M195" s="3" t="inlineStr">
        <x:is>
          <x:t xml:space="preserve">SRC_EPOCH_AI_DATA_CENTERS; EPOCH_NORMALIZED_USER_SITES</x:t>
        </x:is>
      </x:c>
      <x:c r="N19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96">
      <x:c r="A196" s="3" t="inlineStr">
        <x:is>
          <x:t xml:space="preserve">Bull|OpenAI|2026|Microsoft</x:t>
        </x:is>
      </x:c>
      <x:c r="B196" s="3" t="inlineStr">
        <x:is>
          <x:t xml:space="preserve">Bull</x:t>
        </x:is>
      </x:c>
      <x:c r="C196" s="3" t="inlineStr">
        <x:is>
          <x:t xml:space="preserve">OpenAI</x:t>
        </x:is>
      </x:c>
      <x:c r="D196" s="3" t="n">
        <x:v>2026</x:v>
      </x:c>
      <x:c r="E196" s="3" t="inlineStr">
        <x:is>
          <x:t xml:space="preserve">Microsoft</x:t>
        </x:is>
      </x:c>
      <x:c r="F196" s="27" t="n">
        <x:v>1519</x:v>
      </x:c>
      <x:c r="G196" s="17" t="n">
        <x:v>0.52238315</x:v>
      </x:c>
      <x:c r="H196" s="28" t="n">
        <x:f>F196*G196</x:f>
        <x:v>793.50000485</x:v>
      </x:c>
      <x:c r="I196" s="17" t="n">
        <x:v>0.63</x:v>
      </x:c>
      <x:c r="J196" s="6" t="n">
        <x:f>1-I196</x:f>
        <x:v>0.37</x:v>
      </x:c>
      <x:c r="K196" s="28" t="n">
        <x:f>H196*I196</x:f>
        <x:v>499.9050030555</x:v>
      </x:c>
      <x:c r="L196" s="3" t="inlineStr">
        <x:is>
          <x:t xml:space="preserve">epoch_csp_total_power_x_user_contract_share_seed</x:t>
        </x:is>
      </x:c>
      <x:c r="M196" s="3" t="inlineStr">
        <x:is>
          <x:t xml:space="preserve">SRC_EPOCH_AI_DATA_CENTERS; EPOCH_NORMALIZED_USER_SITES</x:t>
        </x:is>
      </x:c>
      <x:c r="N19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97">
      <x:c r="A197" s="3" t="inlineStr">
        <x:is>
          <x:t xml:space="preserve">Grid-Constrained / Efficiency-Upside|OpenAI|2026|Microsoft</x:t>
        </x:is>
      </x:c>
      <x:c r="B197" s="3" t="inlineStr">
        <x:is>
          <x:t xml:space="preserve">Grid-Constrained / Efficiency-Upside</x:t>
        </x:is>
      </x:c>
      <x:c r="C197" s="3" t="inlineStr">
        <x:is>
          <x:t xml:space="preserve">OpenAI</x:t>
        </x:is>
      </x:c>
      <x:c r="D197" s="3" t="n">
        <x:v>2026</x:v>
      </x:c>
      <x:c r="E197" s="3" t="inlineStr">
        <x:is>
          <x:t xml:space="preserve">Microsoft</x:t>
        </x:is>
      </x:c>
      <x:c r="F197" s="27" t="n">
        <x:v>1519</x:v>
      </x:c>
      <x:c r="G197" s="17" t="n">
        <x:v>0.52238315</x:v>
      </x:c>
      <x:c r="H197" s="28" t="n">
        <x:f>F197*G197</x:f>
        <x:v>793.50000485</x:v>
      </x:c>
      <x:c r="I197" s="17" t="n">
        <x:v>0.6</x:v>
      </x:c>
      <x:c r="J197" s="6" t="n">
        <x:f>1-I197</x:f>
        <x:v>0.4</x:v>
      </x:c>
      <x:c r="K197" s="28" t="n">
        <x:f>H197*I197</x:f>
        <x:v>476.10000290999994</x:v>
      </x:c>
      <x:c r="L197" s="3" t="inlineStr">
        <x:is>
          <x:t xml:space="preserve">epoch_csp_total_power_x_user_contract_share_seed</x:t>
        </x:is>
      </x:c>
      <x:c r="M197" s="3" t="inlineStr">
        <x:is>
          <x:t xml:space="preserve">SRC_EPOCH_AI_DATA_CENTERS; EPOCH_NORMALIZED_USER_SITES</x:t>
        </x:is>
      </x:c>
      <x:c r="N19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98">
      <x:c r="A198" s="3" t="inlineStr">
        <x:is>
          <x:t xml:space="preserve">Bear|OpenAI|2027|Microsoft</x:t>
        </x:is>
      </x:c>
      <x:c r="B198" s="3" t="inlineStr">
        <x:is>
          <x:t xml:space="preserve">Bear</x:t>
        </x:is>
      </x:c>
      <x:c r="C198" s="3" t="inlineStr">
        <x:is>
          <x:t xml:space="preserve">OpenAI</x:t>
        </x:is>
      </x:c>
      <x:c r="D198" s="3" t="n">
        <x:v>2027</x:v>
      </x:c>
      <x:c r="E198" s="3" t="inlineStr">
        <x:is>
          <x:t xml:space="preserve">Microsoft</x:t>
        </x:is>
      </x:c>
      <x:c r="F198" s="27" t="n">
        <x:v>2191</x:v>
      </x:c>
      <x:c r="G198" s="17" t="n">
        <x:v>0.3621634</x:v>
      </x:c>
      <x:c r="H198" s="28" t="n">
        <x:f>F198*G198</x:f>
        <x:v>793.5000094000001</x:v>
      </x:c>
      <x:c r="I198" s="17" t="n">
        <x:v>0.545</x:v>
      </x:c>
      <x:c r="J198" s="6" t="n">
        <x:f>1-I198</x:f>
        <x:v>0.45499999999999996</x:v>
      </x:c>
      <x:c r="K198" s="28" t="n">
        <x:f>H198*I198</x:f>
        <x:v>432.4575051230001</x:v>
      </x:c>
      <x:c r="L198" s="3" t="inlineStr">
        <x:is>
          <x:t xml:space="preserve">epoch_csp_total_power_x_user_contract_share_seed</x:t>
        </x:is>
      </x:c>
      <x:c r="M198" s="3" t="inlineStr">
        <x:is>
          <x:t xml:space="preserve">SRC_EPOCH_AI_DATA_CENTERS; EPOCH_NORMALIZED_USER_SITES</x:t>
        </x:is>
      </x:c>
      <x:c r="N19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199">
      <x:c r="A199" s="3" t="inlineStr">
        <x:is>
          <x:t xml:space="preserve">Base|OpenAI|2027|Microsoft</x:t>
        </x:is>
      </x:c>
      <x:c r="B199" s="3" t="inlineStr">
        <x:is>
          <x:t xml:space="preserve">Base</x:t>
        </x:is>
      </x:c>
      <x:c r="C199" s="3" t="inlineStr">
        <x:is>
          <x:t xml:space="preserve">OpenAI</x:t>
        </x:is>
      </x:c>
      <x:c r="D199" s="3" t="n">
        <x:v>2027</x:v>
      </x:c>
      <x:c r="E199" s="3" t="inlineStr">
        <x:is>
          <x:t xml:space="preserve">Microsoft</x:t>
        </x:is>
      </x:c>
      <x:c r="F199" s="27" t="n">
        <x:v>2191</x:v>
      </x:c>
      <x:c r="G199" s="17" t="n">
        <x:v>0.3621634</x:v>
      </x:c>
      <x:c r="H199" s="28" t="n">
        <x:f>F199*G199</x:f>
        <x:v>793.5000094000001</x:v>
      </x:c>
      <x:c r="I199" s="17" t="n">
        <x:v>0.63</x:v>
      </x:c>
      <x:c r="J199" s="6" t="n">
        <x:f>1-I199</x:f>
        <x:v>0.37</x:v>
      </x:c>
      <x:c r="K199" s="28" t="n">
        <x:f>H199*I199</x:f>
        <x:v>499.90500592200004</x:v>
      </x:c>
      <x:c r="L199" s="3" t="inlineStr">
        <x:is>
          <x:t xml:space="preserve">epoch_csp_total_power_x_user_contract_share_seed</x:t>
        </x:is>
      </x:c>
      <x:c r="M199" s="3" t="inlineStr">
        <x:is>
          <x:t xml:space="preserve">SRC_EPOCH_AI_DATA_CENTERS; EPOCH_NORMALIZED_USER_SITES</x:t>
        </x:is>
      </x:c>
      <x:c r="N19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00">
      <x:c r="A200" s="3" t="inlineStr">
        <x:is>
          <x:t xml:space="preserve">Bull|OpenAI|2027|Microsoft</x:t>
        </x:is>
      </x:c>
      <x:c r="B200" s="3" t="inlineStr">
        <x:is>
          <x:t xml:space="preserve">Bull</x:t>
        </x:is>
      </x:c>
      <x:c r="C200" s="3" t="inlineStr">
        <x:is>
          <x:t xml:space="preserve">OpenAI</x:t>
        </x:is>
      </x:c>
      <x:c r="D200" s="3" t="n">
        <x:v>2027</x:v>
      </x:c>
      <x:c r="E200" s="3" t="inlineStr">
        <x:is>
          <x:t xml:space="preserve">Microsoft</x:t>
        </x:is>
      </x:c>
      <x:c r="F200" s="27" t="n">
        <x:v>2191</x:v>
      </x:c>
      <x:c r="G200" s="17" t="n">
        <x:v>0.3621634</x:v>
      </x:c>
      <x:c r="H200" s="28" t="n">
        <x:f>F200*G200</x:f>
        <x:v>793.5000094000001</x:v>
      </x:c>
      <x:c r="I200" s="17" t="n">
        <x:v>0.6879999999999999</x:v>
      </x:c>
      <x:c r="J200" s="6" t="n">
        <x:f>1-I200</x:f>
        <x:v>0.31200000000000006</x:v>
      </x:c>
      <x:c r="K200" s="28" t="n">
        <x:f>H200*I200</x:f>
        <x:v>545.9280064672</x:v>
      </x:c>
      <x:c r="L200" s="3" t="inlineStr">
        <x:is>
          <x:t xml:space="preserve">epoch_csp_total_power_x_user_contract_share_seed</x:t>
        </x:is>
      </x:c>
      <x:c r="M200" s="3" t="inlineStr">
        <x:is>
          <x:t xml:space="preserve">SRC_EPOCH_AI_DATA_CENTERS; EPOCH_NORMALIZED_USER_SITES</x:t>
        </x:is>
      </x:c>
      <x:c r="N20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01">
      <x:c r="A201" s="3" t="inlineStr">
        <x:is>
          <x:t xml:space="preserve">Grid-Constrained / Efficiency-Upside|OpenAI|2027|Microsoft</x:t>
        </x:is>
      </x:c>
      <x:c r="B201" s="3" t="inlineStr">
        <x:is>
          <x:t xml:space="preserve">Grid-Constrained / Efficiency-Upside</x:t>
        </x:is>
      </x:c>
      <x:c r="C201" s="3" t="inlineStr">
        <x:is>
          <x:t xml:space="preserve">OpenAI</x:t>
        </x:is>
      </x:c>
      <x:c r="D201" s="3" t="n">
        <x:v>2027</x:v>
      </x:c>
      <x:c r="E201" s="3" t="inlineStr">
        <x:is>
          <x:t xml:space="preserve">Microsoft</x:t>
        </x:is>
      </x:c>
      <x:c r="F201" s="27" t="n">
        <x:v>2191</x:v>
      </x:c>
      <x:c r="G201" s="17" t="n">
        <x:v>0.3621634</x:v>
      </x:c>
      <x:c r="H201" s="28" t="n">
        <x:f>F201*G201</x:f>
        <x:v>793.5000094000001</x:v>
      </x:c>
      <x:c r="I201" s="17" t="n">
        <x:v>0.655</x:v>
      </x:c>
      <x:c r="J201" s="6" t="n">
        <x:f>1-I201</x:f>
        <x:v>0.345</x:v>
      </x:c>
      <x:c r="K201" s="28" t="n">
        <x:f>H201*I201</x:f>
        <x:v>519.7425061570001</x:v>
      </x:c>
      <x:c r="L201" s="3" t="inlineStr">
        <x:is>
          <x:t xml:space="preserve">epoch_csp_total_power_x_user_contract_share_seed</x:t>
        </x:is>
      </x:c>
      <x:c r="M201" s="3" t="inlineStr">
        <x:is>
          <x:t xml:space="preserve">SRC_EPOCH_AI_DATA_CENTERS; EPOCH_NORMALIZED_USER_SITES</x:t>
        </x:is>
      </x:c>
      <x:c r="N20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02">
      <x:c r="A202" s="3" t="inlineStr">
        <x:is>
          <x:t xml:space="preserve">Bear|OpenAI|2028|Microsoft</x:t>
        </x:is>
      </x:c>
      <x:c r="B202" s="3" t="inlineStr">
        <x:is>
          <x:t xml:space="preserve">Bear</x:t>
        </x:is>
      </x:c>
      <x:c r="C202" s="3" t="inlineStr">
        <x:is>
          <x:t xml:space="preserve">OpenAI</x:t>
        </x:is>
      </x:c>
      <x:c r="D202" s="3" t="n">
        <x:v>2028</x:v>
      </x:c>
      <x:c r="E202" s="3" t="inlineStr">
        <x:is>
          <x:t xml:space="preserve">Microsoft</x:t>
        </x:is>
      </x:c>
      <x:c r="F202" s="27" t="n">
        <x:v>4085</x:v>
      </x:c>
      <x:c r="G202" s="17" t="n">
        <x:v>0.42607099</x:v>
      </x:c>
      <x:c r="H202" s="28" t="n">
        <x:f>F202*G202</x:f>
        <x:v>1740.49999415</x:v>
      </x:c>
      <x:c r="I202" s="17" t="n">
        <x:v>0.59</x:v>
      </x:c>
      <x:c r="J202" s="6" t="n">
        <x:f>1-I202</x:f>
        <x:v>0.41000000000000003</x:v>
      </x:c>
      <x:c r="K202" s="28" t="n">
        <x:f>H202*I202</x:f>
        <x:v>1026.8949965484999</x:v>
      </x:c>
      <x:c r="L202" s="3" t="inlineStr">
        <x:is>
          <x:t xml:space="preserve">epoch_csp_total_power_x_user_contract_share_seed</x:t>
        </x:is>
      </x:c>
      <x:c r="M202" s="3" t="inlineStr">
        <x:is>
          <x:t xml:space="preserve">SRC_EPOCH_AI_DATA_CENTERS; EPOCH_NORMALIZED_USER_SITES</x:t>
        </x:is>
      </x:c>
      <x:c r="N20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03">
      <x:c r="A203" s="3" t="inlineStr">
        <x:is>
          <x:t xml:space="preserve">Base|OpenAI|2028|Microsoft</x:t>
        </x:is>
      </x:c>
      <x:c r="B203" s="3" t="inlineStr">
        <x:is>
          <x:t xml:space="preserve">Base</x:t>
        </x:is>
      </x:c>
      <x:c r="C203" s="3" t="inlineStr">
        <x:is>
          <x:t xml:space="preserve">OpenAI</x:t>
        </x:is>
      </x:c>
      <x:c r="D203" s="3" t="n">
        <x:v>2028</x:v>
      </x:c>
      <x:c r="E203" s="3" t="inlineStr">
        <x:is>
          <x:t xml:space="preserve">Microsoft</x:t>
        </x:is>
      </x:c>
      <x:c r="F203" s="27" t="n">
        <x:v>4085</x:v>
      </x:c>
      <x:c r="G203" s="17" t="n">
        <x:v>0.42607099</x:v>
      </x:c>
      <x:c r="H203" s="28" t="n">
        <x:f>F203*G203</x:f>
        <x:v>1740.49999415</x:v>
      </x:c>
      <x:c r="I203" s="17" t="n">
        <x:v>0.68</x:v>
      </x:c>
      <x:c r="J203" s="6" t="n">
        <x:f>1-I203</x:f>
        <x:v>0.31999999999999995</x:v>
      </x:c>
      <x:c r="K203" s="28" t="n">
        <x:f>H203*I203</x:f>
        <x:v>1183.5399960220002</x:v>
      </x:c>
      <x:c r="L203" s="3" t="inlineStr">
        <x:is>
          <x:t xml:space="preserve">epoch_csp_total_power_x_user_contract_share_seed</x:t>
        </x:is>
      </x:c>
      <x:c r="M203" s="3" t="inlineStr">
        <x:is>
          <x:t xml:space="preserve">SRC_EPOCH_AI_DATA_CENTERS; EPOCH_NORMALIZED_USER_SITES</x:t>
        </x:is>
      </x:c>
      <x:c r="N20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04">
      <x:c r="A204" s="3" t="inlineStr">
        <x:is>
          <x:t xml:space="preserve">Bull|OpenAI|2028|Microsoft</x:t>
        </x:is>
      </x:c>
      <x:c r="B204" s="3" t="inlineStr">
        <x:is>
          <x:t xml:space="preserve">Bull</x:t>
        </x:is>
      </x:c>
      <x:c r="C204" s="3" t="inlineStr">
        <x:is>
          <x:t xml:space="preserve">OpenAI</x:t>
        </x:is>
      </x:c>
      <x:c r="D204" s="3" t="n">
        <x:v>2028</x:v>
      </x:c>
      <x:c r="E204" s="3" t="inlineStr">
        <x:is>
          <x:t xml:space="preserve">Microsoft</x:t>
        </x:is>
      </x:c>
      <x:c r="F204" s="27" t="n">
        <x:v>4085</x:v>
      </x:c>
      <x:c r="G204" s="17" t="n">
        <x:v>0.42607099</x:v>
      </x:c>
      <x:c r="H204" s="28" t="n">
        <x:f>F204*G204</x:f>
        <x:v>1740.49999415</x:v>
      </x:c>
      <x:c r="I204" s="17" t="n">
        <x:v>0.745</x:v>
      </x:c>
      <x:c r="J204" s="6" t="n">
        <x:f>1-I204</x:f>
        <x:v>0.255</x:v>
      </x:c>
      <x:c r="K204" s="28" t="n">
        <x:f>H204*I204</x:f>
        <x:v>1296.67249564175</x:v>
      </x:c>
      <x:c r="L204" s="3" t="inlineStr">
        <x:is>
          <x:t xml:space="preserve">epoch_csp_total_power_x_user_contract_share_seed</x:t>
        </x:is>
      </x:c>
      <x:c r="M204" s="3" t="inlineStr">
        <x:is>
          <x:t xml:space="preserve">SRC_EPOCH_AI_DATA_CENTERS; EPOCH_NORMALIZED_USER_SITES</x:t>
        </x:is>
      </x:c>
      <x:c r="N20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05">
      <x:c r="A205" s="3" t="inlineStr">
        <x:is>
          <x:t xml:space="preserve">Grid-Constrained / Efficiency-Upside|OpenAI|2028|Microsoft</x:t>
        </x:is>
      </x:c>
      <x:c r="B205" s="3" t="inlineStr">
        <x:is>
          <x:t xml:space="preserve">Grid-Constrained / Efficiency-Upside</x:t>
        </x:is>
      </x:c>
      <x:c r="C205" s="3" t="inlineStr">
        <x:is>
          <x:t xml:space="preserve">OpenAI</x:t>
        </x:is>
      </x:c>
      <x:c r="D205" s="3" t="n">
        <x:v>2028</x:v>
      </x:c>
      <x:c r="E205" s="3" t="inlineStr">
        <x:is>
          <x:t xml:space="preserve">Microsoft</x:t>
        </x:is>
      </x:c>
      <x:c r="F205" s="27" t="n">
        <x:v>4085</x:v>
      </x:c>
      <x:c r="G205" s="17" t="n">
        <x:v>0.42607099</x:v>
      </x:c>
      <x:c r="H205" s="28" t="n">
        <x:f>F205*G205</x:f>
        <x:v>1740.49999415</x:v>
      </x:c>
      <x:c r="I205" s="17" t="n">
        <x:v>0.71</x:v>
      </x:c>
      <x:c r="J205" s="6" t="n">
        <x:f>1-I205</x:f>
        <x:v>0.29000000000000004</x:v>
      </x:c>
      <x:c r="K205" s="28" t="n">
        <x:f>H205*I205</x:f>
        <x:v>1235.7549958465</x:v>
      </x:c>
      <x:c r="L205" s="3" t="inlineStr">
        <x:is>
          <x:t xml:space="preserve">epoch_csp_total_power_x_user_contract_share_seed</x:t>
        </x:is>
      </x:c>
      <x:c r="M205" s="3" t="inlineStr">
        <x:is>
          <x:t xml:space="preserve">SRC_EPOCH_AI_DATA_CENTERS; EPOCH_NORMALIZED_USER_SITES</x:t>
        </x:is>
      </x:c>
      <x:c r="N20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06">
      <x:c r="A206" s="3" t="inlineStr">
        <x:is>
          <x:t xml:space="preserve">Bear|OpenAI|2029|Microsoft</x:t>
        </x:is>
      </x:c>
      <x:c r="B206" s="3" t="inlineStr">
        <x:is>
          <x:t xml:space="preserve">Bear</x:t>
        </x:is>
      </x:c>
      <x:c r="C206" s="3" t="inlineStr">
        <x:is>
          <x:t xml:space="preserve">OpenAI</x:t>
        </x:is>
      </x:c>
      <x:c r="D206" s="3" t="n">
        <x:v>2029</x:v>
      </x:c>
      <x:c r="E206" s="3" t="inlineStr">
        <x:is>
          <x:t xml:space="preserve">Microsoft</x:t>
        </x:is>
      </x:c>
      <x:c r="F206" s="27" t="n">
        <x:v>4085</x:v>
      </x:c>
      <x:c r="G206" s="17" t="n">
        <x:v>0.42607099</x:v>
      </x:c>
      <x:c r="H206" s="28" t="n">
        <x:f>F206*G206</x:f>
        <x:v>1740.49999415</x:v>
      </x:c>
      <x:c r="I206" s="17" t="n">
        <x:v>0.635</x:v>
      </x:c>
      <x:c r="J206" s="6" t="n">
        <x:f>1-I206</x:f>
        <x:v>0.365</x:v>
      </x:c>
      <x:c r="K206" s="28" t="n">
        <x:f>H206*I206</x:f>
        <x:v>1105.21749628525</x:v>
      </x:c>
      <x:c r="L206" s="3" t="inlineStr">
        <x:is>
          <x:t xml:space="preserve">epoch_csp_total_power_x_user_contract_share_seed</x:t>
        </x:is>
      </x:c>
      <x:c r="M206" s="3" t="inlineStr">
        <x:is>
          <x:t xml:space="preserve">SRC_EPOCH_AI_DATA_CENTERS; EPOCH_NORMALIZED_USER_SITES</x:t>
        </x:is>
      </x:c>
      <x:c r="N20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07">
      <x:c r="A207" s="3" t="inlineStr">
        <x:is>
          <x:t xml:space="preserve">Base|OpenAI|2029|Microsoft</x:t>
        </x:is>
      </x:c>
      <x:c r="B207" s="3" t="inlineStr">
        <x:is>
          <x:t xml:space="preserve">Base</x:t>
        </x:is>
      </x:c>
      <x:c r="C207" s="3" t="inlineStr">
        <x:is>
          <x:t xml:space="preserve">OpenAI</x:t>
        </x:is>
      </x:c>
      <x:c r="D207" s="3" t="n">
        <x:v>2029</x:v>
      </x:c>
      <x:c r="E207" s="3" t="inlineStr">
        <x:is>
          <x:t xml:space="preserve">Microsoft</x:t>
        </x:is>
      </x:c>
      <x:c r="F207" s="27" t="n">
        <x:v>4085</x:v>
      </x:c>
      <x:c r="G207" s="17" t="n">
        <x:v>0.42607099</x:v>
      </x:c>
      <x:c r="H207" s="28" t="n">
        <x:f>F207*G207</x:f>
        <x:v>1740.49999415</x:v>
      </x:c>
      <x:c r="I207" s="17" t="n">
        <x:v>0.73</x:v>
      </x:c>
      <x:c r="J207" s="6" t="n">
        <x:f>1-I207</x:f>
        <x:v>0.27</x:v>
      </x:c>
      <x:c r="K207" s="28" t="n">
        <x:f>H207*I207</x:f>
        <x:v>1270.5649957295</x:v>
      </x:c>
      <x:c r="L207" s="3" t="inlineStr">
        <x:is>
          <x:t xml:space="preserve">epoch_csp_total_power_x_user_contract_share_seed</x:t>
        </x:is>
      </x:c>
      <x:c r="M207" s="3" t="inlineStr">
        <x:is>
          <x:t xml:space="preserve">SRC_EPOCH_AI_DATA_CENTERS; EPOCH_NORMALIZED_USER_SITES</x:t>
        </x:is>
      </x:c>
      <x:c r="N20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08">
      <x:c r="A208" s="3" t="inlineStr">
        <x:is>
          <x:t xml:space="preserve">Bull|OpenAI|2029|Microsoft</x:t>
        </x:is>
      </x:c>
      <x:c r="B208" s="3" t="inlineStr">
        <x:is>
          <x:t xml:space="preserve">Bull</x:t>
        </x:is>
      </x:c>
      <x:c r="C208" s="3" t="inlineStr">
        <x:is>
          <x:t xml:space="preserve">OpenAI</x:t>
        </x:is>
      </x:c>
      <x:c r="D208" s="3" t="n">
        <x:v>2029</x:v>
      </x:c>
      <x:c r="E208" s="3" t="inlineStr">
        <x:is>
          <x:t xml:space="preserve">Microsoft</x:t>
        </x:is>
      </x:c>
      <x:c r="F208" s="27" t="n">
        <x:v>4085</x:v>
      </x:c>
      <x:c r="G208" s="17" t="n">
        <x:v>0.42607099</x:v>
      </x:c>
      <x:c r="H208" s="28" t="n">
        <x:f>F208*G208</x:f>
        <x:v>1740.49999415</x:v>
      </x:c>
      <x:c r="I208" s="17" t="n">
        <x:v>0.802</x:v>
      </x:c>
      <x:c r="J208" s="6" t="n">
        <x:f>1-I208</x:f>
        <x:v>0.19799999999999995</x:v>
      </x:c>
      <x:c r="K208" s="28" t="n">
        <x:f>H208*I208</x:f>
        <x:v>1395.8809953083</x:v>
      </x:c>
      <x:c r="L208" s="3" t="inlineStr">
        <x:is>
          <x:t xml:space="preserve">epoch_csp_total_power_x_user_contract_share_seed</x:t>
        </x:is>
      </x:c>
      <x:c r="M208" s="3" t="inlineStr">
        <x:is>
          <x:t xml:space="preserve">SRC_EPOCH_AI_DATA_CENTERS; EPOCH_NORMALIZED_USER_SITES</x:t>
        </x:is>
      </x:c>
      <x:c r="N20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09">
      <x:c r="A209" s="3" t="inlineStr">
        <x:is>
          <x:t xml:space="preserve">Grid-Constrained / Efficiency-Upside|OpenAI|2029|Microsoft</x:t>
        </x:is>
      </x:c>
      <x:c r="B209" s="3" t="inlineStr">
        <x:is>
          <x:t xml:space="preserve">Grid-Constrained / Efficiency-Upside</x:t>
        </x:is>
      </x:c>
      <x:c r="C209" s="3" t="inlineStr">
        <x:is>
          <x:t xml:space="preserve">OpenAI</x:t>
        </x:is>
      </x:c>
      <x:c r="D209" s="3" t="n">
        <x:v>2029</x:v>
      </x:c>
      <x:c r="E209" s="3" t="inlineStr">
        <x:is>
          <x:t xml:space="preserve">Microsoft</x:t>
        </x:is>
      </x:c>
      <x:c r="F209" s="27" t="n">
        <x:v>4085</x:v>
      </x:c>
      <x:c r="G209" s="17" t="n">
        <x:v>0.42607099</x:v>
      </x:c>
      <x:c r="H209" s="28" t="n">
        <x:f>F209*G209</x:f>
        <x:v>1740.49999415</x:v>
      </x:c>
      <x:c r="I209" s="17" t="n">
        <x:v>0.765</x:v>
      </x:c>
      <x:c r="J209" s="6" t="n">
        <x:f>1-I209</x:f>
        <x:v>0.235</x:v>
      </x:c>
      <x:c r="K209" s="28" t="n">
        <x:f>H209*I209</x:f>
        <x:v>1331.48249552475</x:v>
      </x:c>
      <x:c r="L209" s="3" t="inlineStr">
        <x:is>
          <x:t xml:space="preserve">epoch_csp_total_power_x_user_contract_share_seed</x:t>
        </x:is>
      </x:c>
      <x:c r="M209" s="3" t="inlineStr">
        <x:is>
          <x:t xml:space="preserve">SRC_EPOCH_AI_DATA_CENTERS; EPOCH_NORMALIZED_USER_SITES</x:t>
        </x:is>
      </x:c>
      <x:c r="N20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10">
      <x:c r="A210" s="3" t="inlineStr">
        <x:is>
          <x:t xml:space="preserve">Bear|OpenAI|2030|Microsoft</x:t>
        </x:is>
      </x:c>
      <x:c r="B210" s="3" t="inlineStr">
        <x:is>
          <x:t xml:space="preserve">Bear</x:t>
        </x:is>
      </x:c>
      <x:c r="C210" s="3" t="inlineStr">
        <x:is>
          <x:t xml:space="preserve">OpenAI</x:t>
        </x:is>
      </x:c>
      <x:c r="D210" s="3" t="n">
        <x:v>2030</x:v>
      </x:c>
      <x:c r="E210" s="3" t="inlineStr">
        <x:is>
          <x:t xml:space="preserve">Microsoft</x:t>
        </x:is>
      </x:c>
      <x:c r="F210" s="27" t="n">
        <x:v>4085</x:v>
      </x:c>
      <x:c r="G210" s="17" t="n">
        <x:v>0.42607099</x:v>
      </x:c>
      <x:c r="H210" s="28" t="n">
        <x:f>F210*G210</x:f>
        <x:v>1740.49999415</x:v>
      </x:c>
      <x:c r="I210" s="17" t="n">
        <x:v>0.68</x:v>
      </x:c>
      <x:c r="J210" s="6" t="n">
        <x:f>1-I210</x:f>
        <x:v>0.31999999999999995</x:v>
      </x:c>
      <x:c r="K210" s="28" t="n">
        <x:f>H210*I210</x:f>
        <x:v>1183.5399960220002</x:v>
      </x:c>
      <x:c r="L210" s="3" t="inlineStr">
        <x:is>
          <x:t xml:space="preserve">epoch_csp_total_power_x_user_contract_share_seed</x:t>
        </x:is>
      </x:c>
      <x:c r="M210" s="3" t="inlineStr">
        <x:is>
          <x:t xml:space="preserve">SRC_EPOCH_AI_DATA_CENTERS; EPOCH_NORMALIZED_USER_SITES</x:t>
        </x:is>
      </x:c>
      <x:c r="N21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11">
      <x:c r="A211" s="3" t="inlineStr">
        <x:is>
          <x:t xml:space="preserve">Base|OpenAI|2030|Microsoft</x:t>
        </x:is>
      </x:c>
      <x:c r="B211" s="3" t="inlineStr">
        <x:is>
          <x:t xml:space="preserve">Base</x:t>
        </x:is>
      </x:c>
      <x:c r="C211" s="3" t="inlineStr">
        <x:is>
          <x:t xml:space="preserve">OpenAI</x:t>
        </x:is>
      </x:c>
      <x:c r="D211" s="3" t="n">
        <x:v>2030</x:v>
      </x:c>
      <x:c r="E211" s="3" t="inlineStr">
        <x:is>
          <x:t xml:space="preserve">Microsoft</x:t>
        </x:is>
      </x:c>
      <x:c r="F211" s="27" t="n">
        <x:v>4085</x:v>
      </x:c>
      <x:c r="G211" s="17" t="n">
        <x:v>0.42607099</x:v>
      </x:c>
      <x:c r="H211" s="28" t="n">
        <x:f>F211*G211</x:f>
        <x:v>1740.49999415</x:v>
      </x:c>
      <x:c r="I211" s="17" t="n">
        <x:v>0.78</x:v>
      </x:c>
      <x:c r="J211" s="6" t="n">
        <x:f>1-I211</x:f>
        <x:v>0.21999999999999997</x:v>
      </x:c>
      <x:c r="K211" s="28" t="n">
        <x:f>H211*I211</x:f>
        <x:v>1357.589995437</x:v>
      </x:c>
      <x:c r="L211" s="3" t="inlineStr">
        <x:is>
          <x:t xml:space="preserve">epoch_csp_total_power_x_user_contract_share_seed</x:t>
        </x:is>
      </x:c>
      <x:c r="M211" s="3" t="inlineStr">
        <x:is>
          <x:t xml:space="preserve">SRC_EPOCH_AI_DATA_CENTERS; EPOCH_NORMALIZED_USER_SITES</x:t>
        </x:is>
      </x:c>
      <x:c r="N21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12">
      <x:c r="A212" s="3" t="inlineStr">
        <x:is>
          <x:t xml:space="preserve">Bull|OpenAI|2030|Microsoft</x:t>
        </x:is>
      </x:c>
      <x:c r="B212" s="3" t="inlineStr">
        <x:is>
          <x:t xml:space="preserve">Bull</x:t>
        </x:is>
      </x:c>
      <x:c r="C212" s="3" t="inlineStr">
        <x:is>
          <x:t xml:space="preserve">OpenAI</x:t>
        </x:is>
      </x:c>
      <x:c r="D212" s="3" t="n">
        <x:v>2030</x:v>
      </x:c>
      <x:c r="E212" s="3" t="inlineStr">
        <x:is>
          <x:t xml:space="preserve">Microsoft</x:t>
        </x:is>
      </x:c>
      <x:c r="F212" s="27" t="n">
        <x:v>4085</x:v>
      </x:c>
      <x:c r="G212" s="17" t="n">
        <x:v>0.42607099</x:v>
      </x:c>
      <x:c r="H212" s="28" t="n">
        <x:f>F212*G212</x:f>
        <x:v>1740.49999415</x:v>
      </x:c>
      <x:c r="I212" s="17" t="n">
        <x:v>0.86</x:v>
      </x:c>
      <x:c r="J212" s="6" t="n">
        <x:f>1-I212</x:f>
        <x:v>0.14</x:v>
      </x:c>
      <x:c r="K212" s="28" t="n">
        <x:f>H212*I212</x:f>
        <x:v>1496.829994969</x:v>
      </x:c>
      <x:c r="L212" s="3" t="inlineStr">
        <x:is>
          <x:t xml:space="preserve">epoch_csp_total_power_x_user_contract_share_seed</x:t>
        </x:is>
      </x:c>
      <x:c r="M212" s="3" t="inlineStr">
        <x:is>
          <x:t xml:space="preserve">SRC_EPOCH_AI_DATA_CENTERS; EPOCH_NORMALIZED_USER_SITES</x:t>
        </x:is>
      </x:c>
      <x:c r="N21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13">
      <x:c r="A213" s="3" t="inlineStr">
        <x:is>
          <x:t xml:space="preserve">Grid-Constrained / Efficiency-Upside|OpenAI|2030|Microsoft</x:t>
        </x:is>
      </x:c>
      <x:c r="B213" s="3" t="inlineStr">
        <x:is>
          <x:t xml:space="preserve">Grid-Constrained / Efficiency-Upside</x:t>
        </x:is>
      </x:c>
      <x:c r="C213" s="3" t="inlineStr">
        <x:is>
          <x:t xml:space="preserve">OpenAI</x:t>
        </x:is>
      </x:c>
      <x:c r="D213" s="3" t="n">
        <x:v>2030</x:v>
      </x:c>
      <x:c r="E213" s="3" t="inlineStr">
        <x:is>
          <x:t xml:space="preserve">Microsoft</x:t>
        </x:is>
      </x:c>
      <x:c r="F213" s="27" t="n">
        <x:v>4085</x:v>
      </x:c>
      <x:c r="G213" s="17" t="n">
        <x:v>0.42607099</x:v>
      </x:c>
      <x:c r="H213" s="28" t="n">
        <x:f>F213*G213</x:f>
        <x:v>1740.49999415</x:v>
      </x:c>
      <x:c r="I213" s="17" t="n">
        <x:v>0.82</x:v>
      </x:c>
      <x:c r="J213" s="6" t="n">
        <x:f>1-I213</x:f>
        <x:v>0.18000000000000005</x:v>
      </x:c>
      <x:c r="K213" s="28" t="n">
        <x:f>H213*I213</x:f>
        <x:v>1427.2099952029998</x:v>
      </x:c>
      <x:c r="L213" s="3" t="inlineStr">
        <x:is>
          <x:t xml:space="preserve">epoch_csp_total_power_x_user_contract_share_seed</x:t>
        </x:is>
      </x:c>
      <x:c r="M213" s="3" t="inlineStr">
        <x:is>
          <x:t xml:space="preserve">SRC_EPOCH_AI_DATA_CENTERS; EPOCH_NORMALIZED_USER_SITES</x:t>
        </x:is>
      </x:c>
      <x:c r="N21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14">
      <x:c r="A214" s="3" t="inlineStr">
        <x:is>
          <x:t xml:space="preserve">Bear|OpenAI|2026|Oracle</x:t>
        </x:is>
      </x:c>
      <x:c r="B214" s="3" t="inlineStr">
        <x:is>
          <x:t xml:space="preserve">Bear</x:t>
        </x:is>
      </x:c>
      <x:c r="C214" s="3" t="inlineStr">
        <x:is>
          <x:t xml:space="preserve">OpenAI</x:t>
        </x:is>
      </x:c>
      <x:c r="D214" s="3" t="n">
        <x:v>2026</x:v>
      </x:c>
      <x:c r="E214" s="3" t="inlineStr">
        <x:is>
          <x:t xml:space="preserve">Oracle</x:t>
        </x:is>
      </x:c>
      <x:c r="F214" s="27" t="n">
        <x:v>915</x:v>
      </x:c>
      <x:c r="G214" s="17" t="n">
        <x:v>0.92131148</x:v>
      </x:c>
      <x:c r="H214" s="28" t="n">
        <x:f>F214*G214</x:f>
        <x:v>843.0000041999999</x:v>
      </x:c>
      <x:c r="I214" s="17" t="n">
        <x:v>0.5</x:v>
      </x:c>
      <x:c r="J214" s="6" t="n">
        <x:f>1-I214</x:f>
        <x:v>0.5</x:v>
      </x:c>
      <x:c r="K214" s="28" t="n">
        <x:f>H214*I214</x:f>
        <x:v>421.50000209999996</x:v>
      </x:c>
      <x:c r="L214" s="3" t="inlineStr">
        <x:is>
          <x:t xml:space="preserve">epoch_csp_total_power_x_user_contract_share_seed</x:t>
        </x:is>
      </x:c>
      <x:c r="M214" s="3" t="inlineStr">
        <x:is>
          <x:t xml:space="preserve">SRC_EPOCH_AI_DATA_CENTERS; EPOCH_NORMALIZED_USER_SITES</x:t>
        </x:is>
      </x:c>
      <x:c r="N21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15">
      <x:c r="A215" s="3" t="inlineStr">
        <x:is>
          <x:t xml:space="preserve">Base|OpenAI|2026|Oracle</x:t>
        </x:is>
      </x:c>
      <x:c r="B215" s="3" t="inlineStr">
        <x:is>
          <x:t xml:space="preserve">Base</x:t>
        </x:is>
      </x:c>
      <x:c r="C215" s="3" t="inlineStr">
        <x:is>
          <x:t xml:space="preserve">OpenAI</x:t>
        </x:is>
      </x:c>
      <x:c r="D215" s="3" t="n">
        <x:v>2026</x:v>
      </x:c>
      <x:c r="E215" s="3" t="inlineStr">
        <x:is>
          <x:t xml:space="preserve">Oracle</x:t>
        </x:is>
      </x:c>
      <x:c r="F215" s="27" t="n">
        <x:v>915</x:v>
      </x:c>
      <x:c r="G215" s="17" t="n">
        <x:v>0.92131148</x:v>
      </x:c>
      <x:c r="H215" s="28" t="n">
        <x:f>F215*G215</x:f>
        <x:v>843.0000041999999</x:v>
      </x:c>
      <x:c r="I215" s="17" t="n">
        <x:v>0.58</x:v>
      </x:c>
      <x:c r="J215" s="6" t="n">
        <x:f>1-I215</x:f>
        <x:v>0.42000000000000004</x:v>
      </x:c>
      <x:c r="K215" s="28" t="n">
        <x:f>H215*I215</x:f>
        <x:v>488.94000243599993</x:v>
      </x:c>
      <x:c r="L215" s="3" t="inlineStr">
        <x:is>
          <x:t xml:space="preserve">epoch_csp_total_power_x_user_contract_share_seed</x:t>
        </x:is>
      </x:c>
      <x:c r="M215" s="3" t="inlineStr">
        <x:is>
          <x:t xml:space="preserve">SRC_EPOCH_AI_DATA_CENTERS; EPOCH_NORMALIZED_USER_SITES</x:t>
        </x:is>
      </x:c>
      <x:c r="N21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16">
      <x:c r="A216" s="3" t="inlineStr">
        <x:is>
          <x:t xml:space="preserve">Bull|OpenAI|2026|Oracle</x:t>
        </x:is>
      </x:c>
      <x:c r="B216" s="3" t="inlineStr">
        <x:is>
          <x:t xml:space="preserve">Bull</x:t>
        </x:is>
      </x:c>
      <x:c r="C216" s="3" t="inlineStr">
        <x:is>
          <x:t xml:space="preserve">OpenAI</x:t>
        </x:is>
      </x:c>
      <x:c r="D216" s="3" t="n">
        <x:v>2026</x:v>
      </x:c>
      <x:c r="E216" s="3" t="inlineStr">
        <x:is>
          <x:t xml:space="preserve">Oracle</x:t>
        </x:is>
      </x:c>
      <x:c r="F216" s="27" t="n">
        <x:v>915</x:v>
      </x:c>
      <x:c r="G216" s="17" t="n">
        <x:v>0.92131148</x:v>
      </x:c>
      <x:c r="H216" s="28" t="n">
        <x:f>F216*G216</x:f>
        <x:v>843.0000041999999</x:v>
      </x:c>
      <x:c r="I216" s="17" t="n">
        <x:v>0.63</x:v>
      </x:c>
      <x:c r="J216" s="6" t="n">
        <x:f>1-I216</x:f>
        <x:v>0.37</x:v>
      </x:c>
      <x:c r="K216" s="28" t="n">
        <x:f>H216*I216</x:f>
        <x:v>531.0900026459999</x:v>
      </x:c>
      <x:c r="L216" s="3" t="inlineStr">
        <x:is>
          <x:t xml:space="preserve">epoch_csp_total_power_x_user_contract_share_seed</x:t>
        </x:is>
      </x:c>
      <x:c r="M216" s="3" t="inlineStr">
        <x:is>
          <x:t xml:space="preserve">SRC_EPOCH_AI_DATA_CENTERS; EPOCH_NORMALIZED_USER_SITES</x:t>
        </x:is>
      </x:c>
      <x:c r="N21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17">
      <x:c r="A217" s="3" t="inlineStr">
        <x:is>
          <x:t xml:space="preserve">Grid-Constrained / Efficiency-Upside|OpenAI|2026|Oracle</x:t>
        </x:is>
      </x:c>
      <x:c r="B217" s="3" t="inlineStr">
        <x:is>
          <x:t xml:space="preserve">Grid-Constrained / Efficiency-Upside</x:t>
        </x:is>
      </x:c>
      <x:c r="C217" s="3" t="inlineStr">
        <x:is>
          <x:t xml:space="preserve">OpenAI</x:t>
        </x:is>
      </x:c>
      <x:c r="D217" s="3" t="n">
        <x:v>2026</x:v>
      </x:c>
      <x:c r="E217" s="3" t="inlineStr">
        <x:is>
          <x:t xml:space="preserve">Oracle</x:t>
        </x:is>
      </x:c>
      <x:c r="F217" s="27" t="n">
        <x:v>915</x:v>
      </x:c>
      <x:c r="G217" s="17" t="n">
        <x:v>0.92131148</x:v>
      </x:c>
      <x:c r="H217" s="28" t="n">
        <x:f>F217*G217</x:f>
        <x:v>843.0000041999999</x:v>
      </x:c>
      <x:c r="I217" s="17" t="n">
        <x:v>0.6</x:v>
      </x:c>
      <x:c r="J217" s="6" t="n">
        <x:f>1-I217</x:f>
        <x:v>0.4</x:v>
      </x:c>
      <x:c r="K217" s="28" t="n">
        <x:f>H217*I217</x:f>
        <x:v>505.8000025199999</x:v>
      </x:c>
      <x:c r="L217" s="3" t="inlineStr">
        <x:is>
          <x:t xml:space="preserve">epoch_csp_total_power_x_user_contract_share_seed</x:t>
        </x:is>
      </x:c>
      <x:c r="M217" s="3" t="inlineStr">
        <x:is>
          <x:t xml:space="preserve">SRC_EPOCH_AI_DATA_CENTERS; EPOCH_NORMALIZED_USER_SITES</x:t>
        </x:is>
      </x:c>
      <x:c r="N21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18">
      <x:c r="A218" s="3" t="inlineStr">
        <x:is>
          <x:t xml:space="preserve">Bear|OpenAI|2027|Oracle</x:t>
        </x:is>
      </x:c>
      <x:c r="B218" s="3" t="inlineStr">
        <x:is>
          <x:t xml:space="preserve">Bear</x:t>
        </x:is>
      </x:c>
      <x:c r="C218" s="3" t="inlineStr">
        <x:is>
          <x:t xml:space="preserve">OpenAI</x:t>
        </x:is>
      </x:c>
      <x:c r="D218" s="3" t="n">
        <x:v>2027</x:v>
      </x:c>
      <x:c r="E218" s="3" t="inlineStr">
        <x:is>
          <x:t xml:space="preserve">Oracle</x:t>
        </x:is>
      </x:c>
      <x:c r="F218" s="27" t="n">
        <x:v>915</x:v>
      </x:c>
      <x:c r="G218" s="17" t="n">
        <x:v>0.92131148</x:v>
      </x:c>
      <x:c r="H218" s="28" t="n">
        <x:f>F218*G218</x:f>
        <x:v>843.0000041999999</x:v>
      </x:c>
      <x:c r="I218" s="17" t="n">
        <x:v>0.545</x:v>
      </x:c>
      <x:c r="J218" s="6" t="n">
        <x:f>1-I218</x:f>
        <x:v>0.45499999999999996</x:v>
      </x:c>
      <x:c r="K218" s="28" t="n">
        <x:f>H218*I218</x:f>
        <x:v>459.435002289</x:v>
      </x:c>
      <x:c r="L218" s="3" t="inlineStr">
        <x:is>
          <x:t xml:space="preserve">epoch_csp_total_power_x_user_contract_share_seed</x:t>
        </x:is>
      </x:c>
      <x:c r="M218" s="3" t="inlineStr">
        <x:is>
          <x:t xml:space="preserve">SRC_EPOCH_AI_DATA_CENTERS; EPOCH_NORMALIZED_USER_SITES</x:t>
        </x:is>
      </x:c>
      <x:c r="N21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19">
      <x:c r="A219" s="3" t="inlineStr">
        <x:is>
          <x:t xml:space="preserve">Base|OpenAI|2027|Oracle</x:t>
        </x:is>
      </x:c>
      <x:c r="B219" s="3" t="inlineStr">
        <x:is>
          <x:t xml:space="preserve">Base</x:t>
        </x:is>
      </x:c>
      <x:c r="C219" s="3" t="inlineStr">
        <x:is>
          <x:t xml:space="preserve">OpenAI</x:t>
        </x:is>
      </x:c>
      <x:c r="D219" s="3" t="n">
        <x:v>2027</x:v>
      </x:c>
      <x:c r="E219" s="3" t="inlineStr">
        <x:is>
          <x:t xml:space="preserve">Oracle</x:t>
        </x:is>
      </x:c>
      <x:c r="F219" s="27" t="n">
        <x:v>915</x:v>
      </x:c>
      <x:c r="G219" s="17" t="n">
        <x:v>0.92131148</x:v>
      </x:c>
      <x:c r="H219" s="28" t="n">
        <x:f>F219*G219</x:f>
        <x:v>843.0000041999999</x:v>
      </x:c>
      <x:c r="I219" s="17" t="n">
        <x:v>0.63</x:v>
      </x:c>
      <x:c r="J219" s="6" t="n">
        <x:f>1-I219</x:f>
        <x:v>0.37</x:v>
      </x:c>
      <x:c r="K219" s="28" t="n">
        <x:f>H219*I219</x:f>
        <x:v>531.0900026459999</x:v>
      </x:c>
      <x:c r="L219" s="3" t="inlineStr">
        <x:is>
          <x:t xml:space="preserve">epoch_csp_total_power_x_user_contract_share_seed</x:t>
        </x:is>
      </x:c>
      <x:c r="M219" s="3" t="inlineStr">
        <x:is>
          <x:t xml:space="preserve">SRC_EPOCH_AI_DATA_CENTERS; EPOCH_NORMALIZED_USER_SITES</x:t>
        </x:is>
      </x:c>
      <x:c r="N21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20">
      <x:c r="A220" s="3" t="inlineStr">
        <x:is>
          <x:t xml:space="preserve">Bull|OpenAI|2027|Oracle</x:t>
        </x:is>
      </x:c>
      <x:c r="B220" s="3" t="inlineStr">
        <x:is>
          <x:t xml:space="preserve">Bull</x:t>
        </x:is>
      </x:c>
      <x:c r="C220" s="3" t="inlineStr">
        <x:is>
          <x:t xml:space="preserve">OpenAI</x:t>
        </x:is>
      </x:c>
      <x:c r="D220" s="3" t="n">
        <x:v>2027</x:v>
      </x:c>
      <x:c r="E220" s="3" t="inlineStr">
        <x:is>
          <x:t xml:space="preserve">Oracle</x:t>
        </x:is>
      </x:c>
      <x:c r="F220" s="27" t="n">
        <x:v>915</x:v>
      </x:c>
      <x:c r="G220" s="17" t="n">
        <x:v>0.92131148</x:v>
      </x:c>
      <x:c r="H220" s="28" t="n">
        <x:f>F220*G220</x:f>
        <x:v>843.0000041999999</x:v>
      </x:c>
      <x:c r="I220" s="17" t="n">
        <x:v>0.6879999999999999</x:v>
      </x:c>
      <x:c r="J220" s="6" t="n">
        <x:f>1-I220</x:f>
        <x:v>0.31200000000000006</x:v>
      </x:c>
      <x:c r="K220" s="28" t="n">
        <x:f>H220*I220</x:f>
        <x:v>579.9840028895999</x:v>
      </x:c>
      <x:c r="L220" s="3" t="inlineStr">
        <x:is>
          <x:t xml:space="preserve">epoch_csp_total_power_x_user_contract_share_seed</x:t>
        </x:is>
      </x:c>
      <x:c r="M220" s="3" t="inlineStr">
        <x:is>
          <x:t xml:space="preserve">SRC_EPOCH_AI_DATA_CENTERS; EPOCH_NORMALIZED_USER_SITES</x:t>
        </x:is>
      </x:c>
      <x:c r="N22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21">
      <x:c r="A221" s="3" t="inlineStr">
        <x:is>
          <x:t xml:space="preserve">Grid-Constrained / Efficiency-Upside|OpenAI|2027|Oracle</x:t>
        </x:is>
      </x:c>
      <x:c r="B221" s="3" t="inlineStr">
        <x:is>
          <x:t xml:space="preserve">Grid-Constrained / Efficiency-Upside</x:t>
        </x:is>
      </x:c>
      <x:c r="C221" s="3" t="inlineStr">
        <x:is>
          <x:t xml:space="preserve">OpenAI</x:t>
        </x:is>
      </x:c>
      <x:c r="D221" s="3" t="n">
        <x:v>2027</x:v>
      </x:c>
      <x:c r="E221" s="3" t="inlineStr">
        <x:is>
          <x:t xml:space="preserve">Oracle</x:t>
        </x:is>
      </x:c>
      <x:c r="F221" s="27" t="n">
        <x:v>915</x:v>
      </x:c>
      <x:c r="G221" s="17" t="n">
        <x:v>0.92131148</x:v>
      </x:c>
      <x:c r="H221" s="28" t="n">
        <x:f>F221*G221</x:f>
        <x:v>843.0000041999999</x:v>
      </x:c>
      <x:c r="I221" s="17" t="n">
        <x:v>0.655</x:v>
      </x:c>
      <x:c r="J221" s="6" t="n">
        <x:f>1-I221</x:f>
        <x:v>0.345</x:v>
      </x:c>
      <x:c r="K221" s="28" t="n">
        <x:f>H221*I221</x:f>
        <x:v>552.165002751</x:v>
      </x:c>
      <x:c r="L221" s="3" t="inlineStr">
        <x:is>
          <x:t xml:space="preserve">epoch_csp_total_power_x_user_contract_share_seed</x:t>
        </x:is>
      </x:c>
      <x:c r="M221" s="3" t="inlineStr">
        <x:is>
          <x:t xml:space="preserve">SRC_EPOCH_AI_DATA_CENTERS; EPOCH_NORMALIZED_USER_SITES</x:t>
        </x:is>
      </x:c>
      <x:c r="N22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22">
      <x:c r="A222" s="3" t="inlineStr">
        <x:is>
          <x:t xml:space="preserve">Bear|OpenAI|2028|Oracle</x:t>
        </x:is>
      </x:c>
      <x:c r="B222" s="3" t="inlineStr">
        <x:is>
          <x:t xml:space="preserve">Bear</x:t>
        </x:is>
      </x:c>
      <x:c r="C222" s="3" t="inlineStr">
        <x:is>
          <x:t xml:space="preserve">OpenAI</x:t>
        </x:is>
      </x:c>
      <x:c r="D222" s="3" t="n">
        <x:v>2028</x:v>
      </x:c>
      <x:c r="E222" s="3" t="inlineStr">
        <x:is>
          <x:t xml:space="preserve">Oracle</x:t>
        </x:is>
      </x:c>
      <x:c r="F222" s="27" t="n">
        <x:v>5783</x:v>
      </x:c>
      <x:c r="G222" s="17" t="n">
        <x:v>0.98754971</x:v>
      </x:c>
      <x:c r="H222" s="28" t="n">
        <x:f>F222*G222</x:f>
        <x:v>5710.99997293</x:v>
      </x:c>
      <x:c r="I222" s="17" t="n">
        <x:v>0.59</x:v>
      </x:c>
      <x:c r="J222" s="6" t="n">
        <x:f>1-I222</x:f>
        <x:v>0.41000000000000003</x:v>
      </x:c>
      <x:c r="K222" s="28" t="n">
        <x:f>H222*I222</x:f>
        <x:v>3369.4899840287</x:v>
      </x:c>
      <x:c r="L222" s="3" t="inlineStr">
        <x:is>
          <x:t xml:space="preserve">epoch_csp_total_power_x_user_contract_share_seed</x:t>
        </x:is>
      </x:c>
      <x:c r="M222" s="3" t="inlineStr">
        <x:is>
          <x:t xml:space="preserve">SRC_EPOCH_AI_DATA_CENTERS; EPOCH_NORMALIZED_USER_SITES</x:t>
        </x:is>
      </x:c>
      <x:c r="N22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23">
      <x:c r="A223" s="3" t="inlineStr">
        <x:is>
          <x:t xml:space="preserve">Base|OpenAI|2028|Oracle</x:t>
        </x:is>
      </x:c>
      <x:c r="B223" s="3" t="inlineStr">
        <x:is>
          <x:t xml:space="preserve">Base</x:t>
        </x:is>
      </x:c>
      <x:c r="C223" s="3" t="inlineStr">
        <x:is>
          <x:t xml:space="preserve">OpenAI</x:t>
        </x:is>
      </x:c>
      <x:c r="D223" s="3" t="n">
        <x:v>2028</x:v>
      </x:c>
      <x:c r="E223" s="3" t="inlineStr">
        <x:is>
          <x:t xml:space="preserve">Oracle</x:t>
        </x:is>
      </x:c>
      <x:c r="F223" s="27" t="n">
        <x:v>5783</x:v>
      </x:c>
      <x:c r="G223" s="17" t="n">
        <x:v>0.98754971</x:v>
      </x:c>
      <x:c r="H223" s="28" t="n">
        <x:f>F223*G223</x:f>
        <x:v>5710.99997293</x:v>
      </x:c>
      <x:c r="I223" s="17" t="n">
        <x:v>0.68</x:v>
      </x:c>
      <x:c r="J223" s="6" t="n">
        <x:f>1-I223</x:f>
        <x:v>0.31999999999999995</x:v>
      </x:c>
      <x:c r="K223" s="28" t="n">
        <x:f>H223*I223</x:f>
        <x:v>3883.4799815924002</x:v>
      </x:c>
      <x:c r="L223" s="3" t="inlineStr">
        <x:is>
          <x:t xml:space="preserve">epoch_csp_total_power_x_user_contract_share_seed</x:t>
        </x:is>
      </x:c>
      <x:c r="M223" s="3" t="inlineStr">
        <x:is>
          <x:t xml:space="preserve">SRC_EPOCH_AI_DATA_CENTERS; EPOCH_NORMALIZED_USER_SITES</x:t>
        </x:is>
      </x:c>
      <x:c r="N22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24">
      <x:c r="A224" s="3" t="inlineStr">
        <x:is>
          <x:t xml:space="preserve">Bull|OpenAI|2028|Oracle</x:t>
        </x:is>
      </x:c>
      <x:c r="B224" s="3" t="inlineStr">
        <x:is>
          <x:t xml:space="preserve">Bull</x:t>
        </x:is>
      </x:c>
      <x:c r="C224" s="3" t="inlineStr">
        <x:is>
          <x:t xml:space="preserve">OpenAI</x:t>
        </x:is>
      </x:c>
      <x:c r="D224" s="3" t="n">
        <x:v>2028</x:v>
      </x:c>
      <x:c r="E224" s="3" t="inlineStr">
        <x:is>
          <x:t xml:space="preserve">Oracle</x:t>
        </x:is>
      </x:c>
      <x:c r="F224" s="27" t="n">
        <x:v>5783</x:v>
      </x:c>
      <x:c r="G224" s="17" t="n">
        <x:v>0.98754971</x:v>
      </x:c>
      <x:c r="H224" s="28" t="n">
        <x:f>F224*G224</x:f>
        <x:v>5710.99997293</x:v>
      </x:c>
      <x:c r="I224" s="17" t="n">
        <x:v>0.745</x:v>
      </x:c>
      <x:c r="J224" s="6" t="n">
        <x:f>1-I224</x:f>
        <x:v>0.255</x:v>
      </x:c>
      <x:c r="K224" s="28" t="n">
        <x:f>H224*I224</x:f>
        <x:v>4254.69497983285</x:v>
      </x:c>
      <x:c r="L224" s="3" t="inlineStr">
        <x:is>
          <x:t xml:space="preserve">epoch_csp_total_power_x_user_contract_share_seed</x:t>
        </x:is>
      </x:c>
      <x:c r="M224" s="3" t="inlineStr">
        <x:is>
          <x:t xml:space="preserve">SRC_EPOCH_AI_DATA_CENTERS; EPOCH_NORMALIZED_USER_SITES</x:t>
        </x:is>
      </x:c>
      <x:c r="N22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25">
      <x:c r="A225" s="3" t="inlineStr">
        <x:is>
          <x:t xml:space="preserve">Grid-Constrained / Efficiency-Upside|OpenAI|2028|Oracle</x:t>
        </x:is>
      </x:c>
      <x:c r="B225" s="3" t="inlineStr">
        <x:is>
          <x:t xml:space="preserve">Grid-Constrained / Efficiency-Upside</x:t>
        </x:is>
      </x:c>
      <x:c r="C225" s="3" t="inlineStr">
        <x:is>
          <x:t xml:space="preserve">OpenAI</x:t>
        </x:is>
      </x:c>
      <x:c r="D225" s="3" t="n">
        <x:v>2028</x:v>
      </x:c>
      <x:c r="E225" s="3" t="inlineStr">
        <x:is>
          <x:t xml:space="preserve">Oracle</x:t>
        </x:is>
      </x:c>
      <x:c r="F225" s="27" t="n">
        <x:v>5783</x:v>
      </x:c>
      <x:c r="G225" s="17" t="n">
        <x:v>0.98754971</x:v>
      </x:c>
      <x:c r="H225" s="28" t="n">
        <x:f>F225*G225</x:f>
        <x:v>5710.99997293</x:v>
      </x:c>
      <x:c r="I225" s="17" t="n">
        <x:v>0.71</x:v>
      </x:c>
      <x:c r="J225" s="6" t="n">
        <x:f>1-I225</x:f>
        <x:v>0.29000000000000004</x:v>
      </x:c>
      <x:c r="K225" s="28" t="n">
        <x:f>H225*I225</x:f>
        <x:v>4054.8099807802996</x:v>
      </x:c>
      <x:c r="L225" s="3" t="inlineStr">
        <x:is>
          <x:t xml:space="preserve">epoch_csp_total_power_x_user_contract_share_seed</x:t>
        </x:is>
      </x:c>
      <x:c r="M225" s="3" t="inlineStr">
        <x:is>
          <x:t xml:space="preserve">SRC_EPOCH_AI_DATA_CENTERS; EPOCH_NORMALIZED_USER_SITES</x:t>
        </x:is>
      </x:c>
      <x:c r="N22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26">
      <x:c r="A226" s="3" t="inlineStr">
        <x:is>
          <x:t xml:space="preserve">Bear|OpenAI|2029|Oracle</x:t>
        </x:is>
      </x:c>
      <x:c r="B226" s="3" t="inlineStr">
        <x:is>
          <x:t xml:space="preserve">Bear</x:t>
        </x:is>
      </x:c>
      <x:c r="C226" s="3" t="inlineStr">
        <x:is>
          <x:t xml:space="preserve">OpenAI</x:t>
        </x:is>
      </x:c>
      <x:c r="D226" s="3" t="n">
        <x:v>2029</x:v>
      </x:c>
      <x:c r="E226" s="3" t="inlineStr">
        <x:is>
          <x:t xml:space="preserve">Oracle</x:t>
        </x:is>
      </x:c>
      <x:c r="F226" s="27" t="n">
        <x:v>5783</x:v>
      </x:c>
      <x:c r="G226" s="17" t="n">
        <x:v>0.98754971</x:v>
      </x:c>
      <x:c r="H226" s="28" t="n">
        <x:f>F226*G226</x:f>
        <x:v>5710.99997293</x:v>
      </x:c>
      <x:c r="I226" s="17" t="n">
        <x:v>0.635</x:v>
      </x:c>
      <x:c r="J226" s="6" t="n">
        <x:f>1-I226</x:f>
        <x:v>0.365</x:v>
      </x:c>
      <x:c r="K226" s="28" t="n">
        <x:f>H226*I226</x:f>
        <x:v>3626.48498281055</x:v>
      </x:c>
      <x:c r="L226" s="3" t="inlineStr">
        <x:is>
          <x:t xml:space="preserve">epoch_csp_total_power_x_user_contract_share_seed</x:t>
        </x:is>
      </x:c>
      <x:c r="M226" s="3" t="inlineStr">
        <x:is>
          <x:t xml:space="preserve">SRC_EPOCH_AI_DATA_CENTERS; EPOCH_NORMALIZED_USER_SITES</x:t>
        </x:is>
      </x:c>
      <x:c r="N22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27">
      <x:c r="A227" s="3" t="inlineStr">
        <x:is>
          <x:t xml:space="preserve">Base|OpenAI|2029|Oracle</x:t>
        </x:is>
      </x:c>
      <x:c r="B227" s="3" t="inlineStr">
        <x:is>
          <x:t xml:space="preserve">Base</x:t>
        </x:is>
      </x:c>
      <x:c r="C227" s="3" t="inlineStr">
        <x:is>
          <x:t xml:space="preserve">OpenAI</x:t>
        </x:is>
      </x:c>
      <x:c r="D227" s="3" t="n">
        <x:v>2029</x:v>
      </x:c>
      <x:c r="E227" s="3" t="inlineStr">
        <x:is>
          <x:t xml:space="preserve">Oracle</x:t>
        </x:is>
      </x:c>
      <x:c r="F227" s="27" t="n">
        <x:v>5783</x:v>
      </x:c>
      <x:c r="G227" s="17" t="n">
        <x:v>0.98754971</x:v>
      </x:c>
      <x:c r="H227" s="28" t="n">
        <x:f>F227*G227</x:f>
        <x:v>5710.99997293</x:v>
      </x:c>
      <x:c r="I227" s="17" t="n">
        <x:v>0.73</x:v>
      </x:c>
      <x:c r="J227" s="6" t="n">
        <x:f>1-I227</x:f>
        <x:v>0.27</x:v>
      </x:c>
      <x:c r="K227" s="28" t="n">
        <x:f>H227*I227</x:f>
        <x:v>4169.0299802389</x:v>
      </x:c>
      <x:c r="L227" s="3" t="inlineStr">
        <x:is>
          <x:t xml:space="preserve">epoch_csp_total_power_x_user_contract_share_seed</x:t>
        </x:is>
      </x:c>
      <x:c r="M227" s="3" t="inlineStr">
        <x:is>
          <x:t xml:space="preserve">SRC_EPOCH_AI_DATA_CENTERS; EPOCH_NORMALIZED_USER_SITES</x:t>
        </x:is>
      </x:c>
      <x:c r="N22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28">
      <x:c r="A228" s="3" t="inlineStr">
        <x:is>
          <x:t xml:space="preserve">Bull|OpenAI|2029|Oracle</x:t>
        </x:is>
      </x:c>
      <x:c r="B228" s="3" t="inlineStr">
        <x:is>
          <x:t xml:space="preserve">Bull</x:t>
        </x:is>
      </x:c>
      <x:c r="C228" s="3" t="inlineStr">
        <x:is>
          <x:t xml:space="preserve">OpenAI</x:t>
        </x:is>
      </x:c>
      <x:c r="D228" s="3" t="n">
        <x:v>2029</x:v>
      </x:c>
      <x:c r="E228" s="3" t="inlineStr">
        <x:is>
          <x:t xml:space="preserve">Oracle</x:t>
        </x:is>
      </x:c>
      <x:c r="F228" s="27" t="n">
        <x:v>5783</x:v>
      </x:c>
      <x:c r="G228" s="17" t="n">
        <x:v>0.98754971</x:v>
      </x:c>
      <x:c r="H228" s="28" t="n">
        <x:f>F228*G228</x:f>
        <x:v>5710.99997293</x:v>
      </x:c>
      <x:c r="I228" s="17" t="n">
        <x:v>0.802</x:v>
      </x:c>
      <x:c r="J228" s="6" t="n">
        <x:f>1-I228</x:f>
        <x:v>0.19799999999999995</x:v>
      </x:c>
      <x:c r="K228" s="28" t="n">
        <x:f>H228*I228</x:f>
        <x:v>4580.22197828986</x:v>
      </x:c>
      <x:c r="L228" s="3" t="inlineStr">
        <x:is>
          <x:t xml:space="preserve">epoch_csp_total_power_x_user_contract_share_seed</x:t>
        </x:is>
      </x:c>
      <x:c r="M228" s="3" t="inlineStr">
        <x:is>
          <x:t xml:space="preserve">SRC_EPOCH_AI_DATA_CENTERS; EPOCH_NORMALIZED_USER_SITES</x:t>
        </x:is>
      </x:c>
      <x:c r="N22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29">
      <x:c r="A229" s="3" t="inlineStr">
        <x:is>
          <x:t xml:space="preserve">Grid-Constrained / Efficiency-Upside|OpenAI|2029|Oracle</x:t>
        </x:is>
      </x:c>
      <x:c r="B229" s="3" t="inlineStr">
        <x:is>
          <x:t xml:space="preserve">Grid-Constrained / Efficiency-Upside</x:t>
        </x:is>
      </x:c>
      <x:c r="C229" s="3" t="inlineStr">
        <x:is>
          <x:t xml:space="preserve">OpenAI</x:t>
        </x:is>
      </x:c>
      <x:c r="D229" s="3" t="n">
        <x:v>2029</x:v>
      </x:c>
      <x:c r="E229" s="3" t="inlineStr">
        <x:is>
          <x:t xml:space="preserve">Oracle</x:t>
        </x:is>
      </x:c>
      <x:c r="F229" s="27" t="n">
        <x:v>5783</x:v>
      </x:c>
      <x:c r="G229" s="17" t="n">
        <x:v>0.98754971</x:v>
      </x:c>
      <x:c r="H229" s="28" t="n">
        <x:f>F229*G229</x:f>
        <x:v>5710.99997293</x:v>
      </x:c>
      <x:c r="I229" s="17" t="n">
        <x:v>0.765</x:v>
      </x:c>
      <x:c r="J229" s="6" t="n">
        <x:f>1-I229</x:f>
        <x:v>0.235</x:v>
      </x:c>
      <x:c r="K229" s="28" t="n">
        <x:f>H229*I229</x:f>
        <x:v>4368.9149792914495</x:v>
      </x:c>
      <x:c r="L229" s="3" t="inlineStr">
        <x:is>
          <x:t xml:space="preserve">epoch_csp_total_power_x_user_contract_share_seed</x:t>
        </x:is>
      </x:c>
      <x:c r="M229" s="3" t="inlineStr">
        <x:is>
          <x:t xml:space="preserve">SRC_EPOCH_AI_DATA_CENTERS; EPOCH_NORMALIZED_USER_SITES</x:t>
        </x:is>
      </x:c>
      <x:c r="N22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30">
      <x:c r="A230" s="3" t="inlineStr">
        <x:is>
          <x:t xml:space="preserve">Bear|OpenAI|2030|Oracle</x:t>
        </x:is>
      </x:c>
      <x:c r="B230" s="3" t="inlineStr">
        <x:is>
          <x:t xml:space="preserve">Bear</x:t>
        </x:is>
      </x:c>
      <x:c r="C230" s="3" t="inlineStr">
        <x:is>
          <x:t xml:space="preserve">OpenAI</x:t>
        </x:is>
      </x:c>
      <x:c r="D230" s="3" t="n">
        <x:v>2030</x:v>
      </x:c>
      <x:c r="E230" s="3" t="inlineStr">
        <x:is>
          <x:t xml:space="preserve">Oracle</x:t>
        </x:is>
      </x:c>
      <x:c r="F230" s="27" t="n">
        <x:v>5783</x:v>
      </x:c>
      <x:c r="G230" s="17" t="n">
        <x:v>0.98754971</x:v>
      </x:c>
      <x:c r="H230" s="28" t="n">
        <x:f>F230*G230</x:f>
        <x:v>5710.99997293</x:v>
      </x:c>
      <x:c r="I230" s="17" t="n">
        <x:v>0.68</x:v>
      </x:c>
      <x:c r="J230" s="6" t="n">
        <x:f>1-I230</x:f>
        <x:v>0.31999999999999995</x:v>
      </x:c>
      <x:c r="K230" s="28" t="n">
        <x:f>H230*I230</x:f>
        <x:v>3883.4799815924002</x:v>
      </x:c>
      <x:c r="L230" s="3" t="inlineStr">
        <x:is>
          <x:t xml:space="preserve">epoch_csp_total_power_x_user_contract_share_seed</x:t>
        </x:is>
      </x:c>
      <x:c r="M230" s="3" t="inlineStr">
        <x:is>
          <x:t xml:space="preserve">SRC_EPOCH_AI_DATA_CENTERS; EPOCH_NORMALIZED_USER_SITES</x:t>
        </x:is>
      </x:c>
      <x:c r="N23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31">
      <x:c r="A231" s="3" t="inlineStr">
        <x:is>
          <x:t xml:space="preserve">Base|OpenAI|2030|Oracle</x:t>
        </x:is>
      </x:c>
      <x:c r="B231" s="3" t="inlineStr">
        <x:is>
          <x:t xml:space="preserve">Base</x:t>
        </x:is>
      </x:c>
      <x:c r="C231" s="3" t="inlineStr">
        <x:is>
          <x:t xml:space="preserve">OpenAI</x:t>
        </x:is>
      </x:c>
      <x:c r="D231" s="3" t="n">
        <x:v>2030</x:v>
      </x:c>
      <x:c r="E231" s="3" t="inlineStr">
        <x:is>
          <x:t xml:space="preserve">Oracle</x:t>
        </x:is>
      </x:c>
      <x:c r="F231" s="27" t="n">
        <x:v>5783</x:v>
      </x:c>
      <x:c r="G231" s="17" t="n">
        <x:v>0.98754971</x:v>
      </x:c>
      <x:c r="H231" s="28" t="n">
        <x:f>F231*G231</x:f>
        <x:v>5710.99997293</x:v>
      </x:c>
      <x:c r="I231" s="17" t="n">
        <x:v>0.78</x:v>
      </x:c>
      <x:c r="J231" s="6" t="n">
        <x:f>1-I231</x:f>
        <x:v>0.21999999999999997</x:v>
      </x:c>
      <x:c r="K231" s="28" t="n">
        <x:f>H231*I231</x:f>
        <x:v>4454.5799788854</x:v>
      </x:c>
      <x:c r="L231" s="3" t="inlineStr">
        <x:is>
          <x:t xml:space="preserve">epoch_csp_total_power_x_user_contract_share_seed</x:t>
        </x:is>
      </x:c>
      <x:c r="M231" s="3" t="inlineStr">
        <x:is>
          <x:t xml:space="preserve">SRC_EPOCH_AI_DATA_CENTERS; EPOCH_NORMALIZED_USER_SITES</x:t>
        </x:is>
      </x:c>
      <x:c r="N23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32">
      <x:c r="A232" s="3" t="inlineStr">
        <x:is>
          <x:t xml:space="preserve">Bull|OpenAI|2030|Oracle</x:t>
        </x:is>
      </x:c>
      <x:c r="B232" s="3" t="inlineStr">
        <x:is>
          <x:t xml:space="preserve">Bull</x:t>
        </x:is>
      </x:c>
      <x:c r="C232" s="3" t="inlineStr">
        <x:is>
          <x:t xml:space="preserve">OpenAI</x:t>
        </x:is>
      </x:c>
      <x:c r="D232" s="3" t="n">
        <x:v>2030</x:v>
      </x:c>
      <x:c r="E232" s="3" t="inlineStr">
        <x:is>
          <x:t xml:space="preserve">Oracle</x:t>
        </x:is>
      </x:c>
      <x:c r="F232" s="27" t="n">
        <x:v>5783</x:v>
      </x:c>
      <x:c r="G232" s="17" t="n">
        <x:v>0.98754971</x:v>
      </x:c>
      <x:c r="H232" s="28" t="n">
        <x:f>F232*G232</x:f>
        <x:v>5710.99997293</x:v>
      </x:c>
      <x:c r="I232" s="17" t="n">
        <x:v>0.86</x:v>
      </x:c>
      <x:c r="J232" s="6" t="n">
        <x:f>1-I232</x:f>
        <x:v>0.14</x:v>
      </x:c>
      <x:c r="K232" s="28" t="n">
        <x:f>H232*I232</x:f>
        <x:v>4911.4599767198</x:v>
      </x:c>
      <x:c r="L232" s="3" t="inlineStr">
        <x:is>
          <x:t xml:space="preserve">epoch_csp_total_power_x_user_contract_share_seed</x:t>
        </x:is>
      </x:c>
      <x:c r="M232" s="3" t="inlineStr">
        <x:is>
          <x:t xml:space="preserve">SRC_EPOCH_AI_DATA_CENTERS; EPOCH_NORMALIZED_USER_SITES</x:t>
        </x:is>
      </x:c>
      <x:c r="N23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33">
      <x:c r="A233" s="3" t="inlineStr">
        <x:is>
          <x:t xml:space="preserve">Grid-Constrained / Efficiency-Upside|OpenAI|2030|Oracle</x:t>
        </x:is>
      </x:c>
      <x:c r="B233" s="3" t="inlineStr">
        <x:is>
          <x:t xml:space="preserve">Grid-Constrained / Efficiency-Upside</x:t>
        </x:is>
      </x:c>
      <x:c r="C233" s="3" t="inlineStr">
        <x:is>
          <x:t xml:space="preserve">OpenAI</x:t>
        </x:is>
      </x:c>
      <x:c r="D233" s="3" t="n">
        <x:v>2030</x:v>
      </x:c>
      <x:c r="E233" s="3" t="inlineStr">
        <x:is>
          <x:t xml:space="preserve">Oracle</x:t>
        </x:is>
      </x:c>
      <x:c r="F233" s="27" t="n">
        <x:v>5783</x:v>
      </x:c>
      <x:c r="G233" s="17" t="n">
        <x:v>0.98754971</x:v>
      </x:c>
      <x:c r="H233" s="28" t="n">
        <x:f>F233*G233</x:f>
        <x:v>5710.99997293</x:v>
      </x:c>
      <x:c r="I233" s="17" t="n">
        <x:v>0.82</x:v>
      </x:c>
      <x:c r="J233" s="6" t="n">
        <x:f>1-I233</x:f>
        <x:v>0.18000000000000005</x:v>
      </x:c>
      <x:c r="K233" s="28" t="n">
        <x:f>H233*I233</x:f>
        <x:v>4683.0199778026</x:v>
      </x:c>
      <x:c r="L233" s="3" t="inlineStr">
        <x:is>
          <x:t xml:space="preserve">epoch_csp_total_power_x_user_contract_share_seed</x:t>
        </x:is>
      </x:c>
      <x:c r="M233" s="3" t="inlineStr">
        <x:is>
          <x:t xml:space="preserve">SRC_EPOCH_AI_DATA_CENTERS; EPOCH_NORMALIZED_USER_SITES</x:t>
        </x:is>
      </x:c>
      <x:c r="N23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34">
      <x:c r="A234" s="3" t="inlineStr">
        <x:is>
          <x:t xml:space="preserve">Bear|OpenAI|2028|Softbank</x:t>
        </x:is>
      </x:c>
      <x:c r="B234" s="3" t="inlineStr">
        <x:is>
          <x:t xml:space="preserve">Bear</x:t>
        </x:is>
      </x:c>
      <x:c r="C234" s="3" t="inlineStr">
        <x:is>
          <x:t xml:space="preserve">OpenAI</x:t>
        </x:is>
      </x:c>
      <x:c r="D234" s="3" t="n">
        <x:v>2028</x:v>
      </x:c>
      <x:c r="E234" s="3" t="inlineStr">
        <x:is>
          <x:t xml:space="preserve">Softbank</x:t>
        </x:is>
      </x:c>
      <x:c r="F234" s="27" t="n">
        <x:v>857</x:v>
      </x:c>
      <x:c r="G234" s="17" t="n">
        <x:v>1</x:v>
      </x:c>
      <x:c r="H234" s="28" t="n">
        <x:f>F234*G234</x:f>
        <x:v>857</x:v>
      </x:c>
      <x:c r="I234" s="17" t="n">
        <x:v>0.59</x:v>
      </x:c>
      <x:c r="J234" s="6" t="n">
        <x:f>1-I234</x:f>
        <x:v>0.41000000000000003</x:v>
      </x:c>
      <x:c r="K234" s="28" t="n">
        <x:f>H234*I234</x:f>
        <x:v>505.63</x:v>
      </x:c>
      <x:c r="L234" s="3" t="inlineStr">
        <x:is>
          <x:t xml:space="preserve">epoch_csp_total_power_x_user_contract_share_seed</x:t>
        </x:is>
      </x:c>
      <x:c r="M234" s="3" t="inlineStr">
        <x:is>
          <x:t xml:space="preserve">SRC_EPOCH_AI_DATA_CENTERS; EPOCH_NORMALIZED_USER_SITES</x:t>
        </x:is>
      </x:c>
      <x:c r="N23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35">
      <x:c r="A235" s="3" t="inlineStr">
        <x:is>
          <x:t xml:space="preserve">Base|OpenAI|2028|Softbank</x:t>
        </x:is>
      </x:c>
      <x:c r="B235" s="3" t="inlineStr">
        <x:is>
          <x:t xml:space="preserve">Base</x:t>
        </x:is>
      </x:c>
      <x:c r="C235" s="3" t="inlineStr">
        <x:is>
          <x:t xml:space="preserve">OpenAI</x:t>
        </x:is>
      </x:c>
      <x:c r="D235" s="3" t="n">
        <x:v>2028</x:v>
      </x:c>
      <x:c r="E235" s="3" t="inlineStr">
        <x:is>
          <x:t xml:space="preserve">Softbank</x:t>
        </x:is>
      </x:c>
      <x:c r="F235" s="27" t="n">
        <x:v>857</x:v>
      </x:c>
      <x:c r="G235" s="17" t="n">
        <x:v>1</x:v>
      </x:c>
      <x:c r="H235" s="28" t="n">
        <x:f>F235*G235</x:f>
        <x:v>857</x:v>
      </x:c>
      <x:c r="I235" s="17" t="n">
        <x:v>0.68</x:v>
      </x:c>
      <x:c r="J235" s="6" t="n">
        <x:f>1-I235</x:f>
        <x:v>0.31999999999999995</x:v>
      </x:c>
      <x:c r="K235" s="28" t="n">
        <x:f>H235*I235</x:f>
        <x:v>582.76</x:v>
      </x:c>
      <x:c r="L235" s="3" t="inlineStr">
        <x:is>
          <x:t xml:space="preserve">epoch_csp_total_power_x_user_contract_share_seed</x:t>
        </x:is>
      </x:c>
      <x:c r="M235" s="3" t="inlineStr">
        <x:is>
          <x:t xml:space="preserve">SRC_EPOCH_AI_DATA_CENTERS; EPOCH_NORMALIZED_USER_SITES</x:t>
        </x:is>
      </x:c>
      <x:c r="N23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36">
      <x:c r="A236" s="3" t="inlineStr">
        <x:is>
          <x:t xml:space="preserve">Bull|OpenAI|2028|Softbank</x:t>
        </x:is>
      </x:c>
      <x:c r="B236" s="3" t="inlineStr">
        <x:is>
          <x:t xml:space="preserve">Bull</x:t>
        </x:is>
      </x:c>
      <x:c r="C236" s="3" t="inlineStr">
        <x:is>
          <x:t xml:space="preserve">OpenAI</x:t>
        </x:is>
      </x:c>
      <x:c r="D236" s="3" t="n">
        <x:v>2028</x:v>
      </x:c>
      <x:c r="E236" s="3" t="inlineStr">
        <x:is>
          <x:t xml:space="preserve">Softbank</x:t>
        </x:is>
      </x:c>
      <x:c r="F236" s="27" t="n">
        <x:v>857</x:v>
      </x:c>
      <x:c r="G236" s="17" t="n">
        <x:v>1</x:v>
      </x:c>
      <x:c r="H236" s="28" t="n">
        <x:f>F236*G236</x:f>
        <x:v>857</x:v>
      </x:c>
      <x:c r="I236" s="17" t="n">
        <x:v>0.745</x:v>
      </x:c>
      <x:c r="J236" s="6" t="n">
        <x:f>1-I236</x:f>
        <x:v>0.255</x:v>
      </x:c>
      <x:c r="K236" s="28" t="n">
        <x:f>H236*I236</x:f>
        <x:v>638.465</x:v>
      </x:c>
      <x:c r="L236" s="3" t="inlineStr">
        <x:is>
          <x:t xml:space="preserve">epoch_csp_total_power_x_user_contract_share_seed</x:t>
        </x:is>
      </x:c>
      <x:c r="M236" s="3" t="inlineStr">
        <x:is>
          <x:t xml:space="preserve">SRC_EPOCH_AI_DATA_CENTERS; EPOCH_NORMALIZED_USER_SITES</x:t>
        </x:is>
      </x:c>
      <x:c r="N23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37">
      <x:c r="A237" s="3" t="inlineStr">
        <x:is>
          <x:t xml:space="preserve">Grid-Constrained / Efficiency-Upside|OpenAI|2028|Softbank</x:t>
        </x:is>
      </x:c>
      <x:c r="B237" s="3" t="inlineStr">
        <x:is>
          <x:t xml:space="preserve">Grid-Constrained / Efficiency-Upside</x:t>
        </x:is>
      </x:c>
      <x:c r="C237" s="3" t="inlineStr">
        <x:is>
          <x:t xml:space="preserve">OpenAI</x:t>
        </x:is>
      </x:c>
      <x:c r="D237" s="3" t="n">
        <x:v>2028</x:v>
      </x:c>
      <x:c r="E237" s="3" t="inlineStr">
        <x:is>
          <x:t xml:space="preserve">Softbank</x:t>
        </x:is>
      </x:c>
      <x:c r="F237" s="27" t="n">
        <x:v>857</x:v>
      </x:c>
      <x:c r="G237" s="17" t="n">
        <x:v>1</x:v>
      </x:c>
      <x:c r="H237" s="28" t="n">
        <x:f>F237*G237</x:f>
        <x:v>857</x:v>
      </x:c>
      <x:c r="I237" s="17" t="n">
        <x:v>0.71</x:v>
      </x:c>
      <x:c r="J237" s="6" t="n">
        <x:f>1-I237</x:f>
        <x:v>0.29000000000000004</x:v>
      </x:c>
      <x:c r="K237" s="28" t="n">
        <x:f>H237*I237</x:f>
        <x:v>608.4699999999999</x:v>
      </x:c>
      <x:c r="L237" s="3" t="inlineStr">
        <x:is>
          <x:t xml:space="preserve">epoch_csp_total_power_x_user_contract_share_seed</x:t>
        </x:is>
      </x:c>
      <x:c r="M237" s="3" t="inlineStr">
        <x:is>
          <x:t xml:space="preserve">SRC_EPOCH_AI_DATA_CENTERS; EPOCH_NORMALIZED_USER_SITES</x:t>
        </x:is>
      </x:c>
      <x:c r="N23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38">
      <x:c r="A238" s="3" t="inlineStr">
        <x:is>
          <x:t xml:space="preserve">Bear|OpenAI|2029|Softbank</x:t>
        </x:is>
      </x:c>
      <x:c r="B238" s="3" t="inlineStr">
        <x:is>
          <x:t xml:space="preserve">Bear</x:t>
        </x:is>
      </x:c>
      <x:c r="C238" s="3" t="inlineStr">
        <x:is>
          <x:t xml:space="preserve">OpenAI</x:t>
        </x:is>
      </x:c>
      <x:c r="D238" s="3" t="n">
        <x:v>2029</x:v>
      </x:c>
      <x:c r="E238" s="3" t="inlineStr">
        <x:is>
          <x:t xml:space="preserve">Softbank</x:t>
        </x:is>
      </x:c>
      <x:c r="F238" s="27" t="n">
        <x:v>857</x:v>
      </x:c>
      <x:c r="G238" s="17" t="n">
        <x:v>1</x:v>
      </x:c>
      <x:c r="H238" s="28" t="n">
        <x:f>F238*G238</x:f>
        <x:v>857</x:v>
      </x:c>
      <x:c r="I238" s="17" t="n">
        <x:v>0.635</x:v>
      </x:c>
      <x:c r="J238" s="6" t="n">
        <x:f>1-I238</x:f>
        <x:v>0.365</x:v>
      </x:c>
      <x:c r="K238" s="28" t="n">
        <x:f>H238*I238</x:f>
        <x:v>544.195</x:v>
      </x:c>
      <x:c r="L238" s="3" t="inlineStr">
        <x:is>
          <x:t xml:space="preserve">epoch_csp_total_power_x_user_contract_share_seed</x:t>
        </x:is>
      </x:c>
      <x:c r="M238" s="3" t="inlineStr">
        <x:is>
          <x:t xml:space="preserve">SRC_EPOCH_AI_DATA_CENTERS; EPOCH_NORMALIZED_USER_SITES</x:t>
        </x:is>
      </x:c>
      <x:c r="N23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39">
      <x:c r="A239" s="3" t="inlineStr">
        <x:is>
          <x:t xml:space="preserve">Base|OpenAI|2029|Softbank</x:t>
        </x:is>
      </x:c>
      <x:c r="B239" s="3" t="inlineStr">
        <x:is>
          <x:t xml:space="preserve">Base</x:t>
        </x:is>
      </x:c>
      <x:c r="C239" s="3" t="inlineStr">
        <x:is>
          <x:t xml:space="preserve">OpenAI</x:t>
        </x:is>
      </x:c>
      <x:c r="D239" s="3" t="n">
        <x:v>2029</x:v>
      </x:c>
      <x:c r="E239" s="3" t="inlineStr">
        <x:is>
          <x:t xml:space="preserve">Softbank</x:t>
        </x:is>
      </x:c>
      <x:c r="F239" s="27" t="n">
        <x:v>857</x:v>
      </x:c>
      <x:c r="G239" s="17" t="n">
        <x:v>1</x:v>
      </x:c>
      <x:c r="H239" s="28" t="n">
        <x:f>F239*G239</x:f>
        <x:v>857</x:v>
      </x:c>
      <x:c r="I239" s="17" t="n">
        <x:v>0.73</x:v>
      </x:c>
      <x:c r="J239" s="6" t="n">
        <x:f>1-I239</x:f>
        <x:v>0.27</x:v>
      </x:c>
      <x:c r="K239" s="28" t="n">
        <x:f>H239*I239</x:f>
        <x:v>625.61</x:v>
      </x:c>
      <x:c r="L239" s="3" t="inlineStr">
        <x:is>
          <x:t xml:space="preserve">epoch_csp_total_power_x_user_contract_share_seed</x:t>
        </x:is>
      </x:c>
      <x:c r="M239" s="3" t="inlineStr">
        <x:is>
          <x:t xml:space="preserve">SRC_EPOCH_AI_DATA_CENTERS; EPOCH_NORMALIZED_USER_SITES</x:t>
        </x:is>
      </x:c>
      <x:c r="N23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40">
      <x:c r="A240" s="3" t="inlineStr">
        <x:is>
          <x:t xml:space="preserve">Bull|OpenAI|2029|Softbank</x:t>
        </x:is>
      </x:c>
      <x:c r="B240" s="3" t="inlineStr">
        <x:is>
          <x:t xml:space="preserve">Bull</x:t>
        </x:is>
      </x:c>
      <x:c r="C240" s="3" t="inlineStr">
        <x:is>
          <x:t xml:space="preserve">OpenAI</x:t>
        </x:is>
      </x:c>
      <x:c r="D240" s="3" t="n">
        <x:v>2029</x:v>
      </x:c>
      <x:c r="E240" s="3" t="inlineStr">
        <x:is>
          <x:t xml:space="preserve">Softbank</x:t>
        </x:is>
      </x:c>
      <x:c r="F240" s="27" t="n">
        <x:v>857</x:v>
      </x:c>
      <x:c r="G240" s="17" t="n">
        <x:v>1</x:v>
      </x:c>
      <x:c r="H240" s="28" t="n">
        <x:f>F240*G240</x:f>
        <x:v>857</x:v>
      </x:c>
      <x:c r="I240" s="17" t="n">
        <x:v>0.802</x:v>
      </x:c>
      <x:c r="J240" s="6" t="n">
        <x:f>1-I240</x:f>
        <x:v>0.19799999999999995</x:v>
      </x:c>
      <x:c r="K240" s="28" t="n">
        <x:f>H240*I240</x:f>
        <x:v>687.3140000000001</x:v>
      </x:c>
      <x:c r="L240" s="3" t="inlineStr">
        <x:is>
          <x:t xml:space="preserve">epoch_csp_total_power_x_user_contract_share_seed</x:t>
        </x:is>
      </x:c>
      <x:c r="M240" s="3" t="inlineStr">
        <x:is>
          <x:t xml:space="preserve">SRC_EPOCH_AI_DATA_CENTERS; EPOCH_NORMALIZED_USER_SITES</x:t>
        </x:is>
      </x:c>
      <x:c r="N24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41">
      <x:c r="A241" s="3" t="inlineStr">
        <x:is>
          <x:t xml:space="preserve">Grid-Constrained / Efficiency-Upside|OpenAI|2029|Softbank</x:t>
        </x:is>
      </x:c>
      <x:c r="B241" s="3" t="inlineStr">
        <x:is>
          <x:t xml:space="preserve">Grid-Constrained / Efficiency-Upside</x:t>
        </x:is>
      </x:c>
      <x:c r="C241" s="3" t="inlineStr">
        <x:is>
          <x:t xml:space="preserve">OpenAI</x:t>
        </x:is>
      </x:c>
      <x:c r="D241" s="3" t="n">
        <x:v>2029</x:v>
      </x:c>
      <x:c r="E241" s="3" t="inlineStr">
        <x:is>
          <x:t xml:space="preserve">Softbank</x:t>
        </x:is>
      </x:c>
      <x:c r="F241" s="27" t="n">
        <x:v>857</x:v>
      </x:c>
      <x:c r="G241" s="17" t="n">
        <x:v>1</x:v>
      </x:c>
      <x:c r="H241" s="28" t="n">
        <x:f>F241*G241</x:f>
        <x:v>857</x:v>
      </x:c>
      <x:c r="I241" s="17" t="n">
        <x:v>0.765</x:v>
      </x:c>
      <x:c r="J241" s="6" t="n">
        <x:f>1-I241</x:f>
        <x:v>0.235</x:v>
      </x:c>
      <x:c r="K241" s="28" t="n">
        <x:f>H241*I241</x:f>
        <x:v>655.605</x:v>
      </x:c>
      <x:c r="L241" s="3" t="inlineStr">
        <x:is>
          <x:t xml:space="preserve">epoch_csp_total_power_x_user_contract_share_seed</x:t>
        </x:is>
      </x:c>
      <x:c r="M241" s="3" t="inlineStr">
        <x:is>
          <x:t xml:space="preserve">SRC_EPOCH_AI_DATA_CENTERS; EPOCH_NORMALIZED_USER_SITES</x:t>
        </x:is>
      </x:c>
      <x:c r="N24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42">
      <x:c r="A242" s="3" t="inlineStr">
        <x:is>
          <x:t xml:space="preserve">Bear|OpenAI|2030|Softbank</x:t>
        </x:is>
      </x:c>
      <x:c r="B242" s="3" t="inlineStr">
        <x:is>
          <x:t xml:space="preserve">Bear</x:t>
        </x:is>
      </x:c>
      <x:c r="C242" s="3" t="inlineStr">
        <x:is>
          <x:t xml:space="preserve">OpenAI</x:t>
        </x:is>
      </x:c>
      <x:c r="D242" s="3" t="n">
        <x:v>2030</x:v>
      </x:c>
      <x:c r="E242" s="3" t="inlineStr">
        <x:is>
          <x:t xml:space="preserve">Softbank</x:t>
        </x:is>
      </x:c>
      <x:c r="F242" s="27" t="n">
        <x:v>857</x:v>
      </x:c>
      <x:c r="G242" s="17" t="n">
        <x:v>1</x:v>
      </x:c>
      <x:c r="H242" s="28" t="n">
        <x:f>F242*G242</x:f>
        <x:v>857</x:v>
      </x:c>
      <x:c r="I242" s="17" t="n">
        <x:v>0.68</x:v>
      </x:c>
      <x:c r="J242" s="6" t="n">
        <x:f>1-I242</x:f>
        <x:v>0.31999999999999995</x:v>
      </x:c>
      <x:c r="K242" s="28" t="n">
        <x:f>H242*I242</x:f>
        <x:v>582.76</x:v>
      </x:c>
      <x:c r="L242" s="3" t="inlineStr">
        <x:is>
          <x:t xml:space="preserve">epoch_csp_total_power_x_user_contract_share_seed</x:t>
        </x:is>
      </x:c>
      <x:c r="M242" s="3" t="inlineStr">
        <x:is>
          <x:t xml:space="preserve">SRC_EPOCH_AI_DATA_CENTERS; EPOCH_NORMALIZED_USER_SITES</x:t>
        </x:is>
      </x:c>
      <x:c r="N24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43">
      <x:c r="A243" s="3" t="inlineStr">
        <x:is>
          <x:t xml:space="preserve">Base|OpenAI|2030|Softbank</x:t>
        </x:is>
      </x:c>
      <x:c r="B243" s="3" t="inlineStr">
        <x:is>
          <x:t xml:space="preserve">Base</x:t>
        </x:is>
      </x:c>
      <x:c r="C243" s="3" t="inlineStr">
        <x:is>
          <x:t xml:space="preserve">OpenAI</x:t>
        </x:is>
      </x:c>
      <x:c r="D243" s="3" t="n">
        <x:v>2030</x:v>
      </x:c>
      <x:c r="E243" s="3" t="inlineStr">
        <x:is>
          <x:t xml:space="preserve">Softbank</x:t>
        </x:is>
      </x:c>
      <x:c r="F243" s="27" t="n">
        <x:v>857</x:v>
      </x:c>
      <x:c r="G243" s="17" t="n">
        <x:v>1</x:v>
      </x:c>
      <x:c r="H243" s="28" t="n">
        <x:f>F243*G243</x:f>
        <x:v>857</x:v>
      </x:c>
      <x:c r="I243" s="17" t="n">
        <x:v>0.78</x:v>
      </x:c>
      <x:c r="J243" s="6" t="n">
        <x:f>1-I243</x:f>
        <x:v>0.21999999999999997</x:v>
      </x:c>
      <x:c r="K243" s="28" t="n">
        <x:f>H243*I243</x:f>
        <x:v>668.46</x:v>
      </x:c>
      <x:c r="L243" s="3" t="inlineStr">
        <x:is>
          <x:t xml:space="preserve">epoch_csp_total_power_x_user_contract_share_seed</x:t>
        </x:is>
      </x:c>
      <x:c r="M243" s="3" t="inlineStr">
        <x:is>
          <x:t xml:space="preserve">SRC_EPOCH_AI_DATA_CENTERS; EPOCH_NORMALIZED_USER_SITES</x:t>
        </x:is>
      </x:c>
      <x:c r="N24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44">
      <x:c r="A244" s="3" t="inlineStr">
        <x:is>
          <x:t xml:space="preserve">Bull|OpenAI|2030|Softbank</x:t>
        </x:is>
      </x:c>
      <x:c r="B244" s="3" t="inlineStr">
        <x:is>
          <x:t xml:space="preserve">Bull</x:t>
        </x:is>
      </x:c>
      <x:c r="C244" s="3" t="inlineStr">
        <x:is>
          <x:t xml:space="preserve">OpenAI</x:t>
        </x:is>
      </x:c>
      <x:c r="D244" s="3" t="n">
        <x:v>2030</x:v>
      </x:c>
      <x:c r="E244" s="3" t="inlineStr">
        <x:is>
          <x:t xml:space="preserve">Softbank</x:t>
        </x:is>
      </x:c>
      <x:c r="F244" s="27" t="n">
        <x:v>857</x:v>
      </x:c>
      <x:c r="G244" s="17" t="n">
        <x:v>1</x:v>
      </x:c>
      <x:c r="H244" s="28" t="n">
        <x:f>F244*G244</x:f>
        <x:v>857</x:v>
      </x:c>
      <x:c r="I244" s="17" t="n">
        <x:v>0.86</x:v>
      </x:c>
      <x:c r="J244" s="6" t="n">
        <x:f>1-I244</x:f>
        <x:v>0.14</x:v>
      </x:c>
      <x:c r="K244" s="28" t="n">
        <x:f>H244*I244</x:f>
        <x:v>737.02</x:v>
      </x:c>
      <x:c r="L244" s="3" t="inlineStr">
        <x:is>
          <x:t xml:space="preserve">epoch_csp_total_power_x_user_contract_share_seed</x:t>
        </x:is>
      </x:c>
      <x:c r="M244" s="3" t="inlineStr">
        <x:is>
          <x:t xml:space="preserve">SRC_EPOCH_AI_DATA_CENTERS; EPOCH_NORMALIZED_USER_SITES</x:t>
        </x:is>
      </x:c>
      <x:c r="N24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45">
      <x:c r="A245" s="3" t="inlineStr">
        <x:is>
          <x:t xml:space="preserve">Grid-Constrained / Efficiency-Upside|OpenAI|2030|Softbank</x:t>
        </x:is>
      </x:c>
      <x:c r="B245" s="3" t="inlineStr">
        <x:is>
          <x:t xml:space="preserve">Grid-Constrained / Efficiency-Upside</x:t>
        </x:is>
      </x:c>
      <x:c r="C245" s="3" t="inlineStr">
        <x:is>
          <x:t xml:space="preserve">OpenAI</x:t>
        </x:is>
      </x:c>
      <x:c r="D245" s="3" t="n">
        <x:v>2030</x:v>
      </x:c>
      <x:c r="E245" s="3" t="inlineStr">
        <x:is>
          <x:t xml:space="preserve">Softbank</x:t>
        </x:is>
      </x:c>
      <x:c r="F245" s="27" t="n">
        <x:v>857</x:v>
      </x:c>
      <x:c r="G245" s="17" t="n">
        <x:v>1</x:v>
      </x:c>
      <x:c r="H245" s="28" t="n">
        <x:f>F245*G245</x:f>
        <x:v>857</x:v>
      </x:c>
      <x:c r="I245" s="17" t="n">
        <x:v>0.82</x:v>
      </x:c>
      <x:c r="J245" s="6" t="n">
        <x:f>1-I245</x:f>
        <x:v>0.18000000000000005</x:v>
      </x:c>
      <x:c r="K245" s="28" t="n">
        <x:f>H245*I245</x:f>
        <x:v>702.74</x:v>
      </x:c>
      <x:c r="L245" s="3" t="inlineStr">
        <x:is>
          <x:t xml:space="preserve">epoch_csp_total_power_x_user_contract_share_seed</x:t>
        </x:is>
      </x:c>
      <x:c r="M245" s="3" t="inlineStr">
        <x:is>
          <x:t xml:space="preserve">SRC_EPOCH_AI_DATA_CENTERS; EPOCH_NORMALIZED_USER_SITES</x:t>
        </x:is>
      </x:c>
      <x:c r="N24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46">
      <x:c r="A246" s="3" t="inlineStr">
        <x:is>
          <x:t xml:space="preserve">Bear|xAI|2026|SpaceXAI</x:t>
        </x:is>
      </x:c>
      <x:c r="B246" s="3" t="inlineStr">
        <x:is>
          <x:t xml:space="preserve">Bear</x:t>
        </x:is>
      </x:c>
      <x:c r="C246" s="3" t="inlineStr">
        <x:is>
          <x:t xml:space="preserve">xAI</x:t>
        </x:is>
      </x:c>
      <x:c r="D246" s="3" t="n">
        <x:v>2026</x:v>
      </x:c>
      <x:c r="E246" s="3" t="inlineStr">
        <x:is>
          <x:t xml:space="preserve">SpaceXAI</x:t>
        </x:is>
      </x:c>
      <x:c r="F246" s="27" t="n">
        <x:v>1286</x:v>
      </x:c>
      <x:c r="G246" s="17" t="n">
        <x:v>0.24520451</x:v>
      </x:c>
      <x:c r="H246" s="28" t="n">
        <x:f>F246*G246</x:f>
        <x:v>315.33299986</x:v>
      </x:c>
      <x:c r="I246" s="17" t="n">
        <x:v>0.37</x:v>
      </x:c>
      <x:c r="J246" s="6" t="n">
        <x:f>1-I246</x:f>
        <x:v>0.63</x:v>
      </x:c>
      <x:c r="K246" s="28" t="n">
        <x:f>H246*I246</x:f>
        <x:v>116.67320994819998</x:v>
      </x:c>
      <x:c r="L246" s="3" t="inlineStr">
        <x:is>
          <x:t xml:space="preserve">epoch_csp_total_power_x_user_contract_share_seed</x:t>
        </x:is>
      </x:c>
      <x:c r="M246" s="3" t="inlineStr">
        <x:is>
          <x:t xml:space="preserve">SRC_EPOCH_AI_DATA_CENTERS; EPOCH_NORMALIZED_USER_SITES</x:t>
        </x:is>
      </x:c>
      <x:c r="N24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47">
      <x:c r="A247" s="3" t="inlineStr">
        <x:is>
          <x:t xml:space="preserve">Base|xAI|2026|SpaceXAI</x:t>
        </x:is>
      </x:c>
      <x:c r="B247" s="3" t="inlineStr">
        <x:is>
          <x:t xml:space="preserve">Base</x:t>
        </x:is>
      </x:c>
      <x:c r="C247" s="3" t="inlineStr">
        <x:is>
          <x:t xml:space="preserve">xAI</x:t>
        </x:is>
      </x:c>
      <x:c r="D247" s="3" t="n">
        <x:v>2026</x:v>
      </x:c>
      <x:c r="E247" s="3" t="inlineStr">
        <x:is>
          <x:t xml:space="preserve">SpaceXAI</x:t>
        </x:is>
      </x:c>
      <x:c r="F247" s="27" t="n">
        <x:v>1286</x:v>
      </x:c>
      <x:c r="G247" s="17" t="n">
        <x:v>0.24520451</x:v>
      </x:c>
      <x:c r="H247" s="28" t="n">
        <x:f>F247*G247</x:f>
        <x:v>315.33299986</x:v>
      </x:c>
      <x:c r="I247" s="17" t="n">
        <x:v>0.45</x:v>
      </x:c>
      <x:c r="J247" s="6" t="n">
        <x:f>1-I247</x:f>
        <x:v>0.55</x:v>
      </x:c>
      <x:c r="K247" s="28" t="n">
        <x:f>H247*I247</x:f>
        <x:v>141.899849937</x:v>
      </x:c>
      <x:c r="L247" s="3" t="inlineStr">
        <x:is>
          <x:t xml:space="preserve">epoch_csp_total_power_x_user_contract_share_seed</x:t>
        </x:is>
      </x:c>
      <x:c r="M247" s="3" t="inlineStr">
        <x:is>
          <x:t xml:space="preserve">SRC_EPOCH_AI_DATA_CENTERS; EPOCH_NORMALIZED_USER_SITES</x:t>
        </x:is>
      </x:c>
      <x:c r="N24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48">
      <x:c r="A248" s="3" t="inlineStr">
        <x:is>
          <x:t xml:space="preserve">Bull|xAI|2026|SpaceXAI</x:t>
        </x:is>
      </x:c>
      <x:c r="B248" s="3" t="inlineStr">
        <x:is>
          <x:t xml:space="preserve">Bull</x:t>
        </x:is>
      </x:c>
      <x:c r="C248" s="3" t="inlineStr">
        <x:is>
          <x:t xml:space="preserve">xAI</x:t>
        </x:is>
      </x:c>
      <x:c r="D248" s="3" t="n">
        <x:v>2026</x:v>
      </x:c>
      <x:c r="E248" s="3" t="inlineStr">
        <x:is>
          <x:t xml:space="preserve">SpaceXAI</x:t>
        </x:is>
      </x:c>
      <x:c r="F248" s="27" t="n">
        <x:v>1286</x:v>
      </x:c>
      <x:c r="G248" s="17" t="n">
        <x:v>0.24520451</x:v>
      </x:c>
      <x:c r="H248" s="28" t="n">
        <x:f>F248*G248</x:f>
        <x:v>315.33299986</x:v>
      </x:c>
      <x:c r="I248" s="17" t="n">
        <x:v>0.5</x:v>
      </x:c>
      <x:c r="J248" s="6" t="n">
        <x:f>1-I248</x:f>
        <x:v>0.5</x:v>
      </x:c>
      <x:c r="K248" s="28" t="n">
        <x:f>H248*I248</x:f>
        <x:v>157.66649993</x:v>
      </x:c>
      <x:c r="L248" s="3" t="inlineStr">
        <x:is>
          <x:t xml:space="preserve">epoch_csp_total_power_x_user_contract_share_seed</x:t>
        </x:is>
      </x:c>
      <x:c r="M248" s="3" t="inlineStr">
        <x:is>
          <x:t xml:space="preserve">SRC_EPOCH_AI_DATA_CENTERS; EPOCH_NORMALIZED_USER_SITES</x:t>
        </x:is>
      </x:c>
      <x:c r="N24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49">
      <x:c r="A249" s="3" t="inlineStr">
        <x:is>
          <x:t xml:space="preserve">Grid-Constrained / Efficiency-Upside|xAI|2026|SpaceXAI</x:t>
        </x:is>
      </x:c>
      <x:c r="B249" s="3" t="inlineStr">
        <x:is>
          <x:t xml:space="preserve">Grid-Constrained / Efficiency-Upside</x:t>
        </x:is>
      </x:c>
      <x:c r="C249" s="3" t="inlineStr">
        <x:is>
          <x:t xml:space="preserve">xAI</x:t>
        </x:is>
      </x:c>
      <x:c r="D249" s="3" t="n">
        <x:v>2026</x:v>
      </x:c>
      <x:c r="E249" s="3" t="inlineStr">
        <x:is>
          <x:t xml:space="preserve">SpaceXAI</x:t>
        </x:is>
      </x:c>
      <x:c r="F249" s="27" t="n">
        <x:v>1286</x:v>
      </x:c>
      <x:c r="G249" s="17" t="n">
        <x:v>0.24520451</x:v>
      </x:c>
      <x:c r="H249" s="28" t="n">
        <x:f>F249*G249</x:f>
        <x:v>315.33299986</x:v>
      </x:c>
      <x:c r="I249" s="17" t="n">
        <x:v>0.47</x:v>
      </x:c>
      <x:c r="J249" s="6" t="n">
        <x:f>1-I249</x:f>
        <x:v>0.53</x:v>
      </x:c>
      <x:c r="K249" s="28" t="n">
        <x:f>H249*I249</x:f>
        <x:v>148.20650993419997</x:v>
      </x:c>
      <x:c r="L249" s="3" t="inlineStr">
        <x:is>
          <x:t xml:space="preserve">epoch_csp_total_power_x_user_contract_share_seed</x:t>
        </x:is>
      </x:c>
      <x:c r="M249" s="3" t="inlineStr">
        <x:is>
          <x:t xml:space="preserve">SRC_EPOCH_AI_DATA_CENTERS; EPOCH_NORMALIZED_USER_SITES</x:t>
        </x:is>
      </x:c>
      <x:c r="N24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50">
      <x:c r="A250" s="3" t="inlineStr">
        <x:is>
          <x:t xml:space="preserve">Bear|xAI|2027|SpaceXAI</x:t>
        </x:is>
      </x:c>
      <x:c r="B250" s="3" t="inlineStr">
        <x:is>
          <x:t xml:space="preserve">Bear</x:t>
        </x:is>
      </x:c>
      <x:c r="C250" s="3" t="inlineStr">
        <x:is>
          <x:t xml:space="preserve">xAI</x:t>
        </x:is>
      </x:c>
      <x:c r="D250" s="3" t="n">
        <x:v>2027</x:v>
      </x:c>
      <x:c r="E250" s="3" t="inlineStr">
        <x:is>
          <x:t xml:space="preserve">SpaceXAI</x:t>
        </x:is>
      </x:c>
      <x:c r="F250" s="27" t="n">
        <x:v>1286</x:v>
      </x:c>
      <x:c r="G250" s="17" t="n">
        <x:v>0.24520451</x:v>
      </x:c>
      <x:c r="H250" s="28" t="n">
        <x:f>F250*G250</x:f>
        <x:v>315.33299986</x:v>
      </x:c>
      <x:c r="I250" s="17" t="n">
        <x:v>0.427</x:v>
      </x:c>
      <x:c r="J250" s="6" t="n">
        <x:f>1-I250</x:f>
        <x:v>0.573</x:v>
      </x:c>
      <x:c r="K250" s="28" t="n">
        <x:f>H250*I250</x:f>
        <x:v>134.64719094021999</x:v>
      </x:c>
      <x:c r="L250" s="3" t="inlineStr">
        <x:is>
          <x:t xml:space="preserve">epoch_csp_total_power_x_user_contract_share_seed</x:t>
        </x:is>
      </x:c>
      <x:c r="M250" s="3" t="inlineStr">
        <x:is>
          <x:t xml:space="preserve">SRC_EPOCH_AI_DATA_CENTERS; EPOCH_NORMALIZED_USER_SITES</x:t>
        </x:is>
      </x:c>
      <x:c r="N25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51">
      <x:c r="A251" s="3" t="inlineStr">
        <x:is>
          <x:t xml:space="preserve">Base|xAI|2027|SpaceXAI</x:t>
        </x:is>
      </x:c>
      <x:c r="B251" s="3" t="inlineStr">
        <x:is>
          <x:t xml:space="preserve">Base</x:t>
        </x:is>
      </x:c>
      <x:c r="C251" s="3" t="inlineStr">
        <x:is>
          <x:t xml:space="preserve">xAI</x:t>
        </x:is>
      </x:c>
      <x:c r="D251" s="3" t="n">
        <x:v>2027</x:v>
      </x:c>
      <x:c r="E251" s="3" t="inlineStr">
        <x:is>
          <x:t xml:space="preserve">SpaceXAI</x:t>
        </x:is>
      </x:c>
      <x:c r="F251" s="27" t="n">
        <x:v>1286</x:v>
      </x:c>
      <x:c r="G251" s="17" t="n">
        <x:v>0.24520451</x:v>
      </x:c>
      <x:c r="H251" s="28" t="n">
        <x:f>F251*G251</x:f>
        <x:v>315.33299986</x:v>
      </x:c>
      <x:c r="I251" s="17" t="n">
        <x:v>0.512</x:v>
      </x:c>
      <x:c r="J251" s="6" t="n">
        <x:f>1-I251</x:f>
        <x:v>0.488</x:v>
      </x:c>
      <x:c r="K251" s="28" t="n">
        <x:f>H251*I251</x:f>
        <x:v>161.45049592831998</x:v>
      </x:c>
      <x:c r="L251" s="3" t="inlineStr">
        <x:is>
          <x:t xml:space="preserve">epoch_csp_total_power_x_user_contract_share_seed</x:t>
        </x:is>
      </x:c>
      <x:c r="M251" s="3" t="inlineStr">
        <x:is>
          <x:t xml:space="preserve">SRC_EPOCH_AI_DATA_CENTERS; EPOCH_NORMALIZED_USER_SITES</x:t>
        </x:is>
      </x:c>
      <x:c r="N25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52">
      <x:c r="A252" s="3" t="inlineStr">
        <x:is>
          <x:t xml:space="preserve">Bull|xAI|2027|SpaceXAI</x:t>
        </x:is>
      </x:c>
      <x:c r="B252" s="3" t="inlineStr">
        <x:is>
          <x:t xml:space="preserve">Bull</x:t>
        </x:is>
      </x:c>
      <x:c r="C252" s="3" t="inlineStr">
        <x:is>
          <x:t xml:space="preserve">xAI</x:t>
        </x:is>
      </x:c>
      <x:c r="D252" s="3" t="n">
        <x:v>2027</x:v>
      </x:c>
      <x:c r="E252" s="3" t="inlineStr">
        <x:is>
          <x:t xml:space="preserve">SpaceXAI</x:t>
        </x:is>
      </x:c>
      <x:c r="F252" s="27" t="n">
        <x:v>1286</x:v>
      </x:c>
      <x:c r="G252" s="17" t="n">
        <x:v>0.24520451</x:v>
      </x:c>
      <x:c r="H252" s="28" t="n">
        <x:f>F252*G252</x:f>
        <x:v>315.33299986</x:v>
      </x:c>
      <x:c r="I252" s="17" t="n">
        <x:v>0.57</x:v>
      </x:c>
      <x:c r="J252" s="6" t="n">
        <x:f>1-I252</x:f>
        <x:v>0.43000000000000005</x:v>
      </x:c>
      <x:c r="K252" s="28" t="n">
        <x:f>H252*I252</x:f>
        <x:v>179.73980992019997</x:v>
      </x:c>
      <x:c r="L252" s="3" t="inlineStr">
        <x:is>
          <x:t xml:space="preserve">epoch_csp_total_power_x_user_contract_share_seed</x:t>
        </x:is>
      </x:c>
      <x:c r="M252" s="3" t="inlineStr">
        <x:is>
          <x:t xml:space="preserve">SRC_EPOCH_AI_DATA_CENTERS; EPOCH_NORMALIZED_USER_SITES</x:t>
        </x:is>
      </x:c>
      <x:c r="N25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53">
      <x:c r="A253" s="3" t="inlineStr">
        <x:is>
          <x:t xml:space="preserve">Grid-Constrained / Efficiency-Upside|xAI|2027|SpaceXAI</x:t>
        </x:is>
      </x:c>
      <x:c r="B253" s="3" t="inlineStr">
        <x:is>
          <x:t xml:space="preserve">Grid-Constrained / Efficiency-Upside</x:t>
        </x:is>
      </x:c>
      <x:c r="C253" s="3" t="inlineStr">
        <x:is>
          <x:t xml:space="preserve">xAI</x:t>
        </x:is>
      </x:c>
      <x:c r="D253" s="3" t="n">
        <x:v>2027</x:v>
      </x:c>
      <x:c r="E253" s="3" t="inlineStr">
        <x:is>
          <x:t xml:space="preserve">SpaceXAI</x:t>
        </x:is>
      </x:c>
      <x:c r="F253" s="27" t="n">
        <x:v>1286</x:v>
      </x:c>
      <x:c r="G253" s="17" t="n">
        <x:v>0.24520451</x:v>
      </x:c>
      <x:c r="H253" s="28" t="n">
        <x:f>F253*G253</x:f>
        <x:v>315.33299986</x:v>
      </x:c>
      <x:c r="I253" s="17" t="n">
        <x:v>0.537</x:v>
      </x:c>
      <x:c r="J253" s="6" t="n">
        <x:f>1-I253</x:f>
        <x:v>0.46299999999999997</x:v>
      </x:c>
      <x:c r="K253" s="28" t="n">
        <x:f>H253*I253</x:f>
        <x:v>169.33382092482</x:v>
      </x:c>
      <x:c r="L253" s="3" t="inlineStr">
        <x:is>
          <x:t xml:space="preserve">epoch_csp_total_power_x_user_contract_share_seed</x:t>
        </x:is>
      </x:c>
      <x:c r="M253" s="3" t="inlineStr">
        <x:is>
          <x:t xml:space="preserve">SRC_EPOCH_AI_DATA_CENTERS; EPOCH_NORMALIZED_USER_SITES</x:t>
        </x:is>
      </x:c>
      <x:c r="N25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54">
      <x:c r="A254" s="3" t="inlineStr">
        <x:is>
          <x:t xml:space="preserve">Bear|xAI|2028|SpaceXAI</x:t>
        </x:is>
      </x:c>
      <x:c r="B254" s="3" t="inlineStr">
        <x:is>
          <x:t xml:space="preserve">Bear</x:t>
        </x:is>
      </x:c>
      <x:c r="C254" s="3" t="inlineStr">
        <x:is>
          <x:t xml:space="preserve">xAI</x:t>
        </x:is>
      </x:c>
      <x:c r="D254" s="3" t="n">
        <x:v>2028</x:v>
      </x:c>
      <x:c r="E254" s="3" t="inlineStr">
        <x:is>
          <x:t xml:space="preserve">SpaceXAI</x:t>
        </x:is>
      </x:c>
      <x:c r="F254" s="27" t="n">
        <x:v>1286</x:v>
      </x:c>
      <x:c r="G254" s="17" t="n">
        <x:v>0.24520451</x:v>
      </x:c>
      <x:c r="H254" s="28" t="n">
        <x:f>F254*G254</x:f>
        <x:v>315.33299986</x:v>
      </x:c>
      <x:c r="I254" s="17" t="n">
        <x:v>0.485</x:v>
      </x:c>
      <x:c r="J254" s="6" t="n">
        <x:f>1-I254</x:f>
        <x:v>0.515</x:v>
      </x:c>
      <x:c r="K254" s="28" t="n">
        <x:f>H254*I254</x:f>
        <x:v>152.93650493209998</x:v>
      </x:c>
      <x:c r="L254" s="3" t="inlineStr">
        <x:is>
          <x:t xml:space="preserve">epoch_csp_total_power_x_user_contract_share_seed</x:t>
        </x:is>
      </x:c>
      <x:c r="M254" s="3" t="inlineStr">
        <x:is>
          <x:t xml:space="preserve">SRC_EPOCH_AI_DATA_CENTERS; EPOCH_NORMALIZED_USER_SITES</x:t>
        </x:is>
      </x:c>
      <x:c r="N25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55">
      <x:c r="A255" s="3" t="inlineStr">
        <x:is>
          <x:t xml:space="preserve">Base|xAI|2028|SpaceXAI</x:t>
        </x:is>
      </x:c>
      <x:c r="B255" s="3" t="inlineStr">
        <x:is>
          <x:t xml:space="preserve">Base</x:t>
        </x:is>
      </x:c>
      <x:c r="C255" s="3" t="inlineStr">
        <x:is>
          <x:t xml:space="preserve">xAI</x:t>
        </x:is>
      </x:c>
      <x:c r="D255" s="3" t="n">
        <x:v>2028</x:v>
      </x:c>
      <x:c r="E255" s="3" t="inlineStr">
        <x:is>
          <x:t xml:space="preserve">SpaceXAI</x:t>
        </x:is>
      </x:c>
      <x:c r="F255" s="27" t="n">
        <x:v>1286</x:v>
      </x:c>
      <x:c r="G255" s="17" t="n">
        <x:v>0.24520451</x:v>
      </x:c>
      <x:c r="H255" s="28" t="n">
        <x:f>F255*G255</x:f>
        <x:v>315.33299986</x:v>
      </x:c>
      <x:c r="I255" s="17" t="n">
        <x:v>0.575</x:v>
      </x:c>
      <x:c r="J255" s="6" t="n">
        <x:f>1-I255</x:f>
        <x:v>0.42500000000000004</x:v>
      </x:c>
      <x:c r="K255" s="28" t="n">
        <x:f>H255*I255</x:f>
        <x:v>181.31647491949997</x:v>
      </x:c>
      <x:c r="L255" s="3" t="inlineStr">
        <x:is>
          <x:t xml:space="preserve">epoch_csp_total_power_x_user_contract_share_seed</x:t>
        </x:is>
      </x:c>
      <x:c r="M255" s="3" t="inlineStr">
        <x:is>
          <x:t xml:space="preserve">SRC_EPOCH_AI_DATA_CENTERS; EPOCH_NORMALIZED_USER_SITES</x:t>
        </x:is>
      </x:c>
      <x:c r="N25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56">
      <x:c r="A256" s="3" t="inlineStr">
        <x:is>
          <x:t xml:space="preserve">Bull|xAI|2028|SpaceXAI</x:t>
        </x:is>
      </x:c>
      <x:c r="B256" s="3" t="inlineStr">
        <x:is>
          <x:t xml:space="preserve">Bull</x:t>
        </x:is>
      </x:c>
      <x:c r="C256" s="3" t="inlineStr">
        <x:is>
          <x:t xml:space="preserve">xAI</x:t>
        </x:is>
      </x:c>
      <x:c r="D256" s="3" t="n">
        <x:v>2028</x:v>
      </x:c>
      <x:c r="E256" s="3" t="inlineStr">
        <x:is>
          <x:t xml:space="preserve">SpaceXAI</x:t>
        </x:is>
      </x:c>
      <x:c r="F256" s="27" t="n">
        <x:v>1286</x:v>
      </x:c>
      <x:c r="G256" s="17" t="n">
        <x:v>0.24520451</x:v>
      </x:c>
      <x:c r="H256" s="28" t="n">
        <x:f>F256*G256</x:f>
        <x:v>315.33299986</x:v>
      </x:c>
      <x:c r="I256" s="17" t="n">
        <x:v>0.64</x:v>
      </x:c>
      <x:c r="J256" s="6" t="n">
        <x:f>1-I256</x:f>
        <x:v>0.36</x:v>
      </x:c>
      <x:c r="K256" s="28" t="n">
        <x:f>H256*I256</x:f>
        <x:v>201.8131199104</x:v>
      </x:c>
      <x:c r="L256" s="3" t="inlineStr">
        <x:is>
          <x:t xml:space="preserve">epoch_csp_total_power_x_user_contract_share_seed</x:t>
        </x:is>
      </x:c>
      <x:c r="M256" s="3" t="inlineStr">
        <x:is>
          <x:t xml:space="preserve">SRC_EPOCH_AI_DATA_CENTERS; EPOCH_NORMALIZED_USER_SITES</x:t>
        </x:is>
      </x:c>
      <x:c r="N256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57">
      <x:c r="A257" s="3" t="inlineStr">
        <x:is>
          <x:t xml:space="preserve">Grid-Constrained / Efficiency-Upside|xAI|2028|SpaceXAI</x:t>
        </x:is>
      </x:c>
      <x:c r="B257" s="3" t="inlineStr">
        <x:is>
          <x:t xml:space="preserve">Grid-Constrained / Efficiency-Upside</x:t>
        </x:is>
      </x:c>
      <x:c r="C257" s="3" t="inlineStr">
        <x:is>
          <x:t xml:space="preserve">xAI</x:t>
        </x:is>
      </x:c>
      <x:c r="D257" s="3" t="n">
        <x:v>2028</x:v>
      </x:c>
      <x:c r="E257" s="3" t="inlineStr">
        <x:is>
          <x:t xml:space="preserve">SpaceXAI</x:t>
        </x:is>
      </x:c>
      <x:c r="F257" s="27" t="n">
        <x:v>1286</x:v>
      </x:c>
      <x:c r="G257" s="17" t="n">
        <x:v>0.24520451</x:v>
      </x:c>
      <x:c r="H257" s="28" t="n">
        <x:f>F257*G257</x:f>
        <x:v>315.33299986</x:v>
      </x:c>
      <x:c r="I257" s="17" t="n">
        <x:v>0.605</x:v>
      </x:c>
      <x:c r="J257" s="6" t="n">
        <x:f>1-I257</x:f>
        <x:v>0.395</x:v>
      </x:c>
      <x:c r="K257" s="28" t="n">
        <x:f>H257*I257</x:f>
        <x:v>190.77646491529998</x:v>
      </x:c>
      <x:c r="L257" s="3" t="inlineStr">
        <x:is>
          <x:t xml:space="preserve">epoch_csp_total_power_x_user_contract_share_seed</x:t>
        </x:is>
      </x:c>
      <x:c r="M257" s="3" t="inlineStr">
        <x:is>
          <x:t xml:space="preserve">SRC_EPOCH_AI_DATA_CENTERS; EPOCH_NORMALIZED_USER_SITES</x:t>
        </x:is>
      </x:c>
      <x:c r="N257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58">
      <x:c r="A258" s="3" t="inlineStr">
        <x:is>
          <x:t xml:space="preserve">Bear|xAI|2029|SpaceXAI</x:t>
        </x:is>
      </x:c>
      <x:c r="B258" s="3" t="inlineStr">
        <x:is>
          <x:t xml:space="preserve">Bear</x:t>
        </x:is>
      </x:c>
      <x:c r="C258" s="3" t="inlineStr">
        <x:is>
          <x:t xml:space="preserve">xAI</x:t>
        </x:is>
      </x:c>
      <x:c r="D258" s="3" t="n">
        <x:v>2029</x:v>
      </x:c>
      <x:c r="E258" s="3" t="inlineStr">
        <x:is>
          <x:t xml:space="preserve">SpaceXAI</x:t>
        </x:is>
      </x:c>
      <x:c r="F258" s="27" t="n">
        <x:v>1286</x:v>
      </x:c>
      <x:c r="G258" s="17" t="n">
        <x:v>0.24520451</x:v>
      </x:c>
      <x:c r="H258" s="28" t="n">
        <x:f>F258*G258</x:f>
        <x:v>315.33299986</x:v>
      </x:c>
      <x:c r="I258" s="17" t="n">
        <x:v>0.542</x:v>
      </x:c>
      <x:c r="J258" s="6" t="n">
        <x:f>1-I258</x:f>
        <x:v>0.45799999999999996</x:v>
      </x:c>
      <x:c r="K258" s="28" t="n">
        <x:f>H258*I258</x:f>
        <x:v>170.91048592412</x:v>
      </x:c>
      <x:c r="L258" s="3" t="inlineStr">
        <x:is>
          <x:t xml:space="preserve">epoch_csp_total_power_x_user_contract_share_seed</x:t>
        </x:is>
      </x:c>
      <x:c r="M258" s="3" t="inlineStr">
        <x:is>
          <x:t xml:space="preserve">SRC_EPOCH_AI_DATA_CENTERS; EPOCH_NORMALIZED_USER_SITES</x:t>
        </x:is>
      </x:c>
      <x:c r="N258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59">
      <x:c r="A259" s="3" t="inlineStr">
        <x:is>
          <x:t xml:space="preserve">Base|xAI|2029|SpaceXAI</x:t>
        </x:is>
      </x:c>
      <x:c r="B259" s="3" t="inlineStr">
        <x:is>
          <x:t xml:space="preserve">Base</x:t>
        </x:is>
      </x:c>
      <x:c r="C259" s="3" t="inlineStr">
        <x:is>
          <x:t xml:space="preserve">xAI</x:t>
        </x:is>
      </x:c>
      <x:c r="D259" s="3" t="n">
        <x:v>2029</x:v>
      </x:c>
      <x:c r="E259" s="3" t="inlineStr">
        <x:is>
          <x:t xml:space="preserve">SpaceXAI</x:t>
        </x:is>
      </x:c>
      <x:c r="F259" s="27" t="n">
        <x:v>1286</x:v>
      </x:c>
      <x:c r="G259" s="17" t="n">
        <x:v>0.24520451</x:v>
      </x:c>
      <x:c r="H259" s="28" t="n">
        <x:f>F259*G259</x:f>
        <x:v>315.33299986</x:v>
      </x:c>
      <x:c r="I259" s="17" t="n">
        <x:v>0.637</x:v>
      </x:c>
      <x:c r="J259" s="6" t="n">
        <x:f>1-I259</x:f>
        <x:v>0.363</x:v>
      </x:c>
      <x:c r="K259" s="28" t="n">
        <x:f>H259*I259</x:f>
        <x:v>200.86712091081998</x:v>
      </x:c>
      <x:c r="L259" s="3" t="inlineStr">
        <x:is>
          <x:t xml:space="preserve">epoch_csp_total_power_x_user_contract_share_seed</x:t>
        </x:is>
      </x:c>
      <x:c r="M259" s="3" t="inlineStr">
        <x:is>
          <x:t xml:space="preserve">SRC_EPOCH_AI_DATA_CENTERS; EPOCH_NORMALIZED_USER_SITES</x:t>
        </x:is>
      </x:c>
      <x:c r="N259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60">
      <x:c r="A260" s="3" t="inlineStr">
        <x:is>
          <x:t xml:space="preserve">Bull|xAI|2029|SpaceXAI</x:t>
        </x:is>
      </x:c>
      <x:c r="B260" s="3" t="inlineStr">
        <x:is>
          <x:t xml:space="preserve">Bull</x:t>
        </x:is>
      </x:c>
      <x:c r="C260" s="3" t="inlineStr">
        <x:is>
          <x:t xml:space="preserve">xAI</x:t>
        </x:is>
      </x:c>
      <x:c r="D260" s="3" t="n">
        <x:v>2029</x:v>
      </x:c>
      <x:c r="E260" s="3" t="inlineStr">
        <x:is>
          <x:t xml:space="preserve">SpaceXAI</x:t>
        </x:is>
      </x:c>
      <x:c r="F260" s="27" t="n">
        <x:v>1286</x:v>
      </x:c>
      <x:c r="G260" s="17" t="n">
        <x:v>0.24520451</x:v>
      </x:c>
      <x:c r="H260" s="28" t="n">
        <x:f>F260*G260</x:f>
        <x:v>315.33299986</x:v>
      </x:c>
      <x:c r="I260" s="17" t="n">
        <x:v>0.71</x:v>
      </x:c>
      <x:c r="J260" s="6" t="n">
        <x:f>1-I260</x:f>
        <x:v>0.29000000000000004</x:v>
      </x:c>
      <x:c r="K260" s="28" t="n">
        <x:f>H260*I260</x:f>
        <x:v>223.88642990059998</x:v>
      </x:c>
      <x:c r="L260" s="3" t="inlineStr">
        <x:is>
          <x:t xml:space="preserve">epoch_csp_total_power_x_user_contract_share_seed</x:t>
        </x:is>
      </x:c>
      <x:c r="M260" s="3" t="inlineStr">
        <x:is>
          <x:t xml:space="preserve">SRC_EPOCH_AI_DATA_CENTERS; EPOCH_NORMALIZED_USER_SITES</x:t>
        </x:is>
      </x:c>
      <x:c r="N260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61">
      <x:c r="A261" s="3" t="inlineStr">
        <x:is>
          <x:t xml:space="preserve">Grid-Constrained / Efficiency-Upside|xAI|2029|SpaceXAI</x:t>
        </x:is>
      </x:c>
      <x:c r="B261" s="3" t="inlineStr">
        <x:is>
          <x:t xml:space="preserve">Grid-Constrained / Efficiency-Upside</x:t>
        </x:is>
      </x:c>
      <x:c r="C261" s="3" t="inlineStr">
        <x:is>
          <x:t xml:space="preserve">xAI</x:t>
        </x:is>
      </x:c>
      <x:c r="D261" s="3" t="n">
        <x:v>2029</x:v>
      </x:c>
      <x:c r="E261" s="3" t="inlineStr">
        <x:is>
          <x:t xml:space="preserve">SpaceXAI</x:t>
        </x:is>
      </x:c>
      <x:c r="F261" s="27" t="n">
        <x:v>1286</x:v>
      </x:c>
      <x:c r="G261" s="17" t="n">
        <x:v>0.24520451</x:v>
      </x:c>
      <x:c r="H261" s="28" t="n">
        <x:f>F261*G261</x:f>
        <x:v>315.33299986</x:v>
      </x:c>
      <x:c r="I261" s="17" t="n">
        <x:v>0.672</x:v>
      </x:c>
      <x:c r="J261" s="6" t="n">
        <x:f>1-I261</x:f>
        <x:v>0.32799999999999996</x:v>
      </x:c>
      <x:c r="K261" s="28" t="n">
        <x:f>H261*I261</x:f>
        <x:v>211.90377590591999</x:v>
      </x:c>
      <x:c r="L261" s="3" t="inlineStr">
        <x:is>
          <x:t xml:space="preserve">epoch_csp_total_power_x_user_contract_share_seed</x:t>
        </x:is>
      </x:c>
      <x:c r="M261" s="3" t="inlineStr">
        <x:is>
          <x:t xml:space="preserve">SRC_EPOCH_AI_DATA_CENTERS; EPOCH_NORMALIZED_USER_SITES</x:t>
        </x:is>
      </x:c>
      <x:c r="N261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62">
      <x:c r="A262" s="3" t="inlineStr">
        <x:is>
          <x:t xml:space="preserve">Bear|xAI|2030|SpaceXAI</x:t>
        </x:is>
      </x:c>
      <x:c r="B262" s="3" t="inlineStr">
        <x:is>
          <x:t xml:space="preserve">Bear</x:t>
        </x:is>
      </x:c>
      <x:c r="C262" s="3" t="inlineStr">
        <x:is>
          <x:t xml:space="preserve">xAI</x:t>
        </x:is>
      </x:c>
      <x:c r="D262" s="3" t="n">
        <x:v>2030</x:v>
      </x:c>
      <x:c r="E262" s="3" t="inlineStr">
        <x:is>
          <x:t xml:space="preserve">SpaceXAI</x:t>
        </x:is>
      </x:c>
      <x:c r="F262" s="27" t="n">
        <x:v>1286</x:v>
      </x:c>
      <x:c r="G262" s="17" t="n">
        <x:v>0.24520451</x:v>
      </x:c>
      <x:c r="H262" s="28" t="n">
        <x:f>F262*G262</x:f>
        <x:v>315.33299986</x:v>
      </x:c>
      <x:c r="I262" s="17" t="n">
        <x:v>0.6</x:v>
      </x:c>
      <x:c r="J262" s="6" t="n">
        <x:f>1-I262</x:f>
        <x:v>0.4</x:v>
      </x:c>
      <x:c r="K262" s="28" t="n">
        <x:f>H262*I262</x:f>
        <x:v>189.199799916</x:v>
      </x:c>
      <x:c r="L262" s="3" t="inlineStr">
        <x:is>
          <x:t xml:space="preserve">epoch_csp_total_power_x_user_contract_share_seed</x:t>
        </x:is>
      </x:c>
      <x:c r="M262" s="3" t="inlineStr">
        <x:is>
          <x:t xml:space="preserve">SRC_EPOCH_AI_DATA_CENTERS; EPOCH_NORMALIZED_USER_SITES</x:t>
        </x:is>
      </x:c>
      <x:c r="N262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63">
      <x:c r="A263" s="3" t="inlineStr">
        <x:is>
          <x:t xml:space="preserve">Base|xAI|2030|SpaceXAI</x:t>
        </x:is>
      </x:c>
      <x:c r="B263" s="3" t="inlineStr">
        <x:is>
          <x:t xml:space="preserve">Base</x:t>
        </x:is>
      </x:c>
      <x:c r="C263" s="3" t="inlineStr">
        <x:is>
          <x:t xml:space="preserve">xAI</x:t>
        </x:is>
      </x:c>
      <x:c r="D263" s="3" t="n">
        <x:v>2030</x:v>
      </x:c>
      <x:c r="E263" s="3" t="inlineStr">
        <x:is>
          <x:t xml:space="preserve">SpaceXAI</x:t>
        </x:is>
      </x:c>
      <x:c r="F263" s="27" t="n">
        <x:v>1286</x:v>
      </x:c>
      <x:c r="G263" s="17" t="n">
        <x:v>0.24520451</x:v>
      </x:c>
      <x:c r="H263" s="28" t="n">
        <x:f>F263*G263</x:f>
        <x:v>315.33299986</x:v>
      </x:c>
      <x:c r="I263" s="17" t="n">
        <x:v>0.7</x:v>
      </x:c>
      <x:c r="J263" s="6" t="n">
        <x:f>1-I263</x:f>
        <x:v>0.30000000000000004</x:v>
      </x:c>
      <x:c r="K263" s="28" t="n">
        <x:f>H263*I263</x:f>
        <x:v>220.73309990199996</x:v>
      </x:c>
      <x:c r="L263" s="3" t="inlineStr">
        <x:is>
          <x:t xml:space="preserve">epoch_csp_total_power_x_user_contract_share_seed</x:t>
        </x:is>
      </x:c>
      <x:c r="M263" s="3" t="inlineStr">
        <x:is>
          <x:t xml:space="preserve">SRC_EPOCH_AI_DATA_CENTERS; EPOCH_NORMALIZED_USER_SITES</x:t>
        </x:is>
      </x:c>
      <x:c r="N263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64">
      <x:c r="A264" s="3" t="inlineStr">
        <x:is>
          <x:t xml:space="preserve">Bull|xAI|2030|SpaceXAI</x:t>
        </x:is>
      </x:c>
      <x:c r="B264" s="3" t="inlineStr">
        <x:is>
          <x:t xml:space="preserve">Bull</x:t>
        </x:is>
      </x:c>
      <x:c r="C264" s="3" t="inlineStr">
        <x:is>
          <x:t xml:space="preserve">xAI</x:t>
        </x:is>
      </x:c>
      <x:c r="D264" s="3" t="n">
        <x:v>2030</x:v>
      </x:c>
      <x:c r="E264" s="3" t="inlineStr">
        <x:is>
          <x:t xml:space="preserve">SpaceXAI</x:t>
        </x:is>
      </x:c>
      <x:c r="F264" s="27" t="n">
        <x:v>1286</x:v>
      </x:c>
      <x:c r="G264" s="17" t="n">
        <x:v>0.24520451</x:v>
      </x:c>
      <x:c r="H264" s="28" t="n">
        <x:f>F264*G264</x:f>
        <x:v>315.33299986</x:v>
      </x:c>
      <x:c r="I264" s="17" t="n">
        <x:v>0.78</x:v>
      </x:c>
      <x:c r="J264" s="6" t="n">
        <x:f>1-I264</x:f>
        <x:v>0.21999999999999997</x:v>
      </x:c>
      <x:c r="K264" s="28" t="n">
        <x:f>H264*I264</x:f>
        <x:v>245.9597398908</x:v>
      </x:c>
      <x:c r="L264" s="3" t="inlineStr">
        <x:is>
          <x:t xml:space="preserve">epoch_csp_total_power_x_user_contract_share_seed</x:t>
        </x:is>
      </x:c>
      <x:c r="M264" s="3" t="inlineStr">
        <x:is>
          <x:t xml:space="preserve">SRC_EPOCH_AI_DATA_CENTERS; EPOCH_NORMALIZED_USER_SITES</x:t>
        </x:is>
      </x:c>
      <x:c r="N264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65">
      <x:c r="A265" s="3" t="inlineStr">
        <x:is>
          <x:t xml:space="preserve">Grid-Constrained / Efficiency-Upside|xAI|2030|SpaceXAI</x:t>
        </x:is>
      </x:c>
      <x:c r="B265" s="3" t="inlineStr">
        <x:is>
          <x:t xml:space="preserve">Grid-Constrained / Efficiency-Upside</x:t>
        </x:is>
      </x:c>
      <x:c r="C265" s="3" t="inlineStr">
        <x:is>
          <x:t xml:space="preserve">xAI</x:t>
        </x:is>
      </x:c>
      <x:c r="D265" s="3" t="n">
        <x:v>2030</x:v>
      </x:c>
      <x:c r="E265" s="3" t="inlineStr">
        <x:is>
          <x:t xml:space="preserve">SpaceXAI</x:t>
        </x:is>
      </x:c>
      <x:c r="F265" s="27" t="n">
        <x:v>1286</x:v>
      </x:c>
      <x:c r="G265" s="17" t="n">
        <x:v>0.24520451</x:v>
      </x:c>
      <x:c r="H265" s="28" t="n">
        <x:f>F265*G265</x:f>
        <x:v>315.33299986</x:v>
      </x:c>
      <x:c r="I265" s="17" t="n">
        <x:v>0.74</x:v>
      </x:c>
      <x:c r="J265" s="6" t="n">
        <x:f>1-I265</x:f>
        <x:v>0.26</x:v>
      </x:c>
      <x:c r="K265" s="28" t="n">
        <x:f>H265*I265</x:f>
        <x:v>233.34641989639996</x:v>
      </x:c>
      <x:c r="L265" s="3" t="inlineStr">
        <x:is>
          <x:t xml:space="preserve">epoch_csp_total_power_x_user_contract_share_seed</x:t>
        </x:is>
      </x:c>
      <x:c r="M265" s="3" t="inlineStr">
        <x:is>
          <x:t xml:space="preserve">SRC_EPOCH_AI_DATA_CENTERS; EPOCH_NORMALIZED_USER_SITES</x:t>
        </x:is>
      </x:c>
      <x:c r="N265" s="3" t="inlineStr">
        <x:is>
          <x:t xml:space="preserve">Seeded as CSP total power times AI-company attributed contract share. Replace csp_total_power_mw and ai_contract_share_of_csp with your long-term contract dataset.</x:t>
        </x:is>
      </x:c>
    </x:row>
    <x:row r="266">
      <x:c r="A266" s="3" t="inlineStr">
        <x:is>
          <x:t xml:space="preserve">Bear|DeepSeek|2026|Legacy company envelope - DeepSeek</x:t>
        </x:is>
      </x:c>
      <x:c r="B266" s="3" t="inlineStr">
        <x:is>
          <x:t xml:space="preserve">Bear</x:t>
        </x:is>
      </x:c>
      <x:c r="C266" s="3" t="inlineStr">
        <x:is>
          <x:t xml:space="preserve">DeepSeek</x:t>
        </x:is>
      </x:c>
      <x:c r="D266" s="3" t="n">
        <x:v>2026</x:v>
      </x:c>
      <x:c r="E266" s="3" t="inlineStr">
        <x:is>
          <x:t xml:space="preserve">Legacy company envelope - DeepSeek</x:t>
        </x:is>
      </x:c>
      <x:c r="F266" s="27" t="n">
        <x:v>89</x:v>
      </x:c>
      <x:c r="G266" s="17" t="n">
        <x:v>1</x:v>
      </x:c>
      <x:c r="H266" s="28" t="n">
        <x:f>F266*G266</x:f>
        <x:v>89</x:v>
      </x:c>
      <x:c r="I266" s="17" t="n">
        <x:v>0.54</x:v>
      </x:c>
      <x:c r="J266" s="6" t="n">
        <x:f>1-I266</x:f>
        <x:v>0.45999999999999996</x:v>
      </x:c>
      <x:c r="K266" s="28" t="n">
        <x:f>H266*I266</x:f>
        <x:v>48.06</x:v>
      </x:c>
      <x:c r="L266" s="3" t="inlineStr">
        <x:is>
          <x:t xml:space="preserve">legacy_company_envelope_fallback</x:t>
        </x:is>
      </x:c>
      <x:c r="M266" s="3" t="inlineStr">
        <x:is>
          <x:t xml:space="preserve">SRC_DEEPSEEK_V3; SRC_DEEPSEEK_R1; SRC_DEEPSEEK_H800_INFERENCE</x:t>
        </x:is>
      </x:c>
      <x:c r="N266" s="3" t="inlineStr">
        <x:is>
          <x:t xml:space="preserve">No mapped CSP contract rows were available, so the prior company-level accelerator mix remains as fallback.</x:t>
        </x:is>
      </x:c>
    </x:row>
    <x:row r="267">
      <x:c r="A267" s="3" t="inlineStr">
        <x:is>
          <x:t xml:space="preserve">Bear|DeepSeek|2027|Legacy company envelope - DeepSeek</x:t>
        </x:is>
      </x:c>
      <x:c r="B267" s="3" t="inlineStr">
        <x:is>
          <x:t xml:space="preserve">Bear</x:t>
        </x:is>
      </x:c>
      <x:c r="C267" s="3" t="inlineStr">
        <x:is>
          <x:t xml:space="preserve">DeepSeek</x:t>
        </x:is>
      </x:c>
      <x:c r="D267" s="3" t="n">
        <x:v>2027</x:v>
      </x:c>
      <x:c r="E267" s="3" t="inlineStr">
        <x:is>
          <x:t xml:space="preserve">Legacy company envelope - DeepSeek</x:t>
        </x:is>
      </x:c>
      <x:c r="F267" s="27" t="n">
        <x:v>240</x:v>
      </x:c>
      <x:c r="G267" s="17" t="n">
        <x:v>1</x:v>
      </x:c>
      <x:c r="H267" s="28" t="n">
        <x:f>F267*G267</x:f>
        <x:v>240</x:v>
      </x:c>
      <x:c r="I267" s="17" t="n">
        <x:v>0.585</x:v>
      </x:c>
      <x:c r="J267" s="6" t="n">
        <x:f>1-I267</x:f>
        <x:v>0.41500000000000004</x:v>
      </x:c>
      <x:c r="K267" s="28" t="n">
        <x:f>H267*I267</x:f>
        <x:v>140.39999999999998</x:v>
      </x:c>
      <x:c r="L267" s="3" t="inlineStr">
        <x:is>
          <x:t xml:space="preserve">legacy_company_envelope_fallback</x:t>
        </x:is>
      </x:c>
      <x:c r="M267" s="3" t="inlineStr">
        <x:is>
          <x:t xml:space="preserve">SRC_DEEPSEEK_V3; SRC_DEEPSEEK_R1; SRC_DEEPSEEK_H800_INFERENCE</x:t>
        </x:is>
      </x:c>
      <x:c r="N267" s="3" t="inlineStr">
        <x:is>
          <x:t xml:space="preserve">No mapped CSP contract rows were available, so the prior company-level accelerator mix remains as fallback.</x:t>
        </x:is>
      </x:c>
    </x:row>
    <x:row r="268">
      <x:c r="A268" s="3" t="inlineStr">
        <x:is>
          <x:t xml:space="preserve">Bear|DeepSeek|2028|Legacy company envelope - DeepSeek</x:t>
        </x:is>
      </x:c>
      <x:c r="B268" s="3" t="inlineStr">
        <x:is>
          <x:t xml:space="preserve">Bear</x:t>
        </x:is>
      </x:c>
      <x:c r="C268" s="3" t="inlineStr">
        <x:is>
          <x:t xml:space="preserve">DeepSeek</x:t>
        </x:is>
      </x:c>
      <x:c r="D268" s="3" t="n">
        <x:v>2028</x:v>
      </x:c>
      <x:c r="E268" s="3" t="inlineStr">
        <x:is>
          <x:t xml:space="preserve">Legacy company envelope - DeepSeek</x:t>
        </x:is>
      </x:c>
      <x:c r="F268" s="27" t="n">
        <x:v>384</x:v>
      </x:c>
      <x:c r="G268" s="17" t="n">
        <x:v>1</x:v>
      </x:c>
      <x:c r="H268" s="28" t="n">
        <x:f>F268*G268</x:f>
        <x:v>384</x:v>
      </x:c>
      <x:c r="I268" s="17" t="n">
        <x:v>0.63</x:v>
      </x:c>
      <x:c r="J268" s="6" t="n">
        <x:f>1-I268</x:f>
        <x:v>0.37</x:v>
      </x:c>
      <x:c r="K268" s="28" t="n">
        <x:f>H268*I268</x:f>
        <x:v>241.92000000000002</x:v>
      </x:c>
      <x:c r="L268" s="3" t="inlineStr">
        <x:is>
          <x:t xml:space="preserve">legacy_company_envelope_fallback</x:t>
        </x:is>
      </x:c>
      <x:c r="M268" s="3" t="inlineStr">
        <x:is>
          <x:t xml:space="preserve">SRC_DEEPSEEK_V3; SRC_DEEPSEEK_R1; SRC_DEEPSEEK_H800_INFERENCE</x:t>
        </x:is>
      </x:c>
      <x:c r="N268" s="3" t="inlineStr">
        <x:is>
          <x:t xml:space="preserve">No mapped CSP contract rows were available, so the prior company-level accelerator mix remains as fallback.</x:t>
        </x:is>
      </x:c>
    </x:row>
    <x:row r="269">
      <x:c r="A269" s="3" t="inlineStr">
        <x:is>
          <x:t xml:space="preserve">Bear|DeepSeek|2029|Legacy company envelope - DeepSeek</x:t>
        </x:is>
      </x:c>
      <x:c r="B269" s="3" t="inlineStr">
        <x:is>
          <x:t xml:space="preserve">Bear</x:t>
        </x:is>
      </x:c>
      <x:c r="C269" s="3" t="inlineStr">
        <x:is>
          <x:t xml:space="preserve">DeepSeek</x:t>
        </x:is>
      </x:c>
      <x:c r="D269" s="3" t="n">
        <x:v>2029</x:v>
      </x:c>
      <x:c r="E269" s="3" t="inlineStr">
        <x:is>
          <x:t xml:space="preserve">Legacy company envelope - DeepSeek</x:t>
        </x:is>
      </x:c>
      <x:c r="F269" s="27" t="n">
        <x:v>521</x:v>
      </x:c>
      <x:c r="G269" s="17" t="n">
        <x:v>1</x:v>
      </x:c>
      <x:c r="H269" s="28" t="n">
        <x:f>F269*G269</x:f>
        <x:v>521</x:v>
      </x:c>
      <x:c r="I269" s="17" t="n">
        <x:v>0.675</x:v>
      </x:c>
      <x:c r="J269" s="6" t="n">
        <x:f>1-I269</x:f>
        <x:v>0.32499999999999996</x:v>
      </x:c>
      <x:c r="K269" s="28" t="n">
        <x:f>H269*I269</x:f>
        <x:v>351.675</x:v>
      </x:c>
      <x:c r="L269" s="3" t="inlineStr">
        <x:is>
          <x:t xml:space="preserve">legacy_company_envelope_fallback</x:t>
        </x:is>
      </x:c>
      <x:c r="M269" s="3" t="inlineStr">
        <x:is>
          <x:t xml:space="preserve">SRC_DEEPSEEK_V3; SRC_DEEPSEEK_R1; SRC_DEEPSEEK_H800_INFERENCE</x:t>
        </x:is>
      </x:c>
      <x:c r="N269" s="3" t="inlineStr">
        <x:is>
          <x:t xml:space="preserve">No mapped CSP contract rows were available, so the prior company-level accelerator mix remains as fallback.</x:t>
        </x:is>
      </x:c>
    </x:row>
    <x:row r="270">
      <x:c r="A270" s="3" t="inlineStr">
        <x:is>
          <x:t xml:space="preserve">Bear|DeepSeek|2030|Legacy company envelope - DeepSeek</x:t>
        </x:is>
      </x:c>
      <x:c r="B270" s="3" t="inlineStr">
        <x:is>
          <x:t xml:space="preserve">Bear</x:t>
        </x:is>
      </x:c>
      <x:c r="C270" s="3" t="inlineStr">
        <x:is>
          <x:t xml:space="preserve">DeepSeek</x:t>
        </x:is>
      </x:c>
      <x:c r="D270" s="3" t="n">
        <x:v>2030</x:v>
      </x:c>
      <x:c r="E270" s="3" t="inlineStr">
        <x:is>
          <x:t xml:space="preserve">Legacy company envelope - DeepSeek</x:t>
        </x:is>
      </x:c>
      <x:c r="F270" s="27" t="n">
        <x:v>651</x:v>
      </x:c>
      <x:c r="G270" s="17" t="n">
        <x:v>1</x:v>
      </x:c>
      <x:c r="H270" s="28" t="n">
        <x:f>F270*G270</x:f>
        <x:v>651</x:v>
      </x:c>
      <x:c r="I270" s="17" t="n">
        <x:v>0.72</x:v>
      </x:c>
      <x:c r="J270" s="6" t="n">
        <x:f>1-I270</x:f>
        <x:v>0.28</x:v>
      </x:c>
      <x:c r="K270" s="28" t="n">
        <x:f>H270*I270</x:f>
        <x:v>468.71999999999997</x:v>
      </x:c>
      <x:c r="L270" s="3" t="inlineStr">
        <x:is>
          <x:t xml:space="preserve">legacy_company_envelope_fallback</x:t>
        </x:is>
      </x:c>
      <x:c r="M270" s="3" t="inlineStr">
        <x:is>
          <x:t xml:space="preserve">SRC_DEEPSEEK_V3; SRC_DEEPSEEK_R1; SRC_DEEPSEEK_H800_INFERENCE</x:t>
        </x:is>
      </x:c>
      <x:c r="N270" s="3" t="inlineStr">
        <x:is>
          <x:t xml:space="preserve">No mapped CSP contract rows were available, so the prior company-level accelerator mix remains as fallback.</x:t>
        </x:is>
      </x:c>
    </x:row>
    <x:row r="271">
      <x:c r="A271" s="3" t="inlineStr">
        <x:is>
          <x:t xml:space="preserve">Bear|Tencent|2026|Legacy company envelope - Tencent</x:t>
        </x:is>
      </x:c>
      <x:c r="B271" s="3" t="inlineStr">
        <x:is>
          <x:t xml:space="preserve">Bear</x:t>
        </x:is>
      </x:c>
      <x:c r="C271" s="3" t="inlineStr">
        <x:is>
          <x:t xml:space="preserve">Tencent</x:t>
        </x:is>
      </x:c>
      <x:c r="D271" s="3" t="n">
        <x:v>2026</x:v>
      </x:c>
      <x:c r="E271" s="3" t="inlineStr">
        <x:is>
          <x:t xml:space="preserve">Legacy company envelope - Tencent</x:t>
        </x:is>
      </x:c>
      <x:c r="F271" s="27" t="n">
        <x:v>277</x:v>
      </x:c>
      <x:c r="G271" s="17" t="n">
        <x:v>1</x:v>
      </x:c>
      <x:c r="H271" s="28" t="n">
        <x:f>F271*G271</x:f>
        <x:v>277</x:v>
      </x:c>
      <x:c r="I271" s="17" t="n">
        <x:v>0.52</x:v>
      </x:c>
      <x:c r="J271" s="6" t="n">
        <x:f>1-I271</x:f>
        <x:v>0.48</x:v>
      </x:c>
      <x:c r="K271" s="28" t="n">
        <x:f>H271*I271</x:f>
        <x:v>144.04</x:v>
      </x:c>
      <x:c r="L271" s="3" t="inlineStr">
        <x:is>
          <x:t xml:space="preserve">legacy_company_envelope_fallback</x:t>
        </x:is>
      </x:c>
      <x:c r="M271" s="3" t="inlineStr">
        <x:is>
          <x:t xml:space="preserve">SRC_TENCENT_HUNYUAN; SRC_TENCENT_HY3; SRC_TENCENT_AI_INFRA_MOE</x:t>
        </x:is>
      </x:c>
      <x:c r="N271" s="3" t="inlineStr">
        <x:is>
          <x:t xml:space="preserve">No mapped CSP contract rows were available, so the prior company-level accelerator mix remains as fallback.</x:t>
        </x:is>
      </x:c>
    </x:row>
    <x:row r="272">
      <x:c r="A272" s="3" t="inlineStr">
        <x:is>
          <x:t xml:space="preserve">Bear|Tencent|2027|Legacy company envelope - Tencent</x:t>
        </x:is>
      </x:c>
      <x:c r="B272" s="3" t="inlineStr">
        <x:is>
          <x:t xml:space="preserve">Bear</x:t>
        </x:is>
      </x:c>
      <x:c r="C272" s="3" t="inlineStr">
        <x:is>
          <x:t xml:space="preserve">Tencent</x:t>
        </x:is>
      </x:c>
      <x:c r="D272" s="3" t="n">
        <x:v>2027</x:v>
      </x:c>
      <x:c r="E272" s="3" t="inlineStr">
        <x:is>
          <x:t xml:space="preserve">Legacy company envelope - Tencent</x:t>
        </x:is>
      </x:c>
      <x:c r="F272" s="27" t="n">
        <x:v>563</x:v>
      </x:c>
      <x:c r="G272" s="17" t="n">
        <x:v>1</x:v>
      </x:c>
      <x:c r="H272" s="28" t="n">
        <x:f>F272*G272</x:f>
        <x:v>563</x:v>
      </x:c>
      <x:c r="I272" s="17" t="n">
        <x:v>0.5649999999999999</x:v>
      </x:c>
      <x:c r="J272" s="6" t="n">
        <x:f>1-I272</x:f>
        <x:v>0.43500000000000005</x:v>
      </x:c>
      <x:c r="K272" s="28" t="n">
        <x:f>H272*I272</x:f>
        <x:v>318.09499999999997</x:v>
      </x:c>
      <x:c r="L272" s="3" t="inlineStr">
        <x:is>
          <x:t xml:space="preserve">legacy_company_envelope_fallback</x:t>
        </x:is>
      </x:c>
      <x:c r="M272" s="3" t="inlineStr">
        <x:is>
          <x:t xml:space="preserve">SRC_TENCENT_HUNYUAN; SRC_TENCENT_HY3; SRC_TENCENT_AI_INFRA_MOE</x:t>
        </x:is>
      </x:c>
      <x:c r="N272" s="3" t="inlineStr">
        <x:is>
          <x:t xml:space="preserve">No mapped CSP contract rows were available, so the prior company-level accelerator mix remains as fallback.</x:t>
        </x:is>
      </x:c>
    </x:row>
    <x:row r="273">
      <x:c r="A273" s="3" t="inlineStr">
        <x:is>
          <x:t xml:space="preserve">Bear|Tencent|2028|Legacy company envelope - Tencent</x:t>
        </x:is>
      </x:c>
      <x:c r="B273" s="3" t="inlineStr">
        <x:is>
          <x:t xml:space="preserve">Bear</x:t>
        </x:is>
      </x:c>
      <x:c r="C273" s="3" t="inlineStr">
        <x:is>
          <x:t xml:space="preserve">Tencent</x:t>
        </x:is>
      </x:c>
      <x:c r="D273" s="3" t="n">
        <x:v>2028</x:v>
      </x:c>
      <x:c r="E273" s="3" t="inlineStr">
        <x:is>
          <x:t xml:space="preserve">Legacy company envelope - Tencent</x:t>
        </x:is>
      </x:c>
      <x:c r="F273" s="27" t="n">
        <x:v>837</x:v>
      </x:c>
      <x:c r="G273" s="17" t="n">
        <x:v>1</x:v>
      </x:c>
      <x:c r="H273" s="28" t="n">
        <x:f>F273*G273</x:f>
        <x:v>837</x:v>
      </x:c>
      <x:c r="I273" s="17" t="n">
        <x:v>0.61</x:v>
      </x:c>
      <x:c r="J273" s="6" t="n">
        <x:f>1-I273</x:f>
        <x:v>0.39</x:v>
      </x:c>
      <x:c r="K273" s="28" t="n">
        <x:f>H273*I273</x:f>
        <x:v>510.57</x:v>
      </x:c>
      <x:c r="L273" s="3" t="inlineStr">
        <x:is>
          <x:t xml:space="preserve">legacy_company_envelope_fallback</x:t>
        </x:is>
      </x:c>
      <x:c r="M273" s="3" t="inlineStr">
        <x:is>
          <x:t xml:space="preserve">SRC_TENCENT_HUNYUAN; SRC_TENCENT_HY3; SRC_TENCENT_AI_INFRA_MOE</x:t>
        </x:is>
      </x:c>
      <x:c r="N273" s="3" t="inlineStr">
        <x:is>
          <x:t xml:space="preserve">No mapped CSP contract rows were available, so the prior company-level accelerator mix remains as fallback.</x:t>
        </x:is>
      </x:c>
    </x:row>
    <x:row r="274">
      <x:c r="A274" s="3" t="inlineStr">
        <x:is>
          <x:t xml:space="preserve">Bear|Tencent|2029|Legacy company envelope - Tencent</x:t>
        </x:is>
      </x:c>
      <x:c r="B274" s="3" t="inlineStr">
        <x:is>
          <x:t xml:space="preserve">Bear</x:t>
        </x:is>
      </x:c>
      <x:c r="C274" s="3" t="inlineStr">
        <x:is>
          <x:t xml:space="preserve">Tencent</x:t>
        </x:is>
      </x:c>
      <x:c r="D274" s="3" t="n">
        <x:v>2029</x:v>
      </x:c>
      <x:c r="E274" s="3" t="inlineStr">
        <x:is>
          <x:t xml:space="preserve">Legacy company envelope - Tencent</x:t>
        </x:is>
      </x:c>
      <x:c r="F274" s="27" t="n">
        <x:v>1097</x:v>
      </x:c>
      <x:c r="G274" s="17" t="n">
        <x:v>1</x:v>
      </x:c>
      <x:c r="H274" s="28" t="n">
        <x:f>F274*G274</x:f>
        <x:v>1097</x:v>
      </x:c>
      <x:c r="I274" s="17" t="n">
        <x:v>0.655</x:v>
      </x:c>
      <x:c r="J274" s="6" t="n">
        <x:f>1-I274</x:f>
        <x:v>0.345</x:v>
      </x:c>
      <x:c r="K274" s="28" t="n">
        <x:f>H274*I274</x:f>
        <x:v>718.5350000000001</x:v>
      </x:c>
      <x:c r="L274" s="3" t="inlineStr">
        <x:is>
          <x:t xml:space="preserve">legacy_company_envelope_fallback</x:t>
        </x:is>
      </x:c>
      <x:c r="M274" s="3" t="inlineStr">
        <x:is>
          <x:t xml:space="preserve">SRC_TENCENT_HUNYUAN; SRC_TENCENT_HY3; SRC_TENCENT_AI_INFRA_MOE</x:t>
        </x:is>
      </x:c>
      <x:c r="N274" s="3" t="inlineStr">
        <x:is>
          <x:t xml:space="preserve">No mapped CSP contract rows were available, so the prior company-level accelerator mix remains as fallback.</x:t>
        </x:is>
      </x:c>
    </x:row>
    <x:row r="275">
      <x:c r="A275" s="3" t="inlineStr">
        <x:is>
          <x:t xml:space="preserve">Bear|Tencent|2030|Legacy company envelope - Tencent</x:t>
        </x:is>
      </x:c>
      <x:c r="B275" s="3" t="inlineStr">
        <x:is>
          <x:t xml:space="preserve">Bear</x:t>
        </x:is>
      </x:c>
      <x:c r="C275" s="3" t="inlineStr">
        <x:is>
          <x:t xml:space="preserve">Tencent</x:t>
        </x:is>
      </x:c>
      <x:c r="D275" s="3" t="n">
        <x:v>2030</x:v>
      </x:c>
      <x:c r="E275" s="3" t="inlineStr">
        <x:is>
          <x:t xml:space="preserve">Legacy company envelope - Tencent</x:t>
        </x:is>
      </x:c>
      <x:c r="F275" s="27" t="n">
        <x:v>1344</x:v>
      </x:c>
      <x:c r="G275" s="17" t="n">
        <x:v>1</x:v>
      </x:c>
      <x:c r="H275" s="28" t="n">
        <x:f>F275*G275</x:f>
        <x:v>1344</x:v>
      </x:c>
      <x:c r="I275" s="17" t="n">
        <x:v>0.7</x:v>
      </x:c>
      <x:c r="J275" s="6" t="n">
        <x:f>1-I275</x:f>
        <x:v>0.30000000000000004</x:v>
      </x:c>
      <x:c r="K275" s="28" t="n">
        <x:f>H275*I275</x:f>
        <x:v>940.8</x:v>
      </x:c>
      <x:c r="L275" s="3" t="inlineStr">
        <x:is>
          <x:t xml:space="preserve">legacy_company_envelope_fallback</x:t>
        </x:is>
      </x:c>
      <x:c r="M275" s="3" t="inlineStr">
        <x:is>
          <x:t xml:space="preserve">SRC_TENCENT_HUNYUAN; SRC_TENCENT_HY3; SRC_TENCENT_AI_INFRA_MOE</x:t>
        </x:is>
      </x:c>
      <x:c r="N275" s="3" t="inlineStr">
        <x:is>
          <x:t xml:space="preserve">No mapped CSP contract rows were available, so the prior company-level accelerator mix remains as fallback.</x:t>
        </x:is>
      </x:c>
    </x:row>
    <x:row r="276">
      <x:c r="A276" s="3" t="inlineStr">
        <x:is>
          <x:t xml:space="preserve">Base|DeepSeek|2026|Legacy company envelope - DeepSeek</x:t>
        </x:is>
      </x:c>
      <x:c r="B276" s="3" t="inlineStr">
        <x:is>
          <x:t xml:space="preserve">Base</x:t>
        </x:is>
      </x:c>
      <x:c r="C276" s="3" t="inlineStr">
        <x:is>
          <x:t xml:space="preserve">DeepSeek</x:t>
        </x:is>
      </x:c>
      <x:c r="D276" s="3" t="n">
        <x:v>2026</x:v>
      </x:c>
      <x:c r="E276" s="3" t="inlineStr">
        <x:is>
          <x:t xml:space="preserve">Legacy company envelope - DeepSeek</x:t>
        </x:is>
      </x:c>
      <x:c r="F276" s="27" t="n">
        <x:v>99</x:v>
      </x:c>
      <x:c r="G276" s="17" t="n">
        <x:v>1</x:v>
      </x:c>
      <x:c r="H276" s="28" t="n">
        <x:f>F276*G276</x:f>
        <x:v>99</x:v>
      </x:c>
      <x:c r="I276" s="17" t="n">
        <x:v>0.62</x:v>
      </x:c>
      <x:c r="J276" s="6" t="n">
        <x:f>1-I276</x:f>
        <x:v>0.38</x:v>
      </x:c>
      <x:c r="K276" s="28" t="n">
        <x:f>H276*I276</x:f>
        <x:v>61.38</x:v>
      </x:c>
      <x:c r="L276" s="3" t="inlineStr">
        <x:is>
          <x:t xml:space="preserve">legacy_company_envelope_fallback</x:t>
        </x:is>
      </x:c>
      <x:c r="M276" s="3" t="inlineStr">
        <x:is>
          <x:t xml:space="preserve">SRC_DEEPSEEK_V3; SRC_DEEPSEEK_R1; SRC_DEEPSEEK_H800_INFERENCE</x:t>
        </x:is>
      </x:c>
      <x:c r="N276" s="3" t="inlineStr">
        <x:is>
          <x:t xml:space="preserve">No mapped CSP contract rows were available, so the prior company-level accelerator mix remains as fallback.</x:t>
        </x:is>
      </x:c>
    </x:row>
    <x:row r="277">
      <x:c r="A277" s="3" t="inlineStr">
        <x:is>
          <x:t xml:space="preserve">Base|DeepSeek|2027|Legacy company envelope - DeepSeek</x:t>
        </x:is>
      </x:c>
      <x:c r="B277" s="3" t="inlineStr">
        <x:is>
          <x:t xml:space="preserve">Base</x:t>
        </x:is>
      </x:c>
      <x:c r="C277" s="3" t="inlineStr">
        <x:is>
          <x:t xml:space="preserve">DeepSeek</x:t>
        </x:is>
      </x:c>
      <x:c r="D277" s="3" t="n">
        <x:v>2027</x:v>
      </x:c>
      <x:c r="E277" s="3" t="inlineStr">
        <x:is>
          <x:t xml:space="preserve">Legacy company envelope - DeepSeek</x:t>
        </x:is>
      </x:c>
      <x:c r="F277" s="27" t="n">
        <x:v>273</x:v>
      </x:c>
      <x:c r="G277" s="17" t="n">
        <x:v>1</x:v>
      </x:c>
      <x:c r="H277" s="28" t="n">
        <x:f>F277*G277</x:f>
        <x:v>273</x:v>
      </x:c>
      <x:c r="I277" s="17" t="n">
        <x:v>0.67</x:v>
      </x:c>
      <x:c r="J277" s="6" t="n">
        <x:f>1-I277</x:f>
        <x:v>0.32999999999999996</x:v>
      </x:c>
      <x:c r="K277" s="28" t="n">
        <x:f>H277*I277</x:f>
        <x:v>182.91000000000003</x:v>
      </x:c>
      <x:c r="L277" s="3" t="inlineStr">
        <x:is>
          <x:t xml:space="preserve">legacy_company_envelope_fallback</x:t>
        </x:is>
      </x:c>
      <x:c r="M277" s="3" t="inlineStr">
        <x:is>
          <x:t xml:space="preserve">SRC_DEEPSEEK_V3; SRC_DEEPSEEK_R1; SRC_DEEPSEEK_H800_INFERENCE</x:t>
        </x:is>
      </x:c>
      <x:c r="N277" s="3" t="inlineStr">
        <x:is>
          <x:t xml:space="preserve">No mapped CSP contract rows were available, so the prior company-level accelerator mix remains as fallback.</x:t>
        </x:is>
      </x:c>
    </x:row>
    <x:row r="278">
      <x:c r="A278" s="3" t="inlineStr">
        <x:is>
          <x:t xml:space="preserve">Base|DeepSeek|2028|Legacy company envelope - DeepSeek</x:t>
        </x:is>
      </x:c>
      <x:c r="B278" s="3" t="inlineStr">
        <x:is>
          <x:t xml:space="preserve">Base</x:t>
        </x:is>
      </x:c>
      <x:c r="C278" s="3" t="inlineStr">
        <x:is>
          <x:t xml:space="preserve">DeepSeek</x:t>
        </x:is>
      </x:c>
      <x:c r="D278" s="3" t="n">
        <x:v>2028</x:v>
      </x:c>
      <x:c r="E278" s="3" t="inlineStr">
        <x:is>
          <x:t xml:space="preserve">Legacy company envelope - DeepSeek</x:t>
        </x:is>
      </x:c>
      <x:c r="F278" s="27" t="n">
        <x:v>446</x:v>
      </x:c>
      <x:c r="G278" s="17" t="n">
        <x:v>1</x:v>
      </x:c>
      <x:c r="H278" s="28" t="n">
        <x:f>F278*G278</x:f>
        <x:v>446</x:v>
      </x:c>
      <x:c r="I278" s="17" t="n">
        <x:v>0.72</x:v>
      </x:c>
      <x:c r="J278" s="6" t="n">
        <x:f>1-I278</x:f>
        <x:v>0.28</x:v>
      </x:c>
      <x:c r="K278" s="28" t="n">
        <x:f>H278*I278</x:f>
        <x:v>321.12</x:v>
      </x:c>
      <x:c r="L278" s="3" t="inlineStr">
        <x:is>
          <x:t xml:space="preserve">legacy_company_envelope_fallback</x:t>
        </x:is>
      </x:c>
      <x:c r="M278" s="3" t="inlineStr">
        <x:is>
          <x:t xml:space="preserve">SRC_DEEPSEEK_V3; SRC_DEEPSEEK_R1; SRC_DEEPSEEK_H800_INFERENCE</x:t>
        </x:is>
      </x:c>
      <x:c r="N278" s="3" t="inlineStr">
        <x:is>
          <x:t xml:space="preserve">No mapped CSP contract rows were available, so the prior company-level accelerator mix remains as fallback.</x:t>
        </x:is>
      </x:c>
    </x:row>
    <x:row r="279">
      <x:c r="A279" s="3" t="inlineStr">
        <x:is>
          <x:t xml:space="preserve">Base|DeepSeek|2029|Legacy company envelope - DeepSeek</x:t>
        </x:is>
      </x:c>
      <x:c r="B279" s="3" t="inlineStr">
        <x:is>
          <x:t xml:space="preserve">Base</x:t>
        </x:is>
      </x:c>
      <x:c r="C279" s="3" t="inlineStr">
        <x:is>
          <x:t xml:space="preserve">DeepSeek</x:t>
        </x:is>
      </x:c>
      <x:c r="D279" s="3" t="n">
        <x:v>2029</x:v>
      </x:c>
      <x:c r="E279" s="3" t="inlineStr">
        <x:is>
          <x:t xml:space="preserve">Legacy company envelope - DeepSeek</x:t>
        </x:is>
      </x:c>
      <x:c r="F279" s="27" t="n">
        <x:v>620</x:v>
      </x:c>
      <x:c r="G279" s="17" t="n">
        <x:v>1</x:v>
      </x:c>
      <x:c r="H279" s="28" t="n">
        <x:f>F279*G279</x:f>
        <x:v>620</x:v>
      </x:c>
      <x:c r="I279" s="17" t="n">
        <x:v>0.77</x:v>
      </x:c>
      <x:c r="J279" s="6" t="n">
        <x:f>1-I279</x:f>
        <x:v>0.22999999999999998</x:v>
      </x:c>
      <x:c r="K279" s="28" t="n">
        <x:f>H279*I279</x:f>
        <x:v>477.40000000000003</x:v>
      </x:c>
      <x:c r="L279" s="3" t="inlineStr">
        <x:is>
          <x:t xml:space="preserve">legacy_company_envelope_fallback</x:t>
        </x:is>
      </x:c>
      <x:c r="M279" s="3" t="inlineStr">
        <x:is>
          <x:t xml:space="preserve">SRC_DEEPSEEK_V3; SRC_DEEPSEEK_R1; SRC_DEEPSEEK_H800_INFERENCE</x:t>
        </x:is>
      </x:c>
      <x:c r="N279" s="3" t="inlineStr">
        <x:is>
          <x:t xml:space="preserve">No mapped CSP contract rows were available, so the prior company-level accelerator mix remains as fallback.</x:t>
        </x:is>
      </x:c>
    </x:row>
    <x:row r="280">
      <x:c r="A280" s="3" t="inlineStr">
        <x:is>
          <x:t xml:space="preserve">Base|DeepSeek|2030|Legacy company envelope - DeepSeek</x:t>
        </x:is>
      </x:c>
      <x:c r="B280" s="3" t="inlineStr">
        <x:is>
          <x:t xml:space="preserve">Base</x:t>
        </x:is>
      </x:c>
      <x:c r="C280" s="3" t="inlineStr">
        <x:is>
          <x:t xml:space="preserve">DeepSeek</x:t>
        </x:is>
      </x:c>
      <x:c r="D280" s="3" t="n">
        <x:v>2030</x:v>
      </x:c>
      <x:c r="E280" s="3" t="inlineStr">
        <x:is>
          <x:t xml:space="preserve">Legacy company envelope - DeepSeek</x:t>
        </x:is>
      </x:c>
      <x:c r="F280" s="27" t="n">
        <x:v>794</x:v>
      </x:c>
      <x:c r="G280" s="17" t="n">
        <x:v>1</x:v>
      </x:c>
      <x:c r="H280" s="28" t="n">
        <x:f>F280*G280</x:f>
        <x:v>794</x:v>
      </x:c>
      <x:c r="I280" s="17" t="n">
        <x:v>0.82</x:v>
      </x:c>
      <x:c r="J280" s="6" t="n">
        <x:f>1-I280</x:f>
        <x:v>0.18000000000000005</x:v>
      </x:c>
      <x:c r="K280" s="28" t="n">
        <x:f>H280*I280</x:f>
        <x:v>651.0799999999999</x:v>
      </x:c>
      <x:c r="L280" s="3" t="inlineStr">
        <x:is>
          <x:t xml:space="preserve">legacy_company_envelope_fallback</x:t>
        </x:is>
      </x:c>
      <x:c r="M280" s="3" t="inlineStr">
        <x:is>
          <x:t xml:space="preserve">SRC_DEEPSEEK_V3; SRC_DEEPSEEK_R1; SRC_DEEPSEEK_H800_INFERENCE</x:t>
        </x:is>
      </x:c>
      <x:c r="N280" s="3" t="inlineStr">
        <x:is>
          <x:t xml:space="preserve">No mapped CSP contract rows were available, so the prior company-level accelerator mix remains as fallback.</x:t>
        </x:is>
      </x:c>
    </x:row>
    <x:row r="281">
      <x:c r="A281" s="3" t="inlineStr">
        <x:is>
          <x:t xml:space="preserve">Base|Tencent|2026|Legacy company envelope - Tencent</x:t>
        </x:is>
      </x:c>
      <x:c r="B281" s="3" t="inlineStr">
        <x:is>
          <x:t xml:space="preserve">Base</x:t>
        </x:is>
      </x:c>
      <x:c r="C281" s="3" t="inlineStr">
        <x:is>
          <x:t xml:space="preserve">Tencent</x:t>
        </x:is>
      </x:c>
      <x:c r="D281" s="3" t="n">
        <x:v>2026</x:v>
      </x:c>
      <x:c r="E281" s="3" t="inlineStr">
        <x:is>
          <x:t xml:space="preserve">Legacy company envelope - Tencent</x:t>
        </x:is>
      </x:c>
      <x:c r="F281" s="27" t="n">
        <x:v>307</x:v>
      </x:c>
      <x:c r="G281" s="17" t="n">
        <x:v>1</x:v>
      </x:c>
      <x:c r="H281" s="28" t="n">
        <x:f>F281*G281</x:f>
        <x:v>307</x:v>
      </x:c>
      <x:c r="I281" s="17" t="n">
        <x:v>0.6</x:v>
      </x:c>
      <x:c r="J281" s="6" t="n">
        <x:f>1-I281</x:f>
        <x:v>0.4</x:v>
      </x:c>
      <x:c r="K281" s="28" t="n">
        <x:f>H281*I281</x:f>
        <x:v>184.2</x:v>
      </x:c>
      <x:c r="L281" s="3" t="inlineStr">
        <x:is>
          <x:t xml:space="preserve">legacy_company_envelope_fallback</x:t>
        </x:is>
      </x:c>
      <x:c r="M281" s="3" t="inlineStr">
        <x:is>
          <x:t xml:space="preserve">SRC_TENCENT_HUNYUAN; SRC_TENCENT_HY3; SRC_TENCENT_AI_INFRA_MOE</x:t>
        </x:is>
      </x:c>
      <x:c r="N281" s="3" t="inlineStr">
        <x:is>
          <x:t xml:space="preserve">No mapped CSP contract rows were available, so the prior company-level accelerator mix remains as fallback.</x:t>
        </x:is>
      </x:c>
    </x:row>
    <x:row r="282">
      <x:c r="A282" s="3" t="inlineStr">
        <x:is>
          <x:t xml:space="preserve">Base|Tencent|2027|Legacy company envelope - Tencent</x:t>
        </x:is>
      </x:c>
      <x:c r="B282" s="3" t="inlineStr">
        <x:is>
          <x:t xml:space="preserve">Base</x:t>
        </x:is>
      </x:c>
      <x:c r="C282" s="3" t="inlineStr">
        <x:is>
          <x:t xml:space="preserve">Tencent</x:t>
        </x:is>
      </x:c>
      <x:c r="D282" s="3" t="n">
        <x:v>2027</x:v>
      </x:c>
      <x:c r="E282" s="3" t="inlineStr">
        <x:is>
          <x:t xml:space="preserve">Legacy company envelope - Tencent</x:t>
        </x:is>
      </x:c>
      <x:c r="F282" s="27" t="n">
        <x:v>640</x:v>
      </x:c>
      <x:c r="G282" s="17" t="n">
        <x:v>1</x:v>
      </x:c>
      <x:c r="H282" s="28" t="n">
        <x:f>F282*G282</x:f>
        <x:v>640</x:v>
      </x:c>
      <x:c r="I282" s="17" t="n">
        <x:v>0.65</x:v>
      </x:c>
      <x:c r="J282" s="6" t="n">
        <x:f>1-I282</x:f>
        <x:v>0.35</x:v>
      </x:c>
      <x:c r="K282" s="28" t="n">
        <x:f>H282*I282</x:f>
        <x:v>416</x:v>
      </x:c>
      <x:c r="L282" s="3" t="inlineStr">
        <x:is>
          <x:t xml:space="preserve">legacy_company_envelope_fallback</x:t>
        </x:is>
      </x:c>
      <x:c r="M282" s="3" t="inlineStr">
        <x:is>
          <x:t xml:space="preserve">SRC_TENCENT_HUNYUAN; SRC_TENCENT_HY3; SRC_TENCENT_AI_INFRA_MOE</x:t>
        </x:is>
      </x:c>
      <x:c r="N282" s="3" t="inlineStr">
        <x:is>
          <x:t xml:space="preserve">No mapped CSP contract rows were available, so the prior company-level accelerator mix remains as fallback.</x:t>
        </x:is>
      </x:c>
    </x:row>
    <x:row r="283">
      <x:c r="A283" s="3" t="inlineStr">
        <x:is>
          <x:t xml:space="preserve">Base|Tencent|2028|Legacy company envelope - Tencent</x:t>
        </x:is>
      </x:c>
      <x:c r="B283" s="3" t="inlineStr">
        <x:is>
          <x:t xml:space="preserve">Base</x:t>
        </x:is>
      </x:c>
      <x:c r="C283" s="3" t="inlineStr">
        <x:is>
          <x:t xml:space="preserve">Tencent</x:t>
        </x:is>
      </x:c>
      <x:c r="D283" s="3" t="n">
        <x:v>2028</x:v>
      </x:c>
      <x:c r="E283" s="3" t="inlineStr">
        <x:is>
          <x:t xml:space="preserve">Legacy company envelope - Tencent</x:t>
        </x:is>
      </x:c>
      <x:c r="F283" s="27" t="n">
        <x:v>973</x:v>
      </x:c>
      <x:c r="G283" s="17" t="n">
        <x:v>1</x:v>
      </x:c>
      <x:c r="H283" s="28" t="n">
        <x:f>F283*G283</x:f>
        <x:v>973</x:v>
      </x:c>
      <x:c r="I283" s="17" t="n">
        <x:v>0.7</x:v>
      </x:c>
      <x:c r="J283" s="6" t="n">
        <x:f>1-I283</x:f>
        <x:v>0.30000000000000004</x:v>
      </x:c>
      <x:c r="K283" s="28" t="n">
        <x:f>H283*I283</x:f>
        <x:v>681.0999999999999</x:v>
      </x:c>
      <x:c r="L283" s="3" t="inlineStr">
        <x:is>
          <x:t xml:space="preserve">legacy_company_envelope_fallback</x:t>
        </x:is>
      </x:c>
      <x:c r="M283" s="3" t="inlineStr">
        <x:is>
          <x:t xml:space="preserve">SRC_TENCENT_HUNYUAN; SRC_TENCENT_HY3; SRC_TENCENT_AI_INFRA_MOE</x:t>
        </x:is>
      </x:c>
      <x:c r="N283" s="3" t="inlineStr">
        <x:is>
          <x:t xml:space="preserve">No mapped CSP contract rows were available, so the prior company-level accelerator mix remains as fallback.</x:t>
        </x:is>
      </x:c>
    </x:row>
    <x:row r="284">
      <x:c r="A284" s="3" t="inlineStr">
        <x:is>
          <x:t xml:space="preserve">Base|Tencent|2029|Legacy company envelope - Tencent</x:t>
        </x:is>
      </x:c>
      <x:c r="B284" s="3" t="inlineStr">
        <x:is>
          <x:t xml:space="preserve">Base</x:t>
        </x:is>
      </x:c>
      <x:c r="C284" s="3" t="inlineStr">
        <x:is>
          <x:t xml:space="preserve">Tencent</x:t>
        </x:is>
      </x:c>
      <x:c r="D284" s="3" t="n">
        <x:v>2029</x:v>
      </x:c>
      <x:c r="E284" s="3" t="inlineStr">
        <x:is>
          <x:t xml:space="preserve">Legacy company envelope - Tencent</x:t>
        </x:is>
      </x:c>
      <x:c r="F284" s="27" t="n">
        <x:v>1306</x:v>
      </x:c>
      <x:c r="G284" s="17" t="n">
        <x:v>1</x:v>
      </x:c>
      <x:c r="H284" s="28" t="n">
        <x:f>F284*G284</x:f>
        <x:v>1306</x:v>
      </x:c>
      <x:c r="I284" s="17" t="n">
        <x:v>0.75</x:v>
      </x:c>
      <x:c r="J284" s="6" t="n">
        <x:f>1-I284</x:f>
        <x:v>0.25</x:v>
      </x:c>
      <x:c r="K284" s="28" t="n">
        <x:f>H284*I284</x:f>
        <x:v>979.5</x:v>
      </x:c>
      <x:c r="L284" s="3" t="inlineStr">
        <x:is>
          <x:t xml:space="preserve">legacy_company_envelope_fallback</x:t>
        </x:is>
      </x:c>
      <x:c r="M284" s="3" t="inlineStr">
        <x:is>
          <x:t xml:space="preserve">SRC_TENCENT_HUNYUAN; SRC_TENCENT_HY3; SRC_TENCENT_AI_INFRA_MOE</x:t>
        </x:is>
      </x:c>
      <x:c r="N284" s="3" t="inlineStr">
        <x:is>
          <x:t xml:space="preserve">No mapped CSP contract rows were available, so the prior company-level accelerator mix remains as fallback.</x:t>
        </x:is>
      </x:c>
    </x:row>
    <x:row r="285">
      <x:c r="A285" s="3" t="inlineStr">
        <x:is>
          <x:t xml:space="preserve">Base|Tencent|2030|Legacy company envelope - Tencent</x:t>
        </x:is>
      </x:c>
      <x:c r="B285" s="3" t="inlineStr">
        <x:is>
          <x:t xml:space="preserve">Base</x:t>
        </x:is>
      </x:c>
      <x:c r="C285" s="3" t="inlineStr">
        <x:is>
          <x:t xml:space="preserve">Tencent</x:t>
        </x:is>
      </x:c>
      <x:c r="D285" s="3" t="n">
        <x:v>2030</x:v>
      </x:c>
      <x:c r="E285" s="3" t="inlineStr">
        <x:is>
          <x:t xml:space="preserve">Legacy company envelope - Tencent</x:t>
        </x:is>
      </x:c>
      <x:c r="F285" s="27" t="n">
        <x:v>1639</x:v>
      </x:c>
      <x:c r="G285" s="17" t="n">
        <x:v>1</x:v>
      </x:c>
      <x:c r="H285" s="28" t="n">
        <x:f>F285*G285</x:f>
        <x:v>1639</x:v>
      </x:c>
      <x:c r="I285" s="17" t="n">
        <x:v>0.8</x:v>
      </x:c>
      <x:c r="J285" s="6" t="n">
        <x:f>1-I285</x:f>
        <x:v>0.19999999999999996</x:v>
      </x:c>
      <x:c r="K285" s="28" t="n">
        <x:f>H285*I285</x:f>
        <x:v>1311.2</x:v>
      </x:c>
      <x:c r="L285" s="3" t="inlineStr">
        <x:is>
          <x:t xml:space="preserve">legacy_company_envelope_fallback</x:t>
        </x:is>
      </x:c>
      <x:c r="M285" s="3" t="inlineStr">
        <x:is>
          <x:t xml:space="preserve">SRC_TENCENT_HUNYUAN; SRC_TENCENT_HY3; SRC_TENCENT_AI_INFRA_MOE</x:t>
        </x:is>
      </x:c>
      <x:c r="N285" s="3" t="inlineStr">
        <x:is>
          <x:t xml:space="preserve">No mapped CSP contract rows were available, so the prior company-level accelerator mix remains as fallback.</x:t>
        </x:is>
      </x:c>
    </x:row>
    <x:row r="286">
      <x:c r="A286" s="3" t="inlineStr">
        <x:is>
          <x:t xml:space="preserve">Bull|DeepSeek|2026|Legacy company envelope - DeepSeek</x:t>
        </x:is>
      </x:c>
      <x:c r="B286" s="3" t="inlineStr">
        <x:is>
          <x:t xml:space="preserve">Bull</x:t>
        </x:is>
      </x:c>
      <x:c r="C286" s="3" t="inlineStr">
        <x:is>
          <x:t xml:space="preserve">DeepSeek</x:t>
        </x:is>
      </x:c>
      <x:c r="D286" s="3" t="n">
        <x:v>2026</x:v>
      </x:c>
      <x:c r="E286" s="3" t="inlineStr">
        <x:is>
          <x:t xml:space="preserve">Legacy company envelope - DeepSeek</x:t>
        </x:is>
      </x:c>
      <x:c r="F286" s="27" t="n">
        <x:v>104</x:v>
      </x:c>
      <x:c r="G286" s="17" t="n">
        <x:v>1</x:v>
      </x:c>
      <x:c r="H286" s="28" t="n">
        <x:f>F286*G286</x:f>
        <x:v>104</x:v>
      </x:c>
      <x:c r="I286" s="17" t="n">
        <x:v>0.67</x:v>
      </x:c>
      <x:c r="J286" s="6" t="n">
        <x:f>1-I286</x:f>
        <x:v>0.32999999999999996</x:v>
      </x:c>
      <x:c r="K286" s="28" t="n">
        <x:f>H286*I286</x:f>
        <x:v>69.68</x:v>
      </x:c>
      <x:c r="L286" s="3" t="inlineStr">
        <x:is>
          <x:t xml:space="preserve">legacy_company_envelope_fallback</x:t>
        </x:is>
      </x:c>
      <x:c r="M286" s="3" t="inlineStr">
        <x:is>
          <x:t xml:space="preserve">SRC_DEEPSEEK_V3; SRC_DEEPSEEK_R1; SRC_DEEPSEEK_H800_INFERENCE</x:t>
        </x:is>
      </x:c>
      <x:c r="N286" s="3" t="inlineStr">
        <x:is>
          <x:t xml:space="preserve">No mapped CSP contract rows were available, so the prior company-level accelerator mix remains as fallback.</x:t>
        </x:is>
      </x:c>
    </x:row>
    <x:row r="287">
      <x:c r="A287" s="3" t="inlineStr">
        <x:is>
          <x:t xml:space="preserve">Bull|DeepSeek|2027|Legacy company envelope - DeepSeek</x:t>
        </x:is>
      </x:c>
      <x:c r="B287" s="3" t="inlineStr">
        <x:is>
          <x:t xml:space="preserve">Bull</x:t>
        </x:is>
      </x:c>
      <x:c r="C287" s="3" t="inlineStr">
        <x:is>
          <x:t xml:space="preserve">DeepSeek</x:t>
        </x:is>
      </x:c>
      <x:c r="D287" s="3" t="n">
        <x:v>2027</x:v>
      </x:c>
      <x:c r="E287" s="3" t="inlineStr">
        <x:is>
          <x:t xml:space="preserve">Legacy company envelope - DeepSeek</x:t>
        </x:is>
      </x:c>
      <x:c r="F287" s="27" t="n">
        <x:v>295</x:v>
      </x:c>
      <x:c r="G287" s="17" t="n">
        <x:v>1</x:v>
      </x:c>
      <x:c r="H287" s="28" t="n">
        <x:f>F287*G287</x:f>
        <x:v>295</x:v>
      </x:c>
      <x:c r="I287" s="17" t="n">
        <x:v>0.727</x:v>
      </x:c>
      <x:c r="J287" s="6" t="n">
        <x:f>1-I287</x:f>
        <x:v>0.273</x:v>
      </x:c>
      <x:c r="K287" s="28" t="n">
        <x:f>H287*I287</x:f>
        <x:v>214.465</x:v>
      </x:c>
      <x:c r="L287" s="3" t="inlineStr">
        <x:is>
          <x:t xml:space="preserve">legacy_company_envelope_fallback</x:t>
        </x:is>
      </x:c>
      <x:c r="M287" s="3" t="inlineStr">
        <x:is>
          <x:t xml:space="preserve">SRC_DEEPSEEK_V3; SRC_DEEPSEEK_R1; SRC_DEEPSEEK_H800_INFERENCE</x:t>
        </x:is>
      </x:c>
      <x:c r="N287" s="3" t="inlineStr">
        <x:is>
          <x:t xml:space="preserve">No mapped CSP contract rows were available, so the prior company-level accelerator mix remains as fallback.</x:t>
        </x:is>
      </x:c>
    </x:row>
    <x:row r="288">
      <x:c r="A288" s="3" t="inlineStr">
        <x:is>
          <x:t xml:space="preserve">Bull|DeepSeek|2028|Legacy company envelope - DeepSeek</x:t>
        </x:is>
      </x:c>
      <x:c r="B288" s="3" t="inlineStr">
        <x:is>
          <x:t xml:space="preserve">Bull</x:t>
        </x:is>
      </x:c>
      <x:c r="C288" s="3" t="inlineStr">
        <x:is>
          <x:t xml:space="preserve">DeepSeek</x:t>
        </x:is>
      </x:c>
      <x:c r="D288" s="3" t="n">
        <x:v>2028</x:v>
      </x:c>
      <x:c r="E288" s="3" t="inlineStr">
        <x:is>
          <x:t xml:space="preserve">Legacy company envelope - DeepSeek</x:t>
        </x:is>
      </x:c>
      <x:c r="F288" s="27" t="n">
        <x:v>498</x:v>
      </x:c>
      <x:c r="G288" s="17" t="n">
        <x:v>1</x:v>
      </x:c>
      <x:c r="H288" s="28" t="n">
        <x:f>F288*G288</x:f>
        <x:v>498</x:v>
      </x:c>
      <x:c r="I288" s="17" t="n">
        <x:v>0.785</x:v>
      </x:c>
      <x:c r="J288" s="6" t="n">
        <x:f>1-I288</x:f>
        <x:v>0.21499999999999997</x:v>
      </x:c>
      <x:c r="K288" s="28" t="n">
        <x:f>H288*I288</x:f>
        <x:v>390.93</x:v>
      </x:c>
      <x:c r="L288" s="3" t="inlineStr">
        <x:is>
          <x:t xml:space="preserve">legacy_company_envelope_fallback</x:t>
        </x:is>
      </x:c>
      <x:c r="M288" s="3" t="inlineStr">
        <x:is>
          <x:t xml:space="preserve">SRC_DEEPSEEK_V3; SRC_DEEPSEEK_R1; SRC_DEEPSEEK_H800_INFERENCE</x:t>
        </x:is>
      </x:c>
      <x:c r="N288" s="3" t="inlineStr">
        <x:is>
          <x:t xml:space="preserve">No mapped CSP contract rows were available, so the prior company-level accelerator mix remains as fallback.</x:t>
        </x:is>
      </x:c>
    </x:row>
    <x:row r="289">
      <x:c r="A289" s="3" t="inlineStr">
        <x:is>
          <x:t xml:space="preserve">Bull|DeepSeek|2029|Legacy company envelope - DeepSeek</x:t>
        </x:is>
      </x:c>
      <x:c r="B289" s="3" t="inlineStr">
        <x:is>
          <x:t xml:space="preserve">Bull</x:t>
        </x:is>
      </x:c>
      <x:c r="C289" s="3" t="inlineStr">
        <x:is>
          <x:t xml:space="preserve">DeepSeek</x:t>
        </x:is>
      </x:c>
      <x:c r="D289" s="3" t="n">
        <x:v>2029</x:v>
      </x:c>
      <x:c r="E289" s="3" t="inlineStr">
        <x:is>
          <x:t xml:space="preserve">Legacy company envelope - DeepSeek</x:t>
        </x:is>
      </x:c>
      <x:c r="F289" s="27" t="n">
        <x:v>711</x:v>
      </x:c>
      <x:c r="G289" s="17" t="n">
        <x:v>1</x:v>
      </x:c>
      <x:c r="H289" s="28" t="n">
        <x:f>F289*G289</x:f>
        <x:v>711</x:v>
      </x:c>
      <x:c r="I289" s="17" t="n">
        <x:v>0.843</x:v>
      </x:c>
      <x:c r="J289" s="6" t="n">
        <x:f>1-I289</x:f>
        <x:v>0.15700000000000003</x:v>
      </x:c>
      <x:c r="K289" s="28" t="n">
        <x:f>H289*I289</x:f>
        <x:v>599.3729999999999</x:v>
      </x:c>
      <x:c r="L289" s="3" t="inlineStr">
        <x:is>
          <x:t xml:space="preserve">legacy_company_envelope_fallback</x:t>
        </x:is>
      </x:c>
      <x:c r="M289" s="3" t="inlineStr">
        <x:is>
          <x:t xml:space="preserve">SRC_DEEPSEEK_V3; SRC_DEEPSEEK_R1; SRC_DEEPSEEK_H800_INFERENCE</x:t>
        </x:is>
      </x:c>
      <x:c r="N289" s="3" t="inlineStr">
        <x:is>
          <x:t xml:space="preserve">No mapped CSP contract rows were available, so the prior company-level accelerator mix remains as fallback.</x:t>
        </x:is>
      </x:c>
    </x:row>
    <x:row r="290">
      <x:c r="A290" s="3" t="inlineStr">
        <x:is>
          <x:t xml:space="preserve">Bull|DeepSeek|2030|Legacy company envelope - DeepSeek</x:t>
        </x:is>
      </x:c>
      <x:c r="B290" s="3" t="inlineStr">
        <x:is>
          <x:t xml:space="preserve">Bull</x:t>
        </x:is>
      </x:c>
      <x:c r="C290" s="3" t="inlineStr">
        <x:is>
          <x:t xml:space="preserve">DeepSeek</x:t>
        </x:is>
      </x:c>
      <x:c r="D290" s="3" t="n">
        <x:v>2030</x:v>
      </x:c>
      <x:c r="E290" s="3" t="inlineStr">
        <x:is>
          <x:t xml:space="preserve">Legacy company envelope - DeepSeek</x:t>
        </x:is>
      </x:c>
      <x:c r="F290" s="27" t="n">
        <x:v>936</x:v>
      </x:c>
      <x:c r="G290" s="17" t="n">
        <x:v>1</x:v>
      </x:c>
      <x:c r="H290" s="28" t="n">
        <x:f>F290*G290</x:f>
        <x:v>936</x:v>
      </x:c>
      <x:c r="I290" s="17" t="n">
        <x:v>0.9</x:v>
      </x:c>
      <x:c r="J290" s="6" t="n">
        <x:f>1-I290</x:f>
        <x:v>0.09999999999999998</x:v>
      </x:c>
      <x:c r="K290" s="28" t="n">
        <x:f>H290*I290</x:f>
        <x:v>842.4</x:v>
      </x:c>
      <x:c r="L290" s="3" t="inlineStr">
        <x:is>
          <x:t xml:space="preserve">legacy_company_envelope_fallback</x:t>
        </x:is>
      </x:c>
      <x:c r="M290" s="3" t="inlineStr">
        <x:is>
          <x:t xml:space="preserve">SRC_DEEPSEEK_V3; SRC_DEEPSEEK_R1; SRC_DEEPSEEK_H800_INFERENCE</x:t>
        </x:is>
      </x:c>
      <x:c r="N290" s="3" t="inlineStr">
        <x:is>
          <x:t xml:space="preserve">No mapped CSP contract rows were available, so the prior company-level accelerator mix remains as fallback.</x:t>
        </x:is>
      </x:c>
    </x:row>
    <x:row r="291">
      <x:c r="A291" s="3" t="inlineStr">
        <x:is>
          <x:t xml:space="preserve">Bull|Tencent|2026|Legacy company envelope - Tencent</x:t>
        </x:is>
      </x:c>
      <x:c r="B291" s="3" t="inlineStr">
        <x:is>
          <x:t xml:space="preserve">Bull</x:t>
        </x:is>
      </x:c>
      <x:c r="C291" s="3" t="inlineStr">
        <x:is>
          <x:t xml:space="preserve">Tencent</x:t>
        </x:is>
      </x:c>
      <x:c r="D291" s="3" t="n">
        <x:v>2026</x:v>
      </x:c>
      <x:c r="E291" s="3" t="inlineStr">
        <x:is>
          <x:t xml:space="preserve">Legacy company envelope - Tencent</x:t>
        </x:is>
      </x:c>
      <x:c r="F291" s="27" t="n">
        <x:v>323</x:v>
      </x:c>
      <x:c r="G291" s="17" t="n">
        <x:v>1</x:v>
      </x:c>
      <x:c r="H291" s="28" t="n">
        <x:f>F291*G291</x:f>
        <x:v>323</x:v>
      </x:c>
      <x:c r="I291" s="17" t="n">
        <x:v>0.65</x:v>
      </x:c>
      <x:c r="J291" s="6" t="n">
        <x:f>1-I291</x:f>
        <x:v>0.35</x:v>
      </x:c>
      <x:c r="K291" s="28" t="n">
        <x:f>H291*I291</x:f>
        <x:v>209.95000000000002</x:v>
      </x:c>
      <x:c r="L291" s="3" t="inlineStr">
        <x:is>
          <x:t xml:space="preserve">legacy_company_envelope_fallback</x:t>
        </x:is>
      </x:c>
      <x:c r="M291" s="3" t="inlineStr">
        <x:is>
          <x:t xml:space="preserve">SRC_TENCENT_HUNYUAN; SRC_TENCENT_HY3; SRC_TENCENT_AI_INFRA_MOE</x:t>
        </x:is>
      </x:c>
      <x:c r="N291" s="3" t="inlineStr">
        <x:is>
          <x:t xml:space="preserve">No mapped CSP contract rows were available, so the prior company-level accelerator mix remains as fallback.</x:t>
        </x:is>
      </x:c>
    </x:row>
    <x:row r="292">
      <x:c r="A292" s="3" t="inlineStr">
        <x:is>
          <x:t xml:space="preserve">Bull|Tencent|2027|Legacy company envelope - Tencent</x:t>
        </x:is>
      </x:c>
      <x:c r="B292" s="3" t="inlineStr">
        <x:is>
          <x:t xml:space="preserve">Bull</x:t>
        </x:is>
      </x:c>
      <x:c r="C292" s="3" t="inlineStr">
        <x:is>
          <x:t xml:space="preserve">Tencent</x:t>
        </x:is>
      </x:c>
      <x:c r="D292" s="3" t="n">
        <x:v>2027</x:v>
      </x:c>
      <x:c r="E292" s="3" t="inlineStr">
        <x:is>
          <x:t xml:space="preserve">Legacy company envelope - Tencent</x:t>
        </x:is>
      </x:c>
      <x:c r="F292" s="27" t="n">
        <x:v>693</x:v>
      </x:c>
      <x:c r="G292" s="17" t="n">
        <x:v>1</x:v>
      </x:c>
      <x:c r="H292" s="28" t="n">
        <x:f>F292*G292</x:f>
        <x:v>693</x:v>
      </x:c>
      <x:c r="I292" s="17" t="n">
        <x:v>0.708</x:v>
      </x:c>
      <x:c r="J292" s="6" t="n">
        <x:f>1-I292</x:f>
        <x:v>0.29200000000000004</x:v>
      </x:c>
      <x:c r="K292" s="28" t="n">
        <x:f>H292*I292</x:f>
        <x:v>490.64399999999995</x:v>
      </x:c>
      <x:c r="L292" s="3" t="inlineStr">
        <x:is>
          <x:t xml:space="preserve">legacy_company_envelope_fallback</x:t>
        </x:is>
      </x:c>
      <x:c r="M292" s="3" t="inlineStr">
        <x:is>
          <x:t xml:space="preserve">SRC_TENCENT_HUNYUAN; SRC_TENCENT_HY3; SRC_TENCENT_AI_INFRA_MOE</x:t>
        </x:is>
      </x:c>
      <x:c r="N292" s="3" t="inlineStr">
        <x:is>
          <x:t xml:space="preserve">No mapped CSP contract rows were available, so the prior company-level accelerator mix remains as fallback.</x:t>
        </x:is>
      </x:c>
    </x:row>
    <x:row r="293">
      <x:c r="A293" s="3" t="inlineStr">
        <x:is>
          <x:t xml:space="preserve">Bull|Tencent|2028|Legacy company envelope - Tencent</x:t>
        </x:is>
      </x:c>
      <x:c r="B293" s="3" t="inlineStr">
        <x:is>
          <x:t xml:space="preserve">Bull</x:t>
        </x:is>
      </x:c>
      <x:c r="C293" s="3" t="inlineStr">
        <x:is>
          <x:t xml:space="preserve">Tencent</x:t>
        </x:is>
      </x:c>
      <x:c r="D293" s="3" t="n">
        <x:v>2028</x:v>
      </x:c>
      <x:c r="E293" s="3" t="inlineStr">
        <x:is>
          <x:t xml:space="preserve">Legacy company envelope - Tencent</x:t>
        </x:is>
      </x:c>
      <x:c r="F293" s="27" t="n">
        <x:v>1085</x:v>
      </x:c>
      <x:c r="G293" s="17" t="n">
        <x:v>1</x:v>
      </x:c>
      <x:c r="H293" s="28" t="n">
        <x:f>F293*G293</x:f>
        <x:v>1085</x:v>
      </x:c>
      <x:c r="I293" s="17" t="n">
        <x:v>0.765</x:v>
      </x:c>
      <x:c r="J293" s="6" t="n">
        <x:f>1-I293</x:f>
        <x:v>0.235</x:v>
      </x:c>
      <x:c r="K293" s="28" t="n">
        <x:f>H293*I293</x:f>
        <x:v>830.025</x:v>
      </x:c>
      <x:c r="L293" s="3" t="inlineStr">
        <x:is>
          <x:t xml:space="preserve">legacy_company_envelope_fallback</x:t>
        </x:is>
      </x:c>
      <x:c r="M293" s="3" t="inlineStr">
        <x:is>
          <x:t xml:space="preserve">SRC_TENCENT_HUNYUAN; SRC_TENCENT_HY3; SRC_TENCENT_AI_INFRA_MOE</x:t>
        </x:is>
      </x:c>
      <x:c r="N293" s="3" t="inlineStr">
        <x:is>
          <x:t xml:space="preserve">No mapped CSP contract rows were available, so the prior company-level accelerator mix remains as fallback.</x:t>
        </x:is>
      </x:c>
    </x:row>
    <x:row r="294">
      <x:c r="A294" s="3" t="inlineStr">
        <x:is>
          <x:t xml:space="preserve">Bull|Tencent|2029|Legacy company envelope - Tencent</x:t>
        </x:is>
      </x:c>
      <x:c r="B294" s="3" t="inlineStr">
        <x:is>
          <x:t xml:space="preserve">Bull</x:t>
        </x:is>
      </x:c>
      <x:c r="C294" s="3" t="inlineStr">
        <x:is>
          <x:t xml:space="preserve">Tencent</x:t>
        </x:is>
      </x:c>
      <x:c r="D294" s="3" t="n">
        <x:v>2029</x:v>
      </x:c>
      <x:c r="E294" s="3" t="inlineStr">
        <x:is>
          <x:t xml:space="preserve">Legacy company envelope - Tencent</x:t>
        </x:is>
      </x:c>
      <x:c r="F294" s="27" t="n">
        <x:v>1499</x:v>
      </x:c>
      <x:c r="G294" s="17" t="n">
        <x:v>1</x:v>
      </x:c>
      <x:c r="H294" s="28" t="n">
        <x:f>F294*G294</x:f>
        <x:v>1499</x:v>
      </x:c>
      <x:c r="I294" s="17" t="n">
        <x:v>0.823</x:v>
      </x:c>
      <x:c r="J294" s="6" t="n">
        <x:f>1-I294</x:f>
        <x:v>0.17700000000000005</x:v>
      </x:c>
      <x:c r="K294" s="28" t="n">
        <x:f>H294*I294</x:f>
        <x:v>1233.677</x:v>
      </x:c>
      <x:c r="L294" s="3" t="inlineStr">
        <x:is>
          <x:t xml:space="preserve">legacy_company_envelope_fallback</x:t>
        </x:is>
      </x:c>
      <x:c r="M294" s="3" t="inlineStr">
        <x:is>
          <x:t xml:space="preserve">SRC_TENCENT_HUNYUAN; SRC_TENCENT_HY3; SRC_TENCENT_AI_INFRA_MOE</x:t>
        </x:is>
      </x:c>
      <x:c r="N294" s="3" t="inlineStr">
        <x:is>
          <x:t xml:space="preserve">No mapped CSP contract rows were available, so the prior company-level accelerator mix remains as fallback.</x:t>
        </x:is>
      </x:c>
    </x:row>
    <x:row r="295">
      <x:c r="A295" s="3" t="inlineStr">
        <x:is>
          <x:t xml:space="preserve">Bull|Tencent|2030|Legacy company envelope - Tencent</x:t>
        </x:is>
      </x:c>
      <x:c r="B295" s="3" t="inlineStr">
        <x:is>
          <x:t xml:space="preserve">Bull</x:t>
        </x:is>
      </x:c>
      <x:c r="C295" s="3" t="inlineStr">
        <x:is>
          <x:t xml:space="preserve">Tencent</x:t>
        </x:is>
      </x:c>
      <x:c r="D295" s="3" t="n">
        <x:v>2030</x:v>
      </x:c>
      <x:c r="E295" s="3" t="inlineStr">
        <x:is>
          <x:t xml:space="preserve">Legacy company envelope - Tencent</x:t>
        </x:is>
      </x:c>
      <x:c r="F295" s="27" t="n">
        <x:v>1934</x:v>
      </x:c>
      <x:c r="G295" s="17" t="n">
        <x:v>1</x:v>
      </x:c>
      <x:c r="H295" s="28" t="n">
        <x:f>F295*G295</x:f>
        <x:v>1934</x:v>
      </x:c>
      <x:c r="I295" s="17" t="n">
        <x:v>0.88</x:v>
      </x:c>
      <x:c r="J295" s="6" t="n">
        <x:f>1-I295</x:f>
        <x:v>0.12</x:v>
      </x:c>
      <x:c r="K295" s="28" t="n">
        <x:f>H295*I295</x:f>
        <x:v>1701.92</x:v>
      </x:c>
      <x:c r="L295" s="3" t="inlineStr">
        <x:is>
          <x:t xml:space="preserve">legacy_company_envelope_fallback</x:t>
        </x:is>
      </x:c>
      <x:c r="M295" s="3" t="inlineStr">
        <x:is>
          <x:t xml:space="preserve">SRC_TENCENT_HUNYUAN; SRC_TENCENT_HY3; SRC_TENCENT_AI_INFRA_MOE</x:t>
        </x:is>
      </x:c>
      <x:c r="N295" s="3" t="inlineStr">
        <x:is>
          <x:t xml:space="preserve">No mapped CSP contract rows were available, so the prior company-level accelerator mix remains as fallback.</x:t>
        </x:is>
      </x:c>
    </x:row>
    <x:row r="296">
      <x:c r="A296" s="3" t="inlineStr">
        <x:is>
          <x:t xml:space="preserve">Grid-Constrained / Efficiency-Upside|DeepSeek|2026|Legacy company envelope - DeepSeek</x:t>
        </x:is>
      </x:c>
      <x:c r="B296" s="3" t="inlineStr">
        <x:is>
          <x:t xml:space="preserve">Grid-Constrained / Efficiency-Upside</x:t>
        </x:is>
      </x:c>
      <x:c r="C296" s="3" t="inlineStr">
        <x:is>
          <x:t xml:space="preserve">DeepSeek</x:t>
        </x:is>
      </x:c>
      <x:c r="D296" s="3" t="n">
        <x:v>2026</x:v>
      </x:c>
      <x:c r="E296" s="3" t="inlineStr">
        <x:is>
          <x:t xml:space="preserve">Legacy company envelope - DeepSeek</x:t>
        </x:is>
      </x:c>
      <x:c r="F296" s="27" t="n">
        <x:v>87</x:v>
      </x:c>
      <x:c r="G296" s="17" t="n">
        <x:v>1</x:v>
      </x:c>
      <x:c r="H296" s="28" t="n">
        <x:f>F296*G296</x:f>
        <x:v>87</x:v>
      </x:c>
      <x:c r="I296" s="17" t="n">
        <x:v>0.64</x:v>
      </x:c>
      <x:c r="J296" s="6" t="n">
        <x:f>1-I296</x:f>
        <x:v>0.36</x:v>
      </x:c>
      <x:c r="K296" s="28" t="n">
        <x:f>H296*I296</x:f>
        <x:v>55.68</x:v>
      </x:c>
      <x:c r="L296" s="3" t="inlineStr">
        <x:is>
          <x:t xml:space="preserve">legacy_company_envelope_fallback</x:t>
        </x:is>
      </x:c>
      <x:c r="M296" s="3" t="inlineStr">
        <x:is>
          <x:t xml:space="preserve">SRC_DEEPSEEK_V3; SRC_DEEPSEEK_R1; SRC_DEEPSEEK_H800_INFERENCE</x:t>
        </x:is>
      </x:c>
      <x:c r="N296" s="3" t="inlineStr">
        <x:is>
          <x:t xml:space="preserve">No mapped CSP contract rows were available, so the prior company-level accelerator mix remains as fallback.</x:t>
        </x:is>
      </x:c>
    </x:row>
    <x:row r="297">
      <x:c r="A297" s="3" t="inlineStr">
        <x:is>
          <x:t xml:space="preserve">Grid-Constrained / Efficiency-Upside|DeepSeek|2027|Legacy company envelope - DeepSeek</x:t>
        </x:is>
      </x:c>
      <x:c r="B297" s="3" t="inlineStr">
        <x:is>
          <x:t xml:space="preserve">Grid-Constrained / Efficiency-Upside</x:t>
        </x:is>
      </x:c>
      <x:c r="C297" s="3" t="inlineStr">
        <x:is>
          <x:t xml:space="preserve">DeepSeek</x:t>
        </x:is>
      </x:c>
      <x:c r="D297" s="3" t="n">
        <x:v>2027</x:v>
      </x:c>
      <x:c r="E297" s="3" t="inlineStr">
        <x:is>
          <x:t xml:space="preserve">Legacy company envelope - DeepSeek</x:t>
        </x:is>
      </x:c>
      <x:c r="F297" s="27" t="n">
        <x:v>229</x:v>
      </x:c>
      <x:c r="G297" s="17" t="n">
        <x:v>1</x:v>
      </x:c>
      <x:c r="H297" s="28" t="n">
        <x:f>F297*G297</x:f>
        <x:v>229</x:v>
      </x:c>
      <x:c r="I297" s="17" t="n">
        <x:v>0.695</x:v>
      </x:c>
      <x:c r="J297" s="6" t="n">
        <x:f>1-I297</x:f>
        <x:v>0.30500000000000005</x:v>
      </x:c>
      <x:c r="K297" s="28" t="n">
        <x:f>H297*I297</x:f>
        <x:v>159.155</x:v>
      </x:c>
      <x:c r="L297" s="3" t="inlineStr">
        <x:is>
          <x:t xml:space="preserve">legacy_company_envelope_fallback</x:t>
        </x:is>
      </x:c>
      <x:c r="M297" s="3" t="inlineStr">
        <x:is>
          <x:t xml:space="preserve">SRC_DEEPSEEK_V3; SRC_DEEPSEEK_R1; SRC_DEEPSEEK_H800_INFERENCE</x:t>
        </x:is>
      </x:c>
      <x:c r="N297" s="3" t="inlineStr">
        <x:is>
          <x:t xml:space="preserve">No mapped CSP contract rows were available, so the prior company-level accelerator mix remains as fallback.</x:t>
        </x:is>
      </x:c>
    </x:row>
    <x:row r="298">
      <x:c r="A298" s="3" t="inlineStr">
        <x:is>
          <x:t xml:space="preserve">Grid-Constrained / Efficiency-Upside|DeepSeek|2028|Legacy company envelope - DeepSeek</x:t>
        </x:is>
      </x:c>
      <x:c r="B298" s="3" t="inlineStr">
        <x:is>
          <x:t xml:space="preserve">Grid-Constrained / Efficiency-Upside</x:t>
        </x:is>
      </x:c>
      <x:c r="C298" s="3" t="inlineStr">
        <x:is>
          <x:t xml:space="preserve">DeepSeek</x:t>
        </x:is>
      </x:c>
      <x:c r="D298" s="3" t="n">
        <x:v>2028</x:v>
      </x:c>
      <x:c r="E298" s="3" t="inlineStr">
        <x:is>
          <x:t xml:space="preserve">Legacy company envelope - DeepSeek</x:t>
        </x:is>
      </x:c>
      <x:c r="F298" s="27" t="n">
        <x:v>357</x:v>
      </x:c>
      <x:c r="G298" s="17" t="n">
        <x:v>1</x:v>
      </x:c>
      <x:c r="H298" s="28" t="n">
        <x:f>F298*G298</x:f>
        <x:v>357</x:v>
      </x:c>
      <x:c r="I298" s="17" t="n">
        <x:v>0.75</x:v>
      </x:c>
      <x:c r="J298" s="6" t="n">
        <x:f>1-I298</x:f>
        <x:v>0.25</x:v>
      </x:c>
      <x:c r="K298" s="28" t="n">
        <x:f>H298*I298</x:f>
        <x:v>267.75</x:v>
      </x:c>
      <x:c r="L298" s="3" t="inlineStr">
        <x:is>
          <x:t xml:space="preserve">legacy_company_envelope_fallback</x:t>
        </x:is>
      </x:c>
      <x:c r="M298" s="3" t="inlineStr">
        <x:is>
          <x:t xml:space="preserve">SRC_DEEPSEEK_V3; SRC_DEEPSEEK_R1; SRC_DEEPSEEK_H800_INFERENCE</x:t>
        </x:is>
      </x:c>
      <x:c r="N298" s="3" t="inlineStr">
        <x:is>
          <x:t xml:space="preserve">No mapped CSP contract rows were available, so the prior company-level accelerator mix remains as fallback.</x:t>
        </x:is>
      </x:c>
    </x:row>
    <x:row r="299">
      <x:c r="A299" s="3" t="inlineStr">
        <x:is>
          <x:t xml:space="preserve">Grid-Constrained / Efficiency-Upside|DeepSeek|2029|Legacy company envelope - DeepSeek</x:t>
        </x:is>
      </x:c>
      <x:c r="B299" s="3" t="inlineStr">
        <x:is>
          <x:t xml:space="preserve">Grid-Constrained / Efficiency-Upside</x:t>
        </x:is>
      </x:c>
      <x:c r="C299" s="3" t="inlineStr">
        <x:is>
          <x:t xml:space="preserve">DeepSeek</x:t>
        </x:is>
      </x:c>
      <x:c r="D299" s="3" t="n">
        <x:v>2029</x:v>
      </x:c>
      <x:c r="E299" s="3" t="inlineStr">
        <x:is>
          <x:t xml:space="preserve">Legacy company envelope - DeepSeek</x:t>
        </x:is>
      </x:c>
      <x:c r="F299" s="27" t="n">
        <x:v>471</x:v>
      </x:c>
      <x:c r="G299" s="17" t="n">
        <x:v>1</x:v>
      </x:c>
      <x:c r="H299" s="28" t="n">
        <x:f>F299*G299</x:f>
        <x:v>471</x:v>
      </x:c>
      <x:c r="I299" s="17" t="n">
        <x:v>0.805</x:v>
      </x:c>
      <x:c r="J299" s="6" t="n">
        <x:f>1-I299</x:f>
        <x:v>0.19499999999999995</x:v>
      </x:c>
      <x:c r="K299" s="28" t="n">
        <x:f>H299*I299</x:f>
        <x:v>379.15500000000003</x:v>
      </x:c>
      <x:c r="L299" s="3" t="inlineStr">
        <x:is>
          <x:t xml:space="preserve">legacy_company_envelope_fallback</x:t>
        </x:is>
      </x:c>
      <x:c r="M299" s="3" t="inlineStr">
        <x:is>
          <x:t xml:space="preserve">SRC_DEEPSEEK_V3; SRC_DEEPSEEK_R1; SRC_DEEPSEEK_H800_INFERENCE</x:t>
        </x:is>
      </x:c>
      <x:c r="N299" s="3" t="inlineStr">
        <x:is>
          <x:t xml:space="preserve">No mapped CSP contract rows were available, so the prior company-level accelerator mix remains as fallback.</x:t>
        </x:is>
      </x:c>
    </x:row>
    <x:row r="300">
      <x:c r="A300" s="3" t="inlineStr">
        <x:is>
          <x:t xml:space="preserve">Grid-Constrained / Efficiency-Upside|DeepSeek|2030|Legacy company envelope - DeepSeek</x:t>
        </x:is>
      </x:c>
      <x:c r="B300" s="3" t="inlineStr">
        <x:is>
          <x:t xml:space="preserve">Grid-Constrained / Efficiency-Upside</x:t>
        </x:is>
      </x:c>
      <x:c r="C300" s="3" t="inlineStr">
        <x:is>
          <x:t xml:space="preserve">DeepSeek</x:t>
        </x:is>
      </x:c>
      <x:c r="D300" s="3" t="n">
        <x:v>2030</x:v>
      </x:c>
      <x:c r="E300" s="3" t="inlineStr">
        <x:is>
          <x:t xml:space="preserve">Legacy company envelope - DeepSeek</x:t>
        </x:is>
      </x:c>
      <x:c r="F300" s="27" t="n">
        <x:v>571</x:v>
      </x:c>
      <x:c r="G300" s="17" t="n">
        <x:v>1</x:v>
      </x:c>
      <x:c r="H300" s="28" t="n">
        <x:f>F300*G300</x:f>
        <x:v>571</x:v>
      </x:c>
      <x:c r="I300" s="17" t="n">
        <x:v>0.86</x:v>
      </x:c>
      <x:c r="J300" s="6" t="n">
        <x:f>1-I300</x:f>
        <x:v>0.14</x:v>
      </x:c>
      <x:c r="K300" s="28" t="n">
        <x:f>H300*I300</x:f>
        <x:v>491.06</x:v>
      </x:c>
      <x:c r="L300" s="3" t="inlineStr">
        <x:is>
          <x:t xml:space="preserve">legacy_company_envelope_fallback</x:t>
        </x:is>
      </x:c>
      <x:c r="M300" s="3" t="inlineStr">
        <x:is>
          <x:t xml:space="preserve">SRC_DEEPSEEK_V3; SRC_DEEPSEEK_R1; SRC_DEEPSEEK_H800_INFERENCE</x:t>
        </x:is>
      </x:c>
      <x:c r="N300" s="3" t="inlineStr">
        <x:is>
          <x:t xml:space="preserve">No mapped CSP contract rows were available, so the prior company-level accelerator mix remains as fallback.</x:t>
        </x:is>
      </x:c>
    </x:row>
    <x:row r="301">
      <x:c r="A301" s="3" t="inlineStr">
        <x:is>
          <x:t xml:space="preserve">Grid-Constrained / Efficiency-Upside|Tencent|2026|Legacy company envelope - Tencent</x:t>
        </x:is>
      </x:c>
      <x:c r="B301" s="3" t="inlineStr">
        <x:is>
          <x:t xml:space="preserve">Grid-Constrained / Efficiency-Upside</x:t>
        </x:is>
      </x:c>
      <x:c r="C301" s="3" t="inlineStr">
        <x:is>
          <x:t xml:space="preserve">Tencent</x:t>
        </x:is>
      </x:c>
      <x:c r="D301" s="3" t="n">
        <x:v>2026</x:v>
      </x:c>
      <x:c r="E301" s="3" t="inlineStr">
        <x:is>
          <x:t xml:space="preserve">Legacy company envelope - Tencent</x:t>
        </x:is>
      </x:c>
      <x:c r="F301" s="27" t="n">
        <x:v>270</x:v>
      </x:c>
      <x:c r="G301" s="17" t="n">
        <x:v>1</x:v>
      </x:c>
      <x:c r="H301" s="28" t="n">
        <x:f>F301*G301</x:f>
        <x:v>270</x:v>
      </x:c>
      <x:c r="I301" s="17" t="n">
        <x:v>0.62</x:v>
      </x:c>
      <x:c r="J301" s="6" t="n">
        <x:f>1-I301</x:f>
        <x:v>0.38</x:v>
      </x:c>
      <x:c r="K301" s="28" t="n">
        <x:f>H301*I301</x:f>
        <x:v>167.4</x:v>
      </x:c>
      <x:c r="L301" s="3" t="inlineStr">
        <x:is>
          <x:t xml:space="preserve">legacy_company_envelope_fallback</x:t>
        </x:is>
      </x:c>
      <x:c r="M301" s="3" t="inlineStr">
        <x:is>
          <x:t xml:space="preserve">SRC_TENCENT_HUNYUAN; SRC_TENCENT_HY3; SRC_TENCENT_AI_INFRA_MOE</x:t>
        </x:is>
      </x:c>
      <x:c r="N301" s="3" t="inlineStr">
        <x:is>
          <x:t xml:space="preserve">No mapped CSP contract rows were available, so the prior company-level accelerator mix remains as fallback.</x:t>
        </x:is>
      </x:c>
    </x:row>
    <x:row r="302">
      <x:c r="A302" s="3" t="inlineStr">
        <x:is>
          <x:t xml:space="preserve">Grid-Constrained / Efficiency-Upside|Tencent|2027|Legacy company envelope - Tencent</x:t>
        </x:is>
      </x:c>
      <x:c r="B302" s="3" t="inlineStr">
        <x:is>
          <x:t xml:space="preserve">Grid-Constrained / Efficiency-Upside</x:t>
        </x:is>
      </x:c>
      <x:c r="C302" s="3" t="inlineStr">
        <x:is>
          <x:t xml:space="preserve">Tencent</x:t>
        </x:is>
      </x:c>
      <x:c r="D302" s="3" t="n">
        <x:v>2027</x:v>
      </x:c>
      <x:c r="E302" s="3" t="inlineStr">
        <x:is>
          <x:t xml:space="preserve">Legacy company envelope - Tencent</x:t>
        </x:is>
      </x:c>
      <x:c r="F302" s="27" t="n">
        <x:v>538</x:v>
      </x:c>
      <x:c r="G302" s="17" t="n">
        <x:v>1</x:v>
      </x:c>
      <x:c r="H302" s="28" t="n">
        <x:f>F302*G302</x:f>
        <x:v>538</x:v>
      </x:c>
      <x:c r="I302" s="17" t="n">
        <x:v>0.675</x:v>
      </x:c>
      <x:c r="J302" s="6" t="n">
        <x:f>1-I302</x:f>
        <x:v>0.32499999999999996</x:v>
      </x:c>
      <x:c r="K302" s="28" t="n">
        <x:f>H302*I302</x:f>
        <x:v>363.15000000000003</x:v>
      </x:c>
      <x:c r="L302" s="3" t="inlineStr">
        <x:is>
          <x:t xml:space="preserve">legacy_company_envelope_fallback</x:t>
        </x:is>
      </x:c>
      <x:c r="M302" s="3" t="inlineStr">
        <x:is>
          <x:t xml:space="preserve">SRC_TENCENT_HUNYUAN; SRC_TENCENT_HY3; SRC_TENCENT_AI_INFRA_MOE</x:t>
        </x:is>
      </x:c>
      <x:c r="N302" s="3" t="inlineStr">
        <x:is>
          <x:t xml:space="preserve">No mapped CSP contract rows were available, so the prior company-level accelerator mix remains as fallback.</x:t>
        </x:is>
      </x:c>
    </x:row>
    <x:row r="303">
      <x:c r="A303" s="3" t="inlineStr">
        <x:is>
          <x:t xml:space="preserve">Grid-Constrained / Efficiency-Upside|Tencent|2028|Legacy company envelope - Tencent</x:t>
        </x:is>
      </x:c>
      <x:c r="B303" s="3" t="inlineStr">
        <x:is>
          <x:t xml:space="preserve">Grid-Constrained / Efficiency-Upside</x:t>
        </x:is>
      </x:c>
      <x:c r="C303" s="3" t="inlineStr">
        <x:is>
          <x:t xml:space="preserve">Tencent</x:t>
        </x:is>
      </x:c>
      <x:c r="D303" s="3" t="n">
        <x:v>2028</x:v>
      </x:c>
      <x:c r="E303" s="3" t="inlineStr">
        <x:is>
          <x:t xml:space="preserve">Legacy company envelope - Tencent</x:t>
        </x:is>
      </x:c>
      <x:c r="F303" s="27" t="n">
        <x:v>779</x:v>
      </x:c>
      <x:c r="G303" s="17" t="n">
        <x:v>1</x:v>
      </x:c>
      <x:c r="H303" s="28" t="n">
        <x:f>F303*G303</x:f>
        <x:v>779</x:v>
      </x:c>
      <x:c r="I303" s="17" t="n">
        <x:v>0.73</x:v>
      </x:c>
      <x:c r="J303" s="6" t="n">
        <x:f>1-I303</x:f>
        <x:v>0.27</x:v>
      </x:c>
      <x:c r="K303" s="28" t="n">
        <x:f>H303*I303</x:f>
        <x:v>568.67</x:v>
      </x:c>
      <x:c r="L303" s="3" t="inlineStr">
        <x:is>
          <x:t xml:space="preserve">legacy_company_envelope_fallback</x:t>
        </x:is>
      </x:c>
      <x:c r="M303" s="3" t="inlineStr">
        <x:is>
          <x:t xml:space="preserve">SRC_TENCENT_HUNYUAN; SRC_TENCENT_HY3; SRC_TENCENT_AI_INFRA_MOE</x:t>
        </x:is>
      </x:c>
      <x:c r="N303" s="3" t="inlineStr">
        <x:is>
          <x:t xml:space="preserve">No mapped CSP contract rows were available, so the prior company-level accelerator mix remains as fallback.</x:t>
        </x:is>
      </x:c>
    </x:row>
    <x:row r="304">
      <x:c r="A304" s="3" t="inlineStr">
        <x:is>
          <x:t xml:space="preserve">Grid-Constrained / Efficiency-Upside|Tencent|2029|Legacy company envelope - Tencent</x:t>
        </x:is>
      </x:c>
      <x:c r="B304" s="3" t="inlineStr">
        <x:is>
          <x:t xml:space="preserve">Grid-Constrained / Efficiency-Upside</x:t>
        </x:is>
      </x:c>
      <x:c r="C304" s="3" t="inlineStr">
        <x:is>
          <x:t xml:space="preserve">Tencent</x:t>
        </x:is>
      </x:c>
      <x:c r="D304" s="3" t="n">
        <x:v>2029</x:v>
      </x:c>
      <x:c r="E304" s="3" t="inlineStr">
        <x:is>
          <x:t xml:space="preserve">Legacy company envelope - Tencent</x:t>
        </x:is>
      </x:c>
      <x:c r="F304" s="27" t="n">
        <x:v>993</x:v>
      </x:c>
      <x:c r="G304" s="17" t="n">
        <x:v>1</x:v>
      </x:c>
      <x:c r="H304" s="28" t="n">
        <x:f>F304*G304</x:f>
        <x:v>993</x:v>
      </x:c>
      <x:c r="I304" s="17" t="n">
        <x:v>0.785</x:v>
      </x:c>
      <x:c r="J304" s="6" t="n">
        <x:f>1-I304</x:f>
        <x:v>0.21499999999999997</x:v>
      </x:c>
      <x:c r="K304" s="28" t="n">
        <x:f>H304*I304</x:f>
        <x:v>779.505</x:v>
      </x:c>
      <x:c r="L304" s="3" t="inlineStr">
        <x:is>
          <x:t xml:space="preserve">legacy_company_envelope_fallback</x:t>
        </x:is>
      </x:c>
      <x:c r="M304" s="3" t="inlineStr">
        <x:is>
          <x:t xml:space="preserve">SRC_TENCENT_HUNYUAN; SRC_TENCENT_HY3; SRC_TENCENT_AI_INFRA_MOE</x:t>
        </x:is>
      </x:c>
      <x:c r="N304" s="3" t="inlineStr">
        <x:is>
          <x:t xml:space="preserve">No mapped CSP contract rows were available, so the prior company-level accelerator mix remains as fallback.</x:t>
        </x:is>
      </x:c>
    </x:row>
    <x:row r="305">
      <x:c r="A305" s="3" t="inlineStr">
        <x:is>
          <x:t xml:space="preserve">Grid-Constrained / Efficiency-Upside|Tencent|2030|Legacy company envelope - Tencent</x:t>
        </x:is>
      </x:c>
      <x:c r="B305" s="3" t="inlineStr">
        <x:is>
          <x:t xml:space="preserve">Grid-Constrained / Efficiency-Upside</x:t>
        </x:is>
      </x:c>
      <x:c r="C305" s="3" t="inlineStr">
        <x:is>
          <x:t xml:space="preserve">Tencent</x:t>
        </x:is>
      </x:c>
      <x:c r="D305" s="3" t="n">
        <x:v>2030</x:v>
      </x:c>
      <x:c r="E305" s="3" t="inlineStr">
        <x:is>
          <x:t xml:space="preserve">Legacy company envelope - Tencent</x:t>
        </x:is>
      </x:c>
      <x:c r="F305" s="27" t="n">
        <x:v>1180</x:v>
      </x:c>
      <x:c r="G305" s="17" t="n">
        <x:v>1</x:v>
      </x:c>
      <x:c r="H305" s="28" t="n">
        <x:f>F305*G305</x:f>
        <x:v>1180</x:v>
      </x:c>
      <x:c r="I305" s="17" t="n">
        <x:v>0.84</x:v>
      </x:c>
      <x:c r="J305" s="6" t="n">
        <x:f>1-I305</x:f>
        <x:v>0.16000000000000003</x:v>
      </x:c>
      <x:c r="K305" s="28" t="n">
        <x:f>H305*I305</x:f>
        <x:v>991.1999999999999</x:v>
      </x:c>
      <x:c r="L305" s="3" t="inlineStr">
        <x:is>
          <x:t xml:space="preserve">legacy_company_envelope_fallback</x:t>
        </x:is>
      </x:c>
      <x:c r="M305" s="3" t="inlineStr">
        <x:is>
          <x:t xml:space="preserve">SRC_TENCENT_HUNYUAN; SRC_TENCENT_HY3; SRC_TENCENT_AI_INFRA_MOE</x:t>
        </x:is>
      </x:c>
      <x:c r="N305" s="3" t="inlineStr">
        <x:is>
          <x:t xml:space="preserve">No mapped CSP contract rows were available, so the prior company-level accelerator mix remains as fallback.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8" customWidth="1"/>
    <x:col min="2" max="2" width="38" customWidth="1"/>
    <x:col min="3" max="3" width="30" customWidth="1"/>
    <x:col min="4" max="4" width="12" customWidth="1"/>
    <x:col min="5" max="5" width="28" customWidth="1"/>
    <x:col min="6" max="6" width="38" customWidth="1"/>
    <x:col min="7" max="7" width="38" customWidth="1"/>
    <x:col min="8" max="8" width="19" customWidth="1"/>
    <x:col min="9" max="9" width="38" customWidth="1"/>
    <x:col min="10" max="10" width="33" customWidth="1"/>
    <x:col min="11" max="11" width="38" customWidth="1"/>
    <x:col min="12" max="12" width="76" customWidth="1"/>
  </x:cols>
  <x:sheetData>
    <x:row r="1">
      <x:c r="A1" s="4" t="inlineStr">
        <x:is>
          <x:t xml:space="preserve">mix_key</x:t>
        </x:is>
      </x:c>
      <x:c r="B1" s="4" t="inlineStr">
        <x:is>
          <x:t xml:space="preserve">scenario</x:t>
        </x:is>
      </x:c>
      <x:c r="C1" s="4" t="inlineStr">
        <x:is>
          <x:t xml:space="preserve">csp</x:t>
        </x:is>
      </x:c>
      <x:c r="D1" s="4" t="inlineStr">
        <x:is>
          <x:t xml:space="preserve">year</x:t>
        </x:is>
      </x:c>
      <x:c r="E1" s="4" t="inlineStr">
        <x:is>
          <x:t xml:space="preserve">accelerator_type</x:t>
        </x:is>
      </x:c>
      <x:c r="F1" s="4" t="inlineStr">
        <x:is>
          <x:t xml:space="preserve">benchmark_bucket</x:t>
        </x:is>
      </x:c>
      <x:c r="G1" s="4" t="inlineStr">
        <x:is>
          <x:t xml:space="preserve">all_in_kw_per_unit</x:t>
        </x:is>
      </x:c>
      <x:c r="H1" s="4" t="inlineStr">
        <x:is>
          <x:t xml:space="preserve">accelerator_share</x:t>
        </x:is>
      </x:c>
      <x:c r="I1" s="4" t="inlineStr">
        <x:is>
          <x:t xml:space="preserve">share_sum_check</x:t>
        </x:is>
      </x:c>
      <x:c r="J1" s="4" t="inlineStr">
        <x:is>
          <x:t xml:space="preserve">source_type</x:t>
        </x:is>
      </x:c>
      <x:c r="K1" s="4" t="inlineStr">
        <x:is>
          <x:t xml:space="preserve">source_ids</x:t>
        </x:is>
      </x:c>
      <x:c r="L1" s="4" t="inlineStr">
        <x:is>
          <x:t xml:space="preserve">note</x:t>
        </x:is>
      </x:c>
    </x:row>
    <x:row r="2">
      <x:c r="A2" s="5" t="str">
        <x:f>B2&amp;"|"&amp;C2&amp;"|"&amp;D2&amp;"|"&amp;E2</x:f>
        <x:v>Bear|Alibaba|2026|H100/H200/A100 class</x:v>
      </x:c>
      <x:c r="B2" s="3" t="inlineStr">
        <x:is>
          <x:t xml:space="preserve">Bear</x:t>
        </x:is>
      </x:c>
      <x:c r="C2" s="3" t="inlineStr">
        <x:is>
          <x:t xml:space="preserve">Alibaba</x:t>
        </x:is>
      </x:c>
      <x:c r="D2" s="3" t="n">
        <x:v>2026</x:v>
      </x:c>
      <x:c r="E2" s="25" t="inlineStr">
        <x:is>
          <x:t xml:space="preserve">H100/H200/A100 class</x:t>
        </x:is>
      </x:c>
      <x:c r="F2" s="5" t="str">
        <x:f>IFERROR(INDEX('02x_Accelerator_Catalog'!$C$2:$C$11,MATCH(E2,'02x_Accelerator_Catalog'!$B$2:$B$11,0)),"purpose_or_unbenchmarked")</x:f>
        <x:v>h200_reference</x:v>
      </x:c>
      <x:c r="G2" s="8" t="n">
        <x:f>IFERROR(INDEX('02x_Accelerator_Catalog'!$D$2:$D$11,MATCH(E2,'02x_Accelerator_Catalog'!$B$2:$B$11,0)),"")</x:f>
        <x:v>1.73</x:v>
      </x:c>
      <x:c r="H2" s="17" t="n">
        <x:v>1</x:v>
      </x:c>
      <x:c r="I2" s="6" t="n">
        <x:f>SUMIFS($H$2:$H$573,$B$2:$B$573,B2,$C$2:$C$573,C2,$D$2:$D$573,D2)</x:f>
        <x:v>1</x:v>
      </x:c>
      <x:c r="J2" s="3" t="inlineStr">
        <x:is>
          <x:t xml:space="preserve">epoch_csp_chip_quantity_latest</x:t>
        </x:is>
      </x:c>
      <x:c r="K2" s="3" t="inlineStr">
        <x:is>
          <x:t xml:space="preserve">SRC_EPOCH_AI_DATA_CENTERS; EPOCH_RAW_CHIP_QUANTITIES</x:t>
        </x:is>
      </x:c>
      <x:c r="L2" s="3" t="inlineStr">
        <x:is>
          <x:t xml:space="preserve">Latest chip quantity per CSP/data-center/accelerator through year-end; normalized by unit count. Shares are editable.</x:t>
        </x:is>
      </x:c>
    </x:row>
    <x:row r="3">
      <x:c r="A3" s="5" t="str">
        <x:f>B3&amp;"|"&amp;C3&amp;"|"&amp;D3&amp;"|"&amp;E3</x:f>
        <x:v>Base|Alibaba|2026|H100/H200/A100 class</x:v>
      </x:c>
      <x:c r="B3" s="3" t="inlineStr">
        <x:is>
          <x:t xml:space="preserve">Base</x:t>
        </x:is>
      </x:c>
      <x:c r="C3" s="3" t="inlineStr">
        <x:is>
          <x:t xml:space="preserve">Alibaba</x:t>
        </x:is>
      </x:c>
      <x:c r="D3" s="3" t="n">
        <x:v>2026</x:v>
      </x:c>
      <x:c r="E3" s="25" t="inlineStr">
        <x:is>
          <x:t xml:space="preserve">H100/H200/A100 class</x:t>
        </x:is>
      </x:c>
      <x:c r="F3" s="5" t="str">
        <x:f>IFERROR(INDEX('02x_Accelerator_Catalog'!$C$2:$C$11,MATCH(E3,'02x_Accelerator_Catalog'!$B$2:$B$11,0)),"purpose_or_unbenchmarked")</x:f>
        <x:v>h200_reference</x:v>
      </x:c>
      <x:c r="G3" s="8" t="n">
        <x:f>IFERROR(INDEX('02x_Accelerator_Catalog'!$D$2:$D$11,MATCH(E3,'02x_Accelerator_Catalog'!$B$2:$B$11,0)),"")</x:f>
        <x:v>1.73</x:v>
      </x:c>
      <x:c r="H3" s="17" t="n">
        <x:v>1</x:v>
      </x:c>
      <x:c r="I3" s="6" t="n">
        <x:f>SUMIFS($H$2:$H$573,$B$2:$B$573,B3,$C$2:$C$573,C3,$D$2:$D$573,D3)</x:f>
        <x:v>1</x:v>
      </x:c>
      <x:c r="J3" s="3" t="inlineStr">
        <x:is>
          <x:t xml:space="preserve">epoch_csp_chip_quantity_latest</x:t>
        </x:is>
      </x:c>
      <x:c r="K3" s="3" t="inlineStr">
        <x:is>
          <x:t xml:space="preserve">SRC_EPOCH_AI_DATA_CENTERS; EPOCH_RAW_CHIP_QUANTITIES</x:t>
        </x:is>
      </x:c>
      <x:c r="L3" s="3" t="inlineStr">
        <x:is>
          <x:t xml:space="preserve">Latest chip quantity per CSP/data-center/accelerator through year-end; normalized by unit count. Shares are editable.</x:t>
        </x:is>
      </x:c>
    </x:row>
    <x:row r="4">
      <x:c r="A4" s="5" t="str">
        <x:f>B4&amp;"|"&amp;C4&amp;"|"&amp;D4&amp;"|"&amp;E4</x:f>
        <x:v>Bull|Alibaba|2026|H100/H200/A100 class</x:v>
      </x:c>
      <x:c r="B4" s="3" t="inlineStr">
        <x:is>
          <x:t xml:space="preserve">Bull</x:t>
        </x:is>
      </x:c>
      <x:c r="C4" s="3" t="inlineStr">
        <x:is>
          <x:t xml:space="preserve">Alibaba</x:t>
        </x:is>
      </x:c>
      <x:c r="D4" s="3" t="n">
        <x:v>2026</x:v>
      </x:c>
      <x:c r="E4" s="25" t="inlineStr">
        <x:is>
          <x:t xml:space="preserve">H100/H200/A100 class</x:t>
        </x:is>
      </x:c>
      <x:c r="F4" s="5" t="str">
        <x:f>IFERROR(INDEX('02x_Accelerator_Catalog'!$C$2:$C$11,MATCH(E4,'02x_Accelerator_Catalog'!$B$2:$B$11,0)),"purpose_or_unbenchmarked")</x:f>
        <x:v>h200_reference</x:v>
      </x:c>
      <x:c r="G4" s="8" t="n">
        <x:f>IFERROR(INDEX('02x_Accelerator_Catalog'!$D$2:$D$11,MATCH(E4,'02x_Accelerator_Catalog'!$B$2:$B$11,0)),"")</x:f>
        <x:v>1.73</x:v>
      </x:c>
      <x:c r="H4" s="17" t="n">
        <x:v>1</x:v>
      </x:c>
      <x:c r="I4" s="6" t="n">
        <x:f>SUMIFS($H$2:$H$573,$B$2:$B$573,B4,$C$2:$C$573,C4,$D$2:$D$573,D4)</x:f>
        <x:v>1</x:v>
      </x:c>
      <x:c r="J4" s="3" t="inlineStr">
        <x:is>
          <x:t xml:space="preserve">epoch_csp_chip_quantity_latest</x:t>
        </x:is>
      </x:c>
      <x:c r="K4" s="3" t="inlineStr">
        <x:is>
          <x:t xml:space="preserve">SRC_EPOCH_AI_DATA_CENTERS; EPOCH_RAW_CHIP_QUANTITIES</x:t>
        </x:is>
      </x:c>
      <x:c r="L4" s="3" t="inlineStr">
        <x:is>
          <x:t xml:space="preserve">Latest chip quantity per CSP/data-center/accelerator through year-end; normalized by unit count. Shares are editable.</x:t>
        </x:is>
      </x:c>
    </x:row>
    <x:row r="5">
      <x:c r="A5" s="5" t="str">
        <x:f>B5&amp;"|"&amp;C5&amp;"|"&amp;D5&amp;"|"&amp;E5</x:f>
        <x:v>Grid-Constrained / Efficiency-Upside|Alibaba|2026|H100/H200/A100 class</x:v>
      </x:c>
      <x:c r="B5" s="3" t="inlineStr">
        <x:is>
          <x:t xml:space="preserve">Grid-Constrained / Efficiency-Upside</x:t>
        </x:is>
      </x:c>
      <x:c r="C5" s="3" t="inlineStr">
        <x:is>
          <x:t xml:space="preserve">Alibaba</x:t>
        </x:is>
      </x:c>
      <x:c r="D5" s="3" t="n">
        <x:v>2026</x:v>
      </x:c>
      <x:c r="E5" s="25" t="inlineStr">
        <x:is>
          <x:t xml:space="preserve">H100/H200/A100 class</x:t>
        </x:is>
      </x:c>
      <x:c r="F5" s="5" t="str">
        <x:f>IFERROR(INDEX('02x_Accelerator_Catalog'!$C$2:$C$11,MATCH(E5,'02x_Accelerator_Catalog'!$B$2:$B$11,0)),"purpose_or_unbenchmarked")</x:f>
        <x:v>h200_reference</x:v>
      </x:c>
      <x:c r="G5" s="8" t="n">
        <x:f>IFERROR(INDEX('02x_Accelerator_Catalog'!$D$2:$D$11,MATCH(E5,'02x_Accelerator_Catalog'!$B$2:$B$11,0)),"")</x:f>
        <x:v>1.73</x:v>
      </x:c>
      <x:c r="H5" s="17" t="n">
        <x:v>1</x:v>
      </x:c>
      <x:c r="I5" s="6" t="n">
        <x:f>SUMIFS($H$2:$H$573,$B$2:$B$573,B5,$C$2:$C$573,C5,$D$2:$D$573,D5)</x:f>
        <x:v>1</x:v>
      </x:c>
      <x:c r="J5" s="3" t="inlineStr">
        <x:is>
          <x:t xml:space="preserve">epoch_csp_chip_quantity_latest</x:t>
        </x:is>
      </x:c>
      <x:c r="K5" s="3" t="inlineStr">
        <x:is>
          <x:t xml:space="preserve">SRC_EPOCH_AI_DATA_CENTERS; EPOCH_RAW_CHIP_QUANTITIES</x:t>
        </x:is>
      </x:c>
      <x:c r="L5" s="3" t="inlineStr">
        <x:is>
          <x:t xml:space="preserve">Latest chip quantity per CSP/data-center/accelerator through year-end; normalized by unit count. Shares are editable.</x:t>
        </x:is>
      </x:c>
    </x:row>
    <x:row r="6">
      <x:c r="A6" s="5" t="str">
        <x:f>B6&amp;"|"&amp;C6&amp;"|"&amp;D6&amp;"|"&amp;E6</x:f>
        <x:v>Bear|Alibaba|2027|H100/H200/A100 class</x:v>
      </x:c>
      <x:c r="B6" s="3" t="inlineStr">
        <x:is>
          <x:t xml:space="preserve">Bear</x:t>
        </x:is>
      </x:c>
      <x:c r="C6" s="3" t="inlineStr">
        <x:is>
          <x:t xml:space="preserve">Alibaba</x:t>
        </x:is>
      </x:c>
      <x:c r="D6" s="3" t="n">
        <x:v>2027</x:v>
      </x:c>
      <x:c r="E6" s="25" t="inlineStr">
        <x:is>
          <x:t xml:space="preserve">H100/H200/A100 class</x:t>
        </x:is>
      </x:c>
      <x:c r="F6" s="5" t="str">
        <x:f>IFERROR(INDEX('02x_Accelerator_Catalog'!$C$2:$C$11,MATCH(E6,'02x_Accelerator_Catalog'!$B$2:$B$11,0)),"purpose_or_unbenchmarked")</x:f>
        <x:v>h200_reference</x:v>
      </x:c>
      <x:c r="G6" s="8" t="n">
        <x:f>IFERROR(INDEX('02x_Accelerator_Catalog'!$D$2:$D$11,MATCH(E6,'02x_Accelerator_Catalog'!$B$2:$B$11,0)),"")</x:f>
        <x:v>1.73</x:v>
      </x:c>
      <x:c r="H6" s="17" t="n">
        <x:v>1</x:v>
      </x:c>
      <x:c r="I6" s="6" t="n">
        <x:f>SUMIFS($H$2:$H$573,$B$2:$B$573,B6,$C$2:$C$573,C6,$D$2:$D$573,D6)</x:f>
        <x:v>1</x:v>
      </x:c>
      <x:c r="J6" s="3" t="inlineStr">
        <x:is>
          <x:t xml:space="preserve">epoch_csp_chip_quantity_latest</x:t>
        </x:is>
      </x:c>
      <x:c r="K6" s="3" t="inlineStr">
        <x:is>
          <x:t xml:space="preserve">SRC_EPOCH_AI_DATA_CENTERS; EPOCH_RAW_CHIP_QUANTITIES</x:t>
        </x:is>
      </x:c>
      <x:c r="L6" s="3" t="inlineStr">
        <x:is>
          <x:t xml:space="preserve">Latest chip quantity per CSP/data-center/accelerator through year-end; normalized by unit count. Shares are editable.</x:t>
        </x:is>
      </x:c>
    </x:row>
    <x:row r="7">
      <x:c r="A7" s="5" t="str">
        <x:f>B7&amp;"|"&amp;C7&amp;"|"&amp;D7&amp;"|"&amp;E7</x:f>
        <x:v>Base|Alibaba|2027|H100/H200/A100 class</x:v>
      </x:c>
      <x:c r="B7" s="3" t="inlineStr">
        <x:is>
          <x:t xml:space="preserve">Base</x:t>
        </x:is>
      </x:c>
      <x:c r="C7" s="3" t="inlineStr">
        <x:is>
          <x:t xml:space="preserve">Alibaba</x:t>
        </x:is>
      </x:c>
      <x:c r="D7" s="3" t="n">
        <x:v>2027</x:v>
      </x:c>
      <x:c r="E7" s="25" t="inlineStr">
        <x:is>
          <x:t xml:space="preserve">H100/H200/A100 class</x:t>
        </x:is>
      </x:c>
      <x:c r="F7" s="5" t="str">
        <x:f>IFERROR(INDEX('02x_Accelerator_Catalog'!$C$2:$C$11,MATCH(E7,'02x_Accelerator_Catalog'!$B$2:$B$11,0)),"purpose_or_unbenchmarked")</x:f>
        <x:v>h200_reference</x:v>
      </x:c>
      <x:c r="G7" s="8" t="n">
        <x:f>IFERROR(INDEX('02x_Accelerator_Catalog'!$D$2:$D$11,MATCH(E7,'02x_Accelerator_Catalog'!$B$2:$B$11,0)),"")</x:f>
        <x:v>1.73</x:v>
      </x:c>
      <x:c r="H7" s="17" t="n">
        <x:v>1</x:v>
      </x:c>
      <x:c r="I7" s="6" t="n">
        <x:f>SUMIFS($H$2:$H$573,$B$2:$B$573,B7,$C$2:$C$573,C7,$D$2:$D$573,D7)</x:f>
        <x:v>1</x:v>
      </x:c>
      <x:c r="J7" s="3" t="inlineStr">
        <x:is>
          <x:t xml:space="preserve">epoch_csp_chip_quantity_latest</x:t>
        </x:is>
      </x:c>
      <x:c r="K7" s="3" t="inlineStr">
        <x:is>
          <x:t xml:space="preserve">SRC_EPOCH_AI_DATA_CENTERS; EPOCH_RAW_CHIP_QUANTITIES</x:t>
        </x:is>
      </x:c>
      <x:c r="L7" s="3" t="inlineStr">
        <x:is>
          <x:t xml:space="preserve">Latest chip quantity per CSP/data-center/accelerator through year-end; normalized by unit count. Shares are editable.</x:t>
        </x:is>
      </x:c>
    </x:row>
    <x:row r="8">
      <x:c r="A8" s="5" t="str">
        <x:f>B8&amp;"|"&amp;C8&amp;"|"&amp;D8&amp;"|"&amp;E8</x:f>
        <x:v>Bull|Alibaba|2027|H100/H200/A100 class</x:v>
      </x:c>
      <x:c r="B8" s="3" t="inlineStr">
        <x:is>
          <x:t xml:space="preserve">Bull</x:t>
        </x:is>
      </x:c>
      <x:c r="C8" s="3" t="inlineStr">
        <x:is>
          <x:t xml:space="preserve">Alibaba</x:t>
        </x:is>
      </x:c>
      <x:c r="D8" s="3" t="n">
        <x:v>2027</x:v>
      </x:c>
      <x:c r="E8" s="25" t="inlineStr">
        <x:is>
          <x:t xml:space="preserve">H100/H200/A100 class</x:t>
        </x:is>
      </x:c>
      <x:c r="F8" s="5" t="str">
        <x:f>IFERROR(INDEX('02x_Accelerator_Catalog'!$C$2:$C$11,MATCH(E8,'02x_Accelerator_Catalog'!$B$2:$B$11,0)),"purpose_or_unbenchmarked")</x:f>
        <x:v>h200_reference</x:v>
      </x:c>
      <x:c r="G8" s="8" t="n">
        <x:f>IFERROR(INDEX('02x_Accelerator_Catalog'!$D$2:$D$11,MATCH(E8,'02x_Accelerator_Catalog'!$B$2:$B$11,0)),"")</x:f>
        <x:v>1.73</x:v>
      </x:c>
      <x:c r="H8" s="17" t="n">
        <x:v>1</x:v>
      </x:c>
      <x:c r="I8" s="6" t="n">
        <x:f>SUMIFS($H$2:$H$573,$B$2:$B$573,B8,$C$2:$C$573,C8,$D$2:$D$573,D8)</x:f>
        <x:v>1</x:v>
      </x:c>
      <x:c r="J8" s="3" t="inlineStr">
        <x:is>
          <x:t xml:space="preserve">epoch_csp_chip_quantity_latest</x:t>
        </x:is>
      </x:c>
      <x:c r="K8" s="3" t="inlineStr">
        <x:is>
          <x:t xml:space="preserve">SRC_EPOCH_AI_DATA_CENTERS; EPOCH_RAW_CHIP_QUANTITIES</x:t>
        </x:is>
      </x:c>
      <x:c r="L8" s="3" t="inlineStr">
        <x:is>
          <x:t xml:space="preserve">Latest chip quantity per CSP/data-center/accelerator through year-end; normalized by unit count. Shares are editable.</x:t>
        </x:is>
      </x:c>
    </x:row>
    <x:row r="9">
      <x:c r="A9" s="5" t="str">
        <x:f>B9&amp;"|"&amp;C9&amp;"|"&amp;D9&amp;"|"&amp;E9</x:f>
        <x:v>Grid-Constrained / Efficiency-Upside|Alibaba|2027|H100/H200/A100 class</x:v>
      </x:c>
      <x:c r="B9" s="3" t="inlineStr">
        <x:is>
          <x:t xml:space="preserve">Grid-Constrained / Efficiency-Upside</x:t>
        </x:is>
      </x:c>
      <x:c r="C9" s="3" t="inlineStr">
        <x:is>
          <x:t xml:space="preserve">Alibaba</x:t>
        </x:is>
      </x:c>
      <x:c r="D9" s="3" t="n">
        <x:v>2027</x:v>
      </x:c>
      <x:c r="E9" s="25" t="inlineStr">
        <x:is>
          <x:t xml:space="preserve">H100/H200/A100 class</x:t>
        </x:is>
      </x:c>
      <x:c r="F9" s="5" t="str">
        <x:f>IFERROR(INDEX('02x_Accelerator_Catalog'!$C$2:$C$11,MATCH(E9,'02x_Accelerator_Catalog'!$B$2:$B$11,0)),"purpose_or_unbenchmarked")</x:f>
        <x:v>h200_reference</x:v>
      </x:c>
      <x:c r="G9" s="8" t="n">
        <x:f>IFERROR(INDEX('02x_Accelerator_Catalog'!$D$2:$D$11,MATCH(E9,'02x_Accelerator_Catalog'!$B$2:$B$11,0)),"")</x:f>
        <x:v>1.73</x:v>
      </x:c>
      <x:c r="H9" s="17" t="n">
        <x:v>1</x:v>
      </x:c>
      <x:c r="I9" s="6" t="n">
        <x:f>SUMIFS($H$2:$H$573,$B$2:$B$573,B9,$C$2:$C$573,C9,$D$2:$D$573,D9)</x:f>
        <x:v>1</x:v>
      </x:c>
      <x:c r="J9" s="3" t="inlineStr">
        <x:is>
          <x:t xml:space="preserve">epoch_csp_chip_quantity_latest</x:t>
        </x:is>
      </x:c>
      <x:c r="K9" s="3" t="inlineStr">
        <x:is>
          <x:t xml:space="preserve">SRC_EPOCH_AI_DATA_CENTERS; EPOCH_RAW_CHIP_QUANTITIES</x:t>
        </x:is>
      </x:c>
      <x:c r="L9" s="3" t="inlineStr">
        <x:is>
          <x:t xml:space="preserve">Latest chip quantity per CSP/data-center/accelerator through year-end; normalized by unit count. Shares are editable.</x:t>
        </x:is>
      </x:c>
    </x:row>
    <x:row r="10">
      <x:c r="A10" s="5" t="str">
        <x:f>B10&amp;"|"&amp;C10&amp;"|"&amp;D10&amp;"|"&amp;E10</x:f>
        <x:v>Bear|Alibaba|2028|H100/H200/A100 class</x:v>
      </x:c>
      <x:c r="B10" s="3" t="inlineStr">
        <x:is>
          <x:t xml:space="preserve">Bear</x:t>
        </x:is>
      </x:c>
      <x:c r="C10" s="3" t="inlineStr">
        <x:is>
          <x:t xml:space="preserve">Alibaba</x:t>
        </x:is>
      </x:c>
      <x:c r="D10" s="3" t="n">
        <x:v>2028</x:v>
      </x:c>
      <x:c r="E10" s="25" t="inlineStr">
        <x:is>
          <x:t xml:space="preserve">H100/H200/A100 class</x:t>
        </x:is>
      </x:c>
      <x:c r="F10" s="5" t="str">
        <x:f>IFERROR(INDEX('02x_Accelerator_Catalog'!$C$2:$C$11,MATCH(E10,'02x_Accelerator_Catalog'!$B$2:$B$11,0)),"purpose_or_unbenchmarked")</x:f>
        <x:v>h200_reference</x:v>
      </x:c>
      <x:c r="G10" s="8" t="n">
        <x:f>IFERROR(INDEX('02x_Accelerator_Catalog'!$D$2:$D$11,MATCH(E10,'02x_Accelerator_Catalog'!$B$2:$B$11,0)),"")</x:f>
        <x:v>1.73</x:v>
      </x:c>
      <x:c r="H10" s="17" t="n">
        <x:v>1</x:v>
      </x:c>
      <x:c r="I10" s="6" t="n">
        <x:f>SUMIFS($H$2:$H$573,$B$2:$B$573,B10,$C$2:$C$573,C10,$D$2:$D$573,D10)</x:f>
        <x:v>1</x:v>
      </x:c>
      <x:c r="J10" s="3" t="inlineStr">
        <x:is>
          <x:t xml:space="preserve">epoch_csp_chip_quantity_latest</x:t>
        </x:is>
      </x:c>
      <x:c r="K10" s="3" t="inlineStr">
        <x:is>
          <x:t xml:space="preserve">SRC_EPOCH_AI_DATA_CENTERS; EPOCH_RAW_CHIP_QUANTITIES</x:t>
        </x:is>
      </x:c>
      <x:c r="L10" s="3" t="inlineStr">
        <x:is>
          <x:t xml:space="preserve">Latest chip quantity per CSP/data-center/accelerator through year-end; normalized by unit count. Shares are editable.</x:t>
        </x:is>
      </x:c>
    </x:row>
    <x:row r="11">
      <x:c r="A11" s="5" t="str">
        <x:f>B11&amp;"|"&amp;C11&amp;"|"&amp;D11&amp;"|"&amp;E11</x:f>
        <x:v>Base|Alibaba|2028|H100/H200/A100 class</x:v>
      </x:c>
      <x:c r="B11" s="3" t="inlineStr">
        <x:is>
          <x:t xml:space="preserve">Base</x:t>
        </x:is>
      </x:c>
      <x:c r="C11" s="3" t="inlineStr">
        <x:is>
          <x:t xml:space="preserve">Alibaba</x:t>
        </x:is>
      </x:c>
      <x:c r="D11" s="3" t="n">
        <x:v>2028</x:v>
      </x:c>
      <x:c r="E11" s="25" t="inlineStr">
        <x:is>
          <x:t xml:space="preserve">H100/H200/A100 class</x:t>
        </x:is>
      </x:c>
      <x:c r="F11" s="5" t="str">
        <x:f>IFERROR(INDEX('02x_Accelerator_Catalog'!$C$2:$C$11,MATCH(E11,'02x_Accelerator_Catalog'!$B$2:$B$11,0)),"purpose_or_unbenchmarked")</x:f>
        <x:v>h200_reference</x:v>
      </x:c>
      <x:c r="G11" s="8" t="n">
        <x:f>IFERROR(INDEX('02x_Accelerator_Catalog'!$D$2:$D$11,MATCH(E11,'02x_Accelerator_Catalog'!$B$2:$B$11,0)),"")</x:f>
        <x:v>1.73</x:v>
      </x:c>
      <x:c r="H11" s="17" t="n">
        <x:v>1</x:v>
      </x:c>
      <x:c r="I11" s="6" t="n">
        <x:f>SUMIFS($H$2:$H$573,$B$2:$B$573,B11,$C$2:$C$573,C11,$D$2:$D$573,D11)</x:f>
        <x:v>1</x:v>
      </x:c>
      <x:c r="J11" s="3" t="inlineStr">
        <x:is>
          <x:t xml:space="preserve">epoch_csp_chip_quantity_latest</x:t>
        </x:is>
      </x:c>
      <x:c r="K11" s="3" t="inlineStr">
        <x:is>
          <x:t xml:space="preserve">SRC_EPOCH_AI_DATA_CENTERS; EPOCH_RAW_CHIP_QUANTITIES</x:t>
        </x:is>
      </x:c>
      <x:c r="L11" s="3" t="inlineStr">
        <x:is>
          <x:t xml:space="preserve">Latest chip quantity per CSP/data-center/accelerator through year-end; normalized by unit count. Shares are editable.</x:t>
        </x:is>
      </x:c>
    </x:row>
    <x:row r="12">
      <x:c r="A12" s="5" t="str">
        <x:f>B12&amp;"|"&amp;C12&amp;"|"&amp;D12&amp;"|"&amp;E12</x:f>
        <x:v>Bull|Alibaba|2028|H100/H200/A100 class</x:v>
      </x:c>
      <x:c r="B12" s="3" t="inlineStr">
        <x:is>
          <x:t xml:space="preserve">Bull</x:t>
        </x:is>
      </x:c>
      <x:c r="C12" s="3" t="inlineStr">
        <x:is>
          <x:t xml:space="preserve">Alibaba</x:t>
        </x:is>
      </x:c>
      <x:c r="D12" s="3" t="n">
        <x:v>2028</x:v>
      </x:c>
      <x:c r="E12" s="25" t="inlineStr">
        <x:is>
          <x:t xml:space="preserve">H100/H200/A100 class</x:t>
        </x:is>
      </x:c>
      <x:c r="F12" s="5" t="str">
        <x:f>IFERROR(INDEX('02x_Accelerator_Catalog'!$C$2:$C$11,MATCH(E12,'02x_Accelerator_Catalog'!$B$2:$B$11,0)),"purpose_or_unbenchmarked")</x:f>
        <x:v>h200_reference</x:v>
      </x:c>
      <x:c r="G12" s="8" t="n">
        <x:f>IFERROR(INDEX('02x_Accelerator_Catalog'!$D$2:$D$11,MATCH(E12,'02x_Accelerator_Catalog'!$B$2:$B$11,0)),"")</x:f>
        <x:v>1.73</x:v>
      </x:c>
      <x:c r="H12" s="17" t="n">
        <x:v>1</x:v>
      </x:c>
      <x:c r="I12" s="6" t="n">
        <x:f>SUMIFS($H$2:$H$573,$B$2:$B$573,B12,$C$2:$C$573,C12,$D$2:$D$573,D12)</x:f>
        <x:v>1</x:v>
      </x:c>
      <x:c r="J12" s="3" t="inlineStr">
        <x:is>
          <x:t xml:space="preserve">epoch_csp_chip_quantity_latest</x:t>
        </x:is>
      </x:c>
      <x:c r="K12" s="3" t="inlineStr">
        <x:is>
          <x:t xml:space="preserve">SRC_EPOCH_AI_DATA_CENTERS; EPOCH_RAW_CHIP_QUANTITIES</x:t>
        </x:is>
      </x:c>
      <x:c r="L12" s="3" t="inlineStr">
        <x:is>
          <x:t xml:space="preserve">Latest chip quantity per CSP/data-center/accelerator through year-end; normalized by unit count. Shares are editable.</x:t>
        </x:is>
      </x:c>
    </x:row>
    <x:row r="13">
      <x:c r="A13" s="5" t="str">
        <x:f>B13&amp;"|"&amp;C13&amp;"|"&amp;D13&amp;"|"&amp;E13</x:f>
        <x:v>Grid-Constrained / Efficiency-Upside|Alibaba|2028|H100/H200/A100 class</x:v>
      </x:c>
      <x:c r="B13" s="3" t="inlineStr">
        <x:is>
          <x:t xml:space="preserve">Grid-Constrained / Efficiency-Upside</x:t>
        </x:is>
      </x:c>
      <x:c r="C13" s="3" t="inlineStr">
        <x:is>
          <x:t xml:space="preserve">Alibaba</x:t>
        </x:is>
      </x:c>
      <x:c r="D13" s="3" t="n">
        <x:v>2028</x:v>
      </x:c>
      <x:c r="E13" s="25" t="inlineStr">
        <x:is>
          <x:t xml:space="preserve">H100/H200/A100 class</x:t>
        </x:is>
      </x:c>
      <x:c r="F13" s="5" t="str">
        <x:f>IFERROR(INDEX('02x_Accelerator_Catalog'!$C$2:$C$11,MATCH(E13,'02x_Accelerator_Catalog'!$B$2:$B$11,0)),"purpose_or_unbenchmarked")</x:f>
        <x:v>h200_reference</x:v>
      </x:c>
      <x:c r="G13" s="8" t="n">
        <x:f>IFERROR(INDEX('02x_Accelerator_Catalog'!$D$2:$D$11,MATCH(E13,'02x_Accelerator_Catalog'!$B$2:$B$11,0)),"")</x:f>
        <x:v>1.73</x:v>
      </x:c>
      <x:c r="H13" s="17" t="n">
        <x:v>1</x:v>
      </x:c>
      <x:c r="I13" s="6" t="n">
        <x:f>SUMIFS($H$2:$H$573,$B$2:$B$573,B13,$C$2:$C$573,C13,$D$2:$D$573,D13)</x:f>
        <x:v>1</x:v>
      </x:c>
      <x:c r="J13" s="3" t="inlineStr">
        <x:is>
          <x:t xml:space="preserve">epoch_csp_chip_quantity_latest</x:t>
        </x:is>
      </x:c>
      <x:c r="K13" s="3" t="inlineStr">
        <x:is>
          <x:t xml:space="preserve">SRC_EPOCH_AI_DATA_CENTERS; EPOCH_RAW_CHIP_QUANTITIES</x:t>
        </x:is>
      </x:c>
      <x:c r="L13" s="3" t="inlineStr">
        <x:is>
          <x:t xml:space="preserve">Latest chip quantity per CSP/data-center/accelerator through year-end; normalized by unit count. Shares are editable.</x:t>
        </x:is>
      </x:c>
    </x:row>
    <x:row r="14">
      <x:c r="A14" s="5" t="str">
        <x:f>B14&amp;"|"&amp;C14&amp;"|"&amp;D14&amp;"|"&amp;E14</x:f>
        <x:v>Bear|Alibaba|2029|H100/H200/A100 class</x:v>
      </x:c>
      <x:c r="B14" s="3" t="inlineStr">
        <x:is>
          <x:t xml:space="preserve">Bear</x:t>
        </x:is>
      </x:c>
      <x:c r="C14" s="3" t="inlineStr">
        <x:is>
          <x:t xml:space="preserve">Alibaba</x:t>
        </x:is>
      </x:c>
      <x:c r="D14" s="3" t="n">
        <x:v>2029</x:v>
      </x:c>
      <x:c r="E14" s="25" t="inlineStr">
        <x:is>
          <x:t xml:space="preserve">H100/H200/A100 class</x:t>
        </x:is>
      </x:c>
      <x:c r="F14" s="5" t="str">
        <x:f>IFERROR(INDEX('02x_Accelerator_Catalog'!$C$2:$C$11,MATCH(E14,'02x_Accelerator_Catalog'!$B$2:$B$11,0)),"purpose_or_unbenchmarked")</x:f>
        <x:v>h200_reference</x:v>
      </x:c>
      <x:c r="G14" s="8" t="n">
        <x:f>IFERROR(INDEX('02x_Accelerator_Catalog'!$D$2:$D$11,MATCH(E14,'02x_Accelerator_Catalog'!$B$2:$B$11,0)),"")</x:f>
        <x:v>1.73</x:v>
      </x:c>
      <x:c r="H14" s="17" t="n">
        <x:v>1</x:v>
      </x:c>
      <x:c r="I14" s="6" t="n">
        <x:f>SUMIFS($H$2:$H$573,$B$2:$B$573,B14,$C$2:$C$573,C14,$D$2:$D$573,D14)</x:f>
        <x:v>1</x:v>
      </x:c>
      <x:c r="J14" s="3" t="inlineStr">
        <x:is>
          <x:t xml:space="preserve">epoch_csp_chip_quantity_latest</x:t>
        </x:is>
      </x:c>
      <x:c r="K14" s="3" t="inlineStr">
        <x:is>
          <x:t xml:space="preserve">SRC_EPOCH_AI_DATA_CENTERS; EPOCH_RAW_CHIP_QUANTITIES</x:t>
        </x:is>
      </x:c>
      <x:c r="L14" s="3" t="inlineStr">
        <x:is>
          <x:t xml:space="preserve">Latest chip quantity per CSP/data-center/accelerator through year-end; normalized by unit count. Shares are editable.</x:t>
        </x:is>
      </x:c>
    </x:row>
    <x:row r="15">
      <x:c r="A15" s="5" t="str">
        <x:f>B15&amp;"|"&amp;C15&amp;"|"&amp;D15&amp;"|"&amp;E15</x:f>
        <x:v>Base|Alibaba|2029|H100/H200/A100 class</x:v>
      </x:c>
      <x:c r="B15" s="3" t="inlineStr">
        <x:is>
          <x:t xml:space="preserve">Base</x:t>
        </x:is>
      </x:c>
      <x:c r="C15" s="3" t="inlineStr">
        <x:is>
          <x:t xml:space="preserve">Alibaba</x:t>
        </x:is>
      </x:c>
      <x:c r="D15" s="3" t="n">
        <x:v>2029</x:v>
      </x:c>
      <x:c r="E15" s="25" t="inlineStr">
        <x:is>
          <x:t xml:space="preserve">H100/H200/A100 class</x:t>
        </x:is>
      </x:c>
      <x:c r="F15" s="5" t="str">
        <x:f>IFERROR(INDEX('02x_Accelerator_Catalog'!$C$2:$C$11,MATCH(E15,'02x_Accelerator_Catalog'!$B$2:$B$11,0)),"purpose_or_unbenchmarked")</x:f>
        <x:v>h200_reference</x:v>
      </x:c>
      <x:c r="G15" s="8" t="n">
        <x:f>IFERROR(INDEX('02x_Accelerator_Catalog'!$D$2:$D$11,MATCH(E15,'02x_Accelerator_Catalog'!$B$2:$B$11,0)),"")</x:f>
        <x:v>1.73</x:v>
      </x:c>
      <x:c r="H15" s="17" t="n">
        <x:v>1</x:v>
      </x:c>
      <x:c r="I15" s="6" t="n">
        <x:f>SUMIFS($H$2:$H$573,$B$2:$B$573,B15,$C$2:$C$573,C15,$D$2:$D$573,D15)</x:f>
        <x:v>1</x:v>
      </x:c>
      <x:c r="J15" s="3" t="inlineStr">
        <x:is>
          <x:t xml:space="preserve">epoch_csp_chip_quantity_latest</x:t>
        </x:is>
      </x:c>
      <x:c r="K15" s="3" t="inlineStr">
        <x:is>
          <x:t xml:space="preserve">SRC_EPOCH_AI_DATA_CENTERS; EPOCH_RAW_CHIP_QUANTITIES</x:t>
        </x:is>
      </x:c>
      <x:c r="L15" s="3" t="inlineStr">
        <x:is>
          <x:t xml:space="preserve">Latest chip quantity per CSP/data-center/accelerator through year-end; normalized by unit count. Shares are editable.</x:t>
        </x:is>
      </x:c>
    </x:row>
    <x:row r="16">
      <x:c r="A16" s="5" t="str">
        <x:f>B16&amp;"|"&amp;C16&amp;"|"&amp;D16&amp;"|"&amp;E16</x:f>
        <x:v>Bull|Alibaba|2029|H100/H200/A100 class</x:v>
      </x:c>
      <x:c r="B16" s="3" t="inlineStr">
        <x:is>
          <x:t xml:space="preserve">Bull</x:t>
        </x:is>
      </x:c>
      <x:c r="C16" s="3" t="inlineStr">
        <x:is>
          <x:t xml:space="preserve">Alibaba</x:t>
        </x:is>
      </x:c>
      <x:c r="D16" s="3" t="n">
        <x:v>2029</x:v>
      </x:c>
      <x:c r="E16" s="25" t="inlineStr">
        <x:is>
          <x:t xml:space="preserve">H100/H200/A100 class</x:t>
        </x:is>
      </x:c>
      <x:c r="F16" s="5" t="str">
        <x:f>IFERROR(INDEX('02x_Accelerator_Catalog'!$C$2:$C$11,MATCH(E16,'02x_Accelerator_Catalog'!$B$2:$B$11,0)),"purpose_or_unbenchmarked")</x:f>
        <x:v>h200_reference</x:v>
      </x:c>
      <x:c r="G16" s="8" t="n">
        <x:f>IFERROR(INDEX('02x_Accelerator_Catalog'!$D$2:$D$11,MATCH(E16,'02x_Accelerator_Catalog'!$B$2:$B$11,0)),"")</x:f>
        <x:v>1.73</x:v>
      </x:c>
      <x:c r="H16" s="17" t="n">
        <x:v>1</x:v>
      </x:c>
      <x:c r="I16" s="6" t="n">
        <x:f>SUMIFS($H$2:$H$573,$B$2:$B$573,B16,$C$2:$C$573,C16,$D$2:$D$573,D16)</x:f>
        <x:v>1</x:v>
      </x:c>
      <x:c r="J16" s="3" t="inlineStr">
        <x:is>
          <x:t xml:space="preserve">epoch_csp_chip_quantity_latest</x:t>
        </x:is>
      </x:c>
      <x:c r="K16" s="3" t="inlineStr">
        <x:is>
          <x:t xml:space="preserve">SRC_EPOCH_AI_DATA_CENTERS; EPOCH_RAW_CHIP_QUANTITIES</x:t>
        </x:is>
      </x:c>
      <x:c r="L16" s="3" t="inlineStr">
        <x:is>
          <x:t xml:space="preserve">Latest chip quantity per CSP/data-center/accelerator through year-end; normalized by unit count. Shares are editable.</x:t>
        </x:is>
      </x:c>
    </x:row>
    <x:row r="17">
      <x:c r="A17" s="5" t="str">
        <x:f>B17&amp;"|"&amp;C17&amp;"|"&amp;D17&amp;"|"&amp;E17</x:f>
        <x:v>Grid-Constrained / Efficiency-Upside|Alibaba|2029|H100/H200/A100 class</x:v>
      </x:c>
      <x:c r="B17" s="3" t="inlineStr">
        <x:is>
          <x:t xml:space="preserve">Grid-Constrained / Efficiency-Upside</x:t>
        </x:is>
      </x:c>
      <x:c r="C17" s="3" t="inlineStr">
        <x:is>
          <x:t xml:space="preserve">Alibaba</x:t>
        </x:is>
      </x:c>
      <x:c r="D17" s="3" t="n">
        <x:v>2029</x:v>
      </x:c>
      <x:c r="E17" s="25" t="inlineStr">
        <x:is>
          <x:t xml:space="preserve">H100/H200/A100 class</x:t>
        </x:is>
      </x:c>
      <x:c r="F17" s="5" t="str">
        <x:f>IFERROR(INDEX('02x_Accelerator_Catalog'!$C$2:$C$11,MATCH(E17,'02x_Accelerator_Catalog'!$B$2:$B$11,0)),"purpose_or_unbenchmarked")</x:f>
        <x:v>h200_reference</x:v>
      </x:c>
      <x:c r="G17" s="8" t="n">
        <x:f>IFERROR(INDEX('02x_Accelerator_Catalog'!$D$2:$D$11,MATCH(E17,'02x_Accelerator_Catalog'!$B$2:$B$11,0)),"")</x:f>
        <x:v>1.73</x:v>
      </x:c>
      <x:c r="H17" s="17" t="n">
        <x:v>1</x:v>
      </x:c>
      <x:c r="I17" s="6" t="n">
        <x:f>SUMIFS($H$2:$H$573,$B$2:$B$573,B17,$C$2:$C$573,C17,$D$2:$D$573,D17)</x:f>
        <x:v>1</x:v>
      </x:c>
      <x:c r="J17" s="3" t="inlineStr">
        <x:is>
          <x:t xml:space="preserve">epoch_csp_chip_quantity_latest</x:t>
        </x:is>
      </x:c>
      <x:c r="K17" s="3" t="inlineStr">
        <x:is>
          <x:t xml:space="preserve">SRC_EPOCH_AI_DATA_CENTERS; EPOCH_RAW_CHIP_QUANTITIES</x:t>
        </x:is>
      </x:c>
      <x:c r="L17" s="3" t="inlineStr">
        <x:is>
          <x:t xml:space="preserve">Latest chip quantity per CSP/data-center/accelerator through year-end; normalized by unit count. Shares are editable.</x:t>
        </x:is>
      </x:c>
    </x:row>
    <x:row r="18">
      <x:c r="A18" s="5" t="str">
        <x:f>B18&amp;"|"&amp;C18&amp;"|"&amp;D18&amp;"|"&amp;E18</x:f>
        <x:v>Bear|Alibaba|2030|H100/H200/A100 class</x:v>
      </x:c>
      <x:c r="B18" s="3" t="inlineStr">
        <x:is>
          <x:t xml:space="preserve">Bear</x:t>
        </x:is>
      </x:c>
      <x:c r="C18" s="3" t="inlineStr">
        <x:is>
          <x:t xml:space="preserve">Alibaba</x:t>
        </x:is>
      </x:c>
      <x:c r="D18" s="3" t="n">
        <x:v>2030</x:v>
      </x:c>
      <x:c r="E18" s="25" t="inlineStr">
        <x:is>
          <x:t xml:space="preserve">H100/H200/A100 class</x:t>
        </x:is>
      </x:c>
      <x:c r="F18" s="5" t="str">
        <x:f>IFERROR(INDEX('02x_Accelerator_Catalog'!$C$2:$C$11,MATCH(E18,'02x_Accelerator_Catalog'!$B$2:$B$11,0)),"purpose_or_unbenchmarked")</x:f>
        <x:v>h200_reference</x:v>
      </x:c>
      <x:c r="G18" s="8" t="n">
        <x:f>IFERROR(INDEX('02x_Accelerator_Catalog'!$D$2:$D$11,MATCH(E18,'02x_Accelerator_Catalog'!$B$2:$B$11,0)),"")</x:f>
        <x:v>1.73</x:v>
      </x:c>
      <x:c r="H18" s="17" t="n">
        <x:v>1</x:v>
      </x:c>
      <x:c r="I18" s="6" t="n">
        <x:f>SUMIFS($H$2:$H$573,$B$2:$B$573,B18,$C$2:$C$573,C18,$D$2:$D$573,D18)</x:f>
        <x:v>1</x:v>
      </x:c>
      <x:c r="J18" s="3" t="inlineStr">
        <x:is>
          <x:t xml:space="preserve">epoch_csp_chip_quantity_latest</x:t>
        </x:is>
      </x:c>
      <x:c r="K18" s="3" t="inlineStr">
        <x:is>
          <x:t xml:space="preserve">SRC_EPOCH_AI_DATA_CENTERS; EPOCH_RAW_CHIP_QUANTITIES</x:t>
        </x:is>
      </x:c>
      <x:c r="L18" s="3" t="inlineStr">
        <x:is>
          <x:t xml:space="preserve">Latest chip quantity per CSP/data-center/accelerator through year-end; normalized by unit count. Shares are editable.</x:t>
        </x:is>
      </x:c>
    </x:row>
    <x:row r="19">
      <x:c r="A19" s="5" t="str">
        <x:f>B19&amp;"|"&amp;C19&amp;"|"&amp;D19&amp;"|"&amp;E19</x:f>
        <x:v>Base|Alibaba|2030|H100/H200/A100 class</x:v>
      </x:c>
      <x:c r="B19" s="3" t="inlineStr">
        <x:is>
          <x:t xml:space="preserve">Base</x:t>
        </x:is>
      </x:c>
      <x:c r="C19" s="3" t="inlineStr">
        <x:is>
          <x:t xml:space="preserve">Alibaba</x:t>
        </x:is>
      </x:c>
      <x:c r="D19" s="3" t="n">
        <x:v>2030</x:v>
      </x:c>
      <x:c r="E19" s="25" t="inlineStr">
        <x:is>
          <x:t xml:space="preserve">H100/H200/A100 class</x:t>
        </x:is>
      </x:c>
      <x:c r="F19" s="5" t="str">
        <x:f>IFERROR(INDEX('02x_Accelerator_Catalog'!$C$2:$C$11,MATCH(E19,'02x_Accelerator_Catalog'!$B$2:$B$11,0)),"purpose_or_unbenchmarked")</x:f>
        <x:v>h200_reference</x:v>
      </x:c>
      <x:c r="G19" s="8" t="n">
        <x:f>IFERROR(INDEX('02x_Accelerator_Catalog'!$D$2:$D$11,MATCH(E19,'02x_Accelerator_Catalog'!$B$2:$B$11,0)),"")</x:f>
        <x:v>1.73</x:v>
      </x:c>
      <x:c r="H19" s="17" t="n">
        <x:v>1</x:v>
      </x:c>
      <x:c r="I19" s="6" t="n">
        <x:f>SUMIFS($H$2:$H$573,$B$2:$B$573,B19,$C$2:$C$573,C19,$D$2:$D$573,D19)</x:f>
        <x:v>1</x:v>
      </x:c>
      <x:c r="J19" s="3" t="inlineStr">
        <x:is>
          <x:t xml:space="preserve">epoch_csp_chip_quantity_latest</x:t>
        </x:is>
      </x:c>
      <x:c r="K19" s="3" t="inlineStr">
        <x:is>
          <x:t xml:space="preserve">SRC_EPOCH_AI_DATA_CENTERS; EPOCH_RAW_CHIP_QUANTITIES</x:t>
        </x:is>
      </x:c>
      <x:c r="L19" s="3" t="inlineStr">
        <x:is>
          <x:t xml:space="preserve">Latest chip quantity per CSP/data-center/accelerator through year-end; normalized by unit count. Shares are editable.</x:t>
        </x:is>
      </x:c>
    </x:row>
    <x:row r="20">
      <x:c r="A20" s="5" t="str">
        <x:f>B20&amp;"|"&amp;C20&amp;"|"&amp;D20&amp;"|"&amp;E20</x:f>
        <x:v>Bull|Alibaba|2030|H100/H200/A100 class</x:v>
      </x:c>
      <x:c r="B20" s="3" t="inlineStr">
        <x:is>
          <x:t xml:space="preserve">Bull</x:t>
        </x:is>
      </x:c>
      <x:c r="C20" s="3" t="inlineStr">
        <x:is>
          <x:t xml:space="preserve">Alibaba</x:t>
        </x:is>
      </x:c>
      <x:c r="D20" s="3" t="n">
        <x:v>2030</x:v>
      </x:c>
      <x:c r="E20" s="25" t="inlineStr">
        <x:is>
          <x:t xml:space="preserve">H100/H200/A100 class</x:t>
        </x:is>
      </x:c>
      <x:c r="F20" s="5" t="str">
        <x:f>IFERROR(INDEX('02x_Accelerator_Catalog'!$C$2:$C$11,MATCH(E20,'02x_Accelerator_Catalog'!$B$2:$B$11,0)),"purpose_or_unbenchmarked")</x:f>
        <x:v>h200_reference</x:v>
      </x:c>
      <x:c r="G20" s="8" t="n">
        <x:f>IFERROR(INDEX('02x_Accelerator_Catalog'!$D$2:$D$11,MATCH(E20,'02x_Accelerator_Catalog'!$B$2:$B$11,0)),"")</x:f>
        <x:v>1.73</x:v>
      </x:c>
      <x:c r="H20" s="17" t="n">
        <x:v>1</x:v>
      </x:c>
      <x:c r="I20" s="6" t="n">
        <x:f>SUMIFS($H$2:$H$573,$B$2:$B$573,B20,$C$2:$C$573,C20,$D$2:$D$573,D20)</x:f>
        <x:v>1</x:v>
      </x:c>
      <x:c r="J20" s="3" t="inlineStr">
        <x:is>
          <x:t xml:space="preserve">epoch_csp_chip_quantity_latest</x:t>
        </x:is>
      </x:c>
      <x:c r="K20" s="3" t="inlineStr">
        <x:is>
          <x:t xml:space="preserve">SRC_EPOCH_AI_DATA_CENTERS; EPOCH_RAW_CHIP_QUANTITIES</x:t>
        </x:is>
      </x:c>
      <x:c r="L20" s="3" t="inlineStr">
        <x:is>
          <x:t xml:space="preserve">Latest chip quantity per CSP/data-center/accelerator through year-end; normalized by unit count. Shares are editable.</x:t>
        </x:is>
      </x:c>
    </x:row>
    <x:row r="21">
      <x:c r="A21" s="5" t="str">
        <x:f>B21&amp;"|"&amp;C21&amp;"|"&amp;D21&amp;"|"&amp;E21</x:f>
        <x:v>Grid-Constrained / Efficiency-Upside|Alibaba|2030|H100/H200/A100 class</x:v>
      </x:c>
      <x:c r="B21" s="3" t="inlineStr">
        <x:is>
          <x:t xml:space="preserve">Grid-Constrained / Efficiency-Upside</x:t>
        </x:is>
      </x:c>
      <x:c r="C21" s="3" t="inlineStr">
        <x:is>
          <x:t xml:space="preserve">Alibaba</x:t>
        </x:is>
      </x:c>
      <x:c r="D21" s="3" t="n">
        <x:v>2030</x:v>
      </x:c>
      <x:c r="E21" s="25" t="inlineStr">
        <x:is>
          <x:t xml:space="preserve">H100/H200/A100 class</x:t>
        </x:is>
      </x:c>
      <x:c r="F21" s="5" t="str">
        <x:f>IFERROR(INDEX('02x_Accelerator_Catalog'!$C$2:$C$11,MATCH(E21,'02x_Accelerator_Catalog'!$B$2:$B$11,0)),"purpose_or_unbenchmarked")</x:f>
        <x:v>h200_reference</x:v>
      </x:c>
      <x:c r="G21" s="8" t="n">
        <x:f>IFERROR(INDEX('02x_Accelerator_Catalog'!$D$2:$D$11,MATCH(E21,'02x_Accelerator_Catalog'!$B$2:$B$11,0)),"")</x:f>
        <x:v>1.73</x:v>
      </x:c>
      <x:c r="H21" s="17" t="n">
        <x:v>1</x:v>
      </x:c>
      <x:c r="I21" s="6" t="n">
        <x:f>SUMIFS($H$2:$H$573,$B$2:$B$573,B21,$C$2:$C$573,C21,$D$2:$D$573,D21)</x:f>
        <x:v>1</x:v>
      </x:c>
      <x:c r="J21" s="3" t="inlineStr">
        <x:is>
          <x:t xml:space="preserve">epoch_csp_chip_quantity_latest</x:t>
        </x:is>
      </x:c>
      <x:c r="K21" s="3" t="inlineStr">
        <x:is>
          <x:t xml:space="preserve">SRC_EPOCH_AI_DATA_CENTERS; EPOCH_RAW_CHIP_QUANTITIES</x:t>
        </x:is>
      </x:c>
      <x:c r="L21" s="3" t="inlineStr">
        <x:is>
          <x:t xml:space="preserve">Latest chip quantity per CSP/data-center/accelerator through year-end; normalized by unit count. Shares are editable.</x:t>
        </x:is>
      </x:c>
    </x:row>
    <x:row r="22">
      <x:c r="A22" s="5" t="str">
        <x:f>B22&amp;"|"&amp;C22&amp;"|"&amp;D22&amp;"|"&amp;E22</x:f>
        <x:v>Bear|Amazon|2026|B200/B300 class</x:v>
      </x:c>
      <x:c r="B22" s="3" t="inlineStr">
        <x:is>
          <x:t xml:space="preserve">Bear</x:t>
        </x:is>
      </x:c>
      <x:c r="C22" s="3" t="inlineStr">
        <x:is>
          <x:t xml:space="preserve">Amazon</x:t>
        </x:is>
      </x:c>
      <x:c r="D22" s="3" t="n">
        <x:v>2026</x:v>
      </x:c>
      <x:c r="E22" s="25" t="inlineStr">
        <x:is>
          <x:t xml:space="preserve">B200/B300 class</x:t>
        </x:is>
      </x:c>
      <x:c r="F22" s="5" t="str">
        <x:f>IFERROR(INDEX('02x_Accelerator_Catalog'!$C$2:$C$11,MATCH(E22,'02x_Accelerator_Catalog'!$B$2:$B$11,0)),"purpose_or_unbenchmarked")</x:f>
        <x:v>b200_reference</x:v>
      </x:c>
      <x:c r="G22" s="8" t="n">
        <x:f>IFERROR(INDEX('02x_Accelerator_Catalog'!$D$2:$D$11,MATCH(E22,'02x_Accelerator_Catalog'!$B$2:$B$11,0)),"")</x:f>
        <x:v>2.17</x:v>
      </x:c>
      <x:c r="H22" s="17" t="n">
        <x:v>0.01443794</x:v>
      </x:c>
      <x:c r="I22" s="6" t="n">
        <x:f>SUMIFS($H$2:$H$573,$B$2:$B$573,B22,$C$2:$C$573,C22,$D$2:$D$573,D22)</x:f>
        <x:v>1</x:v>
      </x:c>
      <x:c r="J22" s="3" t="inlineStr">
        <x:is>
          <x:t xml:space="preserve">epoch_csp_chip_quantity_latest</x:t>
        </x:is>
      </x:c>
      <x:c r="K22" s="3" t="inlineStr">
        <x:is>
          <x:t xml:space="preserve">SRC_EPOCH_AI_DATA_CENTERS; EPOCH_RAW_CHIP_QUANTITIES</x:t>
        </x:is>
      </x:c>
      <x:c r="L22" s="3" t="inlineStr">
        <x:is>
          <x:t xml:space="preserve">Latest chip quantity per CSP/data-center/accelerator through year-end; normalized by unit count. Shares are editable.</x:t>
        </x:is>
      </x:c>
    </x:row>
    <x:row r="23">
      <x:c r="A23" s="5" t="str">
        <x:f>B23&amp;"|"&amp;C23&amp;"|"&amp;D23&amp;"|"&amp;E23</x:f>
        <x:v>Bear|Amazon|2026|H100/H200/A100 class</x:v>
      </x:c>
      <x:c r="B23" s="3" t="inlineStr">
        <x:is>
          <x:t xml:space="preserve">Bear</x:t>
        </x:is>
      </x:c>
      <x:c r="C23" s="3" t="inlineStr">
        <x:is>
          <x:t xml:space="preserve">Amazon</x:t>
        </x:is>
      </x:c>
      <x:c r="D23" s="3" t="n">
        <x:v>2026</x:v>
      </x:c>
      <x:c r="E23" s="25" t="inlineStr">
        <x:is>
          <x:t xml:space="preserve">H100/H200/A100 class</x:t>
        </x:is>
      </x:c>
      <x:c r="F23" s="5" t="str">
        <x:f>IFERROR(INDEX('02x_Accelerator_Catalog'!$C$2:$C$11,MATCH(E23,'02x_Accelerator_Catalog'!$B$2:$B$11,0)),"purpose_or_unbenchmarked")</x:f>
        <x:v>h200_reference</x:v>
      </x:c>
      <x:c r="G23" s="8" t="n">
        <x:f>IFERROR(INDEX('02x_Accelerator_Catalog'!$D$2:$D$11,MATCH(E23,'02x_Accelerator_Catalog'!$B$2:$B$11,0)),"")</x:f>
        <x:v>1.73</x:v>
      </x:c>
      <x:c r="H23" s="17" t="n">
        <x:v>0.03647721</x:v>
      </x:c>
      <x:c r="I23" s="6" t="n">
        <x:f>SUMIFS($H$2:$H$573,$B$2:$B$573,B23,$C$2:$C$573,C23,$D$2:$D$573,D23)</x:f>
        <x:v>1</x:v>
      </x:c>
      <x:c r="J23" s="3" t="inlineStr">
        <x:is>
          <x:t xml:space="preserve">epoch_csp_chip_quantity_latest</x:t>
        </x:is>
      </x:c>
      <x:c r="K23" s="3" t="inlineStr">
        <x:is>
          <x:t xml:space="preserve">SRC_EPOCH_AI_DATA_CENTERS; EPOCH_RAW_CHIP_QUANTITIES</x:t>
        </x:is>
      </x:c>
      <x:c r="L23" s="3" t="inlineStr">
        <x:is>
          <x:t xml:space="preserve">Latest chip quantity per CSP/data-center/accelerator through year-end; normalized by unit count. Shares are editable.</x:t>
        </x:is>
      </x:c>
    </x:row>
    <x:row r="24">
      <x:c r="A24" s="5" t="str">
        <x:f>B24&amp;"|"&amp;C24&amp;"|"&amp;D24&amp;"|"&amp;E24</x:f>
        <x:v>Bear|Amazon|2026|Trainium</x:v>
      </x:c>
      <x:c r="B24" s="3" t="inlineStr">
        <x:is>
          <x:t xml:space="preserve">Bear</x:t>
        </x:is>
      </x:c>
      <x:c r="C24" s="3" t="inlineStr">
        <x:is>
          <x:t xml:space="preserve">Amazon</x:t>
        </x:is>
      </x:c>
      <x:c r="D24" s="3" t="n">
        <x:v>2026</x:v>
      </x:c>
      <x:c r="E24" s="25" t="inlineStr">
        <x:is>
          <x:t xml:space="preserve">Trainium</x:t>
        </x:is>
      </x:c>
      <x:c r="F24" s="5" t="str">
        <x:f>IFERROR(INDEX('02x_Accelerator_Catalog'!$C$2:$C$11,MATCH(E24,'02x_Accelerator_Catalog'!$B$2:$B$11,0)),"purpose_or_unbenchmarked")</x:f>
        <x:v>purpose_or_unbenchmarked</x:v>
      </x:c>
      <x:c r="G24" s="8" t="str">
        <x:f>IFERROR(INDEX('02x_Accelerator_Catalog'!$D$2:$D$11,MATCH(E24,'02x_Accelerator_Catalog'!$B$2:$B$11,0)),"")</x:f>
      </x:c>
      <x:c r="H24" s="17" t="n">
        <x:v>0.94908485</x:v>
      </x:c>
      <x:c r="I24" s="6" t="n">
        <x:f>SUMIFS($H$2:$H$573,$B$2:$B$573,B24,$C$2:$C$573,C24,$D$2:$D$573,D24)</x:f>
        <x:v>1</x:v>
      </x:c>
      <x:c r="J24" s="3" t="inlineStr">
        <x:is>
          <x:t xml:space="preserve">epoch_csp_chip_quantity_latest</x:t>
        </x:is>
      </x:c>
      <x:c r="K24" s="3" t="inlineStr">
        <x:is>
          <x:t xml:space="preserve">SRC_EPOCH_AI_DATA_CENTERS; EPOCH_RAW_CHIP_QUANTITIES</x:t>
        </x:is>
      </x:c>
      <x:c r="L24" s="3" t="inlineStr">
        <x:is>
          <x:t xml:space="preserve">Latest chip quantity per CSP/data-center/accelerator through year-end; normalized by unit count. Shares are editable.</x:t>
        </x:is>
      </x:c>
    </x:row>
    <x:row r="25">
      <x:c r="A25" s="5" t="str">
        <x:f>B25&amp;"|"&amp;C25&amp;"|"&amp;D25&amp;"|"&amp;E25</x:f>
        <x:v>Base|Amazon|2026|B200/B300 class</x:v>
      </x:c>
      <x:c r="B25" s="3" t="inlineStr">
        <x:is>
          <x:t xml:space="preserve">Base</x:t>
        </x:is>
      </x:c>
      <x:c r="C25" s="3" t="inlineStr">
        <x:is>
          <x:t xml:space="preserve">Amazon</x:t>
        </x:is>
      </x:c>
      <x:c r="D25" s="3" t="n">
        <x:v>2026</x:v>
      </x:c>
      <x:c r="E25" s="25" t="inlineStr">
        <x:is>
          <x:t xml:space="preserve">B200/B300 class</x:t>
        </x:is>
      </x:c>
      <x:c r="F25" s="5" t="str">
        <x:f>IFERROR(INDEX('02x_Accelerator_Catalog'!$C$2:$C$11,MATCH(E25,'02x_Accelerator_Catalog'!$B$2:$B$11,0)),"purpose_or_unbenchmarked")</x:f>
        <x:v>b200_reference</x:v>
      </x:c>
      <x:c r="G25" s="8" t="n">
        <x:f>IFERROR(INDEX('02x_Accelerator_Catalog'!$D$2:$D$11,MATCH(E25,'02x_Accelerator_Catalog'!$B$2:$B$11,0)),"")</x:f>
        <x:v>2.17</x:v>
      </x:c>
      <x:c r="H25" s="17" t="n">
        <x:v>0.01443794</x:v>
      </x:c>
      <x:c r="I25" s="6" t="n">
        <x:f>SUMIFS($H$2:$H$573,$B$2:$B$573,B25,$C$2:$C$573,C25,$D$2:$D$573,D25)</x:f>
        <x:v>1</x:v>
      </x:c>
      <x:c r="J25" s="3" t="inlineStr">
        <x:is>
          <x:t xml:space="preserve">epoch_csp_chip_quantity_latest</x:t>
        </x:is>
      </x:c>
      <x:c r="K25" s="3" t="inlineStr">
        <x:is>
          <x:t xml:space="preserve">SRC_EPOCH_AI_DATA_CENTERS; EPOCH_RAW_CHIP_QUANTITIES</x:t>
        </x:is>
      </x:c>
      <x:c r="L25" s="3" t="inlineStr">
        <x:is>
          <x:t xml:space="preserve">Latest chip quantity per CSP/data-center/accelerator through year-end; normalized by unit count. Shares are editable.</x:t>
        </x:is>
      </x:c>
    </x:row>
    <x:row r="26">
      <x:c r="A26" s="5" t="str">
        <x:f>B26&amp;"|"&amp;C26&amp;"|"&amp;D26&amp;"|"&amp;E26</x:f>
        <x:v>Base|Amazon|2026|H100/H200/A100 class</x:v>
      </x:c>
      <x:c r="B26" s="3" t="inlineStr">
        <x:is>
          <x:t xml:space="preserve">Base</x:t>
        </x:is>
      </x:c>
      <x:c r="C26" s="3" t="inlineStr">
        <x:is>
          <x:t xml:space="preserve">Amazon</x:t>
        </x:is>
      </x:c>
      <x:c r="D26" s="3" t="n">
        <x:v>2026</x:v>
      </x:c>
      <x:c r="E26" s="25" t="inlineStr">
        <x:is>
          <x:t xml:space="preserve">H100/H200/A100 class</x:t>
        </x:is>
      </x:c>
      <x:c r="F26" s="5" t="str">
        <x:f>IFERROR(INDEX('02x_Accelerator_Catalog'!$C$2:$C$11,MATCH(E26,'02x_Accelerator_Catalog'!$B$2:$B$11,0)),"purpose_or_unbenchmarked")</x:f>
        <x:v>h200_reference</x:v>
      </x:c>
      <x:c r="G26" s="8" t="n">
        <x:f>IFERROR(INDEX('02x_Accelerator_Catalog'!$D$2:$D$11,MATCH(E26,'02x_Accelerator_Catalog'!$B$2:$B$11,0)),"")</x:f>
        <x:v>1.73</x:v>
      </x:c>
      <x:c r="H26" s="17" t="n">
        <x:v>0.03647721</x:v>
      </x:c>
      <x:c r="I26" s="6" t="n">
        <x:f>SUMIFS($H$2:$H$573,$B$2:$B$573,B26,$C$2:$C$573,C26,$D$2:$D$573,D26)</x:f>
        <x:v>1</x:v>
      </x:c>
      <x:c r="J26" s="3" t="inlineStr">
        <x:is>
          <x:t xml:space="preserve">epoch_csp_chip_quantity_latest</x:t>
        </x:is>
      </x:c>
      <x:c r="K26" s="3" t="inlineStr">
        <x:is>
          <x:t xml:space="preserve">SRC_EPOCH_AI_DATA_CENTERS; EPOCH_RAW_CHIP_QUANTITIES</x:t>
        </x:is>
      </x:c>
      <x:c r="L26" s="3" t="inlineStr">
        <x:is>
          <x:t xml:space="preserve">Latest chip quantity per CSP/data-center/accelerator through year-end; normalized by unit count. Shares are editable.</x:t>
        </x:is>
      </x:c>
    </x:row>
    <x:row r="27">
      <x:c r="A27" s="5" t="str">
        <x:f>B27&amp;"|"&amp;C27&amp;"|"&amp;D27&amp;"|"&amp;E27</x:f>
        <x:v>Base|Amazon|2026|Trainium</x:v>
      </x:c>
      <x:c r="B27" s="3" t="inlineStr">
        <x:is>
          <x:t xml:space="preserve">Base</x:t>
        </x:is>
      </x:c>
      <x:c r="C27" s="3" t="inlineStr">
        <x:is>
          <x:t xml:space="preserve">Amazon</x:t>
        </x:is>
      </x:c>
      <x:c r="D27" s="3" t="n">
        <x:v>2026</x:v>
      </x:c>
      <x:c r="E27" s="25" t="inlineStr">
        <x:is>
          <x:t xml:space="preserve">Trainium</x:t>
        </x:is>
      </x:c>
      <x:c r="F27" s="5" t="str">
        <x:f>IFERROR(INDEX('02x_Accelerator_Catalog'!$C$2:$C$11,MATCH(E27,'02x_Accelerator_Catalog'!$B$2:$B$11,0)),"purpose_or_unbenchmarked")</x:f>
        <x:v>purpose_or_unbenchmarked</x:v>
      </x:c>
      <x:c r="G27" s="8" t="str">
        <x:f>IFERROR(INDEX('02x_Accelerator_Catalog'!$D$2:$D$11,MATCH(E27,'02x_Accelerator_Catalog'!$B$2:$B$11,0)),"")</x:f>
      </x:c>
      <x:c r="H27" s="17" t="n">
        <x:v>0.94908485</x:v>
      </x:c>
      <x:c r="I27" s="6" t="n">
        <x:f>SUMIFS($H$2:$H$573,$B$2:$B$573,B27,$C$2:$C$573,C27,$D$2:$D$573,D27)</x:f>
        <x:v>1</x:v>
      </x:c>
      <x:c r="J27" s="3" t="inlineStr">
        <x:is>
          <x:t xml:space="preserve">epoch_csp_chip_quantity_latest</x:t>
        </x:is>
      </x:c>
      <x:c r="K27" s="3" t="inlineStr">
        <x:is>
          <x:t xml:space="preserve">SRC_EPOCH_AI_DATA_CENTERS; EPOCH_RAW_CHIP_QUANTITIES</x:t>
        </x:is>
      </x:c>
      <x:c r="L27" s="3" t="inlineStr">
        <x:is>
          <x:t xml:space="preserve">Latest chip quantity per CSP/data-center/accelerator through year-end; normalized by unit count. Shares are editable.</x:t>
        </x:is>
      </x:c>
    </x:row>
    <x:row r="28">
      <x:c r="A28" s="5" t="str">
        <x:f>B28&amp;"|"&amp;C28&amp;"|"&amp;D28&amp;"|"&amp;E28</x:f>
        <x:v>Bull|Amazon|2026|B200/B300 class</x:v>
      </x:c>
      <x:c r="B28" s="3" t="inlineStr">
        <x:is>
          <x:t xml:space="preserve">Bull</x:t>
        </x:is>
      </x:c>
      <x:c r="C28" s="3" t="inlineStr">
        <x:is>
          <x:t xml:space="preserve">Amazon</x:t>
        </x:is>
      </x:c>
      <x:c r="D28" s="3" t="n">
        <x:v>2026</x:v>
      </x:c>
      <x:c r="E28" s="25" t="inlineStr">
        <x:is>
          <x:t xml:space="preserve">B200/B300 class</x:t>
        </x:is>
      </x:c>
      <x:c r="F28" s="5" t="str">
        <x:f>IFERROR(INDEX('02x_Accelerator_Catalog'!$C$2:$C$11,MATCH(E28,'02x_Accelerator_Catalog'!$B$2:$B$11,0)),"purpose_or_unbenchmarked")</x:f>
        <x:v>b200_reference</x:v>
      </x:c>
      <x:c r="G28" s="8" t="n">
        <x:f>IFERROR(INDEX('02x_Accelerator_Catalog'!$D$2:$D$11,MATCH(E28,'02x_Accelerator_Catalog'!$B$2:$B$11,0)),"")</x:f>
        <x:v>2.17</x:v>
      </x:c>
      <x:c r="H28" s="17" t="n">
        <x:v>0.01443794</x:v>
      </x:c>
      <x:c r="I28" s="6" t="n">
        <x:f>SUMIFS($H$2:$H$573,$B$2:$B$573,B28,$C$2:$C$573,C28,$D$2:$D$573,D28)</x:f>
        <x:v>1</x:v>
      </x:c>
      <x:c r="J28" s="3" t="inlineStr">
        <x:is>
          <x:t xml:space="preserve">epoch_csp_chip_quantity_latest</x:t>
        </x:is>
      </x:c>
      <x:c r="K28" s="3" t="inlineStr">
        <x:is>
          <x:t xml:space="preserve">SRC_EPOCH_AI_DATA_CENTERS; EPOCH_RAW_CHIP_QUANTITIES</x:t>
        </x:is>
      </x:c>
      <x:c r="L28" s="3" t="inlineStr">
        <x:is>
          <x:t xml:space="preserve">Latest chip quantity per CSP/data-center/accelerator through year-end; normalized by unit count. Shares are editable.</x:t>
        </x:is>
      </x:c>
    </x:row>
    <x:row r="29">
      <x:c r="A29" s="5" t="str">
        <x:f>B29&amp;"|"&amp;C29&amp;"|"&amp;D29&amp;"|"&amp;E29</x:f>
        <x:v>Bull|Amazon|2026|H100/H200/A100 class</x:v>
      </x:c>
      <x:c r="B29" s="3" t="inlineStr">
        <x:is>
          <x:t xml:space="preserve">Bull</x:t>
        </x:is>
      </x:c>
      <x:c r="C29" s="3" t="inlineStr">
        <x:is>
          <x:t xml:space="preserve">Amazon</x:t>
        </x:is>
      </x:c>
      <x:c r="D29" s="3" t="n">
        <x:v>2026</x:v>
      </x:c>
      <x:c r="E29" s="25" t="inlineStr">
        <x:is>
          <x:t xml:space="preserve">H100/H200/A100 class</x:t>
        </x:is>
      </x:c>
      <x:c r="F29" s="5" t="str">
        <x:f>IFERROR(INDEX('02x_Accelerator_Catalog'!$C$2:$C$11,MATCH(E29,'02x_Accelerator_Catalog'!$B$2:$B$11,0)),"purpose_or_unbenchmarked")</x:f>
        <x:v>h200_reference</x:v>
      </x:c>
      <x:c r="G29" s="8" t="n">
        <x:f>IFERROR(INDEX('02x_Accelerator_Catalog'!$D$2:$D$11,MATCH(E29,'02x_Accelerator_Catalog'!$B$2:$B$11,0)),"")</x:f>
        <x:v>1.73</x:v>
      </x:c>
      <x:c r="H29" s="17" t="n">
        <x:v>0.03647721</x:v>
      </x:c>
      <x:c r="I29" s="6" t="n">
        <x:f>SUMIFS($H$2:$H$573,$B$2:$B$573,B29,$C$2:$C$573,C29,$D$2:$D$573,D29)</x:f>
        <x:v>1</x:v>
      </x:c>
      <x:c r="J29" s="3" t="inlineStr">
        <x:is>
          <x:t xml:space="preserve">epoch_csp_chip_quantity_latest</x:t>
        </x:is>
      </x:c>
      <x:c r="K29" s="3" t="inlineStr">
        <x:is>
          <x:t xml:space="preserve">SRC_EPOCH_AI_DATA_CENTERS; EPOCH_RAW_CHIP_QUANTITIES</x:t>
        </x:is>
      </x:c>
      <x:c r="L29" s="3" t="inlineStr">
        <x:is>
          <x:t xml:space="preserve">Latest chip quantity per CSP/data-center/accelerator through year-end; normalized by unit count. Shares are editable.</x:t>
        </x:is>
      </x:c>
    </x:row>
    <x:row r="30">
      <x:c r="A30" s="5" t="str">
        <x:f>B30&amp;"|"&amp;C30&amp;"|"&amp;D30&amp;"|"&amp;E30</x:f>
        <x:v>Bull|Amazon|2026|Trainium</x:v>
      </x:c>
      <x:c r="B30" s="3" t="inlineStr">
        <x:is>
          <x:t xml:space="preserve">Bull</x:t>
        </x:is>
      </x:c>
      <x:c r="C30" s="3" t="inlineStr">
        <x:is>
          <x:t xml:space="preserve">Amazon</x:t>
        </x:is>
      </x:c>
      <x:c r="D30" s="3" t="n">
        <x:v>2026</x:v>
      </x:c>
      <x:c r="E30" s="25" t="inlineStr">
        <x:is>
          <x:t xml:space="preserve">Trainium</x:t>
        </x:is>
      </x:c>
      <x:c r="F30" s="5" t="str">
        <x:f>IFERROR(INDEX('02x_Accelerator_Catalog'!$C$2:$C$11,MATCH(E30,'02x_Accelerator_Catalog'!$B$2:$B$11,0)),"purpose_or_unbenchmarked")</x:f>
        <x:v>purpose_or_unbenchmarked</x:v>
      </x:c>
      <x:c r="G30" s="8" t="str">
        <x:f>IFERROR(INDEX('02x_Accelerator_Catalog'!$D$2:$D$11,MATCH(E30,'02x_Accelerator_Catalog'!$B$2:$B$11,0)),"")</x:f>
      </x:c>
      <x:c r="H30" s="17" t="n">
        <x:v>0.94908485</x:v>
      </x:c>
      <x:c r="I30" s="6" t="n">
        <x:f>SUMIFS($H$2:$H$573,$B$2:$B$573,B30,$C$2:$C$573,C30,$D$2:$D$573,D30)</x:f>
        <x:v>1</x:v>
      </x:c>
      <x:c r="J30" s="3" t="inlineStr">
        <x:is>
          <x:t xml:space="preserve">epoch_csp_chip_quantity_latest</x:t>
        </x:is>
      </x:c>
      <x:c r="K30" s="3" t="inlineStr">
        <x:is>
          <x:t xml:space="preserve">SRC_EPOCH_AI_DATA_CENTERS; EPOCH_RAW_CHIP_QUANTITIES</x:t>
        </x:is>
      </x:c>
      <x:c r="L30" s="3" t="inlineStr">
        <x:is>
          <x:t xml:space="preserve">Latest chip quantity per CSP/data-center/accelerator through year-end; normalized by unit count. Shares are editable.</x:t>
        </x:is>
      </x:c>
    </x:row>
    <x:row r="31">
      <x:c r="A31" s="5" t="str">
        <x:f>B31&amp;"|"&amp;C31&amp;"|"&amp;D31&amp;"|"&amp;E31</x:f>
        <x:v>Grid-Constrained / Efficiency-Upside|Amazon|2026|B200/B300 class</x:v>
      </x:c>
      <x:c r="B31" s="3" t="inlineStr">
        <x:is>
          <x:t xml:space="preserve">Grid-Constrained / Efficiency-Upside</x:t>
        </x:is>
      </x:c>
      <x:c r="C31" s="3" t="inlineStr">
        <x:is>
          <x:t xml:space="preserve">Amazon</x:t>
        </x:is>
      </x:c>
      <x:c r="D31" s="3" t="n">
        <x:v>2026</x:v>
      </x:c>
      <x:c r="E31" s="25" t="inlineStr">
        <x:is>
          <x:t xml:space="preserve">B200/B300 class</x:t>
        </x:is>
      </x:c>
      <x:c r="F31" s="5" t="str">
        <x:f>IFERROR(INDEX('02x_Accelerator_Catalog'!$C$2:$C$11,MATCH(E31,'02x_Accelerator_Catalog'!$B$2:$B$11,0)),"purpose_or_unbenchmarked")</x:f>
        <x:v>b200_reference</x:v>
      </x:c>
      <x:c r="G31" s="8" t="n">
        <x:f>IFERROR(INDEX('02x_Accelerator_Catalog'!$D$2:$D$11,MATCH(E31,'02x_Accelerator_Catalog'!$B$2:$B$11,0)),"")</x:f>
        <x:v>2.17</x:v>
      </x:c>
      <x:c r="H31" s="17" t="n">
        <x:v>0.01443794</x:v>
      </x:c>
      <x:c r="I31" s="6" t="n">
        <x:f>SUMIFS($H$2:$H$573,$B$2:$B$573,B31,$C$2:$C$573,C31,$D$2:$D$573,D31)</x:f>
        <x:v>1</x:v>
      </x:c>
      <x:c r="J31" s="3" t="inlineStr">
        <x:is>
          <x:t xml:space="preserve">epoch_csp_chip_quantity_latest</x:t>
        </x:is>
      </x:c>
      <x:c r="K31" s="3" t="inlineStr">
        <x:is>
          <x:t xml:space="preserve">SRC_EPOCH_AI_DATA_CENTERS; EPOCH_RAW_CHIP_QUANTITIES</x:t>
        </x:is>
      </x:c>
      <x:c r="L31" s="3" t="inlineStr">
        <x:is>
          <x:t xml:space="preserve">Latest chip quantity per CSP/data-center/accelerator through year-end; normalized by unit count. Shares are editable.</x:t>
        </x:is>
      </x:c>
    </x:row>
    <x:row r="32">
      <x:c r="A32" s="5" t="str">
        <x:f>B32&amp;"|"&amp;C32&amp;"|"&amp;D32&amp;"|"&amp;E32</x:f>
        <x:v>Grid-Constrained / Efficiency-Upside|Amazon|2026|H100/H200/A100 class</x:v>
      </x:c>
      <x:c r="B32" s="3" t="inlineStr">
        <x:is>
          <x:t xml:space="preserve">Grid-Constrained / Efficiency-Upside</x:t>
        </x:is>
      </x:c>
      <x:c r="C32" s="3" t="inlineStr">
        <x:is>
          <x:t xml:space="preserve">Amazon</x:t>
        </x:is>
      </x:c>
      <x:c r="D32" s="3" t="n">
        <x:v>2026</x:v>
      </x:c>
      <x:c r="E32" s="25" t="inlineStr">
        <x:is>
          <x:t xml:space="preserve">H100/H200/A100 class</x:t>
        </x:is>
      </x:c>
      <x:c r="F32" s="5" t="str">
        <x:f>IFERROR(INDEX('02x_Accelerator_Catalog'!$C$2:$C$11,MATCH(E32,'02x_Accelerator_Catalog'!$B$2:$B$11,0)),"purpose_or_unbenchmarked")</x:f>
        <x:v>h200_reference</x:v>
      </x:c>
      <x:c r="G32" s="8" t="n">
        <x:f>IFERROR(INDEX('02x_Accelerator_Catalog'!$D$2:$D$11,MATCH(E32,'02x_Accelerator_Catalog'!$B$2:$B$11,0)),"")</x:f>
        <x:v>1.73</x:v>
      </x:c>
      <x:c r="H32" s="17" t="n">
        <x:v>0.03647721</x:v>
      </x:c>
      <x:c r="I32" s="6" t="n">
        <x:f>SUMIFS($H$2:$H$573,$B$2:$B$573,B32,$C$2:$C$573,C32,$D$2:$D$573,D32)</x:f>
        <x:v>1</x:v>
      </x:c>
      <x:c r="J32" s="3" t="inlineStr">
        <x:is>
          <x:t xml:space="preserve">epoch_csp_chip_quantity_latest</x:t>
        </x:is>
      </x:c>
      <x:c r="K32" s="3" t="inlineStr">
        <x:is>
          <x:t xml:space="preserve">SRC_EPOCH_AI_DATA_CENTERS; EPOCH_RAW_CHIP_QUANTITIES</x:t>
        </x:is>
      </x:c>
      <x:c r="L32" s="3" t="inlineStr">
        <x:is>
          <x:t xml:space="preserve">Latest chip quantity per CSP/data-center/accelerator through year-end; normalized by unit count. Shares are editable.</x:t>
        </x:is>
      </x:c>
    </x:row>
    <x:row r="33">
      <x:c r="A33" s="5" t="str">
        <x:f>B33&amp;"|"&amp;C33&amp;"|"&amp;D33&amp;"|"&amp;E33</x:f>
        <x:v>Grid-Constrained / Efficiency-Upside|Amazon|2026|Trainium</x:v>
      </x:c>
      <x:c r="B33" s="3" t="inlineStr">
        <x:is>
          <x:t xml:space="preserve">Grid-Constrained / Efficiency-Upside</x:t>
        </x:is>
      </x:c>
      <x:c r="C33" s="3" t="inlineStr">
        <x:is>
          <x:t xml:space="preserve">Amazon</x:t>
        </x:is>
      </x:c>
      <x:c r="D33" s="3" t="n">
        <x:v>2026</x:v>
      </x:c>
      <x:c r="E33" s="25" t="inlineStr">
        <x:is>
          <x:t xml:space="preserve">Trainium</x:t>
        </x:is>
      </x:c>
      <x:c r="F33" s="5" t="str">
        <x:f>IFERROR(INDEX('02x_Accelerator_Catalog'!$C$2:$C$11,MATCH(E33,'02x_Accelerator_Catalog'!$B$2:$B$11,0)),"purpose_or_unbenchmarked")</x:f>
        <x:v>purpose_or_unbenchmarked</x:v>
      </x:c>
      <x:c r="G33" s="8" t="str">
        <x:f>IFERROR(INDEX('02x_Accelerator_Catalog'!$D$2:$D$11,MATCH(E33,'02x_Accelerator_Catalog'!$B$2:$B$11,0)),"")</x:f>
      </x:c>
      <x:c r="H33" s="17" t="n">
        <x:v>0.94908485</x:v>
      </x:c>
      <x:c r="I33" s="6" t="n">
        <x:f>SUMIFS($H$2:$H$573,$B$2:$B$573,B33,$C$2:$C$573,C33,$D$2:$D$573,D33)</x:f>
        <x:v>1</x:v>
      </x:c>
      <x:c r="J33" s="3" t="inlineStr">
        <x:is>
          <x:t xml:space="preserve">epoch_csp_chip_quantity_latest</x:t>
        </x:is>
      </x:c>
      <x:c r="K33" s="3" t="inlineStr">
        <x:is>
          <x:t xml:space="preserve">SRC_EPOCH_AI_DATA_CENTERS; EPOCH_RAW_CHIP_QUANTITIES</x:t>
        </x:is>
      </x:c>
      <x:c r="L33" s="3" t="inlineStr">
        <x:is>
          <x:t xml:space="preserve">Latest chip quantity per CSP/data-center/accelerator through year-end; normalized by unit count. Shares are editable.</x:t>
        </x:is>
      </x:c>
    </x:row>
    <x:row r="34">
      <x:c r="A34" s="5" t="str">
        <x:f>B34&amp;"|"&amp;C34&amp;"|"&amp;D34&amp;"|"&amp;E34</x:f>
        <x:v>Bear|Amazon|2027|B200/B300 class</x:v>
      </x:c>
      <x:c r="B34" s="3" t="inlineStr">
        <x:is>
          <x:t xml:space="preserve">Bear</x:t>
        </x:is>
      </x:c>
      <x:c r="C34" s="3" t="inlineStr">
        <x:is>
          <x:t xml:space="preserve">Amazon</x:t>
        </x:is>
      </x:c>
      <x:c r="D34" s="3" t="n">
        <x:v>2027</x:v>
      </x:c>
      <x:c r="E34" s="25" t="inlineStr">
        <x:is>
          <x:t xml:space="preserve">B200/B300 class</x:t>
        </x:is>
      </x:c>
      <x:c r="F34" s="5" t="str">
        <x:f>IFERROR(INDEX('02x_Accelerator_Catalog'!$C$2:$C$11,MATCH(E34,'02x_Accelerator_Catalog'!$B$2:$B$11,0)),"purpose_or_unbenchmarked")</x:f>
        <x:v>b200_reference</x:v>
      </x:c>
      <x:c r="G34" s="8" t="n">
        <x:f>IFERROR(INDEX('02x_Accelerator_Catalog'!$D$2:$D$11,MATCH(E34,'02x_Accelerator_Catalog'!$B$2:$B$11,0)),"")</x:f>
        <x:v>2.17</x:v>
      </x:c>
      <x:c r="H34" s="17" t="n">
        <x:v>0.02334012</x:v>
      </x:c>
      <x:c r="I34" s="6" t="n">
        <x:f>SUMIFS($H$2:$H$573,$B$2:$B$573,B34,$C$2:$C$573,C34,$D$2:$D$573,D34)</x:f>
        <x:v>1</x:v>
      </x:c>
      <x:c r="J34" s="3" t="inlineStr">
        <x:is>
          <x:t xml:space="preserve">epoch_csp_chip_quantity_latest</x:t>
        </x:is>
      </x:c>
      <x:c r="K34" s="3" t="inlineStr">
        <x:is>
          <x:t xml:space="preserve">SRC_EPOCH_AI_DATA_CENTERS; EPOCH_RAW_CHIP_QUANTITIES</x:t>
        </x:is>
      </x:c>
      <x:c r="L34" s="3" t="inlineStr">
        <x:is>
          <x:t xml:space="preserve">Latest chip quantity per CSP/data-center/accelerator through year-end; normalized by unit count. Shares are editable.</x:t>
        </x:is>
      </x:c>
    </x:row>
    <x:row r="35">
      <x:c r="A35" s="5" t="str">
        <x:f>B35&amp;"|"&amp;C35&amp;"|"&amp;D35&amp;"|"&amp;E35</x:f>
        <x:v>Bear|Amazon|2027|H100/H200/A100 class</x:v>
      </x:c>
      <x:c r="B35" s="3" t="inlineStr">
        <x:is>
          <x:t xml:space="preserve">Bear</x:t>
        </x:is>
      </x:c>
      <x:c r="C35" s="3" t="inlineStr">
        <x:is>
          <x:t xml:space="preserve">Amazon</x:t>
        </x:is>
      </x:c>
      <x:c r="D35" s="3" t="n">
        <x:v>2027</x:v>
      </x:c>
      <x:c r="E35" s="25" t="inlineStr">
        <x:is>
          <x:t xml:space="preserve">H100/H200/A100 class</x:t>
        </x:is>
      </x:c>
      <x:c r="F35" s="5" t="str">
        <x:f>IFERROR(INDEX('02x_Accelerator_Catalog'!$C$2:$C$11,MATCH(E35,'02x_Accelerator_Catalog'!$B$2:$B$11,0)),"purpose_or_unbenchmarked")</x:f>
        <x:v>h200_reference</x:v>
      </x:c>
      <x:c r="G35" s="8" t="n">
        <x:f>IFERROR(INDEX('02x_Accelerator_Catalog'!$D$2:$D$11,MATCH(E35,'02x_Accelerator_Catalog'!$B$2:$B$11,0)),"")</x:f>
        <x:v>1.73</x:v>
      </x:c>
      <x:c r="H35" s="17" t="n">
        <x:v>0.05896926</x:v>
      </x:c>
      <x:c r="I35" s="6" t="n">
        <x:f>SUMIFS($H$2:$H$573,$B$2:$B$573,B35,$C$2:$C$573,C35,$D$2:$D$573,D35)</x:f>
        <x:v>1</x:v>
      </x:c>
      <x:c r="J35" s="3" t="inlineStr">
        <x:is>
          <x:t xml:space="preserve">epoch_csp_chip_quantity_latest</x:t>
        </x:is>
      </x:c>
      <x:c r="K35" s="3" t="inlineStr">
        <x:is>
          <x:t xml:space="preserve">SRC_EPOCH_AI_DATA_CENTERS; EPOCH_RAW_CHIP_QUANTITIES</x:t>
        </x:is>
      </x:c>
      <x:c r="L35" s="3" t="inlineStr">
        <x:is>
          <x:t xml:space="preserve">Latest chip quantity per CSP/data-center/accelerator through year-end; normalized by unit count. Shares are editable.</x:t>
        </x:is>
      </x:c>
    </x:row>
    <x:row r="36">
      <x:c r="A36" s="5" t="str">
        <x:f>B36&amp;"|"&amp;C36&amp;"|"&amp;D36&amp;"|"&amp;E36</x:f>
        <x:v>Bear|Amazon|2027|Trainium</x:v>
      </x:c>
      <x:c r="B36" s="3" t="inlineStr">
        <x:is>
          <x:t xml:space="preserve">Bear</x:t>
        </x:is>
      </x:c>
      <x:c r="C36" s="3" t="inlineStr">
        <x:is>
          <x:t xml:space="preserve">Amazon</x:t>
        </x:is>
      </x:c>
      <x:c r="D36" s="3" t="n">
        <x:v>2027</x:v>
      </x:c>
      <x:c r="E36" s="25" t="inlineStr">
        <x:is>
          <x:t xml:space="preserve">Trainium</x:t>
        </x:is>
      </x:c>
      <x:c r="F36" s="5" t="str">
        <x:f>IFERROR(INDEX('02x_Accelerator_Catalog'!$C$2:$C$11,MATCH(E36,'02x_Accelerator_Catalog'!$B$2:$B$11,0)),"purpose_or_unbenchmarked")</x:f>
        <x:v>purpose_or_unbenchmarked</x:v>
      </x:c>
      <x:c r="G36" s="8" t="str">
        <x:f>IFERROR(INDEX('02x_Accelerator_Catalog'!$D$2:$D$11,MATCH(E36,'02x_Accelerator_Catalog'!$B$2:$B$11,0)),"")</x:f>
      </x:c>
      <x:c r="H36" s="17" t="n">
        <x:v>0.91769062</x:v>
      </x:c>
      <x:c r="I36" s="6" t="n">
        <x:f>SUMIFS($H$2:$H$573,$B$2:$B$573,B36,$C$2:$C$573,C36,$D$2:$D$573,D36)</x:f>
        <x:v>1</x:v>
      </x:c>
      <x:c r="J36" s="3" t="inlineStr">
        <x:is>
          <x:t xml:space="preserve">epoch_csp_chip_quantity_latest</x:t>
        </x:is>
      </x:c>
      <x:c r="K36" s="3" t="inlineStr">
        <x:is>
          <x:t xml:space="preserve">SRC_EPOCH_AI_DATA_CENTERS; EPOCH_RAW_CHIP_QUANTITIES</x:t>
        </x:is>
      </x:c>
      <x:c r="L36" s="3" t="inlineStr">
        <x:is>
          <x:t xml:space="preserve">Latest chip quantity per CSP/data-center/accelerator through year-end; normalized by unit count. Shares are editable.</x:t>
        </x:is>
      </x:c>
    </x:row>
    <x:row r="37">
      <x:c r="A37" s="5" t="str">
        <x:f>B37&amp;"|"&amp;C37&amp;"|"&amp;D37&amp;"|"&amp;E37</x:f>
        <x:v>Base|Amazon|2027|B200/B300 class</x:v>
      </x:c>
      <x:c r="B37" s="3" t="inlineStr">
        <x:is>
          <x:t xml:space="preserve">Base</x:t>
        </x:is>
      </x:c>
      <x:c r="C37" s="3" t="inlineStr">
        <x:is>
          <x:t xml:space="preserve">Amazon</x:t>
        </x:is>
      </x:c>
      <x:c r="D37" s="3" t="n">
        <x:v>2027</x:v>
      </x:c>
      <x:c r="E37" s="25" t="inlineStr">
        <x:is>
          <x:t xml:space="preserve">B200/B300 class</x:t>
        </x:is>
      </x:c>
      <x:c r="F37" s="5" t="str">
        <x:f>IFERROR(INDEX('02x_Accelerator_Catalog'!$C$2:$C$11,MATCH(E37,'02x_Accelerator_Catalog'!$B$2:$B$11,0)),"purpose_or_unbenchmarked")</x:f>
        <x:v>b200_reference</x:v>
      </x:c>
      <x:c r="G37" s="8" t="n">
        <x:f>IFERROR(INDEX('02x_Accelerator_Catalog'!$D$2:$D$11,MATCH(E37,'02x_Accelerator_Catalog'!$B$2:$B$11,0)),"")</x:f>
        <x:v>2.17</x:v>
      </x:c>
      <x:c r="H37" s="17" t="n">
        <x:v>0.02334012</x:v>
      </x:c>
      <x:c r="I37" s="6" t="n">
        <x:f>SUMIFS($H$2:$H$573,$B$2:$B$573,B37,$C$2:$C$573,C37,$D$2:$D$573,D37)</x:f>
        <x:v>1</x:v>
      </x:c>
      <x:c r="J37" s="3" t="inlineStr">
        <x:is>
          <x:t xml:space="preserve">epoch_csp_chip_quantity_latest</x:t>
        </x:is>
      </x:c>
      <x:c r="K37" s="3" t="inlineStr">
        <x:is>
          <x:t xml:space="preserve">SRC_EPOCH_AI_DATA_CENTERS; EPOCH_RAW_CHIP_QUANTITIES</x:t>
        </x:is>
      </x:c>
      <x:c r="L37" s="3" t="inlineStr">
        <x:is>
          <x:t xml:space="preserve">Latest chip quantity per CSP/data-center/accelerator through year-end; normalized by unit count. Shares are editable.</x:t>
        </x:is>
      </x:c>
    </x:row>
    <x:row r="38">
      <x:c r="A38" s="5" t="str">
        <x:f>B38&amp;"|"&amp;C38&amp;"|"&amp;D38&amp;"|"&amp;E38</x:f>
        <x:v>Base|Amazon|2027|H100/H200/A100 class</x:v>
      </x:c>
      <x:c r="B38" s="3" t="inlineStr">
        <x:is>
          <x:t xml:space="preserve">Base</x:t>
        </x:is>
      </x:c>
      <x:c r="C38" s="3" t="inlineStr">
        <x:is>
          <x:t xml:space="preserve">Amazon</x:t>
        </x:is>
      </x:c>
      <x:c r="D38" s="3" t="n">
        <x:v>2027</x:v>
      </x:c>
      <x:c r="E38" s="25" t="inlineStr">
        <x:is>
          <x:t xml:space="preserve">H100/H200/A100 class</x:t>
        </x:is>
      </x:c>
      <x:c r="F38" s="5" t="str">
        <x:f>IFERROR(INDEX('02x_Accelerator_Catalog'!$C$2:$C$11,MATCH(E38,'02x_Accelerator_Catalog'!$B$2:$B$11,0)),"purpose_or_unbenchmarked")</x:f>
        <x:v>h200_reference</x:v>
      </x:c>
      <x:c r="G38" s="8" t="n">
        <x:f>IFERROR(INDEX('02x_Accelerator_Catalog'!$D$2:$D$11,MATCH(E38,'02x_Accelerator_Catalog'!$B$2:$B$11,0)),"")</x:f>
        <x:v>1.73</x:v>
      </x:c>
      <x:c r="H38" s="17" t="n">
        <x:v>0.05896926</x:v>
      </x:c>
      <x:c r="I38" s="6" t="n">
        <x:f>SUMIFS($H$2:$H$573,$B$2:$B$573,B38,$C$2:$C$573,C38,$D$2:$D$573,D38)</x:f>
        <x:v>1</x:v>
      </x:c>
      <x:c r="J38" s="3" t="inlineStr">
        <x:is>
          <x:t xml:space="preserve">epoch_csp_chip_quantity_latest</x:t>
        </x:is>
      </x:c>
      <x:c r="K38" s="3" t="inlineStr">
        <x:is>
          <x:t xml:space="preserve">SRC_EPOCH_AI_DATA_CENTERS; EPOCH_RAW_CHIP_QUANTITIES</x:t>
        </x:is>
      </x:c>
      <x:c r="L38" s="3" t="inlineStr">
        <x:is>
          <x:t xml:space="preserve">Latest chip quantity per CSP/data-center/accelerator through year-end; normalized by unit count. Shares are editable.</x:t>
        </x:is>
      </x:c>
    </x:row>
    <x:row r="39">
      <x:c r="A39" s="5" t="str">
        <x:f>B39&amp;"|"&amp;C39&amp;"|"&amp;D39&amp;"|"&amp;E39</x:f>
        <x:v>Base|Amazon|2027|Trainium</x:v>
      </x:c>
      <x:c r="B39" s="3" t="inlineStr">
        <x:is>
          <x:t xml:space="preserve">Base</x:t>
        </x:is>
      </x:c>
      <x:c r="C39" s="3" t="inlineStr">
        <x:is>
          <x:t xml:space="preserve">Amazon</x:t>
        </x:is>
      </x:c>
      <x:c r="D39" s="3" t="n">
        <x:v>2027</x:v>
      </x:c>
      <x:c r="E39" s="25" t="inlineStr">
        <x:is>
          <x:t xml:space="preserve">Trainium</x:t>
        </x:is>
      </x:c>
      <x:c r="F39" s="5" t="str">
        <x:f>IFERROR(INDEX('02x_Accelerator_Catalog'!$C$2:$C$11,MATCH(E39,'02x_Accelerator_Catalog'!$B$2:$B$11,0)),"purpose_or_unbenchmarked")</x:f>
        <x:v>purpose_or_unbenchmarked</x:v>
      </x:c>
      <x:c r="G39" s="8" t="str">
        <x:f>IFERROR(INDEX('02x_Accelerator_Catalog'!$D$2:$D$11,MATCH(E39,'02x_Accelerator_Catalog'!$B$2:$B$11,0)),"")</x:f>
      </x:c>
      <x:c r="H39" s="17" t="n">
        <x:v>0.91769062</x:v>
      </x:c>
      <x:c r="I39" s="6" t="n">
        <x:f>SUMIFS($H$2:$H$573,$B$2:$B$573,B39,$C$2:$C$573,C39,$D$2:$D$573,D39)</x:f>
        <x:v>1</x:v>
      </x:c>
      <x:c r="J39" s="3" t="inlineStr">
        <x:is>
          <x:t xml:space="preserve">epoch_csp_chip_quantity_latest</x:t>
        </x:is>
      </x:c>
      <x:c r="K39" s="3" t="inlineStr">
        <x:is>
          <x:t xml:space="preserve">SRC_EPOCH_AI_DATA_CENTERS; EPOCH_RAW_CHIP_QUANTITIES</x:t>
        </x:is>
      </x:c>
      <x:c r="L39" s="3" t="inlineStr">
        <x:is>
          <x:t xml:space="preserve">Latest chip quantity per CSP/data-center/accelerator through year-end; normalized by unit count. Shares are editable.</x:t>
        </x:is>
      </x:c>
    </x:row>
    <x:row r="40">
      <x:c r="A40" s="5" t="str">
        <x:f>B40&amp;"|"&amp;C40&amp;"|"&amp;D40&amp;"|"&amp;E40</x:f>
        <x:v>Bull|Amazon|2027|B200/B300 class</x:v>
      </x:c>
      <x:c r="B40" s="3" t="inlineStr">
        <x:is>
          <x:t xml:space="preserve">Bull</x:t>
        </x:is>
      </x:c>
      <x:c r="C40" s="3" t="inlineStr">
        <x:is>
          <x:t xml:space="preserve">Amazon</x:t>
        </x:is>
      </x:c>
      <x:c r="D40" s="3" t="n">
        <x:v>2027</x:v>
      </x:c>
      <x:c r="E40" s="25" t="inlineStr">
        <x:is>
          <x:t xml:space="preserve">B200/B300 class</x:t>
        </x:is>
      </x:c>
      <x:c r="F40" s="5" t="str">
        <x:f>IFERROR(INDEX('02x_Accelerator_Catalog'!$C$2:$C$11,MATCH(E40,'02x_Accelerator_Catalog'!$B$2:$B$11,0)),"purpose_or_unbenchmarked")</x:f>
        <x:v>b200_reference</x:v>
      </x:c>
      <x:c r="G40" s="8" t="n">
        <x:f>IFERROR(INDEX('02x_Accelerator_Catalog'!$D$2:$D$11,MATCH(E40,'02x_Accelerator_Catalog'!$B$2:$B$11,0)),"")</x:f>
        <x:v>2.17</x:v>
      </x:c>
      <x:c r="H40" s="17" t="n">
        <x:v>0.02334012</x:v>
      </x:c>
      <x:c r="I40" s="6" t="n">
        <x:f>SUMIFS($H$2:$H$573,$B$2:$B$573,B40,$C$2:$C$573,C40,$D$2:$D$573,D40)</x:f>
        <x:v>1</x:v>
      </x:c>
      <x:c r="J40" s="3" t="inlineStr">
        <x:is>
          <x:t xml:space="preserve">epoch_csp_chip_quantity_latest</x:t>
        </x:is>
      </x:c>
      <x:c r="K40" s="3" t="inlineStr">
        <x:is>
          <x:t xml:space="preserve">SRC_EPOCH_AI_DATA_CENTERS; EPOCH_RAW_CHIP_QUANTITIES</x:t>
        </x:is>
      </x:c>
      <x:c r="L40" s="3" t="inlineStr">
        <x:is>
          <x:t xml:space="preserve">Latest chip quantity per CSP/data-center/accelerator through year-end; normalized by unit count. Shares are editable.</x:t>
        </x:is>
      </x:c>
    </x:row>
    <x:row r="41">
      <x:c r="A41" s="5" t="str">
        <x:f>B41&amp;"|"&amp;C41&amp;"|"&amp;D41&amp;"|"&amp;E41</x:f>
        <x:v>Bull|Amazon|2027|H100/H200/A100 class</x:v>
      </x:c>
      <x:c r="B41" s="3" t="inlineStr">
        <x:is>
          <x:t xml:space="preserve">Bull</x:t>
        </x:is>
      </x:c>
      <x:c r="C41" s="3" t="inlineStr">
        <x:is>
          <x:t xml:space="preserve">Amazon</x:t>
        </x:is>
      </x:c>
      <x:c r="D41" s="3" t="n">
        <x:v>2027</x:v>
      </x:c>
      <x:c r="E41" s="25" t="inlineStr">
        <x:is>
          <x:t xml:space="preserve">H100/H200/A100 class</x:t>
        </x:is>
      </x:c>
      <x:c r="F41" s="5" t="str">
        <x:f>IFERROR(INDEX('02x_Accelerator_Catalog'!$C$2:$C$11,MATCH(E41,'02x_Accelerator_Catalog'!$B$2:$B$11,0)),"purpose_or_unbenchmarked")</x:f>
        <x:v>h200_reference</x:v>
      </x:c>
      <x:c r="G41" s="8" t="n">
        <x:f>IFERROR(INDEX('02x_Accelerator_Catalog'!$D$2:$D$11,MATCH(E41,'02x_Accelerator_Catalog'!$B$2:$B$11,0)),"")</x:f>
        <x:v>1.73</x:v>
      </x:c>
      <x:c r="H41" s="17" t="n">
        <x:v>0.05896926</x:v>
      </x:c>
      <x:c r="I41" s="6" t="n">
        <x:f>SUMIFS($H$2:$H$573,$B$2:$B$573,B41,$C$2:$C$573,C41,$D$2:$D$573,D41)</x:f>
        <x:v>1</x:v>
      </x:c>
      <x:c r="J41" s="3" t="inlineStr">
        <x:is>
          <x:t xml:space="preserve">epoch_csp_chip_quantity_latest</x:t>
        </x:is>
      </x:c>
      <x:c r="K41" s="3" t="inlineStr">
        <x:is>
          <x:t xml:space="preserve">SRC_EPOCH_AI_DATA_CENTERS; EPOCH_RAW_CHIP_QUANTITIES</x:t>
        </x:is>
      </x:c>
      <x:c r="L41" s="3" t="inlineStr">
        <x:is>
          <x:t xml:space="preserve">Latest chip quantity per CSP/data-center/accelerator through year-end; normalized by unit count. Shares are editable.</x:t>
        </x:is>
      </x:c>
    </x:row>
    <x:row r="42">
      <x:c r="A42" s="5" t="str">
        <x:f>B42&amp;"|"&amp;C42&amp;"|"&amp;D42&amp;"|"&amp;E42</x:f>
        <x:v>Bull|Amazon|2027|Trainium</x:v>
      </x:c>
      <x:c r="B42" s="3" t="inlineStr">
        <x:is>
          <x:t xml:space="preserve">Bull</x:t>
        </x:is>
      </x:c>
      <x:c r="C42" s="3" t="inlineStr">
        <x:is>
          <x:t xml:space="preserve">Amazon</x:t>
        </x:is>
      </x:c>
      <x:c r="D42" s="3" t="n">
        <x:v>2027</x:v>
      </x:c>
      <x:c r="E42" s="25" t="inlineStr">
        <x:is>
          <x:t xml:space="preserve">Trainium</x:t>
        </x:is>
      </x:c>
      <x:c r="F42" s="5" t="str">
        <x:f>IFERROR(INDEX('02x_Accelerator_Catalog'!$C$2:$C$11,MATCH(E42,'02x_Accelerator_Catalog'!$B$2:$B$11,0)),"purpose_or_unbenchmarked")</x:f>
        <x:v>purpose_or_unbenchmarked</x:v>
      </x:c>
      <x:c r="G42" s="8" t="str">
        <x:f>IFERROR(INDEX('02x_Accelerator_Catalog'!$D$2:$D$11,MATCH(E42,'02x_Accelerator_Catalog'!$B$2:$B$11,0)),"")</x:f>
      </x:c>
      <x:c r="H42" s="17" t="n">
        <x:v>0.91769062</x:v>
      </x:c>
      <x:c r="I42" s="6" t="n">
        <x:f>SUMIFS($H$2:$H$573,$B$2:$B$573,B42,$C$2:$C$573,C42,$D$2:$D$573,D42)</x:f>
        <x:v>1</x:v>
      </x:c>
      <x:c r="J42" s="3" t="inlineStr">
        <x:is>
          <x:t xml:space="preserve">epoch_csp_chip_quantity_latest</x:t>
        </x:is>
      </x:c>
      <x:c r="K42" s="3" t="inlineStr">
        <x:is>
          <x:t xml:space="preserve">SRC_EPOCH_AI_DATA_CENTERS; EPOCH_RAW_CHIP_QUANTITIES</x:t>
        </x:is>
      </x:c>
      <x:c r="L42" s="3" t="inlineStr">
        <x:is>
          <x:t xml:space="preserve">Latest chip quantity per CSP/data-center/accelerator through year-end; normalized by unit count. Shares are editable.</x:t>
        </x:is>
      </x:c>
    </x:row>
    <x:row r="43">
      <x:c r="A43" s="5" t="str">
        <x:f>B43&amp;"|"&amp;C43&amp;"|"&amp;D43&amp;"|"&amp;E43</x:f>
        <x:v>Grid-Constrained / Efficiency-Upside|Amazon|2027|B200/B300 class</x:v>
      </x:c>
      <x:c r="B43" s="3" t="inlineStr">
        <x:is>
          <x:t xml:space="preserve">Grid-Constrained / Efficiency-Upside</x:t>
        </x:is>
      </x:c>
      <x:c r="C43" s="3" t="inlineStr">
        <x:is>
          <x:t xml:space="preserve">Amazon</x:t>
        </x:is>
      </x:c>
      <x:c r="D43" s="3" t="n">
        <x:v>2027</x:v>
      </x:c>
      <x:c r="E43" s="25" t="inlineStr">
        <x:is>
          <x:t xml:space="preserve">B200/B300 class</x:t>
        </x:is>
      </x:c>
      <x:c r="F43" s="5" t="str">
        <x:f>IFERROR(INDEX('02x_Accelerator_Catalog'!$C$2:$C$11,MATCH(E43,'02x_Accelerator_Catalog'!$B$2:$B$11,0)),"purpose_or_unbenchmarked")</x:f>
        <x:v>b200_reference</x:v>
      </x:c>
      <x:c r="G43" s="8" t="n">
        <x:f>IFERROR(INDEX('02x_Accelerator_Catalog'!$D$2:$D$11,MATCH(E43,'02x_Accelerator_Catalog'!$B$2:$B$11,0)),"")</x:f>
        <x:v>2.17</x:v>
      </x:c>
      <x:c r="H43" s="17" t="n">
        <x:v>0.02334012</x:v>
      </x:c>
      <x:c r="I43" s="6" t="n">
        <x:f>SUMIFS($H$2:$H$573,$B$2:$B$573,B43,$C$2:$C$573,C43,$D$2:$D$573,D43)</x:f>
        <x:v>1</x:v>
      </x:c>
      <x:c r="J43" s="3" t="inlineStr">
        <x:is>
          <x:t xml:space="preserve">epoch_csp_chip_quantity_latest</x:t>
        </x:is>
      </x:c>
      <x:c r="K43" s="3" t="inlineStr">
        <x:is>
          <x:t xml:space="preserve">SRC_EPOCH_AI_DATA_CENTERS; EPOCH_RAW_CHIP_QUANTITIES</x:t>
        </x:is>
      </x:c>
      <x:c r="L43" s="3" t="inlineStr">
        <x:is>
          <x:t xml:space="preserve">Latest chip quantity per CSP/data-center/accelerator through year-end; normalized by unit count. Shares are editable.</x:t>
        </x:is>
      </x:c>
    </x:row>
    <x:row r="44">
      <x:c r="A44" s="5" t="str">
        <x:f>B44&amp;"|"&amp;C44&amp;"|"&amp;D44&amp;"|"&amp;E44</x:f>
        <x:v>Grid-Constrained / Efficiency-Upside|Amazon|2027|H100/H200/A100 class</x:v>
      </x:c>
      <x:c r="B44" s="3" t="inlineStr">
        <x:is>
          <x:t xml:space="preserve">Grid-Constrained / Efficiency-Upside</x:t>
        </x:is>
      </x:c>
      <x:c r="C44" s="3" t="inlineStr">
        <x:is>
          <x:t xml:space="preserve">Amazon</x:t>
        </x:is>
      </x:c>
      <x:c r="D44" s="3" t="n">
        <x:v>2027</x:v>
      </x:c>
      <x:c r="E44" s="25" t="inlineStr">
        <x:is>
          <x:t xml:space="preserve">H100/H200/A100 class</x:t>
        </x:is>
      </x:c>
      <x:c r="F44" s="5" t="str">
        <x:f>IFERROR(INDEX('02x_Accelerator_Catalog'!$C$2:$C$11,MATCH(E44,'02x_Accelerator_Catalog'!$B$2:$B$11,0)),"purpose_or_unbenchmarked")</x:f>
        <x:v>h200_reference</x:v>
      </x:c>
      <x:c r="G44" s="8" t="n">
        <x:f>IFERROR(INDEX('02x_Accelerator_Catalog'!$D$2:$D$11,MATCH(E44,'02x_Accelerator_Catalog'!$B$2:$B$11,0)),"")</x:f>
        <x:v>1.73</x:v>
      </x:c>
      <x:c r="H44" s="17" t="n">
        <x:v>0.05896926</x:v>
      </x:c>
      <x:c r="I44" s="6" t="n">
        <x:f>SUMIFS($H$2:$H$573,$B$2:$B$573,B44,$C$2:$C$573,C44,$D$2:$D$573,D44)</x:f>
        <x:v>1</x:v>
      </x:c>
      <x:c r="J44" s="3" t="inlineStr">
        <x:is>
          <x:t xml:space="preserve">epoch_csp_chip_quantity_latest</x:t>
        </x:is>
      </x:c>
      <x:c r="K44" s="3" t="inlineStr">
        <x:is>
          <x:t xml:space="preserve">SRC_EPOCH_AI_DATA_CENTERS; EPOCH_RAW_CHIP_QUANTITIES</x:t>
        </x:is>
      </x:c>
      <x:c r="L44" s="3" t="inlineStr">
        <x:is>
          <x:t xml:space="preserve">Latest chip quantity per CSP/data-center/accelerator through year-end; normalized by unit count. Shares are editable.</x:t>
        </x:is>
      </x:c>
    </x:row>
    <x:row r="45">
      <x:c r="A45" s="5" t="str">
        <x:f>B45&amp;"|"&amp;C45&amp;"|"&amp;D45&amp;"|"&amp;E45</x:f>
        <x:v>Grid-Constrained / Efficiency-Upside|Amazon|2027|Trainium</x:v>
      </x:c>
      <x:c r="B45" s="3" t="inlineStr">
        <x:is>
          <x:t xml:space="preserve">Grid-Constrained / Efficiency-Upside</x:t>
        </x:is>
      </x:c>
      <x:c r="C45" s="3" t="inlineStr">
        <x:is>
          <x:t xml:space="preserve">Amazon</x:t>
        </x:is>
      </x:c>
      <x:c r="D45" s="3" t="n">
        <x:v>2027</x:v>
      </x:c>
      <x:c r="E45" s="25" t="inlineStr">
        <x:is>
          <x:t xml:space="preserve">Trainium</x:t>
        </x:is>
      </x:c>
      <x:c r="F45" s="5" t="str">
        <x:f>IFERROR(INDEX('02x_Accelerator_Catalog'!$C$2:$C$11,MATCH(E45,'02x_Accelerator_Catalog'!$B$2:$B$11,0)),"purpose_or_unbenchmarked")</x:f>
        <x:v>purpose_or_unbenchmarked</x:v>
      </x:c>
      <x:c r="G45" s="8" t="str">
        <x:f>IFERROR(INDEX('02x_Accelerator_Catalog'!$D$2:$D$11,MATCH(E45,'02x_Accelerator_Catalog'!$B$2:$B$11,0)),"")</x:f>
      </x:c>
      <x:c r="H45" s="17" t="n">
        <x:v>0.91769062</x:v>
      </x:c>
      <x:c r="I45" s="6" t="n">
        <x:f>SUMIFS($H$2:$H$573,$B$2:$B$573,B45,$C$2:$C$573,C45,$D$2:$D$573,D45)</x:f>
        <x:v>1</x:v>
      </x:c>
      <x:c r="J45" s="3" t="inlineStr">
        <x:is>
          <x:t xml:space="preserve">epoch_csp_chip_quantity_latest</x:t>
        </x:is>
      </x:c>
      <x:c r="K45" s="3" t="inlineStr">
        <x:is>
          <x:t xml:space="preserve">SRC_EPOCH_AI_DATA_CENTERS; EPOCH_RAW_CHIP_QUANTITIES</x:t>
        </x:is>
      </x:c>
      <x:c r="L45" s="3" t="inlineStr">
        <x:is>
          <x:t xml:space="preserve">Latest chip quantity per CSP/data-center/accelerator through year-end; normalized by unit count. Shares are editable.</x:t>
        </x:is>
      </x:c>
    </x:row>
    <x:row r="46">
      <x:c r="A46" s="5" t="str">
        <x:f>B46&amp;"|"&amp;C46&amp;"|"&amp;D46&amp;"|"&amp;E46</x:f>
        <x:v>Bear|Amazon|2028|B200/B300 class</x:v>
      </x:c>
      <x:c r="B46" s="3" t="inlineStr">
        <x:is>
          <x:t xml:space="preserve">Bear</x:t>
        </x:is>
      </x:c>
      <x:c r="C46" s="3" t="inlineStr">
        <x:is>
          <x:t xml:space="preserve">Amazon</x:t>
        </x:is>
      </x:c>
      <x:c r="D46" s="3" t="n">
        <x:v>2028</x:v>
      </x:c>
      <x:c r="E46" s="25" t="inlineStr">
        <x:is>
          <x:t xml:space="preserve">B200/B300 class</x:t>
        </x:is>
      </x:c>
      <x:c r="F46" s="5" t="str">
        <x:f>IFERROR(INDEX('02x_Accelerator_Catalog'!$C$2:$C$11,MATCH(E46,'02x_Accelerator_Catalog'!$B$2:$B$11,0)),"purpose_or_unbenchmarked")</x:f>
        <x:v>b200_reference</x:v>
      </x:c>
      <x:c r="G46" s="8" t="n">
        <x:f>IFERROR(INDEX('02x_Accelerator_Catalog'!$D$2:$D$11,MATCH(E46,'02x_Accelerator_Catalog'!$B$2:$B$11,0)),"")</x:f>
        <x:v>2.17</x:v>
      </x:c>
      <x:c r="H46" s="17" t="n">
        <x:v>0.01698393</x:v>
      </x:c>
      <x:c r="I46" s="6" t="n">
        <x:f>SUMIFS($H$2:$H$573,$B$2:$B$573,B46,$C$2:$C$573,C46,$D$2:$D$573,D46)</x:f>
        <x:v>1</x:v>
      </x:c>
      <x:c r="J46" s="3" t="inlineStr">
        <x:is>
          <x:t xml:space="preserve">epoch_csp_chip_quantity_latest</x:t>
        </x:is>
      </x:c>
      <x:c r="K46" s="3" t="inlineStr">
        <x:is>
          <x:t xml:space="preserve">SRC_EPOCH_AI_DATA_CENTERS; EPOCH_RAW_CHIP_QUANTITIES</x:t>
        </x:is>
      </x:c>
      <x:c r="L46" s="3" t="inlineStr">
        <x:is>
          <x:t xml:space="preserve">Latest chip quantity per CSP/data-center/accelerator through year-end; normalized by unit count. Shares are editable.</x:t>
        </x:is>
      </x:c>
    </x:row>
    <x:row r="47">
      <x:c r="A47" s="5" t="str">
        <x:f>B47&amp;"|"&amp;C47&amp;"|"&amp;D47&amp;"|"&amp;E47</x:f>
        <x:v>Bear|Amazon|2028|H100/H200/A100 class</x:v>
      </x:c>
      <x:c r="B47" s="3" t="inlineStr">
        <x:is>
          <x:t xml:space="preserve">Bear</x:t>
        </x:is>
      </x:c>
      <x:c r="C47" s="3" t="inlineStr">
        <x:is>
          <x:t xml:space="preserve">Amazon</x:t>
        </x:is>
      </x:c>
      <x:c r="D47" s="3" t="n">
        <x:v>2028</x:v>
      </x:c>
      <x:c r="E47" s="25" t="inlineStr">
        <x:is>
          <x:t xml:space="preserve">H100/H200/A100 class</x:t>
        </x:is>
      </x:c>
      <x:c r="F47" s="5" t="str">
        <x:f>IFERROR(INDEX('02x_Accelerator_Catalog'!$C$2:$C$11,MATCH(E47,'02x_Accelerator_Catalog'!$B$2:$B$11,0)),"purpose_or_unbenchmarked")</x:f>
        <x:v>h200_reference</x:v>
      </x:c>
      <x:c r="G47" s="8" t="n">
        <x:f>IFERROR(INDEX('02x_Accelerator_Catalog'!$D$2:$D$11,MATCH(E47,'02x_Accelerator_Catalog'!$B$2:$B$11,0)),"")</x:f>
        <x:v>1.73</x:v>
      </x:c>
      <x:c r="H47" s="17" t="n">
        <x:v>0.04291022</x:v>
      </x:c>
      <x:c r="I47" s="6" t="n">
        <x:f>SUMIFS($H$2:$H$573,$B$2:$B$573,B47,$C$2:$C$573,C47,$D$2:$D$573,D47)</x:f>
        <x:v>1</x:v>
      </x:c>
      <x:c r="J47" s="3" t="inlineStr">
        <x:is>
          <x:t xml:space="preserve">epoch_csp_chip_quantity_latest</x:t>
        </x:is>
      </x:c>
      <x:c r="K47" s="3" t="inlineStr">
        <x:is>
          <x:t xml:space="preserve">SRC_EPOCH_AI_DATA_CENTERS; EPOCH_RAW_CHIP_QUANTITIES</x:t>
        </x:is>
      </x:c>
      <x:c r="L47" s="3" t="inlineStr">
        <x:is>
          <x:t xml:space="preserve">Latest chip quantity per CSP/data-center/accelerator through year-end; normalized by unit count. Shares are editable.</x:t>
        </x:is>
      </x:c>
    </x:row>
    <x:row r="48">
      <x:c r="A48" s="5" t="str">
        <x:f>B48&amp;"|"&amp;C48&amp;"|"&amp;D48&amp;"|"&amp;E48</x:f>
        <x:v>Bear|Amazon|2028|Trainium</x:v>
      </x:c>
      <x:c r="B48" s="3" t="inlineStr">
        <x:is>
          <x:t xml:space="preserve">Bear</x:t>
        </x:is>
      </x:c>
      <x:c r="C48" s="3" t="inlineStr">
        <x:is>
          <x:t xml:space="preserve">Amazon</x:t>
        </x:is>
      </x:c>
      <x:c r="D48" s="3" t="n">
        <x:v>2028</x:v>
      </x:c>
      <x:c r="E48" s="25" t="inlineStr">
        <x:is>
          <x:t xml:space="preserve">Trainium</x:t>
        </x:is>
      </x:c>
      <x:c r="F48" s="5" t="str">
        <x:f>IFERROR(INDEX('02x_Accelerator_Catalog'!$C$2:$C$11,MATCH(E48,'02x_Accelerator_Catalog'!$B$2:$B$11,0)),"purpose_or_unbenchmarked")</x:f>
        <x:v>purpose_or_unbenchmarked</x:v>
      </x:c>
      <x:c r="G48" s="8" t="str">
        <x:f>IFERROR(INDEX('02x_Accelerator_Catalog'!$D$2:$D$11,MATCH(E48,'02x_Accelerator_Catalog'!$B$2:$B$11,0)),"")</x:f>
      </x:c>
      <x:c r="H48" s="17" t="n">
        <x:v>0.94010585</x:v>
      </x:c>
      <x:c r="I48" s="6" t="n">
        <x:f>SUMIFS($H$2:$H$573,$B$2:$B$573,B48,$C$2:$C$573,C48,$D$2:$D$573,D48)</x:f>
        <x:v>1</x:v>
      </x:c>
      <x:c r="J48" s="3" t="inlineStr">
        <x:is>
          <x:t xml:space="preserve">epoch_csp_chip_quantity_latest</x:t>
        </x:is>
      </x:c>
      <x:c r="K48" s="3" t="inlineStr">
        <x:is>
          <x:t xml:space="preserve">SRC_EPOCH_AI_DATA_CENTERS; EPOCH_RAW_CHIP_QUANTITIES</x:t>
        </x:is>
      </x:c>
      <x:c r="L48" s="3" t="inlineStr">
        <x:is>
          <x:t xml:space="preserve">Latest chip quantity per CSP/data-center/accelerator through year-end; normalized by unit count. Shares are editable.</x:t>
        </x:is>
      </x:c>
    </x:row>
    <x:row r="49">
      <x:c r="A49" s="5" t="str">
        <x:f>B49&amp;"|"&amp;C49&amp;"|"&amp;D49&amp;"|"&amp;E49</x:f>
        <x:v>Base|Amazon|2028|B200/B300 class</x:v>
      </x:c>
      <x:c r="B49" s="3" t="inlineStr">
        <x:is>
          <x:t xml:space="preserve">Base</x:t>
        </x:is>
      </x:c>
      <x:c r="C49" s="3" t="inlineStr">
        <x:is>
          <x:t xml:space="preserve">Amazon</x:t>
        </x:is>
      </x:c>
      <x:c r="D49" s="3" t="n">
        <x:v>2028</x:v>
      </x:c>
      <x:c r="E49" s="25" t="inlineStr">
        <x:is>
          <x:t xml:space="preserve">B200/B300 class</x:t>
        </x:is>
      </x:c>
      <x:c r="F49" s="5" t="str">
        <x:f>IFERROR(INDEX('02x_Accelerator_Catalog'!$C$2:$C$11,MATCH(E49,'02x_Accelerator_Catalog'!$B$2:$B$11,0)),"purpose_or_unbenchmarked")</x:f>
        <x:v>b200_reference</x:v>
      </x:c>
      <x:c r="G49" s="8" t="n">
        <x:f>IFERROR(INDEX('02x_Accelerator_Catalog'!$D$2:$D$11,MATCH(E49,'02x_Accelerator_Catalog'!$B$2:$B$11,0)),"")</x:f>
        <x:v>2.17</x:v>
      </x:c>
      <x:c r="H49" s="17" t="n">
        <x:v>0.01698393</x:v>
      </x:c>
      <x:c r="I49" s="6" t="n">
        <x:f>SUMIFS($H$2:$H$573,$B$2:$B$573,B49,$C$2:$C$573,C49,$D$2:$D$573,D49)</x:f>
        <x:v>1</x:v>
      </x:c>
      <x:c r="J49" s="3" t="inlineStr">
        <x:is>
          <x:t xml:space="preserve">epoch_csp_chip_quantity_latest</x:t>
        </x:is>
      </x:c>
      <x:c r="K49" s="3" t="inlineStr">
        <x:is>
          <x:t xml:space="preserve">SRC_EPOCH_AI_DATA_CENTERS; EPOCH_RAW_CHIP_QUANTITIES</x:t>
        </x:is>
      </x:c>
      <x:c r="L49" s="3" t="inlineStr">
        <x:is>
          <x:t xml:space="preserve">Latest chip quantity per CSP/data-center/accelerator through year-end; normalized by unit count. Shares are editable.</x:t>
        </x:is>
      </x:c>
    </x:row>
    <x:row r="50">
      <x:c r="A50" s="5" t="str">
        <x:f>B50&amp;"|"&amp;C50&amp;"|"&amp;D50&amp;"|"&amp;E50</x:f>
        <x:v>Base|Amazon|2028|H100/H200/A100 class</x:v>
      </x:c>
      <x:c r="B50" s="3" t="inlineStr">
        <x:is>
          <x:t xml:space="preserve">Base</x:t>
        </x:is>
      </x:c>
      <x:c r="C50" s="3" t="inlineStr">
        <x:is>
          <x:t xml:space="preserve">Amazon</x:t>
        </x:is>
      </x:c>
      <x:c r="D50" s="3" t="n">
        <x:v>2028</x:v>
      </x:c>
      <x:c r="E50" s="25" t="inlineStr">
        <x:is>
          <x:t xml:space="preserve">H100/H200/A100 class</x:t>
        </x:is>
      </x:c>
      <x:c r="F50" s="5" t="str">
        <x:f>IFERROR(INDEX('02x_Accelerator_Catalog'!$C$2:$C$11,MATCH(E50,'02x_Accelerator_Catalog'!$B$2:$B$11,0)),"purpose_or_unbenchmarked")</x:f>
        <x:v>h200_reference</x:v>
      </x:c>
      <x:c r="G50" s="8" t="n">
        <x:f>IFERROR(INDEX('02x_Accelerator_Catalog'!$D$2:$D$11,MATCH(E50,'02x_Accelerator_Catalog'!$B$2:$B$11,0)),"")</x:f>
        <x:v>1.73</x:v>
      </x:c>
      <x:c r="H50" s="17" t="n">
        <x:v>0.04291022</x:v>
      </x:c>
      <x:c r="I50" s="6" t="n">
        <x:f>SUMIFS($H$2:$H$573,$B$2:$B$573,B50,$C$2:$C$573,C50,$D$2:$D$573,D50)</x:f>
        <x:v>1</x:v>
      </x:c>
      <x:c r="J50" s="3" t="inlineStr">
        <x:is>
          <x:t xml:space="preserve">epoch_csp_chip_quantity_latest</x:t>
        </x:is>
      </x:c>
      <x:c r="K50" s="3" t="inlineStr">
        <x:is>
          <x:t xml:space="preserve">SRC_EPOCH_AI_DATA_CENTERS; EPOCH_RAW_CHIP_QUANTITIES</x:t>
        </x:is>
      </x:c>
      <x:c r="L50" s="3" t="inlineStr">
        <x:is>
          <x:t xml:space="preserve">Latest chip quantity per CSP/data-center/accelerator through year-end; normalized by unit count. Shares are editable.</x:t>
        </x:is>
      </x:c>
    </x:row>
    <x:row r="51">
      <x:c r="A51" s="5" t="str">
        <x:f>B51&amp;"|"&amp;C51&amp;"|"&amp;D51&amp;"|"&amp;E51</x:f>
        <x:v>Base|Amazon|2028|Trainium</x:v>
      </x:c>
      <x:c r="B51" s="3" t="inlineStr">
        <x:is>
          <x:t xml:space="preserve">Base</x:t>
        </x:is>
      </x:c>
      <x:c r="C51" s="3" t="inlineStr">
        <x:is>
          <x:t xml:space="preserve">Amazon</x:t>
        </x:is>
      </x:c>
      <x:c r="D51" s="3" t="n">
        <x:v>2028</x:v>
      </x:c>
      <x:c r="E51" s="25" t="inlineStr">
        <x:is>
          <x:t xml:space="preserve">Trainium</x:t>
        </x:is>
      </x:c>
      <x:c r="F51" s="5" t="str">
        <x:f>IFERROR(INDEX('02x_Accelerator_Catalog'!$C$2:$C$11,MATCH(E51,'02x_Accelerator_Catalog'!$B$2:$B$11,0)),"purpose_or_unbenchmarked")</x:f>
        <x:v>purpose_or_unbenchmarked</x:v>
      </x:c>
      <x:c r="G51" s="8" t="str">
        <x:f>IFERROR(INDEX('02x_Accelerator_Catalog'!$D$2:$D$11,MATCH(E51,'02x_Accelerator_Catalog'!$B$2:$B$11,0)),"")</x:f>
      </x:c>
      <x:c r="H51" s="17" t="n">
        <x:v>0.94010585</x:v>
      </x:c>
      <x:c r="I51" s="6" t="n">
        <x:f>SUMIFS($H$2:$H$573,$B$2:$B$573,B51,$C$2:$C$573,C51,$D$2:$D$573,D51)</x:f>
        <x:v>1</x:v>
      </x:c>
      <x:c r="J51" s="3" t="inlineStr">
        <x:is>
          <x:t xml:space="preserve">epoch_csp_chip_quantity_latest</x:t>
        </x:is>
      </x:c>
      <x:c r="K51" s="3" t="inlineStr">
        <x:is>
          <x:t xml:space="preserve">SRC_EPOCH_AI_DATA_CENTERS; EPOCH_RAW_CHIP_QUANTITIES</x:t>
        </x:is>
      </x:c>
      <x:c r="L51" s="3" t="inlineStr">
        <x:is>
          <x:t xml:space="preserve">Latest chip quantity per CSP/data-center/accelerator through year-end; normalized by unit count. Shares are editable.</x:t>
        </x:is>
      </x:c>
    </x:row>
    <x:row r="52">
      <x:c r="A52" s="5" t="str">
        <x:f>B52&amp;"|"&amp;C52&amp;"|"&amp;D52&amp;"|"&amp;E52</x:f>
        <x:v>Bull|Amazon|2028|B200/B300 class</x:v>
      </x:c>
      <x:c r="B52" s="3" t="inlineStr">
        <x:is>
          <x:t xml:space="preserve">Bull</x:t>
        </x:is>
      </x:c>
      <x:c r="C52" s="3" t="inlineStr">
        <x:is>
          <x:t xml:space="preserve">Amazon</x:t>
        </x:is>
      </x:c>
      <x:c r="D52" s="3" t="n">
        <x:v>2028</x:v>
      </x:c>
      <x:c r="E52" s="25" t="inlineStr">
        <x:is>
          <x:t xml:space="preserve">B200/B300 class</x:t>
        </x:is>
      </x:c>
      <x:c r="F52" s="5" t="str">
        <x:f>IFERROR(INDEX('02x_Accelerator_Catalog'!$C$2:$C$11,MATCH(E52,'02x_Accelerator_Catalog'!$B$2:$B$11,0)),"purpose_or_unbenchmarked")</x:f>
        <x:v>b200_reference</x:v>
      </x:c>
      <x:c r="G52" s="8" t="n">
        <x:f>IFERROR(INDEX('02x_Accelerator_Catalog'!$D$2:$D$11,MATCH(E52,'02x_Accelerator_Catalog'!$B$2:$B$11,0)),"")</x:f>
        <x:v>2.17</x:v>
      </x:c>
      <x:c r="H52" s="17" t="n">
        <x:v>0.01698393</x:v>
      </x:c>
      <x:c r="I52" s="6" t="n">
        <x:f>SUMIFS($H$2:$H$573,$B$2:$B$573,B52,$C$2:$C$573,C52,$D$2:$D$573,D52)</x:f>
        <x:v>1</x:v>
      </x:c>
      <x:c r="J52" s="3" t="inlineStr">
        <x:is>
          <x:t xml:space="preserve">epoch_csp_chip_quantity_latest</x:t>
        </x:is>
      </x:c>
      <x:c r="K52" s="3" t="inlineStr">
        <x:is>
          <x:t xml:space="preserve">SRC_EPOCH_AI_DATA_CENTERS; EPOCH_RAW_CHIP_QUANTITIES</x:t>
        </x:is>
      </x:c>
      <x:c r="L52" s="3" t="inlineStr">
        <x:is>
          <x:t xml:space="preserve">Latest chip quantity per CSP/data-center/accelerator through year-end; normalized by unit count. Shares are editable.</x:t>
        </x:is>
      </x:c>
    </x:row>
    <x:row r="53">
      <x:c r="A53" s="5" t="str">
        <x:f>B53&amp;"|"&amp;C53&amp;"|"&amp;D53&amp;"|"&amp;E53</x:f>
        <x:v>Bull|Amazon|2028|H100/H200/A100 class</x:v>
      </x:c>
      <x:c r="B53" s="3" t="inlineStr">
        <x:is>
          <x:t xml:space="preserve">Bull</x:t>
        </x:is>
      </x:c>
      <x:c r="C53" s="3" t="inlineStr">
        <x:is>
          <x:t xml:space="preserve">Amazon</x:t>
        </x:is>
      </x:c>
      <x:c r="D53" s="3" t="n">
        <x:v>2028</x:v>
      </x:c>
      <x:c r="E53" s="25" t="inlineStr">
        <x:is>
          <x:t xml:space="preserve">H100/H200/A100 class</x:t>
        </x:is>
      </x:c>
      <x:c r="F53" s="5" t="str">
        <x:f>IFERROR(INDEX('02x_Accelerator_Catalog'!$C$2:$C$11,MATCH(E53,'02x_Accelerator_Catalog'!$B$2:$B$11,0)),"purpose_or_unbenchmarked")</x:f>
        <x:v>h200_reference</x:v>
      </x:c>
      <x:c r="G53" s="8" t="n">
        <x:f>IFERROR(INDEX('02x_Accelerator_Catalog'!$D$2:$D$11,MATCH(E53,'02x_Accelerator_Catalog'!$B$2:$B$11,0)),"")</x:f>
        <x:v>1.73</x:v>
      </x:c>
      <x:c r="H53" s="17" t="n">
        <x:v>0.04291022</x:v>
      </x:c>
      <x:c r="I53" s="6" t="n">
        <x:f>SUMIFS($H$2:$H$573,$B$2:$B$573,B53,$C$2:$C$573,C53,$D$2:$D$573,D53)</x:f>
        <x:v>1</x:v>
      </x:c>
      <x:c r="J53" s="3" t="inlineStr">
        <x:is>
          <x:t xml:space="preserve">epoch_csp_chip_quantity_latest</x:t>
        </x:is>
      </x:c>
      <x:c r="K53" s="3" t="inlineStr">
        <x:is>
          <x:t xml:space="preserve">SRC_EPOCH_AI_DATA_CENTERS; EPOCH_RAW_CHIP_QUANTITIES</x:t>
        </x:is>
      </x:c>
      <x:c r="L53" s="3" t="inlineStr">
        <x:is>
          <x:t xml:space="preserve">Latest chip quantity per CSP/data-center/accelerator through year-end; normalized by unit count. Shares are editable.</x:t>
        </x:is>
      </x:c>
    </x:row>
    <x:row r="54">
      <x:c r="A54" s="5" t="str">
        <x:f>B54&amp;"|"&amp;C54&amp;"|"&amp;D54&amp;"|"&amp;E54</x:f>
        <x:v>Bull|Amazon|2028|Trainium</x:v>
      </x:c>
      <x:c r="B54" s="3" t="inlineStr">
        <x:is>
          <x:t xml:space="preserve">Bull</x:t>
        </x:is>
      </x:c>
      <x:c r="C54" s="3" t="inlineStr">
        <x:is>
          <x:t xml:space="preserve">Amazon</x:t>
        </x:is>
      </x:c>
      <x:c r="D54" s="3" t="n">
        <x:v>2028</x:v>
      </x:c>
      <x:c r="E54" s="25" t="inlineStr">
        <x:is>
          <x:t xml:space="preserve">Trainium</x:t>
        </x:is>
      </x:c>
      <x:c r="F54" s="5" t="str">
        <x:f>IFERROR(INDEX('02x_Accelerator_Catalog'!$C$2:$C$11,MATCH(E54,'02x_Accelerator_Catalog'!$B$2:$B$11,0)),"purpose_or_unbenchmarked")</x:f>
        <x:v>purpose_or_unbenchmarked</x:v>
      </x:c>
      <x:c r="G54" s="8" t="str">
        <x:f>IFERROR(INDEX('02x_Accelerator_Catalog'!$D$2:$D$11,MATCH(E54,'02x_Accelerator_Catalog'!$B$2:$B$11,0)),"")</x:f>
      </x:c>
      <x:c r="H54" s="17" t="n">
        <x:v>0.94010585</x:v>
      </x:c>
      <x:c r="I54" s="6" t="n">
        <x:f>SUMIFS($H$2:$H$573,$B$2:$B$573,B54,$C$2:$C$573,C54,$D$2:$D$573,D54)</x:f>
        <x:v>1</x:v>
      </x:c>
      <x:c r="J54" s="3" t="inlineStr">
        <x:is>
          <x:t xml:space="preserve">epoch_csp_chip_quantity_latest</x:t>
        </x:is>
      </x:c>
      <x:c r="K54" s="3" t="inlineStr">
        <x:is>
          <x:t xml:space="preserve">SRC_EPOCH_AI_DATA_CENTERS; EPOCH_RAW_CHIP_QUANTITIES</x:t>
        </x:is>
      </x:c>
      <x:c r="L54" s="3" t="inlineStr">
        <x:is>
          <x:t xml:space="preserve">Latest chip quantity per CSP/data-center/accelerator through year-end; normalized by unit count. Shares are editable.</x:t>
        </x:is>
      </x:c>
    </x:row>
    <x:row r="55">
      <x:c r="A55" s="5" t="str">
        <x:f>B55&amp;"|"&amp;C55&amp;"|"&amp;D55&amp;"|"&amp;E55</x:f>
        <x:v>Grid-Constrained / Efficiency-Upside|Amazon|2028|B200/B300 class</x:v>
      </x:c>
      <x:c r="B55" s="3" t="inlineStr">
        <x:is>
          <x:t xml:space="preserve">Grid-Constrained / Efficiency-Upside</x:t>
        </x:is>
      </x:c>
      <x:c r="C55" s="3" t="inlineStr">
        <x:is>
          <x:t xml:space="preserve">Amazon</x:t>
        </x:is>
      </x:c>
      <x:c r="D55" s="3" t="n">
        <x:v>2028</x:v>
      </x:c>
      <x:c r="E55" s="25" t="inlineStr">
        <x:is>
          <x:t xml:space="preserve">B200/B300 class</x:t>
        </x:is>
      </x:c>
      <x:c r="F55" s="5" t="str">
        <x:f>IFERROR(INDEX('02x_Accelerator_Catalog'!$C$2:$C$11,MATCH(E55,'02x_Accelerator_Catalog'!$B$2:$B$11,0)),"purpose_or_unbenchmarked")</x:f>
        <x:v>b200_reference</x:v>
      </x:c>
      <x:c r="G55" s="8" t="n">
        <x:f>IFERROR(INDEX('02x_Accelerator_Catalog'!$D$2:$D$11,MATCH(E55,'02x_Accelerator_Catalog'!$B$2:$B$11,0)),"")</x:f>
        <x:v>2.17</x:v>
      </x:c>
      <x:c r="H55" s="17" t="n">
        <x:v>0.01698393</x:v>
      </x:c>
      <x:c r="I55" s="6" t="n">
        <x:f>SUMIFS($H$2:$H$573,$B$2:$B$573,B55,$C$2:$C$573,C55,$D$2:$D$573,D55)</x:f>
        <x:v>1</x:v>
      </x:c>
      <x:c r="J55" s="3" t="inlineStr">
        <x:is>
          <x:t xml:space="preserve">epoch_csp_chip_quantity_latest</x:t>
        </x:is>
      </x:c>
      <x:c r="K55" s="3" t="inlineStr">
        <x:is>
          <x:t xml:space="preserve">SRC_EPOCH_AI_DATA_CENTERS; EPOCH_RAW_CHIP_QUANTITIES</x:t>
        </x:is>
      </x:c>
      <x:c r="L55" s="3" t="inlineStr">
        <x:is>
          <x:t xml:space="preserve">Latest chip quantity per CSP/data-center/accelerator through year-end; normalized by unit count. Shares are editable.</x:t>
        </x:is>
      </x:c>
    </x:row>
    <x:row r="56">
      <x:c r="A56" s="5" t="str">
        <x:f>B56&amp;"|"&amp;C56&amp;"|"&amp;D56&amp;"|"&amp;E56</x:f>
        <x:v>Grid-Constrained / Efficiency-Upside|Amazon|2028|H100/H200/A100 class</x:v>
      </x:c>
      <x:c r="B56" s="3" t="inlineStr">
        <x:is>
          <x:t xml:space="preserve">Grid-Constrained / Efficiency-Upside</x:t>
        </x:is>
      </x:c>
      <x:c r="C56" s="3" t="inlineStr">
        <x:is>
          <x:t xml:space="preserve">Amazon</x:t>
        </x:is>
      </x:c>
      <x:c r="D56" s="3" t="n">
        <x:v>2028</x:v>
      </x:c>
      <x:c r="E56" s="25" t="inlineStr">
        <x:is>
          <x:t xml:space="preserve">H100/H200/A100 class</x:t>
        </x:is>
      </x:c>
      <x:c r="F56" s="5" t="str">
        <x:f>IFERROR(INDEX('02x_Accelerator_Catalog'!$C$2:$C$11,MATCH(E56,'02x_Accelerator_Catalog'!$B$2:$B$11,0)),"purpose_or_unbenchmarked")</x:f>
        <x:v>h200_reference</x:v>
      </x:c>
      <x:c r="G56" s="8" t="n">
        <x:f>IFERROR(INDEX('02x_Accelerator_Catalog'!$D$2:$D$11,MATCH(E56,'02x_Accelerator_Catalog'!$B$2:$B$11,0)),"")</x:f>
        <x:v>1.73</x:v>
      </x:c>
      <x:c r="H56" s="17" t="n">
        <x:v>0.04291022</x:v>
      </x:c>
      <x:c r="I56" s="6" t="n">
        <x:f>SUMIFS($H$2:$H$573,$B$2:$B$573,B56,$C$2:$C$573,C56,$D$2:$D$573,D56)</x:f>
        <x:v>1</x:v>
      </x:c>
      <x:c r="J56" s="3" t="inlineStr">
        <x:is>
          <x:t xml:space="preserve">epoch_csp_chip_quantity_latest</x:t>
        </x:is>
      </x:c>
      <x:c r="K56" s="3" t="inlineStr">
        <x:is>
          <x:t xml:space="preserve">SRC_EPOCH_AI_DATA_CENTERS; EPOCH_RAW_CHIP_QUANTITIES</x:t>
        </x:is>
      </x:c>
      <x:c r="L56" s="3" t="inlineStr">
        <x:is>
          <x:t xml:space="preserve">Latest chip quantity per CSP/data-center/accelerator through year-end; normalized by unit count. Shares are editable.</x:t>
        </x:is>
      </x:c>
    </x:row>
    <x:row r="57">
      <x:c r="A57" s="5" t="str">
        <x:f>B57&amp;"|"&amp;C57&amp;"|"&amp;D57&amp;"|"&amp;E57</x:f>
        <x:v>Grid-Constrained / Efficiency-Upside|Amazon|2028|Trainium</x:v>
      </x:c>
      <x:c r="B57" s="3" t="inlineStr">
        <x:is>
          <x:t xml:space="preserve">Grid-Constrained / Efficiency-Upside</x:t>
        </x:is>
      </x:c>
      <x:c r="C57" s="3" t="inlineStr">
        <x:is>
          <x:t xml:space="preserve">Amazon</x:t>
        </x:is>
      </x:c>
      <x:c r="D57" s="3" t="n">
        <x:v>2028</x:v>
      </x:c>
      <x:c r="E57" s="25" t="inlineStr">
        <x:is>
          <x:t xml:space="preserve">Trainium</x:t>
        </x:is>
      </x:c>
      <x:c r="F57" s="5" t="str">
        <x:f>IFERROR(INDEX('02x_Accelerator_Catalog'!$C$2:$C$11,MATCH(E57,'02x_Accelerator_Catalog'!$B$2:$B$11,0)),"purpose_or_unbenchmarked")</x:f>
        <x:v>purpose_or_unbenchmarked</x:v>
      </x:c>
      <x:c r="G57" s="8" t="str">
        <x:f>IFERROR(INDEX('02x_Accelerator_Catalog'!$D$2:$D$11,MATCH(E57,'02x_Accelerator_Catalog'!$B$2:$B$11,0)),"")</x:f>
      </x:c>
      <x:c r="H57" s="17" t="n">
        <x:v>0.94010585</x:v>
      </x:c>
      <x:c r="I57" s="6" t="n">
        <x:f>SUMIFS($H$2:$H$573,$B$2:$B$573,B57,$C$2:$C$573,C57,$D$2:$D$573,D57)</x:f>
        <x:v>1</x:v>
      </x:c>
      <x:c r="J57" s="3" t="inlineStr">
        <x:is>
          <x:t xml:space="preserve">epoch_csp_chip_quantity_latest</x:t>
        </x:is>
      </x:c>
      <x:c r="K57" s="3" t="inlineStr">
        <x:is>
          <x:t xml:space="preserve">SRC_EPOCH_AI_DATA_CENTERS; EPOCH_RAW_CHIP_QUANTITIES</x:t>
        </x:is>
      </x:c>
      <x:c r="L57" s="3" t="inlineStr">
        <x:is>
          <x:t xml:space="preserve">Latest chip quantity per CSP/data-center/accelerator through year-end; normalized by unit count. Shares are editable.</x:t>
        </x:is>
      </x:c>
    </x:row>
    <x:row r="58">
      <x:c r="A58" s="5" t="str">
        <x:f>B58&amp;"|"&amp;C58&amp;"|"&amp;D58&amp;"|"&amp;E58</x:f>
        <x:v>Bear|Amazon|2029|B200/B300 class</x:v>
      </x:c>
      <x:c r="B58" s="3" t="inlineStr">
        <x:is>
          <x:t xml:space="preserve">Bear</x:t>
        </x:is>
      </x:c>
      <x:c r="C58" s="3" t="inlineStr">
        <x:is>
          <x:t xml:space="preserve">Amazon</x:t>
        </x:is>
      </x:c>
      <x:c r="D58" s="3" t="n">
        <x:v>2029</x:v>
      </x:c>
      <x:c r="E58" s="25" t="inlineStr">
        <x:is>
          <x:t xml:space="preserve">B200/B300 class</x:t>
        </x:is>
      </x:c>
      <x:c r="F58" s="5" t="str">
        <x:f>IFERROR(INDEX('02x_Accelerator_Catalog'!$C$2:$C$11,MATCH(E58,'02x_Accelerator_Catalog'!$B$2:$B$11,0)),"purpose_or_unbenchmarked")</x:f>
        <x:v>b200_reference</x:v>
      </x:c>
      <x:c r="G58" s="8" t="n">
        <x:f>IFERROR(INDEX('02x_Accelerator_Catalog'!$D$2:$D$11,MATCH(E58,'02x_Accelerator_Catalog'!$B$2:$B$11,0)),"")</x:f>
        <x:v>2.17</x:v>
      </x:c>
      <x:c r="H58" s="17" t="n">
        <x:v>0.01698393</x:v>
      </x:c>
      <x:c r="I58" s="6" t="n">
        <x:f>SUMIFS($H$2:$H$573,$B$2:$B$573,B58,$C$2:$C$573,C58,$D$2:$D$573,D58)</x:f>
        <x:v>1</x:v>
      </x:c>
      <x:c r="J58" s="3" t="inlineStr">
        <x:is>
          <x:t xml:space="preserve">epoch_csp_chip_quantity_latest</x:t>
        </x:is>
      </x:c>
      <x:c r="K58" s="3" t="inlineStr">
        <x:is>
          <x:t xml:space="preserve">SRC_EPOCH_AI_DATA_CENTERS; EPOCH_RAW_CHIP_QUANTITIES</x:t>
        </x:is>
      </x:c>
      <x:c r="L58" s="3" t="inlineStr">
        <x:is>
          <x:t xml:space="preserve">Latest chip quantity per CSP/data-center/accelerator through year-end; normalized by unit count. Shares are editable.</x:t>
        </x:is>
      </x:c>
    </x:row>
    <x:row r="59">
      <x:c r="A59" s="5" t="str">
        <x:f>B59&amp;"|"&amp;C59&amp;"|"&amp;D59&amp;"|"&amp;E59</x:f>
        <x:v>Bear|Amazon|2029|H100/H200/A100 class</x:v>
      </x:c>
      <x:c r="B59" s="3" t="inlineStr">
        <x:is>
          <x:t xml:space="preserve">Bear</x:t>
        </x:is>
      </x:c>
      <x:c r="C59" s="3" t="inlineStr">
        <x:is>
          <x:t xml:space="preserve">Amazon</x:t>
        </x:is>
      </x:c>
      <x:c r="D59" s="3" t="n">
        <x:v>2029</x:v>
      </x:c>
      <x:c r="E59" s="25" t="inlineStr">
        <x:is>
          <x:t xml:space="preserve">H100/H200/A100 class</x:t>
        </x:is>
      </x:c>
      <x:c r="F59" s="5" t="str">
        <x:f>IFERROR(INDEX('02x_Accelerator_Catalog'!$C$2:$C$11,MATCH(E59,'02x_Accelerator_Catalog'!$B$2:$B$11,0)),"purpose_or_unbenchmarked")</x:f>
        <x:v>h200_reference</x:v>
      </x:c>
      <x:c r="G59" s="8" t="n">
        <x:f>IFERROR(INDEX('02x_Accelerator_Catalog'!$D$2:$D$11,MATCH(E59,'02x_Accelerator_Catalog'!$B$2:$B$11,0)),"")</x:f>
        <x:v>1.73</x:v>
      </x:c>
      <x:c r="H59" s="17" t="n">
        <x:v>0.04291022</x:v>
      </x:c>
      <x:c r="I59" s="6" t="n">
        <x:f>SUMIFS($H$2:$H$573,$B$2:$B$573,B59,$C$2:$C$573,C59,$D$2:$D$573,D59)</x:f>
        <x:v>1</x:v>
      </x:c>
      <x:c r="J59" s="3" t="inlineStr">
        <x:is>
          <x:t xml:space="preserve">epoch_csp_chip_quantity_latest</x:t>
        </x:is>
      </x:c>
      <x:c r="K59" s="3" t="inlineStr">
        <x:is>
          <x:t xml:space="preserve">SRC_EPOCH_AI_DATA_CENTERS; EPOCH_RAW_CHIP_QUANTITIES</x:t>
        </x:is>
      </x:c>
      <x:c r="L59" s="3" t="inlineStr">
        <x:is>
          <x:t xml:space="preserve">Latest chip quantity per CSP/data-center/accelerator through year-end; normalized by unit count. Shares are editable.</x:t>
        </x:is>
      </x:c>
    </x:row>
    <x:row r="60">
      <x:c r="A60" s="5" t="str">
        <x:f>B60&amp;"|"&amp;C60&amp;"|"&amp;D60&amp;"|"&amp;E60</x:f>
        <x:v>Bear|Amazon|2029|Trainium</x:v>
      </x:c>
      <x:c r="B60" s="3" t="inlineStr">
        <x:is>
          <x:t xml:space="preserve">Bear</x:t>
        </x:is>
      </x:c>
      <x:c r="C60" s="3" t="inlineStr">
        <x:is>
          <x:t xml:space="preserve">Amazon</x:t>
        </x:is>
      </x:c>
      <x:c r="D60" s="3" t="n">
        <x:v>2029</x:v>
      </x:c>
      <x:c r="E60" s="25" t="inlineStr">
        <x:is>
          <x:t xml:space="preserve">Trainium</x:t>
        </x:is>
      </x:c>
      <x:c r="F60" s="5" t="str">
        <x:f>IFERROR(INDEX('02x_Accelerator_Catalog'!$C$2:$C$11,MATCH(E60,'02x_Accelerator_Catalog'!$B$2:$B$11,0)),"purpose_or_unbenchmarked")</x:f>
        <x:v>purpose_or_unbenchmarked</x:v>
      </x:c>
      <x:c r="G60" s="8" t="str">
        <x:f>IFERROR(INDEX('02x_Accelerator_Catalog'!$D$2:$D$11,MATCH(E60,'02x_Accelerator_Catalog'!$B$2:$B$11,0)),"")</x:f>
      </x:c>
      <x:c r="H60" s="17" t="n">
        <x:v>0.94010585</x:v>
      </x:c>
      <x:c r="I60" s="6" t="n">
        <x:f>SUMIFS($H$2:$H$573,$B$2:$B$573,B60,$C$2:$C$573,C60,$D$2:$D$573,D60)</x:f>
        <x:v>1</x:v>
      </x:c>
      <x:c r="J60" s="3" t="inlineStr">
        <x:is>
          <x:t xml:space="preserve">epoch_csp_chip_quantity_latest</x:t>
        </x:is>
      </x:c>
      <x:c r="K60" s="3" t="inlineStr">
        <x:is>
          <x:t xml:space="preserve">SRC_EPOCH_AI_DATA_CENTERS; EPOCH_RAW_CHIP_QUANTITIES</x:t>
        </x:is>
      </x:c>
      <x:c r="L60" s="3" t="inlineStr">
        <x:is>
          <x:t xml:space="preserve">Latest chip quantity per CSP/data-center/accelerator through year-end; normalized by unit count. Shares are editable.</x:t>
        </x:is>
      </x:c>
    </x:row>
    <x:row r="61">
      <x:c r="A61" s="5" t="str">
        <x:f>B61&amp;"|"&amp;C61&amp;"|"&amp;D61&amp;"|"&amp;E61</x:f>
        <x:v>Base|Amazon|2029|B200/B300 class</x:v>
      </x:c>
      <x:c r="B61" s="3" t="inlineStr">
        <x:is>
          <x:t xml:space="preserve">Base</x:t>
        </x:is>
      </x:c>
      <x:c r="C61" s="3" t="inlineStr">
        <x:is>
          <x:t xml:space="preserve">Amazon</x:t>
        </x:is>
      </x:c>
      <x:c r="D61" s="3" t="n">
        <x:v>2029</x:v>
      </x:c>
      <x:c r="E61" s="25" t="inlineStr">
        <x:is>
          <x:t xml:space="preserve">B200/B300 class</x:t>
        </x:is>
      </x:c>
      <x:c r="F61" s="5" t="str">
        <x:f>IFERROR(INDEX('02x_Accelerator_Catalog'!$C$2:$C$11,MATCH(E61,'02x_Accelerator_Catalog'!$B$2:$B$11,0)),"purpose_or_unbenchmarked")</x:f>
        <x:v>b200_reference</x:v>
      </x:c>
      <x:c r="G61" s="8" t="n">
        <x:f>IFERROR(INDEX('02x_Accelerator_Catalog'!$D$2:$D$11,MATCH(E61,'02x_Accelerator_Catalog'!$B$2:$B$11,0)),"")</x:f>
        <x:v>2.17</x:v>
      </x:c>
      <x:c r="H61" s="17" t="n">
        <x:v>0.01698393</x:v>
      </x:c>
      <x:c r="I61" s="6" t="n">
        <x:f>SUMIFS($H$2:$H$573,$B$2:$B$573,B61,$C$2:$C$573,C61,$D$2:$D$573,D61)</x:f>
        <x:v>1</x:v>
      </x:c>
      <x:c r="J61" s="3" t="inlineStr">
        <x:is>
          <x:t xml:space="preserve">epoch_csp_chip_quantity_latest</x:t>
        </x:is>
      </x:c>
      <x:c r="K61" s="3" t="inlineStr">
        <x:is>
          <x:t xml:space="preserve">SRC_EPOCH_AI_DATA_CENTERS; EPOCH_RAW_CHIP_QUANTITIES</x:t>
        </x:is>
      </x:c>
      <x:c r="L61" s="3" t="inlineStr">
        <x:is>
          <x:t xml:space="preserve">Latest chip quantity per CSP/data-center/accelerator through year-end; normalized by unit count. Shares are editable.</x:t>
        </x:is>
      </x:c>
    </x:row>
    <x:row r="62">
      <x:c r="A62" s="5" t="str">
        <x:f>B62&amp;"|"&amp;C62&amp;"|"&amp;D62&amp;"|"&amp;E62</x:f>
        <x:v>Base|Amazon|2029|H100/H200/A100 class</x:v>
      </x:c>
      <x:c r="B62" s="3" t="inlineStr">
        <x:is>
          <x:t xml:space="preserve">Base</x:t>
        </x:is>
      </x:c>
      <x:c r="C62" s="3" t="inlineStr">
        <x:is>
          <x:t xml:space="preserve">Amazon</x:t>
        </x:is>
      </x:c>
      <x:c r="D62" s="3" t="n">
        <x:v>2029</x:v>
      </x:c>
      <x:c r="E62" s="25" t="inlineStr">
        <x:is>
          <x:t xml:space="preserve">H100/H200/A100 class</x:t>
        </x:is>
      </x:c>
      <x:c r="F62" s="5" t="str">
        <x:f>IFERROR(INDEX('02x_Accelerator_Catalog'!$C$2:$C$11,MATCH(E62,'02x_Accelerator_Catalog'!$B$2:$B$11,0)),"purpose_or_unbenchmarked")</x:f>
        <x:v>h200_reference</x:v>
      </x:c>
      <x:c r="G62" s="8" t="n">
        <x:f>IFERROR(INDEX('02x_Accelerator_Catalog'!$D$2:$D$11,MATCH(E62,'02x_Accelerator_Catalog'!$B$2:$B$11,0)),"")</x:f>
        <x:v>1.73</x:v>
      </x:c>
      <x:c r="H62" s="17" t="n">
        <x:v>0.04291022</x:v>
      </x:c>
      <x:c r="I62" s="6" t="n">
        <x:f>SUMIFS($H$2:$H$573,$B$2:$B$573,B62,$C$2:$C$573,C62,$D$2:$D$573,D62)</x:f>
        <x:v>1</x:v>
      </x:c>
      <x:c r="J62" s="3" t="inlineStr">
        <x:is>
          <x:t xml:space="preserve">epoch_csp_chip_quantity_latest</x:t>
        </x:is>
      </x:c>
      <x:c r="K62" s="3" t="inlineStr">
        <x:is>
          <x:t xml:space="preserve">SRC_EPOCH_AI_DATA_CENTERS; EPOCH_RAW_CHIP_QUANTITIES</x:t>
        </x:is>
      </x:c>
      <x:c r="L62" s="3" t="inlineStr">
        <x:is>
          <x:t xml:space="preserve">Latest chip quantity per CSP/data-center/accelerator through year-end; normalized by unit count. Shares are editable.</x:t>
        </x:is>
      </x:c>
    </x:row>
    <x:row r="63">
      <x:c r="A63" s="5" t="str">
        <x:f>B63&amp;"|"&amp;C63&amp;"|"&amp;D63&amp;"|"&amp;E63</x:f>
        <x:v>Base|Amazon|2029|Trainium</x:v>
      </x:c>
      <x:c r="B63" s="3" t="inlineStr">
        <x:is>
          <x:t xml:space="preserve">Base</x:t>
        </x:is>
      </x:c>
      <x:c r="C63" s="3" t="inlineStr">
        <x:is>
          <x:t xml:space="preserve">Amazon</x:t>
        </x:is>
      </x:c>
      <x:c r="D63" s="3" t="n">
        <x:v>2029</x:v>
      </x:c>
      <x:c r="E63" s="25" t="inlineStr">
        <x:is>
          <x:t xml:space="preserve">Trainium</x:t>
        </x:is>
      </x:c>
      <x:c r="F63" s="5" t="str">
        <x:f>IFERROR(INDEX('02x_Accelerator_Catalog'!$C$2:$C$11,MATCH(E63,'02x_Accelerator_Catalog'!$B$2:$B$11,0)),"purpose_or_unbenchmarked")</x:f>
        <x:v>purpose_or_unbenchmarked</x:v>
      </x:c>
      <x:c r="G63" s="8" t="str">
        <x:f>IFERROR(INDEX('02x_Accelerator_Catalog'!$D$2:$D$11,MATCH(E63,'02x_Accelerator_Catalog'!$B$2:$B$11,0)),"")</x:f>
      </x:c>
      <x:c r="H63" s="17" t="n">
        <x:v>0.94010585</x:v>
      </x:c>
      <x:c r="I63" s="6" t="n">
        <x:f>SUMIFS($H$2:$H$573,$B$2:$B$573,B63,$C$2:$C$573,C63,$D$2:$D$573,D63)</x:f>
        <x:v>1</x:v>
      </x:c>
      <x:c r="J63" s="3" t="inlineStr">
        <x:is>
          <x:t xml:space="preserve">epoch_csp_chip_quantity_latest</x:t>
        </x:is>
      </x:c>
      <x:c r="K63" s="3" t="inlineStr">
        <x:is>
          <x:t xml:space="preserve">SRC_EPOCH_AI_DATA_CENTERS; EPOCH_RAW_CHIP_QUANTITIES</x:t>
        </x:is>
      </x:c>
      <x:c r="L63" s="3" t="inlineStr">
        <x:is>
          <x:t xml:space="preserve">Latest chip quantity per CSP/data-center/accelerator through year-end; normalized by unit count. Shares are editable.</x:t>
        </x:is>
      </x:c>
    </x:row>
    <x:row r="64">
      <x:c r="A64" s="5" t="str">
        <x:f>B64&amp;"|"&amp;C64&amp;"|"&amp;D64&amp;"|"&amp;E64</x:f>
        <x:v>Bull|Amazon|2029|B200/B300 class</x:v>
      </x:c>
      <x:c r="B64" s="3" t="inlineStr">
        <x:is>
          <x:t xml:space="preserve">Bull</x:t>
        </x:is>
      </x:c>
      <x:c r="C64" s="3" t="inlineStr">
        <x:is>
          <x:t xml:space="preserve">Amazon</x:t>
        </x:is>
      </x:c>
      <x:c r="D64" s="3" t="n">
        <x:v>2029</x:v>
      </x:c>
      <x:c r="E64" s="25" t="inlineStr">
        <x:is>
          <x:t xml:space="preserve">B200/B300 class</x:t>
        </x:is>
      </x:c>
      <x:c r="F64" s="5" t="str">
        <x:f>IFERROR(INDEX('02x_Accelerator_Catalog'!$C$2:$C$11,MATCH(E64,'02x_Accelerator_Catalog'!$B$2:$B$11,0)),"purpose_or_unbenchmarked")</x:f>
        <x:v>b200_reference</x:v>
      </x:c>
      <x:c r="G64" s="8" t="n">
        <x:f>IFERROR(INDEX('02x_Accelerator_Catalog'!$D$2:$D$11,MATCH(E64,'02x_Accelerator_Catalog'!$B$2:$B$11,0)),"")</x:f>
        <x:v>2.17</x:v>
      </x:c>
      <x:c r="H64" s="17" t="n">
        <x:v>0.01698393</x:v>
      </x:c>
      <x:c r="I64" s="6" t="n">
        <x:f>SUMIFS($H$2:$H$573,$B$2:$B$573,B64,$C$2:$C$573,C64,$D$2:$D$573,D64)</x:f>
        <x:v>1</x:v>
      </x:c>
      <x:c r="J64" s="3" t="inlineStr">
        <x:is>
          <x:t xml:space="preserve">epoch_csp_chip_quantity_latest</x:t>
        </x:is>
      </x:c>
      <x:c r="K64" s="3" t="inlineStr">
        <x:is>
          <x:t xml:space="preserve">SRC_EPOCH_AI_DATA_CENTERS; EPOCH_RAW_CHIP_QUANTITIES</x:t>
        </x:is>
      </x:c>
      <x:c r="L64" s="3" t="inlineStr">
        <x:is>
          <x:t xml:space="preserve">Latest chip quantity per CSP/data-center/accelerator through year-end; normalized by unit count. Shares are editable.</x:t>
        </x:is>
      </x:c>
    </x:row>
    <x:row r="65">
      <x:c r="A65" s="5" t="str">
        <x:f>B65&amp;"|"&amp;C65&amp;"|"&amp;D65&amp;"|"&amp;E65</x:f>
        <x:v>Bull|Amazon|2029|H100/H200/A100 class</x:v>
      </x:c>
      <x:c r="B65" s="3" t="inlineStr">
        <x:is>
          <x:t xml:space="preserve">Bull</x:t>
        </x:is>
      </x:c>
      <x:c r="C65" s="3" t="inlineStr">
        <x:is>
          <x:t xml:space="preserve">Amazon</x:t>
        </x:is>
      </x:c>
      <x:c r="D65" s="3" t="n">
        <x:v>2029</x:v>
      </x:c>
      <x:c r="E65" s="25" t="inlineStr">
        <x:is>
          <x:t xml:space="preserve">H100/H200/A100 class</x:t>
        </x:is>
      </x:c>
      <x:c r="F65" s="5" t="str">
        <x:f>IFERROR(INDEX('02x_Accelerator_Catalog'!$C$2:$C$11,MATCH(E65,'02x_Accelerator_Catalog'!$B$2:$B$11,0)),"purpose_or_unbenchmarked")</x:f>
        <x:v>h200_reference</x:v>
      </x:c>
      <x:c r="G65" s="8" t="n">
        <x:f>IFERROR(INDEX('02x_Accelerator_Catalog'!$D$2:$D$11,MATCH(E65,'02x_Accelerator_Catalog'!$B$2:$B$11,0)),"")</x:f>
        <x:v>1.73</x:v>
      </x:c>
      <x:c r="H65" s="17" t="n">
        <x:v>0.04291022</x:v>
      </x:c>
      <x:c r="I65" s="6" t="n">
        <x:f>SUMIFS($H$2:$H$573,$B$2:$B$573,B65,$C$2:$C$573,C65,$D$2:$D$573,D65)</x:f>
        <x:v>1</x:v>
      </x:c>
      <x:c r="J65" s="3" t="inlineStr">
        <x:is>
          <x:t xml:space="preserve">epoch_csp_chip_quantity_latest</x:t>
        </x:is>
      </x:c>
      <x:c r="K65" s="3" t="inlineStr">
        <x:is>
          <x:t xml:space="preserve">SRC_EPOCH_AI_DATA_CENTERS; EPOCH_RAW_CHIP_QUANTITIES</x:t>
        </x:is>
      </x:c>
      <x:c r="L65" s="3" t="inlineStr">
        <x:is>
          <x:t xml:space="preserve">Latest chip quantity per CSP/data-center/accelerator through year-end; normalized by unit count. Shares are editable.</x:t>
        </x:is>
      </x:c>
    </x:row>
    <x:row r="66">
      <x:c r="A66" s="5" t="str">
        <x:f>B66&amp;"|"&amp;C66&amp;"|"&amp;D66&amp;"|"&amp;E66</x:f>
        <x:v>Bull|Amazon|2029|Trainium</x:v>
      </x:c>
      <x:c r="B66" s="3" t="inlineStr">
        <x:is>
          <x:t xml:space="preserve">Bull</x:t>
        </x:is>
      </x:c>
      <x:c r="C66" s="3" t="inlineStr">
        <x:is>
          <x:t xml:space="preserve">Amazon</x:t>
        </x:is>
      </x:c>
      <x:c r="D66" s="3" t="n">
        <x:v>2029</x:v>
      </x:c>
      <x:c r="E66" s="25" t="inlineStr">
        <x:is>
          <x:t xml:space="preserve">Trainium</x:t>
        </x:is>
      </x:c>
      <x:c r="F66" s="5" t="str">
        <x:f>IFERROR(INDEX('02x_Accelerator_Catalog'!$C$2:$C$11,MATCH(E66,'02x_Accelerator_Catalog'!$B$2:$B$11,0)),"purpose_or_unbenchmarked")</x:f>
        <x:v>purpose_or_unbenchmarked</x:v>
      </x:c>
      <x:c r="G66" s="8" t="str">
        <x:f>IFERROR(INDEX('02x_Accelerator_Catalog'!$D$2:$D$11,MATCH(E66,'02x_Accelerator_Catalog'!$B$2:$B$11,0)),"")</x:f>
      </x:c>
      <x:c r="H66" s="17" t="n">
        <x:v>0.94010585</x:v>
      </x:c>
      <x:c r="I66" s="6" t="n">
        <x:f>SUMIFS($H$2:$H$573,$B$2:$B$573,B66,$C$2:$C$573,C66,$D$2:$D$573,D66)</x:f>
        <x:v>1</x:v>
      </x:c>
      <x:c r="J66" s="3" t="inlineStr">
        <x:is>
          <x:t xml:space="preserve">epoch_csp_chip_quantity_latest</x:t>
        </x:is>
      </x:c>
      <x:c r="K66" s="3" t="inlineStr">
        <x:is>
          <x:t xml:space="preserve">SRC_EPOCH_AI_DATA_CENTERS; EPOCH_RAW_CHIP_QUANTITIES</x:t>
        </x:is>
      </x:c>
      <x:c r="L66" s="3" t="inlineStr">
        <x:is>
          <x:t xml:space="preserve">Latest chip quantity per CSP/data-center/accelerator through year-end; normalized by unit count. Shares are editable.</x:t>
        </x:is>
      </x:c>
    </x:row>
    <x:row r="67">
      <x:c r="A67" s="5" t="str">
        <x:f>B67&amp;"|"&amp;C67&amp;"|"&amp;D67&amp;"|"&amp;E67</x:f>
        <x:v>Grid-Constrained / Efficiency-Upside|Amazon|2029|B200/B300 class</x:v>
      </x:c>
      <x:c r="B67" s="3" t="inlineStr">
        <x:is>
          <x:t xml:space="preserve">Grid-Constrained / Efficiency-Upside</x:t>
        </x:is>
      </x:c>
      <x:c r="C67" s="3" t="inlineStr">
        <x:is>
          <x:t xml:space="preserve">Amazon</x:t>
        </x:is>
      </x:c>
      <x:c r="D67" s="3" t="n">
        <x:v>2029</x:v>
      </x:c>
      <x:c r="E67" s="25" t="inlineStr">
        <x:is>
          <x:t xml:space="preserve">B200/B300 class</x:t>
        </x:is>
      </x:c>
      <x:c r="F67" s="5" t="str">
        <x:f>IFERROR(INDEX('02x_Accelerator_Catalog'!$C$2:$C$11,MATCH(E67,'02x_Accelerator_Catalog'!$B$2:$B$11,0)),"purpose_or_unbenchmarked")</x:f>
        <x:v>b200_reference</x:v>
      </x:c>
      <x:c r="G67" s="8" t="n">
        <x:f>IFERROR(INDEX('02x_Accelerator_Catalog'!$D$2:$D$11,MATCH(E67,'02x_Accelerator_Catalog'!$B$2:$B$11,0)),"")</x:f>
        <x:v>2.17</x:v>
      </x:c>
      <x:c r="H67" s="17" t="n">
        <x:v>0.01698393</x:v>
      </x:c>
      <x:c r="I67" s="6" t="n">
        <x:f>SUMIFS($H$2:$H$573,$B$2:$B$573,B67,$C$2:$C$573,C67,$D$2:$D$573,D67)</x:f>
        <x:v>1</x:v>
      </x:c>
      <x:c r="J67" s="3" t="inlineStr">
        <x:is>
          <x:t xml:space="preserve">epoch_csp_chip_quantity_latest</x:t>
        </x:is>
      </x:c>
      <x:c r="K67" s="3" t="inlineStr">
        <x:is>
          <x:t xml:space="preserve">SRC_EPOCH_AI_DATA_CENTERS; EPOCH_RAW_CHIP_QUANTITIES</x:t>
        </x:is>
      </x:c>
      <x:c r="L67" s="3" t="inlineStr">
        <x:is>
          <x:t xml:space="preserve">Latest chip quantity per CSP/data-center/accelerator through year-end; normalized by unit count. Shares are editable.</x:t>
        </x:is>
      </x:c>
    </x:row>
    <x:row r="68">
      <x:c r="A68" s="5" t="str">
        <x:f>B68&amp;"|"&amp;C68&amp;"|"&amp;D68&amp;"|"&amp;E68</x:f>
        <x:v>Grid-Constrained / Efficiency-Upside|Amazon|2029|H100/H200/A100 class</x:v>
      </x:c>
      <x:c r="B68" s="3" t="inlineStr">
        <x:is>
          <x:t xml:space="preserve">Grid-Constrained / Efficiency-Upside</x:t>
        </x:is>
      </x:c>
      <x:c r="C68" s="3" t="inlineStr">
        <x:is>
          <x:t xml:space="preserve">Amazon</x:t>
        </x:is>
      </x:c>
      <x:c r="D68" s="3" t="n">
        <x:v>2029</x:v>
      </x:c>
      <x:c r="E68" s="25" t="inlineStr">
        <x:is>
          <x:t xml:space="preserve">H100/H200/A100 class</x:t>
        </x:is>
      </x:c>
      <x:c r="F68" s="5" t="str">
        <x:f>IFERROR(INDEX('02x_Accelerator_Catalog'!$C$2:$C$11,MATCH(E68,'02x_Accelerator_Catalog'!$B$2:$B$11,0)),"purpose_or_unbenchmarked")</x:f>
        <x:v>h200_reference</x:v>
      </x:c>
      <x:c r="G68" s="8" t="n">
        <x:f>IFERROR(INDEX('02x_Accelerator_Catalog'!$D$2:$D$11,MATCH(E68,'02x_Accelerator_Catalog'!$B$2:$B$11,0)),"")</x:f>
        <x:v>1.73</x:v>
      </x:c>
      <x:c r="H68" s="17" t="n">
        <x:v>0.04291022</x:v>
      </x:c>
      <x:c r="I68" s="6" t="n">
        <x:f>SUMIFS($H$2:$H$573,$B$2:$B$573,B68,$C$2:$C$573,C68,$D$2:$D$573,D68)</x:f>
        <x:v>1</x:v>
      </x:c>
      <x:c r="J68" s="3" t="inlineStr">
        <x:is>
          <x:t xml:space="preserve">epoch_csp_chip_quantity_latest</x:t>
        </x:is>
      </x:c>
      <x:c r="K68" s="3" t="inlineStr">
        <x:is>
          <x:t xml:space="preserve">SRC_EPOCH_AI_DATA_CENTERS; EPOCH_RAW_CHIP_QUANTITIES</x:t>
        </x:is>
      </x:c>
      <x:c r="L68" s="3" t="inlineStr">
        <x:is>
          <x:t xml:space="preserve">Latest chip quantity per CSP/data-center/accelerator through year-end; normalized by unit count. Shares are editable.</x:t>
        </x:is>
      </x:c>
    </x:row>
    <x:row r="69">
      <x:c r="A69" s="5" t="str">
        <x:f>B69&amp;"|"&amp;C69&amp;"|"&amp;D69&amp;"|"&amp;E69</x:f>
        <x:v>Grid-Constrained / Efficiency-Upside|Amazon|2029|Trainium</x:v>
      </x:c>
      <x:c r="B69" s="3" t="inlineStr">
        <x:is>
          <x:t xml:space="preserve">Grid-Constrained / Efficiency-Upside</x:t>
        </x:is>
      </x:c>
      <x:c r="C69" s="3" t="inlineStr">
        <x:is>
          <x:t xml:space="preserve">Amazon</x:t>
        </x:is>
      </x:c>
      <x:c r="D69" s="3" t="n">
        <x:v>2029</x:v>
      </x:c>
      <x:c r="E69" s="25" t="inlineStr">
        <x:is>
          <x:t xml:space="preserve">Trainium</x:t>
        </x:is>
      </x:c>
      <x:c r="F69" s="5" t="str">
        <x:f>IFERROR(INDEX('02x_Accelerator_Catalog'!$C$2:$C$11,MATCH(E69,'02x_Accelerator_Catalog'!$B$2:$B$11,0)),"purpose_or_unbenchmarked")</x:f>
        <x:v>purpose_or_unbenchmarked</x:v>
      </x:c>
      <x:c r="G69" s="8" t="str">
        <x:f>IFERROR(INDEX('02x_Accelerator_Catalog'!$D$2:$D$11,MATCH(E69,'02x_Accelerator_Catalog'!$B$2:$B$11,0)),"")</x:f>
      </x:c>
      <x:c r="H69" s="17" t="n">
        <x:v>0.94010585</x:v>
      </x:c>
      <x:c r="I69" s="6" t="n">
        <x:f>SUMIFS($H$2:$H$573,$B$2:$B$573,B69,$C$2:$C$573,C69,$D$2:$D$573,D69)</x:f>
        <x:v>1</x:v>
      </x:c>
      <x:c r="J69" s="3" t="inlineStr">
        <x:is>
          <x:t xml:space="preserve">epoch_csp_chip_quantity_latest</x:t>
        </x:is>
      </x:c>
      <x:c r="K69" s="3" t="inlineStr">
        <x:is>
          <x:t xml:space="preserve">SRC_EPOCH_AI_DATA_CENTERS; EPOCH_RAW_CHIP_QUANTITIES</x:t>
        </x:is>
      </x:c>
      <x:c r="L69" s="3" t="inlineStr">
        <x:is>
          <x:t xml:space="preserve">Latest chip quantity per CSP/data-center/accelerator through year-end; normalized by unit count. Shares are editable.</x:t>
        </x:is>
      </x:c>
    </x:row>
    <x:row r="70">
      <x:c r="A70" s="5" t="str">
        <x:f>B70&amp;"|"&amp;C70&amp;"|"&amp;D70&amp;"|"&amp;E70</x:f>
        <x:v>Bear|Amazon|2030|B200/B300 class</x:v>
      </x:c>
      <x:c r="B70" s="3" t="inlineStr">
        <x:is>
          <x:t xml:space="preserve">Bear</x:t>
        </x:is>
      </x:c>
      <x:c r="C70" s="3" t="inlineStr">
        <x:is>
          <x:t xml:space="preserve">Amazon</x:t>
        </x:is>
      </x:c>
      <x:c r="D70" s="3" t="n">
        <x:v>2030</x:v>
      </x:c>
      <x:c r="E70" s="25" t="inlineStr">
        <x:is>
          <x:t xml:space="preserve">B200/B300 class</x:t>
        </x:is>
      </x:c>
      <x:c r="F70" s="5" t="str">
        <x:f>IFERROR(INDEX('02x_Accelerator_Catalog'!$C$2:$C$11,MATCH(E70,'02x_Accelerator_Catalog'!$B$2:$B$11,0)),"purpose_or_unbenchmarked")</x:f>
        <x:v>b200_reference</x:v>
      </x:c>
      <x:c r="G70" s="8" t="n">
        <x:f>IFERROR(INDEX('02x_Accelerator_Catalog'!$D$2:$D$11,MATCH(E70,'02x_Accelerator_Catalog'!$B$2:$B$11,0)),"")</x:f>
        <x:v>2.17</x:v>
      </x:c>
      <x:c r="H70" s="17" t="n">
        <x:v>0.01698393</x:v>
      </x:c>
      <x:c r="I70" s="6" t="n">
        <x:f>SUMIFS($H$2:$H$573,$B$2:$B$573,B70,$C$2:$C$573,C70,$D$2:$D$573,D70)</x:f>
        <x:v>1</x:v>
      </x:c>
      <x:c r="J70" s="3" t="inlineStr">
        <x:is>
          <x:t xml:space="preserve">epoch_csp_chip_quantity_latest</x:t>
        </x:is>
      </x:c>
      <x:c r="K70" s="3" t="inlineStr">
        <x:is>
          <x:t xml:space="preserve">SRC_EPOCH_AI_DATA_CENTERS; EPOCH_RAW_CHIP_QUANTITIES</x:t>
        </x:is>
      </x:c>
      <x:c r="L70" s="3" t="inlineStr">
        <x:is>
          <x:t xml:space="preserve">Latest chip quantity per CSP/data-center/accelerator through year-end; normalized by unit count. Shares are editable.</x:t>
        </x:is>
      </x:c>
    </x:row>
    <x:row r="71">
      <x:c r="A71" s="5" t="str">
        <x:f>B71&amp;"|"&amp;C71&amp;"|"&amp;D71&amp;"|"&amp;E71</x:f>
        <x:v>Bear|Amazon|2030|H100/H200/A100 class</x:v>
      </x:c>
      <x:c r="B71" s="3" t="inlineStr">
        <x:is>
          <x:t xml:space="preserve">Bear</x:t>
        </x:is>
      </x:c>
      <x:c r="C71" s="3" t="inlineStr">
        <x:is>
          <x:t xml:space="preserve">Amazon</x:t>
        </x:is>
      </x:c>
      <x:c r="D71" s="3" t="n">
        <x:v>2030</x:v>
      </x:c>
      <x:c r="E71" s="25" t="inlineStr">
        <x:is>
          <x:t xml:space="preserve">H100/H200/A100 class</x:t>
        </x:is>
      </x:c>
      <x:c r="F71" s="5" t="str">
        <x:f>IFERROR(INDEX('02x_Accelerator_Catalog'!$C$2:$C$11,MATCH(E71,'02x_Accelerator_Catalog'!$B$2:$B$11,0)),"purpose_or_unbenchmarked")</x:f>
        <x:v>h200_reference</x:v>
      </x:c>
      <x:c r="G71" s="8" t="n">
        <x:f>IFERROR(INDEX('02x_Accelerator_Catalog'!$D$2:$D$11,MATCH(E71,'02x_Accelerator_Catalog'!$B$2:$B$11,0)),"")</x:f>
        <x:v>1.73</x:v>
      </x:c>
      <x:c r="H71" s="17" t="n">
        <x:v>0.04291022</x:v>
      </x:c>
      <x:c r="I71" s="6" t="n">
        <x:f>SUMIFS($H$2:$H$573,$B$2:$B$573,B71,$C$2:$C$573,C71,$D$2:$D$573,D71)</x:f>
        <x:v>1</x:v>
      </x:c>
      <x:c r="J71" s="3" t="inlineStr">
        <x:is>
          <x:t xml:space="preserve">epoch_csp_chip_quantity_latest</x:t>
        </x:is>
      </x:c>
      <x:c r="K71" s="3" t="inlineStr">
        <x:is>
          <x:t xml:space="preserve">SRC_EPOCH_AI_DATA_CENTERS; EPOCH_RAW_CHIP_QUANTITIES</x:t>
        </x:is>
      </x:c>
      <x:c r="L71" s="3" t="inlineStr">
        <x:is>
          <x:t xml:space="preserve">Latest chip quantity per CSP/data-center/accelerator through year-end; normalized by unit count. Shares are editable.</x:t>
        </x:is>
      </x:c>
    </x:row>
    <x:row r="72">
      <x:c r="A72" s="5" t="str">
        <x:f>B72&amp;"|"&amp;C72&amp;"|"&amp;D72&amp;"|"&amp;E72</x:f>
        <x:v>Bear|Amazon|2030|Trainium</x:v>
      </x:c>
      <x:c r="B72" s="3" t="inlineStr">
        <x:is>
          <x:t xml:space="preserve">Bear</x:t>
        </x:is>
      </x:c>
      <x:c r="C72" s="3" t="inlineStr">
        <x:is>
          <x:t xml:space="preserve">Amazon</x:t>
        </x:is>
      </x:c>
      <x:c r="D72" s="3" t="n">
        <x:v>2030</x:v>
      </x:c>
      <x:c r="E72" s="25" t="inlineStr">
        <x:is>
          <x:t xml:space="preserve">Trainium</x:t>
        </x:is>
      </x:c>
      <x:c r="F72" s="5" t="str">
        <x:f>IFERROR(INDEX('02x_Accelerator_Catalog'!$C$2:$C$11,MATCH(E72,'02x_Accelerator_Catalog'!$B$2:$B$11,0)),"purpose_or_unbenchmarked")</x:f>
        <x:v>purpose_or_unbenchmarked</x:v>
      </x:c>
      <x:c r="G72" s="8" t="str">
        <x:f>IFERROR(INDEX('02x_Accelerator_Catalog'!$D$2:$D$11,MATCH(E72,'02x_Accelerator_Catalog'!$B$2:$B$11,0)),"")</x:f>
      </x:c>
      <x:c r="H72" s="17" t="n">
        <x:v>0.94010585</x:v>
      </x:c>
      <x:c r="I72" s="6" t="n">
        <x:f>SUMIFS($H$2:$H$573,$B$2:$B$573,B72,$C$2:$C$573,C72,$D$2:$D$573,D72)</x:f>
        <x:v>1</x:v>
      </x:c>
      <x:c r="J72" s="3" t="inlineStr">
        <x:is>
          <x:t xml:space="preserve">epoch_csp_chip_quantity_latest</x:t>
        </x:is>
      </x:c>
      <x:c r="K72" s="3" t="inlineStr">
        <x:is>
          <x:t xml:space="preserve">SRC_EPOCH_AI_DATA_CENTERS; EPOCH_RAW_CHIP_QUANTITIES</x:t>
        </x:is>
      </x:c>
      <x:c r="L72" s="3" t="inlineStr">
        <x:is>
          <x:t xml:space="preserve">Latest chip quantity per CSP/data-center/accelerator through year-end; normalized by unit count. Shares are editable.</x:t>
        </x:is>
      </x:c>
    </x:row>
    <x:row r="73">
      <x:c r="A73" s="5" t="str">
        <x:f>B73&amp;"|"&amp;C73&amp;"|"&amp;D73&amp;"|"&amp;E73</x:f>
        <x:v>Base|Amazon|2030|B200/B300 class</x:v>
      </x:c>
      <x:c r="B73" s="3" t="inlineStr">
        <x:is>
          <x:t xml:space="preserve">Base</x:t>
        </x:is>
      </x:c>
      <x:c r="C73" s="3" t="inlineStr">
        <x:is>
          <x:t xml:space="preserve">Amazon</x:t>
        </x:is>
      </x:c>
      <x:c r="D73" s="3" t="n">
        <x:v>2030</x:v>
      </x:c>
      <x:c r="E73" s="25" t="inlineStr">
        <x:is>
          <x:t xml:space="preserve">B200/B300 class</x:t>
        </x:is>
      </x:c>
      <x:c r="F73" s="5" t="str">
        <x:f>IFERROR(INDEX('02x_Accelerator_Catalog'!$C$2:$C$11,MATCH(E73,'02x_Accelerator_Catalog'!$B$2:$B$11,0)),"purpose_or_unbenchmarked")</x:f>
        <x:v>b200_reference</x:v>
      </x:c>
      <x:c r="G73" s="8" t="n">
        <x:f>IFERROR(INDEX('02x_Accelerator_Catalog'!$D$2:$D$11,MATCH(E73,'02x_Accelerator_Catalog'!$B$2:$B$11,0)),"")</x:f>
        <x:v>2.17</x:v>
      </x:c>
      <x:c r="H73" s="17" t="n">
        <x:v>0.01698393</x:v>
      </x:c>
      <x:c r="I73" s="6" t="n">
        <x:f>SUMIFS($H$2:$H$573,$B$2:$B$573,B73,$C$2:$C$573,C73,$D$2:$D$573,D73)</x:f>
        <x:v>1</x:v>
      </x:c>
      <x:c r="J73" s="3" t="inlineStr">
        <x:is>
          <x:t xml:space="preserve">epoch_csp_chip_quantity_latest</x:t>
        </x:is>
      </x:c>
      <x:c r="K73" s="3" t="inlineStr">
        <x:is>
          <x:t xml:space="preserve">SRC_EPOCH_AI_DATA_CENTERS; EPOCH_RAW_CHIP_QUANTITIES</x:t>
        </x:is>
      </x:c>
      <x:c r="L73" s="3" t="inlineStr">
        <x:is>
          <x:t xml:space="preserve">Latest chip quantity per CSP/data-center/accelerator through year-end; normalized by unit count. Shares are editable.</x:t>
        </x:is>
      </x:c>
    </x:row>
    <x:row r="74">
      <x:c r="A74" s="5" t="str">
        <x:f>B74&amp;"|"&amp;C74&amp;"|"&amp;D74&amp;"|"&amp;E74</x:f>
        <x:v>Base|Amazon|2030|H100/H200/A100 class</x:v>
      </x:c>
      <x:c r="B74" s="3" t="inlineStr">
        <x:is>
          <x:t xml:space="preserve">Base</x:t>
        </x:is>
      </x:c>
      <x:c r="C74" s="3" t="inlineStr">
        <x:is>
          <x:t xml:space="preserve">Amazon</x:t>
        </x:is>
      </x:c>
      <x:c r="D74" s="3" t="n">
        <x:v>2030</x:v>
      </x:c>
      <x:c r="E74" s="25" t="inlineStr">
        <x:is>
          <x:t xml:space="preserve">H100/H200/A100 class</x:t>
        </x:is>
      </x:c>
      <x:c r="F74" s="5" t="str">
        <x:f>IFERROR(INDEX('02x_Accelerator_Catalog'!$C$2:$C$11,MATCH(E74,'02x_Accelerator_Catalog'!$B$2:$B$11,0)),"purpose_or_unbenchmarked")</x:f>
        <x:v>h200_reference</x:v>
      </x:c>
      <x:c r="G74" s="8" t="n">
        <x:f>IFERROR(INDEX('02x_Accelerator_Catalog'!$D$2:$D$11,MATCH(E74,'02x_Accelerator_Catalog'!$B$2:$B$11,0)),"")</x:f>
        <x:v>1.73</x:v>
      </x:c>
      <x:c r="H74" s="17" t="n">
        <x:v>0.04291022</x:v>
      </x:c>
      <x:c r="I74" s="6" t="n">
        <x:f>SUMIFS($H$2:$H$573,$B$2:$B$573,B74,$C$2:$C$573,C74,$D$2:$D$573,D74)</x:f>
        <x:v>1</x:v>
      </x:c>
      <x:c r="J74" s="3" t="inlineStr">
        <x:is>
          <x:t xml:space="preserve">epoch_csp_chip_quantity_latest</x:t>
        </x:is>
      </x:c>
      <x:c r="K74" s="3" t="inlineStr">
        <x:is>
          <x:t xml:space="preserve">SRC_EPOCH_AI_DATA_CENTERS; EPOCH_RAW_CHIP_QUANTITIES</x:t>
        </x:is>
      </x:c>
      <x:c r="L74" s="3" t="inlineStr">
        <x:is>
          <x:t xml:space="preserve">Latest chip quantity per CSP/data-center/accelerator through year-end; normalized by unit count. Shares are editable.</x:t>
        </x:is>
      </x:c>
    </x:row>
    <x:row r="75">
      <x:c r="A75" s="5" t="str">
        <x:f>B75&amp;"|"&amp;C75&amp;"|"&amp;D75&amp;"|"&amp;E75</x:f>
        <x:v>Base|Amazon|2030|Trainium</x:v>
      </x:c>
      <x:c r="B75" s="3" t="inlineStr">
        <x:is>
          <x:t xml:space="preserve">Base</x:t>
        </x:is>
      </x:c>
      <x:c r="C75" s="3" t="inlineStr">
        <x:is>
          <x:t xml:space="preserve">Amazon</x:t>
        </x:is>
      </x:c>
      <x:c r="D75" s="3" t="n">
        <x:v>2030</x:v>
      </x:c>
      <x:c r="E75" s="25" t="inlineStr">
        <x:is>
          <x:t xml:space="preserve">Trainium</x:t>
        </x:is>
      </x:c>
      <x:c r="F75" s="5" t="str">
        <x:f>IFERROR(INDEX('02x_Accelerator_Catalog'!$C$2:$C$11,MATCH(E75,'02x_Accelerator_Catalog'!$B$2:$B$11,0)),"purpose_or_unbenchmarked")</x:f>
        <x:v>purpose_or_unbenchmarked</x:v>
      </x:c>
      <x:c r="G75" s="8" t="str">
        <x:f>IFERROR(INDEX('02x_Accelerator_Catalog'!$D$2:$D$11,MATCH(E75,'02x_Accelerator_Catalog'!$B$2:$B$11,0)),"")</x:f>
      </x:c>
      <x:c r="H75" s="17" t="n">
        <x:v>0.94010585</x:v>
      </x:c>
      <x:c r="I75" s="6" t="n">
        <x:f>SUMIFS($H$2:$H$573,$B$2:$B$573,B75,$C$2:$C$573,C75,$D$2:$D$573,D75)</x:f>
        <x:v>1</x:v>
      </x:c>
      <x:c r="J75" s="3" t="inlineStr">
        <x:is>
          <x:t xml:space="preserve">epoch_csp_chip_quantity_latest</x:t>
        </x:is>
      </x:c>
      <x:c r="K75" s="3" t="inlineStr">
        <x:is>
          <x:t xml:space="preserve">SRC_EPOCH_AI_DATA_CENTERS; EPOCH_RAW_CHIP_QUANTITIES</x:t>
        </x:is>
      </x:c>
      <x:c r="L75" s="3" t="inlineStr">
        <x:is>
          <x:t xml:space="preserve">Latest chip quantity per CSP/data-center/accelerator through year-end; normalized by unit count. Shares are editable.</x:t>
        </x:is>
      </x:c>
    </x:row>
    <x:row r="76">
      <x:c r="A76" s="5" t="str">
        <x:f>B76&amp;"|"&amp;C76&amp;"|"&amp;D76&amp;"|"&amp;E76</x:f>
        <x:v>Bull|Amazon|2030|B200/B300 class</x:v>
      </x:c>
      <x:c r="B76" s="3" t="inlineStr">
        <x:is>
          <x:t xml:space="preserve">Bull</x:t>
        </x:is>
      </x:c>
      <x:c r="C76" s="3" t="inlineStr">
        <x:is>
          <x:t xml:space="preserve">Amazon</x:t>
        </x:is>
      </x:c>
      <x:c r="D76" s="3" t="n">
        <x:v>2030</x:v>
      </x:c>
      <x:c r="E76" s="25" t="inlineStr">
        <x:is>
          <x:t xml:space="preserve">B200/B300 class</x:t>
        </x:is>
      </x:c>
      <x:c r="F76" s="5" t="str">
        <x:f>IFERROR(INDEX('02x_Accelerator_Catalog'!$C$2:$C$11,MATCH(E76,'02x_Accelerator_Catalog'!$B$2:$B$11,0)),"purpose_or_unbenchmarked")</x:f>
        <x:v>b200_reference</x:v>
      </x:c>
      <x:c r="G76" s="8" t="n">
        <x:f>IFERROR(INDEX('02x_Accelerator_Catalog'!$D$2:$D$11,MATCH(E76,'02x_Accelerator_Catalog'!$B$2:$B$11,0)),"")</x:f>
        <x:v>2.17</x:v>
      </x:c>
      <x:c r="H76" s="17" t="n">
        <x:v>0.01698393</x:v>
      </x:c>
      <x:c r="I76" s="6" t="n">
        <x:f>SUMIFS($H$2:$H$573,$B$2:$B$573,B76,$C$2:$C$573,C76,$D$2:$D$573,D76)</x:f>
        <x:v>1</x:v>
      </x:c>
      <x:c r="J76" s="3" t="inlineStr">
        <x:is>
          <x:t xml:space="preserve">epoch_csp_chip_quantity_latest</x:t>
        </x:is>
      </x:c>
      <x:c r="K76" s="3" t="inlineStr">
        <x:is>
          <x:t xml:space="preserve">SRC_EPOCH_AI_DATA_CENTERS; EPOCH_RAW_CHIP_QUANTITIES</x:t>
        </x:is>
      </x:c>
      <x:c r="L76" s="3" t="inlineStr">
        <x:is>
          <x:t xml:space="preserve">Latest chip quantity per CSP/data-center/accelerator through year-end; normalized by unit count. Shares are editable.</x:t>
        </x:is>
      </x:c>
    </x:row>
    <x:row r="77">
      <x:c r="A77" s="5" t="str">
        <x:f>B77&amp;"|"&amp;C77&amp;"|"&amp;D77&amp;"|"&amp;E77</x:f>
        <x:v>Bull|Amazon|2030|H100/H200/A100 class</x:v>
      </x:c>
      <x:c r="B77" s="3" t="inlineStr">
        <x:is>
          <x:t xml:space="preserve">Bull</x:t>
        </x:is>
      </x:c>
      <x:c r="C77" s="3" t="inlineStr">
        <x:is>
          <x:t xml:space="preserve">Amazon</x:t>
        </x:is>
      </x:c>
      <x:c r="D77" s="3" t="n">
        <x:v>2030</x:v>
      </x:c>
      <x:c r="E77" s="25" t="inlineStr">
        <x:is>
          <x:t xml:space="preserve">H100/H200/A100 class</x:t>
        </x:is>
      </x:c>
      <x:c r="F77" s="5" t="str">
        <x:f>IFERROR(INDEX('02x_Accelerator_Catalog'!$C$2:$C$11,MATCH(E77,'02x_Accelerator_Catalog'!$B$2:$B$11,0)),"purpose_or_unbenchmarked")</x:f>
        <x:v>h200_reference</x:v>
      </x:c>
      <x:c r="G77" s="8" t="n">
        <x:f>IFERROR(INDEX('02x_Accelerator_Catalog'!$D$2:$D$11,MATCH(E77,'02x_Accelerator_Catalog'!$B$2:$B$11,0)),"")</x:f>
        <x:v>1.73</x:v>
      </x:c>
      <x:c r="H77" s="17" t="n">
        <x:v>0.04291022</x:v>
      </x:c>
      <x:c r="I77" s="6" t="n">
        <x:f>SUMIFS($H$2:$H$573,$B$2:$B$573,B77,$C$2:$C$573,C77,$D$2:$D$573,D77)</x:f>
        <x:v>1</x:v>
      </x:c>
      <x:c r="J77" s="3" t="inlineStr">
        <x:is>
          <x:t xml:space="preserve">epoch_csp_chip_quantity_latest</x:t>
        </x:is>
      </x:c>
      <x:c r="K77" s="3" t="inlineStr">
        <x:is>
          <x:t xml:space="preserve">SRC_EPOCH_AI_DATA_CENTERS; EPOCH_RAW_CHIP_QUANTITIES</x:t>
        </x:is>
      </x:c>
      <x:c r="L77" s="3" t="inlineStr">
        <x:is>
          <x:t xml:space="preserve">Latest chip quantity per CSP/data-center/accelerator through year-end; normalized by unit count. Shares are editable.</x:t>
        </x:is>
      </x:c>
    </x:row>
    <x:row r="78">
      <x:c r="A78" s="5" t="str">
        <x:f>B78&amp;"|"&amp;C78&amp;"|"&amp;D78&amp;"|"&amp;E78</x:f>
        <x:v>Bull|Amazon|2030|Trainium</x:v>
      </x:c>
      <x:c r="B78" s="3" t="inlineStr">
        <x:is>
          <x:t xml:space="preserve">Bull</x:t>
        </x:is>
      </x:c>
      <x:c r="C78" s="3" t="inlineStr">
        <x:is>
          <x:t xml:space="preserve">Amazon</x:t>
        </x:is>
      </x:c>
      <x:c r="D78" s="3" t="n">
        <x:v>2030</x:v>
      </x:c>
      <x:c r="E78" s="25" t="inlineStr">
        <x:is>
          <x:t xml:space="preserve">Trainium</x:t>
        </x:is>
      </x:c>
      <x:c r="F78" s="5" t="str">
        <x:f>IFERROR(INDEX('02x_Accelerator_Catalog'!$C$2:$C$11,MATCH(E78,'02x_Accelerator_Catalog'!$B$2:$B$11,0)),"purpose_or_unbenchmarked")</x:f>
        <x:v>purpose_or_unbenchmarked</x:v>
      </x:c>
      <x:c r="G78" s="8" t="str">
        <x:f>IFERROR(INDEX('02x_Accelerator_Catalog'!$D$2:$D$11,MATCH(E78,'02x_Accelerator_Catalog'!$B$2:$B$11,0)),"")</x:f>
      </x:c>
      <x:c r="H78" s="17" t="n">
        <x:v>0.94010585</x:v>
      </x:c>
      <x:c r="I78" s="6" t="n">
        <x:f>SUMIFS($H$2:$H$573,$B$2:$B$573,B78,$C$2:$C$573,C78,$D$2:$D$573,D78)</x:f>
        <x:v>1</x:v>
      </x:c>
      <x:c r="J78" s="3" t="inlineStr">
        <x:is>
          <x:t xml:space="preserve">epoch_csp_chip_quantity_latest</x:t>
        </x:is>
      </x:c>
      <x:c r="K78" s="3" t="inlineStr">
        <x:is>
          <x:t xml:space="preserve">SRC_EPOCH_AI_DATA_CENTERS; EPOCH_RAW_CHIP_QUANTITIES</x:t>
        </x:is>
      </x:c>
      <x:c r="L78" s="3" t="inlineStr">
        <x:is>
          <x:t xml:space="preserve">Latest chip quantity per CSP/data-center/accelerator through year-end; normalized by unit count. Shares are editable.</x:t>
        </x:is>
      </x:c>
    </x:row>
    <x:row r="79">
      <x:c r="A79" s="5" t="str">
        <x:f>B79&amp;"|"&amp;C79&amp;"|"&amp;D79&amp;"|"&amp;E79</x:f>
        <x:v>Grid-Constrained / Efficiency-Upside|Amazon|2030|B200/B300 class</x:v>
      </x:c>
      <x:c r="B79" s="3" t="inlineStr">
        <x:is>
          <x:t xml:space="preserve">Grid-Constrained / Efficiency-Upside</x:t>
        </x:is>
      </x:c>
      <x:c r="C79" s="3" t="inlineStr">
        <x:is>
          <x:t xml:space="preserve">Amazon</x:t>
        </x:is>
      </x:c>
      <x:c r="D79" s="3" t="n">
        <x:v>2030</x:v>
      </x:c>
      <x:c r="E79" s="25" t="inlineStr">
        <x:is>
          <x:t xml:space="preserve">B200/B300 class</x:t>
        </x:is>
      </x:c>
      <x:c r="F79" s="5" t="str">
        <x:f>IFERROR(INDEX('02x_Accelerator_Catalog'!$C$2:$C$11,MATCH(E79,'02x_Accelerator_Catalog'!$B$2:$B$11,0)),"purpose_or_unbenchmarked")</x:f>
        <x:v>b200_reference</x:v>
      </x:c>
      <x:c r="G79" s="8" t="n">
        <x:f>IFERROR(INDEX('02x_Accelerator_Catalog'!$D$2:$D$11,MATCH(E79,'02x_Accelerator_Catalog'!$B$2:$B$11,0)),"")</x:f>
        <x:v>2.17</x:v>
      </x:c>
      <x:c r="H79" s="17" t="n">
        <x:v>0.01698393</x:v>
      </x:c>
      <x:c r="I79" s="6" t="n">
        <x:f>SUMIFS($H$2:$H$573,$B$2:$B$573,B79,$C$2:$C$573,C79,$D$2:$D$573,D79)</x:f>
        <x:v>1</x:v>
      </x:c>
      <x:c r="J79" s="3" t="inlineStr">
        <x:is>
          <x:t xml:space="preserve">epoch_csp_chip_quantity_latest</x:t>
        </x:is>
      </x:c>
      <x:c r="K79" s="3" t="inlineStr">
        <x:is>
          <x:t xml:space="preserve">SRC_EPOCH_AI_DATA_CENTERS; EPOCH_RAW_CHIP_QUANTITIES</x:t>
        </x:is>
      </x:c>
      <x:c r="L79" s="3" t="inlineStr">
        <x:is>
          <x:t xml:space="preserve">Latest chip quantity per CSP/data-center/accelerator through year-end; normalized by unit count. Shares are editable.</x:t>
        </x:is>
      </x:c>
    </x:row>
    <x:row r="80">
      <x:c r="A80" s="5" t="str">
        <x:f>B80&amp;"|"&amp;C80&amp;"|"&amp;D80&amp;"|"&amp;E80</x:f>
        <x:v>Grid-Constrained / Efficiency-Upside|Amazon|2030|H100/H200/A100 class</x:v>
      </x:c>
      <x:c r="B80" s="3" t="inlineStr">
        <x:is>
          <x:t xml:space="preserve">Grid-Constrained / Efficiency-Upside</x:t>
        </x:is>
      </x:c>
      <x:c r="C80" s="3" t="inlineStr">
        <x:is>
          <x:t xml:space="preserve">Amazon</x:t>
        </x:is>
      </x:c>
      <x:c r="D80" s="3" t="n">
        <x:v>2030</x:v>
      </x:c>
      <x:c r="E80" s="25" t="inlineStr">
        <x:is>
          <x:t xml:space="preserve">H100/H200/A100 class</x:t>
        </x:is>
      </x:c>
      <x:c r="F80" s="5" t="str">
        <x:f>IFERROR(INDEX('02x_Accelerator_Catalog'!$C$2:$C$11,MATCH(E80,'02x_Accelerator_Catalog'!$B$2:$B$11,0)),"purpose_or_unbenchmarked")</x:f>
        <x:v>h200_reference</x:v>
      </x:c>
      <x:c r="G80" s="8" t="n">
        <x:f>IFERROR(INDEX('02x_Accelerator_Catalog'!$D$2:$D$11,MATCH(E80,'02x_Accelerator_Catalog'!$B$2:$B$11,0)),"")</x:f>
        <x:v>1.73</x:v>
      </x:c>
      <x:c r="H80" s="17" t="n">
        <x:v>0.04291022</x:v>
      </x:c>
      <x:c r="I80" s="6" t="n">
        <x:f>SUMIFS($H$2:$H$573,$B$2:$B$573,B80,$C$2:$C$573,C80,$D$2:$D$573,D80)</x:f>
        <x:v>1</x:v>
      </x:c>
      <x:c r="J80" s="3" t="inlineStr">
        <x:is>
          <x:t xml:space="preserve">epoch_csp_chip_quantity_latest</x:t>
        </x:is>
      </x:c>
      <x:c r="K80" s="3" t="inlineStr">
        <x:is>
          <x:t xml:space="preserve">SRC_EPOCH_AI_DATA_CENTERS; EPOCH_RAW_CHIP_QUANTITIES</x:t>
        </x:is>
      </x:c>
      <x:c r="L80" s="3" t="inlineStr">
        <x:is>
          <x:t xml:space="preserve">Latest chip quantity per CSP/data-center/accelerator through year-end; normalized by unit count. Shares are editable.</x:t>
        </x:is>
      </x:c>
    </x:row>
    <x:row r="81">
      <x:c r="A81" s="5" t="str">
        <x:f>B81&amp;"|"&amp;C81&amp;"|"&amp;D81&amp;"|"&amp;E81</x:f>
        <x:v>Grid-Constrained / Efficiency-Upside|Amazon|2030|Trainium</x:v>
      </x:c>
      <x:c r="B81" s="3" t="inlineStr">
        <x:is>
          <x:t xml:space="preserve">Grid-Constrained / Efficiency-Upside</x:t>
        </x:is>
      </x:c>
      <x:c r="C81" s="3" t="inlineStr">
        <x:is>
          <x:t xml:space="preserve">Amazon</x:t>
        </x:is>
      </x:c>
      <x:c r="D81" s="3" t="n">
        <x:v>2030</x:v>
      </x:c>
      <x:c r="E81" s="25" t="inlineStr">
        <x:is>
          <x:t xml:space="preserve">Trainium</x:t>
        </x:is>
      </x:c>
      <x:c r="F81" s="5" t="str">
        <x:f>IFERROR(INDEX('02x_Accelerator_Catalog'!$C$2:$C$11,MATCH(E81,'02x_Accelerator_Catalog'!$B$2:$B$11,0)),"purpose_or_unbenchmarked")</x:f>
        <x:v>purpose_or_unbenchmarked</x:v>
      </x:c>
      <x:c r="G81" s="8" t="str">
        <x:f>IFERROR(INDEX('02x_Accelerator_Catalog'!$D$2:$D$11,MATCH(E81,'02x_Accelerator_Catalog'!$B$2:$B$11,0)),"")</x:f>
      </x:c>
      <x:c r="H81" s="17" t="n">
        <x:v>0.94010585</x:v>
      </x:c>
      <x:c r="I81" s="6" t="n">
        <x:f>SUMIFS($H$2:$H$573,$B$2:$B$573,B81,$C$2:$C$573,C81,$D$2:$D$573,D81)</x:f>
        <x:v>1</x:v>
      </x:c>
      <x:c r="J81" s="3" t="inlineStr">
        <x:is>
          <x:t xml:space="preserve">epoch_csp_chip_quantity_latest</x:t>
        </x:is>
      </x:c>
      <x:c r="K81" s="3" t="inlineStr">
        <x:is>
          <x:t xml:space="preserve">SRC_EPOCH_AI_DATA_CENTERS; EPOCH_RAW_CHIP_QUANTITIES</x:t>
        </x:is>
      </x:c>
      <x:c r="L81" s="3" t="inlineStr">
        <x:is>
          <x:t xml:space="preserve">Latest chip quantity per CSP/data-center/accelerator through year-end; normalized by unit count. Shares are editable.</x:t>
        </x:is>
      </x:c>
    </x:row>
    <x:row r="82">
      <x:c r="A82" s="5" t="str">
        <x:f>B82&amp;"|"&amp;C82&amp;"|"&amp;D82&amp;"|"&amp;E82</x:f>
        <x:v>Bear|Fluidstack|2026|TPU</x:v>
      </x:c>
      <x:c r="B82" s="3" t="inlineStr">
        <x:is>
          <x:t xml:space="preserve">Bear</x:t>
        </x:is>
      </x:c>
      <x:c r="C82" s="3" t="inlineStr">
        <x:is>
          <x:t xml:space="preserve">Fluidstack</x:t>
        </x:is>
      </x:c>
      <x:c r="D82" s="3" t="n">
        <x:v>2026</x:v>
      </x:c>
      <x:c r="E82" s="25" t="inlineStr">
        <x:is>
          <x:t xml:space="preserve">TPU</x:t>
        </x:is>
      </x:c>
      <x:c r="F82" s="5" t="str">
        <x:f>IFERROR(INDEX('02x_Accelerator_Catalog'!$C$2:$C$11,MATCH(E82,'02x_Accelerator_Catalog'!$B$2:$B$11,0)),"purpose_or_unbenchmarked")</x:f>
        <x:v>purpose_or_unbenchmarked</x:v>
      </x:c>
      <x:c r="G82" s="8" t="str">
        <x:f>IFERROR(INDEX('02x_Accelerator_Catalog'!$D$2:$D$11,MATCH(E82,'02x_Accelerator_Catalog'!$B$2:$B$11,0)),"")</x:f>
      </x:c>
      <x:c r="H82" s="17" t="n">
        <x:v>1</x:v>
      </x:c>
      <x:c r="I82" s="6" t="n">
        <x:f>SUMIFS($H$2:$H$573,$B$2:$B$573,B82,$C$2:$C$573,C82,$D$2:$D$573,D82)</x:f>
        <x:v>1</x:v>
      </x:c>
      <x:c r="J82" s="3" t="inlineStr">
        <x:is>
          <x:t xml:space="preserve">epoch_csp_chip_quantity_latest</x:t>
        </x:is>
      </x:c>
      <x:c r="K82" s="3" t="inlineStr">
        <x:is>
          <x:t xml:space="preserve">SRC_EPOCH_AI_DATA_CENTERS; EPOCH_RAW_CHIP_QUANTITIES</x:t>
        </x:is>
      </x:c>
      <x:c r="L82" s="3" t="inlineStr">
        <x:is>
          <x:t xml:space="preserve">Latest chip quantity per CSP/data-center/accelerator through year-end; normalized by unit count. Shares are editable.</x:t>
        </x:is>
      </x:c>
    </x:row>
    <x:row r="83">
      <x:c r="A83" s="5" t="str">
        <x:f>B83&amp;"|"&amp;C83&amp;"|"&amp;D83&amp;"|"&amp;E83</x:f>
        <x:v>Base|Fluidstack|2026|TPU</x:v>
      </x:c>
      <x:c r="B83" s="3" t="inlineStr">
        <x:is>
          <x:t xml:space="preserve">Base</x:t>
        </x:is>
      </x:c>
      <x:c r="C83" s="3" t="inlineStr">
        <x:is>
          <x:t xml:space="preserve">Fluidstack</x:t>
        </x:is>
      </x:c>
      <x:c r="D83" s="3" t="n">
        <x:v>2026</x:v>
      </x:c>
      <x:c r="E83" s="25" t="inlineStr">
        <x:is>
          <x:t xml:space="preserve">TPU</x:t>
        </x:is>
      </x:c>
      <x:c r="F83" s="5" t="str">
        <x:f>IFERROR(INDEX('02x_Accelerator_Catalog'!$C$2:$C$11,MATCH(E83,'02x_Accelerator_Catalog'!$B$2:$B$11,0)),"purpose_or_unbenchmarked")</x:f>
        <x:v>purpose_or_unbenchmarked</x:v>
      </x:c>
      <x:c r="G83" s="8" t="str">
        <x:f>IFERROR(INDEX('02x_Accelerator_Catalog'!$D$2:$D$11,MATCH(E83,'02x_Accelerator_Catalog'!$B$2:$B$11,0)),"")</x:f>
      </x:c>
      <x:c r="H83" s="17" t="n">
        <x:v>1</x:v>
      </x:c>
      <x:c r="I83" s="6" t="n">
        <x:f>SUMIFS($H$2:$H$573,$B$2:$B$573,B83,$C$2:$C$573,C83,$D$2:$D$573,D83)</x:f>
        <x:v>1</x:v>
      </x:c>
      <x:c r="J83" s="3" t="inlineStr">
        <x:is>
          <x:t xml:space="preserve">epoch_csp_chip_quantity_latest</x:t>
        </x:is>
      </x:c>
      <x:c r="K83" s="3" t="inlineStr">
        <x:is>
          <x:t xml:space="preserve">SRC_EPOCH_AI_DATA_CENTERS; EPOCH_RAW_CHIP_QUANTITIES</x:t>
        </x:is>
      </x:c>
      <x:c r="L83" s="3" t="inlineStr">
        <x:is>
          <x:t xml:space="preserve">Latest chip quantity per CSP/data-center/accelerator through year-end; normalized by unit count. Shares are editable.</x:t>
        </x:is>
      </x:c>
    </x:row>
    <x:row r="84">
      <x:c r="A84" s="5" t="str">
        <x:f>B84&amp;"|"&amp;C84&amp;"|"&amp;D84&amp;"|"&amp;E84</x:f>
        <x:v>Bull|Fluidstack|2026|TPU</x:v>
      </x:c>
      <x:c r="B84" s="3" t="inlineStr">
        <x:is>
          <x:t xml:space="preserve">Bull</x:t>
        </x:is>
      </x:c>
      <x:c r="C84" s="3" t="inlineStr">
        <x:is>
          <x:t xml:space="preserve">Fluidstack</x:t>
        </x:is>
      </x:c>
      <x:c r="D84" s="3" t="n">
        <x:v>2026</x:v>
      </x:c>
      <x:c r="E84" s="25" t="inlineStr">
        <x:is>
          <x:t xml:space="preserve">TPU</x:t>
        </x:is>
      </x:c>
      <x:c r="F84" s="5" t="str">
        <x:f>IFERROR(INDEX('02x_Accelerator_Catalog'!$C$2:$C$11,MATCH(E84,'02x_Accelerator_Catalog'!$B$2:$B$11,0)),"purpose_or_unbenchmarked")</x:f>
        <x:v>purpose_or_unbenchmarked</x:v>
      </x:c>
      <x:c r="G84" s="8" t="str">
        <x:f>IFERROR(INDEX('02x_Accelerator_Catalog'!$D$2:$D$11,MATCH(E84,'02x_Accelerator_Catalog'!$B$2:$B$11,0)),"")</x:f>
      </x:c>
      <x:c r="H84" s="17" t="n">
        <x:v>1</x:v>
      </x:c>
      <x:c r="I84" s="6" t="n">
        <x:f>SUMIFS($H$2:$H$573,$B$2:$B$573,B84,$C$2:$C$573,C84,$D$2:$D$573,D84)</x:f>
        <x:v>1</x:v>
      </x:c>
      <x:c r="J84" s="3" t="inlineStr">
        <x:is>
          <x:t xml:space="preserve">epoch_csp_chip_quantity_latest</x:t>
        </x:is>
      </x:c>
      <x:c r="K84" s="3" t="inlineStr">
        <x:is>
          <x:t xml:space="preserve">SRC_EPOCH_AI_DATA_CENTERS; EPOCH_RAW_CHIP_QUANTITIES</x:t>
        </x:is>
      </x:c>
      <x:c r="L84" s="3" t="inlineStr">
        <x:is>
          <x:t xml:space="preserve">Latest chip quantity per CSP/data-center/accelerator through year-end; normalized by unit count. Shares are editable.</x:t>
        </x:is>
      </x:c>
    </x:row>
    <x:row r="85">
      <x:c r="A85" s="5" t="str">
        <x:f>B85&amp;"|"&amp;C85&amp;"|"&amp;D85&amp;"|"&amp;E85</x:f>
        <x:v>Grid-Constrained / Efficiency-Upside|Fluidstack|2026|TPU</x:v>
      </x:c>
      <x:c r="B85" s="3" t="inlineStr">
        <x:is>
          <x:t xml:space="preserve">Grid-Constrained / Efficiency-Upside</x:t>
        </x:is>
      </x:c>
      <x:c r="C85" s="3" t="inlineStr">
        <x:is>
          <x:t xml:space="preserve">Fluidstack</x:t>
        </x:is>
      </x:c>
      <x:c r="D85" s="3" t="n">
        <x:v>2026</x:v>
      </x:c>
      <x:c r="E85" s="25" t="inlineStr">
        <x:is>
          <x:t xml:space="preserve">TPU</x:t>
        </x:is>
      </x:c>
      <x:c r="F85" s="5" t="str">
        <x:f>IFERROR(INDEX('02x_Accelerator_Catalog'!$C$2:$C$11,MATCH(E85,'02x_Accelerator_Catalog'!$B$2:$B$11,0)),"purpose_or_unbenchmarked")</x:f>
        <x:v>purpose_or_unbenchmarked</x:v>
      </x:c>
      <x:c r="G85" s="8" t="str">
        <x:f>IFERROR(INDEX('02x_Accelerator_Catalog'!$D$2:$D$11,MATCH(E85,'02x_Accelerator_Catalog'!$B$2:$B$11,0)),"")</x:f>
      </x:c>
      <x:c r="H85" s="17" t="n">
        <x:v>1</x:v>
      </x:c>
      <x:c r="I85" s="6" t="n">
        <x:f>SUMIFS($H$2:$H$573,$B$2:$B$573,B85,$C$2:$C$573,C85,$D$2:$D$573,D85)</x:f>
        <x:v>1</x:v>
      </x:c>
      <x:c r="J85" s="3" t="inlineStr">
        <x:is>
          <x:t xml:space="preserve">epoch_csp_chip_quantity_latest</x:t>
        </x:is>
      </x:c>
      <x:c r="K85" s="3" t="inlineStr">
        <x:is>
          <x:t xml:space="preserve">SRC_EPOCH_AI_DATA_CENTERS; EPOCH_RAW_CHIP_QUANTITIES</x:t>
        </x:is>
      </x:c>
      <x:c r="L85" s="3" t="inlineStr">
        <x:is>
          <x:t xml:space="preserve">Latest chip quantity per CSP/data-center/accelerator through year-end; normalized by unit count. Shares are editable.</x:t>
        </x:is>
      </x:c>
    </x:row>
    <x:row r="86">
      <x:c r="A86" s="5" t="str">
        <x:f>B86&amp;"|"&amp;C86&amp;"|"&amp;D86&amp;"|"&amp;E86</x:f>
        <x:v>Bear|Fluidstack|2027|TPU</x:v>
      </x:c>
      <x:c r="B86" s="3" t="inlineStr">
        <x:is>
          <x:t xml:space="preserve">Bear</x:t>
        </x:is>
      </x:c>
      <x:c r="C86" s="3" t="inlineStr">
        <x:is>
          <x:t xml:space="preserve">Fluidstack</x:t>
        </x:is>
      </x:c>
      <x:c r="D86" s="3" t="n">
        <x:v>2027</x:v>
      </x:c>
      <x:c r="E86" s="25" t="inlineStr">
        <x:is>
          <x:t xml:space="preserve">TPU</x:t>
        </x:is>
      </x:c>
      <x:c r="F86" s="5" t="str">
        <x:f>IFERROR(INDEX('02x_Accelerator_Catalog'!$C$2:$C$11,MATCH(E86,'02x_Accelerator_Catalog'!$B$2:$B$11,0)),"purpose_or_unbenchmarked")</x:f>
        <x:v>purpose_or_unbenchmarked</x:v>
      </x:c>
      <x:c r="G86" s="8" t="str">
        <x:f>IFERROR(INDEX('02x_Accelerator_Catalog'!$D$2:$D$11,MATCH(E86,'02x_Accelerator_Catalog'!$B$2:$B$11,0)),"")</x:f>
      </x:c>
      <x:c r="H86" s="17" t="n">
        <x:v>1</x:v>
      </x:c>
      <x:c r="I86" s="6" t="n">
        <x:f>SUMIFS($H$2:$H$573,$B$2:$B$573,B86,$C$2:$C$573,C86,$D$2:$D$573,D86)</x:f>
        <x:v>1</x:v>
      </x:c>
      <x:c r="J86" s="3" t="inlineStr">
        <x:is>
          <x:t xml:space="preserve">epoch_csp_chip_quantity_latest</x:t>
        </x:is>
      </x:c>
      <x:c r="K86" s="3" t="inlineStr">
        <x:is>
          <x:t xml:space="preserve">SRC_EPOCH_AI_DATA_CENTERS; EPOCH_RAW_CHIP_QUANTITIES</x:t>
        </x:is>
      </x:c>
      <x:c r="L86" s="3" t="inlineStr">
        <x:is>
          <x:t xml:space="preserve">Latest chip quantity per CSP/data-center/accelerator through year-end; normalized by unit count. Shares are editable.</x:t>
        </x:is>
      </x:c>
    </x:row>
    <x:row r="87">
      <x:c r="A87" s="5" t="str">
        <x:f>B87&amp;"|"&amp;C87&amp;"|"&amp;D87&amp;"|"&amp;E87</x:f>
        <x:v>Base|Fluidstack|2027|TPU</x:v>
      </x:c>
      <x:c r="B87" s="3" t="inlineStr">
        <x:is>
          <x:t xml:space="preserve">Base</x:t>
        </x:is>
      </x:c>
      <x:c r="C87" s="3" t="inlineStr">
        <x:is>
          <x:t xml:space="preserve">Fluidstack</x:t>
        </x:is>
      </x:c>
      <x:c r="D87" s="3" t="n">
        <x:v>2027</x:v>
      </x:c>
      <x:c r="E87" s="25" t="inlineStr">
        <x:is>
          <x:t xml:space="preserve">TPU</x:t>
        </x:is>
      </x:c>
      <x:c r="F87" s="5" t="str">
        <x:f>IFERROR(INDEX('02x_Accelerator_Catalog'!$C$2:$C$11,MATCH(E87,'02x_Accelerator_Catalog'!$B$2:$B$11,0)),"purpose_or_unbenchmarked")</x:f>
        <x:v>purpose_or_unbenchmarked</x:v>
      </x:c>
      <x:c r="G87" s="8" t="str">
        <x:f>IFERROR(INDEX('02x_Accelerator_Catalog'!$D$2:$D$11,MATCH(E87,'02x_Accelerator_Catalog'!$B$2:$B$11,0)),"")</x:f>
      </x:c>
      <x:c r="H87" s="17" t="n">
        <x:v>1</x:v>
      </x:c>
      <x:c r="I87" s="6" t="n">
        <x:f>SUMIFS($H$2:$H$573,$B$2:$B$573,B87,$C$2:$C$573,C87,$D$2:$D$573,D87)</x:f>
        <x:v>1</x:v>
      </x:c>
      <x:c r="J87" s="3" t="inlineStr">
        <x:is>
          <x:t xml:space="preserve">epoch_csp_chip_quantity_latest</x:t>
        </x:is>
      </x:c>
      <x:c r="K87" s="3" t="inlineStr">
        <x:is>
          <x:t xml:space="preserve">SRC_EPOCH_AI_DATA_CENTERS; EPOCH_RAW_CHIP_QUANTITIES</x:t>
        </x:is>
      </x:c>
      <x:c r="L87" s="3" t="inlineStr">
        <x:is>
          <x:t xml:space="preserve">Latest chip quantity per CSP/data-center/accelerator through year-end; normalized by unit count. Shares are editable.</x:t>
        </x:is>
      </x:c>
    </x:row>
    <x:row r="88">
      <x:c r="A88" s="5" t="str">
        <x:f>B88&amp;"|"&amp;C88&amp;"|"&amp;D88&amp;"|"&amp;E88</x:f>
        <x:v>Bull|Fluidstack|2027|TPU</x:v>
      </x:c>
      <x:c r="B88" s="3" t="inlineStr">
        <x:is>
          <x:t xml:space="preserve">Bull</x:t>
        </x:is>
      </x:c>
      <x:c r="C88" s="3" t="inlineStr">
        <x:is>
          <x:t xml:space="preserve">Fluidstack</x:t>
        </x:is>
      </x:c>
      <x:c r="D88" s="3" t="n">
        <x:v>2027</x:v>
      </x:c>
      <x:c r="E88" s="25" t="inlineStr">
        <x:is>
          <x:t xml:space="preserve">TPU</x:t>
        </x:is>
      </x:c>
      <x:c r="F88" s="5" t="str">
        <x:f>IFERROR(INDEX('02x_Accelerator_Catalog'!$C$2:$C$11,MATCH(E88,'02x_Accelerator_Catalog'!$B$2:$B$11,0)),"purpose_or_unbenchmarked")</x:f>
        <x:v>purpose_or_unbenchmarked</x:v>
      </x:c>
      <x:c r="G88" s="8" t="str">
        <x:f>IFERROR(INDEX('02x_Accelerator_Catalog'!$D$2:$D$11,MATCH(E88,'02x_Accelerator_Catalog'!$B$2:$B$11,0)),"")</x:f>
      </x:c>
      <x:c r="H88" s="17" t="n">
        <x:v>1</x:v>
      </x:c>
      <x:c r="I88" s="6" t="n">
        <x:f>SUMIFS($H$2:$H$573,$B$2:$B$573,B88,$C$2:$C$573,C88,$D$2:$D$573,D88)</x:f>
        <x:v>1</x:v>
      </x:c>
      <x:c r="J88" s="3" t="inlineStr">
        <x:is>
          <x:t xml:space="preserve">epoch_csp_chip_quantity_latest</x:t>
        </x:is>
      </x:c>
      <x:c r="K88" s="3" t="inlineStr">
        <x:is>
          <x:t xml:space="preserve">SRC_EPOCH_AI_DATA_CENTERS; EPOCH_RAW_CHIP_QUANTITIES</x:t>
        </x:is>
      </x:c>
      <x:c r="L88" s="3" t="inlineStr">
        <x:is>
          <x:t xml:space="preserve">Latest chip quantity per CSP/data-center/accelerator through year-end; normalized by unit count. Shares are editable.</x:t>
        </x:is>
      </x:c>
    </x:row>
    <x:row r="89">
      <x:c r="A89" s="5" t="str">
        <x:f>B89&amp;"|"&amp;C89&amp;"|"&amp;D89&amp;"|"&amp;E89</x:f>
        <x:v>Grid-Constrained / Efficiency-Upside|Fluidstack|2027|TPU</x:v>
      </x:c>
      <x:c r="B89" s="3" t="inlineStr">
        <x:is>
          <x:t xml:space="preserve">Grid-Constrained / Efficiency-Upside</x:t>
        </x:is>
      </x:c>
      <x:c r="C89" s="3" t="inlineStr">
        <x:is>
          <x:t xml:space="preserve">Fluidstack</x:t>
        </x:is>
      </x:c>
      <x:c r="D89" s="3" t="n">
        <x:v>2027</x:v>
      </x:c>
      <x:c r="E89" s="25" t="inlineStr">
        <x:is>
          <x:t xml:space="preserve">TPU</x:t>
        </x:is>
      </x:c>
      <x:c r="F89" s="5" t="str">
        <x:f>IFERROR(INDEX('02x_Accelerator_Catalog'!$C$2:$C$11,MATCH(E89,'02x_Accelerator_Catalog'!$B$2:$B$11,0)),"purpose_or_unbenchmarked")</x:f>
        <x:v>purpose_or_unbenchmarked</x:v>
      </x:c>
      <x:c r="G89" s="8" t="str">
        <x:f>IFERROR(INDEX('02x_Accelerator_Catalog'!$D$2:$D$11,MATCH(E89,'02x_Accelerator_Catalog'!$B$2:$B$11,0)),"")</x:f>
      </x:c>
      <x:c r="H89" s="17" t="n">
        <x:v>1</x:v>
      </x:c>
      <x:c r="I89" s="6" t="n">
        <x:f>SUMIFS($H$2:$H$573,$B$2:$B$573,B89,$C$2:$C$573,C89,$D$2:$D$573,D89)</x:f>
        <x:v>1</x:v>
      </x:c>
      <x:c r="J89" s="3" t="inlineStr">
        <x:is>
          <x:t xml:space="preserve">epoch_csp_chip_quantity_latest</x:t>
        </x:is>
      </x:c>
      <x:c r="K89" s="3" t="inlineStr">
        <x:is>
          <x:t xml:space="preserve">SRC_EPOCH_AI_DATA_CENTERS; EPOCH_RAW_CHIP_QUANTITIES</x:t>
        </x:is>
      </x:c>
      <x:c r="L89" s="3" t="inlineStr">
        <x:is>
          <x:t xml:space="preserve">Latest chip quantity per CSP/data-center/accelerator through year-end; normalized by unit count. Shares are editable.</x:t>
        </x:is>
      </x:c>
    </x:row>
    <x:row r="90">
      <x:c r="A90" s="5" t="str">
        <x:f>B90&amp;"|"&amp;C90&amp;"|"&amp;D90&amp;"|"&amp;E90</x:f>
        <x:v>Bear|Fluidstack|2028|TPU</x:v>
      </x:c>
      <x:c r="B90" s="3" t="inlineStr">
        <x:is>
          <x:t xml:space="preserve">Bear</x:t>
        </x:is>
      </x:c>
      <x:c r="C90" s="3" t="inlineStr">
        <x:is>
          <x:t xml:space="preserve">Fluidstack</x:t>
        </x:is>
      </x:c>
      <x:c r="D90" s="3" t="n">
        <x:v>2028</x:v>
      </x:c>
      <x:c r="E90" s="25" t="inlineStr">
        <x:is>
          <x:t xml:space="preserve">TPU</x:t>
        </x:is>
      </x:c>
      <x:c r="F90" s="5" t="str">
        <x:f>IFERROR(INDEX('02x_Accelerator_Catalog'!$C$2:$C$11,MATCH(E90,'02x_Accelerator_Catalog'!$B$2:$B$11,0)),"purpose_or_unbenchmarked")</x:f>
        <x:v>purpose_or_unbenchmarked</x:v>
      </x:c>
      <x:c r="G90" s="8" t="str">
        <x:f>IFERROR(INDEX('02x_Accelerator_Catalog'!$D$2:$D$11,MATCH(E90,'02x_Accelerator_Catalog'!$B$2:$B$11,0)),"")</x:f>
      </x:c>
      <x:c r="H90" s="17" t="n">
        <x:v>1</x:v>
      </x:c>
      <x:c r="I90" s="6" t="n">
        <x:f>SUMIFS($H$2:$H$573,$B$2:$B$573,B90,$C$2:$C$573,C90,$D$2:$D$573,D90)</x:f>
        <x:v>1</x:v>
      </x:c>
      <x:c r="J90" s="3" t="inlineStr">
        <x:is>
          <x:t xml:space="preserve">epoch_csp_chip_quantity_latest</x:t>
        </x:is>
      </x:c>
      <x:c r="K90" s="3" t="inlineStr">
        <x:is>
          <x:t xml:space="preserve">SRC_EPOCH_AI_DATA_CENTERS; EPOCH_RAW_CHIP_QUANTITIES</x:t>
        </x:is>
      </x:c>
      <x:c r="L90" s="3" t="inlineStr">
        <x:is>
          <x:t xml:space="preserve">Latest chip quantity per CSP/data-center/accelerator through year-end; normalized by unit count. Shares are editable.</x:t>
        </x:is>
      </x:c>
    </x:row>
    <x:row r="91">
      <x:c r="A91" s="5" t="str">
        <x:f>B91&amp;"|"&amp;C91&amp;"|"&amp;D91&amp;"|"&amp;E91</x:f>
        <x:v>Base|Fluidstack|2028|TPU</x:v>
      </x:c>
      <x:c r="B91" s="3" t="inlineStr">
        <x:is>
          <x:t xml:space="preserve">Base</x:t>
        </x:is>
      </x:c>
      <x:c r="C91" s="3" t="inlineStr">
        <x:is>
          <x:t xml:space="preserve">Fluidstack</x:t>
        </x:is>
      </x:c>
      <x:c r="D91" s="3" t="n">
        <x:v>2028</x:v>
      </x:c>
      <x:c r="E91" s="25" t="inlineStr">
        <x:is>
          <x:t xml:space="preserve">TPU</x:t>
        </x:is>
      </x:c>
      <x:c r="F91" s="5" t="str">
        <x:f>IFERROR(INDEX('02x_Accelerator_Catalog'!$C$2:$C$11,MATCH(E91,'02x_Accelerator_Catalog'!$B$2:$B$11,0)),"purpose_or_unbenchmarked")</x:f>
        <x:v>purpose_or_unbenchmarked</x:v>
      </x:c>
      <x:c r="G91" s="8" t="str">
        <x:f>IFERROR(INDEX('02x_Accelerator_Catalog'!$D$2:$D$11,MATCH(E91,'02x_Accelerator_Catalog'!$B$2:$B$11,0)),"")</x:f>
      </x:c>
      <x:c r="H91" s="17" t="n">
        <x:v>1</x:v>
      </x:c>
      <x:c r="I91" s="6" t="n">
        <x:f>SUMIFS($H$2:$H$573,$B$2:$B$573,B91,$C$2:$C$573,C91,$D$2:$D$573,D91)</x:f>
        <x:v>1</x:v>
      </x:c>
      <x:c r="J91" s="3" t="inlineStr">
        <x:is>
          <x:t xml:space="preserve">epoch_csp_chip_quantity_latest</x:t>
        </x:is>
      </x:c>
      <x:c r="K91" s="3" t="inlineStr">
        <x:is>
          <x:t xml:space="preserve">SRC_EPOCH_AI_DATA_CENTERS; EPOCH_RAW_CHIP_QUANTITIES</x:t>
        </x:is>
      </x:c>
      <x:c r="L91" s="3" t="inlineStr">
        <x:is>
          <x:t xml:space="preserve">Latest chip quantity per CSP/data-center/accelerator through year-end; normalized by unit count. Shares are editable.</x:t>
        </x:is>
      </x:c>
    </x:row>
    <x:row r="92">
      <x:c r="A92" s="5" t="str">
        <x:f>B92&amp;"|"&amp;C92&amp;"|"&amp;D92&amp;"|"&amp;E92</x:f>
        <x:v>Bull|Fluidstack|2028|TPU</x:v>
      </x:c>
      <x:c r="B92" s="3" t="inlineStr">
        <x:is>
          <x:t xml:space="preserve">Bull</x:t>
        </x:is>
      </x:c>
      <x:c r="C92" s="3" t="inlineStr">
        <x:is>
          <x:t xml:space="preserve">Fluidstack</x:t>
        </x:is>
      </x:c>
      <x:c r="D92" s="3" t="n">
        <x:v>2028</x:v>
      </x:c>
      <x:c r="E92" s="25" t="inlineStr">
        <x:is>
          <x:t xml:space="preserve">TPU</x:t>
        </x:is>
      </x:c>
      <x:c r="F92" s="5" t="str">
        <x:f>IFERROR(INDEX('02x_Accelerator_Catalog'!$C$2:$C$11,MATCH(E92,'02x_Accelerator_Catalog'!$B$2:$B$11,0)),"purpose_or_unbenchmarked")</x:f>
        <x:v>purpose_or_unbenchmarked</x:v>
      </x:c>
      <x:c r="G92" s="8" t="str">
        <x:f>IFERROR(INDEX('02x_Accelerator_Catalog'!$D$2:$D$11,MATCH(E92,'02x_Accelerator_Catalog'!$B$2:$B$11,0)),"")</x:f>
      </x:c>
      <x:c r="H92" s="17" t="n">
        <x:v>1</x:v>
      </x:c>
      <x:c r="I92" s="6" t="n">
        <x:f>SUMIFS($H$2:$H$573,$B$2:$B$573,B92,$C$2:$C$573,C92,$D$2:$D$573,D92)</x:f>
        <x:v>1</x:v>
      </x:c>
      <x:c r="J92" s="3" t="inlineStr">
        <x:is>
          <x:t xml:space="preserve">epoch_csp_chip_quantity_latest</x:t>
        </x:is>
      </x:c>
      <x:c r="K92" s="3" t="inlineStr">
        <x:is>
          <x:t xml:space="preserve">SRC_EPOCH_AI_DATA_CENTERS; EPOCH_RAW_CHIP_QUANTITIES</x:t>
        </x:is>
      </x:c>
      <x:c r="L92" s="3" t="inlineStr">
        <x:is>
          <x:t xml:space="preserve">Latest chip quantity per CSP/data-center/accelerator through year-end; normalized by unit count. Shares are editable.</x:t>
        </x:is>
      </x:c>
    </x:row>
    <x:row r="93">
      <x:c r="A93" s="5" t="str">
        <x:f>B93&amp;"|"&amp;C93&amp;"|"&amp;D93&amp;"|"&amp;E93</x:f>
        <x:v>Grid-Constrained / Efficiency-Upside|Fluidstack|2028|TPU</x:v>
      </x:c>
      <x:c r="B93" s="3" t="inlineStr">
        <x:is>
          <x:t xml:space="preserve">Grid-Constrained / Efficiency-Upside</x:t>
        </x:is>
      </x:c>
      <x:c r="C93" s="3" t="inlineStr">
        <x:is>
          <x:t xml:space="preserve">Fluidstack</x:t>
        </x:is>
      </x:c>
      <x:c r="D93" s="3" t="n">
        <x:v>2028</x:v>
      </x:c>
      <x:c r="E93" s="25" t="inlineStr">
        <x:is>
          <x:t xml:space="preserve">TPU</x:t>
        </x:is>
      </x:c>
      <x:c r="F93" s="5" t="str">
        <x:f>IFERROR(INDEX('02x_Accelerator_Catalog'!$C$2:$C$11,MATCH(E93,'02x_Accelerator_Catalog'!$B$2:$B$11,0)),"purpose_or_unbenchmarked")</x:f>
        <x:v>purpose_or_unbenchmarked</x:v>
      </x:c>
      <x:c r="G93" s="8" t="str">
        <x:f>IFERROR(INDEX('02x_Accelerator_Catalog'!$D$2:$D$11,MATCH(E93,'02x_Accelerator_Catalog'!$B$2:$B$11,0)),"")</x:f>
      </x:c>
      <x:c r="H93" s="17" t="n">
        <x:v>1</x:v>
      </x:c>
      <x:c r="I93" s="6" t="n">
        <x:f>SUMIFS($H$2:$H$573,$B$2:$B$573,B93,$C$2:$C$573,C93,$D$2:$D$573,D93)</x:f>
        <x:v>1</x:v>
      </x:c>
      <x:c r="J93" s="3" t="inlineStr">
        <x:is>
          <x:t xml:space="preserve">epoch_csp_chip_quantity_latest</x:t>
        </x:is>
      </x:c>
      <x:c r="K93" s="3" t="inlineStr">
        <x:is>
          <x:t xml:space="preserve">SRC_EPOCH_AI_DATA_CENTERS; EPOCH_RAW_CHIP_QUANTITIES</x:t>
        </x:is>
      </x:c>
      <x:c r="L93" s="3" t="inlineStr">
        <x:is>
          <x:t xml:space="preserve">Latest chip quantity per CSP/data-center/accelerator through year-end; normalized by unit count. Shares are editable.</x:t>
        </x:is>
      </x:c>
    </x:row>
    <x:row r="94">
      <x:c r="A94" s="5" t="str">
        <x:f>B94&amp;"|"&amp;C94&amp;"|"&amp;D94&amp;"|"&amp;E94</x:f>
        <x:v>Bear|Fluidstack|2029|TPU</x:v>
      </x:c>
      <x:c r="B94" s="3" t="inlineStr">
        <x:is>
          <x:t xml:space="preserve">Bear</x:t>
        </x:is>
      </x:c>
      <x:c r="C94" s="3" t="inlineStr">
        <x:is>
          <x:t xml:space="preserve">Fluidstack</x:t>
        </x:is>
      </x:c>
      <x:c r="D94" s="3" t="n">
        <x:v>2029</x:v>
      </x:c>
      <x:c r="E94" s="25" t="inlineStr">
        <x:is>
          <x:t xml:space="preserve">TPU</x:t>
        </x:is>
      </x:c>
      <x:c r="F94" s="5" t="str">
        <x:f>IFERROR(INDEX('02x_Accelerator_Catalog'!$C$2:$C$11,MATCH(E94,'02x_Accelerator_Catalog'!$B$2:$B$11,0)),"purpose_or_unbenchmarked")</x:f>
        <x:v>purpose_or_unbenchmarked</x:v>
      </x:c>
      <x:c r="G94" s="8" t="str">
        <x:f>IFERROR(INDEX('02x_Accelerator_Catalog'!$D$2:$D$11,MATCH(E94,'02x_Accelerator_Catalog'!$B$2:$B$11,0)),"")</x:f>
      </x:c>
      <x:c r="H94" s="17" t="n">
        <x:v>1</x:v>
      </x:c>
      <x:c r="I94" s="6" t="n">
        <x:f>SUMIFS($H$2:$H$573,$B$2:$B$573,B94,$C$2:$C$573,C94,$D$2:$D$573,D94)</x:f>
        <x:v>1</x:v>
      </x:c>
      <x:c r="J94" s="3" t="inlineStr">
        <x:is>
          <x:t xml:space="preserve">epoch_csp_chip_quantity_latest</x:t>
        </x:is>
      </x:c>
      <x:c r="K94" s="3" t="inlineStr">
        <x:is>
          <x:t xml:space="preserve">SRC_EPOCH_AI_DATA_CENTERS; EPOCH_RAW_CHIP_QUANTITIES</x:t>
        </x:is>
      </x:c>
      <x:c r="L94" s="3" t="inlineStr">
        <x:is>
          <x:t xml:space="preserve">Latest chip quantity per CSP/data-center/accelerator through year-end; normalized by unit count. Shares are editable.</x:t>
        </x:is>
      </x:c>
    </x:row>
    <x:row r="95">
      <x:c r="A95" s="5" t="str">
        <x:f>B95&amp;"|"&amp;C95&amp;"|"&amp;D95&amp;"|"&amp;E95</x:f>
        <x:v>Base|Fluidstack|2029|TPU</x:v>
      </x:c>
      <x:c r="B95" s="3" t="inlineStr">
        <x:is>
          <x:t xml:space="preserve">Base</x:t>
        </x:is>
      </x:c>
      <x:c r="C95" s="3" t="inlineStr">
        <x:is>
          <x:t xml:space="preserve">Fluidstack</x:t>
        </x:is>
      </x:c>
      <x:c r="D95" s="3" t="n">
        <x:v>2029</x:v>
      </x:c>
      <x:c r="E95" s="25" t="inlineStr">
        <x:is>
          <x:t xml:space="preserve">TPU</x:t>
        </x:is>
      </x:c>
      <x:c r="F95" s="5" t="str">
        <x:f>IFERROR(INDEX('02x_Accelerator_Catalog'!$C$2:$C$11,MATCH(E95,'02x_Accelerator_Catalog'!$B$2:$B$11,0)),"purpose_or_unbenchmarked")</x:f>
        <x:v>purpose_or_unbenchmarked</x:v>
      </x:c>
      <x:c r="G95" s="8" t="str">
        <x:f>IFERROR(INDEX('02x_Accelerator_Catalog'!$D$2:$D$11,MATCH(E95,'02x_Accelerator_Catalog'!$B$2:$B$11,0)),"")</x:f>
      </x:c>
      <x:c r="H95" s="17" t="n">
        <x:v>1</x:v>
      </x:c>
      <x:c r="I95" s="6" t="n">
        <x:f>SUMIFS($H$2:$H$573,$B$2:$B$573,B95,$C$2:$C$573,C95,$D$2:$D$573,D95)</x:f>
        <x:v>1</x:v>
      </x:c>
      <x:c r="J95" s="3" t="inlineStr">
        <x:is>
          <x:t xml:space="preserve">epoch_csp_chip_quantity_latest</x:t>
        </x:is>
      </x:c>
      <x:c r="K95" s="3" t="inlineStr">
        <x:is>
          <x:t xml:space="preserve">SRC_EPOCH_AI_DATA_CENTERS; EPOCH_RAW_CHIP_QUANTITIES</x:t>
        </x:is>
      </x:c>
      <x:c r="L95" s="3" t="inlineStr">
        <x:is>
          <x:t xml:space="preserve">Latest chip quantity per CSP/data-center/accelerator through year-end; normalized by unit count. Shares are editable.</x:t>
        </x:is>
      </x:c>
    </x:row>
    <x:row r="96">
      <x:c r="A96" s="5" t="str">
        <x:f>B96&amp;"|"&amp;C96&amp;"|"&amp;D96&amp;"|"&amp;E96</x:f>
        <x:v>Bull|Fluidstack|2029|TPU</x:v>
      </x:c>
      <x:c r="B96" s="3" t="inlineStr">
        <x:is>
          <x:t xml:space="preserve">Bull</x:t>
        </x:is>
      </x:c>
      <x:c r="C96" s="3" t="inlineStr">
        <x:is>
          <x:t xml:space="preserve">Fluidstack</x:t>
        </x:is>
      </x:c>
      <x:c r="D96" s="3" t="n">
        <x:v>2029</x:v>
      </x:c>
      <x:c r="E96" s="25" t="inlineStr">
        <x:is>
          <x:t xml:space="preserve">TPU</x:t>
        </x:is>
      </x:c>
      <x:c r="F96" s="5" t="str">
        <x:f>IFERROR(INDEX('02x_Accelerator_Catalog'!$C$2:$C$11,MATCH(E96,'02x_Accelerator_Catalog'!$B$2:$B$11,0)),"purpose_or_unbenchmarked")</x:f>
        <x:v>purpose_or_unbenchmarked</x:v>
      </x:c>
      <x:c r="G96" s="8" t="str">
        <x:f>IFERROR(INDEX('02x_Accelerator_Catalog'!$D$2:$D$11,MATCH(E96,'02x_Accelerator_Catalog'!$B$2:$B$11,0)),"")</x:f>
      </x:c>
      <x:c r="H96" s="17" t="n">
        <x:v>1</x:v>
      </x:c>
      <x:c r="I96" s="6" t="n">
        <x:f>SUMIFS($H$2:$H$573,$B$2:$B$573,B96,$C$2:$C$573,C96,$D$2:$D$573,D96)</x:f>
        <x:v>1</x:v>
      </x:c>
      <x:c r="J96" s="3" t="inlineStr">
        <x:is>
          <x:t xml:space="preserve">epoch_csp_chip_quantity_latest</x:t>
        </x:is>
      </x:c>
      <x:c r="K96" s="3" t="inlineStr">
        <x:is>
          <x:t xml:space="preserve">SRC_EPOCH_AI_DATA_CENTERS; EPOCH_RAW_CHIP_QUANTITIES</x:t>
        </x:is>
      </x:c>
      <x:c r="L96" s="3" t="inlineStr">
        <x:is>
          <x:t xml:space="preserve">Latest chip quantity per CSP/data-center/accelerator through year-end; normalized by unit count. Shares are editable.</x:t>
        </x:is>
      </x:c>
    </x:row>
    <x:row r="97">
      <x:c r="A97" s="5" t="str">
        <x:f>B97&amp;"|"&amp;C97&amp;"|"&amp;D97&amp;"|"&amp;E97</x:f>
        <x:v>Grid-Constrained / Efficiency-Upside|Fluidstack|2029|TPU</x:v>
      </x:c>
      <x:c r="B97" s="3" t="inlineStr">
        <x:is>
          <x:t xml:space="preserve">Grid-Constrained / Efficiency-Upside</x:t>
        </x:is>
      </x:c>
      <x:c r="C97" s="3" t="inlineStr">
        <x:is>
          <x:t xml:space="preserve">Fluidstack</x:t>
        </x:is>
      </x:c>
      <x:c r="D97" s="3" t="n">
        <x:v>2029</x:v>
      </x:c>
      <x:c r="E97" s="25" t="inlineStr">
        <x:is>
          <x:t xml:space="preserve">TPU</x:t>
        </x:is>
      </x:c>
      <x:c r="F97" s="5" t="str">
        <x:f>IFERROR(INDEX('02x_Accelerator_Catalog'!$C$2:$C$11,MATCH(E97,'02x_Accelerator_Catalog'!$B$2:$B$11,0)),"purpose_or_unbenchmarked")</x:f>
        <x:v>purpose_or_unbenchmarked</x:v>
      </x:c>
      <x:c r="G97" s="8" t="str">
        <x:f>IFERROR(INDEX('02x_Accelerator_Catalog'!$D$2:$D$11,MATCH(E97,'02x_Accelerator_Catalog'!$B$2:$B$11,0)),"")</x:f>
      </x:c>
      <x:c r="H97" s="17" t="n">
        <x:v>1</x:v>
      </x:c>
      <x:c r="I97" s="6" t="n">
        <x:f>SUMIFS($H$2:$H$573,$B$2:$B$573,B97,$C$2:$C$573,C97,$D$2:$D$573,D97)</x:f>
        <x:v>1</x:v>
      </x:c>
      <x:c r="J97" s="3" t="inlineStr">
        <x:is>
          <x:t xml:space="preserve">epoch_csp_chip_quantity_latest</x:t>
        </x:is>
      </x:c>
      <x:c r="K97" s="3" t="inlineStr">
        <x:is>
          <x:t xml:space="preserve">SRC_EPOCH_AI_DATA_CENTERS; EPOCH_RAW_CHIP_QUANTITIES</x:t>
        </x:is>
      </x:c>
      <x:c r="L97" s="3" t="inlineStr">
        <x:is>
          <x:t xml:space="preserve">Latest chip quantity per CSP/data-center/accelerator through year-end; normalized by unit count. Shares are editable.</x:t>
        </x:is>
      </x:c>
    </x:row>
    <x:row r="98">
      <x:c r="A98" s="5" t="str">
        <x:f>B98&amp;"|"&amp;C98&amp;"|"&amp;D98&amp;"|"&amp;E98</x:f>
        <x:v>Bear|Fluidstack|2030|TPU</x:v>
      </x:c>
      <x:c r="B98" s="3" t="inlineStr">
        <x:is>
          <x:t xml:space="preserve">Bear</x:t>
        </x:is>
      </x:c>
      <x:c r="C98" s="3" t="inlineStr">
        <x:is>
          <x:t xml:space="preserve">Fluidstack</x:t>
        </x:is>
      </x:c>
      <x:c r="D98" s="3" t="n">
        <x:v>2030</x:v>
      </x:c>
      <x:c r="E98" s="25" t="inlineStr">
        <x:is>
          <x:t xml:space="preserve">TPU</x:t>
        </x:is>
      </x:c>
      <x:c r="F98" s="5" t="str">
        <x:f>IFERROR(INDEX('02x_Accelerator_Catalog'!$C$2:$C$11,MATCH(E98,'02x_Accelerator_Catalog'!$B$2:$B$11,0)),"purpose_or_unbenchmarked")</x:f>
        <x:v>purpose_or_unbenchmarked</x:v>
      </x:c>
      <x:c r="G98" s="8" t="str">
        <x:f>IFERROR(INDEX('02x_Accelerator_Catalog'!$D$2:$D$11,MATCH(E98,'02x_Accelerator_Catalog'!$B$2:$B$11,0)),"")</x:f>
      </x:c>
      <x:c r="H98" s="17" t="n">
        <x:v>1</x:v>
      </x:c>
      <x:c r="I98" s="6" t="n">
        <x:f>SUMIFS($H$2:$H$573,$B$2:$B$573,B98,$C$2:$C$573,C98,$D$2:$D$573,D98)</x:f>
        <x:v>1</x:v>
      </x:c>
      <x:c r="J98" s="3" t="inlineStr">
        <x:is>
          <x:t xml:space="preserve">epoch_csp_chip_quantity_latest</x:t>
        </x:is>
      </x:c>
      <x:c r="K98" s="3" t="inlineStr">
        <x:is>
          <x:t xml:space="preserve">SRC_EPOCH_AI_DATA_CENTERS; EPOCH_RAW_CHIP_QUANTITIES</x:t>
        </x:is>
      </x:c>
      <x:c r="L98" s="3" t="inlineStr">
        <x:is>
          <x:t xml:space="preserve">Latest chip quantity per CSP/data-center/accelerator through year-end; normalized by unit count. Shares are editable.</x:t>
        </x:is>
      </x:c>
    </x:row>
    <x:row r="99">
      <x:c r="A99" s="5" t="str">
        <x:f>B99&amp;"|"&amp;C99&amp;"|"&amp;D99&amp;"|"&amp;E99</x:f>
        <x:v>Base|Fluidstack|2030|TPU</x:v>
      </x:c>
      <x:c r="B99" s="3" t="inlineStr">
        <x:is>
          <x:t xml:space="preserve">Base</x:t>
        </x:is>
      </x:c>
      <x:c r="C99" s="3" t="inlineStr">
        <x:is>
          <x:t xml:space="preserve">Fluidstack</x:t>
        </x:is>
      </x:c>
      <x:c r="D99" s="3" t="n">
        <x:v>2030</x:v>
      </x:c>
      <x:c r="E99" s="25" t="inlineStr">
        <x:is>
          <x:t xml:space="preserve">TPU</x:t>
        </x:is>
      </x:c>
      <x:c r="F99" s="5" t="str">
        <x:f>IFERROR(INDEX('02x_Accelerator_Catalog'!$C$2:$C$11,MATCH(E99,'02x_Accelerator_Catalog'!$B$2:$B$11,0)),"purpose_or_unbenchmarked")</x:f>
        <x:v>purpose_or_unbenchmarked</x:v>
      </x:c>
      <x:c r="G99" s="8" t="str">
        <x:f>IFERROR(INDEX('02x_Accelerator_Catalog'!$D$2:$D$11,MATCH(E99,'02x_Accelerator_Catalog'!$B$2:$B$11,0)),"")</x:f>
      </x:c>
      <x:c r="H99" s="17" t="n">
        <x:v>1</x:v>
      </x:c>
      <x:c r="I99" s="6" t="n">
        <x:f>SUMIFS($H$2:$H$573,$B$2:$B$573,B99,$C$2:$C$573,C99,$D$2:$D$573,D99)</x:f>
        <x:v>1</x:v>
      </x:c>
      <x:c r="J99" s="3" t="inlineStr">
        <x:is>
          <x:t xml:space="preserve">epoch_csp_chip_quantity_latest</x:t>
        </x:is>
      </x:c>
      <x:c r="K99" s="3" t="inlineStr">
        <x:is>
          <x:t xml:space="preserve">SRC_EPOCH_AI_DATA_CENTERS; EPOCH_RAW_CHIP_QUANTITIES</x:t>
        </x:is>
      </x:c>
      <x:c r="L99" s="3" t="inlineStr">
        <x:is>
          <x:t xml:space="preserve">Latest chip quantity per CSP/data-center/accelerator through year-end; normalized by unit count. Shares are editable.</x:t>
        </x:is>
      </x:c>
    </x:row>
    <x:row r="100">
      <x:c r="A100" s="5" t="str">
        <x:f>B100&amp;"|"&amp;C100&amp;"|"&amp;D100&amp;"|"&amp;E100</x:f>
        <x:v>Bull|Fluidstack|2030|TPU</x:v>
      </x:c>
      <x:c r="B100" s="3" t="inlineStr">
        <x:is>
          <x:t xml:space="preserve">Bull</x:t>
        </x:is>
      </x:c>
      <x:c r="C100" s="3" t="inlineStr">
        <x:is>
          <x:t xml:space="preserve">Fluidstack</x:t>
        </x:is>
      </x:c>
      <x:c r="D100" s="3" t="n">
        <x:v>2030</x:v>
      </x:c>
      <x:c r="E100" s="25" t="inlineStr">
        <x:is>
          <x:t xml:space="preserve">TPU</x:t>
        </x:is>
      </x:c>
      <x:c r="F100" s="5" t="str">
        <x:f>IFERROR(INDEX('02x_Accelerator_Catalog'!$C$2:$C$11,MATCH(E100,'02x_Accelerator_Catalog'!$B$2:$B$11,0)),"purpose_or_unbenchmarked")</x:f>
        <x:v>purpose_or_unbenchmarked</x:v>
      </x:c>
      <x:c r="G100" s="8" t="str">
        <x:f>IFERROR(INDEX('02x_Accelerator_Catalog'!$D$2:$D$11,MATCH(E100,'02x_Accelerator_Catalog'!$B$2:$B$11,0)),"")</x:f>
      </x:c>
      <x:c r="H100" s="17" t="n">
        <x:v>1</x:v>
      </x:c>
      <x:c r="I100" s="6" t="n">
        <x:f>SUMIFS($H$2:$H$573,$B$2:$B$573,B100,$C$2:$C$573,C100,$D$2:$D$573,D100)</x:f>
        <x:v>1</x:v>
      </x:c>
      <x:c r="J100" s="3" t="inlineStr">
        <x:is>
          <x:t xml:space="preserve">epoch_csp_chip_quantity_latest</x:t>
        </x:is>
      </x:c>
      <x:c r="K100" s="3" t="inlineStr">
        <x:is>
          <x:t xml:space="preserve">SRC_EPOCH_AI_DATA_CENTERS; EPOCH_RAW_CHIP_QUANTITIES</x:t>
        </x:is>
      </x:c>
      <x:c r="L100" s="3" t="inlineStr">
        <x:is>
          <x:t xml:space="preserve">Latest chip quantity per CSP/data-center/accelerator through year-end; normalized by unit count. Shares are editable.</x:t>
        </x:is>
      </x:c>
    </x:row>
    <x:row r="101">
      <x:c r="A101" s="5" t="str">
        <x:f>B101&amp;"|"&amp;C101&amp;"|"&amp;D101&amp;"|"&amp;E101</x:f>
        <x:v>Grid-Constrained / Efficiency-Upside|Fluidstack|2030|TPU</x:v>
      </x:c>
      <x:c r="B101" s="3" t="inlineStr">
        <x:is>
          <x:t xml:space="preserve">Grid-Constrained / Efficiency-Upside</x:t>
        </x:is>
      </x:c>
      <x:c r="C101" s="3" t="inlineStr">
        <x:is>
          <x:t xml:space="preserve">Fluidstack</x:t>
        </x:is>
      </x:c>
      <x:c r="D101" s="3" t="n">
        <x:v>2030</x:v>
      </x:c>
      <x:c r="E101" s="25" t="inlineStr">
        <x:is>
          <x:t xml:space="preserve">TPU</x:t>
        </x:is>
      </x:c>
      <x:c r="F101" s="5" t="str">
        <x:f>IFERROR(INDEX('02x_Accelerator_Catalog'!$C$2:$C$11,MATCH(E101,'02x_Accelerator_Catalog'!$B$2:$B$11,0)),"purpose_or_unbenchmarked")</x:f>
        <x:v>purpose_or_unbenchmarked</x:v>
      </x:c>
      <x:c r="G101" s="8" t="str">
        <x:f>IFERROR(INDEX('02x_Accelerator_Catalog'!$D$2:$D$11,MATCH(E101,'02x_Accelerator_Catalog'!$B$2:$B$11,0)),"")</x:f>
      </x:c>
      <x:c r="H101" s="17" t="n">
        <x:v>1</x:v>
      </x:c>
      <x:c r="I101" s="6" t="n">
        <x:f>SUMIFS($H$2:$H$573,$B$2:$B$573,B101,$C$2:$C$573,C101,$D$2:$D$573,D101)</x:f>
        <x:v>1</x:v>
      </x:c>
      <x:c r="J101" s="3" t="inlineStr">
        <x:is>
          <x:t xml:space="preserve">epoch_csp_chip_quantity_latest</x:t>
        </x:is>
      </x:c>
      <x:c r="K101" s="3" t="inlineStr">
        <x:is>
          <x:t xml:space="preserve">SRC_EPOCH_AI_DATA_CENTERS; EPOCH_RAW_CHIP_QUANTITIES</x:t>
        </x:is>
      </x:c>
      <x:c r="L101" s="3" t="inlineStr">
        <x:is>
          <x:t xml:space="preserve">Latest chip quantity per CSP/data-center/accelerator through year-end; normalized by unit count. Shares are editable.</x:t>
        </x:is>
      </x:c>
    </x:row>
    <x:row r="102">
      <x:c r="A102" s="5" t="str">
        <x:f>B102&amp;"|"&amp;C102&amp;"|"&amp;D102&amp;"|"&amp;E102</x:f>
        <x:v>Bear|SpaceXAI|2026|B200/B300 class</x:v>
      </x:c>
      <x:c r="B102" s="3" t="inlineStr">
        <x:is>
          <x:t xml:space="preserve">Bear</x:t>
        </x:is>
      </x:c>
      <x:c r="C102" s="3" t="inlineStr">
        <x:is>
          <x:t xml:space="preserve">SpaceXAI</x:t>
        </x:is>
      </x:c>
      <x:c r="D102" s="3" t="n">
        <x:v>2026</x:v>
      </x:c>
      <x:c r="E102" s="25" t="inlineStr">
        <x:is>
          <x:t xml:space="preserve">B200/B300 class</x:t>
        </x:is>
      </x:c>
      <x:c r="F102" s="5" t="str">
        <x:f>IFERROR(INDEX('02x_Accelerator_Catalog'!$C$2:$C$11,MATCH(E102,'02x_Accelerator_Catalog'!$B$2:$B$11,0)),"purpose_or_unbenchmarked")</x:f>
        <x:v>b200_reference</x:v>
      </x:c>
      <x:c r="G102" s="8" t="n">
        <x:f>IFERROR(INDEX('02x_Accelerator_Catalog'!$D$2:$D$11,MATCH(E102,'02x_Accelerator_Catalog'!$B$2:$B$11,0)),"")</x:f>
        <x:v>2.17</x:v>
      </x:c>
      <x:c r="H102" s="17" t="n">
        <x:v>0.70588235</x:v>
      </x:c>
      <x:c r="I102" s="6" t="n">
        <x:f>SUMIFS($H$2:$H$573,$B$2:$B$573,B102,$C$2:$C$573,C102,$D$2:$D$573,D102)</x:f>
        <x:v>1</x:v>
      </x:c>
      <x:c r="J102" s="3" t="inlineStr">
        <x:is>
          <x:t xml:space="preserve">epoch_csp_chip_quantity_latest</x:t>
        </x:is>
      </x:c>
      <x:c r="K102" s="3" t="inlineStr">
        <x:is>
          <x:t xml:space="preserve">SRC_EPOCH_AI_DATA_CENTERS; EPOCH_RAW_CHIP_QUANTITIES</x:t>
        </x:is>
      </x:c>
      <x:c r="L102" s="3" t="inlineStr">
        <x:is>
          <x:t xml:space="preserve">Latest chip quantity per CSP/data-center/accelerator through year-end; normalized by unit count. Shares are editable.</x:t>
        </x:is>
      </x:c>
    </x:row>
    <x:row r="103">
      <x:c r="A103" s="5" t="str">
        <x:f>B103&amp;"|"&amp;C103&amp;"|"&amp;D103&amp;"|"&amp;E103</x:f>
        <x:v>Bear|SpaceXAI|2026|H100/H200/A100 class</x:v>
      </x:c>
      <x:c r="B103" s="3" t="inlineStr">
        <x:is>
          <x:t xml:space="preserve">Bear</x:t>
        </x:is>
      </x:c>
      <x:c r="C103" s="3" t="inlineStr">
        <x:is>
          <x:t xml:space="preserve">SpaceXAI</x:t>
        </x:is>
      </x:c>
      <x:c r="D103" s="3" t="n">
        <x:v>2026</x:v>
      </x:c>
      <x:c r="E103" s="25" t="inlineStr">
        <x:is>
          <x:t xml:space="preserve">H100/H200/A100 class</x:t>
        </x:is>
      </x:c>
      <x:c r="F103" s="5" t="str">
        <x:f>IFERROR(INDEX('02x_Accelerator_Catalog'!$C$2:$C$11,MATCH(E103,'02x_Accelerator_Catalog'!$B$2:$B$11,0)),"purpose_or_unbenchmarked")</x:f>
        <x:v>h200_reference</x:v>
      </x:c>
      <x:c r="G103" s="8" t="n">
        <x:f>IFERROR(INDEX('02x_Accelerator_Catalog'!$D$2:$D$11,MATCH(E103,'02x_Accelerator_Catalog'!$B$2:$B$11,0)),"")</x:f>
        <x:v>1.73</x:v>
      </x:c>
      <x:c r="H103" s="17" t="n">
        <x:v>0.29411765</x:v>
      </x:c>
      <x:c r="I103" s="6" t="n">
        <x:f>SUMIFS($H$2:$H$573,$B$2:$B$573,B103,$C$2:$C$573,C103,$D$2:$D$573,D103)</x:f>
        <x:v>1</x:v>
      </x:c>
      <x:c r="J103" s="3" t="inlineStr">
        <x:is>
          <x:t xml:space="preserve">epoch_csp_chip_quantity_latest</x:t>
        </x:is>
      </x:c>
      <x:c r="K103" s="3" t="inlineStr">
        <x:is>
          <x:t xml:space="preserve">SRC_EPOCH_AI_DATA_CENTERS; EPOCH_RAW_CHIP_QUANTITIES</x:t>
        </x:is>
      </x:c>
      <x:c r="L103" s="3" t="inlineStr">
        <x:is>
          <x:t xml:space="preserve">Latest chip quantity per CSP/data-center/accelerator through year-end; normalized by unit count. Shares are editable.</x:t>
        </x:is>
      </x:c>
    </x:row>
    <x:row r="104">
      <x:c r="A104" s="5" t="str">
        <x:f>B104&amp;"|"&amp;C104&amp;"|"&amp;D104&amp;"|"&amp;E104</x:f>
        <x:v>Base|SpaceXAI|2026|B200/B300 class</x:v>
      </x:c>
      <x:c r="B104" s="3" t="inlineStr">
        <x:is>
          <x:t xml:space="preserve">Base</x:t>
        </x:is>
      </x:c>
      <x:c r="C104" s="3" t="inlineStr">
        <x:is>
          <x:t xml:space="preserve">SpaceXAI</x:t>
        </x:is>
      </x:c>
      <x:c r="D104" s="3" t="n">
        <x:v>2026</x:v>
      </x:c>
      <x:c r="E104" s="25" t="inlineStr">
        <x:is>
          <x:t xml:space="preserve">B200/B300 class</x:t>
        </x:is>
      </x:c>
      <x:c r="F104" s="5" t="str">
        <x:f>IFERROR(INDEX('02x_Accelerator_Catalog'!$C$2:$C$11,MATCH(E104,'02x_Accelerator_Catalog'!$B$2:$B$11,0)),"purpose_or_unbenchmarked")</x:f>
        <x:v>b200_reference</x:v>
      </x:c>
      <x:c r="G104" s="8" t="n">
        <x:f>IFERROR(INDEX('02x_Accelerator_Catalog'!$D$2:$D$11,MATCH(E104,'02x_Accelerator_Catalog'!$B$2:$B$11,0)),"")</x:f>
        <x:v>2.17</x:v>
      </x:c>
      <x:c r="H104" s="17" t="n">
        <x:v>0.70588235</x:v>
      </x:c>
      <x:c r="I104" s="6" t="n">
        <x:f>SUMIFS($H$2:$H$573,$B$2:$B$573,B104,$C$2:$C$573,C104,$D$2:$D$573,D104)</x:f>
        <x:v>1</x:v>
      </x:c>
      <x:c r="J104" s="3" t="inlineStr">
        <x:is>
          <x:t xml:space="preserve">epoch_csp_chip_quantity_latest</x:t>
        </x:is>
      </x:c>
      <x:c r="K104" s="3" t="inlineStr">
        <x:is>
          <x:t xml:space="preserve">SRC_EPOCH_AI_DATA_CENTERS; EPOCH_RAW_CHIP_QUANTITIES</x:t>
        </x:is>
      </x:c>
      <x:c r="L104" s="3" t="inlineStr">
        <x:is>
          <x:t xml:space="preserve">Latest chip quantity per CSP/data-center/accelerator through year-end; normalized by unit count. Shares are editable.</x:t>
        </x:is>
      </x:c>
    </x:row>
    <x:row r="105">
      <x:c r="A105" s="5" t="str">
        <x:f>B105&amp;"|"&amp;C105&amp;"|"&amp;D105&amp;"|"&amp;E105</x:f>
        <x:v>Base|SpaceXAI|2026|H100/H200/A100 class</x:v>
      </x:c>
      <x:c r="B105" s="3" t="inlineStr">
        <x:is>
          <x:t xml:space="preserve">Base</x:t>
        </x:is>
      </x:c>
      <x:c r="C105" s="3" t="inlineStr">
        <x:is>
          <x:t xml:space="preserve">SpaceXAI</x:t>
        </x:is>
      </x:c>
      <x:c r="D105" s="3" t="n">
        <x:v>2026</x:v>
      </x:c>
      <x:c r="E105" s="25" t="inlineStr">
        <x:is>
          <x:t xml:space="preserve">H100/H200/A100 class</x:t>
        </x:is>
      </x:c>
      <x:c r="F105" s="5" t="str">
        <x:f>IFERROR(INDEX('02x_Accelerator_Catalog'!$C$2:$C$11,MATCH(E105,'02x_Accelerator_Catalog'!$B$2:$B$11,0)),"purpose_or_unbenchmarked")</x:f>
        <x:v>h200_reference</x:v>
      </x:c>
      <x:c r="G105" s="8" t="n">
        <x:f>IFERROR(INDEX('02x_Accelerator_Catalog'!$D$2:$D$11,MATCH(E105,'02x_Accelerator_Catalog'!$B$2:$B$11,0)),"")</x:f>
        <x:v>1.73</x:v>
      </x:c>
      <x:c r="H105" s="17" t="n">
        <x:v>0.29411765</x:v>
      </x:c>
      <x:c r="I105" s="6" t="n">
        <x:f>SUMIFS($H$2:$H$573,$B$2:$B$573,B105,$C$2:$C$573,C105,$D$2:$D$573,D105)</x:f>
        <x:v>1</x:v>
      </x:c>
      <x:c r="J105" s="3" t="inlineStr">
        <x:is>
          <x:t xml:space="preserve">epoch_csp_chip_quantity_latest</x:t>
        </x:is>
      </x:c>
      <x:c r="K105" s="3" t="inlineStr">
        <x:is>
          <x:t xml:space="preserve">SRC_EPOCH_AI_DATA_CENTERS; EPOCH_RAW_CHIP_QUANTITIES</x:t>
        </x:is>
      </x:c>
      <x:c r="L105" s="3" t="inlineStr">
        <x:is>
          <x:t xml:space="preserve">Latest chip quantity per CSP/data-center/accelerator through year-end; normalized by unit count. Shares are editable.</x:t>
        </x:is>
      </x:c>
    </x:row>
    <x:row r="106">
      <x:c r="A106" s="5" t="str">
        <x:f>B106&amp;"|"&amp;C106&amp;"|"&amp;D106&amp;"|"&amp;E106</x:f>
        <x:v>Bull|SpaceXAI|2026|B200/B300 class</x:v>
      </x:c>
      <x:c r="B106" s="3" t="inlineStr">
        <x:is>
          <x:t xml:space="preserve">Bull</x:t>
        </x:is>
      </x:c>
      <x:c r="C106" s="3" t="inlineStr">
        <x:is>
          <x:t xml:space="preserve">SpaceXAI</x:t>
        </x:is>
      </x:c>
      <x:c r="D106" s="3" t="n">
        <x:v>2026</x:v>
      </x:c>
      <x:c r="E106" s="25" t="inlineStr">
        <x:is>
          <x:t xml:space="preserve">B200/B300 class</x:t>
        </x:is>
      </x:c>
      <x:c r="F106" s="5" t="str">
        <x:f>IFERROR(INDEX('02x_Accelerator_Catalog'!$C$2:$C$11,MATCH(E106,'02x_Accelerator_Catalog'!$B$2:$B$11,0)),"purpose_or_unbenchmarked")</x:f>
        <x:v>b200_reference</x:v>
      </x:c>
      <x:c r="G106" s="8" t="n">
        <x:f>IFERROR(INDEX('02x_Accelerator_Catalog'!$D$2:$D$11,MATCH(E106,'02x_Accelerator_Catalog'!$B$2:$B$11,0)),"")</x:f>
        <x:v>2.17</x:v>
      </x:c>
      <x:c r="H106" s="17" t="n">
        <x:v>0.70588235</x:v>
      </x:c>
      <x:c r="I106" s="6" t="n">
        <x:f>SUMIFS($H$2:$H$573,$B$2:$B$573,B106,$C$2:$C$573,C106,$D$2:$D$573,D106)</x:f>
        <x:v>1</x:v>
      </x:c>
      <x:c r="J106" s="3" t="inlineStr">
        <x:is>
          <x:t xml:space="preserve">epoch_csp_chip_quantity_latest</x:t>
        </x:is>
      </x:c>
      <x:c r="K106" s="3" t="inlineStr">
        <x:is>
          <x:t xml:space="preserve">SRC_EPOCH_AI_DATA_CENTERS; EPOCH_RAW_CHIP_QUANTITIES</x:t>
        </x:is>
      </x:c>
      <x:c r="L106" s="3" t="inlineStr">
        <x:is>
          <x:t xml:space="preserve">Latest chip quantity per CSP/data-center/accelerator through year-end; normalized by unit count. Shares are editable.</x:t>
        </x:is>
      </x:c>
    </x:row>
    <x:row r="107">
      <x:c r="A107" s="5" t="str">
        <x:f>B107&amp;"|"&amp;C107&amp;"|"&amp;D107&amp;"|"&amp;E107</x:f>
        <x:v>Bull|SpaceXAI|2026|H100/H200/A100 class</x:v>
      </x:c>
      <x:c r="B107" s="3" t="inlineStr">
        <x:is>
          <x:t xml:space="preserve">Bull</x:t>
        </x:is>
      </x:c>
      <x:c r="C107" s="3" t="inlineStr">
        <x:is>
          <x:t xml:space="preserve">SpaceXAI</x:t>
        </x:is>
      </x:c>
      <x:c r="D107" s="3" t="n">
        <x:v>2026</x:v>
      </x:c>
      <x:c r="E107" s="25" t="inlineStr">
        <x:is>
          <x:t xml:space="preserve">H100/H200/A100 class</x:t>
        </x:is>
      </x:c>
      <x:c r="F107" s="5" t="str">
        <x:f>IFERROR(INDEX('02x_Accelerator_Catalog'!$C$2:$C$11,MATCH(E107,'02x_Accelerator_Catalog'!$B$2:$B$11,0)),"purpose_or_unbenchmarked")</x:f>
        <x:v>h200_reference</x:v>
      </x:c>
      <x:c r="G107" s="8" t="n">
        <x:f>IFERROR(INDEX('02x_Accelerator_Catalog'!$D$2:$D$11,MATCH(E107,'02x_Accelerator_Catalog'!$B$2:$B$11,0)),"")</x:f>
        <x:v>1.73</x:v>
      </x:c>
      <x:c r="H107" s="17" t="n">
        <x:v>0.29411765</x:v>
      </x:c>
      <x:c r="I107" s="6" t="n">
        <x:f>SUMIFS($H$2:$H$573,$B$2:$B$573,B107,$C$2:$C$573,C107,$D$2:$D$573,D107)</x:f>
        <x:v>1</x:v>
      </x:c>
      <x:c r="J107" s="3" t="inlineStr">
        <x:is>
          <x:t xml:space="preserve">epoch_csp_chip_quantity_latest</x:t>
        </x:is>
      </x:c>
      <x:c r="K107" s="3" t="inlineStr">
        <x:is>
          <x:t xml:space="preserve">SRC_EPOCH_AI_DATA_CENTERS; EPOCH_RAW_CHIP_QUANTITIES</x:t>
        </x:is>
      </x:c>
      <x:c r="L107" s="3" t="inlineStr">
        <x:is>
          <x:t xml:space="preserve">Latest chip quantity per CSP/data-center/accelerator through year-end; normalized by unit count. Shares are editable.</x:t>
        </x:is>
      </x:c>
    </x:row>
    <x:row r="108">
      <x:c r="A108" s="5" t="str">
        <x:f>B108&amp;"|"&amp;C108&amp;"|"&amp;D108&amp;"|"&amp;E108</x:f>
        <x:v>Grid-Constrained / Efficiency-Upside|SpaceXAI|2026|B200/B300 class</x:v>
      </x:c>
      <x:c r="B108" s="3" t="inlineStr">
        <x:is>
          <x:t xml:space="preserve">Grid-Constrained / Efficiency-Upside</x:t>
        </x:is>
      </x:c>
      <x:c r="C108" s="3" t="inlineStr">
        <x:is>
          <x:t xml:space="preserve">SpaceXAI</x:t>
        </x:is>
      </x:c>
      <x:c r="D108" s="3" t="n">
        <x:v>2026</x:v>
      </x:c>
      <x:c r="E108" s="25" t="inlineStr">
        <x:is>
          <x:t xml:space="preserve">B200/B300 class</x:t>
        </x:is>
      </x:c>
      <x:c r="F108" s="5" t="str">
        <x:f>IFERROR(INDEX('02x_Accelerator_Catalog'!$C$2:$C$11,MATCH(E108,'02x_Accelerator_Catalog'!$B$2:$B$11,0)),"purpose_or_unbenchmarked")</x:f>
        <x:v>b200_reference</x:v>
      </x:c>
      <x:c r="G108" s="8" t="n">
        <x:f>IFERROR(INDEX('02x_Accelerator_Catalog'!$D$2:$D$11,MATCH(E108,'02x_Accelerator_Catalog'!$B$2:$B$11,0)),"")</x:f>
        <x:v>2.17</x:v>
      </x:c>
      <x:c r="H108" s="17" t="n">
        <x:v>0.70588235</x:v>
      </x:c>
      <x:c r="I108" s="6" t="n">
        <x:f>SUMIFS($H$2:$H$573,$B$2:$B$573,B108,$C$2:$C$573,C108,$D$2:$D$573,D108)</x:f>
        <x:v>1</x:v>
      </x:c>
      <x:c r="J108" s="3" t="inlineStr">
        <x:is>
          <x:t xml:space="preserve">epoch_csp_chip_quantity_latest</x:t>
        </x:is>
      </x:c>
      <x:c r="K108" s="3" t="inlineStr">
        <x:is>
          <x:t xml:space="preserve">SRC_EPOCH_AI_DATA_CENTERS; EPOCH_RAW_CHIP_QUANTITIES</x:t>
        </x:is>
      </x:c>
      <x:c r="L108" s="3" t="inlineStr">
        <x:is>
          <x:t xml:space="preserve">Latest chip quantity per CSP/data-center/accelerator through year-end; normalized by unit count. Shares are editable.</x:t>
        </x:is>
      </x:c>
    </x:row>
    <x:row r="109">
      <x:c r="A109" s="5" t="str">
        <x:f>B109&amp;"|"&amp;C109&amp;"|"&amp;D109&amp;"|"&amp;E109</x:f>
        <x:v>Grid-Constrained / Efficiency-Upside|SpaceXAI|2026|H100/H200/A100 class</x:v>
      </x:c>
      <x:c r="B109" s="3" t="inlineStr">
        <x:is>
          <x:t xml:space="preserve">Grid-Constrained / Efficiency-Upside</x:t>
        </x:is>
      </x:c>
      <x:c r="C109" s="3" t="inlineStr">
        <x:is>
          <x:t xml:space="preserve">SpaceXAI</x:t>
        </x:is>
      </x:c>
      <x:c r="D109" s="3" t="n">
        <x:v>2026</x:v>
      </x:c>
      <x:c r="E109" s="25" t="inlineStr">
        <x:is>
          <x:t xml:space="preserve">H100/H200/A100 class</x:t>
        </x:is>
      </x:c>
      <x:c r="F109" s="5" t="str">
        <x:f>IFERROR(INDEX('02x_Accelerator_Catalog'!$C$2:$C$11,MATCH(E109,'02x_Accelerator_Catalog'!$B$2:$B$11,0)),"purpose_or_unbenchmarked")</x:f>
        <x:v>h200_reference</x:v>
      </x:c>
      <x:c r="G109" s="8" t="n">
        <x:f>IFERROR(INDEX('02x_Accelerator_Catalog'!$D$2:$D$11,MATCH(E109,'02x_Accelerator_Catalog'!$B$2:$B$11,0)),"")</x:f>
        <x:v>1.73</x:v>
      </x:c>
      <x:c r="H109" s="17" t="n">
        <x:v>0.29411765</x:v>
      </x:c>
      <x:c r="I109" s="6" t="n">
        <x:f>SUMIFS($H$2:$H$573,$B$2:$B$573,B109,$C$2:$C$573,C109,$D$2:$D$573,D109)</x:f>
        <x:v>1</x:v>
      </x:c>
      <x:c r="J109" s="3" t="inlineStr">
        <x:is>
          <x:t xml:space="preserve">epoch_csp_chip_quantity_latest</x:t>
        </x:is>
      </x:c>
      <x:c r="K109" s="3" t="inlineStr">
        <x:is>
          <x:t xml:space="preserve">SRC_EPOCH_AI_DATA_CENTERS; EPOCH_RAW_CHIP_QUANTITIES</x:t>
        </x:is>
      </x:c>
      <x:c r="L109" s="3" t="inlineStr">
        <x:is>
          <x:t xml:space="preserve">Latest chip quantity per CSP/data-center/accelerator through year-end; normalized by unit count. Shares are editable.</x:t>
        </x:is>
      </x:c>
    </x:row>
    <x:row r="110">
      <x:c r="A110" s="5" t="str">
        <x:f>B110&amp;"|"&amp;C110&amp;"|"&amp;D110&amp;"|"&amp;E110</x:f>
        <x:v>Bear|SpaceXAI|2027|B200/B300 class</x:v>
      </x:c>
      <x:c r="B110" s="3" t="inlineStr">
        <x:is>
          <x:t xml:space="preserve">Bear</x:t>
        </x:is>
      </x:c>
      <x:c r="C110" s="3" t="inlineStr">
        <x:is>
          <x:t xml:space="preserve">SpaceXAI</x:t>
        </x:is>
      </x:c>
      <x:c r="D110" s="3" t="n">
        <x:v>2027</x:v>
      </x:c>
      <x:c r="E110" s="25" t="inlineStr">
        <x:is>
          <x:t xml:space="preserve">B200/B300 class</x:t>
        </x:is>
      </x:c>
      <x:c r="F110" s="5" t="str">
        <x:f>IFERROR(INDEX('02x_Accelerator_Catalog'!$C$2:$C$11,MATCH(E110,'02x_Accelerator_Catalog'!$B$2:$B$11,0)),"purpose_or_unbenchmarked")</x:f>
        <x:v>b200_reference</x:v>
      </x:c>
      <x:c r="G110" s="8" t="n">
        <x:f>IFERROR(INDEX('02x_Accelerator_Catalog'!$D$2:$D$11,MATCH(E110,'02x_Accelerator_Catalog'!$B$2:$B$11,0)),"")</x:f>
        <x:v>2.17</x:v>
      </x:c>
      <x:c r="H110" s="17" t="n">
        <x:v>0.70588235</x:v>
      </x:c>
      <x:c r="I110" s="6" t="n">
        <x:f>SUMIFS($H$2:$H$573,$B$2:$B$573,B110,$C$2:$C$573,C110,$D$2:$D$573,D110)</x:f>
        <x:v>1</x:v>
      </x:c>
      <x:c r="J110" s="3" t="inlineStr">
        <x:is>
          <x:t xml:space="preserve">epoch_csp_chip_quantity_latest</x:t>
        </x:is>
      </x:c>
      <x:c r="K110" s="3" t="inlineStr">
        <x:is>
          <x:t xml:space="preserve">SRC_EPOCH_AI_DATA_CENTERS; EPOCH_RAW_CHIP_QUANTITIES</x:t>
        </x:is>
      </x:c>
      <x:c r="L110" s="3" t="inlineStr">
        <x:is>
          <x:t xml:space="preserve">Latest chip quantity per CSP/data-center/accelerator through year-end; normalized by unit count. Shares are editable.</x:t>
        </x:is>
      </x:c>
    </x:row>
    <x:row r="111">
      <x:c r="A111" s="5" t="str">
        <x:f>B111&amp;"|"&amp;C111&amp;"|"&amp;D111&amp;"|"&amp;E111</x:f>
        <x:v>Bear|SpaceXAI|2027|H100/H200/A100 class</x:v>
      </x:c>
      <x:c r="B111" s="3" t="inlineStr">
        <x:is>
          <x:t xml:space="preserve">Bear</x:t>
        </x:is>
      </x:c>
      <x:c r="C111" s="3" t="inlineStr">
        <x:is>
          <x:t xml:space="preserve">SpaceXAI</x:t>
        </x:is>
      </x:c>
      <x:c r="D111" s="3" t="n">
        <x:v>2027</x:v>
      </x:c>
      <x:c r="E111" s="25" t="inlineStr">
        <x:is>
          <x:t xml:space="preserve">H100/H200/A100 class</x:t>
        </x:is>
      </x:c>
      <x:c r="F111" s="5" t="str">
        <x:f>IFERROR(INDEX('02x_Accelerator_Catalog'!$C$2:$C$11,MATCH(E111,'02x_Accelerator_Catalog'!$B$2:$B$11,0)),"purpose_or_unbenchmarked")</x:f>
        <x:v>h200_reference</x:v>
      </x:c>
      <x:c r="G111" s="8" t="n">
        <x:f>IFERROR(INDEX('02x_Accelerator_Catalog'!$D$2:$D$11,MATCH(E111,'02x_Accelerator_Catalog'!$B$2:$B$11,0)),"")</x:f>
        <x:v>1.73</x:v>
      </x:c>
      <x:c r="H111" s="17" t="n">
        <x:v>0.29411765</x:v>
      </x:c>
      <x:c r="I111" s="6" t="n">
        <x:f>SUMIFS($H$2:$H$573,$B$2:$B$573,B111,$C$2:$C$573,C111,$D$2:$D$573,D111)</x:f>
        <x:v>1</x:v>
      </x:c>
      <x:c r="J111" s="3" t="inlineStr">
        <x:is>
          <x:t xml:space="preserve">epoch_csp_chip_quantity_latest</x:t>
        </x:is>
      </x:c>
      <x:c r="K111" s="3" t="inlineStr">
        <x:is>
          <x:t xml:space="preserve">SRC_EPOCH_AI_DATA_CENTERS; EPOCH_RAW_CHIP_QUANTITIES</x:t>
        </x:is>
      </x:c>
      <x:c r="L111" s="3" t="inlineStr">
        <x:is>
          <x:t xml:space="preserve">Latest chip quantity per CSP/data-center/accelerator through year-end; normalized by unit count. Shares are editable.</x:t>
        </x:is>
      </x:c>
    </x:row>
    <x:row r="112">
      <x:c r="A112" s="5" t="str">
        <x:f>B112&amp;"|"&amp;C112&amp;"|"&amp;D112&amp;"|"&amp;E112</x:f>
        <x:v>Base|SpaceXAI|2027|B200/B300 class</x:v>
      </x:c>
      <x:c r="B112" s="3" t="inlineStr">
        <x:is>
          <x:t xml:space="preserve">Base</x:t>
        </x:is>
      </x:c>
      <x:c r="C112" s="3" t="inlineStr">
        <x:is>
          <x:t xml:space="preserve">SpaceXAI</x:t>
        </x:is>
      </x:c>
      <x:c r="D112" s="3" t="n">
        <x:v>2027</x:v>
      </x:c>
      <x:c r="E112" s="25" t="inlineStr">
        <x:is>
          <x:t xml:space="preserve">B200/B300 class</x:t>
        </x:is>
      </x:c>
      <x:c r="F112" s="5" t="str">
        <x:f>IFERROR(INDEX('02x_Accelerator_Catalog'!$C$2:$C$11,MATCH(E112,'02x_Accelerator_Catalog'!$B$2:$B$11,0)),"purpose_or_unbenchmarked")</x:f>
        <x:v>b200_reference</x:v>
      </x:c>
      <x:c r="G112" s="8" t="n">
        <x:f>IFERROR(INDEX('02x_Accelerator_Catalog'!$D$2:$D$11,MATCH(E112,'02x_Accelerator_Catalog'!$B$2:$B$11,0)),"")</x:f>
        <x:v>2.17</x:v>
      </x:c>
      <x:c r="H112" s="17" t="n">
        <x:v>0.70588235</x:v>
      </x:c>
      <x:c r="I112" s="6" t="n">
        <x:f>SUMIFS($H$2:$H$573,$B$2:$B$573,B112,$C$2:$C$573,C112,$D$2:$D$573,D112)</x:f>
        <x:v>1</x:v>
      </x:c>
      <x:c r="J112" s="3" t="inlineStr">
        <x:is>
          <x:t xml:space="preserve">epoch_csp_chip_quantity_latest</x:t>
        </x:is>
      </x:c>
      <x:c r="K112" s="3" t="inlineStr">
        <x:is>
          <x:t xml:space="preserve">SRC_EPOCH_AI_DATA_CENTERS; EPOCH_RAW_CHIP_QUANTITIES</x:t>
        </x:is>
      </x:c>
      <x:c r="L112" s="3" t="inlineStr">
        <x:is>
          <x:t xml:space="preserve">Latest chip quantity per CSP/data-center/accelerator through year-end; normalized by unit count. Shares are editable.</x:t>
        </x:is>
      </x:c>
    </x:row>
    <x:row r="113">
      <x:c r="A113" s="5" t="str">
        <x:f>B113&amp;"|"&amp;C113&amp;"|"&amp;D113&amp;"|"&amp;E113</x:f>
        <x:v>Base|SpaceXAI|2027|H100/H200/A100 class</x:v>
      </x:c>
      <x:c r="B113" s="3" t="inlineStr">
        <x:is>
          <x:t xml:space="preserve">Base</x:t>
        </x:is>
      </x:c>
      <x:c r="C113" s="3" t="inlineStr">
        <x:is>
          <x:t xml:space="preserve">SpaceXAI</x:t>
        </x:is>
      </x:c>
      <x:c r="D113" s="3" t="n">
        <x:v>2027</x:v>
      </x:c>
      <x:c r="E113" s="25" t="inlineStr">
        <x:is>
          <x:t xml:space="preserve">H100/H200/A100 class</x:t>
        </x:is>
      </x:c>
      <x:c r="F113" s="5" t="str">
        <x:f>IFERROR(INDEX('02x_Accelerator_Catalog'!$C$2:$C$11,MATCH(E113,'02x_Accelerator_Catalog'!$B$2:$B$11,0)),"purpose_or_unbenchmarked")</x:f>
        <x:v>h200_reference</x:v>
      </x:c>
      <x:c r="G113" s="8" t="n">
        <x:f>IFERROR(INDEX('02x_Accelerator_Catalog'!$D$2:$D$11,MATCH(E113,'02x_Accelerator_Catalog'!$B$2:$B$11,0)),"")</x:f>
        <x:v>1.73</x:v>
      </x:c>
      <x:c r="H113" s="17" t="n">
        <x:v>0.29411765</x:v>
      </x:c>
      <x:c r="I113" s="6" t="n">
        <x:f>SUMIFS($H$2:$H$573,$B$2:$B$573,B113,$C$2:$C$573,C113,$D$2:$D$573,D113)</x:f>
        <x:v>1</x:v>
      </x:c>
      <x:c r="J113" s="3" t="inlineStr">
        <x:is>
          <x:t xml:space="preserve">epoch_csp_chip_quantity_latest</x:t>
        </x:is>
      </x:c>
      <x:c r="K113" s="3" t="inlineStr">
        <x:is>
          <x:t xml:space="preserve">SRC_EPOCH_AI_DATA_CENTERS; EPOCH_RAW_CHIP_QUANTITIES</x:t>
        </x:is>
      </x:c>
      <x:c r="L113" s="3" t="inlineStr">
        <x:is>
          <x:t xml:space="preserve">Latest chip quantity per CSP/data-center/accelerator through year-end; normalized by unit count. Shares are editable.</x:t>
        </x:is>
      </x:c>
    </x:row>
    <x:row r="114">
      <x:c r="A114" s="5" t="str">
        <x:f>B114&amp;"|"&amp;C114&amp;"|"&amp;D114&amp;"|"&amp;E114</x:f>
        <x:v>Bull|SpaceXAI|2027|B200/B300 class</x:v>
      </x:c>
      <x:c r="B114" s="3" t="inlineStr">
        <x:is>
          <x:t xml:space="preserve">Bull</x:t>
        </x:is>
      </x:c>
      <x:c r="C114" s="3" t="inlineStr">
        <x:is>
          <x:t xml:space="preserve">SpaceXAI</x:t>
        </x:is>
      </x:c>
      <x:c r="D114" s="3" t="n">
        <x:v>2027</x:v>
      </x:c>
      <x:c r="E114" s="25" t="inlineStr">
        <x:is>
          <x:t xml:space="preserve">B200/B300 class</x:t>
        </x:is>
      </x:c>
      <x:c r="F114" s="5" t="str">
        <x:f>IFERROR(INDEX('02x_Accelerator_Catalog'!$C$2:$C$11,MATCH(E114,'02x_Accelerator_Catalog'!$B$2:$B$11,0)),"purpose_or_unbenchmarked")</x:f>
        <x:v>b200_reference</x:v>
      </x:c>
      <x:c r="G114" s="8" t="n">
        <x:f>IFERROR(INDEX('02x_Accelerator_Catalog'!$D$2:$D$11,MATCH(E114,'02x_Accelerator_Catalog'!$B$2:$B$11,0)),"")</x:f>
        <x:v>2.17</x:v>
      </x:c>
      <x:c r="H114" s="17" t="n">
        <x:v>0.70588235</x:v>
      </x:c>
      <x:c r="I114" s="6" t="n">
        <x:f>SUMIFS($H$2:$H$573,$B$2:$B$573,B114,$C$2:$C$573,C114,$D$2:$D$573,D114)</x:f>
        <x:v>1</x:v>
      </x:c>
      <x:c r="J114" s="3" t="inlineStr">
        <x:is>
          <x:t xml:space="preserve">epoch_csp_chip_quantity_latest</x:t>
        </x:is>
      </x:c>
      <x:c r="K114" s="3" t="inlineStr">
        <x:is>
          <x:t xml:space="preserve">SRC_EPOCH_AI_DATA_CENTERS; EPOCH_RAW_CHIP_QUANTITIES</x:t>
        </x:is>
      </x:c>
      <x:c r="L114" s="3" t="inlineStr">
        <x:is>
          <x:t xml:space="preserve">Latest chip quantity per CSP/data-center/accelerator through year-end; normalized by unit count. Shares are editable.</x:t>
        </x:is>
      </x:c>
    </x:row>
    <x:row r="115">
      <x:c r="A115" s="5" t="str">
        <x:f>B115&amp;"|"&amp;C115&amp;"|"&amp;D115&amp;"|"&amp;E115</x:f>
        <x:v>Bull|SpaceXAI|2027|H100/H200/A100 class</x:v>
      </x:c>
      <x:c r="B115" s="3" t="inlineStr">
        <x:is>
          <x:t xml:space="preserve">Bull</x:t>
        </x:is>
      </x:c>
      <x:c r="C115" s="3" t="inlineStr">
        <x:is>
          <x:t xml:space="preserve">SpaceXAI</x:t>
        </x:is>
      </x:c>
      <x:c r="D115" s="3" t="n">
        <x:v>2027</x:v>
      </x:c>
      <x:c r="E115" s="25" t="inlineStr">
        <x:is>
          <x:t xml:space="preserve">H100/H200/A100 class</x:t>
        </x:is>
      </x:c>
      <x:c r="F115" s="5" t="str">
        <x:f>IFERROR(INDEX('02x_Accelerator_Catalog'!$C$2:$C$11,MATCH(E115,'02x_Accelerator_Catalog'!$B$2:$B$11,0)),"purpose_or_unbenchmarked")</x:f>
        <x:v>h200_reference</x:v>
      </x:c>
      <x:c r="G115" s="8" t="n">
        <x:f>IFERROR(INDEX('02x_Accelerator_Catalog'!$D$2:$D$11,MATCH(E115,'02x_Accelerator_Catalog'!$B$2:$B$11,0)),"")</x:f>
        <x:v>1.73</x:v>
      </x:c>
      <x:c r="H115" s="17" t="n">
        <x:v>0.29411765</x:v>
      </x:c>
      <x:c r="I115" s="6" t="n">
        <x:f>SUMIFS($H$2:$H$573,$B$2:$B$573,B115,$C$2:$C$573,C115,$D$2:$D$573,D115)</x:f>
        <x:v>1</x:v>
      </x:c>
      <x:c r="J115" s="3" t="inlineStr">
        <x:is>
          <x:t xml:space="preserve">epoch_csp_chip_quantity_latest</x:t>
        </x:is>
      </x:c>
      <x:c r="K115" s="3" t="inlineStr">
        <x:is>
          <x:t xml:space="preserve">SRC_EPOCH_AI_DATA_CENTERS; EPOCH_RAW_CHIP_QUANTITIES</x:t>
        </x:is>
      </x:c>
      <x:c r="L115" s="3" t="inlineStr">
        <x:is>
          <x:t xml:space="preserve">Latest chip quantity per CSP/data-center/accelerator through year-end; normalized by unit count. Shares are editable.</x:t>
        </x:is>
      </x:c>
    </x:row>
    <x:row r="116">
      <x:c r="A116" s="5" t="str">
        <x:f>B116&amp;"|"&amp;C116&amp;"|"&amp;D116&amp;"|"&amp;E116</x:f>
        <x:v>Grid-Constrained / Efficiency-Upside|SpaceXAI|2027|B200/B300 class</x:v>
      </x:c>
      <x:c r="B116" s="3" t="inlineStr">
        <x:is>
          <x:t xml:space="preserve">Grid-Constrained / Efficiency-Upside</x:t>
        </x:is>
      </x:c>
      <x:c r="C116" s="3" t="inlineStr">
        <x:is>
          <x:t xml:space="preserve">SpaceXAI</x:t>
        </x:is>
      </x:c>
      <x:c r="D116" s="3" t="n">
        <x:v>2027</x:v>
      </x:c>
      <x:c r="E116" s="25" t="inlineStr">
        <x:is>
          <x:t xml:space="preserve">B200/B300 class</x:t>
        </x:is>
      </x:c>
      <x:c r="F116" s="5" t="str">
        <x:f>IFERROR(INDEX('02x_Accelerator_Catalog'!$C$2:$C$11,MATCH(E116,'02x_Accelerator_Catalog'!$B$2:$B$11,0)),"purpose_or_unbenchmarked")</x:f>
        <x:v>b200_reference</x:v>
      </x:c>
      <x:c r="G116" s="8" t="n">
        <x:f>IFERROR(INDEX('02x_Accelerator_Catalog'!$D$2:$D$11,MATCH(E116,'02x_Accelerator_Catalog'!$B$2:$B$11,0)),"")</x:f>
        <x:v>2.17</x:v>
      </x:c>
      <x:c r="H116" s="17" t="n">
        <x:v>0.70588235</x:v>
      </x:c>
      <x:c r="I116" s="6" t="n">
        <x:f>SUMIFS($H$2:$H$573,$B$2:$B$573,B116,$C$2:$C$573,C116,$D$2:$D$573,D116)</x:f>
        <x:v>1</x:v>
      </x:c>
      <x:c r="J116" s="3" t="inlineStr">
        <x:is>
          <x:t xml:space="preserve">epoch_csp_chip_quantity_latest</x:t>
        </x:is>
      </x:c>
      <x:c r="K116" s="3" t="inlineStr">
        <x:is>
          <x:t xml:space="preserve">SRC_EPOCH_AI_DATA_CENTERS; EPOCH_RAW_CHIP_QUANTITIES</x:t>
        </x:is>
      </x:c>
      <x:c r="L116" s="3" t="inlineStr">
        <x:is>
          <x:t xml:space="preserve">Latest chip quantity per CSP/data-center/accelerator through year-end; normalized by unit count. Shares are editable.</x:t>
        </x:is>
      </x:c>
    </x:row>
    <x:row r="117">
      <x:c r="A117" s="5" t="str">
        <x:f>B117&amp;"|"&amp;C117&amp;"|"&amp;D117&amp;"|"&amp;E117</x:f>
        <x:v>Grid-Constrained / Efficiency-Upside|SpaceXAI|2027|H100/H200/A100 class</x:v>
      </x:c>
      <x:c r="B117" s="3" t="inlineStr">
        <x:is>
          <x:t xml:space="preserve">Grid-Constrained / Efficiency-Upside</x:t>
        </x:is>
      </x:c>
      <x:c r="C117" s="3" t="inlineStr">
        <x:is>
          <x:t xml:space="preserve">SpaceXAI</x:t>
        </x:is>
      </x:c>
      <x:c r="D117" s="3" t="n">
        <x:v>2027</x:v>
      </x:c>
      <x:c r="E117" s="25" t="inlineStr">
        <x:is>
          <x:t xml:space="preserve">H100/H200/A100 class</x:t>
        </x:is>
      </x:c>
      <x:c r="F117" s="5" t="str">
        <x:f>IFERROR(INDEX('02x_Accelerator_Catalog'!$C$2:$C$11,MATCH(E117,'02x_Accelerator_Catalog'!$B$2:$B$11,0)),"purpose_or_unbenchmarked")</x:f>
        <x:v>h200_reference</x:v>
      </x:c>
      <x:c r="G117" s="8" t="n">
        <x:f>IFERROR(INDEX('02x_Accelerator_Catalog'!$D$2:$D$11,MATCH(E117,'02x_Accelerator_Catalog'!$B$2:$B$11,0)),"")</x:f>
        <x:v>1.73</x:v>
      </x:c>
      <x:c r="H117" s="17" t="n">
        <x:v>0.29411765</x:v>
      </x:c>
      <x:c r="I117" s="6" t="n">
        <x:f>SUMIFS($H$2:$H$573,$B$2:$B$573,B117,$C$2:$C$573,C117,$D$2:$D$573,D117)</x:f>
        <x:v>1</x:v>
      </x:c>
      <x:c r="J117" s="3" t="inlineStr">
        <x:is>
          <x:t xml:space="preserve">epoch_csp_chip_quantity_latest</x:t>
        </x:is>
      </x:c>
      <x:c r="K117" s="3" t="inlineStr">
        <x:is>
          <x:t xml:space="preserve">SRC_EPOCH_AI_DATA_CENTERS; EPOCH_RAW_CHIP_QUANTITIES</x:t>
        </x:is>
      </x:c>
      <x:c r="L117" s="3" t="inlineStr">
        <x:is>
          <x:t xml:space="preserve">Latest chip quantity per CSP/data-center/accelerator through year-end; normalized by unit count. Shares are editable.</x:t>
        </x:is>
      </x:c>
    </x:row>
    <x:row r="118">
      <x:c r="A118" s="5" t="str">
        <x:f>B118&amp;"|"&amp;C118&amp;"|"&amp;D118&amp;"|"&amp;E118</x:f>
        <x:v>Bear|SpaceXAI|2028|B200/B300 class</x:v>
      </x:c>
      <x:c r="B118" s="3" t="inlineStr">
        <x:is>
          <x:t xml:space="preserve">Bear</x:t>
        </x:is>
      </x:c>
      <x:c r="C118" s="3" t="inlineStr">
        <x:is>
          <x:t xml:space="preserve">SpaceXAI</x:t>
        </x:is>
      </x:c>
      <x:c r="D118" s="3" t="n">
        <x:v>2028</x:v>
      </x:c>
      <x:c r="E118" s="25" t="inlineStr">
        <x:is>
          <x:t xml:space="preserve">B200/B300 class</x:t>
        </x:is>
      </x:c>
      <x:c r="F118" s="5" t="str">
        <x:f>IFERROR(INDEX('02x_Accelerator_Catalog'!$C$2:$C$11,MATCH(E118,'02x_Accelerator_Catalog'!$B$2:$B$11,0)),"purpose_or_unbenchmarked")</x:f>
        <x:v>b200_reference</x:v>
      </x:c>
      <x:c r="G118" s="8" t="n">
        <x:f>IFERROR(INDEX('02x_Accelerator_Catalog'!$D$2:$D$11,MATCH(E118,'02x_Accelerator_Catalog'!$B$2:$B$11,0)),"")</x:f>
        <x:v>2.17</x:v>
      </x:c>
      <x:c r="H118" s="17" t="n">
        <x:v>0.70588235</x:v>
      </x:c>
      <x:c r="I118" s="6" t="n">
        <x:f>SUMIFS($H$2:$H$573,$B$2:$B$573,B118,$C$2:$C$573,C118,$D$2:$D$573,D118)</x:f>
        <x:v>1</x:v>
      </x:c>
      <x:c r="J118" s="3" t="inlineStr">
        <x:is>
          <x:t xml:space="preserve">epoch_csp_chip_quantity_latest</x:t>
        </x:is>
      </x:c>
      <x:c r="K118" s="3" t="inlineStr">
        <x:is>
          <x:t xml:space="preserve">SRC_EPOCH_AI_DATA_CENTERS; EPOCH_RAW_CHIP_QUANTITIES</x:t>
        </x:is>
      </x:c>
      <x:c r="L118" s="3" t="inlineStr">
        <x:is>
          <x:t xml:space="preserve">Latest chip quantity per CSP/data-center/accelerator through year-end; normalized by unit count. Shares are editable.</x:t>
        </x:is>
      </x:c>
    </x:row>
    <x:row r="119">
      <x:c r="A119" s="5" t="str">
        <x:f>B119&amp;"|"&amp;C119&amp;"|"&amp;D119&amp;"|"&amp;E119</x:f>
        <x:v>Bear|SpaceXAI|2028|H100/H200/A100 class</x:v>
      </x:c>
      <x:c r="B119" s="3" t="inlineStr">
        <x:is>
          <x:t xml:space="preserve">Bear</x:t>
        </x:is>
      </x:c>
      <x:c r="C119" s="3" t="inlineStr">
        <x:is>
          <x:t xml:space="preserve">SpaceXAI</x:t>
        </x:is>
      </x:c>
      <x:c r="D119" s="3" t="n">
        <x:v>2028</x:v>
      </x:c>
      <x:c r="E119" s="25" t="inlineStr">
        <x:is>
          <x:t xml:space="preserve">H100/H200/A100 class</x:t>
        </x:is>
      </x:c>
      <x:c r="F119" s="5" t="str">
        <x:f>IFERROR(INDEX('02x_Accelerator_Catalog'!$C$2:$C$11,MATCH(E119,'02x_Accelerator_Catalog'!$B$2:$B$11,0)),"purpose_or_unbenchmarked")</x:f>
        <x:v>h200_reference</x:v>
      </x:c>
      <x:c r="G119" s="8" t="n">
        <x:f>IFERROR(INDEX('02x_Accelerator_Catalog'!$D$2:$D$11,MATCH(E119,'02x_Accelerator_Catalog'!$B$2:$B$11,0)),"")</x:f>
        <x:v>1.73</x:v>
      </x:c>
      <x:c r="H119" s="17" t="n">
        <x:v>0.29411765</x:v>
      </x:c>
      <x:c r="I119" s="6" t="n">
        <x:f>SUMIFS($H$2:$H$573,$B$2:$B$573,B119,$C$2:$C$573,C119,$D$2:$D$573,D119)</x:f>
        <x:v>1</x:v>
      </x:c>
      <x:c r="J119" s="3" t="inlineStr">
        <x:is>
          <x:t xml:space="preserve">epoch_csp_chip_quantity_latest</x:t>
        </x:is>
      </x:c>
      <x:c r="K119" s="3" t="inlineStr">
        <x:is>
          <x:t xml:space="preserve">SRC_EPOCH_AI_DATA_CENTERS; EPOCH_RAW_CHIP_QUANTITIES</x:t>
        </x:is>
      </x:c>
      <x:c r="L119" s="3" t="inlineStr">
        <x:is>
          <x:t xml:space="preserve">Latest chip quantity per CSP/data-center/accelerator through year-end; normalized by unit count. Shares are editable.</x:t>
        </x:is>
      </x:c>
    </x:row>
    <x:row r="120">
      <x:c r="A120" s="5" t="str">
        <x:f>B120&amp;"|"&amp;C120&amp;"|"&amp;D120&amp;"|"&amp;E120</x:f>
        <x:v>Base|SpaceXAI|2028|B200/B300 class</x:v>
      </x:c>
      <x:c r="B120" s="3" t="inlineStr">
        <x:is>
          <x:t xml:space="preserve">Base</x:t>
        </x:is>
      </x:c>
      <x:c r="C120" s="3" t="inlineStr">
        <x:is>
          <x:t xml:space="preserve">SpaceXAI</x:t>
        </x:is>
      </x:c>
      <x:c r="D120" s="3" t="n">
        <x:v>2028</x:v>
      </x:c>
      <x:c r="E120" s="25" t="inlineStr">
        <x:is>
          <x:t xml:space="preserve">B200/B300 class</x:t>
        </x:is>
      </x:c>
      <x:c r="F120" s="5" t="str">
        <x:f>IFERROR(INDEX('02x_Accelerator_Catalog'!$C$2:$C$11,MATCH(E120,'02x_Accelerator_Catalog'!$B$2:$B$11,0)),"purpose_or_unbenchmarked")</x:f>
        <x:v>b200_reference</x:v>
      </x:c>
      <x:c r="G120" s="8" t="n">
        <x:f>IFERROR(INDEX('02x_Accelerator_Catalog'!$D$2:$D$11,MATCH(E120,'02x_Accelerator_Catalog'!$B$2:$B$11,0)),"")</x:f>
        <x:v>2.17</x:v>
      </x:c>
      <x:c r="H120" s="17" t="n">
        <x:v>0.70588235</x:v>
      </x:c>
      <x:c r="I120" s="6" t="n">
        <x:f>SUMIFS($H$2:$H$573,$B$2:$B$573,B120,$C$2:$C$573,C120,$D$2:$D$573,D120)</x:f>
        <x:v>1</x:v>
      </x:c>
      <x:c r="J120" s="3" t="inlineStr">
        <x:is>
          <x:t xml:space="preserve">epoch_csp_chip_quantity_latest</x:t>
        </x:is>
      </x:c>
      <x:c r="K120" s="3" t="inlineStr">
        <x:is>
          <x:t xml:space="preserve">SRC_EPOCH_AI_DATA_CENTERS; EPOCH_RAW_CHIP_QUANTITIES</x:t>
        </x:is>
      </x:c>
      <x:c r="L120" s="3" t="inlineStr">
        <x:is>
          <x:t xml:space="preserve">Latest chip quantity per CSP/data-center/accelerator through year-end; normalized by unit count. Shares are editable.</x:t>
        </x:is>
      </x:c>
    </x:row>
    <x:row r="121">
      <x:c r="A121" s="5" t="str">
        <x:f>B121&amp;"|"&amp;C121&amp;"|"&amp;D121&amp;"|"&amp;E121</x:f>
        <x:v>Base|SpaceXAI|2028|H100/H200/A100 class</x:v>
      </x:c>
      <x:c r="B121" s="3" t="inlineStr">
        <x:is>
          <x:t xml:space="preserve">Base</x:t>
        </x:is>
      </x:c>
      <x:c r="C121" s="3" t="inlineStr">
        <x:is>
          <x:t xml:space="preserve">SpaceXAI</x:t>
        </x:is>
      </x:c>
      <x:c r="D121" s="3" t="n">
        <x:v>2028</x:v>
      </x:c>
      <x:c r="E121" s="25" t="inlineStr">
        <x:is>
          <x:t xml:space="preserve">H100/H200/A100 class</x:t>
        </x:is>
      </x:c>
      <x:c r="F121" s="5" t="str">
        <x:f>IFERROR(INDEX('02x_Accelerator_Catalog'!$C$2:$C$11,MATCH(E121,'02x_Accelerator_Catalog'!$B$2:$B$11,0)),"purpose_or_unbenchmarked")</x:f>
        <x:v>h200_reference</x:v>
      </x:c>
      <x:c r="G121" s="8" t="n">
        <x:f>IFERROR(INDEX('02x_Accelerator_Catalog'!$D$2:$D$11,MATCH(E121,'02x_Accelerator_Catalog'!$B$2:$B$11,0)),"")</x:f>
        <x:v>1.73</x:v>
      </x:c>
      <x:c r="H121" s="17" t="n">
        <x:v>0.29411765</x:v>
      </x:c>
      <x:c r="I121" s="6" t="n">
        <x:f>SUMIFS($H$2:$H$573,$B$2:$B$573,B121,$C$2:$C$573,C121,$D$2:$D$573,D121)</x:f>
        <x:v>1</x:v>
      </x:c>
      <x:c r="J121" s="3" t="inlineStr">
        <x:is>
          <x:t xml:space="preserve">epoch_csp_chip_quantity_latest</x:t>
        </x:is>
      </x:c>
      <x:c r="K121" s="3" t="inlineStr">
        <x:is>
          <x:t xml:space="preserve">SRC_EPOCH_AI_DATA_CENTERS; EPOCH_RAW_CHIP_QUANTITIES</x:t>
        </x:is>
      </x:c>
      <x:c r="L121" s="3" t="inlineStr">
        <x:is>
          <x:t xml:space="preserve">Latest chip quantity per CSP/data-center/accelerator through year-end; normalized by unit count. Shares are editable.</x:t>
        </x:is>
      </x:c>
    </x:row>
    <x:row r="122">
      <x:c r="A122" s="5" t="str">
        <x:f>B122&amp;"|"&amp;C122&amp;"|"&amp;D122&amp;"|"&amp;E122</x:f>
        <x:v>Bull|SpaceXAI|2028|B200/B300 class</x:v>
      </x:c>
      <x:c r="B122" s="3" t="inlineStr">
        <x:is>
          <x:t xml:space="preserve">Bull</x:t>
        </x:is>
      </x:c>
      <x:c r="C122" s="3" t="inlineStr">
        <x:is>
          <x:t xml:space="preserve">SpaceXAI</x:t>
        </x:is>
      </x:c>
      <x:c r="D122" s="3" t="n">
        <x:v>2028</x:v>
      </x:c>
      <x:c r="E122" s="25" t="inlineStr">
        <x:is>
          <x:t xml:space="preserve">B200/B300 class</x:t>
        </x:is>
      </x:c>
      <x:c r="F122" s="5" t="str">
        <x:f>IFERROR(INDEX('02x_Accelerator_Catalog'!$C$2:$C$11,MATCH(E122,'02x_Accelerator_Catalog'!$B$2:$B$11,0)),"purpose_or_unbenchmarked")</x:f>
        <x:v>b200_reference</x:v>
      </x:c>
      <x:c r="G122" s="8" t="n">
        <x:f>IFERROR(INDEX('02x_Accelerator_Catalog'!$D$2:$D$11,MATCH(E122,'02x_Accelerator_Catalog'!$B$2:$B$11,0)),"")</x:f>
        <x:v>2.17</x:v>
      </x:c>
      <x:c r="H122" s="17" t="n">
        <x:v>0.70588235</x:v>
      </x:c>
      <x:c r="I122" s="6" t="n">
        <x:f>SUMIFS($H$2:$H$573,$B$2:$B$573,B122,$C$2:$C$573,C122,$D$2:$D$573,D122)</x:f>
        <x:v>1</x:v>
      </x:c>
      <x:c r="J122" s="3" t="inlineStr">
        <x:is>
          <x:t xml:space="preserve">epoch_csp_chip_quantity_latest</x:t>
        </x:is>
      </x:c>
      <x:c r="K122" s="3" t="inlineStr">
        <x:is>
          <x:t xml:space="preserve">SRC_EPOCH_AI_DATA_CENTERS; EPOCH_RAW_CHIP_QUANTITIES</x:t>
        </x:is>
      </x:c>
      <x:c r="L122" s="3" t="inlineStr">
        <x:is>
          <x:t xml:space="preserve">Latest chip quantity per CSP/data-center/accelerator through year-end; normalized by unit count. Shares are editable.</x:t>
        </x:is>
      </x:c>
    </x:row>
    <x:row r="123">
      <x:c r="A123" s="5" t="str">
        <x:f>B123&amp;"|"&amp;C123&amp;"|"&amp;D123&amp;"|"&amp;E123</x:f>
        <x:v>Bull|SpaceXAI|2028|H100/H200/A100 class</x:v>
      </x:c>
      <x:c r="B123" s="3" t="inlineStr">
        <x:is>
          <x:t xml:space="preserve">Bull</x:t>
        </x:is>
      </x:c>
      <x:c r="C123" s="3" t="inlineStr">
        <x:is>
          <x:t xml:space="preserve">SpaceXAI</x:t>
        </x:is>
      </x:c>
      <x:c r="D123" s="3" t="n">
        <x:v>2028</x:v>
      </x:c>
      <x:c r="E123" s="25" t="inlineStr">
        <x:is>
          <x:t xml:space="preserve">H100/H200/A100 class</x:t>
        </x:is>
      </x:c>
      <x:c r="F123" s="5" t="str">
        <x:f>IFERROR(INDEX('02x_Accelerator_Catalog'!$C$2:$C$11,MATCH(E123,'02x_Accelerator_Catalog'!$B$2:$B$11,0)),"purpose_or_unbenchmarked")</x:f>
        <x:v>h200_reference</x:v>
      </x:c>
      <x:c r="G123" s="8" t="n">
        <x:f>IFERROR(INDEX('02x_Accelerator_Catalog'!$D$2:$D$11,MATCH(E123,'02x_Accelerator_Catalog'!$B$2:$B$11,0)),"")</x:f>
        <x:v>1.73</x:v>
      </x:c>
      <x:c r="H123" s="17" t="n">
        <x:v>0.29411765</x:v>
      </x:c>
      <x:c r="I123" s="6" t="n">
        <x:f>SUMIFS($H$2:$H$573,$B$2:$B$573,B123,$C$2:$C$573,C123,$D$2:$D$573,D123)</x:f>
        <x:v>1</x:v>
      </x:c>
      <x:c r="J123" s="3" t="inlineStr">
        <x:is>
          <x:t xml:space="preserve">epoch_csp_chip_quantity_latest</x:t>
        </x:is>
      </x:c>
      <x:c r="K123" s="3" t="inlineStr">
        <x:is>
          <x:t xml:space="preserve">SRC_EPOCH_AI_DATA_CENTERS; EPOCH_RAW_CHIP_QUANTITIES</x:t>
        </x:is>
      </x:c>
      <x:c r="L123" s="3" t="inlineStr">
        <x:is>
          <x:t xml:space="preserve">Latest chip quantity per CSP/data-center/accelerator through year-end; normalized by unit count. Shares are editable.</x:t>
        </x:is>
      </x:c>
    </x:row>
    <x:row r="124">
      <x:c r="A124" s="5" t="str">
        <x:f>B124&amp;"|"&amp;C124&amp;"|"&amp;D124&amp;"|"&amp;E124</x:f>
        <x:v>Grid-Constrained / Efficiency-Upside|SpaceXAI|2028|B200/B300 class</x:v>
      </x:c>
      <x:c r="B124" s="3" t="inlineStr">
        <x:is>
          <x:t xml:space="preserve">Grid-Constrained / Efficiency-Upside</x:t>
        </x:is>
      </x:c>
      <x:c r="C124" s="3" t="inlineStr">
        <x:is>
          <x:t xml:space="preserve">SpaceXAI</x:t>
        </x:is>
      </x:c>
      <x:c r="D124" s="3" t="n">
        <x:v>2028</x:v>
      </x:c>
      <x:c r="E124" s="25" t="inlineStr">
        <x:is>
          <x:t xml:space="preserve">B200/B300 class</x:t>
        </x:is>
      </x:c>
      <x:c r="F124" s="5" t="str">
        <x:f>IFERROR(INDEX('02x_Accelerator_Catalog'!$C$2:$C$11,MATCH(E124,'02x_Accelerator_Catalog'!$B$2:$B$11,0)),"purpose_or_unbenchmarked")</x:f>
        <x:v>b200_reference</x:v>
      </x:c>
      <x:c r="G124" s="8" t="n">
        <x:f>IFERROR(INDEX('02x_Accelerator_Catalog'!$D$2:$D$11,MATCH(E124,'02x_Accelerator_Catalog'!$B$2:$B$11,0)),"")</x:f>
        <x:v>2.17</x:v>
      </x:c>
      <x:c r="H124" s="17" t="n">
        <x:v>0.70588235</x:v>
      </x:c>
      <x:c r="I124" s="6" t="n">
        <x:f>SUMIFS($H$2:$H$573,$B$2:$B$573,B124,$C$2:$C$573,C124,$D$2:$D$573,D124)</x:f>
        <x:v>1</x:v>
      </x:c>
      <x:c r="J124" s="3" t="inlineStr">
        <x:is>
          <x:t xml:space="preserve">epoch_csp_chip_quantity_latest</x:t>
        </x:is>
      </x:c>
      <x:c r="K124" s="3" t="inlineStr">
        <x:is>
          <x:t xml:space="preserve">SRC_EPOCH_AI_DATA_CENTERS; EPOCH_RAW_CHIP_QUANTITIES</x:t>
        </x:is>
      </x:c>
      <x:c r="L124" s="3" t="inlineStr">
        <x:is>
          <x:t xml:space="preserve">Latest chip quantity per CSP/data-center/accelerator through year-end; normalized by unit count. Shares are editable.</x:t>
        </x:is>
      </x:c>
    </x:row>
    <x:row r="125">
      <x:c r="A125" s="5" t="str">
        <x:f>B125&amp;"|"&amp;C125&amp;"|"&amp;D125&amp;"|"&amp;E125</x:f>
        <x:v>Grid-Constrained / Efficiency-Upside|SpaceXAI|2028|H100/H200/A100 class</x:v>
      </x:c>
      <x:c r="B125" s="3" t="inlineStr">
        <x:is>
          <x:t xml:space="preserve">Grid-Constrained / Efficiency-Upside</x:t>
        </x:is>
      </x:c>
      <x:c r="C125" s="3" t="inlineStr">
        <x:is>
          <x:t xml:space="preserve">SpaceXAI</x:t>
        </x:is>
      </x:c>
      <x:c r="D125" s="3" t="n">
        <x:v>2028</x:v>
      </x:c>
      <x:c r="E125" s="25" t="inlineStr">
        <x:is>
          <x:t xml:space="preserve">H100/H200/A100 class</x:t>
        </x:is>
      </x:c>
      <x:c r="F125" s="5" t="str">
        <x:f>IFERROR(INDEX('02x_Accelerator_Catalog'!$C$2:$C$11,MATCH(E125,'02x_Accelerator_Catalog'!$B$2:$B$11,0)),"purpose_or_unbenchmarked")</x:f>
        <x:v>h200_reference</x:v>
      </x:c>
      <x:c r="G125" s="8" t="n">
        <x:f>IFERROR(INDEX('02x_Accelerator_Catalog'!$D$2:$D$11,MATCH(E125,'02x_Accelerator_Catalog'!$B$2:$B$11,0)),"")</x:f>
        <x:v>1.73</x:v>
      </x:c>
      <x:c r="H125" s="17" t="n">
        <x:v>0.29411765</x:v>
      </x:c>
      <x:c r="I125" s="6" t="n">
        <x:f>SUMIFS($H$2:$H$573,$B$2:$B$573,B125,$C$2:$C$573,C125,$D$2:$D$573,D125)</x:f>
        <x:v>1</x:v>
      </x:c>
      <x:c r="J125" s="3" t="inlineStr">
        <x:is>
          <x:t xml:space="preserve">epoch_csp_chip_quantity_latest</x:t>
        </x:is>
      </x:c>
      <x:c r="K125" s="3" t="inlineStr">
        <x:is>
          <x:t xml:space="preserve">SRC_EPOCH_AI_DATA_CENTERS; EPOCH_RAW_CHIP_QUANTITIES</x:t>
        </x:is>
      </x:c>
      <x:c r="L125" s="3" t="inlineStr">
        <x:is>
          <x:t xml:space="preserve">Latest chip quantity per CSP/data-center/accelerator through year-end; normalized by unit count. Shares are editable.</x:t>
        </x:is>
      </x:c>
    </x:row>
    <x:row r="126">
      <x:c r="A126" s="5" t="str">
        <x:f>B126&amp;"|"&amp;C126&amp;"|"&amp;D126&amp;"|"&amp;E126</x:f>
        <x:v>Bear|SpaceXAI|2029|B200/B300 class</x:v>
      </x:c>
      <x:c r="B126" s="3" t="inlineStr">
        <x:is>
          <x:t xml:space="preserve">Bear</x:t>
        </x:is>
      </x:c>
      <x:c r="C126" s="3" t="inlineStr">
        <x:is>
          <x:t xml:space="preserve">SpaceXAI</x:t>
        </x:is>
      </x:c>
      <x:c r="D126" s="3" t="n">
        <x:v>2029</x:v>
      </x:c>
      <x:c r="E126" s="25" t="inlineStr">
        <x:is>
          <x:t xml:space="preserve">B200/B300 class</x:t>
        </x:is>
      </x:c>
      <x:c r="F126" s="5" t="str">
        <x:f>IFERROR(INDEX('02x_Accelerator_Catalog'!$C$2:$C$11,MATCH(E126,'02x_Accelerator_Catalog'!$B$2:$B$11,0)),"purpose_or_unbenchmarked")</x:f>
        <x:v>b200_reference</x:v>
      </x:c>
      <x:c r="G126" s="8" t="n">
        <x:f>IFERROR(INDEX('02x_Accelerator_Catalog'!$D$2:$D$11,MATCH(E126,'02x_Accelerator_Catalog'!$B$2:$B$11,0)),"")</x:f>
        <x:v>2.17</x:v>
      </x:c>
      <x:c r="H126" s="17" t="n">
        <x:v>0.70588235</x:v>
      </x:c>
      <x:c r="I126" s="6" t="n">
        <x:f>SUMIFS($H$2:$H$573,$B$2:$B$573,B126,$C$2:$C$573,C126,$D$2:$D$573,D126)</x:f>
        <x:v>1</x:v>
      </x:c>
      <x:c r="J126" s="3" t="inlineStr">
        <x:is>
          <x:t xml:space="preserve">epoch_csp_chip_quantity_latest</x:t>
        </x:is>
      </x:c>
      <x:c r="K126" s="3" t="inlineStr">
        <x:is>
          <x:t xml:space="preserve">SRC_EPOCH_AI_DATA_CENTERS; EPOCH_RAW_CHIP_QUANTITIES</x:t>
        </x:is>
      </x:c>
      <x:c r="L126" s="3" t="inlineStr">
        <x:is>
          <x:t xml:space="preserve">Latest chip quantity per CSP/data-center/accelerator through year-end; normalized by unit count. Shares are editable.</x:t>
        </x:is>
      </x:c>
    </x:row>
    <x:row r="127">
      <x:c r="A127" s="5" t="str">
        <x:f>B127&amp;"|"&amp;C127&amp;"|"&amp;D127&amp;"|"&amp;E127</x:f>
        <x:v>Bear|SpaceXAI|2029|H100/H200/A100 class</x:v>
      </x:c>
      <x:c r="B127" s="3" t="inlineStr">
        <x:is>
          <x:t xml:space="preserve">Bear</x:t>
        </x:is>
      </x:c>
      <x:c r="C127" s="3" t="inlineStr">
        <x:is>
          <x:t xml:space="preserve">SpaceXAI</x:t>
        </x:is>
      </x:c>
      <x:c r="D127" s="3" t="n">
        <x:v>2029</x:v>
      </x:c>
      <x:c r="E127" s="25" t="inlineStr">
        <x:is>
          <x:t xml:space="preserve">H100/H200/A100 class</x:t>
        </x:is>
      </x:c>
      <x:c r="F127" s="5" t="str">
        <x:f>IFERROR(INDEX('02x_Accelerator_Catalog'!$C$2:$C$11,MATCH(E127,'02x_Accelerator_Catalog'!$B$2:$B$11,0)),"purpose_or_unbenchmarked")</x:f>
        <x:v>h200_reference</x:v>
      </x:c>
      <x:c r="G127" s="8" t="n">
        <x:f>IFERROR(INDEX('02x_Accelerator_Catalog'!$D$2:$D$11,MATCH(E127,'02x_Accelerator_Catalog'!$B$2:$B$11,0)),"")</x:f>
        <x:v>1.73</x:v>
      </x:c>
      <x:c r="H127" s="17" t="n">
        <x:v>0.29411765</x:v>
      </x:c>
      <x:c r="I127" s="6" t="n">
        <x:f>SUMIFS($H$2:$H$573,$B$2:$B$573,B127,$C$2:$C$573,C127,$D$2:$D$573,D127)</x:f>
        <x:v>1</x:v>
      </x:c>
      <x:c r="J127" s="3" t="inlineStr">
        <x:is>
          <x:t xml:space="preserve">epoch_csp_chip_quantity_latest</x:t>
        </x:is>
      </x:c>
      <x:c r="K127" s="3" t="inlineStr">
        <x:is>
          <x:t xml:space="preserve">SRC_EPOCH_AI_DATA_CENTERS; EPOCH_RAW_CHIP_QUANTITIES</x:t>
        </x:is>
      </x:c>
      <x:c r="L127" s="3" t="inlineStr">
        <x:is>
          <x:t xml:space="preserve">Latest chip quantity per CSP/data-center/accelerator through year-end; normalized by unit count. Shares are editable.</x:t>
        </x:is>
      </x:c>
    </x:row>
    <x:row r="128">
      <x:c r="A128" s="5" t="str">
        <x:f>B128&amp;"|"&amp;C128&amp;"|"&amp;D128&amp;"|"&amp;E128</x:f>
        <x:v>Base|SpaceXAI|2029|B200/B300 class</x:v>
      </x:c>
      <x:c r="B128" s="3" t="inlineStr">
        <x:is>
          <x:t xml:space="preserve">Base</x:t>
        </x:is>
      </x:c>
      <x:c r="C128" s="3" t="inlineStr">
        <x:is>
          <x:t xml:space="preserve">SpaceXAI</x:t>
        </x:is>
      </x:c>
      <x:c r="D128" s="3" t="n">
        <x:v>2029</x:v>
      </x:c>
      <x:c r="E128" s="25" t="inlineStr">
        <x:is>
          <x:t xml:space="preserve">B200/B300 class</x:t>
        </x:is>
      </x:c>
      <x:c r="F128" s="5" t="str">
        <x:f>IFERROR(INDEX('02x_Accelerator_Catalog'!$C$2:$C$11,MATCH(E128,'02x_Accelerator_Catalog'!$B$2:$B$11,0)),"purpose_or_unbenchmarked")</x:f>
        <x:v>b200_reference</x:v>
      </x:c>
      <x:c r="G128" s="8" t="n">
        <x:f>IFERROR(INDEX('02x_Accelerator_Catalog'!$D$2:$D$11,MATCH(E128,'02x_Accelerator_Catalog'!$B$2:$B$11,0)),"")</x:f>
        <x:v>2.17</x:v>
      </x:c>
      <x:c r="H128" s="17" t="n">
        <x:v>0.70588235</x:v>
      </x:c>
      <x:c r="I128" s="6" t="n">
        <x:f>SUMIFS($H$2:$H$573,$B$2:$B$573,B128,$C$2:$C$573,C128,$D$2:$D$573,D128)</x:f>
        <x:v>1</x:v>
      </x:c>
      <x:c r="J128" s="3" t="inlineStr">
        <x:is>
          <x:t xml:space="preserve">epoch_csp_chip_quantity_latest</x:t>
        </x:is>
      </x:c>
      <x:c r="K128" s="3" t="inlineStr">
        <x:is>
          <x:t xml:space="preserve">SRC_EPOCH_AI_DATA_CENTERS; EPOCH_RAW_CHIP_QUANTITIES</x:t>
        </x:is>
      </x:c>
      <x:c r="L128" s="3" t="inlineStr">
        <x:is>
          <x:t xml:space="preserve">Latest chip quantity per CSP/data-center/accelerator through year-end; normalized by unit count. Shares are editable.</x:t>
        </x:is>
      </x:c>
    </x:row>
    <x:row r="129">
      <x:c r="A129" s="5" t="str">
        <x:f>B129&amp;"|"&amp;C129&amp;"|"&amp;D129&amp;"|"&amp;E129</x:f>
        <x:v>Base|SpaceXAI|2029|H100/H200/A100 class</x:v>
      </x:c>
      <x:c r="B129" s="3" t="inlineStr">
        <x:is>
          <x:t xml:space="preserve">Base</x:t>
        </x:is>
      </x:c>
      <x:c r="C129" s="3" t="inlineStr">
        <x:is>
          <x:t xml:space="preserve">SpaceXAI</x:t>
        </x:is>
      </x:c>
      <x:c r="D129" s="3" t="n">
        <x:v>2029</x:v>
      </x:c>
      <x:c r="E129" s="25" t="inlineStr">
        <x:is>
          <x:t xml:space="preserve">H100/H200/A100 class</x:t>
        </x:is>
      </x:c>
      <x:c r="F129" s="5" t="str">
        <x:f>IFERROR(INDEX('02x_Accelerator_Catalog'!$C$2:$C$11,MATCH(E129,'02x_Accelerator_Catalog'!$B$2:$B$11,0)),"purpose_or_unbenchmarked")</x:f>
        <x:v>h200_reference</x:v>
      </x:c>
      <x:c r="G129" s="8" t="n">
        <x:f>IFERROR(INDEX('02x_Accelerator_Catalog'!$D$2:$D$11,MATCH(E129,'02x_Accelerator_Catalog'!$B$2:$B$11,0)),"")</x:f>
        <x:v>1.73</x:v>
      </x:c>
      <x:c r="H129" s="17" t="n">
        <x:v>0.29411765</x:v>
      </x:c>
      <x:c r="I129" s="6" t="n">
        <x:f>SUMIFS($H$2:$H$573,$B$2:$B$573,B129,$C$2:$C$573,C129,$D$2:$D$573,D129)</x:f>
        <x:v>1</x:v>
      </x:c>
      <x:c r="J129" s="3" t="inlineStr">
        <x:is>
          <x:t xml:space="preserve">epoch_csp_chip_quantity_latest</x:t>
        </x:is>
      </x:c>
      <x:c r="K129" s="3" t="inlineStr">
        <x:is>
          <x:t xml:space="preserve">SRC_EPOCH_AI_DATA_CENTERS; EPOCH_RAW_CHIP_QUANTITIES</x:t>
        </x:is>
      </x:c>
      <x:c r="L129" s="3" t="inlineStr">
        <x:is>
          <x:t xml:space="preserve">Latest chip quantity per CSP/data-center/accelerator through year-end; normalized by unit count. Shares are editable.</x:t>
        </x:is>
      </x:c>
    </x:row>
    <x:row r="130">
      <x:c r="A130" s="5" t="str">
        <x:f>B130&amp;"|"&amp;C130&amp;"|"&amp;D130&amp;"|"&amp;E130</x:f>
        <x:v>Bull|SpaceXAI|2029|B200/B300 class</x:v>
      </x:c>
      <x:c r="B130" s="3" t="inlineStr">
        <x:is>
          <x:t xml:space="preserve">Bull</x:t>
        </x:is>
      </x:c>
      <x:c r="C130" s="3" t="inlineStr">
        <x:is>
          <x:t xml:space="preserve">SpaceXAI</x:t>
        </x:is>
      </x:c>
      <x:c r="D130" s="3" t="n">
        <x:v>2029</x:v>
      </x:c>
      <x:c r="E130" s="25" t="inlineStr">
        <x:is>
          <x:t xml:space="preserve">B200/B300 class</x:t>
        </x:is>
      </x:c>
      <x:c r="F130" s="5" t="str">
        <x:f>IFERROR(INDEX('02x_Accelerator_Catalog'!$C$2:$C$11,MATCH(E130,'02x_Accelerator_Catalog'!$B$2:$B$11,0)),"purpose_or_unbenchmarked")</x:f>
        <x:v>b200_reference</x:v>
      </x:c>
      <x:c r="G130" s="8" t="n">
        <x:f>IFERROR(INDEX('02x_Accelerator_Catalog'!$D$2:$D$11,MATCH(E130,'02x_Accelerator_Catalog'!$B$2:$B$11,0)),"")</x:f>
        <x:v>2.17</x:v>
      </x:c>
      <x:c r="H130" s="17" t="n">
        <x:v>0.70588235</x:v>
      </x:c>
      <x:c r="I130" s="6" t="n">
        <x:f>SUMIFS($H$2:$H$573,$B$2:$B$573,B130,$C$2:$C$573,C130,$D$2:$D$573,D130)</x:f>
        <x:v>1</x:v>
      </x:c>
      <x:c r="J130" s="3" t="inlineStr">
        <x:is>
          <x:t xml:space="preserve">epoch_csp_chip_quantity_latest</x:t>
        </x:is>
      </x:c>
      <x:c r="K130" s="3" t="inlineStr">
        <x:is>
          <x:t xml:space="preserve">SRC_EPOCH_AI_DATA_CENTERS; EPOCH_RAW_CHIP_QUANTITIES</x:t>
        </x:is>
      </x:c>
      <x:c r="L130" s="3" t="inlineStr">
        <x:is>
          <x:t xml:space="preserve">Latest chip quantity per CSP/data-center/accelerator through year-end; normalized by unit count. Shares are editable.</x:t>
        </x:is>
      </x:c>
    </x:row>
    <x:row r="131">
      <x:c r="A131" s="5" t="str">
        <x:f>B131&amp;"|"&amp;C131&amp;"|"&amp;D131&amp;"|"&amp;E131</x:f>
        <x:v>Bull|SpaceXAI|2029|H100/H200/A100 class</x:v>
      </x:c>
      <x:c r="B131" s="3" t="inlineStr">
        <x:is>
          <x:t xml:space="preserve">Bull</x:t>
        </x:is>
      </x:c>
      <x:c r="C131" s="3" t="inlineStr">
        <x:is>
          <x:t xml:space="preserve">SpaceXAI</x:t>
        </x:is>
      </x:c>
      <x:c r="D131" s="3" t="n">
        <x:v>2029</x:v>
      </x:c>
      <x:c r="E131" s="25" t="inlineStr">
        <x:is>
          <x:t xml:space="preserve">H100/H200/A100 class</x:t>
        </x:is>
      </x:c>
      <x:c r="F131" s="5" t="str">
        <x:f>IFERROR(INDEX('02x_Accelerator_Catalog'!$C$2:$C$11,MATCH(E131,'02x_Accelerator_Catalog'!$B$2:$B$11,0)),"purpose_or_unbenchmarked")</x:f>
        <x:v>h200_reference</x:v>
      </x:c>
      <x:c r="G131" s="8" t="n">
        <x:f>IFERROR(INDEX('02x_Accelerator_Catalog'!$D$2:$D$11,MATCH(E131,'02x_Accelerator_Catalog'!$B$2:$B$11,0)),"")</x:f>
        <x:v>1.73</x:v>
      </x:c>
      <x:c r="H131" s="17" t="n">
        <x:v>0.29411765</x:v>
      </x:c>
      <x:c r="I131" s="6" t="n">
        <x:f>SUMIFS($H$2:$H$573,$B$2:$B$573,B131,$C$2:$C$573,C131,$D$2:$D$573,D131)</x:f>
        <x:v>1</x:v>
      </x:c>
      <x:c r="J131" s="3" t="inlineStr">
        <x:is>
          <x:t xml:space="preserve">epoch_csp_chip_quantity_latest</x:t>
        </x:is>
      </x:c>
      <x:c r="K131" s="3" t="inlineStr">
        <x:is>
          <x:t xml:space="preserve">SRC_EPOCH_AI_DATA_CENTERS; EPOCH_RAW_CHIP_QUANTITIES</x:t>
        </x:is>
      </x:c>
      <x:c r="L131" s="3" t="inlineStr">
        <x:is>
          <x:t xml:space="preserve">Latest chip quantity per CSP/data-center/accelerator through year-end; normalized by unit count. Shares are editable.</x:t>
        </x:is>
      </x:c>
    </x:row>
    <x:row r="132">
      <x:c r="A132" s="5" t="str">
        <x:f>B132&amp;"|"&amp;C132&amp;"|"&amp;D132&amp;"|"&amp;E132</x:f>
        <x:v>Grid-Constrained / Efficiency-Upside|SpaceXAI|2029|B200/B300 class</x:v>
      </x:c>
      <x:c r="B132" s="3" t="inlineStr">
        <x:is>
          <x:t xml:space="preserve">Grid-Constrained / Efficiency-Upside</x:t>
        </x:is>
      </x:c>
      <x:c r="C132" s="3" t="inlineStr">
        <x:is>
          <x:t xml:space="preserve">SpaceXAI</x:t>
        </x:is>
      </x:c>
      <x:c r="D132" s="3" t="n">
        <x:v>2029</x:v>
      </x:c>
      <x:c r="E132" s="25" t="inlineStr">
        <x:is>
          <x:t xml:space="preserve">B200/B300 class</x:t>
        </x:is>
      </x:c>
      <x:c r="F132" s="5" t="str">
        <x:f>IFERROR(INDEX('02x_Accelerator_Catalog'!$C$2:$C$11,MATCH(E132,'02x_Accelerator_Catalog'!$B$2:$B$11,0)),"purpose_or_unbenchmarked")</x:f>
        <x:v>b200_reference</x:v>
      </x:c>
      <x:c r="G132" s="8" t="n">
        <x:f>IFERROR(INDEX('02x_Accelerator_Catalog'!$D$2:$D$11,MATCH(E132,'02x_Accelerator_Catalog'!$B$2:$B$11,0)),"")</x:f>
        <x:v>2.17</x:v>
      </x:c>
      <x:c r="H132" s="17" t="n">
        <x:v>0.70588235</x:v>
      </x:c>
      <x:c r="I132" s="6" t="n">
        <x:f>SUMIFS($H$2:$H$573,$B$2:$B$573,B132,$C$2:$C$573,C132,$D$2:$D$573,D132)</x:f>
        <x:v>1</x:v>
      </x:c>
      <x:c r="J132" s="3" t="inlineStr">
        <x:is>
          <x:t xml:space="preserve">epoch_csp_chip_quantity_latest</x:t>
        </x:is>
      </x:c>
      <x:c r="K132" s="3" t="inlineStr">
        <x:is>
          <x:t xml:space="preserve">SRC_EPOCH_AI_DATA_CENTERS; EPOCH_RAW_CHIP_QUANTITIES</x:t>
        </x:is>
      </x:c>
      <x:c r="L132" s="3" t="inlineStr">
        <x:is>
          <x:t xml:space="preserve">Latest chip quantity per CSP/data-center/accelerator through year-end; normalized by unit count. Shares are editable.</x:t>
        </x:is>
      </x:c>
    </x:row>
    <x:row r="133">
      <x:c r="A133" s="5" t="str">
        <x:f>B133&amp;"|"&amp;C133&amp;"|"&amp;D133&amp;"|"&amp;E133</x:f>
        <x:v>Grid-Constrained / Efficiency-Upside|SpaceXAI|2029|H100/H200/A100 class</x:v>
      </x:c>
      <x:c r="B133" s="3" t="inlineStr">
        <x:is>
          <x:t xml:space="preserve">Grid-Constrained / Efficiency-Upside</x:t>
        </x:is>
      </x:c>
      <x:c r="C133" s="3" t="inlineStr">
        <x:is>
          <x:t xml:space="preserve">SpaceXAI</x:t>
        </x:is>
      </x:c>
      <x:c r="D133" s="3" t="n">
        <x:v>2029</x:v>
      </x:c>
      <x:c r="E133" s="25" t="inlineStr">
        <x:is>
          <x:t xml:space="preserve">H100/H200/A100 class</x:t>
        </x:is>
      </x:c>
      <x:c r="F133" s="5" t="str">
        <x:f>IFERROR(INDEX('02x_Accelerator_Catalog'!$C$2:$C$11,MATCH(E133,'02x_Accelerator_Catalog'!$B$2:$B$11,0)),"purpose_or_unbenchmarked")</x:f>
        <x:v>h200_reference</x:v>
      </x:c>
      <x:c r="G133" s="8" t="n">
        <x:f>IFERROR(INDEX('02x_Accelerator_Catalog'!$D$2:$D$11,MATCH(E133,'02x_Accelerator_Catalog'!$B$2:$B$11,0)),"")</x:f>
        <x:v>1.73</x:v>
      </x:c>
      <x:c r="H133" s="17" t="n">
        <x:v>0.29411765</x:v>
      </x:c>
      <x:c r="I133" s="6" t="n">
        <x:f>SUMIFS($H$2:$H$573,$B$2:$B$573,B133,$C$2:$C$573,C133,$D$2:$D$573,D133)</x:f>
        <x:v>1</x:v>
      </x:c>
      <x:c r="J133" s="3" t="inlineStr">
        <x:is>
          <x:t xml:space="preserve">epoch_csp_chip_quantity_latest</x:t>
        </x:is>
      </x:c>
      <x:c r="K133" s="3" t="inlineStr">
        <x:is>
          <x:t xml:space="preserve">SRC_EPOCH_AI_DATA_CENTERS; EPOCH_RAW_CHIP_QUANTITIES</x:t>
        </x:is>
      </x:c>
      <x:c r="L133" s="3" t="inlineStr">
        <x:is>
          <x:t xml:space="preserve">Latest chip quantity per CSP/data-center/accelerator through year-end; normalized by unit count. Shares are editable.</x:t>
        </x:is>
      </x:c>
    </x:row>
    <x:row r="134">
      <x:c r="A134" s="5" t="str">
        <x:f>B134&amp;"|"&amp;C134&amp;"|"&amp;D134&amp;"|"&amp;E134</x:f>
        <x:v>Bear|SpaceXAI|2030|B200/B300 class</x:v>
      </x:c>
      <x:c r="B134" s="3" t="inlineStr">
        <x:is>
          <x:t xml:space="preserve">Bear</x:t>
        </x:is>
      </x:c>
      <x:c r="C134" s="3" t="inlineStr">
        <x:is>
          <x:t xml:space="preserve">SpaceXAI</x:t>
        </x:is>
      </x:c>
      <x:c r="D134" s="3" t="n">
        <x:v>2030</x:v>
      </x:c>
      <x:c r="E134" s="25" t="inlineStr">
        <x:is>
          <x:t xml:space="preserve">B200/B300 class</x:t>
        </x:is>
      </x:c>
      <x:c r="F134" s="5" t="str">
        <x:f>IFERROR(INDEX('02x_Accelerator_Catalog'!$C$2:$C$11,MATCH(E134,'02x_Accelerator_Catalog'!$B$2:$B$11,0)),"purpose_or_unbenchmarked")</x:f>
        <x:v>b200_reference</x:v>
      </x:c>
      <x:c r="G134" s="8" t="n">
        <x:f>IFERROR(INDEX('02x_Accelerator_Catalog'!$D$2:$D$11,MATCH(E134,'02x_Accelerator_Catalog'!$B$2:$B$11,0)),"")</x:f>
        <x:v>2.17</x:v>
      </x:c>
      <x:c r="H134" s="17" t="n">
        <x:v>0.70588235</x:v>
      </x:c>
      <x:c r="I134" s="6" t="n">
        <x:f>SUMIFS($H$2:$H$573,$B$2:$B$573,B134,$C$2:$C$573,C134,$D$2:$D$573,D134)</x:f>
        <x:v>1</x:v>
      </x:c>
      <x:c r="J134" s="3" t="inlineStr">
        <x:is>
          <x:t xml:space="preserve">epoch_csp_chip_quantity_latest</x:t>
        </x:is>
      </x:c>
      <x:c r="K134" s="3" t="inlineStr">
        <x:is>
          <x:t xml:space="preserve">SRC_EPOCH_AI_DATA_CENTERS; EPOCH_RAW_CHIP_QUANTITIES</x:t>
        </x:is>
      </x:c>
      <x:c r="L134" s="3" t="inlineStr">
        <x:is>
          <x:t xml:space="preserve">Latest chip quantity per CSP/data-center/accelerator through year-end; normalized by unit count. Shares are editable.</x:t>
        </x:is>
      </x:c>
    </x:row>
    <x:row r="135">
      <x:c r="A135" s="5" t="str">
        <x:f>B135&amp;"|"&amp;C135&amp;"|"&amp;D135&amp;"|"&amp;E135</x:f>
        <x:v>Bear|SpaceXAI|2030|H100/H200/A100 class</x:v>
      </x:c>
      <x:c r="B135" s="3" t="inlineStr">
        <x:is>
          <x:t xml:space="preserve">Bear</x:t>
        </x:is>
      </x:c>
      <x:c r="C135" s="3" t="inlineStr">
        <x:is>
          <x:t xml:space="preserve">SpaceXAI</x:t>
        </x:is>
      </x:c>
      <x:c r="D135" s="3" t="n">
        <x:v>2030</x:v>
      </x:c>
      <x:c r="E135" s="25" t="inlineStr">
        <x:is>
          <x:t xml:space="preserve">H100/H200/A100 class</x:t>
        </x:is>
      </x:c>
      <x:c r="F135" s="5" t="str">
        <x:f>IFERROR(INDEX('02x_Accelerator_Catalog'!$C$2:$C$11,MATCH(E135,'02x_Accelerator_Catalog'!$B$2:$B$11,0)),"purpose_or_unbenchmarked")</x:f>
        <x:v>h200_reference</x:v>
      </x:c>
      <x:c r="G135" s="8" t="n">
        <x:f>IFERROR(INDEX('02x_Accelerator_Catalog'!$D$2:$D$11,MATCH(E135,'02x_Accelerator_Catalog'!$B$2:$B$11,0)),"")</x:f>
        <x:v>1.73</x:v>
      </x:c>
      <x:c r="H135" s="17" t="n">
        <x:v>0.29411765</x:v>
      </x:c>
      <x:c r="I135" s="6" t="n">
        <x:f>SUMIFS($H$2:$H$573,$B$2:$B$573,B135,$C$2:$C$573,C135,$D$2:$D$573,D135)</x:f>
        <x:v>1</x:v>
      </x:c>
      <x:c r="J135" s="3" t="inlineStr">
        <x:is>
          <x:t xml:space="preserve">epoch_csp_chip_quantity_latest</x:t>
        </x:is>
      </x:c>
      <x:c r="K135" s="3" t="inlineStr">
        <x:is>
          <x:t xml:space="preserve">SRC_EPOCH_AI_DATA_CENTERS; EPOCH_RAW_CHIP_QUANTITIES</x:t>
        </x:is>
      </x:c>
      <x:c r="L135" s="3" t="inlineStr">
        <x:is>
          <x:t xml:space="preserve">Latest chip quantity per CSP/data-center/accelerator through year-end; normalized by unit count. Shares are editable.</x:t>
        </x:is>
      </x:c>
    </x:row>
    <x:row r="136">
      <x:c r="A136" s="5" t="str">
        <x:f>B136&amp;"|"&amp;C136&amp;"|"&amp;D136&amp;"|"&amp;E136</x:f>
        <x:v>Base|SpaceXAI|2030|B200/B300 class</x:v>
      </x:c>
      <x:c r="B136" s="3" t="inlineStr">
        <x:is>
          <x:t xml:space="preserve">Base</x:t>
        </x:is>
      </x:c>
      <x:c r="C136" s="3" t="inlineStr">
        <x:is>
          <x:t xml:space="preserve">SpaceXAI</x:t>
        </x:is>
      </x:c>
      <x:c r="D136" s="3" t="n">
        <x:v>2030</x:v>
      </x:c>
      <x:c r="E136" s="25" t="inlineStr">
        <x:is>
          <x:t xml:space="preserve">B200/B300 class</x:t>
        </x:is>
      </x:c>
      <x:c r="F136" s="5" t="str">
        <x:f>IFERROR(INDEX('02x_Accelerator_Catalog'!$C$2:$C$11,MATCH(E136,'02x_Accelerator_Catalog'!$B$2:$B$11,0)),"purpose_or_unbenchmarked")</x:f>
        <x:v>b200_reference</x:v>
      </x:c>
      <x:c r="G136" s="8" t="n">
        <x:f>IFERROR(INDEX('02x_Accelerator_Catalog'!$D$2:$D$11,MATCH(E136,'02x_Accelerator_Catalog'!$B$2:$B$11,0)),"")</x:f>
        <x:v>2.17</x:v>
      </x:c>
      <x:c r="H136" s="17" t="n">
        <x:v>0.70588235</x:v>
      </x:c>
      <x:c r="I136" s="6" t="n">
        <x:f>SUMIFS($H$2:$H$573,$B$2:$B$573,B136,$C$2:$C$573,C136,$D$2:$D$573,D136)</x:f>
        <x:v>1</x:v>
      </x:c>
      <x:c r="J136" s="3" t="inlineStr">
        <x:is>
          <x:t xml:space="preserve">epoch_csp_chip_quantity_latest</x:t>
        </x:is>
      </x:c>
      <x:c r="K136" s="3" t="inlineStr">
        <x:is>
          <x:t xml:space="preserve">SRC_EPOCH_AI_DATA_CENTERS; EPOCH_RAW_CHIP_QUANTITIES</x:t>
        </x:is>
      </x:c>
      <x:c r="L136" s="3" t="inlineStr">
        <x:is>
          <x:t xml:space="preserve">Latest chip quantity per CSP/data-center/accelerator through year-end; normalized by unit count. Shares are editable.</x:t>
        </x:is>
      </x:c>
    </x:row>
    <x:row r="137">
      <x:c r="A137" s="5" t="str">
        <x:f>B137&amp;"|"&amp;C137&amp;"|"&amp;D137&amp;"|"&amp;E137</x:f>
        <x:v>Base|SpaceXAI|2030|H100/H200/A100 class</x:v>
      </x:c>
      <x:c r="B137" s="3" t="inlineStr">
        <x:is>
          <x:t xml:space="preserve">Base</x:t>
        </x:is>
      </x:c>
      <x:c r="C137" s="3" t="inlineStr">
        <x:is>
          <x:t xml:space="preserve">SpaceXAI</x:t>
        </x:is>
      </x:c>
      <x:c r="D137" s="3" t="n">
        <x:v>2030</x:v>
      </x:c>
      <x:c r="E137" s="25" t="inlineStr">
        <x:is>
          <x:t xml:space="preserve">H100/H200/A100 class</x:t>
        </x:is>
      </x:c>
      <x:c r="F137" s="5" t="str">
        <x:f>IFERROR(INDEX('02x_Accelerator_Catalog'!$C$2:$C$11,MATCH(E137,'02x_Accelerator_Catalog'!$B$2:$B$11,0)),"purpose_or_unbenchmarked")</x:f>
        <x:v>h200_reference</x:v>
      </x:c>
      <x:c r="G137" s="8" t="n">
        <x:f>IFERROR(INDEX('02x_Accelerator_Catalog'!$D$2:$D$11,MATCH(E137,'02x_Accelerator_Catalog'!$B$2:$B$11,0)),"")</x:f>
        <x:v>1.73</x:v>
      </x:c>
      <x:c r="H137" s="17" t="n">
        <x:v>0.29411765</x:v>
      </x:c>
      <x:c r="I137" s="6" t="n">
        <x:f>SUMIFS($H$2:$H$573,$B$2:$B$573,B137,$C$2:$C$573,C137,$D$2:$D$573,D137)</x:f>
        <x:v>1</x:v>
      </x:c>
      <x:c r="J137" s="3" t="inlineStr">
        <x:is>
          <x:t xml:space="preserve">epoch_csp_chip_quantity_latest</x:t>
        </x:is>
      </x:c>
      <x:c r="K137" s="3" t="inlineStr">
        <x:is>
          <x:t xml:space="preserve">SRC_EPOCH_AI_DATA_CENTERS; EPOCH_RAW_CHIP_QUANTITIES</x:t>
        </x:is>
      </x:c>
      <x:c r="L137" s="3" t="inlineStr">
        <x:is>
          <x:t xml:space="preserve">Latest chip quantity per CSP/data-center/accelerator through year-end; normalized by unit count. Shares are editable.</x:t>
        </x:is>
      </x:c>
    </x:row>
    <x:row r="138">
      <x:c r="A138" s="5" t="str">
        <x:f>B138&amp;"|"&amp;C138&amp;"|"&amp;D138&amp;"|"&amp;E138</x:f>
        <x:v>Bull|SpaceXAI|2030|B200/B300 class</x:v>
      </x:c>
      <x:c r="B138" s="3" t="inlineStr">
        <x:is>
          <x:t xml:space="preserve">Bull</x:t>
        </x:is>
      </x:c>
      <x:c r="C138" s="3" t="inlineStr">
        <x:is>
          <x:t xml:space="preserve">SpaceXAI</x:t>
        </x:is>
      </x:c>
      <x:c r="D138" s="3" t="n">
        <x:v>2030</x:v>
      </x:c>
      <x:c r="E138" s="25" t="inlineStr">
        <x:is>
          <x:t xml:space="preserve">B200/B300 class</x:t>
        </x:is>
      </x:c>
      <x:c r="F138" s="5" t="str">
        <x:f>IFERROR(INDEX('02x_Accelerator_Catalog'!$C$2:$C$11,MATCH(E138,'02x_Accelerator_Catalog'!$B$2:$B$11,0)),"purpose_or_unbenchmarked")</x:f>
        <x:v>b200_reference</x:v>
      </x:c>
      <x:c r="G138" s="8" t="n">
        <x:f>IFERROR(INDEX('02x_Accelerator_Catalog'!$D$2:$D$11,MATCH(E138,'02x_Accelerator_Catalog'!$B$2:$B$11,0)),"")</x:f>
        <x:v>2.17</x:v>
      </x:c>
      <x:c r="H138" s="17" t="n">
        <x:v>0.70588235</x:v>
      </x:c>
      <x:c r="I138" s="6" t="n">
        <x:f>SUMIFS($H$2:$H$573,$B$2:$B$573,B138,$C$2:$C$573,C138,$D$2:$D$573,D138)</x:f>
        <x:v>1</x:v>
      </x:c>
      <x:c r="J138" s="3" t="inlineStr">
        <x:is>
          <x:t xml:space="preserve">epoch_csp_chip_quantity_latest</x:t>
        </x:is>
      </x:c>
      <x:c r="K138" s="3" t="inlineStr">
        <x:is>
          <x:t xml:space="preserve">SRC_EPOCH_AI_DATA_CENTERS; EPOCH_RAW_CHIP_QUANTITIES</x:t>
        </x:is>
      </x:c>
      <x:c r="L138" s="3" t="inlineStr">
        <x:is>
          <x:t xml:space="preserve">Latest chip quantity per CSP/data-center/accelerator through year-end; normalized by unit count. Shares are editable.</x:t>
        </x:is>
      </x:c>
    </x:row>
    <x:row r="139">
      <x:c r="A139" s="5" t="str">
        <x:f>B139&amp;"|"&amp;C139&amp;"|"&amp;D139&amp;"|"&amp;E139</x:f>
        <x:v>Bull|SpaceXAI|2030|H100/H200/A100 class</x:v>
      </x:c>
      <x:c r="B139" s="3" t="inlineStr">
        <x:is>
          <x:t xml:space="preserve">Bull</x:t>
        </x:is>
      </x:c>
      <x:c r="C139" s="3" t="inlineStr">
        <x:is>
          <x:t xml:space="preserve">SpaceXAI</x:t>
        </x:is>
      </x:c>
      <x:c r="D139" s="3" t="n">
        <x:v>2030</x:v>
      </x:c>
      <x:c r="E139" s="25" t="inlineStr">
        <x:is>
          <x:t xml:space="preserve">H100/H200/A100 class</x:t>
        </x:is>
      </x:c>
      <x:c r="F139" s="5" t="str">
        <x:f>IFERROR(INDEX('02x_Accelerator_Catalog'!$C$2:$C$11,MATCH(E139,'02x_Accelerator_Catalog'!$B$2:$B$11,0)),"purpose_or_unbenchmarked")</x:f>
        <x:v>h200_reference</x:v>
      </x:c>
      <x:c r="G139" s="8" t="n">
        <x:f>IFERROR(INDEX('02x_Accelerator_Catalog'!$D$2:$D$11,MATCH(E139,'02x_Accelerator_Catalog'!$B$2:$B$11,0)),"")</x:f>
        <x:v>1.73</x:v>
      </x:c>
      <x:c r="H139" s="17" t="n">
        <x:v>0.29411765</x:v>
      </x:c>
      <x:c r="I139" s="6" t="n">
        <x:f>SUMIFS($H$2:$H$573,$B$2:$B$573,B139,$C$2:$C$573,C139,$D$2:$D$573,D139)</x:f>
        <x:v>1</x:v>
      </x:c>
      <x:c r="J139" s="3" t="inlineStr">
        <x:is>
          <x:t xml:space="preserve">epoch_csp_chip_quantity_latest</x:t>
        </x:is>
      </x:c>
      <x:c r="K139" s="3" t="inlineStr">
        <x:is>
          <x:t xml:space="preserve">SRC_EPOCH_AI_DATA_CENTERS; EPOCH_RAW_CHIP_QUANTITIES</x:t>
        </x:is>
      </x:c>
      <x:c r="L139" s="3" t="inlineStr">
        <x:is>
          <x:t xml:space="preserve">Latest chip quantity per CSP/data-center/accelerator through year-end; normalized by unit count. Shares are editable.</x:t>
        </x:is>
      </x:c>
    </x:row>
    <x:row r="140">
      <x:c r="A140" s="5" t="str">
        <x:f>B140&amp;"|"&amp;C140&amp;"|"&amp;D140&amp;"|"&amp;E140</x:f>
        <x:v>Grid-Constrained / Efficiency-Upside|SpaceXAI|2030|B200/B300 class</x:v>
      </x:c>
      <x:c r="B140" s="3" t="inlineStr">
        <x:is>
          <x:t xml:space="preserve">Grid-Constrained / Efficiency-Upside</x:t>
        </x:is>
      </x:c>
      <x:c r="C140" s="3" t="inlineStr">
        <x:is>
          <x:t xml:space="preserve">SpaceXAI</x:t>
        </x:is>
      </x:c>
      <x:c r="D140" s="3" t="n">
        <x:v>2030</x:v>
      </x:c>
      <x:c r="E140" s="25" t="inlineStr">
        <x:is>
          <x:t xml:space="preserve">B200/B300 class</x:t>
        </x:is>
      </x:c>
      <x:c r="F140" s="5" t="str">
        <x:f>IFERROR(INDEX('02x_Accelerator_Catalog'!$C$2:$C$11,MATCH(E140,'02x_Accelerator_Catalog'!$B$2:$B$11,0)),"purpose_or_unbenchmarked")</x:f>
        <x:v>b200_reference</x:v>
      </x:c>
      <x:c r="G140" s="8" t="n">
        <x:f>IFERROR(INDEX('02x_Accelerator_Catalog'!$D$2:$D$11,MATCH(E140,'02x_Accelerator_Catalog'!$B$2:$B$11,0)),"")</x:f>
        <x:v>2.17</x:v>
      </x:c>
      <x:c r="H140" s="17" t="n">
        <x:v>0.70588235</x:v>
      </x:c>
      <x:c r="I140" s="6" t="n">
        <x:f>SUMIFS($H$2:$H$573,$B$2:$B$573,B140,$C$2:$C$573,C140,$D$2:$D$573,D140)</x:f>
        <x:v>1</x:v>
      </x:c>
      <x:c r="J140" s="3" t="inlineStr">
        <x:is>
          <x:t xml:space="preserve">epoch_csp_chip_quantity_latest</x:t>
        </x:is>
      </x:c>
      <x:c r="K140" s="3" t="inlineStr">
        <x:is>
          <x:t xml:space="preserve">SRC_EPOCH_AI_DATA_CENTERS; EPOCH_RAW_CHIP_QUANTITIES</x:t>
        </x:is>
      </x:c>
      <x:c r="L140" s="3" t="inlineStr">
        <x:is>
          <x:t xml:space="preserve">Latest chip quantity per CSP/data-center/accelerator through year-end; normalized by unit count. Shares are editable.</x:t>
        </x:is>
      </x:c>
    </x:row>
    <x:row r="141">
      <x:c r="A141" s="5" t="str">
        <x:f>B141&amp;"|"&amp;C141&amp;"|"&amp;D141&amp;"|"&amp;E141</x:f>
        <x:v>Grid-Constrained / Efficiency-Upside|SpaceXAI|2030|H100/H200/A100 class</x:v>
      </x:c>
      <x:c r="B141" s="3" t="inlineStr">
        <x:is>
          <x:t xml:space="preserve">Grid-Constrained / Efficiency-Upside</x:t>
        </x:is>
      </x:c>
      <x:c r="C141" s="3" t="inlineStr">
        <x:is>
          <x:t xml:space="preserve">SpaceXAI</x:t>
        </x:is>
      </x:c>
      <x:c r="D141" s="3" t="n">
        <x:v>2030</x:v>
      </x:c>
      <x:c r="E141" s="25" t="inlineStr">
        <x:is>
          <x:t xml:space="preserve">H100/H200/A100 class</x:t>
        </x:is>
      </x:c>
      <x:c r="F141" s="5" t="str">
        <x:f>IFERROR(INDEX('02x_Accelerator_Catalog'!$C$2:$C$11,MATCH(E141,'02x_Accelerator_Catalog'!$B$2:$B$11,0)),"purpose_or_unbenchmarked")</x:f>
        <x:v>h200_reference</x:v>
      </x:c>
      <x:c r="G141" s="8" t="n">
        <x:f>IFERROR(INDEX('02x_Accelerator_Catalog'!$D$2:$D$11,MATCH(E141,'02x_Accelerator_Catalog'!$B$2:$B$11,0)),"")</x:f>
        <x:v>1.73</x:v>
      </x:c>
      <x:c r="H141" s="17" t="n">
        <x:v>0.29411765</x:v>
      </x:c>
      <x:c r="I141" s="6" t="n">
        <x:f>SUMIFS($H$2:$H$573,$B$2:$B$573,B141,$C$2:$C$573,C141,$D$2:$D$573,D141)</x:f>
        <x:v>1</x:v>
      </x:c>
      <x:c r="J141" s="3" t="inlineStr">
        <x:is>
          <x:t xml:space="preserve">epoch_csp_chip_quantity_latest</x:t>
        </x:is>
      </x:c>
      <x:c r="K141" s="3" t="inlineStr">
        <x:is>
          <x:t xml:space="preserve">SRC_EPOCH_AI_DATA_CENTERS; EPOCH_RAW_CHIP_QUANTITIES</x:t>
        </x:is>
      </x:c>
      <x:c r="L141" s="3" t="inlineStr">
        <x:is>
          <x:t xml:space="preserve">Latest chip quantity per CSP/data-center/accelerator through year-end; normalized by unit count. Shares are editable.</x:t>
        </x:is>
      </x:c>
    </x:row>
    <x:row r="142">
      <x:c r="A142" s="5" t="str">
        <x:f>B142&amp;"|"&amp;C142&amp;"|"&amp;D142&amp;"|"&amp;E142</x:f>
        <x:v>Bear|Google|2026|B200/B300 class</x:v>
      </x:c>
      <x:c r="B142" s="3" t="inlineStr">
        <x:is>
          <x:t xml:space="preserve">Bear</x:t>
        </x:is>
      </x:c>
      <x:c r="C142" s="3" t="inlineStr">
        <x:is>
          <x:t xml:space="preserve">Google</x:t>
        </x:is>
      </x:c>
      <x:c r="D142" s="3" t="n">
        <x:v>2026</x:v>
      </x:c>
      <x:c r="E142" s="25" t="inlineStr">
        <x:is>
          <x:t xml:space="preserve">B200/B300 class</x:t>
        </x:is>
      </x:c>
      <x:c r="F142" s="5" t="str">
        <x:f>IFERROR(INDEX('02x_Accelerator_Catalog'!$C$2:$C$11,MATCH(E142,'02x_Accelerator_Catalog'!$B$2:$B$11,0)),"purpose_or_unbenchmarked")</x:f>
        <x:v>b200_reference</x:v>
      </x:c>
      <x:c r="G142" s="8" t="n">
        <x:f>IFERROR(INDEX('02x_Accelerator_Catalog'!$D$2:$D$11,MATCH(E142,'02x_Accelerator_Catalog'!$B$2:$B$11,0)),"")</x:f>
        <x:v>2.17</x:v>
      </x:c>
      <x:c r="H142" s="17" t="n">
        <x:v>0.05722254</x:v>
      </x:c>
      <x:c r="I142" s="6" t="n">
        <x:f>SUMIFS($H$2:$H$573,$B$2:$B$573,B142,$C$2:$C$573,C142,$D$2:$D$573,D142)</x:f>
        <x:v>1</x:v>
      </x:c>
      <x:c r="J142" s="3" t="inlineStr">
        <x:is>
          <x:t xml:space="preserve">epoch_csp_chip_quantity_latest</x:t>
        </x:is>
      </x:c>
      <x:c r="K142" s="3" t="inlineStr">
        <x:is>
          <x:t xml:space="preserve">SRC_EPOCH_AI_DATA_CENTERS; EPOCH_RAW_CHIP_QUANTITIES</x:t>
        </x:is>
      </x:c>
      <x:c r="L142" s="3" t="inlineStr">
        <x:is>
          <x:t xml:space="preserve">Latest chip quantity per CSP/data-center/accelerator through year-end; normalized by unit count. Shares are editable.</x:t>
        </x:is>
      </x:c>
    </x:row>
    <x:row r="143">
      <x:c r="A143" s="5" t="str">
        <x:f>B143&amp;"|"&amp;C143&amp;"|"&amp;D143&amp;"|"&amp;E143</x:f>
        <x:v>Bear|Google|2026|TPU</x:v>
      </x:c>
      <x:c r="B143" s="3" t="inlineStr">
        <x:is>
          <x:t xml:space="preserve">Bear</x:t>
        </x:is>
      </x:c>
      <x:c r="C143" s="3" t="inlineStr">
        <x:is>
          <x:t xml:space="preserve">Google</x:t>
        </x:is>
      </x:c>
      <x:c r="D143" s="3" t="n">
        <x:v>2026</x:v>
      </x:c>
      <x:c r="E143" s="25" t="inlineStr">
        <x:is>
          <x:t xml:space="preserve">TPU</x:t>
        </x:is>
      </x:c>
      <x:c r="F143" s="5" t="str">
        <x:f>IFERROR(INDEX('02x_Accelerator_Catalog'!$C$2:$C$11,MATCH(E143,'02x_Accelerator_Catalog'!$B$2:$B$11,0)),"purpose_or_unbenchmarked")</x:f>
        <x:v>purpose_or_unbenchmarked</x:v>
      </x:c>
      <x:c r="G143" s="8" t="str">
        <x:f>IFERROR(INDEX('02x_Accelerator_Catalog'!$D$2:$D$11,MATCH(E143,'02x_Accelerator_Catalog'!$B$2:$B$11,0)),"")</x:f>
      </x:c>
      <x:c r="H143" s="17" t="n">
        <x:v>0.94277746</x:v>
      </x:c>
      <x:c r="I143" s="6" t="n">
        <x:f>SUMIFS($H$2:$H$573,$B$2:$B$573,B143,$C$2:$C$573,C143,$D$2:$D$573,D143)</x:f>
        <x:v>1</x:v>
      </x:c>
      <x:c r="J143" s="3" t="inlineStr">
        <x:is>
          <x:t xml:space="preserve">epoch_csp_chip_quantity_latest</x:t>
        </x:is>
      </x:c>
      <x:c r="K143" s="3" t="inlineStr">
        <x:is>
          <x:t xml:space="preserve">SRC_EPOCH_AI_DATA_CENTERS; EPOCH_RAW_CHIP_QUANTITIES</x:t>
        </x:is>
      </x:c>
      <x:c r="L143" s="3" t="inlineStr">
        <x:is>
          <x:t xml:space="preserve">Latest chip quantity per CSP/data-center/accelerator through year-end; normalized by unit count. Shares are editable.</x:t>
        </x:is>
      </x:c>
    </x:row>
    <x:row r="144">
      <x:c r="A144" s="5" t="str">
        <x:f>B144&amp;"|"&amp;C144&amp;"|"&amp;D144&amp;"|"&amp;E144</x:f>
        <x:v>Base|Google|2026|B200/B300 class</x:v>
      </x:c>
      <x:c r="B144" s="3" t="inlineStr">
        <x:is>
          <x:t xml:space="preserve">Base</x:t>
        </x:is>
      </x:c>
      <x:c r="C144" s="3" t="inlineStr">
        <x:is>
          <x:t xml:space="preserve">Google</x:t>
        </x:is>
      </x:c>
      <x:c r="D144" s="3" t="n">
        <x:v>2026</x:v>
      </x:c>
      <x:c r="E144" s="25" t="inlineStr">
        <x:is>
          <x:t xml:space="preserve">B200/B300 class</x:t>
        </x:is>
      </x:c>
      <x:c r="F144" s="5" t="str">
        <x:f>IFERROR(INDEX('02x_Accelerator_Catalog'!$C$2:$C$11,MATCH(E144,'02x_Accelerator_Catalog'!$B$2:$B$11,0)),"purpose_or_unbenchmarked")</x:f>
        <x:v>b200_reference</x:v>
      </x:c>
      <x:c r="G144" s="8" t="n">
        <x:f>IFERROR(INDEX('02x_Accelerator_Catalog'!$D$2:$D$11,MATCH(E144,'02x_Accelerator_Catalog'!$B$2:$B$11,0)),"")</x:f>
        <x:v>2.17</x:v>
      </x:c>
      <x:c r="H144" s="17" t="n">
        <x:v>0.05722254</x:v>
      </x:c>
      <x:c r="I144" s="6" t="n">
        <x:f>SUMIFS($H$2:$H$573,$B$2:$B$573,B144,$C$2:$C$573,C144,$D$2:$D$573,D144)</x:f>
        <x:v>1</x:v>
      </x:c>
      <x:c r="J144" s="3" t="inlineStr">
        <x:is>
          <x:t xml:space="preserve">epoch_csp_chip_quantity_latest</x:t>
        </x:is>
      </x:c>
      <x:c r="K144" s="3" t="inlineStr">
        <x:is>
          <x:t xml:space="preserve">SRC_EPOCH_AI_DATA_CENTERS; EPOCH_RAW_CHIP_QUANTITIES</x:t>
        </x:is>
      </x:c>
      <x:c r="L144" s="3" t="inlineStr">
        <x:is>
          <x:t xml:space="preserve">Latest chip quantity per CSP/data-center/accelerator through year-end; normalized by unit count. Shares are editable.</x:t>
        </x:is>
      </x:c>
    </x:row>
    <x:row r="145">
      <x:c r="A145" s="5" t="str">
        <x:f>B145&amp;"|"&amp;C145&amp;"|"&amp;D145&amp;"|"&amp;E145</x:f>
        <x:v>Base|Google|2026|TPU</x:v>
      </x:c>
      <x:c r="B145" s="3" t="inlineStr">
        <x:is>
          <x:t xml:space="preserve">Base</x:t>
        </x:is>
      </x:c>
      <x:c r="C145" s="3" t="inlineStr">
        <x:is>
          <x:t xml:space="preserve">Google</x:t>
        </x:is>
      </x:c>
      <x:c r="D145" s="3" t="n">
        <x:v>2026</x:v>
      </x:c>
      <x:c r="E145" s="25" t="inlineStr">
        <x:is>
          <x:t xml:space="preserve">TPU</x:t>
        </x:is>
      </x:c>
      <x:c r="F145" s="5" t="str">
        <x:f>IFERROR(INDEX('02x_Accelerator_Catalog'!$C$2:$C$11,MATCH(E145,'02x_Accelerator_Catalog'!$B$2:$B$11,0)),"purpose_or_unbenchmarked")</x:f>
        <x:v>purpose_or_unbenchmarked</x:v>
      </x:c>
      <x:c r="G145" s="8" t="str">
        <x:f>IFERROR(INDEX('02x_Accelerator_Catalog'!$D$2:$D$11,MATCH(E145,'02x_Accelerator_Catalog'!$B$2:$B$11,0)),"")</x:f>
      </x:c>
      <x:c r="H145" s="17" t="n">
        <x:v>0.94277746</x:v>
      </x:c>
      <x:c r="I145" s="6" t="n">
        <x:f>SUMIFS($H$2:$H$573,$B$2:$B$573,B145,$C$2:$C$573,C145,$D$2:$D$573,D145)</x:f>
        <x:v>1</x:v>
      </x:c>
      <x:c r="J145" s="3" t="inlineStr">
        <x:is>
          <x:t xml:space="preserve">epoch_csp_chip_quantity_latest</x:t>
        </x:is>
      </x:c>
      <x:c r="K145" s="3" t="inlineStr">
        <x:is>
          <x:t xml:space="preserve">SRC_EPOCH_AI_DATA_CENTERS; EPOCH_RAW_CHIP_QUANTITIES</x:t>
        </x:is>
      </x:c>
      <x:c r="L145" s="3" t="inlineStr">
        <x:is>
          <x:t xml:space="preserve">Latest chip quantity per CSP/data-center/accelerator through year-end; normalized by unit count. Shares are editable.</x:t>
        </x:is>
      </x:c>
    </x:row>
    <x:row r="146">
      <x:c r="A146" s="5" t="str">
        <x:f>B146&amp;"|"&amp;C146&amp;"|"&amp;D146&amp;"|"&amp;E146</x:f>
        <x:v>Bull|Google|2026|B200/B300 class</x:v>
      </x:c>
      <x:c r="B146" s="3" t="inlineStr">
        <x:is>
          <x:t xml:space="preserve">Bull</x:t>
        </x:is>
      </x:c>
      <x:c r="C146" s="3" t="inlineStr">
        <x:is>
          <x:t xml:space="preserve">Google</x:t>
        </x:is>
      </x:c>
      <x:c r="D146" s="3" t="n">
        <x:v>2026</x:v>
      </x:c>
      <x:c r="E146" s="25" t="inlineStr">
        <x:is>
          <x:t xml:space="preserve">B200/B300 class</x:t>
        </x:is>
      </x:c>
      <x:c r="F146" s="5" t="str">
        <x:f>IFERROR(INDEX('02x_Accelerator_Catalog'!$C$2:$C$11,MATCH(E146,'02x_Accelerator_Catalog'!$B$2:$B$11,0)),"purpose_or_unbenchmarked")</x:f>
        <x:v>b200_reference</x:v>
      </x:c>
      <x:c r="G146" s="8" t="n">
        <x:f>IFERROR(INDEX('02x_Accelerator_Catalog'!$D$2:$D$11,MATCH(E146,'02x_Accelerator_Catalog'!$B$2:$B$11,0)),"")</x:f>
        <x:v>2.17</x:v>
      </x:c>
      <x:c r="H146" s="17" t="n">
        <x:v>0.05722254</x:v>
      </x:c>
      <x:c r="I146" s="6" t="n">
        <x:f>SUMIFS($H$2:$H$573,$B$2:$B$573,B146,$C$2:$C$573,C146,$D$2:$D$573,D146)</x:f>
        <x:v>1</x:v>
      </x:c>
      <x:c r="J146" s="3" t="inlineStr">
        <x:is>
          <x:t xml:space="preserve">epoch_csp_chip_quantity_latest</x:t>
        </x:is>
      </x:c>
      <x:c r="K146" s="3" t="inlineStr">
        <x:is>
          <x:t xml:space="preserve">SRC_EPOCH_AI_DATA_CENTERS; EPOCH_RAW_CHIP_QUANTITIES</x:t>
        </x:is>
      </x:c>
      <x:c r="L146" s="3" t="inlineStr">
        <x:is>
          <x:t xml:space="preserve">Latest chip quantity per CSP/data-center/accelerator through year-end; normalized by unit count. Shares are editable.</x:t>
        </x:is>
      </x:c>
    </x:row>
    <x:row r="147">
      <x:c r="A147" s="5" t="str">
        <x:f>B147&amp;"|"&amp;C147&amp;"|"&amp;D147&amp;"|"&amp;E147</x:f>
        <x:v>Bull|Google|2026|TPU</x:v>
      </x:c>
      <x:c r="B147" s="3" t="inlineStr">
        <x:is>
          <x:t xml:space="preserve">Bull</x:t>
        </x:is>
      </x:c>
      <x:c r="C147" s="3" t="inlineStr">
        <x:is>
          <x:t xml:space="preserve">Google</x:t>
        </x:is>
      </x:c>
      <x:c r="D147" s="3" t="n">
        <x:v>2026</x:v>
      </x:c>
      <x:c r="E147" s="25" t="inlineStr">
        <x:is>
          <x:t xml:space="preserve">TPU</x:t>
        </x:is>
      </x:c>
      <x:c r="F147" s="5" t="str">
        <x:f>IFERROR(INDEX('02x_Accelerator_Catalog'!$C$2:$C$11,MATCH(E147,'02x_Accelerator_Catalog'!$B$2:$B$11,0)),"purpose_or_unbenchmarked")</x:f>
        <x:v>purpose_or_unbenchmarked</x:v>
      </x:c>
      <x:c r="G147" s="8" t="str">
        <x:f>IFERROR(INDEX('02x_Accelerator_Catalog'!$D$2:$D$11,MATCH(E147,'02x_Accelerator_Catalog'!$B$2:$B$11,0)),"")</x:f>
      </x:c>
      <x:c r="H147" s="17" t="n">
        <x:v>0.94277746</x:v>
      </x:c>
      <x:c r="I147" s="6" t="n">
        <x:f>SUMIFS($H$2:$H$573,$B$2:$B$573,B147,$C$2:$C$573,C147,$D$2:$D$573,D147)</x:f>
        <x:v>1</x:v>
      </x:c>
      <x:c r="J147" s="3" t="inlineStr">
        <x:is>
          <x:t xml:space="preserve">epoch_csp_chip_quantity_latest</x:t>
        </x:is>
      </x:c>
      <x:c r="K147" s="3" t="inlineStr">
        <x:is>
          <x:t xml:space="preserve">SRC_EPOCH_AI_DATA_CENTERS; EPOCH_RAW_CHIP_QUANTITIES</x:t>
        </x:is>
      </x:c>
      <x:c r="L147" s="3" t="inlineStr">
        <x:is>
          <x:t xml:space="preserve">Latest chip quantity per CSP/data-center/accelerator through year-end; normalized by unit count. Shares are editable.</x:t>
        </x:is>
      </x:c>
    </x:row>
    <x:row r="148">
      <x:c r="A148" s="5" t="str">
        <x:f>B148&amp;"|"&amp;C148&amp;"|"&amp;D148&amp;"|"&amp;E148</x:f>
        <x:v>Grid-Constrained / Efficiency-Upside|Google|2026|B200/B300 class</x:v>
      </x:c>
      <x:c r="B148" s="3" t="inlineStr">
        <x:is>
          <x:t xml:space="preserve">Grid-Constrained / Efficiency-Upside</x:t>
        </x:is>
      </x:c>
      <x:c r="C148" s="3" t="inlineStr">
        <x:is>
          <x:t xml:space="preserve">Google</x:t>
        </x:is>
      </x:c>
      <x:c r="D148" s="3" t="n">
        <x:v>2026</x:v>
      </x:c>
      <x:c r="E148" s="25" t="inlineStr">
        <x:is>
          <x:t xml:space="preserve">B200/B300 class</x:t>
        </x:is>
      </x:c>
      <x:c r="F148" s="5" t="str">
        <x:f>IFERROR(INDEX('02x_Accelerator_Catalog'!$C$2:$C$11,MATCH(E148,'02x_Accelerator_Catalog'!$B$2:$B$11,0)),"purpose_or_unbenchmarked")</x:f>
        <x:v>b200_reference</x:v>
      </x:c>
      <x:c r="G148" s="8" t="n">
        <x:f>IFERROR(INDEX('02x_Accelerator_Catalog'!$D$2:$D$11,MATCH(E148,'02x_Accelerator_Catalog'!$B$2:$B$11,0)),"")</x:f>
        <x:v>2.17</x:v>
      </x:c>
      <x:c r="H148" s="17" t="n">
        <x:v>0.05722254</x:v>
      </x:c>
      <x:c r="I148" s="6" t="n">
        <x:f>SUMIFS($H$2:$H$573,$B$2:$B$573,B148,$C$2:$C$573,C148,$D$2:$D$573,D148)</x:f>
        <x:v>1</x:v>
      </x:c>
      <x:c r="J148" s="3" t="inlineStr">
        <x:is>
          <x:t xml:space="preserve">epoch_csp_chip_quantity_latest</x:t>
        </x:is>
      </x:c>
      <x:c r="K148" s="3" t="inlineStr">
        <x:is>
          <x:t xml:space="preserve">SRC_EPOCH_AI_DATA_CENTERS; EPOCH_RAW_CHIP_QUANTITIES</x:t>
        </x:is>
      </x:c>
      <x:c r="L148" s="3" t="inlineStr">
        <x:is>
          <x:t xml:space="preserve">Latest chip quantity per CSP/data-center/accelerator through year-end; normalized by unit count. Shares are editable.</x:t>
        </x:is>
      </x:c>
    </x:row>
    <x:row r="149">
      <x:c r="A149" s="5" t="str">
        <x:f>B149&amp;"|"&amp;C149&amp;"|"&amp;D149&amp;"|"&amp;E149</x:f>
        <x:v>Grid-Constrained / Efficiency-Upside|Google|2026|TPU</x:v>
      </x:c>
      <x:c r="B149" s="3" t="inlineStr">
        <x:is>
          <x:t xml:space="preserve">Grid-Constrained / Efficiency-Upside</x:t>
        </x:is>
      </x:c>
      <x:c r="C149" s="3" t="inlineStr">
        <x:is>
          <x:t xml:space="preserve">Google</x:t>
        </x:is>
      </x:c>
      <x:c r="D149" s="3" t="n">
        <x:v>2026</x:v>
      </x:c>
      <x:c r="E149" s="25" t="inlineStr">
        <x:is>
          <x:t xml:space="preserve">TPU</x:t>
        </x:is>
      </x:c>
      <x:c r="F149" s="5" t="str">
        <x:f>IFERROR(INDEX('02x_Accelerator_Catalog'!$C$2:$C$11,MATCH(E149,'02x_Accelerator_Catalog'!$B$2:$B$11,0)),"purpose_or_unbenchmarked")</x:f>
        <x:v>purpose_or_unbenchmarked</x:v>
      </x:c>
      <x:c r="G149" s="8" t="str">
        <x:f>IFERROR(INDEX('02x_Accelerator_Catalog'!$D$2:$D$11,MATCH(E149,'02x_Accelerator_Catalog'!$B$2:$B$11,0)),"")</x:f>
      </x:c>
      <x:c r="H149" s="17" t="n">
        <x:v>0.94277746</x:v>
      </x:c>
      <x:c r="I149" s="6" t="n">
        <x:f>SUMIFS($H$2:$H$573,$B$2:$B$573,B149,$C$2:$C$573,C149,$D$2:$D$573,D149)</x:f>
        <x:v>1</x:v>
      </x:c>
      <x:c r="J149" s="3" t="inlineStr">
        <x:is>
          <x:t xml:space="preserve">epoch_csp_chip_quantity_latest</x:t>
        </x:is>
      </x:c>
      <x:c r="K149" s="3" t="inlineStr">
        <x:is>
          <x:t xml:space="preserve">SRC_EPOCH_AI_DATA_CENTERS; EPOCH_RAW_CHIP_QUANTITIES</x:t>
        </x:is>
      </x:c>
      <x:c r="L149" s="3" t="inlineStr">
        <x:is>
          <x:t xml:space="preserve">Latest chip quantity per CSP/data-center/accelerator through year-end; normalized by unit count. Shares are editable.</x:t>
        </x:is>
      </x:c>
    </x:row>
    <x:row r="150">
      <x:c r="A150" s="5" t="str">
        <x:f>B150&amp;"|"&amp;C150&amp;"|"&amp;D150&amp;"|"&amp;E150</x:f>
        <x:v>Bear|Google|2027|B200/B300 class</x:v>
      </x:c>
      <x:c r="B150" s="3" t="inlineStr">
        <x:is>
          <x:t xml:space="preserve">Bear</x:t>
        </x:is>
      </x:c>
      <x:c r="C150" s="3" t="inlineStr">
        <x:is>
          <x:t xml:space="preserve">Google</x:t>
        </x:is>
      </x:c>
      <x:c r="D150" s="3" t="n">
        <x:v>2027</x:v>
      </x:c>
      <x:c r="E150" s="25" t="inlineStr">
        <x:is>
          <x:t xml:space="preserve">B200/B300 class</x:t>
        </x:is>
      </x:c>
      <x:c r="F150" s="5" t="str">
        <x:f>IFERROR(INDEX('02x_Accelerator_Catalog'!$C$2:$C$11,MATCH(E150,'02x_Accelerator_Catalog'!$B$2:$B$11,0)),"purpose_or_unbenchmarked")</x:f>
        <x:v>b200_reference</x:v>
      </x:c>
      <x:c r="G150" s="8" t="n">
        <x:f>IFERROR(INDEX('02x_Accelerator_Catalog'!$D$2:$D$11,MATCH(E150,'02x_Accelerator_Catalog'!$B$2:$B$11,0)),"")</x:f>
        <x:v>2.17</x:v>
      </x:c>
      <x:c r="H150" s="17" t="n">
        <x:v>0.08881066</x:v>
      </x:c>
      <x:c r="I150" s="6" t="n">
        <x:f>SUMIFS($H$2:$H$573,$B$2:$B$573,B150,$C$2:$C$573,C150,$D$2:$D$573,D150)</x:f>
        <x:v>1</x:v>
      </x:c>
      <x:c r="J150" s="3" t="inlineStr">
        <x:is>
          <x:t xml:space="preserve">epoch_csp_chip_quantity_latest</x:t>
        </x:is>
      </x:c>
      <x:c r="K150" s="3" t="inlineStr">
        <x:is>
          <x:t xml:space="preserve">SRC_EPOCH_AI_DATA_CENTERS; EPOCH_RAW_CHIP_QUANTITIES</x:t>
        </x:is>
      </x:c>
      <x:c r="L150" s="3" t="inlineStr">
        <x:is>
          <x:t xml:space="preserve">Latest chip quantity per CSP/data-center/accelerator through year-end; normalized by unit count. Shares are editable.</x:t>
        </x:is>
      </x:c>
    </x:row>
    <x:row r="151">
      <x:c r="A151" s="5" t="str">
        <x:f>B151&amp;"|"&amp;C151&amp;"|"&amp;D151&amp;"|"&amp;E151</x:f>
        <x:v>Bear|Google|2027|R200/R300 future</x:v>
      </x:c>
      <x:c r="B151" s="3" t="inlineStr">
        <x:is>
          <x:t xml:space="preserve">Bear</x:t>
        </x:is>
      </x:c>
      <x:c r="C151" s="3" t="inlineStr">
        <x:is>
          <x:t xml:space="preserve">Google</x:t>
        </x:is>
      </x:c>
      <x:c r="D151" s="3" t="n">
        <x:v>2027</x:v>
      </x:c>
      <x:c r="E151" s="25" t="inlineStr">
        <x:is>
          <x:t xml:space="preserve">R200/R300 future</x:t>
        </x:is>
      </x:c>
      <x:c r="F151" s="5" t="str">
        <x:f>IFERROR(INDEX('02x_Accelerator_Catalog'!$C$2:$C$11,MATCH(E151,'02x_Accelerator_Catalog'!$B$2:$B$11,0)),"purpose_or_unbenchmarked")</x:f>
        <x:v>purpose_or_unbenchmarked</x:v>
      </x:c>
      <x:c r="G151" s="8" t="str">
        <x:f>IFERROR(INDEX('02x_Accelerator_Catalog'!$D$2:$D$11,MATCH(E151,'02x_Accelerator_Catalog'!$B$2:$B$11,0)),"")</x:f>
      </x:c>
      <x:c r="H151" s="17" t="n">
        <x:v>0.17959098</x:v>
      </x:c>
      <x:c r="I151" s="6" t="n">
        <x:f>SUMIFS($H$2:$H$573,$B$2:$B$573,B151,$C$2:$C$573,C151,$D$2:$D$573,D151)</x:f>
        <x:v>1</x:v>
      </x:c>
      <x:c r="J151" s="3" t="inlineStr">
        <x:is>
          <x:t xml:space="preserve">epoch_csp_chip_quantity_latest</x:t>
        </x:is>
      </x:c>
      <x:c r="K151" s="3" t="inlineStr">
        <x:is>
          <x:t xml:space="preserve">SRC_EPOCH_AI_DATA_CENTERS; EPOCH_RAW_CHIP_QUANTITIES</x:t>
        </x:is>
      </x:c>
      <x:c r="L151" s="3" t="inlineStr">
        <x:is>
          <x:t xml:space="preserve">Latest chip quantity per CSP/data-center/accelerator through year-end; normalized by unit count. Shares are editable.</x:t>
        </x:is>
      </x:c>
    </x:row>
    <x:row r="152">
      <x:c r="A152" s="5" t="str">
        <x:f>B152&amp;"|"&amp;C152&amp;"|"&amp;D152&amp;"|"&amp;E152</x:f>
        <x:v>Bear|Google|2027|TPU</x:v>
      </x:c>
      <x:c r="B152" s="3" t="inlineStr">
        <x:is>
          <x:t xml:space="preserve">Bear</x:t>
        </x:is>
      </x:c>
      <x:c r="C152" s="3" t="inlineStr">
        <x:is>
          <x:t xml:space="preserve">Google</x:t>
        </x:is>
      </x:c>
      <x:c r="D152" s="3" t="n">
        <x:v>2027</x:v>
      </x:c>
      <x:c r="E152" s="25" t="inlineStr">
        <x:is>
          <x:t xml:space="preserve">TPU</x:t>
        </x:is>
      </x:c>
      <x:c r="F152" s="5" t="str">
        <x:f>IFERROR(INDEX('02x_Accelerator_Catalog'!$C$2:$C$11,MATCH(E152,'02x_Accelerator_Catalog'!$B$2:$B$11,0)),"purpose_or_unbenchmarked")</x:f>
        <x:v>purpose_or_unbenchmarked</x:v>
      </x:c>
      <x:c r="G152" s="8" t="str">
        <x:f>IFERROR(INDEX('02x_Accelerator_Catalog'!$D$2:$D$11,MATCH(E152,'02x_Accelerator_Catalog'!$B$2:$B$11,0)),"")</x:f>
      </x:c>
      <x:c r="H152" s="17" t="n">
        <x:v>0.73159836</x:v>
      </x:c>
      <x:c r="I152" s="6" t="n">
        <x:f>SUMIFS($H$2:$H$573,$B$2:$B$573,B152,$C$2:$C$573,C152,$D$2:$D$573,D152)</x:f>
        <x:v>1</x:v>
      </x:c>
      <x:c r="J152" s="3" t="inlineStr">
        <x:is>
          <x:t xml:space="preserve">epoch_csp_chip_quantity_latest</x:t>
        </x:is>
      </x:c>
      <x:c r="K152" s="3" t="inlineStr">
        <x:is>
          <x:t xml:space="preserve">SRC_EPOCH_AI_DATA_CENTERS; EPOCH_RAW_CHIP_QUANTITIES</x:t>
        </x:is>
      </x:c>
      <x:c r="L152" s="3" t="inlineStr">
        <x:is>
          <x:t xml:space="preserve">Latest chip quantity per CSP/data-center/accelerator through year-end; normalized by unit count. Shares are editable.</x:t>
        </x:is>
      </x:c>
    </x:row>
    <x:row r="153">
      <x:c r="A153" s="5" t="str">
        <x:f>B153&amp;"|"&amp;C153&amp;"|"&amp;D153&amp;"|"&amp;E153</x:f>
        <x:v>Base|Google|2027|B200/B300 class</x:v>
      </x:c>
      <x:c r="B153" s="3" t="inlineStr">
        <x:is>
          <x:t xml:space="preserve">Base</x:t>
        </x:is>
      </x:c>
      <x:c r="C153" s="3" t="inlineStr">
        <x:is>
          <x:t xml:space="preserve">Google</x:t>
        </x:is>
      </x:c>
      <x:c r="D153" s="3" t="n">
        <x:v>2027</x:v>
      </x:c>
      <x:c r="E153" s="25" t="inlineStr">
        <x:is>
          <x:t xml:space="preserve">B200/B300 class</x:t>
        </x:is>
      </x:c>
      <x:c r="F153" s="5" t="str">
        <x:f>IFERROR(INDEX('02x_Accelerator_Catalog'!$C$2:$C$11,MATCH(E153,'02x_Accelerator_Catalog'!$B$2:$B$11,0)),"purpose_or_unbenchmarked")</x:f>
        <x:v>b200_reference</x:v>
      </x:c>
      <x:c r="G153" s="8" t="n">
        <x:f>IFERROR(INDEX('02x_Accelerator_Catalog'!$D$2:$D$11,MATCH(E153,'02x_Accelerator_Catalog'!$B$2:$B$11,0)),"")</x:f>
        <x:v>2.17</x:v>
      </x:c>
      <x:c r="H153" s="17" t="n">
        <x:v>0.08881066</x:v>
      </x:c>
      <x:c r="I153" s="6" t="n">
        <x:f>SUMIFS($H$2:$H$573,$B$2:$B$573,B153,$C$2:$C$573,C153,$D$2:$D$573,D153)</x:f>
        <x:v>1</x:v>
      </x:c>
      <x:c r="J153" s="3" t="inlineStr">
        <x:is>
          <x:t xml:space="preserve">epoch_csp_chip_quantity_latest</x:t>
        </x:is>
      </x:c>
      <x:c r="K153" s="3" t="inlineStr">
        <x:is>
          <x:t xml:space="preserve">SRC_EPOCH_AI_DATA_CENTERS; EPOCH_RAW_CHIP_QUANTITIES</x:t>
        </x:is>
      </x:c>
      <x:c r="L153" s="3" t="inlineStr">
        <x:is>
          <x:t xml:space="preserve">Latest chip quantity per CSP/data-center/accelerator through year-end; normalized by unit count. Shares are editable.</x:t>
        </x:is>
      </x:c>
    </x:row>
    <x:row r="154">
      <x:c r="A154" s="5" t="str">
        <x:f>B154&amp;"|"&amp;C154&amp;"|"&amp;D154&amp;"|"&amp;E154</x:f>
        <x:v>Base|Google|2027|R200/R300 future</x:v>
      </x:c>
      <x:c r="B154" s="3" t="inlineStr">
        <x:is>
          <x:t xml:space="preserve">Base</x:t>
        </x:is>
      </x:c>
      <x:c r="C154" s="3" t="inlineStr">
        <x:is>
          <x:t xml:space="preserve">Google</x:t>
        </x:is>
      </x:c>
      <x:c r="D154" s="3" t="n">
        <x:v>2027</x:v>
      </x:c>
      <x:c r="E154" s="25" t="inlineStr">
        <x:is>
          <x:t xml:space="preserve">R200/R300 future</x:t>
        </x:is>
      </x:c>
      <x:c r="F154" s="5" t="str">
        <x:f>IFERROR(INDEX('02x_Accelerator_Catalog'!$C$2:$C$11,MATCH(E154,'02x_Accelerator_Catalog'!$B$2:$B$11,0)),"purpose_or_unbenchmarked")</x:f>
        <x:v>purpose_or_unbenchmarked</x:v>
      </x:c>
      <x:c r="G154" s="8" t="str">
        <x:f>IFERROR(INDEX('02x_Accelerator_Catalog'!$D$2:$D$11,MATCH(E154,'02x_Accelerator_Catalog'!$B$2:$B$11,0)),"")</x:f>
      </x:c>
      <x:c r="H154" s="17" t="n">
        <x:v>0.17959098</x:v>
      </x:c>
      <x:c r="I154" s="6" t="n">
        <x:f>SUMIFS($H$2:$H$573,$B$2:$B$573,B154,$C$2:$C$573,C154,$D$2:$D$573,D154)</x:f>
        <x:v>1</x:v>
      </x:c>
      <x:c r="J154" s="3" t="inlineStr">
        <x:is>
          <x:t xml:space="preserve">epoch_csp_chip_quantity_latest</x:t>
        </x:is>
      </x:c>
      <x:c r="K154" s="3" t="inlineStr">
        <x:is>
          <x:t xml:space="preserve">SRC_EPOCH_AI_DATA_CENTERS; EPOCH_RAW_CHIP_QUANTITIES</x:t>
        </x:is>
      </x:c>
      <x:c r="L154" s="3" t="inlineStr">
        <x:is>
          <x:t xml:space="preserve">Latest chip quantity per CSP/data-center/accelerator through year-end; normalized by unit count. Shares are editable.</x:t>
        </x:is>
      </x:c>
    </x:row>
    <x:row r="155">
      <x:c r="A155" s="5" t="str">
        <x:f>B155&amp;"|"&amp;C155&amp;"|"&amp;D155&amp;"|"&amp;E155</x:f>
        <x:v>Base|Google|2027|TPU</x:v>
      </x:c>
      <x:c r="B155" s="3" t="inlineStr">
        <x:is>
          <x:t xml:space="preserve">Base</x:t>
        </x:is>
      </x:c>
      <x:c r="C155" s="3" t="inlineStr">
        <x:is>
          <x:t xml:space="preserve">Google</x:t>
        </x:is>
      </x:c>
      <x:c r="D155" s="3" t="n">
        <x:v>2027</x:v>
      </x:c>
      <x:c r="E155" s="25" t="inlineStr">
        <x:is>
          <x:t xml:space="preserve">TPU</x:t>
        </x:is>
      </x:c>
      <x:c r="F155" s="5" t="str">
        <x:f>IFERROR(INDEX('02x_Accelerator_Catalog'!$C$2:$C$11,MATCH(E155,'02x_Accelerator_Catalog'!$B$2:$B$11,0)),"purpose_or_unbenchmarked")</x:f>
        <x:v>purpose_or_unbenchmarked</x:v>
      </x:c>
      <x:c r="G155" s="8" t="str">
        <x:f>IFERROR(INDEX('02x_Accelerator_Catalog'!$D$2:$D$11,MATCH(E155,'02x_Accelerator_Catalog'!$B$2:$B$11,0)),"")</x:f>
      </x:c>
      <x:c r="H155" s="17" t="n">
        <x:v>0.73159836</x:v>
      </x:c>
      <x:c r="I155" s="6" t="n">
        <x:f>SUMIFS($H$2:$H$573,$B$2:$B$573,B155,$C$2:$C$573,C155,$D$2:$D$573,D155)</x:f>
        <x:v>1</x:v>
      </x:c>
      <x:c r="J155" s="3" t="inlineStr">
        <x:is>
          <x:t xml:space="preserve">epoch_csp_chip_quantity_latest</x:t>
        </x:is>
      </x:c>
      <x:c r="K155" s="3" t="inlineStr">
        <x:is>
          <x:t xml:space="preserve">SRC_EPOCH_AI_DATA_CENTERS; EPOCH_RAW_CHIP_QUANTITIES</x:t>
        </x:is>
      </x:c>
      <x:c r="L155" s="3" t="inlineStr">
        <x:is>
          <x:t xml:space="preserve">Latest chip quantity per CSP/data-center/accelerator through year-end; normalized by unit count. Shares are editable.</x:t>
        </x:is>
      </x:c>
    </x:row>
    <x:row r="156">
      <x:c r="A156" s="5" t="str">
        <x:f>B156&amp;"|"&amp;C156&amp;"|"&amp;D156&amp;"|"&amp;E156</x:f>
        <x:v>Bull|Google|2027|B200/B300 class</x:v>
      </x:c>
      <x:c r="B156" s="3" t="inlineStr">
        <x:is>
          <x:t xml:space="preserve">Bull</x:t>
        </x:is>
      </x:c>
      <x:c r="C156" s="3" t="inlineStr">
        <x:is>
          <x:t xml:space="preserve">Google</x:t>
        </x:is>
      </x:c>
      <x:c r="D156" s="3" t="n">
        <x:v>2027</x:v>
      </x:c>
      <x:c r="E156" s="25" t="inlineStr">
        <x:is>
          <x:t xml:space="preserve">B200/B300 class</x:t>
        </x:is>
      </x:c>
      <x:c r="F156" s="5" t="str">
        <x:f>IFERROR(INDEX('02x_Accelerator_Catalog'!$C$2:$C$11,MATCH(E156,'02x_Accelerator_Catalog'!$B$2:$B$11,0)),"purpose_or_unbenchmarked")</x:f>
        <x:v>b200_reference</x:v>
      </x:c>
      <x:c r="G156" s="8" t="n">
        <x:f>IFERROR(INDEX('02x_Accelerator_Catalog'!$D$2:$D$11,MATCH(E156,'02x_Accelerator_Catalog'!$B$2:$B$11,0)),"")</x:f>
        <x:v>2.17</x:v>
      </x:c>
      <x:c r="H156" s="17" t="n">
        <x:v>0.08881066</x:v>
      </x:c>
      <x:c r="I156" s="6" t="n">
        <x:f>SUMIFS($H$2:$H$573,$B$2:$B$573,B156,$C$2:$C$573,C156,$D$2:$D$573,D156)</x:f>
        <x:v>1</x:v>
      </x:c>
      <x:c r="J156" s="3" t="inlineStr">
        <x:is>
          <x:t xml:space="preserve">epoch_csp_chip_quantity_latest</x:t>
        </x:is>
      </x:c>
      <x:c r="K156" s="3" t="inlineStr">
        <x:is>
          <x:t xml:space="preserve">SRC_EPOCH_AI_DATA_CENTERS; EPOCH_RAW_CHIP_QUANTITIES</x:t>
        </x:is>
      </x:c>
      <x:c r="L156" s="3" t="inlineStr">
        <x:is>
          <x:t xml:space="preserve">Latest chip quantity per CSP/data-center/accelerator through year-end; normalized by unit count. Shares are editable.</x:t>
        </x:is>
      </x:c>
    </x:row>
    <x:row r="157">
      <x:c r="A157" s="5" t="str">
        <x:f>B157&amp;"|"&amp;C157&amp;"|"&amp;D157&amp;"|"&amp;E157</x:f>
        <x:v>Bull|Google|2027|R200/R300 future</x:v>
      </x:c>
      <x:c r="B157" s="3" t="inlineStr">
        <x:is>
          <x:t xml:space="preserve">Bull</x:t>
        </x:is>
      </x:c>
      <x:c r="C157" s="3" t="inlineStr">
        <x:is>
          <x:t xml:space="preserve">Google</x:t>
        </x:is>
      </x:c>
      <x:c r="D157" s="3" t="n">
        <x:v>2027</x:v>
      </x:c>
      <x:c r="E157" s="25" t="inlineStr">
        <x:is>
          <x:t xml:space="preserve">R200/R300 future</x:t>
        </x:is>
      </x:c>
      <x:c r="F157" s="5" t="str">
        <x:f>IFERROR(INDEX('02x_Accelerator_Catalog'!$C$2:$C$11,MATCH(E157,'02x_Accelerator_Catalog'!$B$2:$B$11,0)),"purpose_or_unbenchmarked")</x:f>
        <x:v>purpose_or_unbenchmarked</x:v>
      </x:c>
      <x:c r="G157" s="8" t="str">
        <x:f>IFERROR(INDEX('02x_Accelerator_Catalog'!$D$2:$D$11,MATCH(E157,'02x_Accelerator_Catalog'!$B$2:$B$11,0)),"")</x:f>
      </x:c>
      <x:c r="H157" s="17" t="n">
        <x:v>0.17959098</x:v>
      </x:c>
      <x:c r="I157" s="6" t="n">
        <x:f>SUMIFS($H$2:$H$573,$B$2:$B$573,B157,$C$2:$C$573,C157,$D$2:$D$573,D157)</x:f>
        <x:v>1</x:v>
      </x:c>
      <x:c r="J157" s="3" t="inlineStr">
        <x:is>
          <x:t xml:space="preserve">epoch_csp_chip_quantity_latest</x:t>
        </x:is>
      </x:c>
      <x:c r="K157" s="3" t="inlineStr">
        <x:is>
          <x:t xml:space="preserve">SRC_EPOCH_AI_DATA_CENTERS; EPOCH_RAW_CHIP_QUANTITIES</x:t>
        </x:is>
      </x:c>
      <x:c r="L157" s="3" t="inlineStr">
        <x:is>
          <x:t xml:space="preserve">Latest chip quantity per CSP/data-center/accelerator through year-end; normalized by unit count. Shares are editable.</x:t>
        </x:is>
      </x:c>
    </x:row>
    <x:row r="158">
      <x:c r="A158" s="5" t="str">
        <x:f>B158&amp;"|"&amp;C158&amp;"|"&amp;D158&amp;"|"&amp;E158</x:f>
        <x:v>Bull|Google|2027|TPU</x:v>
      </x:c>
      <x:c r="B158" s="3" t="inlineStr">
        <x:is>
          <x:t xml:space="preserve">Bull</x:t>
        </x:is>
      </x:c>
      <x:c r="C158" s="3" t="inlineStr">
        <x:is>
          <x:t xml:space="preserve">Google</x:t>
        </x:is>
      </x:c>
      <x:c r="D158" s="3" t="n">
        <x:v>2027</x:v>
      </x:c>
      <x:c r="E158" s="25" t="inlineStr">
        <x:is>
          <x:t xml:space="preserve">TPU</x:t>
        </x:is>
      </x:c>
      <x:c r="F158" s="5" t="str">
        <x:f>IFERROR(INDEX('02x_Accelerator_Catalog'!$C$2:$C$11,MATCH(E158,'02x_Accelerator_Catalog'!$B$2:$B$11,0)),"purpose_or_unbenchmarked")</x:f>
        <x:v>purpose_or_unbenchmarked</x:v>
      </x:c>
      <x:c r="G158" s="8" t="str">
        <x:f>IFERROR(INDEX('02x_Accelerator_Catalog'!$D$2:$D$11,MATCH(E158,'02x_Accelerator_Catalog'!$B$2:$B$11,0)),"")</x:f>
      </x:c>
      <x:c r="H158" s="17" t="n">
        <x:v>0.73159836</x:v>
      </x:c>
      <x:c r="I158" s="6" t="n">
        <x:f>SUMIFS($H$2:$H$573,$B$2:$B$573,B158,$C$2:$C$573,C158,$D$2:$D$573,D158)</x:f>
        <x:v>1</x:v>
      </x:c>
      <x:c r="J158" s="3" t="inlineStr">
        <x:is>
          <x:t xml:space="preserve">epoch_csp_chip_quantity_latest</x:t>
        </x:is>
      </x:c>
      <x:c r="K158" s="3" t="inlineStr">
        <x:is>
          <x:t xml:space="preserve">SRC_EPOCH_AI_DATA_CENTERS; EPOCH_RAW_CHIP_QUANTITIES</x:t>
        </x:is>
      </x:c>
      <x:c r="L158" s="3" t="inlineStr">
        <x:is>
          <x:t xml:space="preserve">Latest chip quantity per CSP/data-center/accelerator through year-end; normalized by unit count. Shares are editable.</x:t>
        </x:is>
      </x:c>
    </x:row>
    <x:row r="159">
      <x:c r="A159" s="5" t="str">
        <x:f>B159&amp;"|"&amp;C159&amp;"|"&amp;D159&amp;"|"&amp;E159</x:f>
        <x:v>Grid-Constrained / Efficiency-Upside|Google|2027|B200/B300 class</x:v>
      </x:c>
      <x:c r="B159" s="3" t="inlineStr">
        <x:is>
          <x:t xml:space="preserve">Grid-Constrained / Efficiency-Upside</x:t>
        </x:is>
      </x:c>
      <x:c r="C159" s="3" t="inlineStr">
        <x:is>
          <x:t xml:space="preserve">Google</x:t>
        </x:is>
      </x:c>
      <x:c r="D159" s="3" t="n">
        <x:v>2027</x:v>
      </x:c>
      <x:c r="E159" s="25" t="inlineStr">
        <x:is>
          <x:t xml:space="preserve">B200/B300 class</x:t>
        </x:is>
      </x:c>
      <x:c r="F159" s="5" t="str">
        <x:f>IFERROR(INDEX('02x_Accelerator_Catalog'!$C$2:$C$11,MATCH(E159,'02x_Accelerator_Catalog'!$B$2:$B$11,0)),"purpose_or_unbenchmarked")</x:f>
        <x:v>b200_reference</x:v>
      </x:c>
      <x:c r="G159" s="8" t="n">
        <x:f>IFERROR(INDEX('02x_Accelerator_Catalog'!$D$2:$D$11,MATCH(E159,'02x_Accelerator_Catalog'!$B$2:$B$11,0)),"")</x:f>
        <x:v>2.17</x:v>
      </x:c>
      <x:c r="H159" s="17" t="n">
        <x:v>0.08881066</x:v>
      </x:c>
      <x:c r="I159" s="6" t="n">
        <x:f>SUMIFS($H$2:$H$573,$B$2:$B$573,B159,$C$2:$C$573,C159,$D$2:$D$573,D159)</x:f>
        <x:v>1</x:v>
      </x:c>
      <x:c r="J159" s="3" t="inlineStr">
        <x:is>
          <x:t xml:space="preserve">epoch_csp_chip_quantity_latest</x:t>
        </x:is>
      </x:c>
      <x:c r="K159" s="3" t="inlineStr">
        <x:is>
          <x:t xml:space="preserve">SRC_EPOCH_AI_DATA_CENTERS; EPOCH_RAW_CHIP_QUANTITIES</x:t>
        </x:is>
      </x:c>
      <x:c r="L159" s="3" t="inlineStr">
        <x:is>
          <x:t xml:space="preserve">Latest chip quantity per CSP/data-center/accelerator through year-end; normalized by unit count. Shares are editable.</x:t>
        </x:is>
      </x:c>
    </x:row>
    <x:row r="160">
      <x:c r="A160" s="5" t="str">
        <x:f>B160&amp;"|"&amp;C160&amp;"|"&amp;D160&amp;"|"&amp;E160</x:f>
        <x:v>Grid-Constrained / Efficiency-Upside|Google|2027|R200/R300 future</x:v>
      </x:c>
      <x:c r="B160" s="3" t="inlineStr">
        <x:is>
          <x:t xml:space="preserve">Grid-Constrained / Efficiency-Upside</x:t>
        </x:is>
      </x:c>
      <x:c r="C160" s="3" t="inlineStr">
        <x:is>
          <x:t xml:space="preserve">Google</x:t>
        </x:is>
      </x:c>
      <x:c r="D160" s="3" t="n">
        <x:v>2027</x:v>
      </x:c>
      <x:c r="E160" s="25" t="inlineStr">
        <x:is>
          <x:t xml:space="preserve">R200/R300 future</x:t>
        </x:is>
      </x:c>
      <x:c r="F160" s="5" t="str">
        <x:f>IFERROR(INDEX('02x_Accelerator_Catalog'!$C$2:$C$11,MATCH(E160,'02x_Accelerator_Catalog'!$B$2:$B$11,0)),"purpose_or_unbenchmarked")</x:f>
        <x:v>purpose_or_unbenchmarked</x:v>
      </x:c>
      <x:c r="G160" s="8" t="str">
        <x:f>IFERROR(INDEX('02x_Accelerator_Catalog'!$D$2:$D$11,MATCH(E160,'02x_Accelerator_Catalog'!$B$2:$B$11,0)),"")</x:f>
      </x:c>
      <x:c r="H160" s="17" t="n">
        <x:v>0.17959098</x:v>
      </x:c>
      <x:c r="I160" s="6" t="n">
        <x:f>SUMIFS($H$2:$H$573,$B$2:$B$573,B160,$C$2:$C$573,C160,$D$2:$D$573,D160)</x:f>
        <x:v>1</x:v>
      </x:c>
      <x:c r="J160" s="3" t="inlineStr">
        <x:is>
          <x:t xml:space="preserve">epoch_csp_chip_quantity_latest</x:t>
        </x:is>
      </x:c>
      <x:c r="K160" s="3" t="inlineStr">
        <x:is>
          <x:t xml:space="preserve">SRC_EPOCH_AI_DATA_CENTERS; EPOCH_RAW_CHIP_QUANTITIES</x:t>
        </x:is>
      </x:c>
      <x:c r="L160" s="3" t="inlineStr">
        <x:is>
          <x:t xml:space="preserve">Latest chip quantity per CSP/data-center/accelerator through year-end; normalized by unit count. Shares are editable.</x:t>
        </x:is>
      </x:c>
    </x:row>
    <x:row r="161">
      <x:c r="A161" s="5" t="str">
        <x:f>B161&amp;"|"&amp;C161&amp;"|"&amp;D161&amp;"|"&amp;E161</x:f>
        <x:v>Grid-Constrained / Efficiency-Upside|Google|2027|TPU</x:v>
      </x:c>
      <x:c r="B161" s="3" t="inlineStr">
        <x:is>
          <x:t xml:space="preserve">Grid-Constrained / Efficiency-Upside</x:t>
        </x:is>
      </x:c>
      <x:c r="C161" s="3" t="inlineStr">
        <x:is>
          <x:t xml:space="preserve">Google</x:t>
        </x:is>
      </x:c>
      <x:c r="D161" s="3" t="n">
        <x:v>2027</x:v>
      </x:c>
      <x:c r="E161" s="25" t="inlineStr">
        <x:is>
          <x:t xml:space="preserve">TPU</x:t>
        </x:is>
      </x:c>
      <x:c r="F161" s="5" t="str">
        <x:f>IFERROR(INDEX('02x_Accelerator_Catalog'!$C$2:$C$11,MATCH(E161,'02x_Accelerator_Catalog'!$B$2:$B$11,0)),"purpose_or_unbenchmarked")</x:f>
        <x:v>purpose_or_unbenchmarked</x:v>
      </x:c>
      <x:c r="G161" s="8" t="str">
        <x:f>IFERROR(INDEX('02x_Accelerator_Catalog'!$D$2:$D$11,MATCH(E161,'02x_Accelerator_Catalog'!$B$2:$B$11,0)),"")</x:f>
      </x:c>
      <x:c r="H161" s="17" t="n">
        <x:v>0.73159836</x:v>
      </x:c>
      <x:c r="I161" s="6" t="n">
        <x:f>SUMIFS($H$2:$H$573,$B$2:$B$573,B161,$C$2:$C$573,C161,$D$2:$D$573,D161)</x:f>
        <x:v>1</x:v>
      </x:c>
      <x:c r="J161" s="3" t="inlineStr">
        <x:is>
          <x:t xml:space="preserve">epoch_csp_chip_quantity_latest</x:t>
        </x:is>
      </x:c>
      <x:c r="K161" s="3" t="inlineStr">
        <x:is>
          <x:t xml:space="preserve">SRC_EPOCH_AI_DATA_CENTERS; EPOCH_RAW_CHIP_QUANTITIES</x:t>
        </x:is>
      </x:c>
      <x:c r="L161" s="3" t="inlineStr">
        <x:is>
          <x:t xml:space="preserve">Latest chip quantity per CSP/data-center/accelerator through year-end; normalized by unit count. Shares are editable.</x:t>
        </x:is>
      </x:c>
    </x:row>
    <x:row r="162">
      <x:c r="A162" s="5" t="str">
        <x:f>B162&amp;"|"&amp;C162&amp;"|"&amp;D162&amp;"|"&amp;E162</x:f>
        <x:v>Bear|Google|2028|B200/B300 class</x:v>
      </x:c>
      <x:c r="B162" s="3" t="inlineStr">
        <x:is>
          <x:t xml:space="preserve">Bear</x:t>
        </x:is>
      </x:c>
      <x:c r="C162" s="3" t="inlineStr">
        <x:is>
          <x:t xml:space="preserve">Google</x:t>
        </x:is>
      </x:c>
      <x:c r="D162" s="3" t="n">
        <x:v>2028</x:v>
      </x:c>
      <x:c r="E162" s="25" t="inlineStr">
        <x:is>
          <x:t xml:space="preserve">B200/B300 class</x:t>
        </x:is>
      </x:c>
      <x:c r="F162" s="5" t="str">
        <x:f>IFERROR(INDEX('02x_Accelerator_Catalog'!$C$2:$C$11,MATCH(E162,'02x_Accelerator_Catalog'!$B$2:$B$11,0)),"purpose_or_unbenchmarked")</x:f>
        <x:v>b200_reference</x:v>
      </x:c>
      <x:c r="G162" s="8" t="n">
        <x:f>IFERROR(INDEX('02x_Accelerator_Catalog'!$D$2:$D$11,MATCH(E162,'02x_Accelerator_Catalog'!$B$2:$B$11,0)),"")</x:f>
        <x:v>2.17</x:v>
      </x:c>
      <x:c r="H162" s="17" t="n">
        <x:v>0.08881066</x:v>
      </x:c>
      <x:c r="I162" s="6" t="n">
        <x:f>SUMIFS($H$2:$H$573,$B$2:$B$573,B162,$C$2:$C$573,C162,$D$2:$D$573,D162)</x:f>
        <x:v>1</x:v>
      </x:c>
      <x:c r="J162" s="3" t="inlineStr">
        <x:is>
          <x:t xml:space="preserve">epoch_csp_chip_quantity_latest</x:t>
        </x:is>
      </x:c>
      <x:c r="K162" s="3" t="inlineStr">
        <x:is>
          <x:t xml:space="preserve">SRC_EPOCH_AI_DATA_CENTERS; EPOCH_RAW_CHIP_QUANTITIES</x:t>
        </x:is>
      </x:c>
      <x:c r="L162" s="3" t="inlineStr">
        <x:is>
          <x:t xml:space="preserve">Latest chip quantity per CSP/data-center/accelerator through year-end; normalized by unit count. Shares are editable.</x:t>
        </x:is>
      </x:c>
    </x:row>
    <x:row r="163">
      <x:c r="A163" s="5" t="str">
        <x:f>B163&amp;"|"&amp;C163&amp;"|"&amp;D163&amp;"|"&amp;E163</x:f>
        <x:v>Bear|Google|2028|R200/R300 future</x:v>
      </x:c>
      <x:c r="B163" s="3" t="inlineStr">
        <x:is>
          <x:t xml:space="preserve">Bear</x:t>
        </x:is>
      </x:c>
      <x:c r="C163" s="3" t="inlineStr">
        <x:is>
          <x:t xml:space="preserve">Google</x:t>
        </x:is>
      </x:c>
      <x:c r="D163" s="3" t="n">
        <x:v>2028</x:v>
      </x:c>
      <x:c r="E163" s="25" t="inlineStr">
        <x:is>
          <x:t xml:space="preserve">R200/R300 future</x:t>
        </x:is>
      </x:c>
      <x:c r="F163" s="5" t="str">
        <x:f>IFERROR(INDEX('02x_Accelerator_Catalog'!$C$2:$C$11,MATCH(E163,'02x_Accelerator_Catalog'!$B$2:$B$11,0)),"purpose_or_unbenchmarked")</x:f>
        <x:v>purpose_or_unbenchmarked</x:v>
      </x:c>
      <x:c r="G163" s="8" t="str">
        <x:f>IFERROR(INDEX('02x_Accelerator_Catalog'!$D$2:$D$11,MATCH(E163,'02x_Accelerator_Catalog'!$B$2:$B$11,0)),"")</x:f>
      </x:c>
      <x:c r="H163" s="17" t="n">
        <x:v>0.17959098</x:v>
      </x:c>
      <x:c r="I163" s="6" t="n">
        <x:f>SUMIFS($H$2:$H$573,$B$2:$B$573,B163,$C$2:$C$573,C163,$D$2:$D$573,D163)</x:f>
        <x:v>1</x:v>
      </x:c>
      <x:c r="J163" s="3" t="inlineStr">
        <x:is>
          <x:t xml:space="preserve">epoch_csp_chip_quantity_latest</x:t>
        </x:is>
      </x:c>
      <x:c r="K163" s="3" t="inlineStr">
        <x:is>
          <x:t xml:space="preserve">SRC_EPOCH_AI_DATA_CENTERS; EPOCH_RAW_CHIP_QUANTITIES</x:t>
        </x:is>
      </x:c>
      <x:c r="L163" s="3" t="inlineStr">
        <x:is>
          <x:t xml:space="preserve">Latest chip quantity per CSP/data-center/accelerator through year-end; normalized by unit count. Shares are editable.</x:t>
        </x:is>
      </x:c>
    </x:row>
    <x:row r="164">
      <x:c r="A164" s="5" t="str">
        <x:f>B164&amp;"|"&amp;C164&amp;"|"&amp;D164&amp;"|"&amp;E164</x:f>
        <x:v>Bear|Google|2028|TPU</x:v>
      </x:c>
      <x:c r="B164" s="3" t="inlineStr">
        <x:is>
          <x:t xml:space="preserve">Bear</x:t>
        </x:is>
      </x:c>
      <x:c r="C164" s="3" t="inlineStr">
        <x:is>
          <x:t xml:space="preserve">Google</x:t>
        </x:is>
      </x:c>
      <x:c r="D164" s="3" t="n">
        <x:v>2028</x:v>
      </x:c>
      <x:c r="E164" s="25" t="inlineStr">
        <x:is>
          <x:t xml:space="preserve">TPU</x:t>
        </x:is>
      </x:c>
      <x:c r="F164" s="5" t="str">
        <x:f>IFERROR(INDEX('02x_Accelerator_Catalog'!$C$2:$C$11,MATCH(E164,'02x_Accelerator_Catalog'!$B$2:$B$11,0)),"purpose_or_unbenchmarked")</x:f>
        <x:v>purpose_or_unbenchmarked</x:v>
      </x:c>
      <x:c r="G164" s="8" t="str">
        <x:f>IFERROR(INDEX('02x_Accelerator_Catalog'!$D$2:$D$11,MATCH(E164,'02x_Accelerator_Catalog'!$B$2:$B$11,0)),"")</x:f>
      </x:c>
      <x:c r="H164" s="17" t="n">
        <x:v>0.73159836</x:v>
      </x:c>
      <x:c r="I164" s="6" t="n">
        <x:f>SUMIFS($H$2:$H$573,$B$2:$B$573,B164,$C$2:$C$573,C164,$D$2:$D$573,D164)</x:f>
        <x:v>1</x:v>
      </x:c>
      <x:c r="J164" s="3" t="inlineStr">
        <x:is>
          <x:t xml:space="preserve">epoch_csp_chip_quantity_latest</x:t>
        </x:is>
      </x:c>
      <x:c r="K164" s="3" t="inlineStr">
        <x:is>
          <x:t xml:space="preserve">SRC_EPOCH_AI_DATA_CENTERS; EPOCH_RAW_CHIP_QUANTITIES</x:t>
        </x:is>
      </x:c>
      <x:c r="L164" s="3" t="inlineStr">
        <x:is>
          <x:t xml:space="preserve">Latest chip quantity per CSP/data-center/accelerator through year-end; normalized by unit count. Shares are editable.</x:t>
        </x:is>
      </x:c>
    </x:row>
    <x:row r="165">
      <x:c r="A165" s="5" t="str">
        <x:f>B165&amp;"|"&amp;C165&amp;"|"&amp;D165&amp;"|"&amp;E165</x:f>
        <x:v>Base|Google|2028|B200/B300 class</x:v>
      </x:c>
      <x:c r="B165" s="3" t="inlineStr">
        <x:is>
          <x:t xml:space="preserve">Base</x:t>
        </x:is>
      </x:c>
      <x:c r="C165" s="3" t="inlineStr">
        <x:is>
          <x:t xml:space="preserve">Google</x:t>
        </x:is>
      </x:c>
      <x:c r="D165" s="3" t="n">
        <x:v>2028</x:v>
      </x:c>
      <x:c r="E165" s="25" t="inlineStr">
        <x:is>
          <x:t xml:space="preserve">B200/B300 class</x:t>
        </x:is>
      </x:c>
      <x:c r="F165" s="5" t="str">
        <x:f>IFERROR(INDEX('02x_Accelerator_Catalog'!$C$2:$C$11,MATCH(E165,'02x_Accelerator_Catalog'!$B$2:$B$11,0)),"purpose_or_unbenchmarked")</x:f>
        <x:v>b200_reference</x:v>
      </x:c>
      <x:c r="G165" s="8" t="n">
        <x:f>IFERROR(INDEX('02x_Accelerator_Catalog'!$D$2:$D$11,MATCH(E165,'02x_Accelerator_Catalog'!$B$2:$B$11,0)),"")</x:f>
        <x:v>2.17</x:v>
      </x:c>
      <x:c r="H165" s="17" t="n">
        <x:v>0.08881066</x:v>
      </x:c>
      <x:c r="I165" s="6" t="n">
        <x:f>SUMIFS($H$2:$H$573,$B$2:$B$573,B165,$C$2:$C$573,C165,$D$2:$D$573,D165)</x:f>
        <x:v>1</x:v>
      </x:c>
      <x:c r="J165" s="3" t="inlineStr">
        <x:is>
          <x:t xml:space="preserve">epoch_csp_chip_quantity_latest</x:t>
        </x:is>
      </x:c>
      <x:c r="K165" s="3" t="inlineStr">
        <x:is>
          <x:t xml:space="preserve">SRC_EPOCH_AI_DATA_CENTERS; EPOCH_RAW_CHIP_QUANTITIES</x:t>
        </x:is>
      </x:c>
      <x:c r="L165" s="3" t="inlineStr">
        <x:is>
          <x:t xml:space="preserve">Latest chip quantity per CSP/data-center/accelerator through year-end; normalized by unit count. Shares are editable.</x:t>
        </x:is>
      </x:c>
    </x:row>
    <x:row r="166">
      <x:c r="A166" s="5" t="str">
        <x:f>B166&amp;"|"&amp;C166&amp;"|"&amp;D166&amp;"|"&amp;E166</x:f>
        <x:v>Base|Google|2028|R200/R300 future</x:v>
      </x:c>
      <x:c r="B166" s="3" t="inlineStr">
        <x:is>
          <x:t xml:space="preserve">Base</x:t>
        </x:is>
      </x:c>
      <x:c r="C166" s="3" t="inlineStr">
        <x:is>
          <x:t xml:space="preserve">Google</x:t>
        </x:is>
      </x:c>
      <x:c r="D166" s="3" t="n">
        <x:v>2028</x:v>
      </x:c>
      <x:c r="E166" s="25" t="inlineStr">
        <x:is>
          <x:t xml:space="preserve">R200/R300 future</x:t>
        </x:is>
      </x:c>
      <x:c r="F166" s="5" t="str">
        <x:f>IFERROR(INDEX('02x_Accelerator_Catalog'!$C$2:$C$11,MATCH(E166,'02x_Accelerator_Catalog'!$B$2:$B$11,0)),"purpose_or_unbenchmarked")</x:f>
        <x:v>purpose_or_unbenchmarked</x:v>
      </x:c>
      <x:c r="G166" s="8" t="str">
        <x:f>IFERROR(INDEX('02x_Accelerator_Catalog'!$D$2:$D$11,MATCH(E166,'02x_Accelerator_Catalog'!$B$2:$B$11,0)),"")</x:f>
      </x:c>
      <x:c r="H166" s="17" t="n">
        <x:v>0.17959098</x:v>
      </x:c>
      <x:c r="I166" s="6" t="n">
        <x:f>SUMIFS($H$2:$H$573,$B$2:$B$573,B166,$C$2:$C$573,C166,$D$2:$D$573,D166)</x:f>
        <x:v>1</x:v>
      </x:c>
      <x:c r="J166" s="3" t="inlineStr">
        <x:is>
          <x:t xml:space="preserve">epoch_csp_chip_quantity_latest</x:t>
        </x:is>
      </x:c>
      <x:c r="K166" s="3" t="inlineStr">
        <x:is>
          <x:t xml:space="preserve">SRC_EPOCH_AI_DATA_CENTERS; EPOCH_RAW_CHIP_QUANTITIES</x:t>
        </x:is>
      </x:c>
      <x:c r="L166" s="3" t="inlineStr">
        <x:is>
          <x:t xml:space="preserve">Latest chip quantity per CSP/data-center/accelerator through year-end; normalized by unit count. Shares are editable.</x:t>
        </x:is>
      </x:c>
    </x:row>
    <x:row r="167">
      <x:c r="A167" s="5" t="str">
        <x:f>B167&amp;"|"&amp;C167&amp;"|"&amp;D167&amp;"|"&amp;E167</x:f>
        <x:v>Base|Google|2028|TPU</x:v>
      </x:c>
      <x:c r="B167" s="3" t="inlineStr">
        <x:is>
          <x:t xml:space="preserve">Base</x:t>
        </x:is>
      </x:c>
      <x:c r="C167" s="3" t="inlineStr">
        <x:is>
          <x:t xml:space="preserve">Google</x:t>
        </x:is>
      </x:c>
      <x:c r="D167" s="3" t="n">
        <x:v>2028</x:v>
      </x:c>
      <x:c r="E167" s="25" t="inlineStr">
        <x:is>
          <x:t xml:space="preserve">TPU</x:t>
        </x:is>
      </x:c>
      <x:c r="F167" s="5" t="str">
        <x:f>IFERROR(INDEX('02x_Accelerator_Catalog'!$C$2:$C$11,MATCH(E167,'02x_Accelerator_Catalog'!$B$2:$B$11,0)),"purpose_or_unbenchmarked")</x:f>
        <x:v>purpose_or_unbenchmarked</x:v>
      </x:c>
      <x:c r="G167" s="8" t="str">
        <x:f>IFERROR(INDEX('02x_Accelerator_Catalog'!$D$2:$D$11,MATCH(E167,'02x_Accelerator_Catalog'!$B$2:$B$11,0)),"")</x:f>
      </x:c>
      <x:c r="H167" s="17" t="n">
        <x:v>0.73159836</x:v>
      </x:c>
      <x:c r="I167" s="6" t="n">
        <x:f>SUMIFS($H$2:$H$573,$B$2:$B$573,B167,$C$2:$C$573,C167,$D$2:$D$573,D167)</x:f>
        <x:v>1</x:v>
      </x:c>
      <x:c r="J167" s="3" t="inlineStr">
        <x:is>
          <x:t xml:space="preserve">epoch_csp_chip_quantity_latest</x:t>
        </x:is>
      </x:c>
      <x:c r="K167" s="3" t="inlineStr">
        <x:is>
          <x:t xml:space="preserve">SRC_EPOCH_AI_DATA_CENTERS; EPOCH_RAW_CHIP_QUANTITIES</x:t>
        </x:is>
      </x:c>
      <x:c r="L167" s="3" t="inlineStr">
        <x:is>
          <x:t xml:space="preserve">Latest chip quantity per CSP/data-center/accelerator through year-end; normalized by unit count. Shares are editable.</x:t>
        </x:is>
      </x:c>
    </x:row>
    <x:row r="168">
      <x:c r="A168" s="5" t="str">
        <x:f>B168&amp;"|"&amp;C168&amp;"|"&amp;D168&amp;"|"&amp;E168</x:f>
        <x:v>Bull|Google|2028|B200/B300 class</x:v>
      </x:c>
      <x:c r="B168" s="3" t="inlineStr">
        <x:is>
          <x:t xml:space="preserve">Bull</x:t>
        </x:is>
      </x:c>
      <x:c r="C168" s="3" t="inlineStr">
        <x:is>
          <x:t xml:space="preserve">Google</x:t>
        </x:is>
      </x:c>
      <x:c r="D168" s="3" t="n">
        <x:v>2028</x:v>
      </x:c>
      <x:c r="E168" s="25" t="inlineStr">
        <x:is>
          <x:t xml:space="preserve">B200/B300 class</x:t>
        </x:is>
      </x:c>
      <x:c r="F168" s="5" t="str">
        <x:f>IFERROR(INDEX('02x_Accelerator_Catalog'!$C$2:$C$11,MATCH(E168,'02x_Accelerator_Catalog'!$B$2:$B$11,0)),"purpose_or_unbenchmarked")</x:f>
        <x:v>b200_reference</x:v>
      </x:c>
      <x:c r="G168" s="8" t="n">
        <x:f>IFERROR(INDEX('02x_Accelerator_Catalog'!$D$2:$D$11,MATCH(E168,'02x_Accelerator_Catalog'!$B$2:$B$11,0)),"")</x:f>
        <x:v>2.17</x:v>
      </x:c>
      <x:c r="H168" s="17" t="n">
        <x:v>0.08881066</x:v>
      </x:c>
      <x:c r="I168" s="6" t="n">
        <x:f>SUMIFS($H$2:$H$573,$B$2:$B$573,B168,$C$2:$C$573,C168,$D$2:$D$573,D168)</x:f>
        <x:v>1</x:v>
      </x:c>
      <x:c r="J168" s="3" t="inlineStr">
        <x:is>
          <x:t xml:space="preserve">epoch_csp_chip_quantity_latest</x:t>
        </x:is>
      </x:c>
      <x:c r="K168" s="3" t="inlineStr">
        <x:is>
          <x:t xml:space="preserve">SRC_EPOCH_AI_DATA_CENTERS; EPOCH_RAW_CHIP_QUANTITIES</x:t>
        </x:is>
      </x:c>
      <x:c r="L168" s="3" t="inlineStr">
        <x:is>
          <x:t xml:space="preserve">Latest chip quantity per CSP/data-center/accelerator through year-end; normalized by unit count. Shares are editable.</x:t>
        </x:is>
      </x:c>
    </x:row>
    <x:row r="169">
      <x:c r="A169" s="5" t="str">
        <x:f>B169&amp;"|"&amp;C169&amp;"|"&amp;D169&amp;"|"&amp;E169</x:f>
        <x:v>Bull|Google|2028|R200/R300 future</x:v>
      </x:c>
      <x:c r="B169" s="3" t="inlineStr">
        <x:is>
          <x:t xml:space="preserve">Bull</x:t>
        </x:is>
      </x:c>
      <x:c r="C169" s="3" t="inlineStr">
        <x:is>
          <x:t xml:space="preserve">Google</x:t>
        </x:is>
      </x:c>
      <x:c r="D169" s="3" t="n">
        <x:v>2028</x:v>
      </x:c>
      <x:c r="E169" s="25" t="inlineStr">
        <x:is>
          <x:t xml:space="preserve">R200/R300 future</x:t>
        </x:is>
      </x:c>
      <x:c r="F169" s="5" t="str">
        <x:f>IFERROR(INDEX('02x_Accelerator_Catalog'!$C$2:$C$11,MATCH(E169,'02x_Accelerator_Catalog'!$B$2:$B$11,0)),"purpose_or_unbenchmarked")</x:f>
        <x:v>purpose_or_unbenchmarked</x:v>
      </x:c>
      <x:c r="G169" s="8" t="str">
        <x:f>IFERROR(INDEX('02x_Accelerator_Catalog'!$D$2:$D$11,MATCH(E169,'02x_Accelerator_Catalog'!$B$2:$B$11,0)),"")</x:f>
      </x:c>
      <x:c r="H169" s="17" t="n">
        <x:v>0.17959098</x:v>
      </x:c>
      <x:c r="I169" s="6" t="n">
        <x:f>SUMIFS($H$2:$H$573,$B$2:$B$573,B169,$C$2:$C$573,C169,$D$2:$D$573,D169)</x:f>
        <x:v>1</x:v>
      </x:c>
      <x:c r="J169" s="3" t="inlineStr">
        <x:is>
          <x:t xml:space="preserve">epoch_csp_chip_quantity_latest</x:t>
        </x:is>
      </x:c>
      <x:c r="K169" s="3" t="inlineStr">
        <x:is>
          <x:t xml:space="preserve">SRC_EPOCH_AI_DATA_CENTERS; EPOCH_RAW_CHIP_QUANTITIES</x:t>
        </x:is>
      </x:c>
      <x:c r="L169" s="3" t="inlineStr">
        <x:is>
          <x:t xml:space="preserve">Latest chip quantity per CSP/data-center/accelerator through year-end; normalized by unit count. Shares are editable.</x:t>
        </x:is>
      </x:c>
    </x:row>
    <x:row r="170">
      <x:c r="A170" s="5" t="str">
        <x:f>B170&amp;"|"&amp;C170&amp;"|"&amp;D170&amp;"|"&amp;E170</x:f>
        <x:v>Bull|Google|2028|TPU</x:v>
      </x:c>
      <x:c r="B170" s="3" t="inlineStr">
        <x:is>
          <x:t xml:space="preserve">Bull</x:t>
        </x:is>
      </x:c>
      <x:c r="C170" s="3" t="inlineStr">
        <x:is>
          <x:t xml:space="preserve">Google</x:t>
        </x:is>
      </x:c>
      <x:c r="D170" s="3" t="n">
        <x:v>2028</x:v>
      </x:c>
      <x:c r="E170" s="25" t="inlineStr">
        <x:is>
          <x:t xml:space="preserve">TPU</x:t>
        </x:is>
      </x:c>
      <x:c r="F170" s="5" t="str">
        <x:f>IFERROR(INDEX('02x_Accelerator_Catalog'!$C$2:$C$11,MATCH(E170,'02x_Accelerator_Catalog'!$B$2:$B$11,0)),"purpose_or_unbenchmarked")</x:f>
        <x:v>purpose_or_unbenchmarked</x:v>
      </x:c>
      <x:c r="G170" s="8" t="str">
        <x:f>IFERROR(INDEX('02x_Accelerator_Catalog'!$D$2:$D$11,MATCH(E170,'02x_Accelerator_Catalog'!$B$2:$B$11,0)),"")</x:f>
      </x:c>
      <x:c r="H170" s="17" t="n">
        <x:v>0.73159836</x:v>
      </x:c>
      <x:c r="I170" s="6" t="n">
        <x:f>SUMIFS($H$2:$H$573,$B$2:$B$573,B170,$C$2:$C$573,C170,$D$2:$D$573,D170)</x:f>
        <x:v>1</x:v>
      </x:c>
      <x:c r="J170" s="3" t="inlineStr">
        <x:is>
          <x:t xml:space="preserve">epoch_csp_chip_quantity_latest</x:t>
        </x:is>
      </x:c>
      <x:c r="K170" s="3" t="inlineStr">
        <x:is>
          <x:t xml:space="preserve">SRC_EPOCH_AI_DATA_CENTERS; EPOCH_RAW_CHIP_QUANTITIES</x:t>
        </x:is>
      </x:c>
      <x:c r="L170" s="3" t="inlineStr">
        <x:is>
          <x:t xml:space="preserve">Latest chip quantity per CSP/data-center/accelerator through year-end; normalized by unit count. Shares are editable.</x:t>
        </x:is>
      </x:c>
    </x:row>
    <x:row r="171">
      <x:c r="A171" s="5" t="str">
        <x:f>B171&amp;"|"&amp;C171&amp;"|"&amp;D171&amp;"|"&amp;E171</x:f>
        <x:v>Grid-Constrained / Efficiency-Upside|Google|2028|B200/B300 class</x:v>
      </x:c>
      <x:c r="B171" s="3" t="inlineStr">
        <x:is>
          <x:t xml:space="preserve">Grid-Constrained / Efficiency-Upside</x:t>
        </x:is>
      </x:c>
      <x:c r="C171" s="3" t="inlineStr">
        <x:is>
          <x:t xml:space="preserve">Google</x:t>
        </x:is>
      </x:c>
      <x:c r="D171" s="3" t="n">
        <x:v>2028</x:v>
      </x:c>
      <x:c r="E171" s="25" t="inlineStr">
        <x:is>
          <x:t xml:space="preserve">B200/B300 class</x:t>
        </x:is>
      </x:c>
      <x:c r="F171" s="5" t="str">
        <x:f>IFERROR(INDEX('02x_Accelerator_Catalog'!$C$2:$C$11,MATCH(E171,'02x_Accelerator_Catalog'!$B$2:$B$11,0)),"purpose_or_unbenchmarked")</x:f>
        <x:v>b200_reference</x:v>
      </x:c>
      <x:c r="G171" s="8" t="n">
        <x:f>IFERROR(INDEX('02x_Accelerator_Catalog'!$D$2:$D$11,MATCH(E171,'02x_Accelerator_Catalog'!$B$2:$B$11,0)),"")</x:f>
        <x:v>2.17</x:v>
      </x:c>
      <x:c r="H171" s="17" t="n">
        <x:v>0.08881066</x:v>
      </x:c>
      <x:c r="I171" s="6" t="n">
        <x:f>SUMIFS($H$2:$H$573,$B$2:$B$573,B171,$C$2:$C$573,C171,$D$2:$D$573,D171)</x:f>
        <x:v>1</x:v>
      </x:c>
      <x:c r="J171" s="3" t="inlineStr">
        <x:is>
          <x:t xml:space="preserve">epoch_csp_chip_quantity_latest</x:t>
        </x:is>
      </x:c>
      <x:c r="K171" s="3" t="inlineStr">
        <x:is>
          <x:t xml:space="preserve">SRC_EPOCH_AI_DATA_CENTERS; EPOCH_RAW_CHIP_QUANTITIES</x:t>
        </x:is>
      </x:c>
      <x:c r="L171" s="3" t="inlineStr">
        <x:is>
          <x:t xml:space="preserve">Latest chip quantity per CSP/data-center/accelerator through year-end; normalized by unit count. Shares are editable.</x:t>
        </x:is>
      </x:c>
    </x:row>
    <x:row r="172">
      <x:c r="A172" s="5" t="str">
        <x:f>B172&amp;"|"&amp;C172&amp;"|"&amp;D172&amp;"|"&amp;E172</x:f>
        <x:v>Grid-Constrained / Efficiency-Upside|Google|2028|R200/R300 future</x:v>
      </x:c>
      <x:c r="B172" s="3" t="inlineStr">
        <x:is>
          <x:t xml:space="preserve">Grid-Constrained / Efficiency-Upside</x:t>
        </x:is>
      </x:c>
      <x:c r="C172" s="3" t="inlineStr">
        <x:is>
          <x:t xml:space="preserve">Google</x:t>
        </x:is>
      </x:c>
      <x:c r="D172" s="3" t="n">
        <x:v>2028</x:v>
      </x:c>
      <x:c r="E172" s="25" t="inlineStr">
        <x:is>
          <x:t xml:space="preserve">R200/R300 future</x:t>
        </x:is>
      </x:c>
      <x:c r="F172" s="5" t="str">
        <x:f>IFERROR(INDEX('02x_Accelerator_Catalog'!$C$2:$C$11,MATCH(E172,'02x_Accelerator_Catalog'!$B$2:$B$11,0)),"purpose_or_unbenchmarked")</x:f>
        <x:v>purpose_or_unbenchmarked</x:v>
      </x:c>
      <x:c r="G172" s="8" t="str">
        <x:f>IFERROR(INDEX('02x_Accelerator_Catalog'!$D$2:$D$11,MATCH(E172,'02x_Accelerator_Catalog'!$B$2:$B$11,0)),"")</x:f>
      </x:c>
      <x:c r="H172" s="17" t="n">
        <x:v>0.17959098</x:v>
      </x:c>
      <x:c r="I172" s="6" t="n">
        <x:f>SUMIFS($H$2:$H$573,$B$2:$B$573,B172,$C$2:$C$573,C172,$D$2:$D$573,D172)</x:f>
        <x:v>1</x:v>
      </x:c>
      <x:c r="J172" s="3" t="inlineStr">
        <x:is>
          <x:t xml:space="preserve">epoch_csp_chip_quantity_latest</x:t>
        </x:is>
      </x:c>
      <x:c r="K172" s="3" t="inlineStr">
        <x:is>
          <x:t xml:space="preserve">SRC_EPOCH_AI_DATA_CENTERS; EPOCH_RAW_CHIP_QUANTITIES</x:t>
        </x:is>
      </x:c>
      <x:c r="L172" s="3" t="inlineStr">
        <x:is>
          <x:t xml:space="preserve">Latest chip quantity per CSP/data-center/accelerator through year-end; normalized by unit count. Shares are editable.</x:t>
        </x:is>
      </x:c>
    </x:row>
    <x:row r="173">
      <x:c r="A173" s="5" t="str">
        <x:f>B173&amp;"|"&amp;C173&amp;"|"&amp;D173&amp;"|"&amp;E173</x:f>
        <x:v>Grid-Constrained / Efficiency-Upside|Google|2028|TPU</x:v>
      </x:c>
      <x:c r="B173" s="3" t="inlineStr">
        <x:is>
          <x:t xml:space="preserve">Grid-Constrained / Efficiency-Upside</x:t>
        </x:is>
      </x:c>
      <x:c r="C173" s="3" t="inlineStr">
        <x:is>
          <x:t xml:space="preserve">Google</x:t>
        </x:is>
      </x:c>
      <x:c r="D173" s="3" t="n">
        <x:v>2028</x:v>
      </x:c>
      <x:c r="E173" s="25" t="inlineStr">
        <x:is>
          <x:t xml:space="preserve">TPU</x:t>
        </x:is>
      </x:c>
      <x:c r="F173" s="5" t="str">
        <x:f>IFERROR(INDEX('02x_Accelerator_Catalog'!$C$2:$C$11,MATCH(E173,'02x_Accelerator_Catalog'!$B$2:$B$11,0)),"purpose_or_unbenchmarked")</x:f>
        <x:v>purpose_or_unbenchmarked</x:v>
      </x:c>
      <x:c r="G173" s="8" t="str">
        <x:f>IFERROR(INDEX('02x_Accelerator_Catalog'!$D$2:$D$11,MATCH(E173,'02x_Accelerator_Catalog'!$B$2:$B$11,0)),"")</x:f>
      </x:c>
      <x:c r="H173" s="17" t="n">
        <x:v>0.73159836</x:v>
      </x:c>
      <x:c r="I173" s="6" t="n">
        <x:f>SUMIFS($H$2:$H$573,$B$2:$B$573,B173,$C$2:$C$573,C173,$D$2:$D$573,D173)</x:f>
        <x:v>1</x:v>
      </x:c>
      <x:c r="J173" s="3" t="inlineStr">
        <x:is>
          <x:t xml:space="preserve">epoch_csp_chip_quantity_latest</x:t>
        </x:is>
      </x:c>
      <x:c r="K173" s="3" t="inlineStr">
        <x:is>
          <x:t xml:space="preserve">SRC_EPOCH_AI_DATA_CENTERS; EPOCH_RAW_CHIP_QUANTITIES</x:t>
        </x:is>
      </x:c>
      <x:c r="L173" s="3" t="inlineStr">
        <x:is>
          <x:t xml:space="preserve">Latest chip quantity per CSP/data-center/accelerator through year-end; normalized by unit count. Shares are editable.</x:t>
        </x:is>
      </x:c>
    </x:row>
    <x:row r="174">
      <x:c r="A174" s="5" t="str">
        <x:f>B174&amp;"|"&amp;C174&amp;"|"&amp;D174&amp;"|"&amp;E174</x:f>
        <x:v>Bear|Google|2029|B200/B300 class</x:v>
      </x:c>
      <x:c r="B174" s="3" t="inlineStr">
        <x:is>
          <x:t xml:space="preserve">Bear</x:t>
        </x:is>
      </x:c>
      <x:c r="C174" s="3" t="inlineStr">
        <x:is>
          <x:t xml:space="preserve">Google</x:t>
        </x:is>
      </x:c>
      <x:c r="D174" s="3" t="n">
        <x:v>2029</x:v>
      </x:c>
      <x:c r="E174" s="25" t="inlineStr">
        <x:is>
          <x:t xml:space="preserve">B200/B300 class</x:t>
        </x:is>
      </x:c>
      <x:c r="F174" s="5" t="str">
        <x:f>IFERROR(INDEX('02x_Accelerator_Catalog'!$C$2:$C$11,MATCH(E174,'02x_Accelerator_Catalog'!$B$2:$B$11,0)),"purpose_or_unbenchmarked")</x:f>
        <x:v>b200_reference</x:v>
      </x:c>
      <x:c r="G174" s="8" t="n">
        <x:f>IFERROR(INDEX('02x_Accelerator_Catalog'!$D$2:$D$11,MATCH(E174,'02x_Accelerator_Catalog'!$B$2:$B$11,0)),"")</x:f>
        <x:v>2.17</x:v>
      </x:c>
      <x:c r="H174" s="17" t="n">
        <x:v>0.08881066</x:v>
      </x:c>
      <x:c r="I174" s="6" t="n">
        <x:f>SUMIFS($H$2:$H$573,$B$2:$B$573,B174,$C$2:$C$573,C174,$D$2:$D$573,D174)</x:f>
        <x:v>1</x:v>
      </x:c>
      <x:c r="J174" s="3" t="inlineStr">
        <x:is>
          <x:t xml:space="preserve">epoch_csp_chip_quantity_latest</x:t>
        </x:is>
      </x:c>
      <x:c r="K174" s="3" t="inlineStr">
        <x:is>
          <x:t xml:space="preserve">SRC_EPOCH_AI_DATA_CENTERS; EPOCH_RAW_CHIP_QUANTITIES</x:t>
        </x:is>
      </x:c>
      <x:c r="L174" s="3" t="inlineStr">
        <x:is>
          <x:t xml:space="preserve">Latest chip quantity per CSP/data-center/accelerator through year-end; normalized by unit count. Shares are editable.</x:t>
        </x:is>
      </x:c>
    </x:row>
    <x:row r="175">
      <x:c r="A175" s="5" t="str">
        <x:f>B175&amp;"|"&amp;C175&amp;"|"&amp;D175&amp;"|"&amp;E175</x:f>
        <x:v>Bear|Google|2029|R200/R300 future</x:v>
      </x:c>
      <x:c r="B175" s="3" t="inlineStr">
        <x:is>
          <x:t xml:space="preserve">Bear</x:t>
        </x:is>
      </x:c>
      <x:c r="C175" s="3" t="inlineStr">
        <x:is>
          <x:t xml:space="preserve">Google</x:t>
        </x:is>
      </x:c>
      <x:c r="D175" s="3" t="n">
        <x:v>2029</x:v>
      </x:c>
      <x:c r="E175" s="25" t="inlineStr">
        <x:is>
          <x:t xml:space="preserve">R200/R300 future</x:t>
        </x:is>
      </x:c>
      <x:c r="F175" s="5" t="str">
        <x:f>IFERROR(INDEX('02x_Accelerator_Catalog'!$C$2:$C$11,MATCH(E175,'02x_Accelerator_Catalog'!$B$2:$B$11,0)),"purpose_or_unbenchmarked")</x:f>
        <x:v>purpose_or_unbenchmarked</x:v>
      </x:c>
      <x:c r="G175" s="8" t="str">
        <x:f>IFERROR(INDEX('02x_Accelerator_Catalog'!$D$2:$D$11,MATCH(E175,'02x_Accelerator_Catalog'!$B$2:$B$11,0)),"")</x:f>
      </x:c>
      <x:c r="H175" s="17" t="n">
        <x:v>0.17959098</x:v>
      </x:c>
      <x:c r="I175" s="6" t="n">
        <x:f>SUMIFS($H$2:$H$573,$B$2:$B$573,B175,$C$2:$C$573,C175,$D$2:$D$573,D175)</x:f>
        <x:v>1</x:v>
      </x:c>
      <x:c r="J175" s="3" t="inlineStr">
        <x:is>
          <x:t xml:space="preserve">epoch_csp_chip_quantity_latest</x:t>
        </x:is>
      </x:c>
      <x:c r="K175" s="3" t="inlineStr">
        <x:is>
          <x:t xml:space="preserve">SRC_EPOCH_AI_DATA_CENTERS; EPOCH_RAW_CHIP_QUANTITIES</x:t>
        </x:is>
      </x:c>
      <x:c r="L175" s="3" t="inlineStr">
        <x:is>
          <x:t xml:space="preserve">Latest chip quantity per CSP/data-center/accelerator through year-end; normalized by unit count. Shares are editable.</x:t>
        </x:is>
      </x:c>
    </x:row>
    <x:row r="176">
      <x:c r="A176" s="5" t="str">
        <x:f>B176&amp;"|"&amp;C176&amp;"|"&amp;D176&amp;"|"&amp;E176</x:f>
        <x:v>Bear|Google|2029|TPU</x:v>
      </x:c>
      <x:c r="B176" s="3" t="inlineStr">
        <x:is>
          <x:t xml:space="preserve">Bear</x:t>
        </x:is>
      </x:c>
      <x:c r="C176" s="3" t="inlineStr">
        <x:is>
          <x:t xml:space="preserve">Google</x:t>
        </x:is>
      </x:c>
      <x:c r="D176" s="3" t="n">
        <x:v>2029</x:v>
      </x:c>
      <x:c r="E176" s="25" t="inlineStr">
        <x:is>
          <x:t xml:space="preserve">TPU</x:t>
        </x:is>
      </x:c>
      <x:c r="F176" s="5" t="str">
        <x:f>IFERROR(INDEX('02x_Accelerator_Catalog'!$C$2:$C$11,MATCH(E176,'02x_Accelerator_Catalog'!$B$2:$B$11,0)),"purpose_or_unbenchmarked")</x:f>
        <x:v>purpose_or_unbenchmarked</x:v>
      </x:c>
      <x:c r="G176" s="8" t="str">
        <x:f>IFERROR(INDEX('02x_Accelerator_Catalog'!$D$2:$D$11,MATCH(E176,'02x_Accelerator_Catalog'!$B$2:$B$11,0)),"")</x:f>
      </x:c>
      <x:c r="H176" s="17" t="n">
        <x:v>0.73159836</x:v>
      </x:c>
      <x:c r="I176" s="6" t="n">
        <x:f>SUMIFS($H$2:$H$573,$B$2:$B$573,B176,$C$2:$C$573,C176,$D$2:$D$573,D176)</x:f>
        <x:v>1</x:v>
      </x:c>
      <x:c r="J176" s="3" t="inlineStr">
        <x:is>
          <x:t xml:space="preserve">epoch_csp_chip_quantity_latest</x:t>
        </x:is>
      </x:c>
      <x:c r="K176" s="3" t="inlineStr">
        <x:is>
          <x:t xml:space="preserve">SRC_EPOCH_AI_DATA_CENTERS; EPOCH_RAW_CHIP_QUANTITIES</x:t>
        </x:is>
      </x:c>
      <x:c r="L176" s="3" t="inlineStr">
        <x:is>
          <x:t xml:space="preserve">Latest chip quantity per CSP/data-center/accelerator through year-end; normalized by unit count. Shares are editable.</x:t>
        </x:is>
      </x:c>
    </x:row>
    <x:row r="177">
      <x:c r="A177" s="5" t="str">
        <x:f>B177&amp;"|"&amp;C177&amp;"|"&amp;D177&amp;"|"&amp;E177</x:f>
        <x:v>Base|Google|2029|B200/B300 class</x:v>
      </x:c>
      <x:c r="B177" s="3" t="inlineStr">
        <x:is>
          <x:t xml:space="preserve">Base</x:t>
        </x:is>
      </x:c>
      <x:c r="C177" s="3" t="inlineStr">
        <x:is>
          <x:t xml:space="preserve">Google</x:t>
        </x:is>
      </x:c>
      <x:c r="D177" s="3" t="n">
        <x:v>2029</x:v>
      </x:c>
      <x:c r="E177" s="25" t="inlineStr">
        <x:is>
          <x:t xml:space="preserve">B200/B300 class</x:t>
        </x:is>
      </x:c>
      <x:c r="F177" s="5" t="str">
        <x:f>IFERROR(INDEX('02x_Accelerator_Catalog'!$C$2:$C$11,MATCH(E177,'02x_Accelerator_Catalog'!$B$2:$B$11,0)),"purpose_or_unbenchmarked")</x:f>
        <x:v>b200_reference</x:v>
      </x:c>
      <x:c r="G177" s="8" t="n">
        <x:f>IFERROR(INDEX('02x_Accelerator_Catalog'!$D$2:$D$11,MATCH(E177,'02x_Accelerator_Catalog'!$B$2:$B$11,0)),"")</x:f>
        <x:v>2.17</x:v>
      </x:c>
      <x:c r="H177" s="17" t="n">
        <x:v>0.08881066</x:v>
      </x:c>
      <x:c r="I177" s="6" t="n">
        <x:f>SUMIFS($H$2:$H$573,$B$2:$B$573,B177,$C$2:$C$573,C177,$D$2:$D$573,D177)</x:f>
        <x:v>1</x:v>
      </x:c>
      <x:c r="J177" s="3" t="inlineStr">
        <x:is>
          <x:t xml:space="preserve">epoch_csp_chip_quantity_latest</x:t>
        </x:is>
      </x:c>
      <x:c r="K177" s="3" t="inlineStr">
        <x:is>
          <x:t xml:space="preserve">SRC_EPOCH_AI_DATA_CENTERS; EPOCH_RAW_CHIP_QUANTITIES</x:t>
        </x:is>
      </x:c>
      <x:c r="L177" s="3" t="inlineStr">
        <x:is>
          <x:t xml:space="preserve">Latest chip quantity per CSP/data-center/accelerator through year-end; normalized by unit count. Shares are editable.</x:t>
        </x:is>
      </x:c>
    </x:row>
    <x:row r="178">
      <x:c r="A178" s="5" t="str">
        <x:f>B178&amp;"|"&amp;C178&amp;"|"&amp;D178&amp;"|"&amp;E178</x:f>
        <x:v>Base|Google|2029|R200/R300 future</x:v>
      </x:c>
      <x:c r="B178" s="3" t="inlineStr">
        <x:is>
          <x:t xml:space="preserve">Base</x:t>
        </x:is>
      </x:c>
      <x:c r="C178" s="3" t="inlineStr">
        <x:is>
          <x:t xml:space="preserve">Google</x:t>
        </x:is>
      </x:c>
      <x:c r="D178" s="3" t="n">
        <x:v>2029</x:v>
      </x:c>
      <x:c r="E178" s="25" t="inlineStr">
        <x:is>
          <x:t xml:space="preserve">R200/R300 future</x:t>
        </x:is>
      </x:c>
      <x:c r="F178" s="5" t="str">
        <x:f>IFERROR(INDEX('02x_Accelerator_Catalog'!$C$2:$C$11,MATCH(E178,'02x_Accelerator_Catalog'!$B$2:$B$11,0)),"purpose_or_unbenchmarked")</x:f>
        <x:v>purpose_or_unbenchmarked</x:v>
      </x:c>
      <x:c r="G178" s="8" t="str">
        <x:f>IFERROR(INDEX('02x_Accelerator_Catalog'!$D$2:$D$11,MATCH(E178,'02x_Accelerator_Catalog'!$B$2:$B$11,0)),"")</x:f>
      </x:c>
      <x:c r="H178" s="17" t="n">
        <x:v>0.17959098</x:v>
      </x:c>
      <x:c r="I178" s="6" t="n">
        <x:f>SUMIFS($H$2:$H$573,$B$2:$B$573,B178,$C$2:$C$573,C178,$D$2:$D$573,D178)</x:f>
        <x:v>1</x:v>
      </x:c>
      <x:c r="J178" s="3" t="inlineStr">
        <x:is>
          <x:t xml:space="preserve">epoch_csp_chip_quantity_latest</x:t>
        </x:is>
      </x:c>
      <x:c r="K178" s="3" t="inlineStr">
        <x:is>
          <x:t xml:space="preserve">SRC_EPOCH_AI_DATA_CENTERS; EPOCH_RAW_CHIP_QUANTITIES</x:t>
        </x:is>
      </x:c>
      <x:c r="L178" s="3" t="inlineStr">
        <x:is>
          <x:t xml:space="preserve">Latest chip quantity per CSP/data-center/accelerator through year-end; normalized by unit count. Shares are editable.</x:t>
        </x:is>
      </x:c>
    </x:row>
    <x:row r="179">
      <x:c r="A179" s="5" t="str">
        <x:f>B179&amp;"|"&amp;C179&amp;"|"&amp;D179&amp;"|"&amp;E179</x:f>
        <x:v>Base|Google|2029|TPU</x:v>
      </x:c>
      <x:c r="B179" s="3" t="inlineStr">
        <x:is>
          <x:t xml:space="preserve">Base</x:t>
        </x:is>
      </x:c>
      <x:c r="C179" s="3" t="inlineStr">
        <x:is>
          <x:t xml:space="preserve">Google</x:t>
        </x:is>
      </x:c>
      <x:c r="D179" s="3" t="n">
        <x:v>2029</x:v>
      </x:c>
      <x:c r="E179" s="25" t="inlineStr">
        <x:is>
          <x:t xml:space="preserve">TPU</x:t>
        </x:is>
      </x:c>
      <x:c r="F179" s="5" t="str">
        <x:f>IFERROR(INDEX('02x_Accelerator_Catalog'!$C$2:$C$11,MATCH(E179,'02x_Accelerator_Catalog'!$B$2:$B$11,0)),"purpose_or_unbenchmarked")</x:f>
        <x:v>purpose_or_unbenchmarked</x:v>
      </x:c>
      <x:c r="G179" s="8" t="str">
        <x:f>IFERROR(INDEX('02x_Accelerator_Catalog'!$D$2:$D$11,MATCH(E179,'02x_Accelerator_Catalog'!$B$2:$B$11,0)),"")</x:f>
      </x:c>
      <x:c r="H179" s="17" t="n">
        <x:v>0.73159836</x:v>
      </x:c>
      <x:c r="I179" s="6" t="n">
        <x:f>SUMIFS($H$2:$H$573,$B$2:$B$573,B179,$C$2:$C$573,C179,$D$2:$D$573,D179)</x:f>
        <x:v>1</x:v>
      </x:c>
      <x:c r="J179" s="3" t="inlineStr">
        <x:is>
          <x:t xml:space="preserve">epoch_csp_chip_quantity_latest</x:t>
        </x:is>
      </x:c>
      <x:c r="K179" s="3" t="inlineStr">
        <x:is>
          <x:t xml:space="preserve">SRC_EPOCH_AI_DATA_CENTERS; EPOCH_RAW_CHIP_QUANTITIES</x:t>
        </x:is>
      </x:c>
      <x:c r="L179" s="3" t="inlineStr">
        <x:is>
          <x:t xml:space="preserve">Latest chip quantity per CSP/data-center/accelerator through year-end; normalized by unit count. Shares are editable.</x:t>
        </x:is>
      </x:c>
    </x:row>
    <x:row r="180">
      <x:c r="A180" s="5" t="str">
        <x:f>B180&amp;"|"&amp;C180&amp;"|"&amp;D180&amp;"|"&amp;E180</x:f>
        <x:v>Bull|Google|2029|B200/B300 class</x:v>
      </x:c>
      <x:c r="B180" s="3" t="inlineStr">
        <x:is>
          <x:t xml:space="preserve">Bull</x:t>
        </x:is>
      </x:c>
      <x:c r="C180" s="3" t="inlineStr">
        <x:is>
          <x:t xml:space="preserve">Google</x:t>
        </x:is>
      </x:c>
      <x:c r="D180" s="3" t="n">
        <x:v>2029</x:v>
      </x:c>
      <x:c r="E180" s="25" t="inlineStr">
        <x:is>
          <x:t xml:space="preserve">B200/B300 class</x:t>
        </x:is>
      </x:c>
      <x:c r="F180" s="5" t="str">
        <x:f>IFERROR(INDEX('02x_Accelerator_Catalog'!$C$2:$C$11,MATCH(E180,'02x_Accelerator_Catalog'!$B$2:$B$11,0)),"purpose_or_unbenchmarked")</x:f>
        <x:v>b200_reference</x:v>
      </x:c>
      <x:c r="G180" s="8" t="n">
        <x:f>IFERROR(INDEX('02x_Accelerator_Catalog'!$D$2:$D$11,MATCH(E180,'02x_Accelerator_Catalog'!$B$2:$B$11,0)),"")</x:f>
        <x:v>2.17</x:v>
      </x:c>
      <x:c r="H180" s="17" t="n">
        <x:v>0.08881066</x:v>
      </x:c>
      <x:c r="I180" s="6" t="n">
        <x:f>SUMIFS($H$2:$H$573,$B$2:$B$573,B180,$C$2:$C$573,C180,$D$2:$D$573,D180)</x:f>
        <x:v>1</x:v>
      </x:c>
      <x:c r="J180" s="3" t="inlineStr">
        <x:is>
          <x:t xml:space="preserve">epoch_csp_chip_quantity_latest</x:t>
        </x:is>
      </x:c>
      <x:c r="K180" s="3" t="inlineStr">
        <x:is>
          <x:t xml:space="preserve">SRC_EPOCH_AI_DATA_CENTERS; EPOCH_RAW_CHIP_QUANTITIES</x:t>
        </x:is>
      </x:c>
      <x:c r="L180" s="3" t="inlineStr">
        <x:is>
          <x:t xml:space="preserve">Latest chip quantity per CSP/data-center/accelerator through year-end; normalized by unit count. Shares are editable.</x:t>
        </x:is>
      </x:c>
    </x:row>
    <x:row r="181">
      <x:c r="A181" s="5" t="str">
        <x:f>B181&amp;"|"&amp;C181&amp;"|"&amp;D181&amp;"|"&amp;E181</x:f>
        <x:v>Bull|Google|2029|R200/R300 future</x:v>
      </x:c>
      <x:c r="B181" s="3" t="inlineStr">
        <x:is>
          <x:t xml:space="preserve">Bull</x:t>
        </x:is>
      </x:c>
      <x:c r="C181" s="3" t="inlineStr">
        <x:is>
          <x:t xml:space="preserve">Google</x:t>
        </x:is>
      </x:c>
      <x:c r="D181" s="3" t="n">
        <x:v>2029</x:v>
      </x:c>
      <x:c r="E181" s="25" t="inlineStr">
        <x:is>
          <x:t xml:space="preserve">R200/R300 future</x:t>
        </x:is>
      </x:c>
      <x:c r="F181" s="5" t="str">
        <x:f>IFERROR(INDEX('02x_Accelerator_Catalog'!$C$2:$C$11,MATCH(E181,'02x_Accelerator_Catalog'!$B$2:$B$11,0)),"purpose_or_unbenchmarked")</x:f>
        <x:v>purpose_or_unbenchmarked</x:v>
      </x:c>
      <x:c r="G181" s="8" t="str">
        <x:f>IFERROR(INDEX('02x_Accelerator_Catalog'!$D$2:$D$11,MATCH(E181,'02x_Accelerator_Catalog'!$B$2:$B$11,0)),"")</x:f>
      </x:c>
      <x:c r="H181" s="17" t="n">
        <x:v>0.17959098</x:v>
      </x:c>
      <x:c r="I181" s="6" t="n">
        <x:f>SUMIFS($H$2:$H$573,$B$2:$B$573,B181,$C$2:$C$573,C181,$D$2:$D$573,D181)</x:f>
        <x:v>1</x:v>
      </x:c>
      <x:c r="J181" s="3" t="inlineStr">
        <x:is>
          <x:t xml:space="preserve">epoch_csp_chip_quantity_latest</x:t>
        </x:is>
      </x:c>
      <x:c r="K181" s="3" t="inlineStr">
        <x:is>
          <x:t xml:space="preserve">SRC_EPOCH_AI_DATA_CENTERS; EPOCH_RAW_CHIP_QUANTITIES</x:t>
        </x:is>
      </x:c>
      <x:c r="L181" s="3" t="inlineStr">
        <x:is>
          <x:t xml:space="preserve">Latest chip quantity per CSP/data-center/accelerator through year-end; normalized by unit count. Shares are editable.</x:t>
        </x:is>
      </x:c>
    </x:row>
    <x:row r="182">
      <x:c r="A182" s="5" t="str">
        <x:f>B182&amp;"|"&amp;C182&amp;"|"&amp;D182&amp;"|"&amp;E182</x:f>
        <x:v>Bull|Google|2029|TPU</x:v>
      </x:c>
      <x:c r="B182" s="3" t="inlineStr">
        <x:is>
          <x:t xml:space="preserve">Bull</x:t>
        </x:is>
      </x:c>
      <x:c r="C182" s="3" t="inlineStr">
        <x:is>
          <x:t xml:space="preserve">Google</x:t>
        </x:is>
      </x:c>
      <x:c r="D182" s="3" t="n">
        <x:v>2029</x:v>
      </x:c>
      <x:c r="E182" s="25" t="inlineStr">
        <x:is>
          <x:t xml:space="preserve">TPU</x:t>
        </x:is>
      </x:c>
      <x:c r="F182" s="5" t="str">
        <x:f>IFERROR(INDEX('02x_Accelerator_Catalog'!$C$2:$C$11,MATCH(E182,'02x_Accelerator_Catalog'!$B$2:$B$11,0)),"purpose_or_unbenchmarked")</x:f>
        <x:v>purpose_or_unbenchmarked</x:v>
      </x:c>
      <x:c r="G182" s="8" t="str">
        <x:f>IFERROR(INDEX('02x_Accelerator_Catalog'!$D$2:$D$11,MATCH(E182,'02x_Accelerator_Catalog'!$B$2:$B$11,0)),"")</x:f>
      </x:c>
      <x:c r="H182" s="17" t="n">
        <x:v>0.73159836</x:v>
      </x:c>
      <x:c r="I182" s="6" t="n">
        <x:f>SUMIFS($H$2:$H$573,$B$2:$B$573,B182,$C$2:$C$573,C182,$D$2:$D$573,D182)</x:f>
        <x:v>1</x:v>
      </x:c>
      <x:c r="J182" s="3" t="inlineStr">
        <x:is>
          <x:t xml:space="preserve">epoch_csp_chip_quantity_latest</x:t>
        </x:is>
      </x:c>
      <x:c r="K182" s="3" t="inlineStr">
        <x:is>
          <x:t xml:space="preserve">SRC_EPOCH_AI_DATA_CENTERS; EPOCH_RAW_CHIP_QUANTITIES</x:t>
        </x:is>
      </x:c>
      <x:c r="L182" s="3" t="inlineStr">
        <x:is>
          <x:t xml:space="preserve">Latest chip quantity per CSP/data-center/accelerator through year-end; normalized by unit count. Shares are editable.</x:t>
        </x:is>
      </x:c>
    </x:row>
    <x:row r="183">
      <x:c r="A183" s="5" t="str">
        <x:f>B183&amp;"|"&amp;C183&amp;"|"&amp;D183&amp;"|"&amp;E183</x:f>
        <x:v>Grid-Constrained / Efficiency-Upside|Google|2029|B200/B300 class</x:v>
      </x:c>
      <x:c r="B183" s="3" t="inlineStr">
        <x:is>
          <x:t xml:space="preserve">Grid-Constrained / Efficiency-Upside</x:t>
        </x:is>
      </x:c>
      <x:c r="C183" s="3" t="inlineStr">
        <x:is>
          <x:t xml:space="preserve">Google</x:t>
        </x:is>
      </x:c>
      <x:c r="D183" s="3" t="n">
        <x:v>2029</x:v>
      </x:c>
      <x:c r="E183" s="25" t="inlineStr">
        <x:is>
          <x:t xml:space="preserve">B200/B300 class</x:t>
        </x:is>
      </x:c>
      <x:c r="F183" s="5" t="str">
        <x:f>IFERROR(INDEX('02x_Accelerator_Catalog'!$C$2:$C$11,MATCH(E183,'02x_Accelerator_Catalog'!$B$2:$B$11,0)),"purpose_or_unbenchmarked")</x:f>
        <x:v>b200_reference</x:v>
      </x:c>
      <x:c r="G183" s="8" t="n">
        <x:f>IFERROR(INDEX('02x_Accelerator_Catalog'!$D$2:$D$11,MATCH(E183,'02x_Accelerator_Catalog'!$B$2:$B$11,0)),"")</x:f>
        <x:v>2.17</x:v>
      </x:c>
      <x:c r="H183" s="17" t="n">
        <x:v>0.08881066</x:v>
      </x:c>
      <x:c r="I183" s="6" t="n">
        <x:f>SUMIFS($H$2:$H$573,$B$2:$B$573,B183,$C$2:$C$573,C183,$D$2:$D$573,D183)</x:f>
        <x:v>1</x:v>
      </x:c>
      <x:c r="J183" s="3" t="inlineStr">
        <x:is>
          <x:t xml:space="preserve">epoch_csp_chip_quantity_latest</x:t>
        </x:is>
      </x:c>
      <x:c r="K183" s="3" t="inlineStr">
        <x:is>
          <x:t xml:space="preserve">SRC_EPOCH_AI_DATA_CENTERS; EPOCH_RAW_CHIP_QUANTITIES</x:t>
        </x:is>
      </x:c>
      <x:c r="L183" s="3" t="inlineStr">
        <x:is>
          <x:t xml:space="preserve">Latest chip quantity per CSP/data-center/accelerator through year-end; normalized by unit count. Shares are editable.</x:t>
        </x:is>
      </x:c>
    </x:row>
    <x:row r="184">
      <x:c r="A184" s="5" t="str">
        <x:f>B184&amp;"|"&amp;C184&amp;"|"&amp;D184&amp;"|"&amp;E184</x:f>
        <x:v>Grid-Constrained / Efficiency-Upside|Google|2029|R200/R300 future</x:v>
      </x:c>
      <x:c r="B184" s="3" t="inlineStr">
        <x:is>
          <x:t xml:space="preserve">Grid-Constrained / Efficiency-Upside</x:t>
        </x:is>
      </x:c>
      <x:c r="C184" s="3" t="inlineStr">
        <x:is>
          <x:t xml:space="preserve">Google</x:t>
        </x:is>
      </x:c>
      <x:c r="D184" s="3" t="n">
        <x:v>2029</x:v>
      </x:c>
      <x:c r="E184" s="25" t="inlineStr">
        <x:is>
          <x:t xml:space="preserve">R200/R300 future</x:t>
        </x:is>
      </x:c>
      <x:c r="F184" s="5" t="str">
        <x:f>IFERROR(INDEX('02x_Accelerator_Catalog'!$C$2:$C$11,MATCH(E184,'02x_Accelerator_Catalog'!$B$2:$B$11,0)),"purpose_or_unbenchmarked")</x:f>
        <x:v>purpose_or_unbenchmarked</x:v>
      </x:c>
      <x:c r="G184" s="8" t="str">
        <x:f>IFERROR(INDEX('02x_Accelerator_Catalog'!$D$2:$D$11,MATCH(E184,'02x_Accelerator_Catalog'!$B$2:$B$11,0)),"")</x:f>
      </x:c>
      <x:c r="H184" s="17" t="n">
        <x:v>0.17959098</x:v>
      </x:c>
      <x:c r="I184" s="6" t="n">
        <x:f>SUMIFS($H$2:$H$573,$B$2:$B$573,B184,$C$2:$C$573,C184,$D$2:$D$573,D184)</x:f>
        <x:v>1</x:v>
      </x:c>
      <x:c r="J184" s="3" t="inlineStr">
        <x:is>
          <x:t xml:space="preserve">epoch_csp_chip_quantity_latest</x:t>
        </x:is>
      </x:c>
      <x:c r="K184" s="3" t="inlineStr">
        <x:is>
          <x:t xml:space="preserve">SRC_EPOCH_AI_DATA_CENTERS; EPOCH_RAW_CHIP_QUANTITIES</x:t>
        </x:is>
      </x:c>
      <x:c r="L184" s="3" t="inlineStr">
        <x:is>
          <x:t xml:space="preserve">Latest chip quantity per CSP/data-center/accelerator through year-end; normalized by unit count. Shares are editable.</x:t>
        </x:is>
      </x:c>
    </x:row>
    <x:row r="185">
      <x:c r="A185" s="5" t="str">
        <x:f>B185&amp;"|"&amp;C185&amp;"|"&amp;D185&amp;"|"&amp;E185</x:f>
        <x:v>Grid-Constrained / Efficiency-Upside|Google|2029|TPU</x:v>
      </x:c>
      <x:c r="B185" s="3" t="inlineStr">
        <x:is>
          <x:t xml:space="preserve">Grid-Constrained / Efficiency-Upside</x:t>
        </x:is>
      </x:c>
      <x:c r="C185" s="3" t="inlineStr">
        <x:is>
          <x:t xml:space="preserve">Google</x:t>
        </x:is>
      </x:c>
      <x:c r="D185" s="3" t="n">
        <x:v>2029</x:v>
      </x:c>
      <x:c r="E185" s="25" t="inlineStr">
        <x:is>
          <x:t xml:space="preserve">TPU</x:t>
        </x:is>
      </x:c>
      <x:c r="F185" s="5" t="str">
        <x:f>IFERROR(INDEX('02x_Accelerator_Catalog'!$C$2:$C$11,MATCH(E185,'02x_Accelerator_Catalog'!$B$2:$B$11,0)),"purpose_or_unbenchmarked")</x:f>
        <x:v>purpose_or_unbenchmarked</x:v>
      </x:c>
      <x:c r="G185" s="8" t="str">
        <x:f>IFERROR(INDEX('02x_Accelerator_Catalog'!$D$2:$D$11,MATCH(E185,'02x_Accelerator_Catalog'!$B$2:$B$11,0)),"")</x:f>
      </x:c>
      <x:c r="H185" s="17" t="n">
        <x:v>0.73159836</x:v>
      </x:c>
      <x:c r="I185" s="6" t="n">
        <x:f>SUMIFS($H$2:$H$573,$B$2:$B$573,B185,$C$2:$C$573,C185,$D$2:$D$573,D185)</x:f>
        <x:v>1</x:v>
      </x:c>
      <x:c r="J185" s="3" t="inlineStr">
        <x:is>
          <x:t xml:space="preserve">epoch_csp_chip_quantity_latest</x:t>
        </x:is>
      </x:c>
      <x:c r="K185" s="3" t="inlineStr">
        <x:is>
          <x:t xml:space="preserve">SRC_EPOCH_AI_DATA_CENTERS; EPOCH_RAW_CHIP_QUANTITIES</x:t>
        </x:is>
      </x:c>
      <x:c r="L185" s="3" t="inlineStr">
        <x:is>
          <x:t xml:space="preserve">Latest chip quantity per CSP/data-center/accelerator through year-end; normalized by unit count. Shares are editable.</x:t>
        </x:is>
      </x:c>
    </x:row>
    <x:row r="186">
      <x:c r="A186" s="5" t="str">
        <x:f>B186&amp;"|"&amp;C186&amp;"|"&amp;D186&amp;"|"&amp;E186</x:f>
        <x:v>Bear|Google|2030|B200/B300 class</x:v>
      </x:c>
      <x:c r="B186" s="3" t="inlineStr">
        <x:is>
          <x:t xml:space="preserve">Bear</x:t>
        </x:is>
      </x:c>
      <x:c r="C186" s="3" t="inlineStr">
        <x:is>
          <x:t xml:space="preserve">Google</x:t>
        </x:is>
      </x:c>
      <x:c r="D186" s="3" t="n">
        <x:v>2030</x:v>
      </x:c>
      <x:c r="E186" s="25" t="inlineStr">
        <x:is>
          <x:t xml:space="preserve">B200/B300 class</x:t>
        </x:is>
      </x:c>
      <x:c r="F186" s="5" t="str">
        <x:f>IFERROR(INDEX('02x_Accelerator_Catalog'!$C$2:$C$11,MATCH(E186,'02x_Accelerator_Catalog'!$B$2:$B$11,0)),"purpose_or_unbenchmarked")</x:f>
        <x:v>b200_reference</x:v>
      </x:c>
      <x:c r="G186" s="8" t="n">
        <x:f>IFERROR(INDEX('02x_Accelerator_Catalog'!$D$2:$D$11,MATCH(E186,'02x_Accelerator_Catalog'!$B$2:$B$11,0)),"")</x:f>
        <x:v>2.17</x:v>
      </x:c>
      <x:c r="H186" s="17" t="n">
        <x:v>0.08881066</x:v>
      </x:c>
      <x:c r="I186" s="6" t="n">
        <x:f>SUMIFS($H$2:$H$573,$B$2:$B$573,B186,$C$2:$C$573,C186,$D$2:$D$573,D186)</x:f>
        <x:v>1</x:v>
      </x:c>
      <x:c r="J186" s="3" t="inlineStr">
        <x:is>
          <x:t xml:space="preserve">epoch_csp_chip_quantity_latest</x:t>
        </x:is>
      </x:c>
      <x:c r="K186" s="3" t="inlineStr">
        <x:is>
          <x:t xml:space="preserve">SRC_EPOCH_AI_DATA_CENTERS; EPOCH_RAW_CHIP_QUANTITIES</x:t>
        </x:is>
      </x:c>
      <x:c r="L186" s="3" t="inlineStr">
        <x:is>
          <x:t xml:space="preserve">Latest chip quantity per CSP/data-center/accelerator through year-end; normalized by unit count. Shares are editable.</x:t>
        </x:is>
      </x:c>
    </x:row>
    <x:row r="187">
      <x:c r="A187" s="5" t="str">
        <x:f>B187&amp;"|"&amp;C187&amp;"|"&amp;D187&amp;"|"&amp;E187</x:f>
        <x:v>Bear|Google|2030|R200/R300 future</x:v>
      </x:c>
      <x:c r="B187" s="3" t="inlineStr">
        <x:is>
          <x:t xml:space="preserve">Bear</x:t>
        </x:is>
      </x:c>
      <x:c r="C187" s="3" t="inlineStr">
        <x:is>
          <x:t xml:space="preserve">Google</x:t>
        </x:is>
      </x:c>
      <x:c r="D187" s="3" t="n">
        <x:v>2030</x:v>
      </x:c>
      <x:c r="E187" s="25" t="inlineStr">
        <x:is>
          <x:t xml:space="preserve">R200/R300 future</x:t>
        </x:is>
      </x:c>
      <x:c r="F187" s="5" t="str">
        <x:f>IFERROR(INDEX('02x_Accelerator_Catalog'!$C$2:$C$11,MATCH(E187,'02x_Accelerator_Catalog'!$B$2:$B$11,0)),"purpose_or_unbenchmarked")</x:f>
        <x:v>purpose_or_unbenchmarked</x:v>
      </x:c>
      <x:c r="G187" s="8" t="str">
        <x:f>IFERROR(INDEX('02x_Accelerator_Catalog'!$D$2:$D$11,MATCH(E187,'02x_Accelerator_Catalog'!$B$2:$B$11,0)),"")</x:f>
      </x:c>
      <x:c r="H187" s="17" t="n">
        <x:v>0.17959098</x:v>
      </x:c>
      <x:c r="I187" s="6" t="n">
        <x:f>SUMIFS($H$2:$H$573,$B$2:$B$573,B187,$C$2:$C$573,C187,$D$2:$D$573,D187)</x:f>
        <x:v>1</x:v>
      </x:c>
      <x:c r="J187" s="3" t="inlineStr">
        <x:is>
          <x:t xml:space="preserve">epoch_csp_chip_quantity_latest</x:t>
        </x:is>
      </x:c>
      <x:c r="K187" s="3" t="inlineStr">
        <x:is>
          <x:t xml:space="preserve">SRC_EPOCH_AI_DATA_CENTERS; EPOCH_RAW_CHIP_QUANTITIES</x:t>
        </x:is>
      </x:c>
      <x:c r="L187" s="3" t="inlineStr">
        <x:is>
          <x:t xml:space="preserve">Latest chip quantity per CSP/data-center/accelerator through year-end; normalized by unit count. Shares are editable.</x:t>
        </x:is>
      </x:c>
    </x:row>
    <x:row r="188">
      <x:c r="A188" s="5" t="str">
        <x:f>B188&amp;"|"&amp;C188&amp;"|"&amp;D188&amp;"|"&amp;E188</x:f>
        <x:v>Bear|Google|2030|TPU</x:v>
      </x:c>
      <x:c r="B188" s="3" t="inlineStr">
        <x:is>
          <x:t xml:space="preserve">Bear</x:t>
        </x:is>
      </x:c>
      <x:c r="C188" s="3" t="inlineStr">
        <x:is>
          <x:t xml:space="preserve">Google</x:t>
        </x:is>
      </x:c>
      <x:c r="D188" s="3" t="n">
        <x:v>2030</x:v>
      </x:c>
      <x:c r="E188" s="25" t="inlineStr">
        <x:is>
          <x:t xml:space="preserve">TPU</x:t>
        </x:is>
      </x:c>
      <x:c r="F188" s="5" t="str">
        <x:f>IFERROR(INDEX('02x_Accelerator_Catalog'!$C$2:$C$11,MATCH(E188,'02x_Accelerator_Catalog'!$B$2:$B$11,0)),"purpose_or_unbenchmarked")</x:f>
        <x:v>purpose_or_unbenchmarked</x:v>
      </x:c>
      <x:c r="G188" s="8" t="str">
        <x:f>IFERROR(INDEX('02x_Accelerator_Catalog'!$D$2:$D$11,MATCH(E188,'02x_Accelerator_Catalog'!$B$2:$B$11,0)),"")</x:f>
      </x:c>
      <x:c r="H188" s="17" t="n">
        <x:v>0.73159836</x:v>
      </x:c>
      <x:c r="I188" s="6" t="n">
        <x:f>SUMIFS($H$2:$H$573,$B$2:$B$573,B188,$C$2:$C$573,C188,$D$2:$D$573,D188)</x:f>
        <x:v>1</x:v>
      </x:c>
      <x:c r="J188" s="3" t="inlineStr">
        <x:is>
          <x:t xml:space="preserve">epoch_csp_chip_quantity_latest</x:t>
        </x:is>
      </x:c>
      <x:c r="K188" s="3" t="inlineStr">
        <x:is>
          <x:t xml:space="preserve">SRC_EPOCH_AI_DATA_CENTERS; EPOCH_RAW_CHIP_QUANTITIES</x:t>
        </x:is>
      </x:c>
      <x:c r="L188" s="3" t="inlineStr">
        <x:is>
          <x:t xml:space="preserve">Latest chip quantity per CSP/data-center/accelerator through year-end; normalized by unit count. Shares are editable.</x:t>
        </x:is>
      </x:c>
    </x:row>
    <x:row r="189">
      <x:c r="A189" s="5" t="str">
        <x:f>B189&amp;"|"&amp;C189&amp;"|"&amp;D189&amp;"|"&amp;E189</x:f>
        <x:v>Base|Google|2030|B200/B300 class</x:v>
      </x:c>
      <x:c r="B189" s="3" t="inlineStr">
        <x:is>
          <x:t xml:space="preserve">Base</x:t>
        </x:is>
      </x:c>
      <x:c r="C189" s="3" t="inlineStr">
        <x:is>
          <x:t xml:space="preserve">Google</x:t>
        </x:is>
      </x:c>
      <x:c r="D189" s="3" t="n">
        <x:v>2030</x:v>
      </x:c>
      <x:c r="E189" s="25" t="inlineStr">
        <x:is>
          <x:t xml:space="preserve">B200/B300 class</x:t>
        </x:is>
      </x:c>
      <x:c r="F189" s="5" t="str">
        <x:f>IFERROR(INDEX('02x_Accelerator_Catalog'!$C$2:$C$11,MATCH(E189,'02x_Accelerator_Catalog'!$B$2:$B$11,0)),"purpose_or_unbenchmarked")</x:f>
        <x:v>b200_reference</x:v>
      </x:c>
      <x:c r="G189" s="8" t="n">
        <x:f>IFERROR(INDEX('02x_Accelerator_Catalog'!$D$2:$D$11,MATCH(E189,'02x_Accelerator_Catalog'!$B$2:$B$11,0)),"")</x:f>
        <x:v>2.17</x:v>
      </x:c>
      <x:c r="H189" s="17" t="n">
        <x:v>0.08881066</x:v>
      </x:c>
      <x:c r="I189" s="6" t="n">
        <x:f>SUMIFS($H$2:$H$573,$B$2:$B$573,B189,$C$2:$C$573,C189,$D$2:$D$573,D189)</x:f>
        <x:v>1</x:v>
      </x:c>
      <x:c r="J189" s="3" t="inlineStr">
        <x:is>
          <x:t xml:space="preserve">epoch_csp_chip_quantity_latest</x:t>
        </x:is>
      </x:c>
      <x:c r="K189" s="3" t="inlineStr">
        <x:is>
          <x:t xml:space="preserve">SRC_EPOCH_AI_DATA_CENTERS; EPOCH_RAW_CHIP_QUANTITIES</x:t>
        </x:is>
      </x:c>
      <x:c r="L189" s="3" t="inlineStr">
        <x:is>
          <x:t xml:space="preserve">Latest chip quantity per CSP/data-center/accelerator through year-end; normalized by unit count. Shares are editable.</x:t>
        </x:is>
      </x:c>
    </x:row>
    <x:row r="190">
      <x:c r="A190" s="5" t="str">
        <x:f>B190&amp;"|"&amp;C190&amp;"|"&amp;D190&amp;"|"&amp;E190</x:f>
        <x:v>Base|Google|2030|R200/R300 future</x:v>
      </x:c>
      <x:c r="B190" s="3" t="inlineStr">
        <x:is>
          <x:t xml:space="preserve">Base</x:t>
        </x:is>
      </x:c>
      <x:c r="C190" s="3" t="inlineStr">
        <x:is>
          <x:t xml:space="preserve">Google</x:t>
        </x:is>
      </x:c>
      <x:c r="D190" s="3" t="n">
        <x:v>2030</x:v>
      </x:c>
      <x:c r="E190" s="25" t="inlineStr">
        <x:is>
          <x:t xml:space="preserve">R200/R300 future</x:t>
        </x:is>
      </x:c>
      <x:c r="F190" s="5" t="str">
        <x:f>IFERROR(INDEX('02x_Accelerator_Catalog'!$C$2:$C$11,MATCH(E190,'02x_Accelerator_Catalog'!$B$2:$B$11,0)),"purpose_or_unbenchmarked")</x:f>
        <x:v>purpose_or_unbenchmarked</x:v>
      </x:c>
      <x:c r="G190" s="8" t="str">
        <x:f>IFERROR(INDEX('02x_Accelerator_Catalog'!$D$2:$D$11,MATCH(E190,'02x_Accelerator_Catalog'!$B$2:$B$11,0)),"")</x:f>
      </x:c>
      <x:c r="H190" s="17" t="n">
        <x:v>0.17959098</x:v>
      </x:c>
      <x:c r="I190" s="6" t="n">
        <x:f>SUMIFS($H$2:$H$573,$B$2:$B$573,B190,$C$2:$C$573,C190,$D$2:$D$573,D190)</x:f>
        <x:v>1</x:v>
      </x:c>
      <x:c r="J190" s="3" t="inlineStr">
        <x:is>
          <x:t xml:space="preserve">epoch_csp_chip_quantity_latest</x:t>
        </x:is>
      </x:c>
      <x:c r="K190" s="3" t="inlineStr">
        <x:is>
          <x:t xml:space="preserve">SRC_EPOCH_AI_DATA_CENTERS; EPOCH_RAW_CHIP_QUANTITIES</x:t>
        </x:is>
      </x:c>
      <x:c r="L190" s="3" t="inlineStr">
        <x:is>
          <x:t xml:space="preserve">Latest chip quantity per CSP/data-center/accelerator through year-end; normalized by unit count. Shares are editable.</x:t>
        </x:is>
      </x:c>
    </x:row>
    <x:row r="191">
      <x:c r="A191" s="5" t="str">
        <x:f>B191&amp;"|"&amp;C191&amp;"|"&amp;D191&amp;"|"&amp;E191</x:f>
        <x:v>Base|Google|2030|TPU</x:v>
      </x:c>
      <x:c r="B191" s="3" t="inlineStr">
        <x:is>
          <x:t xml:space="preserve">Base</x:t>
        </x:is>
      </x:c>
      <x:c r="C191" s="3" t="inlineStr">
        <x:is>
          <x:t xml:space="preserve">Google</x:t>
        </x:is>
      </x:c>
      <x:c r="D191" s="3" t="n">
        <x:v>2030</x:v>
      </x:c>
      <x:c r="E191" s="25" t="inlineStr">
        <x:is>
          <x:t xml:space="preserve">TPU</x:t>
        </x:is>
      </x:c>
      <x:c r="F191" s="5" t="str">
        <x:f>IFERROR(INDEX('02x_Accelerator_Catalog'!$C$2:$C$11,MATCH(E191,'02x_Accelerator_Catalog'!$B$2:$B$11,0)),"purpose_or_unbenchmarked")</x:f>
        <x:v>purpose_or_unbenchmarked</x:v>
      </x:c>
      <x:c r="G191" s="8" t="str">
        <x:f>IFERROR(INDEX('02x_Accelerator_Catalog'!$D$2:$D$11,MATCH(E191,'02x_Accelerator_Catalog'!$B$2:$B$11,0)),"")</x:f>
      </x:c>
      <x:c r="H191" s="17" t="n">
        <x:v>0.73159836</x:v>
      </x:c>
      <x:c r="I191" s="6" t="n">
        <x:f>SUMIFS($H$2:$H$573,$B$2:$B$573,B191,$C$2:$C$573,C191,$D$2:$D$573,D191)</x:f>
        <x:v>1</x:v>
      </x:c>
      <x:c r="J191" s="3" t="inlineStr">
        <x:is>
          <x:t xml:space="preserve">epoch_csp_chip_quantity_latest</x:t>
        </x:is>
      </x:c>
      <x:c r="K191" s="3" t="inlineStr">
        <x:is>
          <x:t xml:space="preserve">SRC_EPOCH_AI_DATA_CENTERS; EPOCH_RAW_CHIP_QUANTITIES</x:t>
        </x:is>
      </x:c>
      <x:c r="L191" s="3" t="inlineStr">
        <x:is>
          <x:t xml:space="preserve">Latest chip quantity per CSP/data-center/accelerator through year-end; normalized by unit count. Shares are editable.</x:t>
        </x:is>
      </x:c>
    </x:row>
    <x:row r="192">
      <x:c r="A192" s="5" t="str">
        <x:f>B192&amp;"|"&amp;C192&amp;"|"&amp;D192&amp;"|"&amp;E192</x:f>
        <x:v>Bull|Google|2030|B200/B300 class</x:v>
      </x:c>
      <x:c r="B192" s="3" t="inlineStr">
        <x:is>
          <x:t xml:space="preserve">Bull</x:t>
        </x:is>
      </x:c>
      <x:c r="C192" s="3" t="inlineStr">
        <x:is>
          <x:t xml:space="preserve">Google</x:t>
        </x:is>
      </x:c>
      <x:c r="D192" s="3" t="n">
        <x:v>2030</x:v>
      </x:c>
      <x:c r="E192" s="25" t="inlineStr">
        <x:is>
          <x:t xml:space="preserve">B200/B300 class</x:t>
        </x:is>
      </x:c>
      <x:c r="F192" s="5" t="str">
        <x:f>IFERROR(INDEX('02x_Accelerator_Catalog'!$C$2:$C$11,MATCH(E192,'02x_Accelerator_Catalog'!$B$2:$B$11,0)),"purpose_or_unbenchmarked")</x:f>
        <x:v>b200_reference</x:v>
      </x:c>
      <x:c r="G192" s="8" t="n">
        <x:f>IFERROR(INDEX('02x_Accelerator_Catalog'!$D$2:$D$11,MATCH(E192,'02x_Accelerator_Catalog'!$B$2:$B$11,0)),"")</x:f>
        <x:v>2.17</x:v>
      </x:c>
      <x:c r="H192" s="17" t="n">
        <x:v>0.08881066</x:v>
      </x:c>
      <x:c r="I192" s="6" t="n">
        <x:f>SUMIFS($H$2:$H$573,$B$2:$B$573,B192,$C$2:$C$573,C192,$D$2:$D$573,D192)</x:f>
        <x:v>1</x:v>
      </x:c>
      <x:c r="J192" s="3" t="inlineStr">
        <x:is>
          <x:t xml:space="preserve">epoch_csp_chip_quantity_latest</x:t>
        </x:is>
      </x:c>
      <x:c r="K192" s="3" t="inlineStr">
        <x:is>
          <x:t xml:space="preserve">SRC_EPOCH_AI_DATA_CENTERS; EPOCH_RAW_CHIP_QUANTITIES</x:t>
        </x:is>
      </x:c>
      <x:c r="L192" s="3" t="inlineStr">
        <x:is>
          <x:t xml:space="preserve">Latest chip quantity per CSP/data-center/accelerator through year-end; normalized by unit count. Shares are editable.</x:t>
        </x:is>
      </x:c>
    </x:row>
    <x:row r="193">
      <x:c r="A193" s="5" t="str">
        <x:f>B193&amp;"|"&amp;C193&amp;"|"&amp;D193&amp;"|"&amp;E193</x:f>
        <x:v>Bull|Google|2030|R200/R300 future</x:v>
      </x:c>
      <x:c r="B193" s="3" t="inlineStr">
        <x:is>
          <x:t xml:space="preserve">Bull</x:t>
        </x:is>
      </x:c>
      <x:c r="C193" s="3" t="inlineStr">
        <x:is>
          <x:t xml:space="preserve">Google</x:t>
        </x:is>
      </x:c>
      <x:c r="D193" s="3" t="n">
        <x:v>2030</x:v>
      </x:c>
      <x:c r="E193" s="25" t="inlineStr">
        <x:is>
          <x:t xml:space="preserve">R200/R300 future</x:t>
        </x:is>
      </x:c>
      <x:c r="F193" s="5" t="str">
        <x:f>IFERROR(INDEX('02x_Accelerator_Catalog'!$C$2:$C$11,MATCH(E193,'02x_Accelerator_Catalog'!$B$2:$B$11,0)),"purpose_or_unbenchmarked")</x:f>
        <x:v>purpose_or_unbenchmarked</x:v>
      </x:c>
      <x:c r="G193" s="8" t="str">
        <x:f>IFERROR(INDEX('02x_Accelerator_Catalog'!$D$2:$D$11,MATCH(E193,'02x_Accelerator_Catalog'!$B$2:$B$11,0)),"")</x:f>
      </x:c>
      <x:c r="H193" s="17" t="n">
        <x:v>0.17959098</x:v>
      </x:c>
      <x:c r="I193" s="6" t="n">
        <x:f>SUMIFS($H$2:$H$573,$B$2:$B$573,B193,$C$2:$C$573,C193,$D$2:$D$573,D193)</x:f>
        <x:v>1</x:v>
      </x:c>
      <x:c r="J193" s="3" t="inlineStr">
        <x:is>
          <x:t xml:space="preserve">epoch_csp_chip_quantity_latest</x:t>
        </x:is>
      </x:c>
      <x:c r="K193" s="3" t="inlineStr">
        <x:is>
          <x:t xml:space="preserve">SRC_EPOCH_AI_DATA_CENTERS; EPOCH_RAW_CHIP_QUANTITIES</x:t>
        </x:is>
      </x:c>
      <x:c r="L193" s="3" t="inlineStr">
        <x:is>
          <x:t xml:space="preserve">Latest chip quantity per CSP/data-center/accelerator through year-end; normalized by unit count. Shares are editable.</x:t>
        </x:is>
      </x:c>
    </x:row>
    <x:row r="194">
      <x:c r="A194" s="5" t="str">
        <x:f>B194&amp;"|"&amp;C194&amp;"|"&amp;D194&amp;"|"&amp;E194</x:f>
        <x:v>Bull|Google|2030|TPU</x:v>
      </x:c>
      <x:c r="B194" s="3" t="inlineStr">
        <x:is>
          <x:t xml:space="preserve">Bull</x:t>
        </x:is>
      </x:c>
      <x:c r="C194" s="3" t="inlineStr">
        <x:is>
          <x:t xml:space="preserve">Google</x:t>
        </x:is>
      </x:c>
      <x:c r="D194" s="3" t="n">
        <x:v>2030</x:v>
      </x:c>
      <x:c r="E194" s="25" t="inlineStr">
        <x:is>
          <x:t xml:space="preserve">TPU</x:t>
        </x:is>
      </x:c>
      <x:c r="F194" s="5" t="str">
        <x:f>IFERROR(INDEX('02x_Accelerator_Catalog'!$C$2:$C$11,MATCH(E194,'02x_Accelerator_Catalog'!$B$2:$B$11,0)),"purpose_or_unbenchmarked")</x:f>
        <x:v>purpose_or_unbenchmarked</x:v>
      </x:c>
      <x:c r="G194" s="8" t="str">
        <x:f>IFERROR(INDEX('02x_Accelerator_Catalog'!$D$2:$D$11,MATCH(E194,'02x_Accelerator_Catalog'!$B$2:$B$11,0)),"")</x:f>
      </x:c>
      <x:c r="H194" s="17" t="n">
        <x:v>0.73159836</x:v>
      </x:c>
      <x:c r="I194" s="6" t="n">
        <x:f>SUMIFS($H$2:$H$573,$B$2:$B$573,B194,$C$2:$C$573,C194,$D$2:$D$573,D194)</x:f>
        <x:v>1</x:v>
      </x:c>
      <x:c r="J194" s="3" t="inlineStr">
        <x:is>
          <x:t xml:space="preserve">epoch_csp_chip_quantity_latest</x:t>
        </x:is>
      </x:c>
      <x:c r="K194" s="3" t="inlineStr">
        <x:is>
          <x:t xml:space="preserve">SRC_EPOCH_AI_DATA_CENTERS; EPOCH_RAW_CHIP_QUANTITIES</x:t>
        </x:is>
      </x:c>
      <x:c r="L194" s="3" t="inlineStr">
        <x:is>
          <x:t xml:space="preserve">Latest chip quantity per CSP/data-center/accelerator through year-end; normalized by unit count. Shares are editable.</x:t>
        </x:is>
      </x:c>
    </x:row>
    <x:row r="195">
      <x:c r="A195" s="5" t="str">
        <x:f>B195&amp;"|"&amp;C195&amp;"|"&amp;D195&amp;"|"&amp;E195</x:f>
        <x:v>Grid-Constrained / Efficiency-Upside|Google|2030|B200/B300 class</x:v>
      </x:c>
      <x:c r="B195" s="3" t="inlineStr">
        <x:is>
          <x:t xml:space="preserve">Grid-Constrained / Efficiency-Upside</x:t>
        </x:is>
      </x:c>
      <x:c r="C195" s="3" t="inlineStr">
        <x:is>
          <x:t xml:space="preserve">Google</x:t>
        </x:is>
      </x:c>
      <x:c r="D195" s="3" t="n">
        <x:v>2030</x:v>
      </x:c>
      <x:c r="E195" s="25" t="inlineStr">
        <x:is>
          <x:t xml:space="preserve">B200/B300 class</x:t>
        </x:is>
      </x:c>
      <x:c r="F195" s="5" t="str">
        <x:f>IFERROR(INDEX('02x_Accelerator_Catalog'!$C$2:$C$11,MATCH(E195,'02x_Accelerator_Catalog'!$B$2:$B$11,0)),"purpose_or_unbenchmarked")</x:f>
        <x:v>b200_reference</x:v>
      </x:c>
      <x:c r="G195" s="8" t="n">
        <x:f>IFERROR(INDEX('02x_Accelerator_Catalog'!$D$2:$D$11,MATCH(E195,'02x_Accelerator_Catalog'!$B$2:$B$11,0)),"")</x:f>
        <x:v>2.17</x:v>
      </x:c>
      <x:c r="H195" s="17" t="n">
        <x:v>0.08881066</x:v>
      </x:c>
      <x:c r="I195" s="6" t="n">
        <x:f>SUMIFS($H$2:$H$573,$B$2:$B$573,B195,$C$2:$C$573,C195,$D$2:$D$573,D195)</x:f>
        <x:v>1</x:v>
      </x:c>
      <x:c r="J195" s="3" t="inlineStr">
        <x:is>
          <x:t xml:space="preserve">epoch_csp_chip_quantity_latest</x:t>
        </x:is>
      </x:c>
      <x:c r="K195" s="3" t="inlineStr">
        <x:is>
          <x:t xml:space="preserve">SRC_EPOCH_AI_DATA_CENTERS; EPOCH_RAW_CHIP_QUANTITIES</x:t>
        </x:is>
      </x:c>
      <x:c r="L195" s="3" t="inlineStr">
        <x:is>
          <x:t xml:space="preserve">Latest chip quantity per CSP/data-center/accelerator through year-end; normalized by unit count. Shares are editable.</x:t>
        </x:is>
      </x:c>
    </x:row>
    <x:row r="196">
      <x:c r="A196" s="5" t="str">
        <x:f>B196&amp;"|"&amp;C196&amp;"|"&amp;D196&amp;"|"&amp;E196</x:f>
        <x:v>Grid-Constrained / Efficiency-Upside|Google|2030|R200/R300 future</x:v>
      </x:c>
      <x:c r="B196" s="3" t="inlineStr">
        <x:is>
          <x:t xml:space="preserve">Grid-Constrained / Efficiency-Upside</x:t>
        </x:is>
      </x:c>
      <x:c r="C196" s="3" t="inlineStr">
        <x:is>
          <x:t xml:space="preserve">Google</x:t>
        </x:is>
      </x:c>
      <x:c r="D196" s="3" t="n">
        <x:v>2030</x:v>
      </x:c>
      <x:c r="E196" s="25" t="inlineStr">
        <x:is>
          <x:t xml:space="preserve">R200/R300 future</x:t>
        </x:is>
      </x:c>
      <x:c r="F196" s="5" t="str">
        <x:f>IFERROR(INDEX('02x_Accelerator_Catalog'!$C$2:$C$11,MATCH(E196,'02x_Accelerator_Catalog'!$B$2:$B$11,0)),"purpose_or_unbenchmarked")</x:f>
        <x:v>purpose_or_unbenchmarked</x:v>
      </x:c>
      <x:c r="G196" s="8" t="str">
        <x:f>IFERROR(INDEX('02x_Accelerator_Catalog'!$D$2:$D$11,MATCH(E196,'02x_Accelerator_Catalog'!$B$2:$B$11,0)),"")</x:f>
      </x:c>
      <x:c r="H196" s="17" t="n">
        <x:v>0.17959098</x:v>
      </x:c>
      <x:c r="I196" s="6" t="n">
        <x:f>SUMIFS($H$2:$H$573,$B$2:$B$573,B196,$C$2:$C$573,C196,$D$2:$D$573,D196)</x:f>
        <x:v>1</x:v>
      </x:c>
      <x:c r="J196" s="3" t="inlineStr">
        <x:is>
          <x:t xml:space="preserve">epoch_csp_chip_quantity_latest</x:t>
        </x:is>
      </x:c>
      <x:c r="K196" s="3" t="inlineStr">
        <x:is>
          <x:t xml:space="preserve">SRC_EPOCH_AI_DATA_CENTERS; EPOCH_RAW_CHIP_QUANTITIES</x:t>
        </x:is>
      </x:c>
      <x:c r="L196" s="3" t="inlineStr">
        <x:is>
          <x:t xml:space="preserve">Latest chip quantity per CSP/data-center/accelerator through year-end; normalized by unit count. Shares are editable.</x:t>
        </x:is>
      </x:c>
    </x:row>
    <x:row r="197">
      <x:c r="A197" s="5" t="str">
        <x:f>B197&amp;"|"&amp;C197&amp;"|"&amp;D197&amp;"|"&amp;E197</x:f>
        <x:v>Grid-Constrained / Efficiency-Upside|Google|2030|TPU</x:v>
      </x:c>
      <x:c r="B197" s="3" t="inlineStr">
        <x:is>
          <x:t xml:space="preserve">Grid-Constrained / Efficiency-Upside</x:t>
        </x:is>
      </x:c>
      <x:c r="C197" s="3" t="inlineStr">
        <x:is>
          <x:t xml:space="preserve">Google</x:t>
        </x:is>
      </x:c>
      <x:c r="D197" s="3" t="n">
        <x:v>2030</x:v>
      </x:c>
      <x:c r="E197" s="25" t="inlineStr">
        <x:is>
          <x:t xml:space="preserve">TPU</x:t>
        </x:is>
      </x:c>
      <x:c r="F197" s="5" t="str">
        <x:f>IFERROR(INDEX('02x_Accelerator_Catalog'!$C$2:$C$11,MATCH(E197,'02x_Accelerator_Catalog'!$B$2:$B$11,0)),"purpose_or_unbenchmarked")</x:f>
        <x:v>purpose_or_unbenchmarked</x:v>
      </x:c>
      <x:c r="G197" s="8" t="str">
        <x:f>IFERROR(INDEX('02x_Accelerator_Catalog'!$D$2:$D$11,MATCH(E197,'02x_Accelerator_Catalog'!$B$2:$B$11,0)),"")</x:f>
      </x:c>
      <x:c r="H197" s="17" t="n">
        <x:v>0.73159836</x:v>
      </x:c>
      <x:c r="I197" s="6" t="n">
        <x:f>SUMIFS($H$2:$H$573,$B$2:$B$573,B197,$C$2:$C$573,C197,$D$2:$D$573,D197)</x:f>
        <x:v>1</x:v>
      </x:c>
      <x:c r="J197" s="3" t="inlineStr">
        <x:is>
          <x:t xml:space="preserve">epoch_csp_chip_quantity_latest</x:t>
        </x:is>
      </x:c>
      <x:c r="K197" s="3" t="inlineStr">
        <x:is>
          <x:t xml:space="preserve">SRC_EPOCH_AI_DATA_CENTERS; EPOCH_RAW_CHIP_QUANTITIES</x:t>
        </x:is>
      </x:c>
      <x:c r="L197" s="3" t="inlineStr">
        <x:is>
          <x:t xml:space="preserve">Latest chip quantity per CSP/data-center/accelerator through year-end; normalized by unit count. Shares are editable.</x:t>
        </x:is>
      </x:c>
    </x:row>
    <x:row r="198">
      <x:c r="A198" s="5" t="str">
        <x:f>B198&amp;"|"&amp;C198&amp;"|"&amp;D198&amp;"|"&amp;E198</x:f>
        <x:v>Bear|Meta|2026|B200/B300 class</x:v>
      </x:c>
      <x:c r="B198" s="3" t="inlineStr">
        <x:is>
          <x:t xml:space="preserve">Bear</x:t>
        </x:is>
      </x:c>
      <x:c r="C198" s="3" t="inlineStr">
        <x:is>
          <x:t xml:space="preserve">Meta</x:t>
        </x:is>
      </x:c>
      <x:c r="D198" s="3" t="n">
        <x:v>2026</x:v>
      </x:c>
      <x:c r="E198" s="25" t="inlineStr">
        <x:is>
          <x:t xml:space="preserve">B200/B300 class</x:t>
        </x:is>
      </x:c>
      <x:c r="F198" s="5" t="str">
        <x:f>IFERROR(INDEX('02x_Accelerator_Catalog'!$C$2:$C$11,MATCH(E198,'02x_Accelerator_Catalog'!$B$2:$B$11,0)),"purpose_or_unbenchmarked")</x:f>
        <x:v>b200_reference</x:v>
      </x:c>
      <x:c r="G198" s="8" t="n">
        <x:f>IFERROR(INDEX('02x_Accelerator_Catalog'!$D$2:$D$11,MATCH(E198,'02x_Accelerator_Catalog'!$B$2:$B$11,0)),"")</x:f>
        <x:v>2.17</x:v>
      </x:c>
      <x:c r="H198" s="17" t="n">
        <x:v>0.90397048</x:v>
      </x:c>
      <x:c r="I198" s="6" t="n">
        <x:f>SUMIFS($H$2:$H$573,$B$2:$B$573,B198,$C$2:$C$573,C198,$D$2:$D$573,D198)</x:f>
        <x:v>1</x:v>
      </x:c>
      <x:c r="J198" s="3" t="inlineStr">
        <x:is>
          <x:t xml:space="preserve">epoch_csp_chip_quantity_latest</x:t>
        </x:is>
      </x:c>
      <x:c r="K198" s="3" t="inlineStr">
        <x:is>
          <x:t xml:space="preserve">SRC_EPOCH_AI_DATA_CENTERS; EPOCH_RAW_CHIP_QUANTITIES</x:t>
        </x:is>
      </x:c>
      <x:c r="L198" s="3" t="inlineStr">
        <x:is>
          <x:t xml:space="preserve">Latest chip quantity per CSP/data-center/accelerator through year-end; normalized by unit count. Shares are editable.</x:t>
        </x:is>
      </x:c>
    </x:row>
    <x:row r="199">
      <x:c r="A199" s="5" t="str">
        <x:f>B199&amp;"|"&amp;C199&amp;"|"&amp;D199&amp;"|"&amp;E199</x:f>
        <x:v>Bear|Meta|2026|H100/H200/A100 class</x:v>
      </x:c>
      <x:c r="B199" s="3" t="inlineStr">
        <x:is>
          <x:t xml:space="preserve">Bear</x:t>
        </x:is>
      </x:c>
      <x:c r="C199" s="3" t="inlineStr">
        <x:is>
          <x:t xml:space="preserve">Meta</x:t>
        </x:is>
      </x:c>
      <x:c r="D199" s="3" t="n">
        <x:v>2026</x:v>
      </x:c>
      <x:c r="E199" s="25" t="inlineStr">
        <x:is>
          <x:t xml:space="preserve">H100/H200/A100 class</x:t>
        </x:is>
      </x:c>
      <x:c r="F199" s="5" t="str">
        <x:f>IFERROR(INDEX('02x_Accelerator_Catalog'!$C$2:$C$11,MATCH(E199,'02x_Accelerator_Catalog'!$B$2:$B$11,0)),"purpose_or_unbenchmarked")</x:f>
        <x:v>h200_reference</x:v>
      </x:c>
      <x:c r="G199" s="8" t="n">
        <x:f>IFERROR(INDEX('02x_Accelerator_Catalog'!$D$2:$D$11,MATCH(E199,'02x_Accelerator_Catalog'!$B$2:$B$11,0)),"")</x:f>
        <x:v>1.73</x:v>
      </x:c>
      <x:c r="H199" s="17" t="n">
        <x:v>0.09602951999999999</x:v>
      </x:c>
      <x:c r="I199" s="6" t="n">
        <x:f>SUMIFS($H$2:$H$573,$B$2:$B$573,B199,$C$2:$C$573,C199,$D$2:$D$573,D199)</x:f>
        <x:v>1</x:v>
      </x:c>
      <x:c r="J199" s="3" t="inlineStr">
        <x:is>
          <x:t xml:space="preserve">epoch_csp_chip_quantity_latest</x:t>
        </x:is>
      </x:c>
      <x:c r="K199" s="3" t="inlineStr">
        <x:is>
          <x:t xml:space="preserve">SRC_EPOCH_AI_DATA_CENTERS; EPOCH_RAW_CHIP_QUANTITIES</x:t>
        </x:is>
      </x:c>
      <x:c r="L199" s="3" t="inlineStr">
        <x:is>
          <x:t xml:space="preserve">Latest chip quantity per CSP/data-center/accelerator through year-end; normalized by unit count. Shares are editable.</x:t>
        </x:is>
      </x:c>
    </x:row>
    <x:row r="200">
      <x:c r="A200" s="5" t="str">
        <x:f>B200&amp;"|"&amp;C200&amp;"|"&amp;D200&amp;"|"&amp;E200</x:f>
        <x:v>Base|Meta|2026|B200/B300 class</x:v>
      </x:c>
      <x:c r="B200" s="3" t="inlineStr">
        <x:is>
          <x:t xml:space="preserve">Base</x:t>
        </x:is>
      </x:c>
      <x:c r="C200" s="3" t="inlineStr">
        <x:is>
          <x:t xml:space="preserve">Meta</x:t>
        </x:is>
      </x:c>
      <x:c r="D200" s="3" t="n">
        <x:v>2026</x:v>
      </x:c>
      <x:c r="E200" s="25" t="inlineStr">
        <x:is>
          <x:t xml:space="preserve">B200/B300 class</x:t>
        </x:is>
      </x:c>
      <x:c r="F200" s="5" t="str">
        <x:f>IFERROR(INDEX('02x_Accelerator_Catalog'!$C$2:$C$11,MATCH(E200,'02x_Accelerator_Catalog'!$B$2:$B$11,0)),"purpose_or_unbenchmarked")</x:f>
        <x:v>b200_reference</x:v>
      </x:c>
      <x:c r="G200" s="8" t="n">
        <x:f>IFERROR(INDEX('02x_Accelerator_Catalog'!$D$2:$D$11,MATCH(E200,'02x_Accelerator_Catalog'!$B$2:$B$11,0)),"")</x:f>
        <x:v>2.17</x:v>
      </x:c>
      <x:c r="H200" s="17" t="n">
        <x:v>0.90397048</x:v>
      </x:c>
      <x:c r="I200" s="6" t="n">
        <x:f>SUMIFS($H$2:$H$573,$B$2:$B$573,B200,$C$2:$C$573,C200,$D$2:$D$573,D200)</x:f>
        <x:v>1</x:v>
      </x:c>
      <x:c r="J200" s="3" t="inlineStr">
        <x:is>
          <x:t xml:space="preserve">epoch_csp_chip_quantity_latest</x:t>
        </x:is>
      </x:c>
      <x:c r="K200" s="3" t="inlineStr">
        <x:is>
          <x:t xml:space="preserve">SRC_EPOCH_AI_DATA_CENTERS; EPOCH_RAW_CHIP_QUANTITIES</x:t>
        </x:is>
      </x:c>
      <x:c r="L200" s="3" t="inlineStr">
        <x:is>
          <x:t xml:space="preserve">Latest chip quantity per CSP/data-center/accelerator through year-end; normalized by unit count. Shares are editable.</x:t>
        </x:is>
      </x:c>
    </x:row>
    <x:row r="201">
      <x:c r="A201" s="5" t="str">
        <x:f>B201&amp;"|"&amp;C201&amp;"|"&amp;D201&amp;"|"&amp;E201</x:f>
        <x:v>Base|Meta|2026|H100/H200/A100 class</x:v>
      </x:c>
      <x:c r="B201" s="3" t="inlineStr">
        <x:is>
          <x:t xml:space="preserve">Base</x:t>
        </x:is>
      </x:c>
      <x:c r="C201" s="3" t="inlineStr">
        <x:is>
          <x:t xml:space="preserve">Meta</x:t>
        </x:is>
      </x:c>
      <x:c r="D201" s="3" t="n">
        <x:v>2026</x:v>
      </x:c>
      <x:c r="E201" s="25" t="inlineStr">
        <x:is>
          <x:t xml:space="preserve">H100/H200/A100 class</x:t>
        </x:is>
      </x:c>
      <x:c r="F201" s="5" t="str">
        <x:f>IFERROR(INDEX('02x_Accelerator_Catalog'!$C$2:$C$11,MATCH(E201,'02x_Accelerator_Catalog'!$B$2:$B$11,0)),"purpose_or_unbenchmarked")</x:f>
        <x:v>h200_reference</x:v>
      </x:c>
      <x:c r="G201" s="8" t="n">
        <x:f>IFERROR(INDEX('02x_Accelerator_Catalog'!$D$2:$D$11,MATCH(E201,'02x_Accelerator_Catalog'!$B$2:$B$11,0)),"")</x:f>
        <x:v>1.73</x:v>
      </x:c>
      <x:c r="H201" s="17" t="n">
        <x:v>0.09602951999999999</x:v>
      </x:c>
      <x:c r="I201" s="6" t="n">
        <x:f>SUMIFS($H$2:$H$573,$B$2:$B$573,B201,$C$2:$C$573,C201,$D$2:$D$573,D201)</x:f>
        <x:v>1</x:v>
      </x:c>
      <x:c r="J201" s="3" t="inlineStr">
        <x:is>
          <x:t xml:space="preserve">epoch_csp_chip_quantity_latest</x:t>
        </x:is>
      </x:c>
      <x:c r="K201" s="3" t="inlineStr">
        <x:is>
          <x:t xml:space="preserve">SRC_EPOCH_AI_DATA_CENTERS; EPOCH_RAW_CHIP_QUANTITIES</x:t>
        </x:is>
      </x:c>
      <x:c r="L201" s="3" t="inlineStr">
        <x:is>
          <x:t xml:space="preserve">Latest chip quantity per CSP/data-center/accelerator through year-end; normalized by unit count. Shares are editable.</x:t>
        </x:is>
      </x:c>
    </x:row>
    <x:row r="202">
      <x:c r="A202" s="5" t="str">
        <x:f>B202&amp;"|"&amp;C202&amp;"|"&amp;D202&amp;"|"&amp;E202</x:f>
        <x:v>Bull|Meta|2026|B200/B300 class</x:v>
      </x:c>
      <x:c r="B202" s="3" t="inlineStr">
        <x:is>
          <x:t xml:space="preserve">Bull</x:t>
        </x:is>
      </x:c>
      <x:c r="C202" s="3" t="inlineStr">
        <x:is>
          <x:t xml:space="preserve">Meta</x:t>
        </x:is>
      </x:c>
      <x:c r="D202" s="3" t="n">
        <x:v>2026</x:v>
      </x:c>
      <x:c r="E202" s="25" t="inlineStr">
        <x:is>
          <x:t xml:space="preserve">B200/B300 class</x:t>
        </x:is>
      </x:c>
      <x:c r="F202" s="5" t="str">
        <x:f>IFERROR(INDEX('02x_Accelerator_Catalog'!$C$2:$C$11,MATCH(E202,'02x_Accelerator_Catalog'!$B$2:$B$11,0)),"purpose_or_unbenchmarked")</x:f>
        <x:v>b200_reference</x:v>
      </x:c>
      <x:c r="G202" s="8" t="n">
        <x:f>IFERROR(INDEX('02x_Accelerator_Catalog'!$D$2:$D$11,MATCH(E202,'02x_Accelerator_Catalog'!$B$2:$B$11,0)),"")</x:f>
        <x:v>2.17</x:v>
      </x:c>
      <x:c r="H202" s="17" t="n">
        <x:v>0.90397048</x:v>
      </x:c>
      <x:c r="I202" s="6" t="n">
        <x:f>SUMIFS($H$2:$H$573,$B$2:$B$573,B202,$C$2:$C$573,C202,$D$2:$D$573,D202)</x:f>
        <x:v>1</x:v>
      </x:c>
      <x:c r="J202" s="3" t="inlineStr">
        <x:is>
          <x:t xml:space="preserve">epoch_csp_chip_quantity_latest</x:t>
        </x:is>
      </x:c>
      <x:c r="K202" s="3" t="inlineStr">
        <x:is>
          <x:t xml:space="preserve">SRC_EPOCH_AI_DATA_CENTERS; EPOCH_RAW_CHIP_QUANTITIES</x:t>
        </x:is>
      </x:c>
      <x:c r="L202" s="3" t="inlineStr">
        <x:is>
          <x:t xml:space="preserve">Latest chip quantity per CSP/data-center/accelerator through year-end; normalized by unit count. Shares are editable.</x:t>
        </x:is>
      </x:c>
    </x:row>
    <x:row r="203">
      <x:c r="A203" s="5" t="str">
        <x:f>B203&amp;"|"&amp;C203&amp;"|"&amp;D203&amp;"|"&amp;E203</x:f>
        <x:v>Bull|Meta|2026|H100/H200/A100 class</x:v>
      </x:c>
      <x:c r="B203" s="3" t="inlineStr">
        <x:is>
          <x:t xml:space="preserve">Bull</x:t>
        </x:is>
      </x:c>
      <x:c r="C203" s="3" t="inlineStr">
        <x:is>
          <x:t xml:space="preserve">Meta</x:t>
        </x:is>
      </x:c>
      <x:c r="D203" s="3" t="n">
        <x:v>2026</x:v>
      </x:c>
      <x:c r="E203" s="25" t="inlineStr">
        <x:is>
          <x:t xml:space="preserve">H100/H200/A100 class</x:t>
        </x:is>
      </x:c>
      <x:c r="F203" s="5" t="str">
        <x:f>IFERROR(INDEX('02x_Accelerator_Catalog'!$C$2:$C$11,MATCH(E203,'02x_Accelerator_Catalog'!$B$2:$B$11,0)),"purpose_or_unbenchmarked")</x:f>
        <x:v>h200_reference</x:v>
      </x:c>
      <x:c r="G203" s="8" t="n">
        <x:f>IFERROR(INDEX('02x_Accelerator_Catalog'!$D$2:$D$11,MATCH(E203,'02x_Accelerator_Catalog'!$B$2:$B$11,0)),"")</x:f>
        <x:v>1.73</x:v>
      </x:c>
      <x:c r="H203" s="17" t="n">
        <x:v>0.09602951999999999</x:v>
      </x:c>
      <x:c r="I203" s="6" t="n">
        <x:f>SUMIFS($H$2:$H$573,$B$2:$B$573,B203,$C$2:$C$573,C203,$D$2:$D$573,D203)</x:f>
        <x:v>1</x:v>
      </x:c>
      <x:c r="J203" s="3" t="inlineStr">
        <x:is>
          <x:t xml:space="preserve">epoch_csp_chip_quantity_latest</x:t>
        </x:is>
      </x:c>
      <x:c r="K203" s="3" t="inlineStr">
        <x:is>
          <x:t xml:space="preserve">SRC_EPOCH_AI_DATA_CENTERS; EPOCH_RAW_CHIP_QUANTITIES</x:t>
        </x:is>
      </x:c>
      <x:c r="L203" s="3" t="inlineStr">
        <x:is>
          <x:t xml:space="preserve">Latest chip quantity per CSP/data-center/accelerator through year-end; normalized by unit count. Shares are editable.</x:t>
        </x:is>
      </x:c>
    </x:row>
    <x:row r="204">
      <x:c r="A204" s="5" t="str">
        <x:f>B204&amp;"|"&amp;C204&amp;"|"&amp;D204&amp;"|"&amp;E204</x:f>
        <x:v>Grid-Constrained / Efficiency-Upside|Meta|2026|B200/B300 class</x:v>
      </x:c>
      <x:c r="B204" s="3" t="inlineStr">
        <x:is>
          <x:t xml:space="preserve">Grid-Constrained / Efficiency-Upside</x:t>
        </x:is>
      </x:c>
      <x:c r="C204" s="3" t="inlineStr">
        <x:is>
          <x:t xml:space="preserve">Meta</x:t>
        </x:is>
      </x:c>
      <x:c r="D204" s="3" t="n">
        <x:v>2026</x:v>
      </x:c>
      <x:c r="E204" s="25" t="inlineStr">
        <x:is>
          <x:t xml:space="preserve">B200/B300 class</x:t>
        </x:is>
      </x:c>
      <x:c r="F204" s="5" t="str">
        <x:f>IFERROR(INDEX('02x_Accelerator_Catalog'!$C$2:$C$11,MATCH(E204,'02x_Accelerator_Catalog'!$B$2:$B$11,0)),"purpose_or_unbenchmarked")</x:f>
        <x:v>b200_reference</x:v>
      </x:c>
      <x:c r="G204" s="8" t="n">
        <x:f>IFERROR(INDEX('02x_Accelerator_Catalog'!$D$2:$D$11,MATCH(E204,'02x_Accelerator_Catalog'!$B$2:$B$11,0)),"")</x:f>
        <x:v>2.17</x:v>
      </x:c>
      <x:c r="H204" s="17" t="n">
        <x:v>0.90397048</x:v>
      </x:c>
      <x:c r="I204" s="6" t="n">
        <x:f>SUMIFS($H$2:$H$573,$B$2:$B$573,B204,$C$2:$C$573,C204,$D$2:$D$573,D204)</x:f>
        <x:v>1</x:v>
      </x:c>
      <x:c r="J204" s="3" t="inlineStr">
        <x:is>
          <x:t xml:space="preserve">epoch_csp_chip_quantity_latest</x:t>
        </x:is>
      </x:c>
      <x:c r="K204" s="3" t="inlineStr">
        <x:is>
          <x:t xml:space="preserve">SRC_EPOCH_AI_DATA_CENTERS; EPOCH_RAW_CHIP_QUANTITIES</x:t>
        </x:is>
      </x:c>
      <x:c r="L204" s="3" t="inlineStr">
        <x:is>
          <x:t xml:space="preserve">Latest chip quantity per CSP/data-center/accelerator through year-end; normalized by unit count. Shares are editable.</x:t>
        </x:is>
      </x:c>
    </x:row>
    <x:row r="205">
      <x:c r="A205" s="5" t="str">
        <x:f>B205&amp;"|"&amp;C205&amp;"|"&amp;D205&amp;"|"&amp;E205</x:f>
        <x:v>Grid-Constrained / Efficiency-Upside|Meta|2026|H100/H200/A100 class</x:v>
      </x:c>
      <x:c r="B205" s="3" t="inlineStr">
        <x:is>
          <x:t xml:space="preserve">Grid-Constrained / Efficiency-Upside</x:t>
        </x:is>
      </x:c>
      <x:c r="C205" s="3" t="inlineStr">
        <x:is>
          <x:t xml:space="preserve">Meta</x:t>
        </x:is>
      </x:c>
      <x:c r="D205" s="3" t="n">
        <x:v>2026</x:v>
      </x:c>
      <x:c r="E205" s="25" t="inlineStr">
        <x:is>
          <x:t xml:space="preserve">H100/H200/A100 class</x:t>
        </x:is>
      </x:c>
      <x:c r="F205" s="5" t="str">
        <x:f>IFERROR(INDEX('02x_Accelerator_Catalog'!$C$2:$C$11,MATCH(E205,'02x_Accelerator_Catalog'!$B$2:$B$11,0)),"purpose_or_unbenchmarked")</x:f>
        <x:v>h200_reference</x:v>
      </x:c>
      <x:c r="G205" s="8" t="n">
        <x:f>IFERROR(INDEX('02x_Accelerator_Catalog'!$D$2:$D$11,MATCH(E205,'02x_Accelerator_Catalog'!$B$2:$B$11,0)),"")</x:f>
        <x:v>1.73</x:v>
      </x:c>
      <x:c r="H205" s="17" t="n">
        <x:v>0.09602951999999999</x:v>
      </x:c>
      <x:c r="I205" s="6" t="n">
        <x:f>SUMIFS($H$2:$H$573,$B$2:$B$573,B205,$C$2:$C$573,C205,$D$2:$D$573,D205)</x:f>
        <x:v>1</x:v>
      </x:c>
      <x:c r="J205" s="3" t="inlineStr">
        <x:is>
          <x:t xml:space="preserve">epoch_csp_chip_quantity_latest</x:t>
        </x:is>
      </x:c>
      <x:c r="K205" s="3" t="inlineStr">
        <x:is>
          <x:t xml:space="preserve">SRC_EPOCH_AI_DATA_CENTERS; EPOCH_RAW_CHIP_QUANTITIES</x:t>
        </x:is>
      </x:c>
      <x:c r="L205" s="3" t="inlineStr">
        <x:is>
          <x:t xml:space="preserve">Latest chip quantity per CSP/data-center/accelerator through year-end; normalized by unit count. Shares are editable.</x:t>
        </x:is>
      </x:c>
    </x:row>
    <x:row r="206">
      <x:c r="A206" s="5" t="str">
        <x:f>B206&amp;"|"&amp;C206&amp;"|"&amp;D206&amp;"|"&amp;E206</x:f>
        <x:v>Bear|Meta|2027|B200/B300 class</x:v>
      </x:c>
      <x:c r="B206" s="3" t="inlineStr">
        <x:is>
          <x:t xml:space="preserve">Bear</x:t>
        </x:is>
      </x:c>
      <x:c r="C206" s="3" t="inlineStr">
        <x:is>
          <x:t xml:space="preserve">Meta</x:t>
        </x:is>
      </x:c>
      <x:c r="D206" s="3" t="n">
        <x:v>2027</x:v>
      </x:c>
      <x:c r="E206" s="25" t="inlineStr">
        <x:is>
          <x:t xml:space="preserve">B200/B300 class</x:t>
        </x:is>
      </x:c>
      <x:c r="F206" s="5" t="str">
        <x:f>IFERROR(INDEX('02x_Accelerator_Catalog'!$C$2:$C$11,MATCH(E206,'02x_Accelerator_Catalog'!$B$2:$B$11,0)),"purpose_or_unbenchmarked")</x:f>
        <x:v>b200_reference</x:v>
      </x:c>
      <x:c r="G206" s="8" t="n">
        <x:f>IFERROR(INDEX('02x_Accelerator_Catalog'!$D$2:$D$11,MATCH(E206,'02x_Accelerator_Catalog'!$B$2:$B$11,0)),"")</x:f>
        <x:v>2.17</x:v>
      </x:c>
      <x:c r="H206" s="17" t="n">
        <x:v>0.90784026</x:v>
      </x:c>
      <x:c r="I206" s="6" t="n">
        <x:f>SUMIFS($H$2:$H$573,$B$2:$B$573,B206,$C$2:$C$573,C206,$D$2:$D$573,D206)</x:f>
        <x:v>1</x:v>
      </x:c>
      <x:c r="J206" s="3" t="inlineStr">
        <x:is>
          <x:t xml:space="preserve">epoch_csp_chip_quantity_latest</x:t>
        </x:is>
      </x:c>
      <x:c r="K206" s="3" t="inlineStr">
        <x:is>
          <x:t xml:space="preserve">SRC_EPOCH_AI_DATA_CENTERS; EPOCH_RAW_CHIP_QUANTITIES</x:t>
        </x:is>
      </x:c>
      <x:c r="L206" s="3" t="inlineStr">
        <x:is>
          <x:t xml:space="preserve">Latest chip quantity per CSP/data-center/accelerator through year-end; normalized by unit count. Shares are editable.</x:t>
        </x:is>
      </x:c>
    </x:row>
    <x:row r="207">
      <x:c r="A207" s="5" t="str">
        <x:f>B207&amp;"|"&amp;C207&amp;"|"&amp;D207&amp;"|"&amp;E207</x:f>
        <x:v>Bear|Meta|2027|H100/H200/A100 class</x:v>
      </x:c>
      <x:c r="B207" s="3" t="inlineStr">
        <x:is>
          <x:t xml:space="preserve">Bear</x:t>
        </x:is>
      </x:c>
      <x:c r="C207" s="3" t="inlineStr">
        <x:is>
          <x:t xml:space="preserve">Meta</x:t>
        </x:is>
      </x:c>
      <x:c r="D207" s="3" t="n">
        <x:v>2027</x:v>
      </x:c>
      <x:c r="E207" s="25" t="inlineStr">
        <x:is>
          <x:t xml:space="preserve">H100/H200/A100 class</x:t>
        </x:is>
      </x:c>
      <x:c r="F207" s="5" t="str">
        <x:f>IFERROR(INDEX('02x_Accelerator_Catalog'!$C$2:$C$11,MATCH(E207,'02x_Accelerator_Catalog'!$B$2:$B$11,0)),"purpose_or_unbenchmarked")</x:f>
        <x:v>h200_reference</x:v>
      </x:c>
      <x:c r="G207" s="8" t="n">
        <x:f>IFERROR(INDEX('02x_Accelerator_Catalog'!$D$2:$D$11,MATCH(E207,'02x_Accelerator_Catalog'!$B$2:$B$11,0)),"")</x:f>
        <x:v>1.73</x:v>
      </x:c>
      <x:c r="H207" s="17" t="n">
        <x:v>0.09215974</x:v>
      </x:c>
      <x:c r="I207" s="6" t="n">
        <x:f>SUMIFS($H$2:$H$573,$B$2:$B$573,B207,$C$2:$C$573,C207,$D$2:$D$573,D207)</x:f>
        <x:v>1</x:v>
      </x:c>
      <x:c r="J207" s="3" t="inlineStr">
        <x:is>
          <x:t xml:space="preserve">epoch_csp_chip_quantity_latest</x:t>
        </x:is>
      </x:c>
      <x:c r="K207" s="3" t="inlineStr">
        <x:is>
          <x:t xml:space="preserve">SRC_EPOCH_AI_DATA_CENTERS; EPOCH_RAW_CHIP_QUANTITIES</x:t>
        </x:is>
      </x:c>
      <x:c r="L207" s="3" t="inlineStr">
        <x:is>
          <x:t xml:space="preserve">Latest chip quantity per CSP/data-center/accelerator through year-end; normalized by unit count. Shares are editable.</x:t>
        </x:is>
      </x:c>
    </x:row>
    <x:row r="208">
      <x:c r="A208" s="5" t="str">
        <x:f>B208&amp;"|"&amp;C208&amp;"|"&amp;D208&amp;"|"&amp;E208</x:f>
        <x:v>Base|Meta|2027|B200/B300 class</x:v>
      </x:c>
      <x:c r="B208" s="3" t="inlineStr">
        <x:is>
          <x:t xml:space="preserve">Base</x:t>
        </x:is>
      </x:c>
      <x:c r="C208" s="3" t="inlineStr">
        <x:is>
          <x:t xml:space="preserve">Meta</x:t>
        </x:is>
      </x:c>
      <x:c r="D208" s="3" t="n">
        <x:v>2027</x:v>
      </x:c>
      <x:c r="E208" s="25" t="inlineStr">
        <x:is>
          <x:t xml:space="preserve">B200/B300 class</x:t>
        </x:is>
      </x:c>
      <x:c r="F208" s="5" t="str">
        <x:f>IFERROR(INDEX('02x_Accelerator_Catalog'!$C$2:$C$11,MATCH(E208,'02x_Accelerator_Catalog'!$B$2:$B$11,0)),"purpose_or_unbenchmarked")</x:f>
        <x:v>b200_reference</x:v>
      </x:c>
      <x:c r="G208" s="8" t="n">
        <x:f>IFERROR(INDEX('02x_Accelerator_Catalog'!$D$2:$D$11,MATCH(E208,'02x_Accelerator_Catalog'!$B$2:$B$11,0)),"")</x:f>
        <x:v>2.17</x:v>
      </x:c>
      <x:c r="H208" s="17" t="n">
        <x:v>0.90784026</x:v>
      </x:c>
      <x:c r="I208" s="6" t="n">
        <x:f>SUMIFS($H$2:$H$573,$B$2:$B$573,B208,$C$2:$C$573,C208,$D$2:$D$573,D208)</x:f>
        <x:v>1</x:v>
      </x:c>
      <x:c r="J208" s="3" t="inlineStr">
        <x:is>
          <x:t xml:space="preserve">epoch_csp_chip_quantity_latest</x:t>
        </x:is>
      </x:c>
      <x:c r="K208" s="3" t="inlineStr">
        <x:is>
          <x:t xml:space="preserve">SRC_EPOCH_AI_DATA_CENTERS; EPOCH_RAW_CHIP_QUANTITIES</x:t>
        </x:is>
      </x:c>
      <x:c r="L208" s="3" t="inlineStr">
        <x:is>
          <x:t xml:space="preserve">Latest chip quantity per CSP/data-center/accelerator through year-end; normalized by unit count. Shares are editable.</x:t>
        </x:is>
      </x:c>
    </x:row>
    <x:row r="209">
      <x:c r="A209" s="5" t="str">
        <x:f>B209&amp;"|"&amp;C209&amp;"|"&amp;D209&amp;"|"&amp;E209</x:f>
        <x:v>Base|Meta|2027|H100/H200/A100 class</x:v>
      </x:c>
      <x:c r="B209" s="3" t="inlineStr">
        <x:is>
          <x:t xml:space="preserve">Base</x:t>
        </x:is>
      </x:c>
      <x:c r="C209" s="3" t="inlineStr">
        <x:is>
          <x:t xml:space="preserve">Meta</x:t>
        </x:is>
      </x:c>
      <x:c r="D209" s="3" t="n">
        <x:v>2027</x:v>
      </x:c>
      <x:c r="E209" s="25" t="inlineStr">
        <x:is>
          <x:t xml:space="preserve">H100/H200/A100 class</x:t>
        </x:is>
      </x:c>
      <x:c r="F209" s="5" t="str">
        <x:f>IFERROR(INDEX('02x_Accelerator_Catalog'!$C$2:$C$11,MATCH(E209,'02x_Accelerator_Catalog'!$B$2:$B$11,0)),"purpose_or_unbenchmarked")</x:f>
        <x:v>h200_reference</x:v>
      </x:c>
      <x:c r="G209" s="8" t="n">
        <x:f>IFERROR(INDEX('02x_Accelerator_Catalog'!$D$2:$D$11,MATCH(E209,'02x_Accelerator_Catalog'!$B$2:$B$11,0)),"")</x:f>
        <x:v>1.73</x:v>
      </x:c>
      <x:c r="H209" s="17" t="n">
        <x:v>0.09215974</x:v>
      </x:c>
      <x:c r="I209" s="6" t="n">
        <x:f>SUMIFS($H$2:$H$573,$B$2:$B$573,B209,$C$2:$C$573,C209,$D$2:$D$573,D209)</x:f>
        <x:v>1</x:v>
      </x:c>
      <x:c r="J209" s="3" t="inlineStr">
        <x:is>
          <x:t xml:space="preserve">epoch_csp_chip_quantity_latest</x:t>
        </x:is>
      </x:c>
      <x:c r="K209" s="3" t="inlineStr">
        <x:is>
          <x:t xml:space="preserve">SRC_EPOCH_AI_DATA_CENTERS; EPOCH_RAW_CHIP_QUANTITIES</x:t>
        </x:is>
      </x:c>
      <x:c r="L209" s="3" t="inlineStr">
        <x:is>
          <x:t xml:space="preserve">Latest chip quantity per CSP/data-center/accelerator through year-end; normalized by unit count. Shares are editable.</x:t>
        </x:is>
      </x:c>
    </x:row>
    <x:row r="210">
      <x:c r="A210" s="5" t="str">
        <x:f>B210&amp;"|"&amp;C210&amp;"|"&amp;D210&amp;"|"&amp;E210</x:f>
        <x:v>Bull|Meta|2027|B200/B300 class</x:v>
      </x:c>
      <x:c r="B210" s="3" t="inlineStr">
        <x:is>
          <x:t xml:space="preserve">Bull</x:t>
        </x:is>
      </x:c>
      <x:c r="C210" s="3" t="inlineStr">
        <x:is>
          <x:t xml:space="preserve">Meta</x:t>
        </x:is>
      </x:c>
      <x:c r="D210" s="3" t="n">
        <x:v>2027</x:v>
      </x:c>
      <x:c r="E210" s="25" t="inlineStr">
        <x:is>
          <x:t xml:space="preserve">B200/B300 class</x:t>
        </x:is>
      </x:c>
      <x:c r="F210" s="5" t="str">
        <x:f>IFERROR(INDEX('02x_Accelerator_Catalog'!$C$2:$C$11,MATCH(E210,'02x_Accelerator_Catalog'!$B$2:$B$11,0)),"purpose_or_unbenchmarked")</x:f>
        <x:v>b200_reference</x:v>
      </x:c>
      <x:c r="G210" s="8" t="n">
        <x:f>IFERROR(INDEX('02x_Accelerator_Catalog'!$D$2:$D$11,MATCH(E210,'02x_Accelerator_Catalog'!$B$2:$B$11,0)),"")</x:f>
        <x:v>2.17</x:v>
      </x:c>
      <x:c r="H210" s="17" t="n">
        <x:v>0.90784026</x:v>
      </x:c>
      <x:c r="I210" s="6" t="n">
        <x:f>SUMIFS($H$2:$H$573,$B$2:$B$573,B210,$C$2:$C$573,C210,$D$2:$D$573,D210)</x:f>
        <x:v>1</x:v>
      </x:c>
      <x:c r="J210" s="3" t="inlineStr">
        <x:is>
          <x:t xml:space="preserve">epoch_csp_chip_quantity_latest</x:t>
        </x:is>
      </x:c>
      <x:c r="K210" s="3" t="inlineStr">
        <x:is>
          <x:t xml:space="preserve">SRC_EPOCH_AI_DATA_CENTERS; EPOCH_RAW_CHIP_QUANTITIES</x:t>
        </x:is>
      </x:c>
      <x:c r="L210" s="3" t="inlineStr">
        <x:is>
          <x:t xml:space="preserve">Latest chip quantity per CSP/data-center/accelerator through year-end; normalized by unit count. Shares are editable.</x:t>
        </x:is>
      </x:c>
    </x:row>
    <x:row r="211">
      <x:c r="A211" s="5" t="str">
        <x:f>B211&amp;"|"&amp;C211&amp;"|"&amp;D211&amp;"|"&amp;E211</x:f>
        <x:v>Bull|Meta|2027|H100/H200/A100 class</x:v>
      </x:c>
      <x:c r="B211" s="3" t="inlineStr">
        <x:is>
          <x:t xml:space="preserve">Bull</x:t>
        </x:is>
      </x:c>
      <x:c r="C211" s="3" t="inlineStr">
        <x:is>
          <x:t xml:space="preserve">Meta</x:t>
        </x:is>
      </x:c>
      <x:c r="D211" s="3" t="n">
        <x:v>2027</x:v>
      </x:c>
      <x:c r="E211" s="25" t="inlineStr">
        <x:is>
          <x:t xml:space="preserve">H100/H200/A100 class</x:t>
        </x:is>
      </x:c>
      <x:c r="F211" s="5" t="str">
        <x:f>IFERROR(INDEX('02x_Accelerator_Catalog'!$C$2:$C$11,MATCH(E211,'02x_Accelerator_Catalog'!$B$2:$B$11,0)),"purpose_or_unbenchmarked")</x:f>
        <x:v>h200_reference</x:v>
      </x:c>
      <x:c r="G211" s="8" t="n">
        <x:f>IFERROR(INDEX('02x_Accelerator_Catalog'!$D$2:$D$11,MATCH(E211,'02x_Accelerator_Catalog'!$B$2:$B$11,0)),"")</x:f>
        <x:v>1.73</x:v>
      </x:c>
      <x:c r="H211" s="17" t="n">
        <x:v>0.09215974</x:v>
      </x:c>
      <x:c r="I211" s="6" t="n">
        <x:f>SUMIFS($H$2:$H$573,$B$2:$B$573,B211,$C$2:$C$573,C211,$D$2:$D$573,D211)</x:f>
        <x:v>1</x:v>
      </x:c>
      <x:c r="J211" s="3" t="inlineStr">
        <x:is>
          <x:t xml:space="preserve">epoch_csp_chip_quantity_latest</x:t>
        </x:is>
      </x:c>
      <x:c r="K211" s="3" t="inlineStr">
        <x:is>
          <x:t xml:space="preserve">SRC_EPOCH_AI_DATA_CENTERS; EPOCH_RAW_CHIP_QUANTITIES</x:t>
        </x:is>
      </x:c>
      <x:c r="L211" s="3" t="inlineStr">
        <x:is>
          <x:t xml:space="preserve">Latest chip quantity per CSP/data-center/accelerator through year-end; normalized by unit count. Shares are editable.</x:t>
        </x:is>
      </x:c>
    </x:row>
    <x:row r="212">
      <x:c r="A212" s="5" t="str">
        <x:f>B212&amp;"|"&amp;C212&amp;"|"&amp;D212&amp;"|"&amp;E212</x:f>
        <x:v>Grid-Constrained / Efficiency-Upside|Meta|2027|B200/B300 class</x:v>
      </x:c>
      <x:c r="B212" s="3" t="inlineStr">
        <x:is>
          <x:t xml:space="preserve">Grid-Constrained / Efficiency-Upside</x:t>
        </x:is>
      </x:c>
      <x:c r="C212" s="3" t="inlineStr">
        <x:is>
          <x:t xml:space="preserve">Meta</x:t>
        </x:is>
      </x:c>
      <x:c r="D212" s="3" t="n">
        <x:v>2027</x:v>
      </x:c>
      <x:c r="E212" s="25" t="inlineStr">
        <x:is>
          <x:t xml:space="preserve">B200/B300 class</x:t>
        </x:is>
      </x:c>
      <x:c r="F212" s="5" t="str">
        <x:f>IFERROR(INDEX('02x_Accelerator_Catalog'!$C$2:$C$11,MATCH(E212,'02x_Accelerator_Catalog'!$B$2:$B$11,0)),"purpose_or_unbenchmarked")</x:f>
        <x:v>b200_reference</x:v>
      </x:c>
      <x:c r="G212" s="8" t="n">
        <x:f>IFERROR(INDEX('02x_Accelerator_Catalog'!$D$2:$D$11,MATCH(E212,'02x_Accelerator_Catalog'!$B$2:$B$11,0)),"")</x:f>
        <x:v>2.17</x:v>
      </x:c>
      <x:c r="H212" s="17" t="n">
        <x:v>0.90784026</x:v>
      </x:c>
      <x:c r="I212" s="6" t="n">
        <x:f>SUMIFS($H$2:$H$573,$B$2:$B$573,B212,$C$2:$C$573,C212,$D$2:$D$573,D212)</x:f>
        <x:v>1</x:v>
      </x:c>
      <x:c r="J212" s="3" t="inlineStr">
        <x:is>
          <x:t xml:space="preserve">epoch_csp_chip_quantity_latest</x:t>
        </x:is>
      </x:c>
      <x:c r="K212" s="3" t="inlineStr">
        <x:is>
          <x:t xml:space="preserve">SRC_EPOCH_AI_DATA_CENTERS; EPOCH_RAW_CHIP_QUANTITIES</x:t>
        </x:is>
      </x:c>
      <x:c r="L212" s="3" t="inlineStr">
        <x:is>
          <x:t xml:space="preserve">Latest chip quantity per CSP/data-center/accelerator through year-end; normalized by unit count. Shares are editable.</x:t>
        </x:is>
      </x:c>
    </x:row>
    <x:row r="213">
      <x:c r="A213" s="5" t="str">
        <x:f>B213&amp;"|"&amp;C213&amp;"|"&amp;D213&amp;"|"&amp;E213</x:f>
        <x:v>Grid-Constrained / Efficiency-Upside|Meta|2027|H100/H200/A100 class</x:v>
      </x:c>
      <x:c r="B213" s="3" t="inlineStr">
        <x:is>
          <x:t xml:space="preserve">Grid-Constrained / Efficiency-Upside</x:t>
        </x:is>
      </x:c>
      <x:c r="C213" s="3" t="inlineStr">
        <x:is>
          <x:t xml:space="preserve">Meta</x:t>
        </x:is>
      </x:c>
      <x:c r="D213" s="3" t="n">
        <x:v>2027</x:v>
      </x:c>
      <x:c r="E213" s="25" t="inlineStr">
        <x:is>
          <x:t xml:space="preserve">H100/H200/A100 class</x:t>
        </x:is>
      </x:c>
      <x:c r="F213" s="5" t="str">
        <x:f>IFERROR(INDEX('02x_Accelerator_Catalog'!$C$2:$C$11,MATCH(E213,'02x_Accelerator_Catalog'!$B$2:$B$11,0)),"purpose_or_unbenchmarked")</x:f>
        <x:v>h200_reference</x:v>
      </x:c>
      <x:c r="G213" s="8" t="n">
        <x:f>IFERROR(INDEX('02x_Accelerator_Catalog'!$D$2:$D$11,MATCH(E213,'02x_Accelerator_Catalog'!$B$2:$B$11,0)),"")</x:f>
        <x:v>1.73</x:v>
      </x:c>
      <x:c r="H213" s="17" t="n">
        <x:v>0.09215974</x:v>
      </x:c>
      <x:c r="I213" s="6" t="n">
        <x:f>SUMIFS($H$2:$H$573,$B$2:$B$573,B213,$C$2:$C$573,C213,$D$2:$D$573,D213)</x:f>
        <x:v>1</x:v>
      </x:c>
      <x:c r="J213" s="3" t="inlineStr">
        <x:is>
          <x:t xml:space="preserve">epoch_csp_chip_quantity_latest</x:t>
        </x:is>
      </x:c>
      <x:c r="K213" s="3" t="inlineStr">
        <x:is>
          <x:t xml:space="preserve">SRC_EPOCH_AI_DATA_CENTERS; EPOCH_RAW_CHIP_QUANTITIES</x:t>
        </x:is>
      </x:c>
      <x:c r="L213" s="3" t="inlineStr">
        <x:is>
          <x:t xml:space="preserve">Latest chip quantity per CSP/data-center/accelerator through year-end; normalized by unit count. Shares are editable.</x:t>
        </x:is>
      </x:c>
    </x:row>
    <x:row r="214">
      <x:c r="A214" s="5" t="str">
        <x:f>B214&amp;"|"&amp;C214&amp;"|"&amp;D214&amp;"|"&amp;E214</x:f>
        <x:v>Bear|Meta|2028|B200/B300 class</x:v>
      </x:c>
      <x:c r="B214" s="3" t="inlineStr">
        <x:is>
          <x:t xml:space="preserve">Bear</x:t>
        </x:is>
      </x:c>
      <x:c r="C214" s="3" t="inlineStr">
        <x:is>
          <x:t xml:space="preserve">Meta</x:t>
        </x:is>
      </x:c>
      <x:c r="D214" s="3" t="n">
        <x:v>2028</x:v>
      </x:c>
      <x:c r="E214" s="25" t="inlineStr">
        <x:is>
          <x:t xml:space="preserve">B200/B300 class</x:t>
        </x:is>
      </x:c>
      <x:c r="F214" s="5" t="str">
        <x:f>IFERROR(INDEX('02x_Accelerator_Catalog'!$C$2:$C$11,MATCH(E214,'02x_Accelerator_Catalog'!$B$2:$B$11,0)),"purpose_or_unbenchmarked")</x:f>
        <x:v>b200_reference</x:v>
      </x:c>
      <x:c r="G214" s="8" t="n">
        <x:f>IFERROR(INDEX('02x_Accelerator_Catalog'!$D$2:$D$11,MATCH(E214,'02x_Accelerator_Catalog'!$B$2:$B$11,0)),"")</x:f>
        <x:v>2.17</x:v>
      </x:c>
      <x:c r="H214" s="17" t="n">
        <x:v>0.7380069</x:v>
      </x:c>
      <x:c r="I214" s="6" t="n">
        <x:f>SUMIFS($H$2:$H$573,$B$2:$B$573,B214,$C$2:$C$573,C214,$D$2:$D$573,D214)</x:f>
        <x:v>1</x:v>
      </x:c>
      <x:c r="J214" s="3" t="inlineStr">
        <x:is>
          <x:t xml:space="preserve">epoch_csp_chip_quantity_latest</x:t>
        </x:is>
      </x:c>
      <x:c r="K214" s="3" t="inlineStr">
        <x:is>
          <x:t xml:space="preserve">SRC_EPOCH_AI_DATA_CENTERS; EPOCH_RAW_CHIP_QUANTITIES</x:t>
        </x:is>
      </x:c>
      <x:c r="L214" s="3" t="inlineStr">
        <x:is>
          <x:t xml:space="preserve">Latest chip quantity per CSP/data-center/accelerator through year-end; normalized by unit count. Shares are editable.</x:t>
        </x:is>
      </x:c>
    </x:row>
    <x:row r="215">
      <x:c r="A215" s="5" t="str">
        <x:f>B215&amp;"|"&amp;C215&amp;"|"&amp;D215&amp;"|"&amp;E215</x:f>
        <x:v>Bear|Meta|2028|H100/H200/A100 class</x:v>
      </x:c>
      <x:c r="B215" s="3" t="inlineStr">
        <x:is>
          <x:t xml:space="preserve">Bear</x:t>
        </x:is>
      </x:c>
      <x:c r="C215" s="3" t="inlineStr">
        <x:is>
          <x:t xml:space="preserve">Meta</x:t>
        </x:is>
      </x:c>
      <x:c r="D215" s="3" t="n">
        <x:v>2028</x:v>
      </x:c>
      <x:c r="E215" s="25" t="inlineStr">
        <x:is>
          <x:t xml:space="preserve">H100/H200/A100 class</x:t>
        </x:is>
      </x:c>
      <x:c r="F215" s="5" t="str">
        <x:f>IFERROR(INDEX('02x_Accelerator_Catalog'!$C$2:$C$11,MATCH(E215,'02x_Accelerator_Catalog'!$B$2:$B$11,0)),"purpose_or_unbenchmarked")</x:f>
        <x:v>h200_reference</x:v>
      </x:c>
      <x:c r="G215" s="8" t="n">
        <x:f>IFERROR(INDEX('02x_Accelerator_Catalog'!$D$2:$D$11,MATCH(E215,'02x_Accelerator_Catalog'!$B$2:$B$11,0)),"")</x:f>
        <x:v>1.73</x:v>
      </x:c>
      <x:c r="H215" s="17" t="n">
        <x:v>0.07491904000000001</x:v>
      </x:c>
      <x:c r="I215" s="6" t="n">
        <x:f>SUMIFS($H$2:$H$573,$B$2:$B$573,B215,$C$2:$C$573,C215,$D$2:$D$573,D215)</x:f>
        <x:v>1</x:v>
      </x:c>
      <x:c r="J215" s="3" t="inlineStr">
        <x:is>
          <x:t xml:space="preserve">epoch_csp_chip_quantity_latest</x:t>
        </x:is>
      </x:c>
      <x:c r="K215" s="3" t="inlineStr">
        <x:is>
          <x:t xml:space="preserve">SRC_EPOCH_AI_DATA_CENTERS; EPOCH_RAW_CHIP_QUANTITIES</x:t>
        </x:is>
      </x:c>
      <x:c r="L215" s="3" t="inlineStr">
        <x:is>
          <x:t xml:space="preserve">Latest chip quantity per CSP/data-center/accelerator through year-end; normalized by unit count. Shares are editable.</x:t>
        </x:is>
      </x:c>
    </x:row>
    <x:row r="216">
      <x:c r="A216" s="5" t="str">
        <x:f>B216&amp;"|"&amp;C216&amp;"|"&amp;D216&amp;"|"&amp;E216</x:f>
        <x:v>Bear|Meta|2028|R200/R300 future</x:v>
      </x:c>
      <x:c r="B216" s="3" t="inlineStr">
        <x:is>
          <x:t xml:space="preserve">Bear</x:t>
        </x:is>
      </x:c>
      <x:c r="C216" s="3" t="inlineStr">
        <x:is>
          <x:t xml:space="preserve">Meta</x:t>
        </x:is>
      </x:c>
      <x:c r="D216" s="3" t="n">
        <x:v>2028</x:v>
      </x:c>
      <x:c r="E216" s="25" t="inlineStr">
        <x:is>
          <x:t xml:space="preserve">R200/R300 future</x:t>
        </x:is>
      </x:c>
      <x:c r="F216" s="5" t="str">
        <x:f>IFERROR(INDEX('02x_Accelerator_Catalog'!$C$2:$C$11,MATCH(E216,'02x_Accelerator_Catalog'!$B$2:$B$11,0)),"purpose_or_unbenchmarked")</x:f>
        <x:v>purpose_or_unbenchmarked</x:v>
      </x:c>
      <x:c r="G216" s="8" t="str">
        <x:f>IFERROR(INDEX('02x_Accelerator_Catalog'!$D$2:$D$11,MATCH(E216,'02x_Accelerator_Catalog'!$B$2:$B$11,0)),"")</x:f>
      </x:c>
      <x:c r="H216" s="17" t="n">
        <x:v>0.18707406</x:v>
      </x:c>
      <x:c r="I216" s="6" t="n">
        <x:f>SUMIFS($H$2:$H$573,$B$2:$B$573,B216,$C$2:$C$573,C216,$D$2:$D$573,D216)</x:f>
        <x:v>1</x:v>
      </x:c>
      <x:c r="J216" s="3" t="inlineStr">
        <x:is>
          <x:t xml:space="preserve">epoch_csp_chip_quantity_latest</x:t>
        </x:is>
      </x:c>
      <x:c r="K216" s="3" t="inlineStr">
        <x:is>
          <x:t xml:space="preserve">SRC_EPOCH_AI_DATA_CENTERS; EPOCH_RAW_CHIP_QUANTITIES</x:t>
        </x:is>
      </x:c>
      <x:c r="L216" s="3" t="inlineStr">
        <x:is>
          <x:t xml:space="preserve">Latest chip quantity per CSP/data-center/accelerator through year-end; normalized by unit count. Shares are editable.</x:t>
        </x:is>
      </x:c>
    </x:row>
    <x:row r="217">
      <x:c r="A217" s="5" t="str">
        <x:f>B217&amp;"|"&amp;C217&amp;"|"&amp;D217&amp;"|"&amp;E217</x:f>
        <x:v>Base|Meta|2028|B200/B300 class</x:v>
      </x:c>
      <x:c r="B217" s="3" t="inlineStr">
        <x:is>
          <x:t xml:space="preserve">Base</x:t>
        </x:is>
      </x:c>
      <x:c r="C217" s="3" t="inlineStr">
        <x:is>
          <x:t xml:space="preserve">Meta</x:t>
        </x:is>
      </x:c>
      <x:c r="D217" s="3" t="n">
        <x:v>2028</x:v>
      </x:c>
      <x:c r="E217" s="25" t="inlineStr">
        <x:is>
          <x:t xml:space="preserve">B200/B300 class</x:t>
        </x:is>
      </x:c>
      <x:c r="F217" s="5" t="str">
        <x:f>IFERROR(INDEX('02x_Accelerator_Catalog'!$C$2:$C$11,MATCH(E217,'02x_Accelerator_Catalog'!$B$2:$B$11,0)),"purpose_or_unbenchmarked")</x:f>
        <x:v>b200_reference</x:v>
      </x:c>
      <x:c r="G217" s="8" t="n">
        <x:f>IFERROR(INDEX('02x_Accelerator_Catalog'!$D$2:$D$11,MATCH(E217,'02x_Accelerator_Catalog'!$B$2:$B$11,0)),"")</x:f>
        <x:v>2.17</x:v>
      </x:c>
      <x:c r="H217" s="17" t="n">
        <x:v>0.7380069</x:v>
      </x:c>
      <x:c r="I217" s="6" t="n">
        <x:f>SUMIFS($H$2:$H$573,$B$2:$B$573,B217,$C$2:$C$573,C217,$D$2:$D$573,D217)</x:f>
        <x:v>1</x:v>
      </x:c>
      <x:c r="J217" s="3" t="inlineStr">
        <x:is>
          <x:t xml:space="preserve">epoch_csp_chip_quantity_latest</x:t>
        </x:is>
      </x:c>
      <x:c r="K217" s="3" t="inlineStr">
        <x:is>
          <x:t xml:space="preserve">SRC_EPOCH_AI_DATA_CENTERS; EPOCH_RAW_CHIP_QUANTITIES</x:t>
        </x:is>
      </x:c>
      <x:c r="L217" s="3" t="inlineStr">
        <x:is>
          <x:t xml:space="preserve">Latest chip quantity per CSP/data-center/accelerator through year-end; normalized by unit count. Shares are editable.</x:t>
        </x:is>
      </x:c>
    </x:row>
    <x:row r="218">
      <x:c r="A218" s="5" t="str">
        <x:f>B218&amp;"|"&amp;C218&amp;"|"&amp;D218&amp;"|"&amp;E218</x:f>
        <x:v>Base|Meta|2028|H100/H200/A100 class</x:v>
      </x:c>
      <x:c r="B218" s="3" t="inlineStr">
        <x:is>
          <x:t xml:space="preserve">Base</x:t>
        </x:is>
      </x:c>
      <x:c r="C218" s="3" t="inlineStr">
        <x:is>
          <x:t xml:space="preserve">Meta</x:t>
        </x:is>
      </x:c>
      <x:c r="D218" s="3" t="n">
        <x:v>2028</x:v>
      </x:c>
      <x:c r="E218" s="25" t="inlineStr">
        <x:is>
          <x:t xml:space="preserve">H100/H200/A100 class</x:t>
        </x:is>
      </x:c>
      <x:c r="F218" s="5" t="str">
        <x:f>IFERROR(INDEX('02x_Accelerator_Catalog'!$C$2:$C$11,MATCH(E218,'02x_Accelerator_Catalog'!$B$2:$B$11,0)),"purpose_or_unbenchmarked")</x:f>
        <x:v>h200_reference</x:v>
      </x:c>
      <x:c r="G218" s="8" t="n">
        <x:f>IFERROR(INDEX('02x_Accelerator_Catalog'!$D$2:$D$11,MATCH(E218,'02x_Accelerator_Catalog'!$B$2:$B$11,0)),"")</x:f>
        <x:v>1.73</x:v>
      </x:c>
      <x:c r="H218" s="17" t="n">
        <x:v>0.07491904000000001</x:v>
      </x:c>
      <x:c r="I218" s="6" t="n">
        <x:f>SUMIFS($H$2:$H$573,$B$2:$B$573,B218,$C$2:$C$573,C218,$D$2:$D$573,D218)</x:f>
        <x:v>1</x:v>
      </x:c>
      <x:c r="J218" s="3" t="inlineStr">
        <x:is>
          <x:t xml:space="preserve">epoch_csp_chip_quantity_latest</x:t>
        </x:is>
      </x:c>
      <x:c r="K218" s="3" t="inlineStr">
        <x:is>
          <x:t xml:space="preserve">SRC_EPOCH_AI_DATA_CENTERS; EPOCH_RAW_CHIP_QUANTITIES</x:t>
        </x:is>
      </x:c>
      <x:c r="L218" s="3" t="inlineStr">
        <x:is>
          <x:t xml:space="preserve">Latest chip quantity per CSP/data-center/accelerator through year-end; normalized by unit count. Shares are editable.</x:t>
        </x:is>
      </x:c>
    </x:row>
    <x:row r="219">
      <x:c r="A219" s="5" t="str">
        <x:f>B219&amp;"|"&amp;C219&amp;"|"&amp;D219&amp;"|"&amp;E219</x:f>
        <x:v>Base|Meta|2028|R200/R300 future</x:v>
      </x:c>
      <x:c r="B219" s="3" t="inlineStr">
        <x:is>
          <x:t xml:space="preserve">Base</x:t>
        </x:is>
      </x:c>
      <x:c r="C219" s="3" t="inlineStr">
        <x:is>
          <x:t xml:space="preserve">Meta</x:t>
        </x:is>
      </x:c>
      <x:c r="D219" s="3" t="n">
        <x:v>2028</x:v>
      </x:c>
      <x:c r="E219" s="25" t="inlineStr">
        <x:is>
          <x:t xml:space="preserve">R200/R300 future</x:t>
        </x:is>
      </x:c>
      <x:c r="F219" s="5" t="str">
        <x:f>IFERROR(INDEX('02x_Accelerator_Catalog'!$C$2:$C$11,MATCH(E219,'02x_Accelerator_Catalog'!$B$2:$B$11,0)),"purpose_or_unbenchmarked")</x:f>
        <x:v>purpose_or_unbenchmarked</x:v>
      </x:c>
      <x:c r="G219" s="8" t="str">
        <x:f>IFERROR(INDEX('02x_Accelerator_Catalog'!$D$2:$D$11,MATCH(E219,'02x_Accelerator_Catalog'!$B$2:$B$11,0)),"")</x:f>
      </x:c>
      <x:c r="H219" s="17" t="n">
        <x:v>0.18707406</x:v>
      </x:c>
      <x:c r="I219" s="6" t="n">
        <x:f>SUMIFS($H$2:$H$573,$B$2:$B$573,B219,$C$2:$C$573,C219,$D$2:$D$573,D219)</x:f>
        <x:v>1</x:v>
      </x:c>
      <x:c r="J219" s="3" t="inlineStr">
        <x:is>
          <x:t xml:space="preserve">epoch_csp_chip_quantity_latest</x:t>
        </x:is>
      </x:c>
      <x:c r="K219" s="3" t="inlineStr">
        <x:is>
          <x:t xml:space="preserve">SRC_EPOCH_AI_DATA_CENTERS; EPOCH_RAW_CHIP_QUANTITIES</x:t>
        </x:is>
      </x:c>
      <x:c r="L219" s="3" t="inlineStr">
        <x:is>
          <x:t xml:space="preserve">Latest chip quantity per CSP/data-center/accelerator through year-end; normalized by unit count. Shares are editable.</x:t>
        </x:is>
      </x:c>
    </x:row>
    <x:row r="220">
      <x:c r="A220" s="5" t="str">
        <x:f>B220&amp;"|"&amp;C220&amp;"|"&amp;D220&amp;"|"&amp;E220</x:f>
        <x:v>Bull|Meta|2028|B200/B300 class</x:v>
      </x:c>
      <x:c r="B220" s="3" t="inlineStr">
        <x:is>
          <x:t xml:space="preserve">Bull</x:t>
        </x:is>
      </x:c>
      <x:c r="C220" s="3" t="inlineStr">
        <x:is>
          <x:t xml:space="preserve">Meta</x:t>
        </x:is>
      </x:c>
      <x:c r="D220" s="3" t="n">
        <x:v>2028</x:v>
      </x:c>
      <x:c r="E220" s="25" t="inlineStr">
        <x:is>
          <x:t xml:space="preserve">B200/B300 class</x:t>
        </x:is>
      </x:c>
      <x:c r="F220" s="5" t="str">
        <x:f>IFERROR(INDEX('02x_Accelerator_Catalog'!$C$2:$C$11,MATCH(E220,'02x_Accelerator_Catalog'!$B$2:$B$11,0)),"purpose_or_unbenchmarked")</x:f>
        <x:v>b200_reference</x:v>
      </x:c>
      <x:c r="G220" s="8" t="n">
        <x:f>IFERROR(INDEX('02x_Accelerator_Catalog'!$D$2:$D$11,MATCH(E220,'02x_Accelerator_Catalog'!$B$2:$B$11,0)),"")</x:f>
        <x:v>2.17</x:v>
      </x:c>
      <x:c r="H220" s="17" t="n">
        <x:v>0.7380069</x:v>
      </x:c>
      <x:c r="I220" s="6" t="n">
        <x:f>SUMIFS($H$2:$H$573,$B$2:$B$573,B220,$C$2:$C$573,C220,$D$2:$D$573,D220)</x:f>
        <x:v>1</x:v>
      </x:c>
      <x:c r="J220" s="3" t="inlineStr">
        <x:is>
          <x:t xml:space="preserve">epoch_csp_chip_quantity_latest</x:t>
        </x:is>
      </x:c>
      <x:c r="K220" s="3" t="inlineStr">
        <x:is>
          <x:t xml:space="preserve">SRC_EPOCH_AI_DATA_CENTERS; EPOCH_RAW_CHIP_QUANTITIES</x:t>
        </x:is>
      </x:c>
      <x:c r="L220" s="3" t="inlineStr">
        <x:is>
          <x:t xml:space="preserve">Latest chip quantity per CSP/data-center/accelerator through year-end; normalized by unit count. Shares are editable.</x:t>
        </x:is>
      </x:c>
    </x:row>
    <x:row r="221">
      <x:c r="A221" s="5" t="str">
        <x:f>B221&amp;"|"&amp;C221&amp;"|"&amp;D221&amp;"|"&amp;E221</x:f>
        <x:v>Bull|Meta|2028|H100/H200/A100 class</x:v>
      </x:c>
      <x:c r="B221" s="3" t="inlineStr">
        <x:is>
          <x:t xml:space="preserve">Bull</x:t>
        </x:is>
      </x:c>
      <x:c r="C221" s="3" t="inlineStr">
        <x:is>
          <x:t xml:space="preserve">Meta</x:t>
        </x:is>
      </x:c>
      <x:c r="D221" s="3" t="n">
        <x:v>2028</x:v>
      </x:c>
      <x:c r="E221" s="25" t="inlineStr">
        <x:is>
          <x:t xml:space="preserve">H100/H200/A100 class</x:t>
        </x:is>
      </x:c>
      <x:c r="F221" s="5" t="str">
        <x:f>IFERROR(INDEX('02x_Accelerator_Catalog'!$C$2:$C$11,MATCH(E221,'02x_Accelerator_Catalog'!$B$2:$B$11,0)),"purpose_or_unbenchmarked")</x:f>
        <x:v>h200_reference</x:v>
      </x:c>
      <x:c r="G221" s="8" t="n">
        <x:f>IFERROR(INDEX('02x_Accelerator_Catalog'!$D$2:$D$11,MATCH(E221,'02x_Accelerator_Catalog'!$B$2:$B$11,0)),"")</x:f>
        <x:v>1.73</x:v>
      </x:c>
      <x:c r="H221" s="17" t="n">
        <x:v>0.07491904000000001</x:v>
      </x:c>
      <x:c r="I221" s="6" t="n">
        <x:f>SUMIFS($H$2:$H$573,$B$2:$B$573,B221,$C$2:$C$573,C221,$D$2:$D$573,D221)</x:f>
        <x:v>1</x:v>
      </x:c>
      <x:c r="J221" s="3" t="inlineStr">
        <x:is>
          <x:t xml:space="preserve">epoch_csp_chip_quantity_latest</x:t>
        </x:is>
      </x:c>
      <x:c r="K221" s="3" t="inlineStr">
        <x:is>
          <x:t xml:space="preserve">SRC_EPOCH_AI_DATA_CENTERS; EPOCH_RAW_CHIP_QUANTITIES</x:t>
        </x:is>
      </x:c>
      <x:c r="L221" s="3" t="inlineStr">
        <x:is>
          <x:t xml:space="preserve">Latest chip quantity per CSP/data-center/accelerator through year-end; normalized by unit count. Shares are editable.</x:t>
        </x:is>
      </x:c>
    </x:row>
    <x:row r="222">
      <x:c r="A222" s="5" t="str">
        <x:f>B222&amp;"|"&amp;C222&amp;"|"&amp;D222&amp;"|"&amp;E222</x:f>
        <x:v>Bull|Meta|2028|R200/R300 future</x:v>
      </x:c>
      <x:c r="B222" s="3" t="inlineStr">
        <x:is>
          <x:t xml:space="preserve">Bull</x:t>
        </x:is>
      </x:c>
      <x:c r="C222" s="3" t="inlineStr">
        <x:is>
          <x:t xml:space="preserve">Meta</x:t>
        </x:is>
      </x:c>
      <x:c r="D222" s="3" t="n">
        <x:v>2028</x:v>
      </x:c>
      <x:c r="E222" s="25" t="inlineStr">
        <x:is>
          <x:t xml:space="preserve">R200/R300 future</x:t>
        </x:is>
      </x:c>
      <x:c r="F222" s="5" t="str">
        <x:f>IFERROR(INDEX('02x_Accelerator_Catalog'!$C$2:$C$11,MATCH(E222,'02x_Accelerator_Catalog'!$B$2:$B$11,0)),"purpose_or_unbenchmarked")</x:f>
        <x:v>purpose_or_unbenchmarked</x:v>
      </x:c>
      <x:c r="G222" s="8" t="str">
        <x:f>IFERROR(INDEX('02x_Accelerator_Catalog'!$D$2:$D$11,MATCH(E222,'02x_Accelerator_Catalog'!$B$2:$B$11,0)),"")</x:f>
      </x:c>
      <x:c r="H222" s="17" t="n">
        <x:v>0.18707406</x:v>
      </x:c>
      <x:c r="I222" s="6" t="n">
        <x:f>SUMIFS($H$2:$H$573,$B$2:$B$573,B222,$C$2:$C$573,C222,$D$2:$D$573,D222)</x:f>
        <x:v>1</x:v>
      </x:c>
      <x:c r="J222" s="3" t="inlineStr">
        <x:is>
          <x:t xml:space="preserve">epoch_csp_chip_quantity_latest</x:t>
        </x:is>
      </x:c>
      <x:c r="K222" s="3" t="inlineStr">
        <x:is>
          <x:t xml:space="preserve">SRC_EPOCH_AI_DATA_CENTERS; EPOCH_RAW_CHIP_QUANTITIES</x:t>
        </x:is>
      </x:c>
      <x:c r="L222" s="3" t="inlineStr">
        <x:is>
          <x:t xml:space="preserve">Latest chip quantity per CSP/data-center/accelerator through year-end; normalized by unit count. Shares are editable.</x:t>
        </x:is>
      </x:c>
    </x:row>
    <x:row r="223">
      <x:c r="A223" s="5" t="str">
        <x:f>B223&amp;"|"&amp;C223&amp;"|"&amp;D223&amp;"|"&amp;E223</x:f>
        <x:v>Grid-Constrained / Efficiency-Upside|Meta|2028|B200/B300 class</x:v>
      </x:c>
      <x:c r="B223" s="3" t="inlineStr">
        <x:is>
          <x:t xml:space="preserve">Grid-Constrained / Efficiency-Upside</x:t>
        </x:is>
      </x:c>
      <x:c r="C223" s="3" t="inlineStr">
        <x:is>
          <x:t xml:space="preserve">Meta</x:t>
        </x:is>
      </x:c>
      <x:c r="D223" s="3" t="n">
        <x:v>2028</x:v>
      </x:c>
      <x:c r="E223" s="25" t="inlineStr">
        <x:is>
          <x:t xml:space="preserve">B200/B300 class</x:t>
        </x:is>
      </x:c>
      <x:c r="F223" s="5" t="str">
        <x:f>IFERROR(INDEX('02x_Accelerator_Catalog'!$C$2:$C$11,MATCH(E223,'02x_Accelerator_Catalog'!$B$2:$B$11,0)),"purpose_or_unbenchmarked")</x:f>
        <x:v>b200_reference</x:v>
      </x:c>
      <x:c r="G223" s="8" t="n">
        <x:f>IFERROR(INDEX('02x_Accelerator_Catalog'!$D$2:$D$11,MATCH(E223,'02x_Accelerator_Catalog'!$B$2:$B$11,0)),"")</x:f>
        <x:v>2.17</x:v>
      </x:c>
      <x:c r="H223" s="17" t="n">
        <x:v>0.7380069</x:v>
      </x:c>
      <x:c r="I223" s="6" t="n">
        <x:f>SUMIFS($H$2:$H$573,$B$2:$B$573,B223,$C$2:$C$573,C223,$D$2:$D$573,D223)</x:f>
        <x:v>1</x:v>
      </x:c>
      <x:c r="J223" s="3" t="inlineStr">
        <x:is>
          <x:t xml:space="preserve">epoch_csp_chip_quantity_latest</x:t>
        </x:is>
      </x:c>
      <x:c r="K223" s="3" t="inlineStr">
        <x:is>
          <x:t xml:space="preserve">SRC_EPOCH_AI_DATA_CENTERS; EPOCH_RAW_CHIP_QUANTITIES</x:t>
        </x:is>
      </x:c>
      <x:c r="L223" s="3" t="inlineStr">
        <x:is>
          <x:t xml:space="preserve">Latest chip quantity per CSP/data-center/accelerator through year-end; normalized by unit count. Shares are editable.</x:t>
        </x:is>
      </x:c>
    </x:row>
    <x:row r="224">
      <x:c r="A224" s="5" t="str">
        <x:f>B224&amp;"|"&amp;C224&amp;"|"&amp;D224&amp;"|"&amp;E224</x:f>
        <x:v>Grid-Constrained / Efficiency-Upside|Meta|2028|H100/H200/A100 class</x:v>
      </x:c>
      <x:c r="B224" s="3" t="inlineStr">
        <x:is>
          <x:t xml:space="preserve">Grid-Constrained / Efficiency-Upside</x:t>
        </x:is>
      </x:c>
      <x:c r="C224" s="3" t="inlineStr">
        <x:is>
          <x:t xml:space="preserve">Meta</x:t>
        </x:is>
      </x:c>
      <x:c r="D224" s="3" t="n">
        <x:v>2028</x:v>
      </x:c>
      <x:c r="E224" s="25" t="inlineStr">
        <x:is>
          <x:t xml:space="preserve">H100/H200/A100 class</x:t>
        </x:is>
      </x:c>
      <x:c r="F224" s="5" t="str">
        <x:f>IFERROR(INDEX('02x_Accelerator_Catalog'!$C$2:$C$11,MATCH(E224,'02x_Accelerator_Catalog'!$B$2:$B$11,0)),"purpose_or_unbenchmarked")</x:f>
        <x:v>h200_reference</x:v>
      </x:c>
      <x:c r="G224" s="8" t="n">
        <x:f>IFERROR(INDEX('02x_Accelerator_Catalog'!$D$2:$D$11,MATCH(E224,'02x_Accelerator_Catalog'!$B$2:$B$11,0)),"")</x:f>
        <x:v>1.73</x:v>
      </x:c>
      <x:c r="H224" s="17" t="n">
        <x:v>0.07491904000000001</x:v>
      </x:c>
      <x:c r="I224" s="6" t="n">
        <x:f>SUMIFS($H$2:$H$573,$B$2:$B$573,B224,$C$2:$C$573,C224,$D$2:$D$573,D224)</x:f>
        <x:v>1</x:v>
      </x:c>
      <x:c r="J224" s="3" t="inlineStr">
        <x:is>
          <x:t xml:space="preserve">epoch_csp_chip_quantity_latest</x:t>
        </x:is>
      </x:c>
      <x:c r="K224" s="3" t="inlineStr">
        <x:is>
          <x:t xml:space="preserve">SRC_EPOCH_AI_DATA_CENTERS; EPOCH_RAW_CHIP_QUANTITIES</x:t>
        </x:is>
      </x:c>
      <x:c r="L224" s="3" t="inlineStr">
        <x:is>
          <x:t xml:space="preserve">Latest chip quantity per CSP/data-center/accelerator through year-end; normalized by unit count. Shares are editable.</x:t>
        </x:is>
      </x:c>
    </x:row>
    <x:row r="225">
      <x:c r="A225" s="5" t="str">
        <x:f>B225&amp;"|"&amp;C225&amp;"|"&amp;D225&amp;"|"&amp;E225</x:f>
        <x:v>Grid-Constrained / Efficiency-Upside|Meta|2028|R200/R300 future</x:v>
      </x:c>
      <x:c r="B225" s="3" t="inlineStr">
        <x:is>
          <x:t xml:space="preserve">Grid-Constrained / Efficiency-Upside</x:t>
        </x:is>
      </x:c>
      <x:c r="C225" s="3" t="inlineStr">
        <x:is>
          <x:t xml:space="preserve">Meta</x:t>
        </x:is>
      </x:c>
      <x:c r="D225" s="3" t="n">
        <x:v>2028</x:v>
      </x:c>
      <x:c r="E225" s="25" t="inlineStr">
        <x:is>
          <x:t xml:space="preserve">R200/R300 future</x:t>
        </x:is>
      </x:c>
      <x:c r="F225" s="5" t="str">
        <x:f>IFERROR(INDEX('02x_Accelerator_Catalog'!$C$2:$C$11,MATCH(E225,'02x_Accelerator_Catalog'!$B$2:$B$11,0)),"purpose_or_unbenchmarked")</x:f>
        <x:v>purpose_or_unbenchmarked</x:v>
      </x:c>
      <x:c r="G225" s="8" t="str">
        <x:f>IFERROR(INDEX('02x_Accelerator_Catalog'!$D$2:$D$11,MATCH(E225,'02x_Accelerator_Catalog'!$B$2:$B$11,0)),"")</x:f>
      </x:c>
      <x:c r="H225" s="17" t="n">
        <x:v>0.18707406</x:v>
      </x:c>
      <x:c r="I225" s="6" t="n">
        <x:f>SUMIFS($H$2:$H$573,$B$2:$B$573,B225,$C$2:$C$573,C225,$D$2:$D$573,D225)</x:f>
        <x:v>1</x:v>
      </x:c>
      <x:c r="J225" s="3" t="inlineStr">
        <x:is>
          <x:t xml:space="preserve">epoch_csp_chip_quantity_latest</x:t>
        </x:is>
      </x:c>
      <x:c r="K225" s="3" t="inlineStr">
        <x:is>
          <x:t xml:space="preserve">SRC_EPOCH_AI_DATA_CENTERS; EPOCH_RAW_CHIP_QUANTITIES</x:t>
        </x:is>
      </x:c>
      <x:c r="L225" s="3" t="inlineStr">
        <x:is>
          <x:t xml:space="preserve">Latest chip quantity per CSP/data-center/accelerator through year-end; normalized by unit count. Shares are editable.</x:t>
        </x:is>
      </x:c>
    </x:row>
    <x:row r="226">
      <x:c r="A226" s="5" t="str">
        <x:f>B226&amp;"|"&amp;C226&amp;"|"&amp;D226&amp;"|"&amp;E226</x:f>
        <x:v>Bear|Meta|2029|B200/B300 class</x:v>
      </x:c>
      <x:c r="B226" s="3" t="inlineStr">
        <x:is>
          <x:t xml:space="preserve">Bear</x:t>
        </x:is>
      </x:c>
      <x:c r="C226" s="3" t="inlineStr">
        <x:is>
          <x:t xml:space="preserve">Meta</x:t>
        </x:is>
      </x:c>
      <x:c r="D226" s="3" t="n">
        <x:v>2029</x:v>
      </x:c>
      <x:c r="E226" s="25" t="inlineStr">
        <x:is>
          <x:t xml:space="preserve">B200/B300 class</x:t>
        </x:is>
      </x:c>
      <x:c r="F226" s="5" t="str">
        <x:f>IFERROR(INDEX('02x_Accelerator_Catalog'!$C$2:$C$11,MATCH(E226,'02x_Accelerator_Catalog'!$B$2:$B$11,0)),"purpose_or_unbenchmarked")</x:f>
        <x:v>b200_reference</x:v>
      </x:c>
      <x:c r="G226" s="8" t="n">
        <x:f>IFERROR(INDEX('02x_Accelerator_Catalog'!$D$2:$D$11,MATCH(E226,'02x_Accelerator_Catalog'!$B$2:$B$11,0)),"")</x:f>
        <x:v>2.17</x:v>
      </x:c>
      <x:c r="H226" s="17" t="n">
        <x:v>0.7380069</x:v>
      </x:c>
      <x:c r="I226" s="6" t="n">
        <x:f>SUMIFS($H$2:$H$573,$B$2:$B$573,B226,$C$2:$C$573,C226,$D$2:$D$573,D226)</x:f>
        <x:v>1</x:v>
      </x:c>
      <x:c r="J226" s="3" t="inlineStr">
        <x:is>
          <x:t xml:space="preserve">epoch_csp_chip_quantity_latest</x:t>
        </x:is>
      </x:c>
      <x:c r="K226" s="3" t="inlineStr">
        <x:is>
          <x:t xml:space="preserve">SRC_EPOCH_AI_DATA_CENTERS; EPOCH_RAW_CHIP_QUANTITIES</x:t>
        </x:is>
      </x:c>
      <x:c r="L226" s="3" t="inlineStr">
        <x:is>
          <x:t xml:space="preserve">Latest chip quantity per CSP/data-center/accelerator through year-end; normalized by unit count. Shares are editable.</x:t>
        </x:is>
      </x:c>
    </x:row>
    <x:row r="227">
      <x:c r="A227" s="5" t="str">
        <x:f>B227&amp;"|"&amp;C227&amp;"|"&amp;D227&amp;"|"&amp;E227</x:f>
        <x:v>Bear|Meta|2029|H100/H200/A100 class</x:v>
      </x:c>
      <x:c r="B227" s="3" t="inlineStr">
        <x:is>
          <x:t xml:space="preserve">Bear</x:t>
        </x:is>
      </x:c>
      <x:c r="C227" s="3" t="inlineStr">
        <x:is>
          <x:t xml:space="preserve">Meta</x:t>
        </x:is>
      </x:c>
      <x:c r="D227" s="3" t="n">
        <x:v>2029</x:v>
      </x:c>
      <x:c r="E227" s="25" t="inlineStr">
        <x:is>
          <x:t xml:space="preserve">H100/H200/A100 class</x:t>
        </x:is>
      </x:c>
      <x:c r="F227" s="5" t="str">
        <x:f>IFERROR(INDEX('02x_Accelerator_Catalog'!$C$2:$C$11,MATCH(E227,'02x_Accelerator_Catalog'!$B$2:$B$11,0)),"purpose_or_unbenchmarked")</x:f>
        <x:v>h200_reference</x:v>
      </x:c>
      <x:c r="G227" s="8" t="n">
        <x:f>IFERROR(INDEX('02x_Accelerator_Catalog'!$D$2:$D$11,MATCH(E227,'02x_Accelerator_Catalog'!$B$2:$B$11,0)),"")</x:f>
        <x:v>1.73</x:v>
      </x:c>
      <x:c r="H227" s="17" t="n">
        <x:v>0.07491904000000001</x:v>
      </x:c>
      <x:c r="I227" s="6" t="n">
        <x:f>SUMIFS($H$2:$H$573,$B$2:$B$573,B227,$C$2:$C$573,C227,$D$2:$D$573,D227)</x:f>
        <x:v>1</x:v>
      </x:c>
      <x:c r="J227" s="3" t="inlineStr">
        <x:is>
          <x:t xml:space="preserve">epoch_csp_chip_quantity_latest</x:t>
        </x:is>
      </x:c>
      <x:c r="K227" s="3" t="inlineStr">
        <x:is>
          <x:t xml:space="preserve">SRC_EPOCH_AI_DATA_CENTERS; EPOCH_RAW_CHIP_QUANTITIES</x:t>
        </x:is>
      </x:c>
      <x:c r="L227" s="3" t="inlineStr">
        <x:is>
          <x:t xml:space="preserve">Latest chip quantity per CSP/data-center/accelerator through year-end; normalized by unit count. Shares are editable.</x:t>
        </x:is>
      </x:c>
    </x:row>
    <x:row r="228">
      <x:c r="A228" s="5" t="str">
        <x:f>B228&amp;"|"&amp;C228&amp;"|"&amp;D228&amp;"|"&amp;E228</x:f>
        <x:v>Bear|Meta|2029|R200/R300 future</x:v>
      </x:c>
      <x:c r="B228" s="3" t="inlineStr">
        <x:is>
          <x:t xml:space="preserve">Bear</x:t>
        </x:is>
      </x:c>
      <x:c r="C228" s="3" t="inlineStr">
        <x:is>
          <x:t xml:space="preserve">Meta</x:t>
        </x:is>
      </x:c>
      <x:c r="D228" s="3" t="n">
        <x:v>2029</x:v>
      </x:c>
      <x:c r="E228" s="25" t="inlineStr">
        <x:is>
          <x:t xml:space="preserve">R200/R300 future</x:t>
        </x:is>
      </x:c>
      <x:c r="F228" s="5" t="str">
        <x:f>IFERROR(INDEX('02x_Accelerator_Catalog'!$C$2:$C$11,MATCH(E228,'02x_Accelerator_Catalog'!$B$2:$B$11,0)),"purpose_or_unbenchmarked")</x:f>
        <x:v>purpose_or_unbenchmarked</x:v>
      </x:c>
      <x:c r="G228" s="8" t="str">
        <x:f>IFERROR(INDEX('02x_Accelerator_Catalog'!$D$2:$D$11,MATCH(E228,'02x_Accelerator_Catalog'!$B$2:$B$11,0)),"")</x:f>
      </x:c>
      <x:c r="H228" s="17" t="n">
        <x:v>0.18707406</x:v>
      </x:c>
      <x:c r="I228" s="6" t="n">
        <x:f>SUMIFS($H$2:$H$573,$B$2:$B$573,B228,$C$2:$C$573,C228,$D$2:$D$573,D228)</x:f>
        <x:v>1</x:v>
      </x:c>
      <x:c r="J228" s="3" t="inlineStr">
        <x:is>
          <x:t xml:space="preserve">epoch_csp_chip_quantity_latest</x:t>
        </x:is>
      </x:c>
      <x:c r="K228" s="3" t="inlineStr">
        <x:is>
          <x:t xml:space="preserve">SRC_EPOCH_AI_DATA_CENTERS; EPOCH_RAW_CHIP_QUANTITIES</x:t>
        </x:is>
      </x:c>
      <x:c r="L228" s="3" t="inlineStr">
        <x:is>
          <x:t xml:space="preserve">Latest chip quantity per CSP/data-center/accelerator through year-end; normalized by unit count. Shares are editable.</x:t>
        </x:is>
      </x:c>
    </x:row>
    <x:row r="229">
      <x:c r="A229" s="5" t="str">
        <x:f>B229&amp;"|"&amp;C229&amp;"|"&amp;D229&amp;"|"&amp;E229</x:f>
        <x:v>Base|Meta|2029|B200/B300 class</x:v>
      </x:c>
      <x:c r="B229" s="3" t="inlineStr">
        <x:is>
          <x:t xml:space="preserve">Base</x:t>
        </x:is>
      </x:c>
      <x:c r="C229" s="3" t="inlineStr">
        <x:is>
          <x:t xml:space="preserve">Meta</x:t>
        </x:is>
      </x:c>
      <x:c r="D229" s="3" t="n">
        <x:v>2029</x:v>
      </x:c>
      <x:c r="E229" s="25" t="inlineStr">
        <x:is>
          <x:t xml:space="preserve">B200/B300 class</x:t>
        </x:is>
      </x:c>
      <x:c r="F229" s="5" t="str">
        <x:f>IFERROR(INDEX('02x_Accelerator_Catalog'!$C$2:$C$11,MATCH(E229,'02x_Accelerator_Catalog'!$B$2:$B$11,0)),"purpose_or_unbenchmarked")</x:f>
        <x:v>b200_reference</x:v>
      </x:c>
      <x:c r="G229" s="8" t="n">
        <x:f>IFERROR(INDEX('02x_Accelerator_Catalog'!$D$2:$D$11,MATCH(E229,'02x_Accelerator_Catalog'!$B$2:$B$11,0)),"")</x:f>
        <x:v>2.17</x:v>
      </x:c>
      <x:c r="H229" s="17" t="n">
        <x:v>0.7380069</x:v>
      </x:c>
      <x:c r="I229" s="6" t="n">
        <x:f>SUMIFS($H$2:$H$573,$B$2:$B$573,B229,$C$2:$C$573,C229,$D$2:$D$573,D229)</x:f>
        <x:v>1</x:v>
      </x:c>
      <x:c r="J229" s="3" t="inlineStr">
        <x:is>
          <x:t xml:space="preserve">epoch_csp_chip_quantity_latest</x:t>
        </x:is>
      </x:c>
      <x:c r="K229" s="3" t="inlineStr">
        <x:is>
          <x:t xml:space="preserve">SRC_EPOCH_AI_DATA_CENTERS; EPOCH_RAW_CHIP_QUANTITIES</x:t>
        </x:is>
      </x:c>
      <x:c r="L229" s="3" t="inlineStr">
        <x:is>
          <x:t xml:space="preserve">Latest chip quantity per CSP/data-center/accelerator through year-end; normalized by unit count. Shares are editable.</x:t>
        </x:is>
      </x:c>
    </x:row>
    <x:row r="230">
      <x:c r="A230" s="5" t="str">
        <x:f>B230&amp;"|"&amp;C230&amp;"|"&amp;D230&amp;"|"&amp;E230</x:f>
        <x:v>Base|Meta|2029|H100/H200/A100 class</x:v>
      </x:c>
      <x:c r="B230" s="3" t="inlineStr">
        <x:is>
          <x:t xml:space="preserve">Base</x:t>
        </x:is>
      </x:c>
      <x:c r="C230" s="3" t="inlineStr">
        <x:is>
          <x:t xml:space="preserve">Meta</x:t>
        </x:is>
      </x:c>
      <x:c r="D230" s="3" t="n">
        <x:v>2029</x:v>
      </x:c>
      <x:c r="E230" s="25" t="inlineStr">
        <x:is>
          <x:t xml:space="preserve">H100/H200/A100 class</x:t>
        </x:is>
      </x:c>
      <x:c r="F230" s="5" t="str">
        <x:f>IFERROR(INDEX('02x_Accelerator_Catalog'!$C$2:$C$11,MATCH(E230,'02x_Accelerator_Catalog'!$B$2:$B$11,0)),"purpose_or_unbenchmarked")</x:f>
        <x:v>h200_reference</x:v>
      </x:c>
      <x:c r="G230" s="8" t="n">
        <x:f>IFERROR(INDEX('02x_Accelerator_Catalog'!$D$2:$D$11,MATCH(E230,'02x_Accelerator_Catalog'!$B$2:$B$11,0)),"")</x:f>
        <x:v>1.73</x:v>
      </x:c>
      <x:c r="H230" s="17" t="n">
        <x:v>0.07491904000000001</x:v>
      </x:c>
      <x:c r="I230" s="6" t="n">
        <x:f>SUMIFS($H$2:$H$573,$B$2:$B$573,B230,$C$2:$C$573,C230,$D$2:$D$573,D230)</x:f>
        <x:v>1</x:v>
      </x:c>
      <x:c r="J230" s="3" t="inlineStr">
        <x:is>
          <x:t xml:space="preserve">epoch_csp_chip_quantity_latest</x:t>
        </x:is>
      </x:c>
      <x:c r="K230" s="3" t="inlineStr">
        <x:is>
          <x:t xml:space="preserve">SRC_EPOCH_AI_DATA_CENTERS; EPOCH_RAW_CHIP_QUANTITIES</x:t>
        </x:is>
      </x:c>
      <x:c r="L230" s="3" t="inlineStr">
        <x:is>
          <x:t xml:space="preserve">Latest chip quantity per CSP/data-center/accelerator through year-end; normalized by unit count. Shares are editable.</x:t>
        </x:is>
      </x:c>
    </x:row>
    <x:row r="231">
      <x:c r="A231" s="5" t="str">
        <x:f>B231&amp;"|"&amp;C231&amp;"|"&amp;D231&amp;"|"&amp;E231</x:f>
        <x:v>Base|Meta|2029|R200/R300 future</x:v>
      </x:c>
      <x:c r="B231" s="3" t="inlineStr">
        <x:is>
          <x:t xml:space="preserve">Base</x:t>
        </x:is>
      </x:c>
      <x:c r="C231" s="3" t="inlineStr">
        <x:is>
          <x:t xml:space="preserve">Meta</x:t>
        </x:is>
      </x:c>
      <x:c r="D231" s="3" t="n">
        <x:v>2029</x:v>
      </x:c>
      <x:c r="E231" s="25" t="inlineStr">
        <x:is>
          <x:t xml:space="preserve">R200/R300 future</x:t>
        </x:is>
      </x:c>
      <x:c r="F231" s="5" t="str">
        <x:f>IFERROR(INDEX('02x_Accelerator_Catalog'!$C$2:$C$11,MATCH(E231,'02x_Accelerator_Catalog'!$B$2:$B$11,0)),"purpose_or_unbenchmarked")</x:f>
        <x:v>purpose_or_unbenchmarked</x:v>
      </x:c>
      <x:c r="G231" s="8" t="str">
        <x:f>IFERROR(INDEX('02x_Accelerator_Catalog'!$D$2:$D$11,MATCH(E231,'02x_Accelerator_Catalog'!$B$2:$B$11,0)),"")</x:f>
      </x:c>
      <x:c r="H231" s="17" t="n">
        <x:v>0.18707406</x:v>
      </x:c>
      <x:c r="I231" s="6" t="n">
        <x:f>SUMIFS($H$2:$H$573,$B$2:$B$573,B231,$C$2:$C$573,C231,$D$2:$D$573,D231)</x:f>
        <x:v>1</x:v>
      </x:c>
      <x:c r="J231" s="3" t="inlineStr">
        <x:is>
          <x:t xml:space="preserve">epoch_csp_chip_quantity_latest</x:t>
        </x:is>
      </x:c>
      <x:c r="K231" s="3" t="inlineStr">
        <x:is>
          <x:t xml:space="preserve">SRC_EPOCH_AI_DATA_CENTERS; EPOCH_RAW_CHIP_QUANTITIES</x:t>
        </x:is>
      </x:c>
      <x:c r="L231" s="3" t="inlineStr">
        <x:is>
          <x:t xml:space="preserve">Latest chip quantity per CSP/data-center/accelerator through year-end; normalized by unit count. Shares are editable.</x:t>
        </x:is>
      </x:c>
    </x:row>
    <x:row r="232">
      <x:c r="A232" s="5" t="str">
        <x:f>B232&amp;"|"&amp;C232&amp;"|"&amp;D232&amp;"|"&amp;E232</x:f>
        <x:v>Bull|Meta|2029|B200/B300 class</x:v>
      </x:c>
      <x:c r="B232" s="3" t="inlineStr">
        <x:is>
          <x:t xml:space="preserve">Bull</x:t>
        </x:is>
      </x:c>
      <x:c r="C232" s="3" t="inlineStr">
        <x:is>
          <x:t xml:space="preserve">Meta</x:t>
        </x:is>
      </x:c>
      <x:c r="D232" s="3" t="n">
        <x:v>2029</x:v>
      </x:c>
      <x:c r="E232" s="25" t="inlineStr">
        <x:is>
          <x:t xml:space="preserve">B200/B300 class</x:t>
        </x:is>
      </x:c>
      <x:c r="F232" s="5" t="str">
        <x:f>IFERROR(INDEX('02x_Accelerator_Catalog'!$C$2:$C$11,MATCH(E232,'02x_Accelerator_Catalog'!$B$2:$B$11,0)),"purpose_or_unbenchmarked")</x:f>
        <x:v>b200_reference</x:v>
      </x:c>
      <x:c r="G232" s="8" t="n">
        <x:f>IFERROR(INDEX('02x_Accelerator_Catalog'!$D$2:$D$11,MATCH(E232,'02x_Accelerator_Catalog'!$B$2:$B$11,0)),"")</x:f>
        <x:v>2.17</x:v>
      </x:c>
      <x:c r="H232" s="17" t="n">
        <x:v>0.7380069</x:v>
      </x:c>
      <x:c r="I232" s="6" t="n">
        <x:f>SUMIFS($H$2:$H$573,$B$2:$B$573,B232,$C$2:$C$573,C232,$D$2:$D$573,D232)</x:f>
        <x:v>1</x:v>
      </x:c>
      <x:c r="J232" s="3" t="inlineStr">
        <x:is>
          <x:t xml:space="preserve">epoch_csp_chip_quantity_latest</x:t>
        </x:is>
      </x:c>
      <x:c r="K232" s="3" t="inlineStr">
        <x:is>
          <x:t xml:space="preserve">SRC_EPOCH_AI_DATA_CENTERS; EPOCH_RAW_CHIP_QUANTITIES</x:t>
        </x:is>
      </x:c>
      <x:c r="L232" s="3" t="inlineStr">
        <x:is>
          <x:t xml:space="preserve">Latest chip quantity per CSP/data-center/accelerator through year-end; normalized by unit count. Shares are editable.</x:t>
        </x:is>
      </x:c>
    </x:row>
    <x:row r="233">
      <x:c r="A233" s="5" t="str">
        <x:f>B233&amp;"|"&amp;C233&amp;"|"&amp;D233&amp;"|"&amp;E233</x:f>
        <x:v>Bull|Meta|2029|H100/H200/A100 class</x:v>
      </x:c>
      <x:c r="B233" s="3" t="inlineStr">
        <x:is>
          <x:t xml:space="preserve">Bull</x:t>
        </x:is>
      </x:c>
      <x:c r="C233" s="3" t="inlineStr">
        <x:is>
          <x:t xml:space="preserve">Meta</x:t>
        </x:is>
      </x:c>
      <x:c r="D233" s="3" t="n">
        <x:v>2029</x:v>
      </x:c>
      <x:c r="E233" s="25" t="inlineStr">
        <x:is>
          <x:t xml:space="preserve">H100/H200/A100 class</x:t>
        </x:is>
      </x:c>
      <x:c r="F233" s="5" t="str">
        <x:f>IFERROR(INDEX('02x_Accelerator_Catalog'!$C$2:$C$11,MATCH(E233,'02x_Accelerator_Catalog'!$B$2:$B$11,0)),"purpose_or_unbenchmarked")</x:f>
        <x:v>h200_reference</x:v>
      </x:c>
      <x:c r="G233" s="8" t="n">
        <x:f>IFERROR(INDEX('02x_Accelerator_Catalog'!$D$2:$D$11,MATCH(E233,'02x_Accelerator_Catalog'!$B$2:$B$11,0)),"")</x:f>
        <x:v>1.73</x:v>
      </x:c>
      <x:c r="H233" s="17" t="n">
        <x:v>0.07491904000000001</x:v>
      </x:c>
      <x:c r="I233" s="6" t="n">
        <x:f>SUMIFS($H$2:$H$573,$B$2:$B$573,B233,$C$2:$C$573,C233,$D$2:$D$573,D233)</x:f>
        <x:v>1</x:v>
      </x:c>
      <x:c r="J233" s="3" t="inlineStr">
        <x:is>
          <x:t xml:space="preserve">epoch_csp_chip_quantity_latest</x:t>
        </x:is>
      </x:c>
      <x:c r="K233" s="3" t="inlineStr">
        <x:is>
          <x:t xml:space="preserve">SRC_EPOCH_AI_DATA_CENTERS; EPOCH_RAW_CHIP_QUANTITIES</x:t>
        </x:is>
      </x:c>
      <x:c r="L233" s="3" t="inlineStr">
        <x:is>
          <x:t xml:space="preserve">Latest chip quantity per CSP/data-center/accelerator through year-end; normalized by unit count. Shares are editable.</x:t>
        </x:is>
      </x:c>
    </x:row>
    <x:row r="234">
      <x:c r="A234" s="5" t="str">
        <x:f>B234&amp;"|"&amp;C234&amp;"|"&amp;D234&amp;"|"&amp;E234</x:f>
        <x:v>Bull|Meta|2029|R200/R300 future</x:v>
      </x:c>
      <x:c r="B234" s="3" t="inlineStr">
        <x:is>
          <x:t xml:space="preserve">Bull</x:t>
        </x:is>
      </x:c>
      <x:c r="C234" s="3" t="inlineStr">
        <x:is>
          <x:t xml:space="preserve">Meta</x:t>
        </x:is>
      </x:c>
      <x:c r="D234" s="3" t="n">
        <x:v>2029</x:v>
      </x:c>
      <x:c r="E234" s="25" t="inlineStr">
        <x:is>
          <x:t xml:space="preserve">R200/R300 future</x:t>
        </x:is>
      </x:c>
      <x:c r="F234" s="5" t="str">
        <x:f>IFERROR(INDEX('02x_Accelerator_Catalog'!$C$2:$C$11,MATCH(E234,'02x_Accelerator_Catalog'!$B$2:$B$11,0)),"purpose_or_unbenchmarked")</x:f>
        <x:v>purpose_or_unbenchmarked</x:v>
      </x:c>
      <x:c r="G234" s="8" t="str">
        <x:f>IFERROR(INDEX('02x_Accelerator_Catalog'!$D$2:$D$11,MATCH(E234,'02x_Accelerator_Catalog'!$B$2:$B$11,0)),"")</x:f>
      </x:c>
      <x:c r="H234" s="17" t="n">
        <x:v>0.18707406</x:v>
      </x:c>
      <x:c r="I234" s="6" t="n">
        <x:f>SUMIFS($H$2:$H$573,$B$2:$B$573,B234,$C$2:$C$573,C234,$D$2:$D$573,D234)</x:f>
        <x:v>1</x:v>
      </x:c>
      <x:c r="J234" s="3" t="inlineStr">
        <x:is>
          <x:t xml:space="preserve">epoch_csp_chip_quantity_latest</x:t>
        </x:is>
      </x:c>
      <x:c r="K234" s="3" t="inlineStr">
        <x:is>
          <x:t xml:space="preserve">SRC_EPOCH_AI_DATA_CENTERS; EPOCH_RAW_CHIP_QUANTITIES</x:t>
        </x:is>
      </x:c>
      <x:c r="L234" s="3" t="inlineStr">
        <x:is>
          <x:t xml:space="preserve">Latest chip quantity per CSP/data-center/accelerator through year-end; normalized by unit count. Shares are editable.</x:t>
        </x:is>
      </x:c>
    </x:row>
    <x:row r="235">
      <x:c r="A235" s="5" t="str">
        <x:f>B235&amp;"|"&amp;C235&amp;"|"&amp;D235&amp;"|"&amp;E235</x:f>
        <x:v>Grid-Constrained / Efficiency-Upside|Meta|2029|B200/B300 class</x:v>
      </x:c>
      <x:c r="B235" s="3" t="inlineStr">
        <x:is>
          <x:t xml:space="preserve">Grid-Constrained / Efficiency-Upside</x:t>
        </x:is>
      </x:c>
      <x:c r="C235" s="3" t="inlineStr">
        <x:is>
          <x:t xml:space="preserve">Meta</x:t>
        </x:is>
      </x:c>
      <x:c r="D235" s="3" t="n">
        <x:v>2029</x:v>
      </x:c>
      <x:c r="E235" s="25" t="inlineStr">
        <x:is>
          <x:t xml:space="preserve">B200/B300 class</x:t>
        </x:is>
      </x:c>
      <x:c r="F235" s="5" t="str">
        <x:f>IFERROR(INDEX('02x_Accelerator_Catalog'!$C$2:$C$11,MATCH(E235,'02x_Accelerator_Catalog'!$B$2:$B$11,0)),"purpose_or_unbenchmarked")</x:f>
        <x:v>b200_reference</x:v>
      </x:c>
      <x:c r="G235" s="8" t="n">
        <x:f>IFERROR(INDEX('02x_Accelerator_Catalog'!$D$2:$D$11,MATCH(E235,'02x_Accelerator_Catalog'!$B$2:$B$11,0)),"")</x:f>
        <x:v>2.17</x:v>
      </x:c>
      <x:c r="H235" s="17" t="n">
        <x:v>0.7380069</x:v>
      </x:c>
      <x:c r="I235" s="6" t="n">
        <x:f>SUMIFS($H$2:$H$573,$B$2:$B$573,B235,$C$2:$C$573,C235,$D$2:$D$573,D235)</x:f>
        <x:v>1</x:v>
      </x:c>
      <x:c r="J235" s="3" t="inlineStr">
        <x:is>
          <x:t xml:space="preserve">epoch_csp_chip_quantity_latest</x:t>
        </x:is>
      </x:c>
      <x:c r="K235" s="3" t="inlineStr">
        <x:is>
          <x:t xml:space="preserve">SRC_EPOCH_AI_DATA_CENTERS; EPOCH_RAW_CHIP_QUANTITIES</x:t>
        </x:is>
      </x:c>
      <x:c r="L235" s="3" t="inlineStr">
        <x:is>
          <x:t xml:space="preserve">Latest chip quantity per CSP/data-center/accelerator through year-end; normalized by unit count. Shares are editable.</x:t>
        </x:is>
      </x:c>
    </x:row>
    <x:row r="236">
      <x:c r="A236" s="5" t="str">
        <x:f>B236&amp;"|"&amp;C236&amp;"|"&amp;D236&amp;"|"&amp;E236</x:f>
        <x:v>Grid-Constrained / Efficiency-Upside|Meta|2029|H100/H200/A100 class</x:v>
      </x:c>
      <x:c r="B236" s="3" t="inlineStr">
        <x:is>
          <x:t xml:space="preserve">Grid-Constrained / Efficiency-Upside</x:t>
        </x:is>
      </x:c>
      <x:c r="C236" s="3" t="inlineStr">
        <x:is>
          <x:t xml:space="preserve">Meta</x:t>
        </x:is>
      </x:c>
      <x:c r="D236" s="3" t="n">
        <x:v>2029</x:v>
      </x:c>
      <x:c r="E236" s="25" t="inlineStr">
        <x:is>
          <x:t xml:space="preserve">H100/H200/A100 class</x:t>
        </x:is>
      </x:c>
      <x:c r="F236" s="5" t="str">
        <x:f>IFERROR(INDEX('02x_Accelerator_Catalog'!$C$2:$C$11,MATCH(E236,'02x_Accelerator_Catalog'!$B$2:$B$11,0)),"purpose_or_unbenchmarked")</x:f>
        <x:v>h200_reference</x:v>
      </x:c>
      <x:c r="G236" s="8" t="n">
        <x:f>IFERROR(INDEX('02x_Accelerator_Catalog'!$D$2:$D$11,MATCH(E236,'02x_Accelerator_Catalog'!$B$2:$B$11,0)),"")</x:f>
        <x:v>1.73</x:v>
      </x:c>
      <x:c r="H236" s="17" t="n">
        <x:v>0.07491904000000001</x:v>
      </x:c>
      <x:c r="I236" s="6" t="n">
        <x:f>SUMIFS($H$2:$H$573,$B$2:$B$573,B236,$C$2:$C$573,C236,$D$2:$D$573,D236)</x:f>
        <x:v>1</x:v>
      </x:c>
      <x:c r="J236" s="3" t="inlineStr">
        <x:is>
          <x:t xml:space="preserve">epoch_csp_chip_quantity_latest</x:t>
        </x:is>
      </x:c>
      <x:c r="K236" s="3" t="inlineStr">
        <x:is>
          <x:t xml:space="preserve">SRC_EPOCH_AI_DATA_CENTERS; EPOCH_RAW_CHIP_QUANTITIES</x:t>
        </x:is>
      </x:c>
      <x:c r="L236" s="3" t="inlineStr">
        <x:is>
          <x:t xml:space="preserve">Latest chip quantity per CSP/data-center/accelerator through year-end; normalized by unit count. Shares are editable.</x:t>
        </x:is>
      </x:c>
    </x:row>
    <x:row r="237">
      <x:c r="A237" s="5" t="str">
        <x:f>B237&amp;"|"&amp;C237&amp;"|"&amp;D237&amp;"|"&amp;E237</x:f>
        <x:v>Grid-Constrained / Efficiency-Upside|Meta|2029|R200/R300 future</x:v>
      </x:c>
      <x:c r="B237" s="3" t="inlineStr">
        <x:is>
          <x:t xml:space="preserve">Grid-Constrained / Efficiency-Upside</x:t>
        </x:is>
      </x:c>
      <x:c r="C237" s="3" t="inlineStr">
        <x:is>
          <x:t xml:space="preserve">Meta</x:t>
        </x:is>
      </x:c>
      <x:c r="D237" s="3" t="n">
        <x:v>2029</x:v>
      </x:c>
      <x:c r="E237" s="25" t="inlineStr">
        <x:is>
          <x:t xml:space="preserve">R200/R300 future</x:t>
        </x:is>
      </x:c>
      <x:c r="F237" s="5" t="str">
        <x:f>IFERROR(INDEX('02x_Accelerator_Catalog'!$C$2:$C$11,MATCH(E237,'02x_Accelerator_Catalog'!$B$2:$B$11,0)),"purpose_or_unbenchmarked")</x:f>
        <x:v>purpose_or_unbenchmarked</x:v>
      </x:c>
      <x:c r="G237" s="8" t="str">
        <x:f>IFERROR(INDEX('02x_Accelerator_Catalog'!$D$2:$D$11,MATCH(E237,'02x_Accelerator_Catalog'!$B$2:$B$11,0)),"")</x:f>
      </x:c>
      <x:c r="H237" s="17" t="n">
        <x:v>0.18707406</x:v>
      </x:c>
      <x:c r="I237" s="6" t="n">
        <x:f>SUMIFS($H$2:$H$573,$B$2:$B$573,B237,$C$2:$C$573,C237,$D$2:$D$573,D237)</x:f>
        <x:v>1</x:v>
      </x:c>
      <x:c r="J237" s="3" t="inlineStr">
        <x:is>
          <x:t xml:space="preserve">epoch_csp_chip_quantity_latest</x:t>
        </x:is>
      </x:c>
      <x:c r="K237" s="3" t="inlineStr">
        <x:is>
          <x:t xml:space="preserve">SRC_EPOCH_AI_DATA_CENTERS; EPOCH_RAW_CHIP_QUANTITIES</x:t>
        </x:is>
      </x:c>
      <x:c r="L237" s="3" t="inlineStr">
        <x:is>
          <x:t xml:space="preserve">Latest chip quantity per CSP/data-center/accelerator through year-end; normalized by unit count. Shares are editable.</x:t>
        </x:is>
      </x:c>
    </x:row>
    <x:row r="238">
      <x:c r="A238" s="5" t="str">
        <x:f>B238&amp;"|"&amp;C238&amp;"|"&amp;D238&amp;"|"&amp;E238</x:f>
        <x:v>Bear|Meta|2030|B200/B300 class</x:v>
      </x:c>
      <x:c r="B238" s="3" t="inlineStr">
        <x:is>
          <x:t xml:space="preserve">Bear</x:t>
        </x:is>
      </x:c>
      <x:c r="C238" s="3" t="inlineStr">
        <x:is>
          <x:t xml:space="preserve">Meta</x:t>
        </x:is>
      </x:c>
      <x:c r="D238" s="3" t="n">
        <x:v>2030</x:v>
      </x:c>
      <x:c r="E238" s="25" t="inlineStr">
        <x:is>
          <x:t xml:space="preserve">B200/B300 class</x:t>
        </x:is>
      </x:c>
      <x:c r="F238" s="5" t="str">
        <x:f>IFERROR(INDEX('02x_Accelerator_Catalog'!$C$2:$C$11,MATCH(E238,'02x_Accelerator_Catalog'!$B$2:$B$11,0)),"purpose_or_unbenchmarked")</x:f>
        <x:v>b200_reference</x:v>
      </x:c>
      <x:c r="G238" s="8" t="n">
        <x:f>IFERROR(INDEX('02x_Accelerator_Catalog'!$D$2:$D$11,MATCH(E238,'02x_Accelerator_Catalog'!$B$2:$B$11,0)),"")</x:f>
        <x:v>2.17</x:v>
      </x:c>
      <x:c r="H238" s="17" t="n">
        <x:v>0.7380069</x:v>
      </x:c>
      <x:c r="I238" s="6" t="n">
        <x:f>SUMIFS($H$2:$H$573,$B$2:$B$573,B238,$C$2:$C$573,C238,$D$2:$D$573,D238)</x:f>
        <x:v>1</x:v>
      </x:c>
      <x:c r="J238" s="3" t="inlineStr">
        <x:is>
          <x:t xml:space="preserve">epoch_csp_chip_quantity_latest</x:t>
        </x:is>
      </x:c>
      <x:c r="K238" s="3" t="inlineStr">
        <x:is>
          <x:t xml:space="preserve">SRC_EPOCH_AI_DATA_CENTERS; EPOCH_RAW_CHIP_QUANTITIES</x:t>
        </x:is>
      </x:c>
      <x:c r="L238" s="3" t="inlineStr">
        <x:is>
          <x:t xml:space="preserve">Latest chip quantity per CSP/data-center/accelerator through year-end; normalized by unit count. Shares are editable.</x:t>
        </x:is>
      </x:c>
    </x:row>
    <x:row r="239">
      <x:c r="A239" s="5" t="str">
        <x:f>B239&amp;"|"&amp;C239&amp;"|"&amp;D239&amp;"|"&amp;E239</x:f>
        <x:v>Bear|Meta|2030|H100/H200/A100 class</x:v>
      </x:c>
      <x:c r="B239" s="3" t="inlineStr">
        <x:is>
          <x:t xml:space="preserve">Bear</x:t>
        </x:is>
      </x:c>
      <x:c r="C239" s="3" t="inlineStr">
        <x:is>
          <x:t xml:space="preserve">Meta</x:t>
        </x:is>
      </x:c>
      <x:c r="D239" s="3" t="n">
        <x:v>2030</x:v>
      </x:c>
      <x:c r="E239" s="25" t="inlineStr">
        <x:is>
          <x:t xml:space="preserve">H100/H200/A100 class</x:t>
        </x:is>
      </x:c>
      <x:c r="F239" s="5" t="str">
        <x:f>IFERROR(INDEX('02x_Accelerator_Catalog'!$C$2:$C$11,MATCH(E239,'02x_Accelerator_Catalog'!$B$2:$B$11,0)),"purpose_or_unbenchmarked")</x:f>
        <x:v>h200_reference</x:v>
      </x:c>
      <x:c r="G239" s="8" t="n">
        <x:f>IFERROR(INDEX('02x_Accelerator_Catalog'!$D$2:$D$11,MATCH(E239,'02x_Accelerator_Catalog'!$B$2:$B$11,0)),"")</x:f>
        <x:v>1.73</x:v>
      </x:c>
      <x:c r="H239" s="17" t="n">
        <x:v>0.07491904000000001</x:v>
      </x:c>
      <x:c r="I239" s="6" t="n">
        <x:f>SUMIFS($H$2:$H$573,$B$2:$B$573,B239,$C$2:$C$573,C239,$D$2:$D$573,D239)</x:f>
        <x:v>1</x:v>
      </x:c>
      <x:c r="J239" s="3" t="inlineStr">
        <x:is>
          <x:t xml:space="preserve">epoch_csp_chip_quantity_latest</x:t>
        </x:is>
      </x:c>
      <x:c r="K239" s="3" t="inlineStr">
        <x:is>
          <x:t xml:space="preserve">SRC_EPOCH_AI_DATA_CENTERS; EPOCH_RAW_CHIP_QUANTITIES</x:t>
        </x:is>
      </x:c>
      <x:c r="L239" s="3" t="inlineStr">
        <x:is>
          <x:t xml:space="preserve">Latest chip quantity per CSP/data-center/accelerator through year-end; normalized by unit count. Shares are editable.</x:t>
        </x:is>
      </x:c>
    </x:row>
    <x:row r="240">
      <x:c r="A240" s="5" t="str">
        <x:f>B240&amp;"|"&amp;C240&amp;"|"&amp;D240&amp;"|"&amp;E240</x:f>
        <x:v>Bear|Meta|2030|R200/R300 future</x:v>
      </x:c>
      <x:c r="B240" s="3" t="inlineStr">
        <x:is>
          <x:t xml:space="preserve">Bear</x:t>
        </x:is>
      </x:c>
      <x:c r="C240" s="3" t="inlineStr">
        <x:is>
          <x:t xml:space="preserve">Meta</x:t>
        </x:is>
      </x:c>
      <x:c r="D240" s="3" t="n">
        <x:v>2030</x:v>
      </x:c>
      <x:c r="E240" s="25" t="inlineStr">
        <x:is>
          <x:t xml:space="preserve">R200/R300 future</x:t>
        </x:is>
      </x:c>
      <x:c r="F240" s="5" t="str">
        <x:f>IFERROR(INDEX('02x_Accelerator_Catalog'!$C$2:$C$11,MATCH(E240,'02x_Accelerator_Catalog'!$B$2:$B$11,0)),"purpose_or_unbenchmarked")</x:f>
        <x:v>purpose_or_unbenchmarked</x:v>
      </x:c>
      <x:c r="G240" s="8" t="str">
        <x:f>IFERROR(INDEX('02x_Accelerator_Catalog'!$D$2:$D$11,MATCH(E240,'02x_Accelerator_Catalog'!$B$2:$B$11,0)),"")</x:f>
      </x:c>
      <x:c r="H240" s="17" t="n">
        <x:v>0.18707406</x:v>
      </x:c>
      <x:c r="I240" s="6" t="n">
        <x:f>SUMIFS($H$2:$H$573,$B$2:$B$573,B240,$C$2:$C$573,C240,$D$2:$D$573,D240)</x:f>
        <x:v>1</x:v>
      </x:c>
      <x:c r="J240" s="3" t="inlineStr">
        <x:is>
          <x:t xml:space="preserve">epoch_csp_chip_quantity_latest</x:t>
        </x:is>
      </x:c>
      <x:c r="K240" s="3" t="inlineStr">
        <x:is>
          <x:t xml:space="preserve">SRC_EPOCH_AI_DATA_CENTERS; EPOCH_RAW_CHIP_QUANTITIES</x:t>
        </x:is>
      </x:c>
      <x:c r="L240" s="3" t="inlineStr">
        <x:is>
          <x:t xml:space="preserve">Latest chip quantity per CSP/data-center/accelerator through year-end; normalized by unit count. Shares are editable.</x:t>
        </x:is>
      </x:c>
    </x:row>
    <x:row r="241">
      <x:c r="A241" s="5" t="str">
        <x:f>B241&amp;"|"&amp;C241&amp;"|"&amp;D241&amp;"|"&amp;E241</x:f>
        <x:v>Base|Meta|2030|B200/B300 class</x:v>
      </x:c>
      <x:c r="B241" s="3" t="inlineStr">
        <x:is>
          <x:t xml:space="preserve">Base</x:t>
        </x:is>
      </x:c>
      <x:c r="C241" s="3" t="inlineStr">
        <x:is>
          <x:t xml:space="preserve">Meta</x:t>
        </x:is>
      </x:c>
      <x:c r="D241" s="3" t="n">
        <x:v>2030</x:v>
      </x:c>
      <x:c r="E241" s="25" t="inlineStr">
        <x:is>
          <x:t xml:space="preserve">B200/B300 class</x:t>
        </x:is>
      </x:c>
      <x:c r="F241" s="5" t="str">
        <x:f>IFERROR(INDEX('02x_Accelerator_Catalog'!$C$2:$C$11,MATCH(E241,'02x_Accelerator_Catalog'!$B$2:$B$11,0)),"purpose_or_unbenchmarked")</x:f>
        <x:v>b200_reference</x:v>
      </x:c>
      <x:c r="G241" s="8" t="n">
        <x:f>IFERROR(INDEX('02x_Accelerator_Catalog'!$D$2:$D$11,MATCH(E241,'02x_Accelerator_Catalog'!$B$2:$B$11,0)),"")</x:f>
        <x:v>2.17</x:v>
      </x:c>
      <x:c r="H241" s="17" t="n">
        <x:v>0.7380069</x:v>
      </x:c>
      <x:c r="I241" s="6" t="n">
        <x:f>SUMIFS($H$2:$H$573,$B$2:$B$573,B241,$C$2:$C$573,C241,$D$2:$D$573,D241)</x:f>
        <x:v>1</x:v>
      </x:c>
      <x:c r="J241" s="3" t="inlineStr">
        <x:is>
          <x:t xml:space="preserve">epoch_csp_chip_quantity_latest</x:t>
        </x:is>
      </x:c>
      <x:c r="K241" s="3" t="inlineStr">
        <x:is>
          <x:t xml:space="preserve">SRC_EPOCH_AI_DATA_CENTERS; EPOCH_RAW_CHIP_QUANTITIES</x:t>
        </x:is>
      </x:c>
      <x:c r="L241" s="3" t="inlineStr">
        <x:is>
          <x:t xml:space="preserve">Latest chip quantity per CSP/data-center/accelerator through year-end; normalized by unit count. Shares are editable.</x:t>
        </x:is>
      </x:c>
    </x:row>
    <x:row r="242">
      <x:c r="A242" s="5" t="str">
        <x:f>B242&amp;"|"&amp;C242&amp;"|"&amp;D242&amp;"|"&amp;E242</x:f>
        <x:v>Base|Meta|2030|H100/H200/A100 class</x:v>
      </x:c>
      <x:c r="B242" s="3" t="inlineStr">
        <x:is>
          <x:t xml:space="preserve">Base</x:t>
        </x:is>
      </x:c>
      <x:c r="C242" s="3" t="inlineStr">
        <x:is>
          <x:t xml:space="preserve">Meta</x:t>
        </x:is>
      </x:c>
      <x:c r="D242" s="3" t="n">
        <x:v>2030</x:v>
      </x:c>
      <x:c r="E242" s="25" t="inlineStr">
        <x:is>
          <x:t xml:space="preserve">H100/H200/A100 class</x:t>
        </x:is>
      </x:c>
      <x:c r="F242" s="5" t="str">
        <x:f>IFERROR(INDEX('02x_Accelerator_Catalog'!$C$2:$C$11,MATCH(E242,'02x_Accelerator_Catalog'!$B$2:$B$11,0)),"purpose_or_unbenchmarked")</x:f>
        <x:v>h200_reference</x:v>
      </x:c>
      <x:c r="G242" s="8" t="n">
        <x:f>IFERROR(INDEX('02x_Accelerator_Catalog'!$D$2:$D$11,MATCH(E242,'02x_Accelerator_Catalog'!$B$2:$B$11,0)),"")</x:f>
        <x:v>1.73</x:v>
      </x:c>
      <x:c r="H242" s="17" t="n">
        <x:v>0.07491904000000001</x:v>
      </x:c>
      <x:c r="I242" s="6" t="n">
        <x:f>SUMIFS($H$2:$H$573,$B$2:$B$573,B242,$C$2:$C$573,C242,$D$2:$D$573,D242)</x:f>
        <x:v>1</x:v>
      </x:c>
      <x:c r="J242" s="3" t="inlineStr">
        <x:is>
          <x:t xml:space="preserve">epoch_csp_chip_quantity_latest</x:t>
        </x:is>
      </x:c>
      <x:c r="K242" s="3" t="inlineStr">
        <x:is>
          <x:t xml:space="preserve">SRC_EPOCH_AI_DATA_CENTERS; EPOCH_RAW_CHIP_QUANTITIES</x:t>
        </x:is>
      </x:c>
      <x:c r="L242" s="3" t="inlineStr">
        <x:is>
          <x:t xml:space="preserve">Latest chip quantity per CSP/data-center/accelerator through year-end; normalized by unit count. Shares are editable.</x:t>
        </x:is>
      </x:c>
    </x:row>
    <x:row r="243">
      <x:c r="A243" s="5" t="str">
        <x:f>B243&amp;"|"&amp;C243&amp;"|"&amp;D243&amp;"|"&amp;E243</x:f>
        <x:v>Base|Meta|2030|R200/R300 future</x:v>
      </x:c>
      <x:c r="B243" s="3" t="inlineStr">
        <x:is>
          <x:t xml:space="preserve">Base</x:t>
        </x:is>
      </x:c>
      <x:c r="C243" s="3" t="inlineStr">
        <x:is>
          <x:t xml:space="preserve">Meta</x:t>
        </x:is>
      </x:c>
      <x:c r="D243" s="3" t="n">
        <x:v>2030</x:v>
      </x:c>
      <x:c r="E243" s="25" t="inlineStr">
        <x:is>
          <x:t xml:space="preserve">R200/R300 future</x:t>
        </x:is>
      </x:c>
      <x:c r="F243" s="5" t="str">
        <x:f>IFERROR(INDEX('02x_Accelerator_Catalog'!$C$2:$C$11,MATCH(E243,'02x_Accelerator_Catalog'!$B$2:$B$11,0)),"purpose_or_unbenchmarked")</x:f>
        <x:v>purpose_or_unbenchmarked</x:v>
      </x:c>
      <x:c r="G243" s="8" t="str">
        <x:f>IFERROR(INDEX('02x_Accelerator_Catalog'!$D$2:$D$11,MATCH(E243,'02x_Accelerator_Catalog'!$B$2:$B$11,0)),"")</x:f>
      </x:c>
      <x:c r="H243" s="17" t="n">
        <x:v>0.18707406</x:v>
      </x:c>
      <x:c r="I243" s="6" t="n">
        <x:f>SUMIFS($H$2:$H$573,$B$2:$B$573,B243,$C$2:$C$573,C243,$D$2:$D$573,D243)</x:f>
        <x:v>1</x:v>
      </x:c>
      <x:c r="J243" s="3" t="inlineStr">
        <x:is>
          <x:t xml:space="preserve">epoch_csp_chip_quantity_latest</x:t>
        </x:is>
      </x:c>
      <x:c r="K243" s="3" t="inlineStr">
        <x:is>
          <x:t xml:space="preserve">SRC_EPOCH_AI_DATA_CENTERS; EPOCH_RAW_CHIP_QUANTITIES</x:t>
        </x:is>
      </x:c>
      <x:c r="L243" s="3" t="inlineStr">
        <x:is>
          <x:t xml:space="preserve">Latest chip quantity per CSP/data-center/accelerator through year-end; normalized by unit count. Shares are editable.</x:t>
        </x:is>
      </x:c>
    </x:row>
    <x:row r="244">
      <x:c r="A244" s="5" t="str">
        <x:f>B244&amp;"|"&amp;C244&amp;"|"&amp;D244&amp;"|"&amp;E244</x:f>
        <x:v>Bull|Meta|2030|B200/B300 class</x:v>
      </x:c>
      <x:c r="B244" s="3" t="inlineStr">
        <x:is>
          <x:t xml:space="preserve">Bull</x:t>
        </x:is>
      </x:c>
      <x:c r="C244" s="3" t="inlineStr">
        <x:is>
          <x:t xml:space="preserve">Meta</x:t>
        </x:is>
      </x:c>
      <x:c r="D244" s="3" t="n">
        <x:v>2030</x:v>
      </x:c>
      <x:c r="E244" s="25" t="inlineStr">
        <x:is>
          <x:t xml:space="preserve">B200/B300 class</x:t>
        </x:is>
      </x:c>
      <x:c r="F244" s="5" t="str">
        <x:f>IFERROR(INDEX('02x_Accelerator_Catalog'!$C$2:$C$11,MATCH(E244,'02x_Accelerator_Catalog'!$B$2:$B$11,0)),"purpose_or_unbenchmarked")</x:f>
        <x:v>b200_reference</x:v>
      </x:c>
      <x:c r="G244" s="8" t="n">
        <x:f>IFERROR(INDEX('02x_Accelerator_Catalog'!$D$2:$D$11,MATCH(E244,'02x_Accelerator_Catalog'!$B$2:$B$11,0)),"")</x:f>
        <x:v>2.17</x:v>
      </x:c>
      <x:c r="H244" s="17" t="n">
        <x:v>0.7380069</x:v>
      </x:c>
      <x:c r="I244" s="6" t="n">
        <x:f>SUMIFS($H$2:$H$573,$B$2:$B$573,B244,$C$2:$C$573,C244,$D$2:$D$573,D244)</x:f>
        <x:v>1</x:v>
      </x:c>
      <x:c r="J244" s="3" t="inlineStr">
        <x:is>
          <x:t xml:space="preserve">epoch_csp_chip_quantity_latest</x:t>
        </x:is>
      </x:c>
      <x:c r="K244" s="3" t="inlineStr">
        <x:is>
          <x:t xml:space="preserve">SRC_EPOCH_AI_DATA_CENTERS; EPOCH_RAW_CHIP_QUANTITIES</x:t>
        </x:is>
      </x:c>
      <x:c r="L244" s="3" t="inlineStr">
        <x:is>
          <x:t xml:space="preserve">Latest chip quantity per CSP/data-center/accelerator through year-end; normalized by unit count. Shares are editable.</x:t>
        </x:is>
      </x:c>
    </x:row>
    <x:row r="245">
      <x:c r="A245" s="5" t="str">
        <x:f>B245&amp;"|"&amp;C245&amp;"|"&amp;D245&amp;"|"&amp;E245</x:f>
        <x:v>Bull|Meta|2030|H100/H200/A100 class</x:v>
      </x:c>
      <x:c r="B245" s="3" t="inlineStr">
        <x:is>
          <x:t xml:space="preserve">Bull</x:t>
        </x:is>
      </x:c>
      <x:c r="C245" s="3" t="inlineStr">
        <x:is>
          <x:t xml:space="preserve">Meta</x:t>
        </x:is>
      </x:c>
      <x:c r="D245" s="3" t="n">
        <x:v>2030</x:v>
      </x:c>
      <x:c r="E245" s="25" t="inlineStr">
        <x:is>
          <x:t xml:space="preserve">H100/H200/A100 class</x:t>
        </x:is>
      </x:c>
      <x:c r="F245" s="5" t="str">
        <x:f>IFERROR(INDEX('02x_Accelerator_Catalog'!$C$2:$C$11,MATCH(E245,'02x_Accelerator_Catalog'!$B$2:$B$11,0)),"purpose_or_unbenchmarked")</x:f>
        <x:v>h200_reference</x:v>
      </x:c>
      <x:c r="G245" s="8" t="n">
        <x:f>IFERROR(INDEX('02x_Accelerator_Catalog'!$D$2:$D$11,MATCH(E245,'02x_Accelerator_Catalog'!$B$2:$B$11,0)),"")</x:f>
        <x:v>1.73</x:v>
      </x:c>
      <x:c r="H245" s="17" t="n">
        <x:v>0.07491904000000001</x:v>
      </x:c>
      <x:c r="I245" s="6" t="n">
        <x:f>SUMIFS($H$2:$H$573,$B$2:$B$573,B245,$C$2:$C$573,C245,$D$2:$D$573,D245)</x:f>
        <x:v>1</x:v>
      </x:c>
      <x:c r="J245" s="3" t="inlineStr">
        <x:is>
          <x:t xml:space="preserve">epoch_csp_chip_quantity_latest</x:t>
        </x:is>
      </x:c>
      <x:c r="K245" s="3" t="inlineStr">
        <x:is>
          <x:t xml:space="preserve">SRC_EPOCH_AI_DATA_CENTERS; EPOCH_RAW_CHIP_QUANTITIES</x:t>
        </x:is>
      </x:c>
      <x:c r="L245" s="3" t="inlineStr">
        <x:is>
          <x:t xml:space="preserve">Latest chip quantity per CSP/data-center/accelerator through year-end; normalized by unit count. Shares are editable.</x:t>
        </x:is>
      </x:c>
    </x:row>
    <x:row r="246">
      <x:c r="A246" s="5" t="str">
        <x:f>B246&amp;"|"&amp;C246&amp;"|"&amp;D246&amp;"|"&amp;E246</x:f>
        <x:v>Bull|Meta|2030|R200/R300 future</x:v>
      </x:c>
      <x:c r="B246" s="3" t="inlineStr">
        <x:is>
          <x:t xml:space="preserve">Bull</x:t>
        </x:is>
      </x:c>
      <x:c r="C246" s="3" t="inlineStr">
        <x:is>
          <x:t xml:space="preserve">Meta</x:t>
        </x:is>
      </x:c>
      <x:c r="D246" s="3" t="n">
        <x:v>2030</x:v>
      </x:c>
      <x:c r="E246" s="25" t="inlineStr">
        <x:is>
          <x:t xml:space="preserve">R200/R300 future</x:t>
        </x:is>
      </x:c>
      <x:c r="F246" s="5" t="str">
        <x:f>IFERROR(INDEX('02x_Accelerator_Catalog'!$C$2:$C$11,MATCH(E246,'02x_Accelerator_Catalog'!$B$2:$B$11,0)),"purpose_or_unbenchmarked")</x:f>
        <x:v>purpose_or_unbenchmarked</x:v>
      </x:c>
      <x:c r="G246" s="8" t="str">
        <x:f>IFERROR(INDEX('02x_Accelerator_Catalog'!$D$2:$D$11,MATCH(E246,'02x_Accelerator_Catalog'!$B$2:$B$11,0)),"")</x:f>
      </x:c>
      <x:c r="H246" s="17" t="n">
        <x:v>0.18707406</x:v>
      </x:c>
      <x:c r="I246" s="6" t="n">
        <x:f>SUMIFS($H$2:$H$573,$B$2:$B$573,B246,$C$2:$C$573,C246,$D$2:$D$573,D246)</x:f>
        <x:v>1</x:v>
      </x:c>
      <x:c r="J246" s="3" t="inlineStr">
        <x:is>
          <x:t xml:space="preserve">epoch_csp_chip_quantity_latest</x:t>
        </x:is>
      </x:c>
      <x:c r="K246" s="3" t="inlineStr">
        <x:is>
          <x:t xml:space="preserve">SRC_EPOCH_AI_DATA_CENTERS; EPOCH_RAW_CHIP_QUANTITIES</x:t>
        </x:is>
      </x:c>
      <x:c r="L246" s="3" t="inlineStr">
        <x:is>
          <x:t xml:space="preserve">Latest chip quantity per CSP/data-center/accelerator through year-end; normalized by unit count. Shares are editable.</x:t>
        </x:is>
      </x:c>
    </x:row>
    <x:row r="247">
      <x:c r="A247" s="5" t="str">
        <x:f>B247&amp;"|"&amp;C247&amp;"|"&amp;D247&amp;"|"&amp;E247</x:f>
        <x:v>Grid-Constrained / Efficiency-Upside|Meta|2030|B200/B300 class</x:v>
      </x:c>
      <x:c r="B247" s="3" t="inlineStr">
        <x:is>
          <x:t xml:space="preserve">Grid-Constrained / Efficiency-Upside</x:t>
        </x:is>
      </x:c>
      <x:c r="C247" s="3" t="inlineStr">
        <x:is>
          <x:t xml:space="preserve">Meta</x:t>
        </x:is>
      </x:c>
      <x:c r="D247" s="3" t="n">
        <x:v>2030</x:v>
      </x:c>
      <x:c r="E247" s="25" t="inlineStr">
        <x:is>
          <x:t xml:space="preserve">B200/B300 class</x:t>
        </x:is>
      </x:c>
      <x:c r="F247" s="5" t="str">
        <x:f>IFERROR(INDEX('02x_Accelerator_Catalog'!$C$2:$C$11,MATCH(E247,'02x_Accelerator_Catalog'!$B$2:$B$11,0)),"purpose_or_unbenchmarked")</x:f>
        <x:v>b200_reference</x:v>
      </x:c>
      <x:c r="G247" s="8" t="n">
        <x:f>IFERROR(INDEX('02x_Accelerator_Catalog'!$D$2:$D$11,MATCH(E247,'02x_Accelerator_Catalog'!$B$2:$B$11,0)),"")</x:f>
        <x:v>2.17</x:v>
      </x:c>
      <x:c r="H247" s="17" t="n">
        <x:v>0.7380069</x:v>
      </x:c>
      <x:c r="I247" s="6" t="n">
        <x:f>SUMIFS($H$2:$H$573,$B$2:$B$573,B247,$C$2:$C$573,C247,$D$2:$D$573,D247)</x:f>
        <x:v>1</x:v>
      </x:c>
      <x:c r="J247" s="3" t="inlineStr">
        <x:is>
          <x:t xml:space="preserve">epoch_csp_chip_quantity_latest</x:t>
        </x:is>
      </x:c>
      <x:c r="K247" s="3" t="inlineStr">
        <x:is>
          <x:t xml:space="preserve">SRC_EPOCH_AI_DATA_CENTERS; EPOCH_RAW_CHIP_QUANTITIES</x:t>
        </x:is>
      </x:c>
      <x:c r="L247" s="3" t="inlineStr">
        <x:is>
          <x:t xml:space="preserve">Latest chip quantity per CSP/data-center/accelerator through year-end; normalized by unit count. Shares are editable.</x:t>
        </x:is>
      </x:c>
    </x:row>
    <x:row r="248">
      <x:c r="A248" s="5" t="str">
        <x:f>B248&amp;"|"&amp;C248&amp;"|"&amp;D248&amp;"|"&amp;E248</x:f>
        <x:v>Grid-Constrained / Efficiency-Upside|Meta|2030|H100/H200/A100 class</x:v>
      </x:c>
      <x:c r="B248" s="3" t="inlineStr">
        <x:is>
          <x:t xml:space="preserve">Grid-Constrained / Efficiency-Upside</x:t>
        </x:is>
      </x:c>
      <x:c r="C248" s="3" t="inlineStr">
        <x:is>
          <x:t xml:space="preserve">Meta</x:t>
        </x:is>
      </x:c>
      <x:c r="D248" s="3" t="n">
        <x:v>2030</x:v>
      </x:c>
      <x:c r="E248" s="25" t="inlineStr">
        <x:is>
          <x:t xml:space="preserve">H100/H200/A100 class</x:t>
        </x:is>
      </x:c>
      <x:c r="F248" s="5" t="str">
        <x:f>IFERROR(INDEX('02x_Accelerator_Catalog'!$C$2:$C$11,MATCH(E248,'02x_Accelerator_Catalog'!$B$2:$B$11,0)),"purpose_or_unbenchmarked")</x:f>
        <x:v>h200_reference</x:v>
      </x:c>
      <x:c r="G248" s="8" t="n">
        <x:f>IFERROR(INDEX('02x_Accelerator_Catalog'!$D$2:$D$11,MATCH(E248,'02x_Accelerator_Catalog'!$B$2:$B$11,0)),"")</x:f>
        <x:v>1.73</x:v>
      </x:c>
      <x:c r="H248" s="17" t="n">
        <x:v>0.07491904000000001</x:v>
      </x:c>
      <x:c r="I248" s="6" t="n">
        <x:f>SUMIFS($H$2:$H$573,$B$2:$B$573,B248,$C$2:$C$573,C248,$D$2:$D$573,D248)</x:f>
        <x:v>1</x:v>
      </x:c>
      <x:c r="J248" s="3" t="inlineStr">
        <x:is>
          <x:t xml:space="preserve">epoch_csp_chip_quantity_latest</x:t>
        </x:is>
      </x:c>
      <x:c r="K248" s="3" t="inlineStr">
        <x:is>
          <x:t xml:space="preserve">SRC_EPOCH_AI_DATA_CENTERS; EPOCH_RAW_CHIP_QUANTITIES</x:t>
        </x:is>
      </x:c>
      <x:c r="L248" s="3" t="inlineStr">
        <x:is>
          <x:t xml:space="preserve">Latest chip quantity per CSP/data-center/accelerator through year-end; normalized by unit count. Shares are editable.</x:t>
        </x:is>
      </x:c>
    </x:row>
    <x:row r="249">
      <x:c r="A249" s="5" t="str">
        <x:f>B249&amp;"|"&amp;C249&amp;"|"&amp;D249&amp;"|"&amp;E249</x:f>
        <x:v>Grid-Constrained / Efficiency-Upside|Meta|2030|R200/R300 future</x:v>
      </x:c>
      <x:c r="B249" s="3" t="inlineStr">
        <x:is>
          <x:t xml:space="preserve">Grid-Constrained / Efficiency-Upside</x:t>
        </x:is>
      </x:c>
      <x:c r="C249" s="3" t="inlineStr">
        <x:is>
          <x:t xml:space="preserve">Meta</x:t>
        </x:is>
      </x:c>
      <x:c r="D249" s="3" t="n">
        <x:v>2030</x:v>
      </x:c>
      <x:c r="E249" s="25" t="inlineStr">
        <x:is>
          <x:t xml:space="preserve">R200/R300 future</x:t>
        </x:is>
      </x:c>
      <x:c r="F249" s="5" t="str">
        <x:f>IFERROR(INDEX('02x_Accelerator_Catalog'!$C$2:$C$11,MATCH(E249,'02x_Accelerator_Catalog'!$B$2:$B$11,0)),"purpose_or_unbenchmarked")</x:f>
        <x:v>purpose_or_unbenchmarked</x:v>
      </x:c>
      <x:c r="G249" s="8" t="str">
        <x:f>IFERROR(INDEX('02x_Accelerator_Catalog'!$D$2:$D$11,MATCH(E249,'02x_Accelerator_Catalog'!$B$2:$B$11,0)),"")</x:f>
      </x:c>
      <x:c r="H249" s="17" t="n">
        <x:v>0.18707406</x:v>
      </x:c>
      <x:c r="I249" s="6" t="n">
        <x:f>SUMIFS($H$2:$H$573,$B$2:$B$573,B249,$C$2:$C$573,C249,$D$2:$D$573,D249)</x:f>
        <x:v>1</x:v>
      </x:c>
      <x:c r="J249" s="3" t="inlineStr">
        <x:is>
          <x:t xml:space="preserve">epoch_csp_chip_quantity_latest</x:t>
        </x:is>
      </x:c>
      <x:c r="K249" s="3" t="inlineStr">
        <x:is>
          <x:t xml:space="preserve">SRC_EPOCH_AI_DATA_CENTERS; EPOCH_RAW_CHIP_QUANTITIES</x:t>
        </x:is>
      </x:c>
      <x:c r="L249" s="3" t="inlineStr">
        <x:is>
          <x:t xml:space="preserve">Latest chip quantity per CSP/data-center/accelerator through year-end; normalized by unit count. Shares are editable.</x:t>
        </x:is>
      </x:c>
    </x:row>
    <x:row r="250">
      <x:c r="A250" s="5" t="str">
        <x:f>B250&amp;"|"&amp;C250&amp;"|"&amp;D250&amp;"|"&amp;E250</x:f>
        <x:v>Bear|Microsoft|2026|B200/B300 class</x:v>
      </x:c>
      <x:c r="B250" s="3" t="inlineStr">
        <x:is>
          <x:t xml:space="preserve">Bear</x:t>
        </x:is>
      </x:c>
      <x:c r="C250" s="3" t="inlineStr">
        <x:is>
          <x:t xml:space="preserve">Microsoft</x:t>
        </x:is>
      </x:c>
      <x:c r="D250" s="3" t="n">
        <x:v>2026</x:v>
      </x:c>
      <x:c r="E250" s="25" t="inlineStr">
        <x:is>
          <x:t xml:space="preserve">B200/B300 class</x:t>
        </x:is>
      </x:c>
      <x:c r="F250" s="5" t="str">
        <x:f>IFERROR(INDEX('02x_Accelerator_Catalog'!$C$2:$C$11,MATCH(E250,'02x_Accelerator_Catalog'!$B$2:$B$11,0)),"purpose_or_unbenchmarked")</x:f>
        <x:v>b200_reference</x:v>
      </x:c>
      <x:c r="G250" s="8" t="n">
        <x:f>IFERROR(INDEX('02x_Accelerator_Catalog'!$D$2:$D$11,MATCH(E250,'02x_Accelerator_Catalog'!$B$2:$B$11,0)),"")</x:f>
        <x:v>2.17</x:v>
      </x:c>
      <x:c r="H250" s="17" t="n">
        <x:v>0.81724653</x:v>
      </x:c>
      <x:c r="I250" s="6" t="n">
        <x:f>SUMIFS($H$2:$H$573,$B$2:$B$573,B250,$C$2:$C$573,C250,$D$2:$D$573,D250)</x:f>
        <x:v>1</x:v>
      </x:c>
      <x:c r="J250" s="3" t="inlineStr">
        <x:is>
          <x:t xml:space="preserve">epoch_csp_chip_quantity_latest</x:t>
        </x:is>
      </x:c>
      <x:c r="K250" s="3" t="inlineStr">
        <x:is>
          <x:t xml:space="preserve">SRC_EPOCH_AI_DATA_CENTERS; EPOCH_RAW_CHIP_QUANTITIES</x:t>
        </x:is>
      </x:c>
      <x:c r="L250" s="3" t="inlineStr">
        <x:is>
          <x:t xml:space="preserve">Latest chip quantity per CSP/data-center/accelerator through year-end; normalized by unit count. Shares are editable.</x:t>
        </x:is>
      </x:c>
    </x:row>
    <x:row r="251">
      <x:c r="A251" s="5" t="str">
        <x:f>B251&amp;"|"&amp;C251&amp;"|"&amp;D251&amp;"|"&amp;E251</x:f>
        <x:v>Bear|Microsoft|2026|H100/H200/A100 class</x:v>
      </x:c>
      <x:c r="B251" s="3" t="inlineStr">
        <x:is>
          <x:t xml:space="preserve">Bear</x:t>
        </x:is>
      </x:c>
      <x:c r="C251" s="3" t="inlineStr">
        <x:is>
          <x:t xml:space="preserve">Microsoft</x:t>
        </x:is>
      </x:c>
      <x:c r="D251" s="3" t="n">
        <x:v>2026</x:v>
      </x:c>
      <x:c r="E251" s="25" t="inlineStr">
        <x:is>
          <x:t xml:space="preserve">H100/H200/A100 class</x:t>
        </x:is>
      </x:c>
      <x:c r="F251" s="5" t="str">
        <x:f>IFERROR(INDEX('02x_Accelerator_Catalog'!$C$2:$C$11,MATCH(E251,'02x_Accelerator_Catalog'!$B$2:$B$11,0)),"purpose_or_unbenchmarked")</x:f>
        <x:v>h200_reference</x:v>
      </x:c>
      <x:c r="G251" s="8" t="n">
        <x:f>IFERROR(INDEX('02x_Accelerator_Catalog'!$D$2:$D$11,MATCH(E251,'02x_Accelerator_Catalog'!$B$2:$B$11,0)),"")</x:f>
        <x:v>1.73</x:v>
      </x:c>
      <x:c r="H251" s="17" t="n">
        <x:v>0.18275347</x:v>
      </x:c>
      <x:c r="I251" s="6" t="n">
        <x:f>SUMIFS($H$2:$H$573,$B$2:$B$573,B251,$C$2:$C$573,C251,$D$2:$D$573,D251)</x:f>
        <x:v>1</x:v>
      </x:c>
      <x:c r="J251" s="3" t="inlineStr">
        <x:is>
          <x:t xml:space="preserve">epoch_csp_chip_quantity_latest</x:t>
        </x:is>
      </x:c>
      <x:c r="K251" s="3" t="inlineStr">
        <x:is>
          <x:t xml:space="preserve">SRC_EPOCH_AI_DATA_CENTERS; EPOCH_RAW_CHIP_QUANTITIES</x:t>
        </x:is>
      </x:c>
      <x:c r="L251" s="3" t="inlineStr">
        <x:is>
          <x:t xml:space="preserve">Latest chip quantity per CSP/data-center/accelerator through year-end; normalized by unit count. Shares are editable.</x:t>
        </x:is>
      </x:c>
    </x:row>
    <x:row r="252">
      <x:c r="A252" s="5" t="str">
        <x:f>B252&amp;"|"&amp;C252&amp;"|"&amp;D252&amp;"|"&amp;E252</x:f>
        <x:v>Base|Microsoft|2026|B200/B300 class</x:v>
      </x:c>
      <x:c r="B252" s="3" t="inlineStr">
        <x:is>
          <x:t xml:space="preserve">Base</x:t>
        </x:is>
      </x:c>
      <x:c r="C252" s="3" t="inlineStr">
        <x:is>
          <x:t xml:space="preserve">Microsoft</x:t>
        </x:is>
      </x:c>
      <x:c r="D252" s="3" t="n">
        <x:v>2026</x:v>
      </x:c>
      <x:c r="E252" s="25" t="inlineStr">
        <x:is>
          <x:t xml:space="preserve">B200/B300 class</x:t>
        </x:is>
      </x:c>
      <x:c r="F252" s="5" t="str">
        <x:f>IFERROR(INDEX('02x_Accelerator_Catalog'!$C$2:$C$11,MATCH(E252,'02x_Accelerator_Catalog'!$B$2:$B$11,0)),"purpose_or_unbenchmarked")</x:f>
        <x:v>b200_reference</x:v>
      </x:c>
      <x:c r="G252" s="8" t="n">
        <x:f>IFERROR(INDEX('02x_Accelerator_Catalog'!$D$2:$D$11,MATCH(E252,'02x_Accelerator_Catalog'!$B$2:$B$11,0)),"")</x:f>
        <x:v>2.17</x:v>
      </x:c>
      <x:c r="H252" s="17" t="n">
        <x:v>0.81724653</x:v>
      </x:c>
      <x:c r="I252" s="6" t="n">
        <x:f>SUMIFS($H$2:$H$573,$B$2:$B$573,B252,$C$2:$C$573,C252,$D$2:$D$573,D252)</x:f>
        <x:v>1</x:v>
      </x:c>
      <x:c r="J252" s="3" t="inlineStr">
        <x:is>
          <x:t xml:space="preserve">epoch_csp_chip_quantity_latest</x:t>
        </x:is>
      </x:c>
      <x:c r="K252" s="3" t="inlineStr">
        <x:is>
          <x:t xml:space="preserve">SRC_EPOCH_AI_DATA_CENTERS; EPOCH_RAW_CHIP_QUANTITIES</x:t>
        </x:is>
      </x:c>
      <x:c r="L252" s="3" t="inlineStr">
        <x:is>
          <x:t xml:space="preserve">Latest chip quantity per CSP/data-center/accelerator through year-end; normalized by unit count. Shares are editable.</x:t>
        </x:is>
      </x:c>
    </x:row>
    <x:row r="253">
      <x:c r="A253" s="5" t="str">
        <x:f>B253&amp;"|"&amp;C253&amp;"|"&amp;D253&amp;"|"&amp;E253</x:f>
        <x:v>Base|Microsoft|2026|H100/H200/A100 class</x:v>
      </x:c>
      <x:c r="B253" s="3" t="inlineStr">
        <x:is>
          <x:t xml:space="preserve">Base</x:t>
        </x:is>
      </x:c>
      <x:c r="C253" s="3" t="inlineStr">
        <x:is>
          <x:t xml:space="preserve">Microsoft</x:t>
        </x:is>
      </x:c>
      <x:c r="D253" s="3" t="n">
        <x:v>2026</x:v>
      </x:c>
      <x:c r="E253" s="25" t="inlineStr">
        <x:is>
          <x:t xml:space="preserve">H100/H200/A100 class</x:t>
        </x:is>
      </x:c>
      <x:c r="F253" s="5" t="str">
        <x:f>IFERROR(INDEX('02x_Accelerator_Catalog'!$C$2:$C$11,MATCH(E253,'02x_Accelerator_Catalog'!$B$2:$B$11,0)),"purpose_or_unbenchmarked")</x:f>
        <x:v>h200_reference</x:v>
      </x:c>
      <x:c r="G253" s="8" t="n">
        <x:f>IFERROR(INDEX('02x_Accelerator_Catalog'!$D$2:$D$11,MATCH(E253,'02x_Accelerator_Catalog'!$B$2:$B$11,0)),"")</x:f>
        <x:v>1.73</x:v>
      </x:c>
      <x:c r="H253" s="17" t="n">
        <x:v>0.18275347</x:v>
      </x:c>
      <x:c r="I253" s="6" t="n">
        <x:f>SUMIFS($H$2:$H$573,$B$2:$B$573,B253,$C$2:$C$573,C253,$D$2:$D$573,D253)</x:f>
        <x:v>1</x:v>
      </x:c>
      <x:c r="J253" s="3" t="inlineStr">
        <x:is>
          <x:t xml:space="preserve">epoch_csp_chip_quantity_latest</x:t>
        </x:is>
      </x:c>
      <x:c r="K253" s="3" t="inlineStr">
        <x:is>
          <x:t xml:space="preserve">SRC_EPOCH_AI_DATA_CENTERS; EPOCH_RAW_CHIP_QUANTITIES</x:t>
        </x:is>
      </x:c>
      <x:c r="L253" s="3" t="inlineStr">
        <x:is>
          <x:t xml:space="preserve">Latest chip quantity per CSP/data-center/accelerator through year-end; normalized by unit count. Shares are editable.</x:t>
        </x:is>
      </x:c>
    </x:row>
    <x:row r="254">
      <x:c r="A254" s="5" t="str">
        <x:f>B254&amp;"|"&amp;C254&amp;"|"&amp;D254&amp;"|"&amp;E254</x:f>
        <x:v>Bull|Microsoft|2026|B200/B300 class</x:v>
      </x:c>
      <x:c r="B254" s="3" t="inlineStr">
        <x:is>
          <x:t xml:space="preserve">Bull</x:t>
        </x:is>
      </x:c>
      <x:c r="C254" s="3" t="inlineStr">
        <x:is>
          <x:t xml:space="preserve">Microsoft</x:t>
        </x:is>
      </x:c>
      <x:c r="D254" s="3" t="n">
        <x:v>2026</x:v>
      </x:c>
      <x:c r="E254" s="25" t="inlineStr">
        <x:is>
          <x:t xml:space="preserve">B200/B300 class</x:t>
        </x:is>
      </x:c>
      <x:c r="F254" s="5" t="str">
        <x:f>IFERROR(INDEX('02x_Accelerator_Catalog'!$C$2:$C$11,MATCH(E254,'02x_Accelerator_Catalog'!$B$2:$B$11,0)),"purpose_or_unbenchmarked")</x:f>
        <x:v>b200_reference</x:v>
      </x:c>
      <x:c r="G254" s="8" t="n">
        <x:f>IFERROR(INDEX('02x_Accelerator_Catalog'!$D$2:$D$11,MATCH(E254,'02x_Accelerator_Catalog'!$B$2:$B$11,0)),"")</x:f>
        <x:v>2.17</x:v>
      </x:c>
      <x:c r="H254" s="17" t="n">
        <x:v>0.81724653</x:v>
      </x:c>
      <x:c r="I254" s="6" t="n">
        <x:f>SUMIFS($H$2:$H$573,$B$2:$B$573,B254,$C$2:$C$573,C254,$D$2:$D$573,D254)</x:f>
        <x:v>1</x:v>
      </x:c>
      <x:c r="J254" s="3" t="inlineStr">
        <x:is>
          <x:t xml:space="preserve">epoch_csp_chip_quantity_latest</x:t>
        </x:is>
      </x:c>
      <x:c r="K254" s="3" t="inlineStr">
        <x:is>
          <x:t xml:space="preserve">SRC_EPOCH_AI_DATA_CENTERS; EPOCH_RAW_CHIP_QUANTITIES</x:t>
        </x:is>
      </x:c>
      <x:c r="L254" s="3" t="inlineStr">
        <x:is>
          <x:t xml:space="preserve">Latest chip quantity per CSP/data-center/accelerator through year-end; normalized by unit count. Shares are editable.</x:t>
        </x:is>
      </x:c>
    </x:row>
    <x:row r="255">
      <x:c r="A255" s="5" t="str">
        <x:f>B255&amp;"|"&amp;C255&amp;"|"&amp;D255&amp;"|"&amp;E255</x:f>
        <x:v>Bull|Microsoft|2026|H100/H200/A100 class</x:v>
      </x:c>
      <x:c r="B255" s="3" t="inlineStr">
        <x:is>
          <x:t xml:space="preserve">Bull</x:t>
        </x:is>
      </x:c>
      <x:c r="C255" s="3" t="inlineStr">
        <x:is>
          <x:t xml:space="preserve">Microsoft</x:t>
        </x:is>
      </x:c>
      <x:c r="D255" s="3" t="n">
        <x:v>2026</x:v>
      </x:c>
      <x:c r="E255" s="25" t="inlineStr">
        <x:is>
          <x:t xml:space="preserve">H100/H200/A100 class</x:t>
        </x:is>
      </x:c>
      <x:c r="F255" s="5" t="str">
        <x:f>IFERROR(INDEX('02x_Accelerator_Catalog'!$C$2:$C$11,MATCH(E255,'02x_Accelerator_Catalog'!$B$2:$B$11,0)),"purpose_or_unbenchmarked")</x:f>
        <x:v>h200_reference</x:v>
      </x:c>
      <x:c r="G255" s="8" t="n">
        <x:f>IFERROR(INDEX('02x_Accelerator_Catalog'!$D$2:$D$11,MATCH(E255,'02x_Accelerator_Catalog'!$B$2:$B$11,0)),"")</x:f>
        <x:v>1.73</x:v>
      </x:c>
      <x:c r="H255" s="17" t="n">
        <x:v>0.18275347</x:v>
      </x:c>
      <x:c r="I255" s="6" t="n">
        <x:f>SUMIFS($H$2:$H$573,$B$2:$B$573,B255,$C$2:$C$573,C255,$D$2:$D$573,D255)</x:f>
        <x:v>1</x:v>
      </x:c>
      <x:c r="J255" s="3" t="inlineStr">
        <x:is>
          <x:t xml:space="preserve">epoch_csp_chip_quantity_latest</x:t>
        </x:is>
      </x:c>
      <x:c r="K255" s="3" t="inlineStr">
        <x:is>
          <x:t xml:space="preserve">SRC_EPOCH_AI_DATA_CENTERS; EPOCH_RAW_CHIP_QUANTITIES</x:t>
        </x:is>
      </x:c>
      <x:c r="L255" s="3" t="inlineStr">
        <x:is>
          <x:t xml:space="preserve">Latest chip quantity per CSP/data-center/accelerator through year-end; normalized by unit count. Shares are editable.</x:t>
        </x:is>
      </x:c>
    </x:row>
    <x:row r="256">
      <x:c r="A256" s="5" t="str">
        <x:f>B256&amp;"|"&amp;C256&amp;"|"&amp;D256&amp;"|"&amp;E256</x:f>
        <x:v>Grid-Constrained / Efficiency-Upside|Microsoft|2026|B200/B300 class</x:v>
      </x:c>
      <x:c r="B256" s="3" t="inlineStr">
        <x:is>
          <x:t xml:space="preserve">Grid-Constrained / Efficiency-Upside</x:t>
        </x:is>
      </x:c>
      <x:c r="C256" s="3" t="inlineStr">
        <x:is>
          <x:t xml:space="preserve">Microsoft</x:t>
        </x:is>
      </x:c>
      <x:c r="D256" s="3" t="n">
        <x:v>2026</x:v>
      </x:c>
      <x:c r="E256" s="25" t="inlineStr">
        <x:is>
          <x:t xml:space="preserve">B200/B300 class</x:t>
        </x:is>
      </x:c>
      <x:c r="F256" s="5" t="str">
        <x:f>IFERROR(INDEX('02x_Accelerator_Catalog'!$C$2:$C$11,MATCH(E256,'02x_Accelerator_Catalog'!$B$2:$B$11,0)),"purpose_or_unbenchmarked")</x:f>
        <x:v>b200_reference</x:v>
      </x:c>
      <x:c r="G256" s="8" t="n">
        <x:f>IFERROR(INDEX('02x_Accelerator_Catalog'!$D$2:$D$11,MATCH(E256,'02x_Accelerator_Catalog'!$B$2:$B$11,0)),"")</x:f>
        <x:v>2.17</x:v>
      </x:c>
      <x:c r="H256" s="17" t="n">
        <x:v>0.81724653</x:v>
      </x:c>
      <x:c r="I256" s="6" t="n">
        <x:f>SUMIFS($H$2:$H$573,$B$2:$B$573,B256,$C$2:$C$573,C256,$D$2:$D$573,D256)</x:f>
        <x:v>1</x:v>
      </x:c>
      <x:c r="J256" s="3" t="inlineStr">
        <x:is>
          <x:t xml:space="preserve">epoch_csp_chip_quantity_latest</x:t>
        </x:is>
      </x:c>
      <x:c r="K256" s="3" t="inlineStr">
        <x:is>
          <x:t xml:space="preserve">SRC_EPOCH_AI_DATA_CENTERS; EPOCH_RAW_CHIP_QUANTITIES</x:t>
        </x:is>
      </x:c>
      <x:c r="L256" s="3" t="inlineStr">
        <x:is>
          <x:t xml:space="preserve">Latest chip quantity per CSP/data-center/accelerator through year-end; normalized by unit count. Shares are editable.</x:t>
        </x:is>
      </x:c>
    </x:row>
    <x:row r="257">
      <x:c r="A257" s="5" t="str">
        <x:f>B257&amp;"|"&amp;C257&amp;"|"&amp;D257&amp;"|"&amp;E257</x:f>
        <x:v>Grid-Constrained / Efficiency-Upside|Microsoft|2026|H100/H200/A100 class</x:v>
      </x:c>
      <x:c r="B257" s="3" t="inlineStr">
        <x:is>
          <x:t xml:space="preserve">Grid-Constrained / Efficiency-Upside</x:t>
        </x:is>
      </x:c>
      <x:c r="C257" s="3" t="inlineStr">
        <x:is>
          <x:t xml:space="preserve">Microsoft</x:t>
        </x:is>
      </x:c>
      <x:c r="D257" s="3" t="n">
        <x:v>2026</x:v>
      </x:c>
      <x:c r="E257" s="25" t="inlineStr">
        <x:is>
          <x:t xml:space="preserve">H100/H200/A100 class</x:t>
        </x:is>
      </x:c>
      <x:c r="F257" s="5" t="str">
        <x:f>IFERROR(INDEX('02x_Accelerator_Catalog'!$C$2:$C$11,MATCH(E257,'02x_Accelerator_Catalog'!$B$2:$B$11,0)),"purpose_or_unbenchmarked")</x:f>
        <x:v>h200_reference</x:v>
      </x:c>
      <x:c r="G257" s="8" t="n">
        <x:f>IFERROR(INDEX('02x_Accelerator_Catalog'!$D$2:$D$11,MATCH(E257,'02x_Accelerator_Catalog'!$B$2:$B$11,0)),"")</x:f>
        <x:v>1.73</x:v>
      </x:c>
      <x:c r="H257" s="17" t="n">
        <x:v>0.18275347</x:v>
      </x:c>
      <x:c r="I257" s="6" t="n">
        <x:f>SUMIFS($H$2:$H$573,$B$2:$B$573,B257,$C$2:$C$573,C257,$D$2:$D$573,D257)</x:f>
        <x:v>1</x:v>
      </x:c>
      <x:c r="J257" s="3" t="inlineStr">
        <x:is>
          <x:t xml:space="preserve">epoch_csp_chip_quantity_latest</x:t>
        </x:is>
      </x:c>
      <x:c r="K257" s="3" t="inlineStr">
        <x:is>
          <x:t xml:space="preserve">SRC_EPOCH_AI_DATA_CENTERS; EPOCH_RAW_CHIP_QUANTITIES</x:t>
        </x:is>
      </x:c>
      <x:c r="L257" s="3" t="inlineStr">
        <x:is>
          <x:t xml:space="preserve">Latest chip quantity per CSP/data-center/accelerator through year-end; normalized by unit count. Shares are editable.</x:t>
        </x:is>
      </x:c>
    </x:row>
    <x:row r="258">
      <x:c r="A258" s="5" t="str">
        <x:f>B258&amp;"|"&amp;C258&amp;"|"&amp;D258&amp;"|"&amp;E258</x:f>
        <x:v>Bear|Microsoft|2027|B200/B300 class</x:v>
      </x:c>
      <x:c r="B258" s="3" t="inlineStr">
        <x:is>
          <x:t xml:space="preserve">Bear</x:t>
        </x:is>
      </x:c>
      <x:c r="C258" s="3" t="inlineStr">
        <x:is>
          <x:t xml:space="preserve">Microsoft</x:t>
        </x:is>
      </x:c>
      <x:c r="D258" s="3" t="n">
        <x:v>2027</x:v>
      </x:c>
      <x:c r="E258" s="25" t="inlineStr">
        <x:is>
          <x:t xml:space="preserve">B200/B300 class</x:t>
        </x:is>
      </x:c>
      <x:c r="F258" s="5" t="str">
        <x:f>IFERROR(INDEX('02x_Accelerator_Catalog'!$C$2:$C$11,MATCH(E258,'02x_Accelerator_Catalog'!$B$2:$B$11,0)),"purpose_or_unbenchmarked")</x:f>
        <x:v>b200_reference</x:v>
      </x:c>
      <x:c r="G258" s="8" t="n">
        <x:f>IFERROR(INDEX('02x_Accelerator_Catalog'!$D$2:$D$11,MATCH(E258,'02x_Accelerator_Catalog'!$B$2:$B$11,0)),"")</x:f>
        <x:v>2.17</x:v>
      </x:c>
      <x:c r="H258" s="17" t="n">
        <x:v>0.85219119</x:v>
      </x:c>
      <x:c r="I258" s="6" t="n">
        <x:f>SUMIFS($H$2:$H$573,$B$2:$B$573,B258,$C$2:$C$573,C258,$D$2:$D$573,D258)</x:f>
        <x:v>1</x:v>
      </x:c>
      <x:c r="J258" s="3" t="inlineStr">
        <x:is>
          <x:t xml:space="preserve">epoch_csp_chip_quantity_latest</x:t>
        </x:is>
      </x:c>
      <x:c r="K258" s="3" t="inlineStr">
        <x:is>
          <x:t xml:space="preserve">SRC_EPOCH_AI_DATA_CENTERS; EPOCH_RAW_CHIP_QUANTITIES</x:t>
        </x:is>
      </x:c>
      <x:c r="L258" s="3" t="inlineStr">
        <x:is>
          <x:t xml:space="preserve">Latest chip quantity per CSP/data-center/accelerator through year-end; normalized by unit count. Shares are editable.</x:t>
        </x:is>
      </x:c>
    </x:row>
    <x:row r="259">
      <x:c r="A259" s="5" t="str">
        <x:f>B259&amp;"|"&amp;C259&amp;"|"&amp;D259&amp;"|"&amp;E259</x:f>
        <x:v>Bear|Microsoft|2027|H100/H200/A100 class</x:v>
      </x:c>
      <x:c r="B259" s="3" t="inlineStr">
        <x:is>
          <x:t xml:space="preserve">Bear</x:t>
        </x:is>
      </x:c>
      <x:c r="C259" s="3" t="inlineStr">
        <x:is>
          <x:t xml:space="preserve">Microsoft</x:t>
        </x:is>
      </x:c>
      <x:c r="D259" s="3" t="n">
        <x:v>2027</x:v>
      </x:c>
      <x:c r="E259" s="25" t="inlineStr">
        <x:is>
          <x:t xml:space="preserve">H100/H200/A100 class</x:t>
        </x:is>
      </x:c>
      <x:c r="F259" s="5" t="str">
        <x:f>IFERROR(INDEX('02x_Accelerator_Catalog'!$C$2:$C$11,MATCH(E259,'02x_Accelerator_Catalog'!$B$2:$B$11,0)),"purpose_or_unbenchmarked")</x:f>
        <x:v>h200_reference</x:v>
      </x:c>
      <x:c r="G259" s="8" t="n">
        <x:f>IFERROR(INDEX('02x_Accelerator_Catalog'!$D$2:$D$11,MATCH(E259,'02x_Accelerator_Catalog'!$B$2:$B$11,0)),"")</x:f>
        <x:v>1.73</x:v>
      </x:c>
      <x:c r="H259" s="17" t="n">
        <x:v>0.14780881</x:v>
      </x:c>
      <x:c r="I259" s="6" t="n">
        <x:f>SUMIFS($H$2:$H$573,$B$2:$B$573,B259,$C$2:$C$573,C259,$D$2:$D$573,D259)</x:f>
        <x:v>1</x:v>
      </x:c>
      <x:c r="J259" s="3" t="inlineStr">
        <x:is>
          <x:t xml:space="preserve">epoch_csp_chip_quantity_latest</x:t>
        </x:is>
      </x:c>
      <x:c r="K259" s="3" t="inlineStr">
        <x:is>
          <x:t xml:space="preserve">SRC_EPOCH_AI_DATA_CENTERS; EPOCH_RAW_CHIP_QUANTITIES</x:t>
        </x:is>
      </x:c>
      <x:c r="L259" s="3" t="inlineStr">
        <x:is>
          <x:t xml:space="preserve">Latest chip quantity per CSP/data-center/accelerator through year-end; normalized by unit count. Shares are editable.</x:t>
        </x:is>
      </x:c>
    </x:row>
    <x:row r="260">
      <x:c r="A260" s="5" t="str">
        <x:f>B260&amp;"|"&amp;C260&amp;"|"&amp;D260&amp;"|"&amp;E260</x:f>
        <x:v>Base|Microsoft|2027|B200/B300 class</x:v>
      </x:c>
      <x:c r="B260" s="3" t="inlineStr">
        <x:is>
          <x:t xml:space="preserve">Base</x:t>
        </x:is>
      </x:c>
      <x:c r="C260" s="3" t="inlineStr">
        <x:is>
          <x:t xml:space="preserve">Microsoft</x:t>
        </x:is>
      </x:c>
      <x:c r="D260" s="3" t="n">
        <x:v>2027</x:v>
      </x:c>
      <x:c r="E260" s="25" t="inlineStr">
        <x:is>
          <x:t xml:space="preserve">B200/B300 class</x:t>
        </x:is>
      </x:c>
      <x:c r="F260" s="5" t="str">
        <x:f>IFERROR(INDEX('02x_Accelerator_Catalog'!$C$2:$C$11,MATCH(E260,'02x_Accelerator_Catalog'!$B$2:$B$11,0)),"purpose_or_unbenchmarked")</x:f>
        <x:v>b200_reference</x:v>
      </x:c>
      <x:c r="G260" s="8" t="n">
        <x:f>IFERROR(INDEX('02x_Accelerator_Catalog'!$D$2:$D$11,MATCH(E260,'02x_Accelerator_Catalog'!$B$2:$B$11,0)),"")</x:f>
        <x:v>2.17</x:v>
      </x:c>
      <x:c r="H260" s="17" t="n">
        <x:v>0.85219119</x:v>
      </x:c>
      <x:c r="I260" s="6" t="n">
        <x:f>SUMIFS($H$2:$H$573,$B$2:$B$573,B260,$C$2:$C$573,C260,$D$2:$D$573,D260)</x:f>
        <x:v>1</x:v>
      </x:c>
      <x:c r="J260" s="3" t="inlineStr">
        <x:is>
          <x:t xml:space="preserve">epoch_csp_chip_quantity_latest</x:t>
        </x:is>
      </x:c>
      <x:c r="K260" s="3" t="inlineStr">
        <x:is>
          <x:t xml:space="preserve">SRC_EPOCH_AI_DATA_CENTERS; EPOCH_RAW_CHIP_QUANTITIES</x:t>
        </x:is>
      </x:c>
      <x:c r="L260" s="3" t="inlineStr">
        <x:is>
          <x:t xml:space="preserve">Latest chip quantity per CSP/data-center/accelerator through year-end; normalized by unit count. Shares are editable.</x:t>
        </x:is>
      </x:c>
    </x:row>
    <x:row r="261">
      <x:c r="A261" s="5" t="str">
        <x:f>B261&amp;"|"&amp;C261&amp;"|"&amp;D261&amp;"|"&amp;E261</x:f>
        <x:v>Base|Microsoft|2027|H100/H200/A100 class</x:v>
      </x:c>
      <x:c r="B261" s="3" t="inlineStr">
        <x:is>
          <x:t xml:space="preserve">Base</x:t>
        </x:is>
      </x:c>
      <x:c r="C261" s="3" t="inlineStr">
        <x:is>
          <x:t xml:space="preserve">Microsoft</x:t>
        </x:is>
      </x:c>
      <x:c r="D261" s="3" t="n">
        <x:v>2027</x:v>
      </x:c>
      <x:c r="E261" s="25" t="inlineStr">
        <x:is>
          <x:t xml:space="preserve">H100/H200/A100 class</x:t>
        </x:is>
      </x:c>
      <x:c r="F261" s="5" t="str">
        <x:f>IFERROR(INDEX('02x_Accelerator_Catalog'!$C$2:$C$11,MATCH(E261,'02x_Accelerator_Catalog'!$B$2:$B$11,0)),"purpose_or_unbenchmarked")</x:f>
        <x:v>h200_reference</x:v>
      </x:c>
      <x:c r="G261" s="8" t="n">
        <x:f>IFERROR(INDEX('02x_Accelerator_Catalog'!$D$2:$D$11,MATCH(E261,'02x_Accelerator_Catalog'!$B$2:$B$11,0)),"")</x:f>
        <x:v>1.73</x:v>
      </x:c>
      <x:c r="H261" s="17" t="n">
        <x:v>0.14780881</x:v>
      </x:c>
      <x:c r="I261" s="6" t="n">
        <x:f>SUMIFS($H$2:$H$573,$B$2:$B$573,B261,$C$2:$C$573,C261,$D$2:$D$573,D261)</x:f>
        <x:v>1</x:v>
      </x:c>
      <x:c r="J261" s="3" t="inlineStr">
        <x:is>
          <x:t xml:space="preserve">epoch_csp_chip_quantity_latest</x:t>
        </x:is>
      </x:c>
      <x:c r="K261" s="3" t="inlineStr">
        <x:is>
          <x:t xml:space="preserve">SRC_EPOCH_AI_DATA_CENTERS; EPOCH_RAW_CHIP_QUANTITIES</x:t>
        </x:is>
      </x:c>
      <x:c r="L261" s="3" t="inlineStr">
        <x:is>
          <x:t xml:space="preserve">Latest chip quantity per CSP/data-center/accelerator through year-end; normalized by unit count. Shares are editable.</x:t>
        </x:is>
      </x:c>
    </x:row>
    <x:row r="262">
      <x:c r="A262" s="5" t="str">
        <x:f>B262&amp;"|"&amp;C262&amp;"|"&amp;D262&amp;"|"&amp;E262</x:f>
        <x:v>Bull|Microsoft|2027|B200/B300 class</x:v>
      </x:c>
      <x:c r="B262" s="3" t="inlineStr">
        <x:is>
          <x:t xml:space="preserve">Bull</x:t>
        </x:is>
      </x:c>
      <x:c r="C262" s="3" t="inlineStr">
        <x:is>
          <x:t xml:space="preserve">Microsoft</x:t>
        </x:is>
      </x:c>
      <x:c r="D262" s="3" t="n">
        <x:v>2027</x:v>
      </x:c>
      <x:c r="E262" s="25" t="inlineStr">
        <x:is>
          <x:t xml:space="preserve">B200/B300 class</x:t>
        </x:is>
      </x:c>
      <x:c r="F262" s="5" t="str">
        <x:f>IFERROR(INDEX('02x_Accelerator_Catalog'!$C$2:$C$11,MATCH(E262,'02x_Accelerator_Catalog'!$B$2:$B$11,0)),"purpose_or_unbenchmarked")</x:f>
        <x:v>b200_reference</x:v>
      </x:c>
      <x:c r="G262" s="8" t="n">
        <x:f>IFERROR(INDEX('02x_Accelerator_Catalog'!$D$2:$D$11,MATCH(E262,'02x_Accelerator_Catalog'!$B$2:$B$11,0)),"")</x:f>
        <x:v>2.17</x:v>
      </x:c>
      <x:c r="H262" s="17" t="n">
        <x:v>0.85219119</x:v>
      </x:c>
      <x:c r="I262" s="6" t="n">
        <x:f>SUMIFS($H$2:$H$573,$B$2:$B$573,B262,$C$2:$C$573,C262,$D$2:$D$573,D262)</x:f>
        <x:v>1</x:v>
      </x:c>
      <x:c r="J262" s="3" t="inlineStr">
        <x:is>
          <x:t xml:space="preserve">epoch_csp_chip_quantity_latest</x:t>
        </x:is>
      </x:c>
      <x:c r="K262" s="3" t="inlineStr">
        <x:is>
          <x:t xml:space="preserve">SRC_EPOCH_AI_DATA_CENTERS; EPOCH_RAW_CHIP_QUANTITIES</x:t>
        </x:is>
      </x:c>
      <x:c r="L262" s="3" t="inlineStr">
        <x:is>
          <x:t xml:space="preserve">Latest chip quantity per CSP/data-center/accelerator through year-end; normalized by unit count. Shares are editable.</x:t>
        </x:is>
      </x:c>
    </x:row>
    <x:row r="263">
      <x:c r="A263" s="5" t="str">
        <x:f>B263&amp;"|"&amp;C263&amp;"|"&amp;D263&amp;"|"&amp;E263</x:f>
        <x:v>Bull|Microsoft|2027|H100/H200/A100 class</x:v>
      </x:c>
      <x:c r="B263" s="3" t="inlineStr">
        <x:is>
          <x:t xml:space="preserve">Bull</x:t>
        </x:is>
      </x:c>
      <x:c r="C263" s="3" t="inlineStr">
        <x:is>
          <x:t xml:space="preserve">Microsoft</x:t>
        </x:is>
      </x:c>
      <x:c r="D263" s="3" t="n">
        <x:v>2027</x:v>
      </x:c>
      <x:c r="E263" s="25" t="inlineStr">
        <x:is>
          <x:t xml:space="preserve">H100/H200/A100 class</x:t>
        </x:is>
      </x:c>
      <x:c r="F263" s="5" t="str">
        <x:f>IFERROR(INDEX('02x_Accelerator_Catalog'!$C$2:$C$11,MATCH(E263,'02x_Accelerator_Catalog'!$B$2:$B$11,0)),"purpose_or_unbenchmarked")</x:f>
        <x:v>h200_reference</x:v>
      </x:c>
      <x:c r="G263" s="8" t="n">
        <x:f>IFERROR(INDEX('02x_Accelerator_Catalog'!$D$2:$D$11,MATCH(E263,'02x_Accelerator_Catalog'!$B$2:$B$11,0)),"")</x:f>
        <x:v>1.73</x:v>
      </x:c>
      <x:c r="H263" s="17" t="n">
        <x:v>0.14780881</x:v>
      </x:c>
      <x:c r="I263" s="6" t="n">
        <x:f>SUMIFS($H$2:$H$573,$B$2:$B$573,B263,$C$2:$C$573,C263,$D$2:$D$573,D263)</x:f>
        <x:v>1</x:v>
      </x:c>
      <x:c r="J263" s="3" t="inlineStr">
        <x:is>
          <x:t xml:space="preserve">epoch_csp_chip_quantity_latest</x:t>
        </x:is>
      </x:c>
      <x:c r="K263" s="3" t="inlineStr">
        <x:is>
          <x:t xml:space="preserve">SRC_EPOCH_AI_DATA_CENTERS; EPOCH_RAW_CHIP_QUANTITIES</x:t>
        </x:is>
      </x:c>
      <x:c r="L263" s="3" t="inlineStr">
        <x:is>
          <x:t xml:space="preserve">Latest chip quantity per CSP/data-center/accelerator through year-end; normalized by unit count. Shares are editable.</x:t>
        </x:is>
      </x:c>
    </x:row>
    <x:row r="264">
      <x:c r="A264" s="5" t="str">
        <x:f>B264&amp;"|"&amp;C264&amp;"|"&amp;D264&amp;"|"&amp;E264</x:f>
        <x:v>Grid-Constrained / Efficiency-Upside|Microsoft|2027|B200/B300 class</x:v>
      </x:c>
      <x:c r="B264" s="3" t="inlineStr">
        <x:is>
          <x:t xml:space="preserve">Grid-Constrained / Efficiency-Upside</x:t>
        </x:is>
      </x:c>
      <x:c r="C264" s="3" t="inlineStr">
        <x:is>
          <x:t xml:space="preserve">Microsoft</x:t>
        </x:is>
      </x:c>
      <x:c r="D264" s="3" t="n">
        <x:v>2027</x:v>
      </x:c>
      <x:c r="E264" s="25" t="inlineStr">
        <x:is>
          <x:t xml:space="preserve">B200/B300 class</x:t>
        </x:is>
      </x:c>
      <x:c r="F264" s="5" t="str">
        <x:f>IFERROR(INDEX('02x_Accelerator_Catalog'!$C$2:$C$11,MATCH(E264,'02x_Accelerator_Catalog'!$B$2:$B$11,0)),"purpose_or_unbenchmarked")</x:f>
        <x:v>b200_reference</x:v>
      </x:c>
      <x:c r="G264" s="8" t="n">
        <x:f>IFERROR(INDEX('02x_Accelerator_Catalog'!$D$2:$D$11,MATCH(E264,'02x_Accelerator_Catalog'!$B$2:$B$11,0)),"")</x:f>
        <x:v>2.17</x:v>
      </x:c>
      <x:c r="H264" s="17" t="n">
        <x:v>0.85219119</x:v>
      </x:c>
      <x:c r="I264" s="6" t="n">
        <x:f>SUMIFS($H$2:$H$573,$B$2:$B$573,B264,$C$2:$C$573,C264,$D$2:$D$573,D264)</x:f>
        <x:v>1</x:v>
      </x:c>
      <x:c r="J264" s="3" t="inlineStr">
        <x:is>
          <x:t xml:space="preserve">epoch_csp_chip_quantity_latest</x:t>
        </x:is>
      </x:c>
      <x:c r="K264" s="3" t="inlineStr">
        <x:is>
          <x:t xml:space="preserve">SRC_EPOCH_AI_DATA_CENTERS; EPOCH_RAW_CHIP_QUANTITIES</x:t>
        </x:is>
      </x:c>
      <x:c r="L264" s="3" t="inlineStr">
        <x:is>
          <x:t xml:space="preserve">Latest chip quantity per CSP/data-center/accelerator through year-end; normalized by unit count. Shares are editable.</x:t>
        </x:is>
      </x:c>
    </x:row>
    <x:row r="265">
      <x:c r="A265" s="5" t="str">
        <x:f>B265&amp;"|"&amp;C265&amp;"|"&amp;D265&amp;"|"&amp;E265</x:f>
        <x:v>Grid-Constrained / Efficiency-Upside|Microsoft|2027|H100/H200/A100 class</x:v>
      </x:c>
      <x:c r="B265" s="3" t="inlineStr">
        <x:is>
          <x:t xml:space="preserve">Grid-Constrained / Efficiency-Upside</x:t>
        </x:is>
      </x:c>
      <x:c r="C265" s="3" t="inlineStr">
        <x:is>
          <x:t xml:space="preserve">Microsoft</x:t>
        </x:is>
      </x:c>
      <x:c r="D265" s="3" t="n">
        <x:v>2027</x:v>
      </x:c>
      <x:c r="E265" s="25" t="inlineStr">
        <x:is>
          <x:t xml:space="preserve">H100/H200/A100 class</x:t>
        </x:is>
      </x:c>
      <x:c r="F265" s="5" t="str">
        <x:f>IFERROR(INDEX('02x_Accelerator_Catalog'!$C$2:$C$11,MATCH(E265,'02x_Accelerator_Catalog'!$B$2:$B$11,0)),"purpose_or_unbenchmarked")</x:f>
        <x:v>h200_reference</x:v>
      </x:c>
      <x:c r="G265" s="8" t="n">
        <x:f>IFERROR(INDEX('02x_Accelerator_Catalog'!$D$2:$D$11,MATCH(E265,'02x_Accelerator_Catalog'!$B$2:$B$11,0)),"")</x:f>
        <x:v>1.73</x:v>
      </x:c>
      <x:c r="H265" s="17" t="n">
        <x:v>0.14780881</x:v>
      </x:c>
      <x:c r="I265" s="6" t="n">
        <x:f>SUMIFS($H$2:$H$573,$B$2:$B$573,B265,$C$2:$C$573,C265,$D$2:$D$573,D265)</x:f>
        <x:v>1</x:v>
      </x:c>
      <x:c r="J265" s="3" t="inlineStr">
        <x:is>
          <x:t xml:space="preserve">epoch_csp_chip_quantity_latest</x:t>
        </x:is>
      </x:c>
      <x:c r="K265" s="3" t="inlineStr">
        <x:is>
          <x:t xml:space="preserve">SRC_EPOCH_AI_DATA_CENTERS; EPOCH_RAW_CHIP_QUANTITIES</x:t>
        </x:is>
      </x:c>
      <x:c r="L265" s="3" t="inlineStr">
        <x:is>
          <x:t xml:space="preserve">Latest chip quantity per CSP/data-center/accelerator through year-end; normalized by unit count. Shares are editable.</x:t>
        </x:is>
      </x:c>
    </x:row>
    <x:row r="266">
      <x:c r="A266" s="5" t="str">
        <x:f>B266&amp;"|"&amp;C266&amp;"|"&amp;D266&amp;"|"&amp;E266</x:f>
        <x:v>Bear|Microsoft|2028|B200/B300 class</x:v>
      </x:c>
      <x:c r="B266" s="3" t="inlineStr">
        <x:is>
          <x:t xml:space="preserve">Bear</x:t>
        </x:is>
      </x:c>
      <x:c r="C266" s="3" t="inlineStr">
        <x:is>
          <x:t xml:space="preserve">Microsoft</x:t>
        </x:is>
      </x:c>
      <x:c r="D266" s="3" t="n">
        <x:v>2028</x:v>
      </x:c>
      <x:c r="E266" s="25" t="inlineStr">
        <x:is>
          <x:t xml:space="preserve">B200/B300 class</x:t>
        </x:is>
      </x:c>
      <x:c r="F266" s="5" t="str">
        <x:f>IFERROR(INDEX('02x_Accelerator_Catalog'!$C$2:$C$11,MATCH(E266,'02x_Accelerator_Catalog'!$B$2:$B$11,0)),"purpose_or_unbenchmarked")</x:f>
        <x:v>b200_reference</x:v>
      </x:c>
      <x:c r="G266" s="8" t="n">
        <x:f>IFERROR(INDEX('02x_Accelerator_Catalog'!$D$2:$D$11,MATCH(E266,'02x_Accelerator_Catalog'!$B$2:$B$11,0)),"")</x:f>
        <x:v>2.17</x:v>
      </x:c>
      <x:c r="H266" s="17" t="n">
        <x:v>0.94226297</x:v>
      </x:c>
      <x:c r="I266" s="6" t="n">
        <x:f>SUMIFS($H$2:$H$573,$B$2:$B$573,B266,$C$2:$C$573,C266,$D$2:$D$573,D266)</x:f>
        <x:v>1</x:v>
      </x:c>
      <x:c r="J266" s="3" t="inlineStr">
        <x:is>
          <x:t xml:space="preserve">epoch_csp_chip_quantity_latest</x:t>
        </x:is>
      </x:c>
      <x:c r="K266" s="3" t="inlineStr">
        <x:is>
          <x:t xml:space="preserve">SRC_EPOCH_AI_DATA_CENTERS; EPOCH_RAW_CHIP_QUANTITIES</x:t>
        </x:is>
      </x:c>
      <x:c r="L266" s="3" t="inlineStr">
        <x:is>
          <x:t xml:space="preserve">Latest chip quantity per CSP/data-center/accelerator through year-end; normalized by unit count. Shares are editable.</x:t>
        </x:is>
      </x:c>
    </x:row>
    <x:row r="267">
      <x:c r="A267" s="5" t="str">
        <x:f>B267&amp;"|"&amp;C267&amp;"|"&amp;D267&amp;"|"&amp;E267</x:f>
        <x:v>Bear|Microsoft|2028|H100/H200/A100 class</x:v>
      </x:c>
      <x:c r="B267" s="3" t="inlineStr">
        <x:is>
          <x:t xml:space="preserve">Bear</x:t>
        </x:is>
      </x:c>
      <x:c r="C267" s="3" t="inlineStr">
        <x:is>
          <x:t xml:space="preserve">Microsoft</x:t>
        </x:is>
      </x:c>
      <x:c r="D267" s="3" t="n">
        <x:v>2028</x:v>
      </x:c>
      <x:c r="E267" s="25" t="inlineStr">
        <x:is>
          <x:t xml:space="preserve">H100/H200/A100 class</x:t>
        </x:is>
      </x:c>
      <x:c r="F267" s="5" t="str">
        <x:f>IFERROR(INDEX('02x_Accelerator_Catalog'!$C$2:$C$11,MATCH(E267,'02x_Accelerator_Catalog'!$B$2:$B$11,0)),"purpose_or_unbenchmarked")</x:f>
        <x:v>h200_reference</x:v>
      </x:c>
      <x:c r="G267" s="8" t="n">
        <x:f>IFERROR(INDEX('02x_Accelerator_Catalog'!$D$2:$D$11,MATCH(E267,'02x_Accelerator_Catalog'!$B$2:$B$11,0)),"")</x:f>
        <x:v>1.73</x:v>
      </x:c>
      <x:c r="H267" s="17" t="n">
        <x:v>0.05773703</x:v>
      </x:c>
      <x:c r="I267" s="6" t="n">
        <x:f>SUMIFS($H$2:$H$573,$B$2:$B$573,B267,$C$2:$C$573,C267,$D$2:$D$573,D267)</x:f>
        <x:v>1</x:v>
      </x:c>
      <x:c r="J267" s="3" t="inlineStr">
        <x:is>
          <x:t xml:space="preserve">epoch_csp_chip_quantity_latest</x:t>
        </x:is>
      </x:c>
      <x:c r="K267" s="3" t="inlineStr">
        <x:is>
          <x:t xml:space="preserve">SRC_EPOCH_AI_DATA_CENTERS; EPOCH_RAW_CHIP_QUANTITIES</x:t>
        </x:is>
      </x:c>
      <x:c r="L267" s="3" t="inlineStr">
        <x:is>
          <x:t xml:space="preserve">Latest chip quantity per CSP/data-center/accelerator through year-end; normalized by unit count. Shares are editable.</x:t>
        </x:is>
      </x:c>
    </x:row>
    <x:row r="268">
      <x:c r="A268" s="5" t="str">
        <x:f>B268&amp;"|"&amp;C268&amp;"|"&amp;D268&amp;"|"&amp;E268</x:f>
        <x:v>Base|Microsoft|2028|B200/B300 class</x:v>
      </x:c>
      <x:c r="B268" s="3" t="inlineStr">
        <x:is>
          <x:t xml:space="preserve">Base</x:t>
        </x:is>
      </x:c>
      <x:c r="C268" s="3" t="inlineStr">
        <x:is>
          <x:t xml:space="preserve">Microsoft</x:t>
        </x:is>
      </x:c>
      <x:c r="D268" s="3" t="n">
        <x:v>2028</x:v>
      </x:c>
      <x:c r="E268" s="25" t="inlineStr">
        <x:is>
          <x:t xml:space="preserve">B200/B300 class</x:t>
        </x:is>
      </x:c>
      <x:c r="F268" s="5" t="str">
        <x:f>IFERROR(INDEX('02x_Accelerator_Catalog'!$C$2:$C$11,MATCH(E268,'02x_Accelerator_Catalog'!$B$2:$B$11,0)),"purpose_or_unbenchmarked")</x:f>
        <x:v>b200_reference</x:v>
      </x:c>
      <x:c r="G268" s="8" t="n">
        <x:f>IFERROR(INDEX('02x_Accelerator_Catalog'!$D$2:$D$11,MATCH(E268,'02x_Accelerator_Catalog'!$B$2:$B$11,0)),"")</x:f>
        <x:v>2.17</x:v>
      </x:c>
      <x:c r="H268" s="17" t="n">
        <x:v>0.94226297</x:v>
      </x:c>
      <x:c r="I268" s="6" t="n">
        <x:f>SUMIFS($H$2:$H$573,$B$2:$B$573,B268,$C$2:$C$573,C268,$D$2:$D$573,D268)</x:f>
        <x:v>1</x:v>
      </x:c>
      <x:c r="J268" s="3" t="inlineStr">
        <x:is>
          <x:t xml:space="preserve">epoch_csp_chip_quantity_latest</x:t>
        </x:is>
      </x:c>
      <x:c r="K268" s="3" t="inlineStr">
        <x:is>
          <x:t xml:space="preserve">SRC_EPOCH_AI_DATA_CENTERS; EPOCH_RAW_CHIP_QUANTITIES</x:t>
        </x:is>
      </x:c>
      <x:c r="L268" s="3" t="inlineStr">
        <x:is>
          <x:t xml:space="preserve">Latest chip quantity per CSP/data-center/accelerator through year-end; normalized by unit count. Shares are editable.</x:t>
        </x:is>
      </x:c>
    </x:row>
    <x:row r="269">
      <x:c r="A269" s="5" t="str">
        <x:f>B269&amp;"|"&amp;C269&amp;"|"&amp;D269&amp;"|"&amp;E269</x:f>
        <x:v>Base|Microsoft|2028|H100/H200/A100 class</x:v>
      </x:c>
      <x:c r="B269" s="3" t="inlineStr">
        <x:is>
          <x:t xml:space="preserve">Base</x:t>
        </x:is>
      </x:c>
      <x:c r="C269" s="3" t="inlineStr">
        <x:is>
          <x:t xml:space="preserve">Microsoft</x:t>
        </x:is>
      </x:c>
      <x:c r="D269" s="3" t="n">
        <x:v>2028</x:v>
      </x:c>
      <x:c r="E269" s="25" t="inlineStr">
        <x:is>
          <x:t xml:space="preserve">H100/H200/A100 class</x:t>
        </x:is>
      </x:c>
      <x:c r="F269" s="5" t="str">
        <x:f>IFERROR(INDEX('02x_Accelerator_Catalog'!$C$2:$C$11,MATCH(E269,'02x_Accelerator_Catalog'!$B$2:$B$11,0)),"purpose_or_unbenchmarked")</x:f>
        <x:v>h200_reference</x:v>
      </x:c>
      <x:c r="G269" s="8" t="n">
        <x:f>IFERROR(INDEX('02x_Accelerator_Catalog'!$D$2:$D$11,MATCH(E269,'02x_Accelerator_Catalog'!$B$2:$B$11,0)),"")</x:f>
        <x:v>1.73</x:v>
      </x:c>
      <x:c r="H269" s="17" t="n">
        <x:v>0.05773703</x:v>
      </x:c>
      <x:c r="I269" s="6" t="n">
        <x:f>SUMIFS($H$2:$H$573,$B$2:$B$573,B269,$C$2:$C$573,C269,$D$2:$D$573,D269)</x:f>
        <x:v>1</x:v>
      </x:c>
      <x:c r="J269" s="3" t="inlineStr">
        <x:is>
          <x:t xml:space="preserve">epoch_csp_chip_quantity_latest</x:t>
        </x:is>
      </x:c>
      <x:c r="K269" s="3" t="inlineStr">
        <x:is>
          <x:t xml:space="preserve">SRC_EPOCH_AI_DATA_CENTERS; EPOCH_RAW_CHIP_QUANTITIES</x:t>
        </x:is>
      </x:c>
      <x:c r="L269" s="3" t="inlineStr">
        <x:is>
          <x:t xml:space="preserve">Latest chip quantity per CSP/data-center/accelerator through year-end; normalized by unit count. Shares are editable.</x:t>
        </x:is>
      </x:c>
    </x:row>
    <x:row r="270">
      <x:c r="A270" s="5" t="str">
        <x:f>B270&amp;"|"&amp;C270&amp;"|"&amp;D270&amp;"|"&amp;E270</x:f>
        <x:v>Bull|Microsoft|2028|B200/B300 class</x:v>
      </x:c>
      <x:c r="B270" s="3" t="inlineStr">
        <x:is>
          <x:t xml:space="preserve">Bull</x:t>
        </x:is>
      </x:c>
      <x:c r="C270" s="3" t="inlineStr">
        <x:is>
          <x:t xml:space="preserve">Microsoft</x:t>
        </x:is>
      </x:c>
      <x:c r="D270" s="3" t="n">
        <x:v>2028</x:v>
      </x:c>
      <x:c r="E270" s="25" t="inlineStr">
        <x:is>
          <x:t xml:space="preserve">B200/B300 class</x:t>
        </x:is>
      </x:c>
      <x:c r="F270" s="5" t="str">
        <x:f>IFERROR(INDEX('02x_Accelerator_Catalog'!$C$2:$C$11,MATCH(E270,'02x_Accelerator_Catalog'!$B$2:$B$11,0)),"purpose_or_unbenchmarked")</x:f>
        <x:v>b200_reference</x:v>
      </x:c>
      <x:c r="G270" s="8" t="n">
        <x:f>IFERROR(INDEX('02x_Accelerator_Catalog'!$D$2:$D$11,MATCH(E270,'02x_Accelerator_Catalog'!$B$2:$B$11,0)),"")</x:f>
        <x:v>2.17</x:v>
      </x:c>
      <x:c r="H270" s="17" t="n">
        <x:v>0.94226297</x:v>
      </x:c>
      <x:c r="I270" s="6" t="n">
        <x:f>SUMIFS($H$2:$H$573,$B$2:$B$573,B270,$C$2:$C$573,C270,$D$2:$D$573,D270)</x:f>
        <x:v>1</x:v>
      </x:c>
      <x:c r="J270" s="3" t="inlineStr">
        <x:is>
          <x:t xml:space="preserve">epoch_csp_chip_quantity_latest</x:t>
        </x:is>
      </x:c>
      <x:c r="K270" s="3" t="inlineStr">
        <x:is>
          <x:t xml:space="preserve">SRC_EPOCH_AI_DATA_CENTERS; EPOCH_RAW_CHIP_QUANTITIES</x:t>
        </x:is>
      </x:c>
      <x:c r="L270" s="3" t="inlineStr">
        <x:is>
          <x:t xml:space="preserve">Latest chip quantity per CSP/data-center/accelerator through year-end; normalized by unit count. Shares are editable.</x:t>
        </x:is>
      </x:c>
    </x:row>
    <x:row r="271">
      <x:c r="A271" s="5" t="str">
        <x:f>B271&amp;"|"&amp;C271&amp;"|"&amp;D271&amp;"|"&amp;E271</x:f>
        <x:v>Bull|Microsoft|2028|H100/H200/A100 class</x:v>
      </x:c>
      <x:c r="B271" s="3" t="inlineStr">
        <x:is>
          <x:t xml:space="preserve">Bull</x:t>
        </x:is>
      </x:c>
      <x:c r="C271" s="3" t="inlineStr">
        <x:is>
          <x:t xml:space="preserve">Microsoft</x:t>
        </x:is>
      </x:c>
      <x:c r="D271" s="3" t="n">
        <x:v>2028</x:v>
      </x:c>
      <x:c r="E271" s="25" t="inlineStr">
        <x:is>
          <x:t xml:space="preserve">H100/H200/A100 class</x:t>
        </x:is>
      </x:c>
      <x:c r="F271" s="5" t="str">
        <x:f>IFERROR(INDEX('02x_Accelerator_Catalog'!$C$2:$C$11,MATCH(E271,'02x_Accelerator_Catalog'!$B$2:$B$11,0)),"purpose_or_unbenchmarked")</x:f>
        <x:v>h200_reference</x:v>
      </x:c>
      <x:c r="G271" s="8" t="n">
        <x:f>IFERROR(INDEX('02x_Accelerator_Catalog'!$D$2:$D$11,MATCH(E271,'02x_Accelerator_Catalog'!$B$2:$B$11,0)),"")</x:f>
        <x:v>1.73</x:v>
      </x:c>
      <x:c r="H271" s="17" t="n">
        <x:v>0.05773703</x:v>
      </x:c>
      <x:c r="I271" s="6" t="n">
        <x:f>SUMIFS($H$2:$H$573,$B$2:$B$573,B271,$C$2:$C$573,C271,$D$2:$D$573,D271)</x:f>
        <x:v>1</x:v>
      </x:c>
      <x:c r="J271" s="3" t="inlineStr">
        <x:is>
          <x:t xml:space="preserve">epoch_csp_chip_quantity_latest</x:t>
        </x:is>
      </x:c>
      <x:c r="K271" s="3" t="inlineStr">
        <x:is>
          <x:t xml:space="preserve">SRC_EPOCH_AI_DATA_CENTERS; EPOCH_RAW_CHIP_QUANTITIES</x:t>
        </x:is>
      </x:c>
      <x:c r="L271" s="3" t="inlineStr">
        <x:is>
          <x:t xml:space="preserve">Latest chip quantity per CSP/data-center/accelerator through year-end; normalized by unit count. Shares are editable.</x:t>
        </x:is>
      </x:c>
    </x:row>
    <x:row r="272">
      <x:c r="A272" s="5" t="str">
        <x:f>B272&amp;"|"&amp;C272&amp;"|"&amp;D272&amp;"|"&amp;E272</x:f>
        <x:v>Grid-Constrained / Efficiency-Upside|Microsoft|2028|B200/B300 class</x:v>
      </x:c>
      <x:c r="B272" s="3" t="inlineStr">
        <x:is>
          <x:t xml:space="preserve">Grid-Constrained / Efficiency-Upside</x:t>
        </x:is>
      </x:c>
      <x:c r="C272" s="3" t="inlineStr">
        <x:is>
          <x:t xml:space="preserve">Microsoft</x:t>
        </x:is>
      </x:c>
      <x:c r="D272" s="3" t="n">
        <x:v>2028</x:v>
      </x:c>
      <x:c r="E272" s="25" t="inlineStr">
        <x:is>
          <x:t xml:space="preserve">B200/B300 class</x:t>
        </x:is>
      </x:c>
      <x:c r="F272" s="5" t="str">
        <x:f>IFERROR(INDEX('02x_Accelerator_Catalog'!$C$2:$C$11,MATCH(E272,'02x_Accelerator_Catalog'!$B$2:$B$11,0)),"purpose_or_unbenchmarked")</x:f>
        <x:v>b200_reference</x:v>
      </x:c>
      <x:c r="G272" s="8" t="n">
        <x:f>IFERROR(INDEX('02x_Accelerator_Catalog'!$D$2:$D$11,MATCH(E272,'02x_Accelerator_Catalog'!$B$2:$B$11,0)),"")</x:f>
        <x:v>2.17</x:v>
      </x:c>
      <x:c r="H272" s="17" t="n">
        <x:v>0.94226297</x:v>
      </x:c>
      <x:c r="I272" s="6" t="n">
        <x:f>SUMIFS($H$2:$H$573,$B$2:$B$573,B272,$C$2:$C$573,C272,$D$2:$D$573,D272)</x:f>
        <x:v>1</x:v>
      </x:c>
      <x:c r="J272" s="3" t="inlineStr">
        <x:is>
          <x:t xml:space="preserve">epoch_csp_chip_quantity_latest</x:t>
        </x:is>
      </x:c>
      <x:c r="K272" s="3" t="inlineStr">
        <x:is>
          <x:t xml:space="preserve">SRC_EPOCH_AI_DATA_CENTERS; EPOCH_RAW_CHIP_QUANTITIES</x:t>
        </x:is>
      </x:c>
      <x:c r="L272" s="3" t="inlineStr">
        <x:is>
          <x:t xml:space="preserve">Latest chip quantity per CSP/data-center/accelerator through year-end; normalized by unit count. Shares are editable.</x:t>
        </x:is>
      </x:c>
    </x:row>
    <x:row r="273">
      <x:c r="A273" s="5" t="str">
        <x:f>B273&amp;"|"&amp;C273&amp;"|"&amp;D273&amp;"|"&amp;E273</x:f>
        <x:v>Grid-Constrained / Efficiency-Upside|Microsoft|2028|H100/H200/A100 class</x:v>
      </x:c>
      <x:c r="B273" s="3" t="inlineStr">
        <x:is>
          <x:t xml:space="preserve">Grid-Constrained / Efficiency-Upside</x:t>
        </x:is>
      </x:c>
      <x:c r="C273" s="3" t="inlineStr">
        <x:is>
          <x:t xml:space="preserve">Microsoft</x:t>
        </x:is>
      </x:c>
      <x:c r="D273" s="3" t="n">
        <x:v>2028</x:v>
      </x:c>
      <x:c r="E273" s="25" t="inlineStr">
        <x:is>
          <x:t xml:space="preserve">H100/H200/A100 class</x:t>
        </x:is>
      </x:c>
      <x:c r="F273" s="5" t="str">
        <x:f>IFERROR(INDEX('02x_Accelerator_Catalog'!$C$2:$C$11,MATCH(E273,'02x_Accelerator_Catalog'!$B$2:$B$11,0)),"purpose_or_unbenchmarked")</x:f>
        <x:v>h200_reference</x:v>
      </x:c>
      <x:c r="G273" s="8" t="n">
        <x:f>IFERROR(INDEX('02x_Accelerator_Catalog'!$D$2:$D$11,MATCH(E273,'02x_Accelerator_Catalog'!$B$2:$B$11,0)),"")</x:f>
        <x:v>1.73</x:v>
      </x:c>
      <x:c r="H273" s="17" t="n">
        <x:v>0.05773703</x:v>
      </x:c>
      <x:c r="I273" s="6" t="n">
        <x:f>SUMIFS($H$2:$H$573,$B$2:$B$573,B273,$C$2:$C$573,C273,$D$2:$D$573,D273)</x:f>
        <x:v>1</x:v>
      </x:c>
      <x:c r="J273" s="3" t="inlineStr">
        <x:is>
          <x:t xml:space="preserve">epoch_csp_chip_quantity_latest</x:t>
        </x:is>
      </x:c>
      <x:c r="K273" s="3" t="inlineStr">
        <x:is>
          <x:t xml:space="preserve">SRC_EPOCH_AI_DATA_CENTERS; EPOCH_RAW_CHIP_QUANTITIES</x:t>
        </x:is>
      </x:c>
      <x:c r="L273" s="3" t="inlineStr">
        <x:is>
          <x:t xml:space="preserve">Latest chip quantity per CSP/data-center/accelerator through year-end; normalized by unit count. Shares are editable.</x:t>
        </x:is>
      </x:c>
    </x:row>
    <x:row r="274">
      <x:c r="A274" s="5" t="str">
        <x:f>B274&amp;"|"&amp;C274&amp;"|"&amp;D274&amp;"|"&amp;E274</x:f>
        <x:v>Bear|Microsoft|2029|B200/B300 class</x:v>
      </x:c>
      <x:c r="B274" s="3" t="inlineStr">
        <x:is>
          <x:t xml:space="preserve">Bear</x:t>
        </x:is>
      </x:c>
      <x:c r="C274" s="3" t="inlineStr">
        <x:is>
          <x:t xml:space="preserve">Microsoft</x:t>
        </x:is>
      </x:c>
      <x:c r="D274" s="3" t="n">
        <x:v>2029</x:v>
      </x:c>
      <x:c r="E274" s="25" t="inlineStr">
        <x:is>
          <x:t xml:space="preserve">B200/B300 class</x:t>
        </x:is>
      </x:c>
      <x:c r="F274" s="5" t="str">
        <x:f>IFERROR(INDEX('02x_Accelerator_Catalog'!$C$2:$C$11,MATCH(E274,'02x_Accelerator_Catalog'!$B$2:$B$11,0)),"purpose_or_unbenchmarked")</x:f>
        <x:v>b200_reference</x:v>
      </x:c>
      <x:c r="G274" s="8" t="n">
        <x:f>IFERROR(INDEX('02x_Accelerator_Catalog'!$D$2:$D$11,MATCH(E274,'02x_Accelerator_Catalog'!$B$2:$B$11,0)),"")</x:f>
        <x:v>2.17</x:v>
      </x:c>
      <x:c r="H274" s="17" t="n">
        <x:v>0.94226297</x:v>
      </x:c>
      <x:c r="I274" s="6" t="n">
        <x:f>SUMIFS($H$2:$H$573,$B$2:$B$573,B274,$C$2:$C$573,C274,$D$2:$D$573,D274)</x:f>
        <x:v>1</x:v>
      </x:c>
      <x:c r="J274" s="3" t="inlineStr">
        <x:is>
          <x:t xml:space="preserve">epoch_csp_chip_quantity_latest</x:t>
        </x:is>
      </x:c>
      <x:c r="K274" s="3" t="inlineStr">
        <x:is>
          <x:t xml:space="preserve">SRC_EPOCH_AI_DATA_CENTERS; EPOCH_RAW_CHIP_QUANTITIES</x:t>
        </x:is>
      </x:c>
      <x:c r="L274" s="3" t="inlineStr">
        <x:is>
          <x:t xml:space="preserve">Latest chip quantity per CSP/data-center/accelerator through year-end; normalized by unit count. Shares are editable.</x:t>
        </x:is>
      </x:c>
    </x:row>
    <x:row r="275">
      <x:c r="A275" s="5" t="str">
        <x:f>B275&amp;"|"&amp;C275&amp;"|"&amp;D275&amp;"|"&amp;E275</x:f>
        <x:v>Bear|Microsoft|2029|H100/H200/A100 class</x:v>
      </x:c>
      <x:c r="B275" s="3" t="inlineStr">
        <x:is>
          <x:t xml:space="preserve">Bear</x:t>
        </x:is>
      </x:c>
      <x:c r="C275" s="3" t="inlineStr">
        <x:is>
          <x:t xml:space="preserve">Microsoft</x:t>
        </x:is>
      </x:c>
      <x:c r="D275" s="3" t="n">
        <x:v>2029</x:v>
      </x:c>
      <x:c r="E275" s="25" t="inlineStr">
        <x:is>
          <x:t xml:space="preserve">H100/H200/A100 class</x:t>
        </x:is>
      </x:c>
      <x:c r="F275" s="5" t="str">
        <x:f>IFERROR(INDEX('02x_Accelerator_Catalog'!$C$2:$C$11,MATCH(E275,'02x_Accelerator_Catalog'!$B$2:$B$11,0)),"purpose_or_unbenchmarked")</x:f>
        <x:v>h200_reference</x:v>
      </x:c>
      <x:c r="G275" s="8" t="n">
        <x:f>IFERROR(INDEX('02x_Accelerator_Catalog'!$D$2:$D$11,MATCH(E275,'02x_Accelerator_Catalog'!$B$2:$B$11,0)),"")</x:f>
        <x:v>1.73</x:v>
      </x:c>
      <x:c r="H275" s="17" t="n">
        <x:v>0.05773703</x:v>
      </x:c>
      <x:c r="I275" s="6" t="n">
        <x:f>SUMIFS($H$2:$H$573,$B$2:$B$573,B275,$C$2:$C$573,C275,$D$2:$D$573,D275)</x:f>
        <x:v>1</x:v>
      </x:c>
      <x:c r="J275" s="3" t="inlineStr">
        <x:is>
          <x:t xml:space="preserve">epoch_csp_chip_quantity_latest</x:t>
        </x:is>
      </x:c>
      <x:c r="K275" s="3" t="inlineStr">
        <x:is>
          <x:t xml:space="preserve">SRC_EPOCH_AI_DATA_CENTERS; EPOCH_RAW_CHIP_QUANTITIES</x:t>
        </x:is>
      </x:c>
      <x:c r="L275" s="3" t="inlineStr">
        <x:is>
          <x:t xml:space="preserve">Latest chip quantity per CSP/data-center/accelerator through year-end; normalized by unit count. Shares are editable.</x:t>
        </x:is>
      </x:c>
    </x:row>
    <x:row r="276">
      <x:c r="A276" s="5" t="str">
        <x:f>B276&amp;"|"&amp;C276&amp;"|"&amp;D276&amp;"|"&amp;E276</x:f>
        <x:v>Base|Microsoft|2029|B200/B300 class</x:v>
      </x:c>
      <x:c r="B276" s="3" t="inlineStr">
        <x:is>
          <x:t xml:space="preserve">Base</x:t>
        </x:is>
      </x:c>
      <x:c r="C276" s="3" t="inlineStr">
        <x:is>
          <x:t xml:space="preserve">Microsoft</x:t>
        </x:is>
      </x:c>
      <x:c r="D276" s="3" t="n">
        <x:v>2029</x:v>
      </x:c>
      <x:c r="E276" s="25" t="inlineStr">
        <x:is>
          <x:t xml:space="preserve">B200/B300 class</x:t>
        </x:is>
      </x:c>
      <x:c r="F276" s="5" t="str">
        <x:f>IFERROR(INDEX('02x_Accelerator_Catalog'!$C$2:$C$11,MATCH(E276,'02x_Accelerator_Catalog'!$B$2:$B$11,0)),"purpose_or_unbenchmarked")</x:f>
        <x:v>b200_reference</x:v>
      </x:c>
      <x:c r="G276" s="8" t="n">
        <x:f>IFERROR(INDEX('02x_Accelerator_Catalog'!$D$2:$D$11,MATCH(E276,'02x_Accelerator_Catalog'!$B$2:$B$11,0)),"")</x:f>
        <x:v>2.17</x:v>
      </x:c>
      <x:c r="H276" s="17" t="n">
        <x:v>0.94226297</x:v>
      </x:c>
      <x:c r="I276" s="6" t="n">
        <x:f>SUMIFS($H$2:$H$573,$B$2:$B$573,B276,$C$2:$C$573,C276,$D$2:$D$573,D276)</x:f>
        <x:v>1</x:v>
      </x:c>
      <x:c r="J276" s="3" t="inlineStr">
        <x:is>
          <x:t xml:space="preserve">epoch_csp_chip_quantity_latest</x:t>
        </x:is>
      </x:c>
      <x:c r="K276" s="3" t="inlineStr">
        <x:is>
          <x:t xml:space="preserve">SRC_EPOCH_AI_DATA_CENTERS; EPOCH_RAW_CHIP_QUANTITIES</x:t>
        </x:is>
      </x:c>
      <x:c r="L276" s="3" t="inlineStr">
        <x:is>
          <x:t xml:space="preserve">Latest chip quantity per CSP/data-center/accelerator through year-end; normalized by unit count. Shares are editable.</x:t>
        </x:is>
      </x:c>
    </x:row>
    <x:row r="277">
      <x:c r="A277" s="5" t="str">
        <x:f>B277&amp;"|"&amp;C277&amp;"|"&amp;D277&amp;"|"&amp;E277</x:f>
        <x:v>Base|Microsoft|2029|H100/H200/A100 class</x:v>
      </x:c>
      <x:c r="B277" s="3" t="inlineStr">
        <x:is>
          <x:t xml:space="preserve">Base</x:t>
        </x:is>
      </x:c>
      <x:c r="C277" s="3" t="inlineStr">
        <x:is>
          <x:t xml:space="preserve">Microsoft</x:t>
        </x:is>
      </x:c>
      <x:c r="D277" s="3" t="n">
        <x:v>2029</x:v>
      </x:c>
      <x:c r="E277" s="25" t="inlineStr">
        <x:is>
          <x:t xml:space="preserve">H100/H200/A100 class</x:t>
        </x:is>
      </x:c>
      <x:c r="F277" s="5" t="str">
        <x:f>IFERROR(INDEX('02x_Accelerator_Catalog'!$C$2:$C$11,MATCH(E277,'02x_Accelerator_Catalog'!$B$2:$B$11,0)),"purpose_or_unbenchmarked")</x:f>
        <x:v>h200_reference</x:v>
      </x:c>
      <x:c r="G277" s="8" t="n">
        <x:f>IFERROR(INDEX('02x_Accelerator_Catalog'!$D$2:$D$11,MATCH(E277,'02x_Accelerator_Catalog'!$B$2:$B$11,0)),"")</x:f>
        <x:v>1.73</x:v>
      </x:c>
      <x:c r="H277" s="17" t="n">
        <x:v>0.05773703</x:v>
      </x:c>
      <x:c r="I277" s="6" t="n">
        <x:f>SUMIFS($H$2:$H$573,$B$2:$B$573,B277,$C$2:$C$573,C277,$D$2:$D$573,D277)</x:f>
        <x:v>1</x:v>
      </x:c>
      <x:c r="J277" s="3" t="inlineStr">
        <x:is>
          <x:t xml:space="preserve">epoch_csp_chip_quantity_latest</x:t>
        </x:is>
      </x:c>
      <x:c r="K277" s="3" t="inlineStr">
        <x:is>
          <x:t xml:space="preserve">SRC_EPOCH_AI_DATA_CENTERS; EPOCH_RAW_CHIP_QUANTITIES</x:t>
        </x:is>
      </x:c>
      <x:c r="L277" s="3" t="inlineStr">
        <x:is>
          <x:t xml:space="preserve">Latest chip quantity per CSP/data-center/accelerator through year-end; normalized by unit count. Shares are editable.</x:t>
        </x:is>
      </x:c>
    </x:row>
    <x:row r="278">
      <x:c r="A278" s="5" t="str">
        <x:f>B278&amp;"|"&amp;C278&amp;"|"&amp;D278&amp;"|"&amp;E278</x:f>
        <x:v>Bull|Microsoft|2029|B200/B300 class</x:v>
      </x:c>
      <x:c r="B278" s="3" t="inlineStr">
        <x:is>
          <x:t xml:space="preserve">Bull</x:t>
        </x:is>
      </x:c>
      <x:c r="C278" s="3" t="inlineStr">
        <x:is>
          <x:t xml:space="preserve">Microsoft</x:t>
        </x:is>
      </x:c>
      <x:c r="D278" s="3" t="n">
        <x:v>2029</x:v>
      </x:c>
      <x:c r="E278" s="25" t="inlineStr">
        <x:is>
          <x:t xml:space="preserve">B200/B300 class</x:t>
        </x:is>
      </x:c>
      <x:c r="F278" s="5" t="str">
        <x:f>IFERROR(INDEX('02x_Accelerator_Catalog'!$C$2:$C$11,MATCH(E278,'02x_Accelerator_Catalog'!$B$2:$B$11,0)),"purpose_or_unbenchmarked")</x:f>
        <x:v>b200_reference</x:v>
      </x:c>
      <x:c r="G278" s="8" t="n">
        <x:f>IFERROR(INDEX('02x_Accelerator_Catalog'!$D$2:$D$11,MATCH(E278,'02x_Accelerator_Catalog'!$B$2:$B$11,0)),"")</x:f>
        <x:v>2.17</x:v>
      </x:c>
      <x:c r="H278" s="17" t="n">
        <x:v>0.94226297</x:v>
      </x:c>
      <x:c r="I278" s="6" t="n">
        <x:f>SUMIFS($H$2:$H$573,$B$2:$B$573,B278,$C$2:$C$573,C278,$D$2:$D$573,D278)</x:f>
        <x:v>1</x:v>
      </x:c>
      <x:c r="J278" s="3" t="inlineStr">
        <x:is>
          <x:t xml:space="preserve">epoch_csp_chip_quantity_latest</x:t>
        </x:is>
      </x:c>
      <x:c r="K278" s="3" t="inlineStr">
        <x:is>
          <x:t xml:space="preserve">SRC_EPOCH_AI_DATA_CENTERS; EPOCH_RAW_CHIP_QUANTITIES</x:t>
        </x:is>
      </x:c>
      <x:c r="L278" s="3" t="inlineStr">
        <x:is>
          <x:t xml:space="preserve">Latest chip quantity per CSP/data-center/accelerator through year-end; normalized by unit count. Shares are editable.</x:t>
        </x:is>
      </x:c>
    </x:row>
    <x:row r="279">
      <x:c r="A279" s="5" t="str">
        <x:f>B279&amp;"|"&amp;C279&amp;"|"&amp;D279&amp;"|"&amp;E279</x:f>
        <x:v>Bull|Microsoft|2029|H100/H200/A100 class</x:v>
      </x:c>
      <x:c r="B279" s="3" t="inlineStr">
        <x:is>
          <x:t xml:space="preserve">Bull</x:t>
        </x:is>
      </x:c>
      <x:c r="C279" s="3" t="inlineStr">
        <x:is>
          <x:t xml:space="preserve">Microsoft</x:t>
        </x:is>
      </x:c>
      <x:c r="D279" s="3" t="n">
        <x:v>2029</x:v>
      </x:c>
      <x:c r="E279" s="25" t="inlineStr">
        <x:is>
          <x:t xml:space="preserve">H100/H200/A100 class</x:t>
        </x:is>
      </x:c>
      <x:c r="F279" s="5" t="str">
        <x:f>IFERROR(INDEX('02x_Accelerator_Catalog'!$C$2:$C$11,MATCH(E279,'02x_Accelerator_Catalog'!$B$2:$B$11,0)),"purpose_or_unbenchmarked")</x:f>
        <x:v>h200_reference</x:v>
      </x:c>
      <x:c r="G279" s="8" t="n">
        <x:f>IFERROR(INDEX('02x_Accelerator_Catalog'!$D$2:$D$11,MATCH(E279,'02x_Accelerator_Catalog'!$B$2:$B$11,0)),"")</x:f>
        <x:v>1.73</x:v>
      </x:c>
      <x:c r="H279" s="17" t="n">
        <x:v>0.05773703</x:v>
      </x:c>
      <x:c r="I279" s="6" t="n">
        <x:f>SUMIFS($H$2:$H$573,$B$2:$B$573,B279,$C$2:$C$573,C279,$D$2:$D$573,D279)</x:f>
        <x:v>1</x:v>
      </x:c>
      <x:c r="J279" s="3" t="inlineStr">
        <x:is>
          <x:t xml:space="preserve">epoch_csp_chip_quantity_latest</x:t>
        </x:is>
      </x:c>
      <x:c r="K279" s="3" t="inlineStr">
        <x:is>
          <x:t xml:space="preserve">SRC_EPOCH_AI_DATA_CENTERS; EPOCH_RAW_CHIP_QUANTITIES</x:t>
        </x:is>
      </x:c>
      <x:c r="L279" s="3" t="inlineStr">
        <x:is>
          <x:t xml:space="preserve">Latest chip quantity per CSP/data-center/accelerator through year-end; normalized by unit count. Shares are editable.</x:t>
        </x:is>
      </x:c>
    </x:row>
    <x:row r="280">
      <x:c r="A280" s="5" t="str">
        <x:f>B280&amp;"|"&amp;C280&amp;"|"&amp;D280&amp;"|"&amp;E280</x:f>
        <x:v>Grid-Constrained / Efficiency-Upside|Microsoft|2029|B200/B300 class</x:v>
      </x:c>
      <x:c r="B280" s="3" t="inlineStr">
        <x:is>
          <x:t xml:space="preserve">Grid-Constrained / Efficiency-Upside</x:t>
        </x:is>
      </x:c>
      <x:c r="C280" s="3" t="inlineStr">
        <x:is>
          <x:t xml:space="preserve">Microsoft</x:t>
        </x:is>
      </x:c>
      <x:c r="D280" s="3" t="n">
        <x:v>2029</x:v>
      </x:c>
      <x:c r="E280" s="25" t="inlineStr">
        <x:is>
          <x:t xml:space="preserve">B200/B300 class</x:t>
        </x:is>
      </x:c>
      <x:c r="F280" s="5" t="str">
        <x:f>IFERROR(INDEX('02x_Accelerator_Catalog'!$C$2:$C$11,MATCH(E280,'02x_Accelerator_Catalog'!$B$2:$B$11,0)),"purpose_or_unbenchmarked")</x:f>
        <x:v>b200_reference</x:v>
      </x:c>
      <x:c r="G280" s="8" t="n">
        <x:f>IFERROR(INDEX('02x_Accelerator_Catalog'!$D$2:$D$11,MATCH(E280,'02x_Accelerator_Catalog'!$B$2:$B$11,0)),"")</x:f>
        <x:v>2.17</x:v>
      </x:c>
      <x:c r="H280" s="17" t="n">
        <x:v>0.94226297</x:v>
      </x:c>
      <x:c r="I280" s="6" t="n">
        <x:f>SUMIFS($H$2:$H$573,$B$2:$B$573,B280,$C$2:$C$573,C280,$D$2:$D$573,D280)</x:f>
        <x:v>1</x:v>
      </x:c>
      <x:c r="J280" s="3" t="inlineStr">
        <x:is>
          <x:t xml:space="preserve">epoch_csp_chip_quantity_latest</x:t>
        </x:is>
      </x:c>
      <x:c r="K280" s="3" t="inlineStr">
        <x:is>
          <x:t xml:space="preserve">SRC_EPOCH_AI_DATA_CENTERS; EPOCH_RAW_CHIP_QUANTITIES</x:t>
        </x:is>
      </x:c>
      <x:c r="L280" s="3" t="inlineStr">
        <x:is>
          <x:t xml:space="preserve">Latest chip quantity per CSP/data-center/accelerator through year-end; normalized by unit count. Shares are editable.</x:t>
        </x:is>
      </x:c>
    </x:row>
    <x:row r="281">
      <x:c r="A281" s="5" t="str">
        <x:f>B281&amp;"|"&amp;C281&amp;"|"&amp;D281&amp;"|"&amp;E281</x:f>
        <x:v>Grid-Constrained / Efficiency-Upside|Microsoft|2029|H100/H200/A100 class</x:v>
      </x:c>
      <x:c r="B281" s="3" t="inlineStr">
        <x:is>
          <x:t xml:space="preserve">Grid-Constrained / Efficiency-Upside</x:t>
        </x:is>
      </x:c>
      <x:c r="C281" s="3" t="inlineStr">
        <x:is>
          <x:t xml:space="preserve">Microsoft</x:t>
        </x:is>
      </x:c>
      <x:c r="D281" s="3" t="n">
        <x:v>2029</x:v>
      </x:c>
      <x:c r="E281" s="25" t="inlineStr">
        <x:is>
          <x:t xml:space="preserve">H100/H200/A100 class</x:t>
        </x:is>
      </x:c>
      <x:c r="F281" s="5" t="str">
        <x:f>IFERROR(INDEX('02x_Accelerator_Catalog'!$C$2:$C$11,MATCH(E281,'02x_Accelerator_Catalog'!$B$2:$B$11,0)),"purpose_or_unbenchmarked")</x:f>
        <x:v>h200_reference</x:v>
      </x:c>
      <x:c r="G281" s="8" t="n">
        <x:f>IFERROR(INDEX('02x_Accelerator_Catalog'!$D$2:$D$11,MATCH(E281,'02x_Accelerator_Catalog'!$B$2:$B$11,0)),"")</x:f>
        <x:v>1.73</x:v>
      </x:c>
      <x:c r="H281" s="17" t="n">
        <x:v>0.05773703</x:v>
      </x:c>
      <x:c r="I281" s="6" t="n">
        <x:f>SUMIFS($H$2:$H$573,$B$2:$B$573,B281,$C$2:$C$573,C281,$D$2:$D$573,D281)</x:f>
        <x:v>1</x:v>
      </x:c>
      <x:c r="J281" s="3" t="inlineStr">
        <x:is>
          <x:t xml:space="preserve">epoch_csp_chip_quantity_latest</x:t>
        </x:is>
      </x:c>
      <x:c r="K281" s="3" t="inlineStr">
        <x:is>
          <x:t xml:space="preserve">SRC_EPOCH_AI_DATA_CENTERS; EPOCH_RAW_CHIP_QUANTITIES</x:t>
        </x:is>
      </x:c>
      <x:c r="L281" s="3" t="inlineStr">
        <x:is>
          <x:t xml:space="preserve">Latest chip quantity per CSP/data-center/accelerator through year-end; normalized by unit count. Shares are editable.</x:t>
        </x:is>
      </x:c>
    </x:row>
    <x:row r="282">
      <x:c r="A282" s="5" t="str">
        <x:f>B282&amp;"|"&amp;C282&amp;"|"&amp;D282&amp;"|"&amp;E282</x:f>
        <x:v>Bear|Microsoft|2030|B200/B300 class</x:v>
      </x:c>
      <x:c r="B282" s="3" t="inlineStr">
        <x:is>
          <x:t xml:space="preserve">Bear</x:t>
        </x:is>
      </x:c>
      <x:c r="C282" s="3" t="inlineStr">
        <x:is>
          <x:t xml:space="preserve">Microsoft</x:t>
        </x:is>
      </x:c>
      <x:c r="D282" s="3" t="n">
        <x:v>2030</x:v>
      </x:c>
      <x:c r="E282" s="25" t="inlineStr">
        <x:is>
          <x:t xml:space="preserve">B200/B300 class</x:t>
        </x:is>
      </x:c>
      <x:c r="F282" s="5" t="str">
        <x:f>IFERROR(INDEX('02x_Accelerator_Catalog'!$C$2:$C$11,MATCH(E282,'02x_Accelerator_Catalog'!$B$2:$B$11,0)),"purpose_or_unbenchmarked")</x:f>
        <x:v>b200_reference</x:v>
      </x:c>
      <x:c r="G282" s="8" t="n">
        <x:f>IFERROR(INDEX('02x_Accelerator_Catalog'!$D$2:$D$11,MATCH(E282,'02x_Accelerator_Catalog'!$B$2:$B$11,0)),"")</x:f>
        <x:v>2.17</x:v>
      </x:c>
      <x:c r="H282" s="17" t="n">
        <x:v>0.94226297</x:v>
      </x:c>
      <x:c r="I282" s="6" t="n">
        <x:f>SUMIFS($H$2:$H$573,$B$2:$B$573,B282,$C$2:$C$573,C282,$D$2:$D$573,D282)</x:f>
        <x:v>1</x:v>
      </x:c>
      <x:c r="J282" s="3" t="inlineStr">
        <x:is>
          <x:t xml:space="preserve">epoch_csp_chip_quantity_latest</x:t>
        </x:is>
      </x:c>
      <x:c r="K282" s="3" t="inlineStr">
        <x:is>
          <x:t xml:space="preserve">SRC_EPOCH_AI_DATA_CENTERS; EPOCH_RAW_CHIP_QUANTITIES</x:t>
        </x:is>
      </x:c>
      <x:c r="L282" s="3" t="inlineStr">
        <x:is>
          <x:t xml:space="preserve">Latest chip quantity per CSP/data-center/accelerator through year-end; normalized by unit count. Shares are editable.</x:t>
        </x:is>
      </x:c>
    </x:row>
    <x:row r="283">
      <x:c r="A283" s="5" t="str">
        <x:f>B283&amp;"|"&amp;C283&amp;"|"&amp;D283&amp;"|"&amp;E283</x:f>
        <x:v>Bear|Microsoft|2030|H100/H200/A100 class</x:v>
      </x:c>
      <x:c r="B283" s="3" t="inlineStr">
        <x:is>
          <x:t xml:space="preserve">Bear</x:t>
        </x:is>
      </x:c>
      <x:c r="C283" s="3" t="inlineStr">
        <x:is>
          <x:t xml:space="preserve">Microsoft</x:t>
        </x:is>
      </x:c>
      <x:c r="D283" s="3" t="n">
        <x:v>2030</x:v>
      </x:c>
      <x:c r="E283" s="25" t="inlineStr">
        <x:is>
          <x:t xml:space="preserve">H100/H200/A100 class</x:t>
        </x:is>
      </x:c>
      <x:c r="F283" s="5" t="str">
        <x:f>IFERROR(INDEX('02x_Accelerator_Catalog'!$C$2:$C$11,MATCH(E283,'02x_Accelerator_Catalog'!$B$2:$B$11,0)),"purpose_or_unbenchmarked")</x:f>
        <x:v>h200_reference</x:v>
      </x:c>
      <x:c r="G283" s="8" t="n">
        <x:f>IFERROR(INDEX('02x_Accelerator_Catalog'!$D$2:$D$11,MATCH(E283,'02x_Accelerator_Catalog'!$B$2:$B$11,0)),"")</x:f>
        <x:v>1.73</x:v>
      </x:c>
      <x:c r="H283" s="17" t="n">
        <x:v>0.05773703</x:v>
      </x:c>
      <x:c r="I283" s="6" t="n">
        <x:f>SUMIFS($H$2:$H$573,$B$2:$B$573,B283,$C$2:$C$573,C283,$D$2:$D$573,D283)</x:f>
        <x:v>1</x:v>
      </x:c>
      <x:c r="J283" s="3" t="inlineStr">
        <x:is>
          <x:t xml:space="preserve">epoch_csp_chip_quantity_latest</x:t>
        </x:is>
      </x:c>
      <x:c r="K283" s="3" t="inlineStr">
        <x:is>
          <x:t xml:space="preserve">SRC_EPOCH_AI_DATA_CENTERS; EPOCH_RAW_CHIP_QUANTITIES</x:t>
        </x:is>
      </x:c>
      <x:c r="L283" s="3" t="inlineStr">
        <x:is>
          <x:t xml:space="preserve">Latest chip quantity per CSP/data-center/accelerator through year-end; normalized by unit count. Shares are editable.</x:t>
        </x:is>
      </x:c>
    </x:row>
    <x:row r="284">
      <x:c r="A284" s="5" t="str">
        <x:f>B284&amp;"|"&amp;C284&amp;"|"&amp;D284&amp;"|"&amp;E284</x:f>
        <x:v>Base|Microsoft|2030|B200/B300 class</x:v>
      </x:c>
      <x:c r="B284" s="3" t="inlineStr">
        <x:is>
          <x:t xml:space="preserve">Base</x:t>
        </x:is>
      </x:c>
      <x:c r="C284" s="3" t="inlineStr">
        <x:is>
          <x:t xml:space="preserve">Microsoft</x:t>
        </x:is>
      </x:c>
      <x:c r="D284" s="3" t="n">
        <x:v>2030</x:v>
      </x:c>
      <x:c r="E284" s="25" t="inlineStr">
        <x:is>
          <x:t xml:space="preserve">B200/B300 class</x:t>
        </x:is>
      </x:c>
      <x:c r="F284" s="5" t="str">
        <x:f>IFERROR(INDEX('02x_Accelerator_Catalog'!$C$2:$C$11,MATCH(E284,'02x_Accelerator_Catalog'!$B$2:$B$11,0)),"purpose_or_unbenchmarked")</x:f>
        <x:v>b200_reference</x:v>
      </x:c>
      <x:c r="G284" s="8" t="n">
        <x:f>IFERROR(INDEX('02x_Accelerator_Catalog'!$D$2:$D$11,MATCH(E284,'02x_Accelerator_Catalog'!$B$2:$B$11,0)),"")</x:f>
        <x:v>2.17</x:v>
      </x:c>
      <x:c r="H284" s="17" t="n">
        <x:v>0.94226297</x:v>
      </x:c>
      <x:c r="I284" s="6" t="n">
        <x:f>SUMIFS($H$2:$H$573,$B$2:$B$573,B284,$C$2:$C$573,C284,$D$2:$D$573,D284)</x:f>
        <x:v>1</x:v>
      </x:c>
      <x:c r="J284" s="3" t="inlineStr">
        <x:is>
          <x:t xml:space="preserve">epoch_csp_chip_quantity_latest</x:t>
        </x:is>
      </x:c>
      <x:c r="K284" s="3" t="inlineStr">
        <x:is>
          <x:t xml:space="preserve">SRC_EPOCH_AI_DATA_CENTERS; EPOCH_RAW_CHIP_QUANTITIES</x:t>
        </x:is>
      </x:c>
      <x:c r="L284" s="3" t="inlineStr">
        <x:is>
          <x:t xml:space="preserve">Latest chip quantity per CSP/data-center/accelerator through year-end; normalized by unit count. Shares are editable.</x:t>
        </x:is>
      </x:c>
    </x:row>
    <x:row r="285">
      <x:c r="A285" s="5" t="str">
        <x:f>B285&amp;"|"&amp;C285&amp;"|"&amp;D285&amp;"|"&amp;E285</x:f>
        <x:v>Base|Microsoft|2030|H100/H200/A100 class</x:v>
      </x:c>
      <x:c r="B285" s="3" t="inlineStr">
        <x:is>
          <x:t xml:space="preserve">Base</x:t>
        </x:is>
      </x:c>
      <x:c r="C285" s="3" t="inlineStr">
        <x:is>
          <x:t xml:space="preserve">Microsoft</x:t>
        </x:is>
      </x:c>
      <x:c r="D285" s="3" t="n">
        <x:v>2030</x:v>
      </x:c>
      <x:c r="E285" s="25" t="inlineStr">
        <x:is>
          <x:t xml:space="preserve">H100/H200/A100 class</x:t>
        </x:is>
      </x:c>
      <x:c r="F285" s="5" t="str">
        <x:f>IFERROR(INDEX('02x_Accelerator_Catalog'!$C$2:$C$11,MATCH(E285,'02x_Accelerator_Catalog'!$B$2:$B$11,0)),"purpose_or_unbenchmarked")</x:f>
        <x:v>h200_reference</x:v>
      </x:c>
      <x:c r="G285" s="8" t="n">
        <x:f>IFERROR(INDEX('02x_Accelerator_Catalog'!$D$2:$D$11,MATCH(E285,'02x_Accelerator_Catalog'!$B$2:$B$11,0)),"")</x:f>
        <x:v>1.73</x:v>
      </x:c>
      <x:c r="H285" s="17" t="n">
        <x:v>0.05773703</x:v>
      </x:c>
      <x:c r="I285" s="6" t="n">
        <x:f>SUMIFS($H$2:$H$573,$B$2:$B$573,B285,$C$2:$C$573,C285,$D$2:$D$573,D285)</x:f>
        <x:v>1</x:v>
      </x:c>
      <x:c r="J285" s="3" t="inlineStr">
        <x:is>
          <x:t xml:space="preserve">epoch_csp_chip_quantity_latest</x:t>
        </x:is>
      </x:c>
      <x:c r="K285" s="3" t="inlineStr">
        <x:is>
          <x:t xml:space="preserve">SRC_EPOCH_AI_DATA_CENTERS; EPOCH_RAW_CHIP_QUANTITIES</x:t>
        </x:is>
      </x:c>
      <x:c r="L285" s="3" t="inlineStr">
        <x:is>
          <x:t xml:space="preserve">Latest chip quantity per CSP/data-center/accelerator through year-end; normalized by unit count. Shares are editable.</x:t>
        </x:is>
      </x:c>
    </x:row>
    <x:row r="286">
      <x:c r="A286" s="5" t="str">
        <x:f>B286&amp;"|"&amp;C286&amp;"|"&amp;D286&amp;"|"&amp;E286</x:f>
        <x:v>Bull|Microsoft|2030|B200/B300 class</x:v>
      </x:c>
      <x:c r="B286" s="3" t="inlineStr">
        <x:is>
          <x:t xml:space="preserve">Bull</x:t>
        </x:is>
      </x:c>
      <x:c r="C286" s="3" t="inlineStr">
        <x:is>
          <x:t xml:space="preserve">Microsoft</x:t>
        </x:is>
      </x:c>
      <x:c r="D286" s="3" t="n">
        <x:v>2030</x:v>
      </x:c>
      <x:c r="E286" s="25" t="inlineStr">
        <x:is>
          <x:t xml:space="preserve">B200/B300 class</x:t>
        </x:is>
      </x:c>
      <x:c r="F286" s="5" t="str">
        <x:f>IFERROR(INDEX('02x_Accelerator_Catalog'!$C$2:$C$11,MATCH(E286,'02x_Accelerator_Catalog'!$B$2:$B$11,0)),"purpose_or_unbenchmarked")</x:f>
        <x:v>b200_reference</x:v>
      </x:c>
      <x:c r="G286" s="8" t="n">
        <x:f>IFERROR(INDEX('02x_Accelerator_Catalog'!$D$2:$D$11,MATCH(E286,'02x_Accelerator_Catalog'!$B$2:$B$11,0)),"")</x:f>
        <x:v>2.17</x:v>
      </x:c>
      <x:c r="H286" s="17" t="n">
        <x:v>0.94226297</x:v>
      </x:c>
      <x:c r="I286" s="6" t="n">
        <x:f>SUMIFS($H$2:$H$573,$B$2:$B$573,B286,$C$2:$C$573,C286,$D$2:$D$573,D286)</x:f>
        <x:v>1</x:v>
      </x:c>
      <x:c r="J286" s="3" t="inlineStr">
        <x:is>
          <x:t xml:space="preserve">epoch_csp_chip_quantity_latest</x:t>
        </x:is>
      </x:c>
      <x:c r="K286" s="3" t="inlineStr">
        <x:is>
          <x:t xml:space="preserve">SRC_EPOCH_AI_DATA_CENTERS; EPOCH_RAW_CHIP_QUANTITIES</x:t>
        </x:is>
      </x:c>
      <x:c r="L286" s="3" t="inlineStr">
        <x:is>
          <x:t xml:space="preserve">Latest chip quantity per CSP/data-center/accelerator through year-end; normalized by unit count. Shares are editable.</x:t>
        </x:is>
      </x:c>
    </x:row>
    <x:row r="287">
      <x:c r="A287" s="5" t="str">
        <x:f>B287&amp;"|"&amp;C287&amp;"|"&amp;D287&amp;"|"&amp;E287</x:f>
        <x:v>Bull|Microsoft|2030|H100/H200/A100 class</x:v>
      </x:c>
      <x:c r="B287" s="3" t="inlineStr">
        <x:is>
          <x:t xml:space="preserve">Bull</x:t>
        </x:is>
      </x:c>
      <x:c r="C287" s="3" t="inlineStr">
        <x:is>
          <x:t xml:space="preserve">Microsoft</x:t>
        </x:is>
      </x:c>
      <x:c r="D287" s="3" t="n">
        <x:v>2030</x:v>
      </x:c>
      <x:c r="E287" s="25" t="inlineStr">
        <x:is>
          <x:t xml:space="preserve">H100/H200/A100 class</x:t>
        </x:is>
      </x:c>
      <x:c r="F287" s="5" t="str">
        <x:f>IFERROR(INDEX('02x_Accelerator_Catalog'!$C$2:$C$11,MATCH(E287,'02x_Accelerator_Catalog'!$B$2:$B$11,0)),"purpose_or_unbenchmarked")</x:f>
        <x:v>h200_reference</x:v>
      </x:c>
      <x:c r="G287" s="8" t="n">
        <x:f>IFERROR(INDEX('02x_Accelerator_Catalog'!$D$2:$D$11,MATCH(E287,'02x_Accelerator_Catalog'!$B$2:$B$11,0)),"")</x:f>
        <x:v>1.73</x:v>
      </x:c>
      <x:c r="H287" s="17" t="n">
        <x:v>0.05773703</x:v>
      </x:c>
      <x:c r="I287" s="6" t="n">
        <x:f>SUMIFS($H$2:$H$573,$B$2:$B$573,B287,$C$2:$C$573,C287,$D$2:$D$573,D287)</x:f>
        <x:v>1</x:v>
      </x:c>
      <x:c r="J287" s="3" t="inlineStr">
        <x:is>
          <x:t xml:space="preserve">epoch_csp_chip_quantity_latest</x:t>
        </x:is>
      </x:c>
      <x:c r="K287" s="3" t="inlineStr">
        <x:is>
          <x:t xml:space="preserve">SRC_EPOCH_AI_DATA_CENTERS; EPOCH_RAW_CHIP_QUANTITIES</x:t>
        </x:is>
      </x:c>
      <x:c r="L287" s="3" t="inlineStr">
        <x:is>
          <x:t xml:space="preserve">Latest chip quantity per CSP/data-center/accelerator through year-end; normalized by unit count. Shares are editable.</x:t>
        </x:is>
      </x:c>
    </x:row>
    <x:row r="288">
      <x:c r="A288" s="5" t="str">
        <x:f>B288&amp;"|"&amp;C288&amp;"|"&amp;D288&amp;"|"&amp;E288</x:f>
        <x:v>Grid-Constrained / Efficiency-Upside|Microsoft|2030|B200/B300 class</x:v>
      </x:c>
      <x:c r="B288" s="3" t="inlineStr">
        <x:is>
          <x:t xml:space="preserve">Grid-Constrained / Efficiency-Upside</x:t>
        </x:is>
      </x:c>
      <x:c r="C288" s="3" t="inlineStr">
        <x:is>
          <x:t xml:space="preserve">Microsoft</x:t>
        </x:is>
      </x:c>
      <x:c r="D288" s="3" t="n">
        <x:v>2030</x:v>
      </x:c>
      <x:c r="E288" s="25" t="inlineStr">
        <x:is>
          <x:t xml:space="preserve">B200/B300 class</x:t>
        </x:is>
      </x:c>
      <x:c r="F288" s="5" t="str">
        <x:f>IFERROR(INDEX('02x_Accelerator_Catalog'!$C$2:$C$11,MATCH(E288,'02x_Accelerator_Catalog'!$B$2:$B$11,0)),"purpose_or_unbenchmarked")</x:f>
        <x:v>b200_reference</x:v>
      </x:c>
      <x:c r="G288" s="8" t="n">
        <x:f>IFERROR(INDEX('02x_Accelerator_Catalog'!$D$2:$D$11,MATCH(E288,'02x_Accelerator_Catalog'!$B$2:$B$11,0)),"")</x:f>
        <x:v>2.17</x:v>
      </x:c>
      <x:c r="H288" s="17" t="n">
        <x:v>0.94226297</x:v>
      </x:c>
      <x:c r="I288" s="6" t="n">
        <x:f>SUMIFS($H$2:$H$573,$B$2:$B$573,B288,$C$2:$C$573,C288,$D$2:$D$573,D288)</x:f>
        <x:v>1</x:v>
      </x:c>
      <x:c r="J288" s="3" t="inlineStr">
        <x:is>
          <x:t xml:space="preserve">epoch_csp_chip_quantity_latest</x:t>
        </x:is>
      </x:c>
      <x:c r="K288" s="3" t="inlineStr">
        <x:is>
          <x:t xml:space="preserve">SRC_EPOCH_AI_DATA_CENTERS; EPOCH_RAW_CHIP_QUANTITIES</x:t>
        </x:is>
      </x:c>
      <x:c r="L288" s="3" t="inlineStr">
        <x:is>
          <x:t xml:space="preserve">Latest chip quantity per CSP/data-center/accelerator through year-end; normalized by unit count. Shares are editable.</x:t>
        </x:is>
      </x:c>
    </x:row>
    <x:row r="289">
      <x:c r="A289" s="5" t="str">
        <x:f>B289&amp;"|"&amp;C289&amp;"|"&amp;D289&amp;"|"&amp;E289</x:f>
        <x:v>Grid-Constrained / Efficiency-Upside|Microsoft|2030|H100/H200/A100 class</x:v>
      </x:c>
      <x:c r="B289" s="3" t="inlineStr">
        <x:is>
          <x:t xml:space="preserve">Grid-Constrained / Efficiency-Upside</x:t>
        </x:is>
      </x:c>
      <x:c r="C289" s="3" t="inlineStr">
        <x:is>
          <x:t xml:space="preserve">Microsoft</x:t>
        </x:is>
      </x:c>
      <x:c r="D289" s="3" t="n">
        <x:v>2030</x:v>
      </x:c>
      <x:c r="E289" s="25" t="inlineStr">
        <x:is>
          <x:t xml:space="preserve">H100/H200/A100 class</x:t>
        </x:is>
      </x:c>
      <x:c r="F289" s="5" t="str">
        <x:f>IFERROR(INDEX('02x_Accelerator_Catalog'!$C$2:$C$11,MATCH(E289,'02x_Accelerator_Catalog'!$B$2:$B$11,0)),"purpose_or_unbenchmarked")</x:f>
        <x:v>h200_reference</x:v>
      </x:c>
      <x:c r="G289" s="8" t="n">
        <x:f>IFERROR(INDEX('02x_Accelerator_Catalog'!$D$2:$D$11,MATCH(E289,'02x_Accelerator_Catalog'!$B$2:$B$11,0)),"")</x:f>
        <x:v>1.73</x:v>
      </x:c>
      <x:c r="H289" s="17" t="n">
        <x:v>0.05773703</x:v>
      </x:c>
      <x:c r="I289" s="6" t="n">
        <x:f>SUMIFS($H$2:$H$573,$B$2:$B$573,B289,$C$2:$C$573,C289,$D$2:$D$573,D289)</x:f>
        <x:v>1</x:v>
      </x:c>
      <x:c r="J289" s="3" t="inlineStr">
        <x:is>
          <x:t xml:space="preserve">epoch_csp_chip_quantity_latest</x:t>
        </x:is>
      </x:c>
      <x:c r="K289" s="3" t="inlineStr">
        <x:is>
          <x:t xml:space="preserve">SRC_EPOCH_AI_DATA_CENTERS; EPOCH_RAW_CHIP_QUANTITIES</x:t>
        </x:is>
      </x:c>
      <x:c r="L289" s="3" t="inlineStr">
        <x:is>
          <x:t xml:space="preserve">Latest chip quantity per CSP/data-center/accelerator through year-end; normalized by unit count. Shares are editable.</x:t>
        </x:is>
      </x:c>
    </x:row>
    <x:row r="290">
      <x:c r="A290" s="5" t="str">
        <x:f>B290&amp;"|"&amp;C290&amp;"|"&amp;D290&amp;"|"&amp;E290</x:f>
        <x:v>Bear|Nscale|2026|B200/B300 class</x:v>
      </x:c>
      <x:c r="B290" s="3" t="inlineStr">
        <x:is>
          <x:t xml:space="preserve">Bear</x:t>
        </x:is>
      </x:c>
      <x:c r="C290" s="3" t="inlineStr">
        <x:is>
          <x:t xml:space="preserve">Nscale</x:t>
        </x:is>
      </x:c>
      <x:c r="D290" s="3" t="n">
        <x:v>2026</x:v>
      </x:c>
      <x:c r="E290" s="25" t="inlineStr">
        <x:is>
          <x:t xml:space="preserve">B200/B300 class</x:t>
        </x:is>
      </x:c>
      <x:c r="F290" s="5" t="str">
        <x:f>IFERROR(INDEX('02x_Accelerator_Catalog'!$C$2:$C$11,MATCH(E290,'02x_Accelerator_Catalog'!$B$2:$B$11,0)),"purpose_or_unbenchmarked")</x:f>
        <x:v>b200_reference</x:v>
      </x:c>
      <x:c r="G290" s="8" t="n">
        <x:f>IFERROR(INDEX('02x_Accelerator_Catalog'!$D$2:$D$11,MATCH(E290,'02x_Accelerator_Catalog'!$B$2:$B$11,0)),"")</x:f>
        <x:v>2.17</x:v>
      </x:c>
      <x:c r="H290" s="17" t="n">
        <x:v>1</x:v>
      </x:c>
      <x:c r="I290" s="6" t="n">
        <x:f>SUMIFS($H$2:$H$573,$B$2:$B$573,B290,$C$2:$C$573,C290,$D$2:$D$573,D290)</x:f>
        <x:v>1</x:v>
      </x:c>
      <x:c r="J290" s="3" t="inlineStr">
        <x:is>
          <x:t xml:space="preserve">epoch_csp_chip_quantity_latest</x:t>
        </x:is>
      </x:c>
      <x:c r="K290" s="3" t="inlineStr">
        <x:is>
          <x:t xml:space="preserve">SRC_EPOCH_AI_DATA_CENTERS; EPOCH_RAW_CHIP_QUANTITIES</x:t>
        </x:is>
      </x:c>
      <x:c r="L290" s="3" t="inlineStr">
        <x:is>
          <x:t xml:space="preserve">Latest chip quantity per CSP/data-center/accelerator through year-end; normalized by unit count. Shares are editable.</x:t>
        </x:is>
      </x:c>
    </x:row>
    <x:row r="291">
      <x:c r="A291" s="5" t="str">
        <x:f>B291&amp;"|"&amp;C291&amp;"|"&amp;D291&amp;"|"&amp;E291</x:f>
        <x:v>Base|Nscale|2026|B200/B300 class</x:v>
      </x:c>
      <x:c r="B291" s="3" t="inlineStr">
        <x:is>
          <x:t xml:space="preserve">Base</x:t>
        </x:is>
      </x:c>
      <x:c r="C291" s="3" t="inlineStr">
        <x:is>
          <x:t xml:space="preserve">Nscale</x:t>
        </x:is>
      </x:c>
      <x:c r="D291" s="3" t="n">
        <x:v>2026</x:v>
      </x:c>
      <x:c r="E291" s="25" t="inlineStr">
        <x:is>
          <x:t xml:space="preserve">B200/B300 class</x:t>
        </x:is>
      </x:c>
      <x:c r="F291" s="5" t="str">
        <x:f>IFERROR(INDEX('02x_Accelerator_Catalog'!$C$2:$C$11,MATCH(E291,'02x_Accelerator_Catalog'!$B$2:$B$11,0)),"purpose_or_unbenchmarked")</x:f>
        <x:v>b200_reference</x:v>
      </x:c>
      <x:c r="G291" s="8" t="n">
        <x:f>IFERROR(INDEX('02x_Accelerator_Catalog'!$D$2:$D$11,MATCH(E291,'02x_Accelerator_Catalog'!$B$2:$B$11,0)),"")</x:f>
        <x:v>2.17</x:v>
      </x:c>
      <x:c r="H291" s="17" t="n">
        <x:v>1</x:v>
      </x:c>
      <x:c r="I291" s="6" t="n">
        <x:f>SUMIFS($H$2:$H$573,$B$2:$B$573,B291,$C$2:$C$573,C291,$D$2:$D$573,D291)</x:f>
        <x:v>1</x:v>
      </x:c>
      <x:c r="J291" s="3" t="inlineStr">
        <x:is>
          <x:t xml:space="preserve">epoch_csp_chip_quantity_latest</x:t>
        </x:is>
      </x:c>
      <x:c r="K291" s="3" t="inlineStr">
        <x:is>
          <x:t xml:space="preserve">SRC_EPOCH_AI_DATA_CENTERS; EPOCH_RAW_CHIP_QUANTITIES</x:t>
        </x:is>
      </x:c>
      <x:c r="L291" s="3" t="inlineStr">
        <x:is>
          <x:t xml:space="preserve">Latest chip quantity per CSP/data-center/accelerator through year-end; normalized by unit count. Shares are editable.</x:t>
        </x:is>
      </x:c>
    </x:row>
    <x:row r="292">
      <x:c r="A292" s="5" t="str">
        <x:f>B292&amp;"|"&amp;C292&amp;"|"&amp;D292&amp;"|"&amp;E292</x:f>
        <x:v>Bull|Nscale|2026|B200/B300 class</x:v>
      </x:c>
      <x:c r="B292" s="3" t="inlineStr">
        <x:is>
          <x:t xml:space="preserve">Bull</x:t>
        </x:is>
      </x:c>
      <x:c r="C292" s="3" t="inlineStr">
        <x:is>
          <x:t xml:space="preserve">Nscale</x:t>
        </x:is>
      </x:c>
      <x:c r="D292" s="3" t="n">
        <x:v>2026</x:v>
      </x:c>
      <x:c r="E292" s="25" t="inlineStr">
        <x:is>
          <x:t xml:space="preserve">B200/B300 class</x:t>
        </x:is>
      </x:c>
      <x:c r="F292" s="5" t="str">
        <x:f>IFERROR(INDEX('02x_Accelerator_Catalog'!$C$2:$C$11,MATCH(E292,'02x_Accelerator_Catalog'!$B$2:$B$11,0)),"purpose_or_unbenchmarked")</x:f>
        <x:v>b200_reference</x:v>
      </x:c>
      <x:c r="G292" s="8" t="n">
        <x:f>IFERROR(INDEX('02x_Accelerator_Catalog'!$D$2:$D$11,MATCH(E292,'02x_Accelerator_Catalog'!$B$2:$B$11,0)),"")</x:f>
        <x:v>2.17</x:v>
      </x:c>
      <x:c r="H292" s="17" t="n">
        <x:v>1</x:v>
      </x:c>
      <x:c r="I292" s="6" t="n">
        <x:f>SUMIFS($H$2:$H$573,$B$2:$B$573,B292,$C$2:$C$573,C292,$D$2:$D$573,D292)</x:f>
        <x:v>1</x:v>
      </x:c>
      <x:c r="J292" s="3" t="inlineStr">
        <x:is>
          <x:t xml:space="preserve">epoch_csp_chip_quantity_latest</x:t>
        </x:is>
      </x:c>
      <x:c r="K292" s="3" t="inlineStr">
        <x:is>
          <x:t xml:space="preserve">SRC_EPOCH_AI_DATA_CENTERS; EPOCH_RAW_CHIP_QUANTITIES</x:t>
        </x:is>
      </x:c>
      <x:c r="L292" s="3" t="inlineStr">
        <x:is>
          <x:t xml:space="preserve">Latest chip quantity per CSP/data-center/accelerator through year-end; normalized by unit count. Shares are editable.</x:t>
        </x:is>
      </x:c>
    </x:row>
    <x:row r="293">
      <x:c r="A293" s="5" t="str">
        <x:f>B293&amp;"|"&amp;C293&amp;"|"&amp;D293&amp;"|"&amp;E293</x:f>
        <x:v>Grid-Constrained / Efficiency-Upside|Nscale|2026|B200/B300 class</x:v>
      </x:c>
      <x:c r="B293" s="3" t="inlineStr">
        <x:is>
          <x:t xml:space="preserve">Grid-Constrained / Efficiency-Upside</x:t>
        </x:is>
      </x:c>
      <x:c r="C293" s="3" t="inlineStr">
        <x:is>
          <x:t xml:space="preserve">Nscale</x:t>
        </x:is>
      </x:c>
      <x:c r="D293" s="3" t="n">
        <x:v>2026</x:v>
      </x:c>
      <x:c r="E293" s="25" t="inlineStr">
        <x:is>
          <x:t xml:space="preserve">B200/B300 class</x:t>
        </x:is>
      </x:c>
      <x:c r="F293" s="5" t="str">
        <x:f>IFERROR(INDEX('02x_Accelerator_Catalog'!$C$2:$C$11,MATCH(E293,'02x_Accelerator_Catalog'!$B$2:$B$11,0)),"purpose_or_unbenchmarked")</x:f>
        <x:v>b200_reference</x:v>
      </x:c>
      <x:c r="G293" s="8" t="n">
        <x:f>IFERROR(INDEX('02x_Accelerator_Catalog'!$D$2:$D$11,MATCH(E293,'02x_Accelerator_Catalog'!$B$2:$B$11,0)),"")</x:f>
        <x:v>2.17</x:v>
      </x:c>
      <x:c r="H293" s="17" t="n">
        <x:v>1</x:v>
      </x:c>
      <x:c r="I293" s="6" t="n">
        <x:f>SUMIFS($H$2:$H$573,$B$2:$B$573,B293,$C$2:$C$573,C293,$D$2:$D$573,D293)</x:f>
        <x:v>1</x:v>
      </x:c>
      <x:c r="J293" s="3" t="inlineStr">
        <x:is>
          <x:t xml:space="preserve">epoch_csp_chip_quantity_latest</x:t>
        </x:is>
      </x:c>
      <x:c r="K293" s="3" t="inlineStr">
        <x:is>
          <x:t xml:space="preserve">SRC_EPOCH_AI_DATA_CENTERS; EPOCH_RAW_CHIP_QUANTITIES</x:t>
        </x:is>
      </x:c>
      <x:c r="L293" s="3" t="inlineStr">
        <x:is>
          <x:t xml:space="preserve">Latest chip quantity per CSP/data-center/accelerator through year-end; normalized by unit count. Shares are editable.</x:t>
        </x:is>
      </x:c>
    </x:row>
    <x:row r="294">
      <x:c r="A294" s="5" t="str">
        <x:f>B294&amp;"|"&amp;C294&amp;"|"&amp;D294&amp;"|"&amp;E294</x:f>
        <x:v>Bear|Nscale|2027|B200/B300 class</x:v>
      </x:c>
      <x:c r="B294" s="3" t="inlineStr">
        <x:is>
          <x:t xml:space="preserve">Bear</x:t>
        </x:is>
      </x:c>
      <x:c r="C294" s="3" t="inlineStr">
        <x:is>
          <x:t xml:space="preserve">Nscale</x:t>
        </x:is>
      </x:c>
      <x:c r="D294" s="3" t="n">
        <x:v>2027</x:v>
      </x:c>
      <x:c r="E294" s="25" t="inlineStr">
        <x:is>
          <x:t xml:space="preserve">B200/B300 class</x:t>
        </x:is>
      </x:c>
      <x:c r="F294" s="5" t="str">
        <x:f>IFERROR(INDEX('02x_Accelerator_Catalog'!$C$2:$C$11,MATCH(E294,'02x_Accelerator_Catalog'!$B$2:$B$11,0)),"purpose_or_unbenchmarked")</x:f>
        <x:v>b200_reference</x:v>
      </x:c>
      <x:c r="G294" s="8" t="n">
        <x:f>IFERROR(INDEX('02x_Accelerator_Catalog'!$D$2:$D$11,MATCH(E294,'02x_Accelerator_Catalog'!$B$2:$B$11,0)),"")</x:f>
        <x:v>2.17</x:v>
      </x:c>
      <x:c r="H294" s="17" t="n">
        <x:v>1</x:v>
      </x:c>
      <x:c r="I294" s="6" t="n">
        <x:f>SUMIFS($H$2:$H$573,$B$2:$B$573,B294,$C$2:$C$573,C294,$D$2:$D$573,D294)</x:f>
        <x:v>1</x:v>
      </x:c>
      <x:c r="J294" s="3" t="inlineStr">
        <x:is>
          <x:t xml:space="preserve">epoch_csp_chip_quantity_latest</x:t>
        </x:is>
      </x:c>
      <x:c r="K294" s="3" t="inlineStr">
        <x:is>
          <x:t xml:space="preserve">SRC_EPOCH_AI_DATA_CENTERS; EPOCH_RAW_CHIP_QUANTITIES</x:t>
        </x:is>
      </x:c>
      <x:c r="L294" s="3" t="inlineStr">
        <x:is>
          <x:t xml:space="preserve">Latest chip quantity per CSP/data-center/accelerator through year-end; normalized by unit count. Shares are editable.</x:t>
        </x:is>
      </x:c>
    </x:row>
    <x:row r="295">
      <x:c r="A295" s="5" t="str">
        <x:f>B295&amp;"|"&amp;C295&amp;"|"&amp;D295&amp;"|"&amp;E295</x:f>
        <x:v>Base|Nscale|2027|B200/B300 class</x:v>
      </x:c>
      <x:c r="B295" s="3" t="inlineStr">
        <x:is>
          <x:t xml:space="preserve">Base</x:t>
        </x:is>
      </x:c>
      <x:c r="C295" s="3" t="inlineStr">
        <x:is>
          <x:t xml:space="preserve">Nscale</x:t>
        </x:is>
      </x:c>
      <x:c r="D295" s="3" t="n">
        <x:v>2027</x:v>
      </x:c>
      <x:c r="E295" s="25" t="inlineStr">
        <x:is>
          <x:t xml:space="preserve">B200/B300 class</x:t>
        </x:is>
      </x:c>
      <x:c r="F295" s="5" t="str">
        <x:f>IFERROR(INDEX('02x_Accelerator_Catalog'!$C$2:$C$11,MATCH(E295,'02x_Accelerator_Catalog'!$B$2:$B$11,0)),"purpose_or_unbenchmarked")</x:f>
        <x:v>b200_reference</x:v>
      </x:c>
      <x:c r="G295" s="8" t="n">
        <x:f>IFERROR(INDEX('02x_Accelerator_Catalog'!$D$2:$D$11,MATCH(E295,'02x_Accelerator_Catalog'!$B$2:$B$11,0)),"")</x:f>
        <x:v>2.17</x:v>
      </x:c>
      <x:c r="H295" s="17" t="n">
        <x:v>1</x:v>
      </x:c>
      <x:c r="I295" s="6" t="n">
        <x:f>SUMIFS($H$2:$H$573,$B$2:$B$573,B295,$C$2:$C$573,C295,$D$2:$D$573,D295)</x:f>
        <x:v>1</x:v>
      </x:c>
      <x:c r="J295" s="3" t="inlineStr">
        <x:is>
          <x:t xml:space="preserve">epoch_csp_chip_quantity_latest</x:t>
        </x:is>
      </x:c>
      <x:c r="K295" s="3" t="inlineStr">
        <x:is>
          <x:t xml:space="preserve">SRC_EPOCH_AI_DATA_CENTERS; EPOCH_RAW_CHIP_QUANTITIES</x:t>
        </x:is>
      </x:c>
      <x:c r="L295" s="3" t="inlineStr">
        <x:is>
          <x:t xml:space="preserve">Latest chip quantity per CSP/data-center/accelerator through year-end; normalized by unit count. Shares are editable.</x:t>
        </x:is>
      </x:c>
    </x:row>
    <x:row r="296">
      <x:c r="A296" s="5" t="str">
        <x:f>B296&amp;"|"&amp;C296&amp;"|"&amp;D296&amp;"|"&amp;E296</x:f>
        <x:v>Bull|Nscale|2027|B200/B300 class</x:v>
      </x:c>
      <x:c r="B296" s="3" t="inlineStr">
        <x:is>
          <x:t xml:space="preserve">Bull</x:t>
        </x:is>
      </x:c>
      <x:c r="C296" s="3" t="inlineStr">
        <x:is>
          <x:t xml:space="preserve">Nscale</x:t>
        </x:is>
      </x:c>
      <x:c r="D296" s="3" t="n">
        <x:v>2027</x:v>
      </x:c>
      <x:c r="E296" s="25" t="inlineStr">
        <x:is>
          <x:t xml:space="preserve">B200/B300 class</x:t>
        </x:is>
      </x:c>
      <x:c r="F296" s="5" t="str">
        <x:f>IFERROR(INDEX('02x_Accelerator_Catalog'!$C$2:$C$11,MATCH(E296,'02x_Accelerator_Catalog'!$B$2:$B$11,0)),"purpose_or_unbenchmarked")</x:f>
        <x:v>b200_reference</x:v>
      </x:c>
      <x:c r="G296" s="8" t="n">
        <x:f>IFERROR(INDEX('02x_Accelerator_Catalog'!$D$2:$D$11,MATCH(E296,'02x_Accelerator_Catalog'!$B$2:$B$11,0)),"")</x:f>
        <x:v>2.17</x:v>
      </x:c>
      <x:c r="H296" s="17" t="n">
        <x:v>1</x:v>
      </x:c>
      <x:c r="I296" s="6" t="n">
        <x:f>SUMIFS($H$2:$H$573,$B$2:$B$573,B296,$C$2:$C$573,C296,$D$2:$D$573,D296)</x:f>
        <x:v>1</x:v>
      </x:c>
      <x:c r="J296" s="3" t="inlineStr">
        <x:is>
          <x:t xml:space="preserve">epoch_csp_chip_quantity_latest</x:t>
        </x:is>
      </x:c>
      <x:c r="K296" s="3" t="inlineStr">
        <x:is>
          <x:t xml:space="preserve">SRC_EPOCH_AI_DATA_CENTERS; EPOCH_RAW_CHIP_QUANTITIES</x:t>
        </x:is>
      </x:c>
      <x:c r="L296" s="3" t="inlineStr">
        <x:is>
          <x:t xml:space="preserve">Latest chip quantity per CSP/data-center/accelerator through year-end; normalized by unit count. Shares are editable.</x:t>
        </x:is>
      </x:c>
    </x:row>
    <x:row r="297">
      <x:c r="A297" s="5" t="str">
        <x:f>B297&amp;"|"&amp;C297&amp;"|"&amp;D297&amp;"|"&amp;E297</x:f>
        <x:v>Grid-Constrained / Efficiency-Upside|Nscale|2027|B200/B300 class</x:v>
      </x:c>
      <x:c r="B297" s="3" t="inlineStr">
        <x:is>
          <x:t xml:space="preserve">Grid-Constrained / Efficiency-Upside</x:t>
        </x:is>
      </x:c>
      <x:c r="C297" s="3" t="inlineStr">
        <x:is>
          <x:t xml:space="preserve">Nscale</x:t>
        </x:is>
      </x:c>
      <x:c r="D297" s="3" t="n">
        <x:v>2027</x:v>
      </x:c>
      <x:c r="E297" s="25" t="inlineStr">
        <x:is>
          <x:t xml:space="preserve">B200/B300 class</x:t>
        </x:is>
      </x:c>
      <x:c r="F297" s="5" t="str">
        <x:f>IFERROR(INDEX('02x_Accelerator_Catalog'!$C$2:$C$11,MATCH(E297,'02x_Accelerator_Catalog'!$B$2:$B$11,0)),"purpose_or_unbenchmarked")</x:f>
        <x:v>b200_reference</x:v>
      </x:c>
      <x:c r="G297" s="8" t="n">
        <x:f>IFERROR(INDEX('02x_Accelerator_Catalog'!$D$2:$D$11,MATCH(E297,'02x_Accelerator_Catalog'!$B$2:$B$11,0)),"")</x:f>
        <x:v>2.17</x:v>
      </x:c>
      <x:c r="H297" s="17" t="n">
        <x:v>1</x:v>
      </x:c>
      <x:c r="I297" s="6" t="n">
        <x:f>SUMIFS($H$2:$H$573,$B$2:$B$573,B297,$C$2:$C$573,C297,$D$2:$D$573,D297)</x:f>
        <x:v>1</x:v>
      </x:c>
      <x:c r="J297" s="3" t="inlineStr">
        <x:is>
          <x:t xml:space="preserve">epoch_csp_chip_quantity_latest</x:t>
        </x:is>
      </x:c>
      <x:c r="K297" s="3" t="inlineStr">
        <x:is>
          <x:t xml:space="preserve">SRC_EPOCH_AI_DATA_CENTERS; EPOCH_RAW_CHIP_QUANTITIES</x:t>
        </x:is>
      </x:c>
      <x:c r="L297" s="3" t="inlineStr">
        <x:is>
          <x:t xml:space="preserve">Latest chip quantity per CSP/data-center/accelerator through year-end; normalized by unit count. Shares are editable.</x:t>
        </x:is>
      </x:c>
    </x:row>
    <x:row r="298">
      <x:c r="A298" s="5" t="str">
        <x:f>B298&amp;"|"&amp;C298&amp;"|"&amp;D298&amp;"|"&amp;E298</x:f>
        <x:v>Bear|Nscale|2028|B200/B300 class</x:v>
      </x:c>
      <x:c r="B298" s="3" t="inlineStr">
        <x:is>
          <x:t xml:space="preserve">Bear</x:t>
        </x:is>
      </x:c>
      <x:c r="C298" s="3" t="inlineStr">
        <x:is>
          <x:t xml:space="preserve">Nscale</x:t>
        </x:is>
      </x:c>
      <x:c r="D298" s="3" t="n">
        <x:v>2028</x:v>
      </x:c>
      <x:c r="E298" s="25" t="inlineStr">
        <x:is>
          <x:t xml:space="preserve">B200/B300 class</x:t>
        </x:is>
      </x:c>
      <x:c r="F298" s="5" t="str">
        <x:f>IFERROR(INDEX('02x_Accelerator_Catalog'!$C$2:$C$11,MATCH(E298,'02x_Accelerator_Catalog'!$B$2:$B$11,0)),"purpose_or_unbenchmarked")</x:f>
        <x:v>b200_reference</x:v>
      </x:c>
      <x:c r="G298" s="8" t="n">
        <x:f>IFERROR(INDEX('02x_Accelerator_Catalog'!$D$2:$D$11,MATCH(E298,'02x_Accelerator_Catalog'!$B$2:$B$11,0)),"")</x:f>
        <x:v>2.17</x:v>
      </x:c>
      <x:c r="H298" s="17" t="n">
        <x:v>1</x:v>
      </x:c>
      <x:c r="I298" s="6" t="n">
        <x:f>SUMIFS($H$2:$H$573,$B$2:$B$573,B298,$C$2:$C$573,C298,$D$2:$D$573,D298)</x:f>
        <x:v>1</x:v>
      </x:c>
      <x:c r="J298" s="3" t="inlineStr">
        <x:is>
          <x:t xml:space="preserve">epoch_csp_chip_quantity_latest</x:t>
        </x:is>
      </x:c>
      <x:c r="K298" s="3" t="inlineStr">
        <x:is>
          <x:t xml:space="preserve">SRC_EPOCH_AI_DATA_CENTERS; EPOCH_RAW_CHIP_QUANTITIES</x:t>
        </x:is>
      </x:c>
      <x:c r="L298" s="3" t="inlineStr">
        <x:is>
          <x:t xml:space="preserve">Latest chip quantity per CSP/data-center/accelerator through year-end; normalized by unit count. Shares are editable.</x:t>
        </x:is>
      </x:c>
    </x:row>
    <x:row r="299">
      <x:c r="A299" s="5" t="str">
        <x:f>B299&amp;"|"&amp;C299&amp;"|"&amp;D299&amp;"|"&amp;E299</x:f>
        <x:v>Base|Nscale|2028|B200/B300 class</x:v>
      </x:c>
      <x:c r="B299" s="3" t="inlineStr">
        <x:is>
          <x:t xml:space="preserve">Base</x:t>
        </x:is>
      </x:c>
      <x:c r="C299" s="3" t="inlineStr">
        <x:is>
          <x:t xml:space="preserve">Nscale</x:t>
        </x:is>
      </x:c>
      <x:c r="D299" s="3" t="n">
        <x:v>2028</x:v>
      </x:c>
      <x:c r="E299" s="25" t="inlineStr">
        <x:is>
          <x:t xml:space="preserve">B200/B300 class</x:t>
        </x:is>
      </x:c>
      <x:c r="F299" s="5" t="str">
        <x:f>IFERROR(INDEX('02x_Accelerator_Catalog'!$C$2:$C$11,MATCH(E299,'02x_Accelerator_Catalog'!$B$2:$B$11,0)),"purpose_or_unbenchmarked")</x:f>
        <x:v>b200_reference</x:v>
      </x:c>
      <x:c r="G299" s="8" t="n">
        <x:f>IFERROR(INDEX('02x_Accelerator_Catalog'!$D$2:$D$11,MATCH(E299,'02x_Accelerator_Catalog'!$B$2:$B$11,0)),"")</x:f>
        <x:v>2.17</x:v>
      </x:c>
      <x:c r="H299" s="17" t="n">
        <x:v>1</x:v>
      </x:c>
      <x:c r="I299" s="6" t="n">
        <x:f>SUMIFS($H$2:$H$573,$B$2:$B$573,B299,$C$2:$C$573,C299,$D$2:$D$573,D299)</x:f>
        <x:v>1</x:v>
      </x:c>
      <x:c r="J299" s="3" t="inlineStr">
        <x:is>
          <x:t xml:space="preserve">epoch_csp_chip_quantity_latest</x:t>
        </x:is>
      </x:c>
      <x:c r="K299" s="3" t="inlineStr">
        <x:is>
          <x:t xml:space="preserve">SRC_EPOCH_AI_DATA_CENTERS; EPOCH_RAW_CHIP_QUANTITIES</x:t>
        </x:is>
      </x:c>
      <x:c r="L299" s="3" t="inlineStr">
        <x:is>
          <x:t xml:space="preserve">Latest chip quantity per CSP/data-center/accelerator through year-end; normalized by unit count. Shares are editable.</x:t>
        </x:is>
      </x:c>
    </x:row>
    <x:row r="300">
      <x:c r="A300" s="5" t="str">
        <x:f>B300&amp;"|"&amp;C300&amp;"|"&amp;D300&amp;"|"&amp;E300</x:f>
        <x:v>Bull|Nscale|2028|B200/B300 class</x:v>
      </x:c>
      <x:c r="B300" s="3" t="inlineStr">
        <x:is>
          <x:t xml:space="preserve">Bull</x:t>
        </x:is>
      </x:c>
      <x:c r="C300" s="3" t="inlineStr">
        <x:is>
          <x:t xml:space="preserve">Nscale</x:t>
        </x:is>
      </x:c>
      <x:c r="D300" s="3" t="n">
        <x:v>2028</x:v>
      </x:c>
      <x:c r="E300" s="25" t="inlineStr">
        <x:is>
          <x:t xml:space="preserve">B200/B300 class</x:t>
        </x:is>
      </x:c>
      <x:c r="F300" s="5" t="str">
        <x:f>IFERROR(INDEX('02x_Accelerator_Catalog'!$C$2:$C$11,MATCH(E300,'02x_Accelerator_Catalog'!$B$2:$B$11,0)),"purpose_or_unbenchmarked")</x:f>
        <x:v>b200_reference</x:v>
      </x:c>
      <x:c r="G300" s="8" t="n">
        <x:f>IFERROR(INDEX('02x_Accelerator_Catalog'!$D$2:$D$11,MATCH(E300,'02x_Accelerator_Catalog'!$B$2:$B$11,0)),"")</x:f>
        <x:v>2.17</x:v>
      </x:c>
      <x:c r="H300" s="17" t="n">
        <x:v>1</x:v>
      </x:c>
      <x:c r="I300" s="6" t="n">
        <x:f>SUMIFS($H$2:$H$573,$B$2:$B$573,B300,$C$2:$C$573,C300,$D$2:$D$573,D300)</x:f>
        <x:v>1</x:v>
      </x:c>
      <x:c r="J300" s="3" t="inlineStr">
        <x:is>
          <x:t xml:space="preserve">epoch_csp_chip_quantity_latest</x:t>
        </x:is>
      </x:c>
      <x:c r="K300" s="3" t="inlineStr">
        <x:is>
          <x:t xml:space="preserve">SRC_EPOCH_AI_DATA_CENTERS; EPOCH_RAW_CHIP_QUANTITIES</x:t>
        </x:is>
      </x:c>
      <x:c r="L300" s="3" t="inlineStr">
        <x:is>
          <x:t xml:space="preserve">Latest chip quantity per CSP/data-center/accelerator through year-end; normalized by unit count. Shares are editable.</x:t>
        </x:is>
      </x:c>
    </x:row>
    <x:row r="301">
      <x:c r="A301" s="5" t="str">
        <x:f>B301&amp;"|"&amp;C301&amp;"|"&amp;D301&amp;"|"&amp;E301</x:f>
        <x:v>Grid-Constrained / Efficiency-Upside|Nscale|2028|B200/B300 class</x:v>
      </x:c>
      <x:c r="B301" s="3" t="inlineStr">
        <x:is>
          <x:t xml:space="preserve">Grid-Constrained / Efficiency-Upside</x:t>
        </x:is>
      </x:c>
      <x:c r="C301" s="3" t="inlineStr">
        <x:is>
          <x:t xml:space="preserve">Nscale</x:t>
        </x:is>
      </x:c>
      <x:c r="D301" s="3" t="n">
        <x:v>2028</x:v>
      </x:c>
      <x:c r="E301" s="25" t="inlineStr">
        <x:is>
          <x:t xml:space="preserve">B200/B300 class</x:t>
        </x:is>
      </x:c>
      <x:c r="F301" s="5" t="str">
        <x:f>IFERROR(INDEX('02x_Accelerator_Catalog'!$C$2:$C$11,MATCH(E301,'02x_Accelerator_Catalog'!$B$2:$B$11,0)),"purpose_or_unbenchmarked")</x:f>
        <x:v>b200_reference</x:v>
      </x:c>
      <x:c r="G301" s="8" t="n">
        <x:f>IFERROR(INDEX('02x_Accelerator_Catalog'!$D$2:$D$11,MATCH(E301,'02x_Accelerator_Catalog'!$B$2:$B$11,0)),"")</x:f>
        <x:v>2.17</x:v>
      </x:c>
      <x:c r="H301" s="17" t="n">
        <x:v>1</x:v>
      </x:c>
      <x:c r="I301" s="6" t="n">
        <x:f>SUMIFS($H$2:$H$573,$B$2:$B$573,B301,$C$2:$C$573,C301,$D$2:$D$573,D301)</x:f>
        <x:v>1</x:v>
      </x:c>
      <x:c r="J301" s="3" t="inlineStr">
        <x:is>
          <x:t xml:space="preserve">epoch_csp_chip_quantity_latest</x:t>
        </x:is>
      </x:c>
      <x:c r="K301" s="3" t="inlineStr">
        <x:is>
          <x:t xml:space="preserve">SRC_EPOCH_AI_DATA_CENTERS; EPOCH_RAW_CHIP_QUANTITIES</x:t>
        </x:is>
      </x:c>
      <x:c r="L301" s="3" t="inlineStr">
        <x:is>
          <x:t xml:space="preserve">Latest chip quantity per CSP/data-center/accelerator through year-end; normalized by unit count. Shares are editable.</x:t>
        </x:is>
      </x:c>
    </x:row>
    <x:row r="302">
      <x:c r="A302" s="5" t="str">
        <x:f>B302&amp;"|"&amp;C302&amp;"|"&amp;D302&amp;"|"&amp;E302</x:f>
        <x:v>Bear|Nscale|2029|B200/B300 class</x:v>
      </x:c>
      <x:c r="B302" s="3" t="inlineStr">
        <x:is>
          <x:t xml:space="preserve">Bear</x:t>
        </x:is>
      </x:c>
      <x:c r="C302" s="3" t="inlineStr">
        <x:is>
          <x:t xml:space="preserve">Nscale</x:t>
        </x:is>
      </x:c>
      <x:c r="D302" s="3" t="n">
        <x:v>2029</x:v>
      </x:c>
      <x:c r="E302" s="25" t="inlineStr">
        <x:is>
          <x:t xml:space="preserve">B200/B300 class</x:t>
        </x:is>
      </x:c>
      <x:c r="F302" s="5" t="str">
        <x:f>IFERROR(INDEX('02x_Accelerator_Catalog'!$C$2:$C$11,MATCH(E302,'02x_Accelerator_Catalog'!$B$2:$B$11,0)),"purpose_or_unbenchmarked")</x:f>
        <x:v>b200_reference</x:v>
      </x:c>
      <x:c r="G302" s="8" t="n">
        <x:f>IFERROR(INDEX('02x_Accelerator_Catalog'!$D$2:$D$11,MATCH(E302,'02x_Accelerator_Catalog'!$B$2:$B$11,0)),"")</x:f>
        <x:v>2.17</x:v>
      </x:c>
      <x:c r="H302" s="17" t="n">
        <x:v>1</x:v>
      </x:c>
      <x:c r="I302" s="6" t="n">
        <x:f>SUMIFS($H$2:$H$573,$B$2:$B$573,B302,$C$2:$C$573,C302,$D$2:$D$573,D302)</x:f>
        <x:v>1</x:v>
      </x:c>
      <x:c r="J302" s="3" t="inlineStr">
        <x:is>
          <x:t xml:space="preserve">epoch_csp_chip_quantity_latest</x:t>
        </x:is>
      </x:c>
      <x:c r="K302" s="3" t="inlineStr">
        <x:is>
          <x:t xml:space="preserve">SRC_EPOCH_AI_DATA_CENTERS; EPOCH_RAW_CHIP_QUANTITIES</x:t>
        </x:is>
      </x:c>
      <x:c r="L302" s="3" t="inlineStr">
        <x:is>
          <x:t xml:space="preserve">Latest chip quantity per CSP/data-center/accelerator through year-end; normalized by unit count. Shares are editable.</x:t>
        </x:is>
      </x:c>
    </x:row>
    <x:row r="303">
      <x:c r="A303" s="5" t="str">
        <x:f>B303&amp;"|"&amp;C303&amp;"|"&amp;D303&amp;"|"&amp;E303</x:f>
        <x:v>Base|Nscale|2029|B200/B300 class</x:v>
      </x:c>
      <x:c r="B303" s="3" t="inlineStr">
        <x:is>
          <x:t xml:space="preserve">Base</x:t>
        </x:is>
      </x:c>
      <x:c r="C303" s="3" t="inlineStr">
        <x:is>
          <x:t xml:space="preserve">Nscale</x:t>
        </x:is>
      </x:c>
      <x:c r="D303" s="3" t="n">
        <x:v>2029</x:v>
      </x:c>
      <x:c r="E303" s="25" t="inlineStr">
        <x:is>
          <x:t xml:space="preserve">B200/B300 class</x:t>
        </x:is>
      </x:c>
      <x:c r="F303" s="5" t="str">
        <x:f>IFERROR(INDEX('02x_Accelerator_Catalog'!$C$2:$C$11,MATCH(E303,'02x_Accelerator_Catalog'!$B$2:$B$11,0)),"purpose_or_unbenchmarked")</x:f>
        <x:v>b200_reference</x:v>
      </x:c>
      <x:c r="G303" s="8" t="n">
        <x:f>IFERROR(INDEX('02x_Accelerator_Catalog'!$D$2:$D$11,MATCH(E303,'02x_Accelerator_Catalog'!$B$2:$B$11,0)),"")</x:f>
        <x:v>2.17</x:v>
      </x:c>
      <x:c r="H303" s="17" t="n">
        <x:v>1</x:v>
      </x:c>
      <x:c r="I303" s="6" t="n">
        <x:f>SUMIFS($H$2:$H$573,$B$2:$B$573,B303,$C$2:$C$573,C303,$D$2:$D$573,D303)</x:f>
        <x:v>1</x:v>
      </x:c>
      <x:c r="J303" s="3" t="inlineStr">
        <x:is>
          <x:t xml:space="preserve">epoch_csp_chip_quantity_latest</x:t>
        </x:is>
      </x:c>
      <x:c r="K303" s="3" t="inlineStr">
        <x:is>
          <x:t xml:space="preserve">SRC_EPOCH_AI_DATA_CENTERS; EPOCH_RAW_CHIP_QUANTITIES</x:t>
        </x:is>
      </x:c>
      <x:c r="L303" s="3" t="inlineStr">
        <x:is>
          <x:t xml:space="preserve">Latest chip quantity per CSP/data-center/accelerator through year-end; normalized by unit count. Shares are editable.</x:t>
        </x:is>
      </x:c>
    </x:row>
    <x:row r="304">
      <x:c r="A304" s="5" t="str">
        <x:f>B304&amp;"|"&amp;C304&amp;"|"&amp;D304&amp;"|"&amp;E304</x:f>
        <x:v>Bull|Nscale|2029|B200/B300 class</x:v>
      </x:c>
      <x:c r="B304" s="3" t="inlineStr">
        <x:is>
          <x:t xml:space="preserve">Bull</x:t>
        </x:is>
      </x:c>
      <x:c r="C304" s="3" t="inlineStr">
        <x:is>
          <x:t xml:space="preserve">Nscale</x:t>
        </x:is>
      </x:c>
      <x:c r="D304" s="3" t="n">
        <x:v>2029</x:v>
      </x:c>
      <x:c r="E304" s="25" t="inlineStr">
        <x:is>
          <x:t xml:space="preserve">B200/B300 class</x:t>
        </x:is>
      </x:c>
      <x:c r="F304" s="5" t="str">
        <x:f>IFERROR(INDEX('02x_Accelerator_Catalog'!$C$2:$C$11,MATCH(E304,'02x_Accelerator_Catalog'!$B$2:$B$11,0)),"purpose_or_unbenchmarked")</x:f>
        <x:v>b200_reference</x:v>
      </x:c>
      <x:c r="G304" s="8" t="n">
        <x:f>IFERROR(INDEX('02x_Accelerator_Catalog'!$D$2:$D$11,MATCH(E304,'02x_Accelerator_Catalog'!$B$2:$B$11,0)),"")</x:f>
        <x:v>2.17</x:v>
      </x:c>
      <x:c r="H304" s="17" t="n">
        <x:v>1</x:v>
      </x:c>
      <x:c r="I304" s="6" t="n">
        <x:f>SUMIFS($H$2:$H$573,$B$2:$B$573,B304,$C$2:$C$573,C304,$D$2:$D$573,D304)</x:f>
        <x:v>1</x:v>
      </x:c>
      <x:c r="J304" s="3" t="inlineStr">
        <x:is>
          <x:t xml:space="preserve">epoch_csp_chip_quantity_latest</x:t>
        </x:is>
      </x:c>
      <x:c r="K304" s="3" t="inlineStr">
        <x:is>
          <x:t xml:space="preserve">SRC_EPOCH_AI_DATA_CENTERS; EPOCH_RAW_CHIP_QUANTITIES</x:t>
        </x:is>
      </x:c>
      <x:c r="L304" s="3" t="inlineStr">
        <x:is>
          <x:t xml:space="preserve">Latest chip quantity per CSP/data-center/accelerator through year-end; normalized by unit count. Shares are editable.</x:t>
        </x:is>
      </x:c>
    </x:row>
    <x:row r="305">
      <x:c r="A305" s="5" t="str">
        <x:f>B305&amp;"|"&amp;C305&amp;"|"&amp;D305&amp;"|"&amp;E305</x:f>
        <x:v>Grid-Constrained / Efficiency-Upside|Nscale|2029|B200/B300 class</x:v>
      </x:c>
      <x:c r="B305" s="3" t="inlineStr">
        <x:is>
          <x:t xml:space="preserve">Grid-Constrained / Efficiency-Upside</x:t>
        </x:is>
      </x:c>
      <x:c r="C305" s="3" t="inlineStr">
        <x:is>
          <x:t xml:space="preserve">Nscale</x:t>
        </x:is>
      </x:c>
      <x:c r="D305" s="3" t="n">
        <x:v>2029</x:v>
      </x:c>
      <x:c r="E305" s="25" t="inlineStr">
        <x:is>
          <x:t xml:space="preserve">B200/B300 class</x:t>
        </x:is>
      </x:c>
      <x:c r="F305" s="5" t="str">
        <x:f>IFERROR(INDEX('02x_Accelerator_Catalog'!$C$2:$C$11,MATCH(E305,'02x_Accelerator_Catalog'!$B$2:$B$11,0)),"purpose_or_unbenchmarked")</x:f>
        <x:v>b200_reference</x:v>
      </x:c>
      <x:c r="G305" s="8" t="n">
        <x:f>IFERROR(INDEX('02x_Accelerator_Catalog'!$D$2:$D$11,MATCH(E305,'02x_Accelerator_Catalog'!$B$2:$B$11,0)),"")</x:f>
        <x:v>2.17</x:v>
      </x:c>
      <x:c r="H305" s="17" t="n">
        <x:v>1</x:v>
      </x:c>
      <x:c r="I305" s="6" t="n">
        <x:f>SUMIFS($H$2:$H$573,$B$2:$B$573,B305,$C$2:$C$573,C305,$D$2:$D$573,D305)</x:f>
        <x:v>1</x:v>
      </x:c>
      <x:c r="J305" s="3" t="inlineStr">
        <x:is>
          <x:t xml:space="preserve">epoch_csp_chip_quantity_latest</x:t>
        </x:is>
      </x:c>
      <x:c r="K305" s="3" t="inlineStr">
        <x:is>
          <x:t xml:space="preserve">SRC_EPOCH_AI_DATA_CENTERS; EPOCH_RAW_CHIP_QUANTITIES</x:t>
        </x:is>
      </x:c>
      <x:c r="L305" s="3" t="inlineStr">
        <x:is>
          <x:t xml:space="preserve">Latest chip quantity per CSP/data-center/accelerator through year-end; normalized by unit count. Shares are editable.</x:t>
        </x:is>
      </x:c>
    </x:row>
    <x:row r="306">
      <x:c r="A306" s="5" t="str">
        <x:f>B306&amp;"|"&amp;C306&amp;"|"&amp;D306&amp;"|"&amp;E306</x:f>
        <x:v>Bear|Nscale|2030|B200/B300 class</x:v>
      </x:c>
      <x:c r="B306" s="3" t="inlineStr">
        <x:is>
          <x:t xml:space="preserve">Bear</x:t>
        </x:is>
      </x:c>
      <x:c r="C306" s="3" t="inlineStr">
        <x:is>
          <x:t xml:space="preserve">Nscale</x:t>
        </x:is>
      </x:c>
      <x:c r="D306" s="3" t="n">
        <x:v>2030</x:v>
      </x:c>
      <x:c r="E306" s="25" t="inlineStr">
        <x:is>
          <x:t xml:space="preserve">B200/B300 class</x:t>
        </x:is>
      </x:c>
      <x:c r="F306" s="5" t="str">
        <x:f>IFERROR(INDEX('02x_Accelerator_Catalog'!$C$2:$C$11,MATCH(E306,'02x_Accelerator_Catalog'!$B$2:$B$11,0)),"purpose_or_unbenchmarked")</x:f>
        <x:v>b200_reference</x:v>
      </x:c>
      <x:c r="G306" s="8" t="n">
        <x:f>IFERROR(INDEX('02x_Accelerator_Catalog'!$D$2:$D$11,MATCH(E306,'02x_Accelerator_Catalog'!$B$2:$B$11,0)),"")</x:f>
        <x:v>2.17</x:v>
      </x:c>
      <x:c r="H306" s="17" t="n">
        <x:v>1</x:v>
      </x:c>
      <x:c r="I306" s="6" t="n">
        <x:f>SUMIFS($H$2:$H$573,$B$2:$B$573,B306,$C$2:$C$573,C306,$D$2:$D$573,D306)</x:f>
        <x:v>1</x:v>
      </x:c>
      <x:c r="J306" s="3" t="inlineStr">
        <x:is>
          <x:t xml:space="preserve">epoch_csp_chip_quantity_latest</x:t>
        </x:is>
      </x:c>
      <x:c r="K306" s="3" t="inlineStr">
        <x:is>
          <x:t xml:space="preserve">SRC_EPOCH_AI_DATA_CENTERS; EPOCH_RAW_CHIP_QUANTITIES</x:t>
        </x:is>
      </x:c>
      <x:c r="L306" s="3" t="inlineStr">
        <x:is>
          <x:t xml:space="preserve">Latest chip quantity per CSP/data-center/accelerator through year-end; normalized by unit count. Shares are editable.</x:t>
        </x:is>
      </x:c>
    </x:row>
    <x:row r="307">
      <x:c r="A307" s="5" t="str">
        <x:f>B307&amp;"|"&amp;C307&amp;"|"&amp;D307&amp;"|"&amp;E307</x:f>
        <x:v>Base|Nscale|2030|B200/B300 class</x:v>
      </x:c>
      <x:c r="B307" s="3" t="inlineStr">
        <x:is>
          <x:t xml:space="preserve">Base</x:t>
        </x:is>
      </x:c>
      <x:c r="C307" s="3" t="inlineStr">
        <x:is>
          <x:t xml:space="preserve">Nscale</x:t>
        </x:is>
      </x:c>
      <x:c r="D307" s="3" t="n">
        <x:v>2030</x:v>
      </x:c>
      <x:c r="E307" s="25" t="inlineStr">
        <x:is>
          <x:t xml:space="preserve">B200/B300 class</x:t>
        </x:is>
      </x:c>
      <x:c r="F307" s="5" t="str">
        <x:f>IFERROR(INDEX('02x_Accelerator_Catalog'!$C$2:$C$11,MATCH(E307,'02x_Accelerator_Catalog'!$B$2:$B$11,0)),"purpose_or_unbenchmarked")</x:f>
        <x:v>b200_reference</x:v>
      </x:c>
      <x:c r="G307" s="8" t="n">
        <x:f>IFERROR(INDEX('02x_Accelerator_Catalog'!$D$2:$D$11,MATCH(E307,'02x_Accelerator_Catalog'!$B$2:$B$11,0)),"")</x:f>
        <x:v>2.17</x:v>
      </x:c>
      <x:c r="H307" s="17" t="n">
        <x:v>1</x:v>
      </x:c>
      <x:c r="I307" s="6" t="n">
        <x:f>SUMIFS($H$2:$H$573,$B$2:$B$573,B307,$C$2:$C$573,C307,$D$2:$D$573,D307)</x:f>
        <x:v>1</x:v>
      </x:c>
      <x:c r="J307" s="3" t="inlineStr">
        <x:is>
          <x:t xml:space="preserve">epoch_csp_chip_quantity_latest</x:t>
        </x:is>
      </x:c>
      <x:c r="K307" s="3" t="inlineStr">
        <x:is>
          <x:t xml:space="preserve">SRC_EPOCH_AI_DATA_CENTERS; EPOCH_RAW_CHIP_QUANTITIES</x:t>
        </x:is>
      </x:c>
      <x:c r="L307" s="3" t="inlineStr">
        <x:is>
          <x:t xml:space="preserve">Latest chip quantity per CSP/data-center/accelerator through year-end; normalized by unit count. Shares are editable.</x:t>
        </x:is>
      </x:c>
    </x:row>
    <x:row r="308">
      <x:c r="A308" s="5" t="str">
        <x:f>B308&amp;"|"&amp;C308&amp;"|"&amp;D308&amp;"|"&amp;E308</x:f>
        <x:v>Bull|Nscale|2030|B200/B300 class</x:v>
      </x:c>
      <x:c r="B308" s="3" t="inlineStr">
        <x:is>
          <x:t xml:space="preserve">Bull</x:t>
        </x:is>
      </x:c>
      <x:c r="C308" s="3" t="inlineStr">
        <x:is>
          <x:t xml:space="preserve">Nscale</x:t>
        </x:is>
      </x:c>
      <x:c r="D308" s="3" t="n">
        <x:v>2030</x:v>
      </x:c>
      <x:c r="E308" s="25" t="inlineStr">
        <x:is>
          <x:t xml:space="preserve">B200/B300 class</x:t>
        </x:is>
      </x:c>
      <x:c r="F308" s="5" t="str">
        <x:f>IFERROR(INDEX('02x_Accelerator_Catalog'!$C$2:$C$11,MATCH(E308,'02x_Accelerator_Catalog'!$B$2:$B$11,0)),"purpose_or_unbenchmarked")</x:f>
        <x:v>b200_reference</x:v>
      </x:c>
      <x:c r="G308" s="8" t="n">
        <x:f>IFERROR(INDEX('02x_Accelerator_Catalog'!$D$2:$D$11,MATCH(E308,'02x_Accelerator_Catalog'!$B$2:$B$11,0)),"")</x:f>
        <x:v>2.17</x:v>
      </x:c>
      <x:c r="H308" s="17" t="n">
        <x:v>1</x:v>
      </x:c>
      <x:c r="I308" s="6" t="n">
        <x:f>SUMIFS($H$2:$H$573,$B$2:$B$573,B308,$C$2:$C$573,C308,$D$2:$D$573,D308)</x:f>
        <x:v>1</x:v>
      </x:c>
      <x:c r="J308" s="3" t="inlineStr">
        <x:is>
          <x:t xml:space="preserve">epoch_csp_chip_quantity_latest</x:t>
        </x:is>
      </x:c>
      <x:c r="K308" s="3" t="inlineStr">
        <x:is>
          <x:t xml:space="preserve">SRC_EPOCH_AI_DATA_CENTERS; EPOCH_RAW_CHIP_QUANTITIES</x:t>
        </x:is>
      </x:c>
      <x:c r="L308" s="3" t="inlineStr">
        <x:is>
          <x:t xml:space="preserve">Latest chip quantity per CSP/data-center/accelerator through year-end; normalized by unit count. Shares are editable.</x:t>
        </x:is>
      </x:c>
    </x:row>
    <x:row r="309">
      <x:c r="A309" s="5" t="str">
        <x:f>B309&amp;"|"&amp;C309&amp;"|"&amp;D309&amp;"|"&amp;E309</x:f>
        <x:v>Grid-Constrained / Efficiency-Upside|Nscale|2030|B200/B300 class</x:v>
      </x:c>
      <x:c r="B309" s="3" t="inlineStr">
        <x:is>
          <x:t xml:space="preserve">Grid-Constrained / Efficiency-Upside</x:t>
        </x:is>
      </x:c>
      <x:c r="C309" s="3" t="inlineStr">
        <x:is>
          <x:t xml:space="preserve">Nscale</x:t>
        </x:is>
      </x:c>
      <x:c r="D309" s="3" t="n">
        <x:v>2030</x:v>
      </x:c>
      <x:c r="E309" s="25" t="inlineStr">
        <x:is>
          <x:t xml:space="preserve">B200/B300 class</x:t>
        </x:is>
      </x:c>
      <x:c r="F309" s="5" t="str">
        <x:f>IFERROR(INDEX('02x_Accelerator_Catalog'!$C$2:$C$11,MATCH(E309,'02x_Accelerator_Catalog'!$B$2:$B$11,0)),"purpose_or_unbenchmarked")</x:f>
        <x:v>b200_reference</x:v>
      </x:c>
      <x:c r="G309" s="8" t="n">
        <x:f>IFERROR(INDEX('02x_Accelerator_Catalog'!$D$2:$D$11,MATCH(E309,'02x_Accelerator_Catalog'!$B$2:$B$11,0)),"")</x:f>
        <x:v>2.17</x:v>
      </x:c>
      <x:c r="H309" s="17" t="n">
        <x:v>1</x:v>
      </x:c>
      <x:c r="I309" s="6" t="n">
        <x:f>SUMIFS($H$2:$H$573,$B$2:$B$573,B309,$C$2:$C$573,C309,$D$2:$D$573,D309)</x:f>
        <x:v>1</x:v>
      </x:c>
      <x:c r="J309" s="3" t="inlineStr">
        <x:is>
          <x:t xml:space="preserve">epoch_csp_chip_quantity_latest</x:t>
        </x:is>
      </x:c>
      <x:c r="K309" s="3" t="inlineStr">
        <x:is>
          <x:t xml:space="preserve">SRC_EPOCH_AI_DATA_CENTERS; EPOCH_RAW_CHIP_QUANTITIES</x:t>
        </x:is>
      </x:c>
      <x:c r="L309" s="3" t="inlineStr">
        <x:is>
          <x:t xml:space="preserve">Latest chip quantity per CSP/data-center/accelerator through year-end; normalized by unit count. Shares are editable.</x:t>
        </x:is>
      </x:c>
    </x:row>
    <x:row r="310">
      <x:c r="A310" s="5" t="str">
        <x:f>B310&amp;"|"&amp;C310&amp;"|"&amp;D310&amp;"|"&amp;E310</x:f>
        <x:v>Bear|CoreWeave|2026|B200/B300 class</x:v>
      </x:c>
      <x:c r="B310" s="3" t="inlineStr">
        <x:is>
          <x:t xml:space="preserve">Bear</x:t>
        </x:is>
      </x:c>
      <x:c r="C310" s="3" t="inlineStr">
        <x:is>
          <x:t xml:space="preserve">CoreWeave</x:t>
        </x:is>
      </x:c>
      <x:c r="D310" s="3" t="n">
        <x:v>2026</x:v>
      </x:c>
      <x:c r="E310" s="25" t="inlineStr">
        <x:is>
          <x:t xml:space="preserve">B200/B300 class</x:t>
        </x:is>
      </x:c>
      <x:c r="F310" s="5" t="str">
        <x:f>IFERROR(INDEX('02x_Accelerator_Catalog'!$C$2:$C$11,MATCH(E310,'02x_Accelerator_Catalog'!$B$2:$B$11,0)),"purpose_or_unbenchmarked")</x:f>
        <x:v>b200_reference</x:v>
      </x:c>
      <x:c r="G310" s="8" t="n">
        <x:f>IFERROR(INDEX('02x_Accelerator_Catalog'!$D$2:$D$11,MATCH(E310,'02x_Accelerator_Catalog'!$B$2:$B$11,0)),"")</x:f>
        <x:v>2.17</x:v>
      </x:c>
      <x:c r="H310" s="17" t="n">
        <x:v>0.94979589</x:v>
      </x:c>
      <x:c r="I310" s="6" t="n">
        <x:f>SUMIFS($H$2:$H$573,$B$2:$B$573,B310,$C$2:$C$573,C310,$D$2:$D$573,D310)</x:f>
        <x:v>1</x:v>
      </x:c>
      <x:c r="J310" s="3" t="inlineStr">
        <x:is>
          <x:t xml:space="preserve">epoch_csp_chip_quantity_latest</x:t>
        </x:is>
      </x:c>
      <x:c r="K310" s="3" t="inlineStr">
        <x:is>
          <x:t xml:space="preserve">SRC_EPOCH_AI_DATA_CENTERS; EPOCH_RAW_CHIP_QUANTITIES</x:t>
        </x:is>
      </x:c>
      <x:c r="L310" s="3" t="inlineStr">
        <x:is>
          <x:t xml:space="preserve">Latest chip quantity per CSP/data-center/accelerator through year-end; normalized by unit count. Shares are editable.</x:t>
        </x:is>
      </x:c>
    </x:row>
    <x:row r="311">
      <x:c r="A311" s="5" t="str">
        <x:f>B311&amp;"|"&amp;C311&amp;"|"&amp;D311&amp;"|"&amp;E311</x:f>
        <x:v>Bear|CoreWeave|2026|H100/H200/A100 class</x:v>
      </x:c>
      <x:c r="B311" s="3" t="inlineStr">
        <x:is>
          <x:t xml:space="preserve">Bear</x:t>
        </x:is>
      </x:c>
      <x:c r="C311" s="3" t="inlineStr">
        <x:is>
          <x:t xml:space="preserve">CoreWeave</x:t>
        </x:is>
      </x:c>
      <x:c r="D311" s="3" t="n">
        <x:v>2026</x:v>
      </x:c>
      <x:c r="E311" s="25" t="inlineStr">
        <x:is>
          <x:t xml:space="preserve">H100/H200/A100 class</x:t>
        </x:is>
      </x:c>
      <x:c r="F311" s="5" t="str">
        <x:f>IFERROR(INDEX('02x_Accelerator_Catalog'!$C$2:$C$11,MATCH(E311,'02x_Accelerator_Catalog'!$B$2:$B$11,0)),"purpose_or_unbenchmarked")</x:f>
        <x:v>h200_reference</x:v>
      </x:c>
      <x:c r="G311" s="8" t="n">
        <x:f>IFERROR(INDEX('02x_Accelerator_Catalog'!$D$2:$D$11,MATCH(E311,'02x_Accelerator_Catalog'!$B$2:$B$11,0)),"")</x:f>
        <x:v>1.73</x:v>
      </x:c>
      <x:c r="H311" s="17" t="n">
        <x:v>0.05020411</x:v>
      </x:c>
      <x:c r="I311" s="6" t="n">
        <x:f>SUMIFS($H$2:$H$573,$B$2:$B$573,B311,$C$2:$C$573,C311,$D$2:$D$573,D311)</x:f>
        <x:v>1</x:v>
      </x:c>
      <x:c r="J311" s="3" t="inlineStr">
        <x:is>
          <x:t xml:space="preserve">epoch_csp_chip_quantity_latest</x:t>
        </x:is>
      </x:c>
      <x:c r="K311" s="3" t="inlineStr">
        <x:is>
          <x:t xml:space="preserve">SRC_EPOCH_AI_DATA_CENTERS; EPOCH_RAW_CHIP_QUANTITIES</x:t>
        </x:is>
      </x:c>
      <x:c r="L311" s="3" t="inlineStr">
        <x:is>
          <x:t xml:space="preserve">Latest chip quantity per CSP/data-center/accelerator through year-end; normalized by unit count. Shares are editable.</x:t>
        </x:is>
      </x:c>
    </x:row>
    <x:row r="312">
      <x:c r="A312" s="5" t="str">
        <x:f>B312&amp;"|"&amp;C312&amp;"|"&amp;D312&amp;"|"&amp;E312</x:f>
        <x:v>Base|CoreWeave|2026|B200/B300 class</x:v>
      </x:c>
      <x:c r="B312" s="3" t="inlineStr">
        <x:is>
          <x:t xml:space="preserve">Base</x:t>
        </x:is>
      </x:c>
      <x:c r="C312" s="3" t="inlineStr">
        <x:is>
          <x:t xml:space="preserve">CoreWeave</x:t>
        </x:is>
      </x:c>
      <x:c r="D312" s="3" t="n">
        <x:v>2026</x:v>
      </x:c>
      <x:c r="E312" s="25" t="inlineStr">
        <x:is>
          <x:t xml:space="preserve">B200/B300 class</x:t>
        </x:is>
      </x:c>
      <x:c r="F312" s="5" t="str">
        <x:f>IFERROR(INDEX('02x_Accelerator_Catalog'!$C$2:$C$11,MATCH(E312,'02x_Accelerator_Catalog'!$B$2:$B$11,0)),"purpose_or_unbenchmarked")</x:f>
        <x:v>b200_reference</x:v>
      </x:c>
      <x:c r="G312" s="8" t="n">
        <x:f>IFERROR(INDEX('02x_Accelerator_Catalog'!$D$2:$D$11,MATCH(E312,'02x_Accelerator_Catalog'!$B$2:$B$11,0)),"")</x:f>
        <x:v>2.17</x:v>
      </x:c>
      <x:c r="H312" s="17" t="n">
        <x:v>0.94979589</x:v>
      </x:c>
      <x:c r="I312" s="6" t="n">
        <x:f>SUMIFS($H$2:$H$573,$B$2:$B$573,B312,$C$2:$C$573,C312,$D$2:$D$573,D312)</x:f>
        <x:v>1</x:v>
      </x:c>
      <x:c r="J312" s="3" t="inlineStr">
        <x:is>
          <x:t xml:space="preserve">epoch_csp_chip_quantity_latest</x:t>
        </x:is>
      </x:c>
      <x:c r="K312" s="3" t="inlineStr">
        <x:is>
          <x:t xml:space="preserve">SRC_EPOCH_AI_DATA_CENTERS; EPOCH_RAW_CHIP_QUANTITIES</x:t>
        </x:is>
      </x:c>
      <x:c r="L312" s="3" t="inlineStr">
        <x:is>
          <x:t xml:space="preserve">Latest chip quantity per CSP/data-center/accelerator through year-end; normalized by unit count. Shares are editable.</x:t>
        </x:is>
      </x:c>
    </x:row>
    <x:row r="313">
      <x:c r="A313" s="5" t="str">
        <x:f>B313&amp;"|"&amp;C313&amp;"|"&amp;D313&amp;"|"&amp;E313</x:f>
        <x:v>Base|CoreWeave|2026|H100/H200/A100 class</x:v>
      </x:c>
      <x:c r="B313" s="3" t="inlineStr">
        <x:is>
          <x:t xml:space="preserve">Base</x:t>
        </x:is>
      </x:c>
      <x:c r="C313" s="3" t="inlineStr">
        <x:is>
          <x:t xml:space="preserve">CoreWeave</x:t>
        </x:is>
      </x:c>
      <x:c r="D313" s="3" t="n">
        <x:v>2026</x:v>
      </x:c>
      <x:c r="E313" s="25" t="inlineStr">
        <x:is>
          <x:t xml:space="preserve">H100/H200/A100 class</x:t>
        </x:is>
      </x:c>
      <x:c r="F313" s="5" t="str">
        <x:f>IFERROR(INDEX('02x_Accelerator_Catalog'!$C$2:$C$11,MATCH(E313,'02x_Accelerator_Catalog'!$B$2:$B$11,0)),"purpose_or_unbenchmarked")</x:f>
        <x:v>h200_reference</x:v>
      </x:c>
      <x:c r="G313" s="8" t="n">
        <x:f>IFERROR(INDEX('02x_Accelerator_Catalog'!$D$2:$D$11,MATCH(E313,'02x_Accelerator_Catalog'!$B$2:$B$11,0)),"")</x:f>
        <x:v>1.73</x:v>
      </x:c>
      <x:c r="H313" s="17" t="n">
        <x:v>0.05020411</x:v>
      </x:c>
      <x:c r="I313" s="6" t="n">
        <x:f>SUMIFS($H$2:$H$573,$B$2:$B$573,B313,$C$2:$C$573,C313,$D$2:$D$573,D313)</x:f>
        <x:v>1</x:v>
      </x:c>
      <x:c r="J313" s="3" t="inlineStr">
        <x:is>
          <x:t xml:space="preserve">epoch_csp_chip_quantity_latest</x:t>
        </x:is>
      </x:c>
      <x:c r="K313" s="3" t="inlineStr">
        <x:is>
          <x:t xml:space="preserve">SRC_EPOCH_AI_DATA_CENTERS; EPOCH_RAW_CHIP_QUANTITIES</x:t>
        </x:is>
      </x:c>
      <x:c r="L313" s="3" t="inlineStr">
        <x:is>
          <x:t xml:space="preserve">Latest chip quantity per CSP/data-center/accelerator through year-end; normalized by unit count. Shares are editable.</x:t>
        </x:is>
      </x:c>
    </x:row>
    <x:row r="314">
      <x:c r="A314" s="5" t="str">
        <x:f>B314&amp;"|"&amp;C314&amp;"|"&amp;D314&amp;"|"&amp;E314</x:f>
        <x:v>Bull|CoreWeave|2026|B200/B300 class</x:v>
      </x:c>
      <x:c r="B314" s="3" t="inlineStr">
        <x:is>
          <x:t xml:space="preserve">Bull</x:t>
        </x:is>
      </x:c>
      <x:c r="C314" s="3" t="inlineStr">
        <x:is>
          <x:t xml:space="preserve">CoreWeave</x:t>
        </x:is>
      </x:c>
      <x:c r="D314" s="3" t="n">
        <x:v>2026</x:v>
      </x:c>
      <x:c r="E314" s="25" t="inlineStr">
        <x:is>
          <x:t xml:space="preserve">B200/B300 class</x:t>
        </x:is>
      </x:c>
      <x:c r="F314" s="5" t="str">
        <x:f>IFERROR(INDEX('02x_Accelerator_Catalog'!$C$2:$C$11,MATCH(E314,'02x_Accelerator_Catalog'!$B$2:$B$11,0)),"purpose_or_unbenchmarked")</x:f>
        <x:v>b200_reference</x:v>
      </x:c>
      <x:c r="G314" s="8" t="n">
        <x:f>IFERROR(INDEX('02x_Accelerator_Catalog'!$D$2:$D$11,MATCH(E314,'02x_Accelerator_Catalog'!$B$2:$B$11,0)),"")</x:f>
        <x:v>2.17</x:v>
      </x:c>
      <x:c r="H314" s="17" t="n">
        <x:v>0.94979589</x:v>
      </x:c>
      <x:c r="I314" s="6" t="n">
        <x:f>SUMIFS($H$2:$H$573,$B$2:$B$573,B314,$C$2:$C$573,C314,$D$2:$D$573,D314)</x:f>
        <x:v>1</x:v>
      </x:c>
      <x:c r="J314" s="3" t="inlineStr">
        <x:is>
          <x:t xml:space="preserve">epoch_csp_chip_quantity_latest</x:t>
        </x:is>
      </x:c>
      <x:c r="K314" s="3" t="inlineStr">
        <x:is>
          <x:t xml:space="preserve">SRC_EPOCH_AI_DATA_CENTERS; EPOCH_RAW_CHIP_QUANTITIES</x:t>
        </x:is>
      </x:c>
      <x:c r="L314" s="3" t="inlineStr">
        <x:is>
          <x:t xml:space="preserve">Latest chip quantity per CSP/data-center/accelerator through year-end; normalized by unit count. Shares are editable.</x:t>
        </x:is>
      </x:c>
    </x:row>
    <x:row r="315">
      <x:c r="A315" s="5" t="str">
        <x:f>B315&amp;"|"&amp;C315&amp;"|"&amp;D315&amp;"|"&amp;E315</x:f>
        <x:v>Bull|CoreWeave|2026|H100/H200/A100 class</x:v>
      </x:c>
      <x:c r="B315" s="3" t="inlineStr">
        <x:is>
          <x:t xml:space="preserve">Bull</x:t>
        </x:is>
      </x:c>
      <x:c r="C315" s="3" t="inlineStr">
        <x:is>
          <x:t xml:space="preserve">CoreWeave</x:t>
        </x:is>
      </x:c>
      <x:c r="D315" s="3" t="n">
        <x:v>2026</x:v>
      </x:c>
      <x:c r="E315" s="25" t="inlineStr">
        <x:is>
          <x:t xml:space="preserve">H100/H200/A100 class</x:t>
        </x:is>
      </x:c>
      <x:c r="F315" s="5" t="str">
        <x:f>IFERROR(INDEX('02x_Accelerator_Catalog'!$C$2:$C$11,MATCH(E315,'02x_Accelerator_Catalog'!$B$2:$B$11,0)),"purpose_or_unbenchmarked")</x:f>
        <x:v>h200_reference</x:v>
      </x:c>
      <x:c r="G315" s="8" t="n">
        <x:f>IFERROR(INDEX('02x_Accelerator_Catalog'!$D$2:$D$11,MATCH(E315,'02x_Accelerator_Catalog'!$B$2:$B$11,0)),"")</x:f>
        <x:v>1.73</x:v>
      </x:c>
      <x:c r="H315" s="17" t="n">
        <x:v>0.05020411</x:v>
      </x:c>
      <x:c r="I315" s="6" t="n">
        <x:f>SUMIFS($H$2:$H$573,$B$2:$B$573,B315,$C$2:$C$573,C315,$D$2:$D$573,D315)</x:f>
        <x:v>1</x:v>
      </x:c>
      <x:c r="J315" s="3" t="inlineStr">
        <x:is>
          <x:t xml:space="preserve">epoch_csp_chip_quantity_latest</x:t>
        </x:is>
      </x:c>
      <x:c r="K315" s="3" t="inlineStr">
        <x:is>
          <x:t xml:space="preserve">SRC_EPOCH_AI_DATA_CENTERS; EPOCH_RAW_CHIP_QUANTITIES</x:t>
        </x:is>
      </x:c>
      <x:c r="L315" s="3" t="inlineStr">
        <x:is>
          <x:t xml:space="preserve">Latest chip quantity per CSP/data-center/accelerator through year-end; normalized by unit count. Shares are editable.</x:t>
        </x:is>
      </x:c>
    </x:row>
    <x:row r="316">
      <x:c r="A316" s="5" t="str">
        <x:f>B316&amp;"|"&amp;C316&amp;"|"&amp;D316&amp;"|"&amp;E316</x:f>
        <x:v>Grid-Constrained / Efficiency-Upside|CoreWeave|2026|B200/B300 class</x:v>
      </x:c>
      <x:c r="B316" s="3" t="inlineStr">
        <x:is>
          <x:t xml:space="preserve">Grid-Constrained / Efficiency-Upside</x:t>
        </x:is>
      </x:c>
      <x:c r="C316" s="3" t="inlineStr">
        <x:is>
          <x:t xml:space="preserve">CoreWeave</x:t>
        </x:is>
      </x:c>
      <x:c r="D316" s="3" t="n">
        <x:v>2026</x:v>
      </x:c>
      <x:c r="E316" s="25" t="inlineStr">
        <x:is>
          <x:t xml:space="preserve">B200/B300 class</x:t>
        </x:is>
      </x:c>
      <x:c r="F316" s="5" t="str">
        <x:f>IFERROR(INDEX('02x_Accelerator_Catalog'!$C$2:$C$11,MATCH(E316,'02x_Accelerator_Catalog'!$B$2:$B$11,0)),"purpose_or_unbenchmarked")</x:f>
        <x:v>b200_reference</x:v>
      </x:c>
      <x:c r="G316" s="8" t="n">
        <x:f>IFERROR(INDEX('02x_Accelerator_Catalog'!$D$2:$D$11,MATCH(E316,'02x_Accelerator_Catalog'!$B$2:$B$11,0)),"")</x:f>
        <x:v>2.17</x:v>
      </x:c>
      <x:c r="H316" s="17" t="n">
        <x:v>0.94979589</x:v>
      </x:c>
      <x:c r="I316" s="6" t="n">
        <x:f>SUMIFS($H$2:$H$573,$B$2:$B$573,B316,$C$2:$C$573,C316,$D$2:$D$573,D316)</x:f>
        <x:v>1</x:v>
      </x:c>
      <x:c r="J316" s="3" t="inlineStr">
        <x:is>
          <x:t xml:space="preserve">epoch_csp_chip_quantity_latest</x:t>
        </x:is>
      </x:c>
      <x:c r="K316" s="3" t="inlineStr">
        <x:is>
          <x:t xml:space="preserve">SRC_EPOCH_AI_DATA_CENTERS; EPOCH_RAW_CHIP_QUANTITIES</x:t>
        </x:is>
      </x:c>
      <x:c r="L316" s="3" t="inlineStr">
        <x:is>
          <x:t xml:space="preserve">Latest chip quantity per CSP/data-center/accelerator through year-end; normalized by unit count. Shares are editable.</x:t>
        </x:is>
      </x:c>
    </x:row>
    <x:row r="317">
      <x:c r="A317" s="5" t="str">
        <x:f>B317&amp;"|"&amp;C317&amp;"|"&amp;D317&amp;"|"&amp;E317</x:f>
        <x:v>Grid-Constrained / Efficiency-Upside|CoreWeave|2026|H100/H200/A100 class</x:v>
      </x:c>
      <x:c r="B317" s="3" t="inlineStr">
        <x:is>
          <x:t xml:space="preserve">Grid-Constrained / Efficiency-Upside</x:t>
        </x:is>
      </x:c>
      <x:c r="C317" s="3" t="inlineStr">
        <x:is>
          <x:t xml:space="preserve">CoreWeave</x:t>
        </x:is>
      </x:c>
      <x:c r="D317" s="3" t="n">
        <x:v>2026</x:v>
      </x:c>
      <x:c r="E317" s="25" t="inlineStr">
        <x:is>
          <x:t xml:space="preserve">H100/H200/A100 class</x:t>
        </x:is>
      </x:c>
      <x:c r="F317" s="5" t="str">
        <x:f>IFERROR(INDEX('02x_Accelerator_Catalog'!$C$2:$C$11,MATCH(E317,'02x_Accelerator_Catalog'!$B$2:$B$11,0)),"purpose_or_unbenchmarked")</x:f>
        <x:v>h200_reference</x:v>
      </x:c>
      <x:c r="G317" s="8" t="n">
        <x:f>IFERROR(INDEX('02x_Accelerator_Catalog'!$D$2:$D$11,MATCH(E317,'02x_Accelerator_Catalog'!$B$2:$B$11,0)),"")</x:f>
        <x:v>1.73</x:v>
      </x:c>
      <x:c r="H317" s="17" t="n">
        <x:v>0.05020411</x:v>
      </x:c>
      <x:c r="I317" s="6" t="n">
        <x:f>SUMIFS($H$2:$H$573,$B$2:$B$573,B317,$C$2:$C$573,C317,$D$2:$D$573,D317)</x:f>
        <x:v>1</x:v>
      </x:c>
      <x:c r="J317" s="3" t="inlineStr">
        <x:is>
          <x:t xml:space="preserve">epoch_csp_chip_quantity_latest</x:t>
        </x:is>
      </x:c>
      <x:c r="K317" s="3" t="inlineStr">
        <x:is>
          <x:t xml:space="preserve">SRC_EPOCH_AI_DATA_CENTERS; EPOCH_RAW_CHIP_QUANTITIES</x:t>
        </x:is>
      </x:c>
      <x:c r="L317" s="3" t="inlineStr">
        <x:is>
          <x:t xml:space="preserve">Latest chip quantity per CSP/data-center/accelerator through year-end; normalized by unit count. Shares are editable.</x:t>
        </x:is>
      </x:c>
    </x:row>
    <x:row r="318">
      <x:c r="A318" s="5" t="str">
        <x:f>B318&amp;"|"&amp;C318&amp;"|"&amp;D318&amp;"|"&amp;E318</x:f>
        <x:v>Bear|CoreWeave|2027|B200/B300 class</x:v>
      </x:c>
      <x:c r="B318" s="3" t="inlineStr">
        <x:is>
          <x:t xml:space="preserve">Bear</x:t>
        </x:is>
      </x:c>
      <x:c r="C318" s="3" t="inlineStr">
        <x:is>
          <x:t xml:space="preserve">CoreWeave</x:t>
        </x:is>
      </x:c>
      <x:c r="D318" s="3" t="n">
        <x:v>2027</x:v>
      </x:c>
      <x:c r="E318" s="25" t="inlineStr">
        <x:is>
          <x:t xml:space="preserve">B200/B300 class</x:t>
        </x:is>
      </x:c>
      <x:c r="F318" s="5" t="str">
        <x:f>IFERROR(INDEX('02x_Accelerator_Catalog'!$C$2:$C$11,MATCH(E318,'02x_Accelerator_Catalog'!$B$2:$B$11,0)),"purpose_or_unbenchmarked")</x:f>
        <x:v>b200_reference</x:v>
      </x:c>
      <x:c r="G318" s="8" t="n">
        <x:f>IFERROR(INDEX('02x_Accelerator_Catalog'!$D$2:$D$11,MATCH(E318,'02x_Accelerator_Catalog'!$B$2:$B$11,0)),"")</x:f>
        <x:v>2.17</x:v>
      </x:c>
      <x:c r="H318" s="17" t="n">
        <x:v>0.95883417</x:v>
      </x:c>
      <x:c r="I318" s="6" t="n">
        <x:f>SUMIFS($H$2:$H$573,$B$2:$B$573,B318,$C$2:$C$573,C318,$D$2:$D$573,D318)</x:f>
        <x:v>1</x:v>
      </x:c>
      <x:c r="J318" s="3" t="inlineStr">
        <x:is>
          <x:t xml:space="preserve">epoch_csp_chip_quantity_latest</x:t>
        </x:is>
      </x:c>
      <x:c r="K318" s="3" t="inlineStr">
        <x:is>
          <x:t xml:space="preserve">SRC_EPOCH_AI_DATA_CENTERS; EPOCH_RAW_CHIP_QUANTITIES</x:t>
        </x:is>
      </x:c>
      <x:c r="L318" s="3" t="inlineStr">
        <x:is>
          <x:t xml:space="preserve">Latest chip quantity per CSP/data-center/accelerator through year-end; normalized by unit count. Shares are editable.</x:t>
        </x:is>
      </x:c>
    </x:row>
    <x:row r="319">
      <x:c r="A319" s="5" t="str">
        <x:f>B319&amp;"|"&amp;C319&amp;"|"&amp;D319&amp;"|"&amp;E319</x:f>
        <x:v>Bear|CoreWeave|2027|H100/H200/A100 class</x:v>
      </x:c>
      <x:c r="B319" s="3" t="inlineStr">
        <x:is>
          <x:t xml:space="preserve">Bear</x:t>
        </x:is>
      </x:c>
      <x:c r="C319" s="3" t="inlineStr">
        <x:is>
          <x:t xml:space="preserve">CoreWeave</x:t>
        </x:is>
      </x:c>
      <x:c r="D319" s="3" t="n">
        <x:v>2027</x:v>
      </x:c>
      <x:c r="E319" s="25" t="inlineStr">
        <x:is>
          <x:t xml:space="preserve">H100/H200/A100 class</x:t>
        </x:is>
      </x:c>
      <x:c r="F319" s="5" t="str">
        <x:f>IFERROR(INDEX('02x_Accelerator_Catalog'!$C$2:$C$11,MATCH(E319,'02x_Accelerator_Catalog'!$B$2:$B$11,0)),"purpose_or_unbenchmarked")</x:f>
        <x:v>h200_reference</x:v>
      </x:c>
      <x:c r="G319" s="8" t="n">
        <x:f>IFERROR(INDEX('02x_Accelerator_Catalog'!$D$2:$D$11,MATCH(E319,'02x_Accelerator_Catalog'!$B$2:$B$11,0)),"")</x:f>
        <x:v>1.73</x:v>
      </x:c>
      <x:c r="H319" s="17" t="n">
        <x:v>0.04116583</x:v>
      </x:c>
      <x:c r="I319" s="6" t="n">
        <x:f>SUMIFS($H$2:$H$573,$B$2:$B$573,B319,$C$2:$C$573,C319,$D$2:$D$573,D319)</x:f>
        <x:v>1</x:v>
      </x:c>
      <x:c r="J319" s="3" t="inlineStr">
        <x:is>
          <x:t xml:space="preserve">epoch_csp_chip_quantity_latest</x:t>
        </x:is>
      </x:c>
      <x:c r="K319" s="3" t="inlineStr">
        <x:is>
          <x:t xml:space="preserve">SRC_EPOCH_AI_DATA_CENTERS; EPOCH_RAW_CHIP_QUANTITIES</x:t>
        </x:is>
      </x:c>
      <x:c r="L319" s="3" t="inlineStr">
        <x:is>
          <x:t xml:space="preserve">Latest chip quantity per CSP/data-center/accelerator through year-end; normalized by unit count. Shares are editable.</x:t>
        </x:is>
      </x:c>
    </x:row>
    <x:row r="320">
      <x:c r="A320" s="5" t="str">
        <x:f>B320&amp;"|"&amp;C320&amp;"|"&amp;D320&amp;"|"&amp;E320</x:f>
        <x:v>Base|CoreWeave|2027|B200/B300 class</x:v>
      </x:c>
      <x:c r="B320" s="3" t="inlineStr">
        <x:is>
          <x:t xml:space="preserve">Base</x:t>
        </x:is>
      </x:c>
      <x:c r="C320" s="3" t="inlineStr">
        <x:is>
          <x:t xml:space="preserve">CoreWeave</x:t>
        </x:is>
      </x:c>
      <x:c r="D320" s="3" t="n">
        <x:v>2027</x:v>
      </x:c>
      <x:c r="E320" s="25" t="inlineStr">
        <x:is>
          <x:t xml:space="preserve">B200/B300 class</x:t>
        </x:is>
      </x:c>
      <x:c r="F320" s="5" t="str">
        <x:f>IFERROR(INDEX('02x_Accelerator_Catalog'!$C$2:$C$11,MATCH(E320,'02x_Accelerator_Catalog'!$B$2:$B$11,0)),"purpose_or_unbenchmarked")</x:f>
        <x:v>b200_reference</x:v>
      </x:c>
      <x:c r="G320" s="8" t="n">
        <x:f>IFERROR(INDEX('02x_Accelerator_Catalog'!$D$2:$D$11,MATCH(E320,'02x_Accelerator_Catalog'!$B$2:$B$11,0)),"")</x:f>
        <x:v>2.17</x:v>
      </x:c>
      <x:c r="H320" s="17" t="n">
        <x:v>0.95883417</x:v>
      </x:c>
      <x:c r="I320" s="6" t="n">
        <x:f>SUMIFS($H$2:$H$573,$B$2:$B$573,B320,$C$2:$C$573,C320,$D$2:$D$573,D320)</x:f>
        <x:v>1</x:v>
      </x:c>
      <x:c r="J320" s="3" t="inlineStr">
        <x:is>
          <x:t xml:space="preserve">epoch_csp_chip_quantity_latest</x:t>
        </x:is>
      </x:c>
      <x:c r="K320" s="3" t="inlineStr">
        <x:is>
          <x:t xml:space="preserve">SRC_EPOCH_AI_DATA_CENTERS; EPOCH_RAW_CHIP_QUANTITIES</x:t>
        </x:is>
      </x:c>
      <x:c r="L320" s="3" t="inlineStr">
        <x:is>
          <x:t xml:space="preserve">Latest chip quantity per CSP/data-center/accelerator through year-end; normalized by unit count. Shares are editable.</x:t>
        </x:is>
      </x:c>
    </x:row>
    <x:row r="321">
      <x:c r="A321" s="5" t="str">
        <x:f>B321&amp;"|"&amp;C321&amp;"|"&amp;D321&amp;"|"&amp;E321</x:f>
        <x:v>Base|CoreWeave|2027|H100/H200/A100 class</x:v>
      </x:c>
      <x:c r="B321" s="3" t="inlineStr">
        <x:is>
          <x:t xml:space="preserve">Base</x:t>
        </x:is>
      </x:c>
      <x:c r="C321" s="3" t="inlineStr">
        <x:is>
          <x:t xml:space="preserve">CoreWeave</x:t>
        </x:is>
      </x:c>
      <x:c r="D321" s="3" t="n">
        <x:v>2027</x:v>
      </x:c>
      <x:c r="E321" s="25" t="inlineStr">
        <x:is>
          <x:t xml:space="preserve">H100/H200/A100 class</x:t>
        </x:is>
      </x:c>
      <x:c r="F321" s="5" t="str">
        <x:f>IFERROR(INDEX('02x_Accelerator_Catalog'!$C$2:$C$11,MATCH(E321,'02x_Accelerator_Catalog'!$B$2:$B$11,0)),"purpose_or_unbenchmarked")</x:f>
        <x:v>h200_reference</x:v>
      </x:c>
      <x:c r="G321" s="8" t="n">
        <x:f>IFERROR(INDEX('02x_Accelerator_Catalog'!$D$2:$D$11,MATCH(E321,'02x_Accelerator_Catalog'!$B$2:$B$11,0)),"")</x:f>
        <x:v>1.73</x:v>
      </x:c>
      <x:c r="H321" s="17" t="n">
        <x:v>0.04116583</x:v>
      </x:c>
      <x:c r="I321" s="6" t="n">
        <x:f>SUMIFS($H$2:$H$573,$B$2:$B$573,B321,$C$2:$C$573,C321,$D$2:$D$573,D321)</x:f>
        <x:v>1</x:v>
      </x:c>
      <x:c r="J321" s="3" t="inlineStr">
        <x:is>
          <x:t xml:space="preserve">epoch_csp_chip_quantity_latest</x:t>
        </x:is>
      </x:c>
      <x:c r="K321" s="3" t="inlineStr">
        <x:is>
          <x:t xml:space="preserve">SRC_EPOCH_AI_DATA_CENTERS; EPOCH_RAW_CHIP_QUANTITIES</x:t>
        </x:is>
      </x:c>
      <x:c r="L321" s="3" t="inlineStr">
        <x:is>
          <x:t xml:space="preserve">Latest chip quantity per CSP/data-center/accelerator through year-end; normalized by unit count. Shares are editable.</x:t>
        </x:is>
      </x:c>
    </x:row>
    <x:row r="322">
      <x:c r="A322" s="5" t="str">
        <x:f>B322&amp;"|"&amp;C322&amp;"|"&amp;D322&amp;"|"&amp;E322</x:f>
        <x:v>Bull|CoreWeave|2027|B200/B300 class</x:v>
      </x:c>
      <x:c r="B322" s="3" t="inlineStr">
        <x:is>
          <x:t xml:space="preserve">Bull</x:t>
        </x:is>
      </x:c>
      <x:c r="C322" s="3" t="inlineStr">
        <x:is>
          <x:t xml:space="preserve">CoreWeave</x:t>
        </x:is>
      </x:c>
      <x:c r="D322" s="3" t="n">
        <x:v>2027</x:v>
      </x:c>
      <x:c r="E322" s="25" t="inlineStr">
        <x:is>
          <x:t xml:space="preserve">B200/B300 class</x:t>
        </x:is>
      </x:c>
      <x:c r="F322" s="5" t="str">
        <x:f>IFERROR(INDEX('02x_Accelerator_Catalog'!$C$2:$C$11,MATCH(E322,'02x_Accelerator_Catalog'!$B$2:$B$11,0)),"purpose_or_unbenchmarked")</x:f>
        <x:v>b200_reference</x:v>
      </x:c>
      <x:c r="G322" s="8" t="n">
        <x:f>IFERROR(INDEX('02x_Accelerator_Catalog'!$D$2:$D$11,MATCH(E322,'02x_Accelerator_Catalog'!$B$2:$B$11,0)),"")</x:f>
        <x:v>2.17</x:v>
      </x:c>
      <x:c r="H322" s="17" t="n">
        <x:v>0.95883417</x:v>
      </x:c>
      <x:c r="I322" s="6" t="n">
        <x:f>SUMIFS($H$2:$H$573,$B$2:$B$573,B322,$C$2:$C$573,C322,$D$2:$D$573,D322)</x:f>
        <x:v>1</x:v>
      </x:c>
      <x:c r="J322" s="3" t="inlineStr">
        <x:is>
          <x:t xml:space="preserve">epoch_csp_chip_quantity_latest</x:t>
        </x:is>
      </x:c>
      <x:c r="K322" s="3" t="inlineStr">
        <x:is>
          <x:t xml:space="preserve">SRC_EPOCH_AI_DATA_CENTERS; EPOCH_RAW_CHIP_QUANTITIES</x:t>
        </x:is>
      </x:c>
      <x:c r="L322" s="3" t="inlineStr">
        <x:is>
          <x:t xml:space="preserve">Latest chip quantity per CSP/data-center/accelerator through year-end; normalized by unit count. Shares are editable.</x:t>
        </x:is>
      </x:c>
    </x:row>
    <x:row r="323">
      <x:c r="A323" s="5" t="str">
        <x:f>B323&amp;"|"&amp;C323&amp;"|"&amp;D323&amp;"|"&amp;E323</x:f>
        <x:v>Bull|CoreWeave|2027|H100/H200/A100 class</x:v>
      </x:c>
      <x:c r="B323" s="3" t="inlineStr">
        <x:is>
          <x:t xml:space="preserve">Bull</x:t>
        </x:is>
      </x:c>
      <x:c r="C323" s="3" t="inlineStr">
        <x:is>
          <x:t xml:space="preserve">CoreWeave</x:t>
        </x:is>
      </x:c>
      <x:c r="D323" s="3" t="n">
        <x:v>2027</x:v>
      </x:c>
      <x:c r="E323" s="25" t="inlineStr">
        <x:is>
          <x:t xml:space="preserve">H100/H200/A100 class</x:t>
        </x:is>
      </x:c>
      <x:c r="F323" s="5" t="str">
        <x:f>IFERROR(INDEX('02x_Accelerator_Catalog'!$C$2:$C$11,MATCH(E323,'02x_Accelerator_Catalog'!$B$2:$B$11,0)),"purpose_or_unbenchmarked")</x:f>
        <x:v>h200_reference</x:v>
      </x:c>
      <x:c r="G323" s="8" t="n">
        <x:f>IFERROR(INDEX('02x_Accelerator_Catalog'!$D$2:$D$11,MATCH(E323,'02x_Accelerator_Catalog'!$B$2:$B$11,0)),"")</x:f>
        <x:v>1.73</x:v>
      </x:c>
      <x:c r="H323" s="17" t="n">
        <x:v>0.04116583</x:v>
      </x:c>
      <x:c r="I323" s="6" t="n">
        <x:f>SUMIFS($H$2:$H$573,$B$2:$B$573,B323,$C$2:$C$573,C323,$D$2:$D$573,D323)</x:f>
        <x:v>1</x:v>
      </x:c>
      <x:c r="J323" s="3" t="inlineStr">
        <x:is>
          <x:t xml:space="preserve">epoch_csp_chip_quantity_latest</x:t>
        </x:is>
      </x:c>
      <x:c r="K323" s="3" t="inlineStr">
        <x:is>
          <x:t xml:space="preserve">SRC_EPOCH_AI_DATA_CENTERS; EPOCH_RAW_CHIP_QUANTITIES</x:t>
        </x:is>
      </x:c>
      <x:c r="L323" s="3" t="inlineStr">
        <x:is>
          <x:t xml:space="preserve">Latest chip quantity per CSP/data-center/accelerator through year-end; normalized by unit count. Shares are editable.</x:t>
        </x:is>
      </x:c>
    </x:row>
    <x:row r="324">
      <x:c r="A324" s="5" t="str">
        <x:f>B324&amp;"|"&amp;C324&amp;"|"&amp;D324&amp;"|"&amp;E324</x:f>
        <x:v>Grid-Constrained / Efficiency-Upside|CoreWeave|2027|B200/B300 class</x:v>
      </x:c>
      <x:c r="B324" s="3" t="inlineStr">
        <x:is>
          <x:t xml:space="preserve">Grid-Constrained / Efficiency-Upside</x:t>
        </x:is>
      </x:c>
      <x:c r="C324" s="3" t="inlineStr">
        <x:is>
          <x:t xml:space="preserve">CoreWeave</x:t>
        </x:is>
      </x:c>
      <x:c r="D324" s="3" t="n">
        <x:v>2027</x:v>
      </x:c>
      <x:c r="E324" s="25" t="inlineStr">
        <x:is>
          <x:t xml:space="preserve">B200/B300 class</x:t>
        </x:is>
      </x:c>
      <x:c r="F324" s="5" t="str">
        <x:f>IFERROR(INDEX('02x_Accelerator_Catalog'!$C$2:$C$11,MATCH(E324,'02x_Accelerator_Catalog'!$B$2:$B$11,0)),"purpose_or_unbenchmarked")</x:f>
        <x:v>b200_reference</x:v>
      </x:c>
      <x:c r="G324" s="8" t="n">
        <x:f>IFERROR(INDEX('02x_Accelerator_Catalog'!$D$2:$D$11,MATCH(E324,'02x_Accelerator_Catalog'!$B$2:$B$11,0)),"")</x:f>
        <x:v>2.17</x:v>
      </x:c>
      <x:c r="H324" s="17" t="n">
        <x:v>0.95883417</x:v>
      </x:c>
      <x:c r="I324" s="6" t="n">
        <x:f>SUMIFS($H$2:$H$573,$B$2:$B$573,B324,$C$2:$C$573,C324,$D$2:$D$573,D324)</x:f>
        <x:v>1</x:v>
      </x:c>
      <x:c r="J324" s="3" t="inlineStr">
        <x:is>
          <x:t xml:space="preserve">epoch_csp_chip_quantity_latest</x:t>
        </x:is>
      </x:c>
      <x:c r="K324" s="3" t="inlineStr">
        <x:is>
          <x:t xml:space="preserve">SRC_EPOCH_AI_DATA_CENTERS; EPOCH_RAW_CHIP_QUANTITIES</x:t>
        </x:is>
      </x:c>
      <x:c r="L324" s="3" t="inlineStr">
        <x:is>
          <x:t xml:space="preserve">Latest chip quantity per CSP/data-center/accelerator through year-end; normalized by unit count. Shares are editable.</x:t>
        </x:is>
      </x:c>
    </x:row>
    <x:row r="325">
      <x:c r="A325" s="5" t="str">
        <x:f>B325&amp;"|"&amp;C325&amp;"|"&amp;D325&amp;"|"&amp;E325</x:f>
        <x:v>Grid-Constrained / Efficiency-Upside|CoreWeave|2027|H100/H200/A100 class</x:v>
      </x:c>
      <x:c r="B325" s="3" t="inlineStr">
        <x:is>
          <x:t xml:space="preserve">Grid-Constrained / Efficiency-Upside</x:t>
        </x:is>
      </x:c>
      <x:c r="C325" s="3" t="inlineStr">
        <x:is>
          <x:t xml:space="preserve">CoreWeave</x:t>
        </x:is>
      </x:c>
      <x:c r="D325" s="3" t="n">
        <x:v>2027</x:v>
      </x:c>
      <x:c r="E325" s="25" t="inlineStr">
        <x:is>
          <x:t xml:space="preserve">H100/H200/A100 class</x:t>
        </x:is>
      </x:c>
      <x:c r="F325" s="5" t="str">
        <x:f>IFERROR(INDEX('02x_Accelerator_Catalog'!$C$2:$C$11,MATCH(E325,'02x_Accelerator_Catalog'!$B$2:$B$11,0)),"purpose_or_unbenchmarked")</x:f>
        <x:v>h200_reference</x:v>
      </x:c>
      <x:c r="G325" s="8" t="n">
        <x:f>IFERROR(INDEX('02x_Accelerator_Catalog'!$D$2:$D$11,MATCH(E325,'02x_Accelerator_Catalog'!$B$2:$B$11,0)),"")</x:f>
        <x:v>1.73</x:v>
      </x:c>
      <x:c r="H325" s="17" t="n">
        <x:v>0.04116583</x:v>
      </x:c>
      <x:c r="I325" s="6" t="n">
        <x:f>SUMIFS($H$2:$H$573,$B$2:$B$573,B325,$C$2:$C$573,C325,$D$2:$D$573,D325)</x:f>
        <x:v>1</x:v>
      </x:c>
      <x:c r="J325" s="3" t="inlineStr">
        <x:is>
          <x:t xml:space="preserve">epoch_csp_chip_quantity_latest</x:t>
        </x:is>
      </x:c>
      <x:c r="K325" s="3" t="inlineStr">
        <x:is>
          <x:t xml:space="preserve">SRC_EPOCH_AI_DATA_CENTERS; EPOCH_RAW_CHIP_QUANTITIES</x:t>
        </x:is>
      </x:c>
      <x:c r="L325" s="3" t="inlineStr">
        <x:is>
          <x:t xml:space="preserve">Latest chip quantity per CSP/data-center/accelerator through year-end; normalized by unit count. Shares are editable.</x:t>
        </x:is>
      </x:c>
    </x:row>
    <x:row r="326">
      <x:c r="A326" s="5" t="str">
        <x:f>B326&amp;"|"&amp;C326&amp;"|"&amp;D326&amp;"|"&amp;E326</x:f>
        <x:v>Bear|CoreWeave|2028|B200/B300 class</x:v>
      </x:c>
      <x:c r="B326" s="3" t="inlineStr">
        <x:is>
          <x:t xml:space="preserve">Bear</x:t>
        </x:is>
      </x:c>
      <x:c r="C326" s="3" t="inlineStr">
        <x:is>
          <x:t xml:space="preserve">CoreWeave</x:t>
        </x:is>
      </x:c>
      <x:c r="D326" s="3" t="n">
        <x:v>2028</x:v>
      </x:c>
      <x:c r="E326" s="25" t="inlineStr">
        <x:is>
          <x:t xml:space="preserve">B200/B300 class</x:t>
        </x:is>
      </x:c>
      <x:c r="F326" s="5" t="str">
        <x:f>IFERROR(INDEX('02x_Accelerator_Catalog'!$C$2:$C$11,MATCH(E326,'02x_Accelerator_Catalog'!$B$2:$B$11,0)),"purpose_or_unbenchmarked")</x:f>
        <x:v>b200_reference</x:v>
      </x:c>
      <x:c r="G326" s="8" t="n">
        <x:f>IFERROR(INDEX('02x_Accelerator_Catalog'!$D$2:$D$11,MATCH(E326,'02x_Accelerator_Catalog'!$B$2:$B$11,0)),"")</x:f>
        <x:v>2.17</x:v>
      </x:c>
      <x:c r="H326" s="17" t="n">
        <x:v>0.96667441</x:v>
      </x:c>
      <x:c r="I326" s="6" t="n">
        <x:f>SUMIFS($H$2:$H$573,$B$2:$B$573,B326,$C$2:$C$573,C326,$D$2:$D$573,D326)</x:f>
        <x:v>1</x:v>
      </x:c>
      <x:c r="J326" s="3" t="inlineStr">
        <x:is>
          <x:t xml:space="preserve">epoch_csp_chip_quantity_latest</x:t>
        </x:is>
      </x:c>
      <x:c r="K326" s="3" t="inlineStr">
        <x:is>
          <x:t xml:space="preserve">SRC_EPOCH_AI_DATA_CENTERS; EPOCH_RAW_CHIP_QUANTITIES</x:t>
        </x:is>
      </x:c>
      <x:c r="L326" s="3" t="inlineStr">
        <x:is>
          <x:t xml:space="preserve">Latest chip quantity per CSP/data-center/accelerator through year-end; normalized by unit count. Shares are editable.</x:t>
        </x:is>
      </x:c>
    </x:row>
    <x:row r="327">
      <x:c r="A327" s="5" t="str">
        <x:f>B327&amp;"|"&amp;C327&amp;"|"&amp;D327&amp;"|"&amp;E327</x:f>
        <x:v>Bear|CoreWeave|2028|H100/H200/A100 class</x:v>
      </x:c>
      <x:c r="B327" s="3" t="inlineStr">
        <x:is>
          <x:t xml:space="preserve">Bear</x:t>
        </x:is>
      </x:c>
      <x:c r="C327" s="3" t="inlineStr">
        <x:is>
          <x:t xml:space="preserve">CoreWeave</x:t>
        </x:is>
      </x:c>
      <x:c r="D327" s="3" t="n">
        <x:v>2028</x:v>
      </x:c>
      <x:c r="E327" s="25" t="inlineStr">
        <x:is>
          <x:t xml:space="preserve">H100/H200/A100 class</x:t>
        </x:is>
      </x:c>
      <x:c r="F327" s="5" t="str">
        <x:f>IFERROR(INDEX('02x_Accelerator_Catalog'!$C$2:$C$11,MATCH(E327,'02x_Accelerator_Catalog'!$B$2:$B$11,0)),"purpose_or_unbenchmarked")</x:f>
        <x:v>h200_reference</x:v>
      </x:c>
      <x:c r="G327" s="8" t="n">
        <x:f>IFERROR(INDEX('02x_Accelerator_Catalog'!$D$2:$D$11,MATCH(E327,'02x_Accelerator_Catalog'!$B$2:$B$11,0)),"")</x:f>
        <x:v>1.73</x:v>
      </x:c>
      <x:c r="H327" s="17" t="n">
        <x:v>0.03332559</x:v>
      </x:c>
      <x:c r="I327" s="6" t="n">
        <x:f>SUMIFS($H$2:$H$573,$B$2:$B$573,B327,$C$2:$C$573,C327,$D$2:$D$573,D327)</x:f>
        <x:v>1</x:v>
      </x:c>
      <x:c r="J327" s="3" t="inlineStr">
        <x:is>
          <x:t xml:space="preserve">epoch_csp_chip_quantity_latest</x:t>
        </x:is>
      </x:c>
      <x:c r="K327" s="3" t="inlineStr">
        <x:is>
          <x:t xml:space="preserve">SRC_EPOCH_AI_DATA_CENTERS; EPOCH_RAW_CHIP_QUANTITIES</x:t>
        </x:is>
      </x:c>
      <x:c r="L327" s="3" t="inlineStr">
        <x:is>
          <x:t xml:space="preserve">Latest chip quantity per CSP/data-center/accelerator through year-end; normalized by unit count. Shares are editable.</x:t>
        </x:is>
      </x:c>
    </x:row>
    <x:row r="328">
      <x:c r="A328" s="5" t="str">
        <x:f>B328&amp;"|"&amp;C328&amp;"|"&amp;D328&amp;"|"&amp;E328</x:f>
        <x:v>Base|CoreWeave|2028|B200/B300 class</x:v>
      </x:c>
      <x:c r="B328" s="3" t="inlineStr">
        <x:is>
          <x:t xml:space="preserve">Base</x:t>
        </x:is>
      </x:c>
      <x:c r="C328" s="3" t="inlineStr">
        <x:is>
          <x:t xml:space="preserve">CoreWeave</x:t>
        </x:is>
      </x:c>
      <x:c r="D328" s="3" t="n">
        <x:v>2028</x:v>
      </x:c>
      <x:c r="E328" s="25" t="inlineStr">
        <x:is>
          <x:t xml:space="preserve">B200/B300 class</x:t>
        </x:is>
      </x:c>
      <x:c r="F328" s="5" t="str">
        <x:f>IFERROR(INDEX('02x_Accelerator_Catalog'!$C$2:$C$11,MATCH(E328,'02x_Accelerator_Catalog'!$B$2:$B$11,0)),"purpose_or_unbenchmarked")</x:f>
        <x:v>b200_reference</x:v>
      </x:c>
      <x:c r="G328" s="8" t="n">
        <x:f>IFERROR(INDEX('02x_Accelerator_Catalog'!$D$2:$D$11,MATCH(E328,'02x_Accelerator_Catalog'!$B$2:$B$11,0)),"")</x:f>
        <x:v>2.17</x:v>
      </x:c>
      <x:c r="H328" s="17" t="n">
        <x:v>0.96667441</x:v>
      </x:c>
      <x:c r="I328" s="6" t="n">
        <x:f>SUMIFS($H$2:$H$573,$B$2:$B$573,B328,$C$2:$C$573,C328,$D$2:$D$573,D328)</x:f>
        <x:v>1</x:v>
      </x:c>
      <x:c r="J328" s="3" t="inlineStr">
        <x:is>
          <x:t xml:space="preserve">epoch_csp_chip_quantity_latest</x:t>
        </x:is>
      </x:c>
      <x:c r="K328" s="3" t="inlineStr">
        <x:is>
          <x:t xml:space="preserve">SRC_EPOCH_AI_DATA_CENTERS; EPOCH_RAW_CHIP_QUANTITIES</x:t>
        </x:is>
      </x:c>
      <x:c r="L328" s="3" t="inlineStr">
        <x:is>
          <x:t xml:space="preserve">Latest chip quantity per CSP/data-center/accelerator through year-end; normalized by unit count. Shares are editable.</x:t>
        </x:is>
      </x:c>
    </x:row>
    <x:row r="329">
      <x:c r="A329" s="5" t="str">
        <x:f>B329&amp;"|"&amp;C329&amp;"|"&amp;D329&amp;"|"&amp;E329</x:f>
        <x:v>Base|CoreWeave|2028|H100/H200/A100 class</x:v>
      </x:c>
      <x:c r="B329" s="3" t="inlineStr">
        <x:is>
          <x:t xml:space="preserve">Base</x:t>
        </x:is>
      </x:c>
      <x:c r="C329" s="3" t="inlineStr">
        <x:is>
          <x:t xml:space="preserve">CoreWeave</x:t>
        </x:is>
      </x:c>
      <x:c r="D329" s="3" t="n">
        <x:v>2028</x:v>
      </x:c>
      <x:c r="E329" s="25" t="inlineStr">
        <x:is>
          <x:t xml:space="preserve">H100/H200/A100 class</x:t>
        </x:is>
      </x:c>
      <x:c r="F329" s="5" t="str">
        <x:f>IFERROR(INDEX('02x_Accelerator_Catalog'!$C$2:$C$11,MATCH(E329,'02x_Accelerator_Catalog'!$B$2:$B$11,0)),"purpose_or_unbenchmarked")</x:f>
        <x:v>h200_reference</x:v>
      </x:c>
      <x:c r="G329" s="8" t="n">
        <x:f>IFERROR(INDEX('02x_Accelerator_Catalog'!$D$2:$D$11,MATCH(E329,'02x_Accelerator_Catalog'!$B$2:$B$11,0)),"")</x:f>
        <x:v>1.73</x:v>
      </x:c>
      <x:c r="H329" s="17" t="n">
        <x:v>0.03332559</x:v>
      </x:c>
      <x:c r="I329" s="6" t="n">
        <x:f>SUMIFS($H$2:$H$573,$B$2:$B$573,B329,$C$2:$C$573,C329,$D$2:$D$573,D329)</x:f>
        <x:v>1</x:v>
      </x:c>
      <x:c r="J329" s="3" t="inlineStr">
        <x:is>
          <x:t xml:space="preserve">epoch_csp_chip_quantity_latest</x:t>
        </x:is>
      </x:c>
      <x:c r="K329" s="3" t="inlineStr">
        <x:is>
          <x:t xml:space="preserve">SRC_EPOCH_AI_DATA_CENTERS; EPOCH_RAW_CHIP_QUANTITIES</x:t>
        </x:is>
      </x:c>
      <x:c r="L329" s="3" t="inlineStr">
        <x:is>
          <x:t xml:space="preserve">Latest chip quantity per CSP/data-center/accelerator through year-end; normalized by unit count. Shares are editable.</x:t>
        </x:is>
      </x:c>
    </x:row>
    <x:row r="330">
      <x:c r="A330" s="5" t="str">
        <x:f>B330&amp;"|"&amp;C330&amp;"|"&amp;D330&amp;"|"&amp;E330</x:f>
        <x:v>Bull|CoreWeave|2028|B200/B300 class</x:v>
      </x:c>
      <x:c r="B330" s="3" t="inlineStr">
        <x:is>
          <x:t xml:space="preserve">Bull</x:t>
        </x:is>
      </x:c>
      <x:c r="C330" s="3" t="inlineStr">
        <x:is>
          <x:t xml:space="preserve">CoreWeave</x:t>
        </x:is>
      </x:c>
      <x:c r="D330" s="3" t="n">
        <x:v>2028</x:v>
      </x:c>
      <x:c r="E330" s="25" t="inlineStr">
        <x:is>
          <x:t xml:space="preserve">B200/B300 class</x:t>
        </x:is>
      </x:c>
      <x:c r="F330" s="5" t="str">
        <x:f>IFERROR(INDEX('02x_Accelerator_Catalog'!$C$2:$C$11,MATCH(E330,'02x_Accelerator_Catalog'!$B$2:$B$11,0)),"purpose_or_unbenchmarked")</x:f>
        <x:v>b200_reference</x:v>
      </x:c>
      <x:c r="G330" s="8" t="n">
        <x:f>IFERROR(INDEX('02x_Accelerator_Catalog'!$D$2:$D$11,MATCH(E330,'02x_Accelerator_Catalog'!$B$2:$B$11,0)),"")</x:f>
        <x:v>2.17</x:v>
      </x:c>
      <x:c r="H330" s="17" t="n">
        <x:v>0.96667441</x:v>
      </x:c>
      <x:c r="I330" s="6" t="n">
        <x:f>SUMIFS($H$2:$H$573,$B$2:$B$573,B330,$C$2:$C$573,C330,$D$2:$D$573,D330)</x:f>
        <x:v>1</x:v>
      </x:c>
      <x:c r="J330" s="3" t="inlineStr">
        <x:is>
          <x:t xml:space="preserve">epoch_csp_chip_quantity_latest</x:t>
        </x:is>
      </x:c>
      <x:c r="K330" s="3" t="inlineStr">
        <x:is>
          <x:t xml:space="preserve">SRC_EPOCH_AI_DATA_CENTERS; EPOCH_RAW_CHIP_QUANTITIES</x:t>
        </x:is>
      </x:c>
      <x:c r="L330" s="3" t="inlineStr">
        <x:is>
          <x:t xml:space="preserve">Latest chip quantity per CSP/data-center/accelerator through year-end; normalized by unit count. Shares are editable.</x:t>
        </x:is>
      </x:c>
    </x:row>
    <x:row r="331">
      <x:c r="A331" s="5" t="str">
        <x:f>B331&amp;"|"&amp;C331&amp;"|"&amp;D331&amp;"|"&amp;E331</x:f>
        <x:v>Bull|CoreWeave|2028|H100/H200/A100 class</x:v>
      </x:c>
      <x:c r="B331" s="3" t="inlineStr">
        <x:is>
          <x:t xml:space="preserve">Bull</x:t>
        </x:is>
      </x:c>
      <x:c r="C331" s="3" t="inlineStr">
        <x:is>
          <x:t xml:space="preserve">CoreWeave</x:t>
        </x:is>
      </x:c>
      <x:c r="D331" s="3" t="n">
        <x:v>2028</x:v>
      </x:c>
      <x:c r="E331" s="25" t="inlineStr">
        <x:is>
          <x:t xml:space="preserve">H100/H200/A100 class</x:t>
        </x:is>
      </x:c>
      <x:c r="F331" s="5" t="str">
        <x:f>IFERROR(INDEX('02x_Accelerator_Catalog'!$C$2:$C$11,MATCH(E331,'02x_Accelerator_Catalog'!$B$2:$B$11,0)),"purpose_or_unbenchmarked")</x:f>
        <x:v>h200_reference</x:v>
      </x:c>
      <x:c r="G331" s="8" t="n">
        <x:f>IFERROR(INDEX('02x_Accelerator_Catalog'!$D$2:$D$11,MATCH(E331,'02x_Accelerator_Catalog'!$B$2:$B$11,0)),"")</x:f>
        <x:v>1.73</x:v>
      </x:c>
      <x:c r="H331" s="17" t="n">
        <x:v>0.03332559</x:v>
      </x:c>
      <x:c r="I331" s="6" t="n">
        <x:f>SUMIFS($H$2:$H$573,$B$2:$B$573,B331,$C$2:$C$573,C331,$D$2:$D$573,D331)</x:f>
        <x:v>1</x:v>
      </x:c>
      <x:c r="J331" s="3" t="inlineStr">
        <x:is>
          <x:t xml:space="preserve">epoch_csp_chip_quantity_latest</x:t>
        </x:is>
      </x:c>
      <x:c r="K331" s="3" t="inlineStr">
        <x:is>
          <x:t xml:space="preserve">SRC_EPOCH_AI_DATA_CENTERS; EPOCH_RAW_CHIP_QUANTITIES</x:t>
        </x:is>
      </x:c>
      <x:c r="L331" s="3" t="inlineStr">
        <x:is>
          <x:t xml:space="preserve">Latest chip quantity per CSP/data-center/accelerator through year-end; normalized by unit count. Shares are editable.</x:t>
        </x:is>
      </x:c>
    </x:row>
    <x:row r="332">
      <x:c r="A332" s="5" t="str">
        <x:f>B332&amp;"|"&amp;C332&amp;"|"&amp;D332&amp;"|"&amp;E332</x:f>
        <x:v>Grid-Constrained / Efficiency-Upside|CoreWeave|2028|B200/B300 class</x:v>
      </x:c>
      <x:c r="B332" s="3" t="inlineStr">
        <x:is>
          <x:t xml:space="preserve">Grid-Constrained / Efficiency-Upside</x:t>
        </x:is>
      </x:c>
      <x:c r="C332" s="3" t="inlineStr">
        <x:is>
          <x:t xml:space="preserve">CoreWeave</x:t>
        </x:is>
      </x:c>
      <x:c r="D332" s="3" t="n">
        <x:v>2028</x:v>
      </x:c>
      <x:c r="E332" s="25" t="inlineStr">
        <x:is>
          <x:t xml:space="preserve">B200/B300 class</x:t>
        </x:is>
      </x:c>
      <x:c r="F332" s="5" t="str">
        <x:f>IFERROR(INDEX('02x_Accelerator_Catalog'!$C$2:$C$11,MATCH(E332,'02x_Accelerator_Catalog'!$B$2:$B$11,0)),"purpose_or_unbenchmarked")</x:f>
        <x:v>b200_reference</x:v>
      </x:c>
      <x:c r="G332" s="8" t="n">
        <x:f>IFERROR(INDEX('02x_Accelerator_Catalog'!$D$2:$D$11,MATCH(E332,'02x_Accelerator_Catalog'!$B$2:$B$11,0)),"")</x:f>
        <x:v>2.17</x:v>
      </x:c>
      <x:c r="H332" s="17" t="n">
        <x:v>0.96667441</x:v>
      </x:c>
      <x:c r="I332" s="6" t="n">
        <x:f>SUMIFS($H$2:$H$573,$B$2:$B$573,B332,$C$2:$C$573,C332,$D$2:$D$573,D332)</x:f>
        <x:v>1</x:v>
      </x:c>
      <x:c r="J332" s="3" t="inlineStr">
        <x:is>
          <x:t xml:space="preserve">epoch_csp_chip_quantity_latest</x:t>
        </x:is>
      </x:c>
      <x:c r="K332" s="3" t="inlineStr">
        <x:is>
          <x:t xml:space="preserve">SRC_EPOCH_AI_DATA_CENTERS; EPOCH_RAW_CHIP_QUANTITIES</x:t>
        </x:is>
      </x:c>
      <x:c r="L332" s="3" t="inlineStr">
        <x:is>
          <x:t xml:space="preserve">Latest chip quantity per CSP/data-center/accelerator through year-end; normalized by unit count. Shares are editable.</x:t>
        </x:is>
      </x:c>
    </x:row>
    <x:row r="333">
      <x:c r="A333" s="5" t="str">
        <x:f>B333&amp;"|"&amp;C333&amp;"|"&amp;D333&amp;"|"&amp;E333</x:f>
        <x:v>Grid-Constrained / Efficiency-Upside|CoreWeave|2028|H100/H200/A100 class</x:v>
      </x:c>
      <x:c r="B333" s="3" t="inlineStr">
        <x:is>
          <x:t xml:space="preserve">Grid-Constrained / Efficiency-Upside</x:t>
        </x:is>
      </x:c>
      <x:c r="C333" s="3" t="inlineStr">
        <x:is>
          <x:t xml:space="preserve">CoreWeave</x:t>
        </x:is>
      </x:c>
      <x:c r="D333" s="3" t="n">
        <x:v>2028</x:v>
      </x:c>
      <x:c r="E333" s="25" t="inlineStr">
        <x:is>
          <x:t xml:space="preserve">H100/H200/A100 class</x:t>
        </x:is>
      </x:c>
      <x:c r="F333" s="5" t="str">
        <x:f>IFERROR(INDEX('02x_Accelerator_Catalog'!$C$2:$C$11,MATCH(E333,'02x_Accelerator_Catalog'!$B$2:$B$11,0)),"purpose_or_unbenchmarked")</x:f>
        <x:v>h200_reference</x:v>
      </x:c>
      <x:c r="G333" s="8" t="n">
        <x:f>IFERROR(INDEX('02x_Accelerator_Catalog'!$D$2:$D$11,MATCH(E333,'02x_Accelerator_Catalog'!$B$2:$B$11,0)),"")</x:f>
        <x:v>1.73</x:v>
      </x:c>
      <x:c r="H333" s="17" t="n">
        <x:v>0.03332559</x:v>
      </x:c>
      <x:c r="I333" s="6" t="n">
        <x:f>SUMIFS($H$2:$H$573,$B$2:$B$573,B333,$C$2:$C$573,C333,$D$2:$D$573,D333)</x:f>
        <x:v>1</x:v>
      </x:c>
      <x:c r="J333" s="3" t="inlineStr">
        <x:is>
          <x:t xml:space="preserve">epoch_csp_chip_quantity_latest</x:t>
        </x:is>
      </x:c>
      <x:c r="K333" s="3" t="inlineStr">
        <x:is>
          <x:t xml:space="preserve">SRC_EPOCH_AI_DATA_CENTERS; EPOCH_RAW_CHIP_QUANTITIES</x:t>
        </x:is>
      </x:c>
      <x:c r="L333" s="3" t="inlineStr">
        <x:is>
          <x:t xml:space="preserve">Latest chip quantity per CSP/data-center/accelerator through year-end; normalized by unit count. Shares are editable.</x:t>
        </x:is>
      </x:c>
    </x:row>
    <x:row r="334">
      <x:c r="A334" s="5" t="str">
        <x:f>B334&amp;"|"&amp;C334&amp;"|"&amp;D334&amp;"|"&amp;E334</x:f>
        <x:v>Bear|CoreWeave|2029|B200/B300 class</x:v>
      </x:c>
      <x:c r="B334" s="3" t="inlineStr">
        <x:is>
          <x:t xml:space="preserve">Bear</x:t>
        </x:is>
      </x:c>
      <x:c r="C334" s="3" t="inlineStr">
        <x:is>
          <x:t xml:space="preserve">CoreWeave</x:t>
        </x:is>
      </x:c>
      <x:c r="D334" s="3" t="n">
        <x:v>2029</x:v>
      </x:c>
      <x:c r="E334" s="25" t="inlineStr">
        <x:is>
          <x:t xml:space="preserve">B200/B300 class</x:t>
        </x:is>
      </x:c>
      <x:c r="F334" s="5" t="str">
        <x:f>IFERROR(INDEX('02x_Accelerator_Catalog'!$C$2:$C$11,MATCH(E334,'02x_Accelerator_Catalog'!$B$2:$B$11,0)),"purpose_or_unbenchmarked")</x:f>
        <x:v>b200_reference</x:v>
      </x:c>
      <x:c r="G334" s="8" t="n">
        <x:f>IFERROR(INDEX('02x_Accelerator_Catalog'!$D$2:$D$11,MATCH(E334,'02x_Accelerator_Catalog'!$B$2:$B$11,0)),"")</x:f>
        <x:v>2.17</x:v>
      </x:c>
      <x:c r="H334" s="17" t="n">
        <x:v>0.9695719699999999</x:v>
      </x:c>
      <x:c r="I334" s="6" t="n">
        <x:f>SUMIFS($H$2:$H$573,$B$2:$B$573,B334,$C$2:$C$573,C334,$D$2:$D$573,D334)</x:f>
        <x:v>1</x:v>
      </x:c>
      <x:c r="J334" s="3" t="inlineStr">
        <x:is>
          <x:t xml:space="preserve">epoch_csp_chip_quantity_latest</x:t>
        </x:is>
      </x:c>
      <x:c r="K334" s="3" t="inlineStr">
        <x:is>
          <x:t xml:space="preserve">SRC_EPOCH_AI_DATA_CENTERS; EPOCH_RAW_CHIP_QUANTITIES</x:t>
        </x:is>
      </x:c>
      <x:c r="L334" s="3" t="inlineStr">
        <x:is>
          <x:t xml:space="preserve">Latest chip quantity per CSP/data-center/accelerator through year-end; normalized by unit count. Shares are editable.</x:t>
        </x:is>
      </x:c>
    </x:row>
    <x:row r="335">
      <x:c r="A335" s="5" t="str">
        <x:f>B335&amp;"|"&amp;C335&amp;"|"&amp;D335&amp;"|"&amp;E335</x:f>
        <x:v>Bear|CoreWeave|2029|H100/H200/A100 class</x:v>
      </x:c>
      <x:c r="B335" s="3" t="inlineStr">
        <x:is>
          <x:t xml:space="preserve">Bear</x:t>
        </x:is>
      </x:c>
      <x:c r="C335" s="3" t="inlineStr">
        <x:is>
          <x:t xml:space="preserve">CoreWeave</x:t>
        </x:is>
      </x:c>
      <x:c r="D335" s="3" t="n">
        <x:v>2029</x:v>
      </x:c>
      <x:c r="E335" s="25" t="inlineStr">
        <x:is>
          <x:t xml:space="preserve">H100/H200/A100 class</x:t>
        </x:is>
      </x:c>
      <x:c r="F335" s="5" t="str">
        <x:f>IFERROR(INDEX('02x_Accelerator_Catalog'!$C$2:$C$11,MATCH(E335,'02x_Accelerator_Catalog'!$B$2:$B$11,0)),"purpose_or_unbenchmarked")</x:f>
        <x:v>h200_reference</x:v>
      </x:c>
      <x:c r="G335" s="8" t="n">
        <x:f>IFERROR(INDEX('02x_Accelerator_Catalog'!$D$2:$D$11,MATCH(E335,'02x_Accelerator_Catalog'!$B$2:$B$11,0)),"")</x:f>
        <x:v>1.73</x:v>
      </x:c>
      <x:c r="H335" s="17" t="n">
        <x:v>0.03042803</x:v>
      </x:c>
      <x:c r="I335" s="6" t="n">
        <x:f>SUMIFS($H$2:$H$573,$B$2:$B$573,B335,$C$2:$C$573,C335,$D$2:$D$573,D335)</x:f>
        <x:v>1</x:v>
      </x:c>
      <x:c r="J335" s="3" t="inlineStr">
        <x:is>
          <x:t xml:space="preserve">epoch_csp_chip_quantity_latest</x:t>
        </x:is>
      </x:c>
      <x:c r="K335" s="3" t="inlineStr">
        <x:is>
          <x:t xml:space="preserve">SRC_EPOCH_AI_DATA_CENTERS; EPOCH_RAW_CHIP_QUANTITIES</x:t>
        </x:is>
      </x:c>
      <x:c r="L335" s="3" t="inlineStr">
        <x:is>
          <x:t xml:space="preserve">Latest chip quantity per CSP/data-center/accelerator through year-end; normalized by unit count. Shares are editable.</x:t>
        </x:is>
      </x:c>
    </x:row>
    <x:row r="336">
      <x:c r="A336" s="5" t="str">
        <x:f>B336&amp;"|"&amp;C336&amp;"|"&amp;D336&amp;"|"&amp;E336</x:f>
        <x:v>Base|CoreWeave|2029|B200/B300 class</x:v>
      </x:c>
      <x:c r="B336" s="3" t="inlineStr">
        <x:is>
          <x:t xml:space="preserve">Base</x:t>
        </x:is>
      </x:c>
      <x:c r="C336" s="3" t="inlineStr">
        <x:is>
          <x:t xml:space="preserve">CoreWeave</x:t>
        </x:is>
      </x:c>
      <x:c r="D336" s="3" t="n">
        <x:v>2029</x:v>
      </x:c>
      <x:c r="E336" s="25" t="inlineStr">
        <x:is>
          <x:t xml:space="preserve">B200/B300 class</x:t>
        </x:is>
      </x:c>
      <x:c r="F336" s="5" t="str">
        <x:f>IFERROR(INDEX('02x_Accelerator_Catalog'!$C$2:$C$11,MATCH(E336,'02x_Accelerator_Catalog'!$B$2:$B$11,0)),"purpose_or_unbenchmarked")</x:f>
        <x:v>b200_reference</x:v>
      </x:c>
      <x:c r="G336" s="8" t="n">
        <x:f>IFERROR(INDEX('02x_Accelerator_Catalog'!$D$2:$D$11,MATCH(E336,'02x_Accelerator_Catalog'!$B$2:$B$11,0)),"")</x:f>
        <x:v>2.17</x:v>
      </x:c>
      <x:c r="H336" s="17" t="n">
        <x:v>0.9695719699999999</x:v>
      </x:c>
      <x:c r="I336" s="6" t="n">
        <x:f>SUMIFS($H$2:$H$573,$B$2:$B$573,B336,$C$2:$C$573,C336,$D$2:$D$573,D336)</x:f>
        <x:v>1</x:v>
      </x:c>
      <x:c r="J336" s="3" t="inlineStr">
        <x:is>
          <x:t xml:space="preserve">epoch_csp_chip_quantity_latest</x:t>
        </x:is>
      </x:c>
      <x:c r="K336" s="3" t="inlineStr">
        <x:is>
          <x:t xml:space="preserve">SRC_EPOCH_AI_DATA_CENTERS; EPOCH_RAW_CHIP_QUANTITIES</x:t>
        </x:is>
      </x:c>
      <x:c r="L336" s="3" t="inlineStr">
        <x:is>
          <x:t xml:space="preserve">Latest chip quantity per CSP/data-center/accelerator through year-end; normalized by unit count. Shares are editable.</x:t>
        </x:is>
      </x:c>
    </x:row>
    <x:row r="337">
      <x:c r="A337" s="5" t="str">
        <x:f>B337&amp;"|"&amp;C337&amp;"|"&amp;D337&amp;"|"&amp;E337</x:f>
        <x:v>Base|CoreWeave|2029|H100/H200/A100 class</x:v>
      </x:c>
      <x:c r="B337" s="3" t="inlineStr">
        <x:is>
          <x:t xml:space="preserve">Base</x:t>
        </x:is>
      </x:c>
      <x:c r="C337" s="3" t="inlineStr">
        <x:is>
          <x:t xml:space="preserve">CoreWeave</x:t>
        </x:is>
      </x:c>
      <x:c r="D337" s="3" t="n">
        <x:v>2029</x:v>
      </x:c>
      <x:c r="E337" s="25" t="inlineStr">
        <x:is>
          <x:t xml:space="preserve">H100/H200/A100 class</x:t>
        </x:is>
      </x:c>
      <x:c r="F337" s="5" t="str">
        <x:f>IFERROR(INDEX('02x_Accelerator_Catalog'!$C$2:$C$11,MATCH(E337,'02x_Accelerator_Catalog'!$B$2:$B$11,0)),"purpose_or_unbenchmarked")</x:f>
        <x:v>h200_reference</x:v>
      </x:c>
      <x:c r="G337" s="8" t="n">
        <x:f>IFERROR(INDEX('02x_Accelerator_Catalog'!$D$2:$D$11,MATCH(E337,'02x_Accelerator_Catalog'!$B$2:$B$11,0)),"")</x:f>
        <x:v>1.73</x:v>
      </x:c>
      <x:c r="H337" s="17" t="n">
        <x:v>0.03042803</x:v>
      </x:c>
      <x:c r="I337" s="6" t="n">
        <x:f>SUMIFS($H$2:$H$573,$B$2:$B$573,B337,$C$2:$C$573,C337,$D$2:$D$573,D337)</x:f>
        <x:v>1</x:v>
      </x:c>
      <x:c r="J337" s="3" t="inlineStr">
        <x:is>
          <x:t xml:space="preserve">epoch_csp_chip_quantity_latest</x:t>
        </x:is>
      </x:c>
      <x:c r="K337" s="3" t="inlineStr">
        <x:is>
          <x:t xml:space="preserve">SRC_EPOCH_AI_DATA_CENTERS; EPOCH_RAW_CHIP_QUANTITIES</x:t>
        </x:is>
      </x:c>
      <x:c r="L337" s="3" t="inlineStr">
        <x:is>
          <x:t xml:space="preserve">Latest chip quantity per CSP/data-center/accelerator through year-end; normalized by unit count. Shares are editable.</x:t>
        </x:is>
      </x:c>
    </x:row>
    <x:row r="338">
      <x:c r="A338" s="5" t="str">
        <x:f>B338&amp;"|"&amp;C338&amp;"|"&amp;D338&amp;"|"&amp;E338</x:f>
        <x:v>Bull|CoreWeave|2029|B200/B300 class</x:v>
      </x:c>
      <x:c r="B338" s="3" t="inlineStr">
        <x:is>
          <x:t xml:space="preserve">Bull</x:t>
        </x:is>
      </x:c>
      <x:c r="C338" s="3" t="inlineStr">
        <x:is>
          <x:t xml:space="preserve">CoreWeave</x:t>
        </x:is>
      </x:c>
      <x:c r="D338" s="3" t="n">
        <x:v>2029</x:v>
      </x:c>
      <x:c r="E338" s="25" t="inlineStr">
        <x:is>
          <x:t xml:space="preserve">B200/B300 class</x:t>
        </x:is>
      </x:c>
      <x:c r="F338" s="5" t="str">
        <x:f>IFERROR(INDEX('02x_Accelerator_Catalog'!$C$2:$C$11,MATCH(E338,'02x_Accelerator_Catalog'!$B$2:$B$11,0)),"purpose_or_unbenchmarked")</x:f>
        <x:v>b200_reference</x:v>
      </x:c>
      <x:c r="G338" s="8" t="n">
        <x:f>IFERROR(INDEX('02x_Accelerator_Catalog'!$D$2:$D$11,MATCH(E338,'02x_Accelerator_Catalog'!$B$2:$B$11,0)),"")</x:f>
        <x:v>2.17</x:v>
      </x:c>
      <x:c r="H338" s="17" t="n">
        <x:v>0.9695719699999999</x:v>
      </x:c>
      <x:c r="I338" s="6" t="n">
        <x:f>SUMIFS($H$2:$H$573,$B$2:$B$573,B338,$C$2:$C$573,C338,$D$2:$D$573,D338)</x:f>
        <x:v>1</x:v>
      </x:c>
      <x:c r="J338" s="3" t="inlineStr">
        <x:is>
          <x:t xml:space="preserve">epoch_csp_chip_quantity_latest</x:t>
        </x:is>
      </x:c>
      <x:c r="K338" s="3" t="inlineStr">
        <x:is>
          <x:t xml:space="preserve">SRC_EPOCH_AI_DATA_CENTERS; EPOCH_RAW_CHIP_QUANTITIES</x:t>
        </x:is>
      </x:c>
      <x:c r="L338" s="3" t="inlineStr">
        <x:is>
          <x:t xml:space="preserve">Latest chip quantity per CSP/data-center/accelerator through year-end; normalized by unit count. Shares are editable.</x:t>
        </x:is>
      </x:c>
    </x:row>
    <x:row r="339">
      <x:c r="A339" s="5" t="str">
        <x:f>B339&amp;"|"&amp;C339&amp;"|"&amp;D339&amp;"|"&amp;E339</x:f>
        <x:v>Bull|CoreWeave|2029|H100/H200/A100 class</x:v>
      </x:c>
      <x:c r="B339" s="3" t="inlineStr">
        <x:is>
          <x:t xml:space="preserve">Bull</x:t>
        </x:is>
      </x:c>
      <x:c r="C339" s="3" t="inlineStr">
        <x:is>
          <x:t xml:space="preserve">CoreWeave</x:t>
        </x:is>
      </x:c>
      <x:c r="D339" s="3" t="n">
        <x:v>2029</x:v>
      </x:c>
      <x:c r="E339" s="25" t="inlineStr">
        <x:is>
          <x:t xml:space="preserve">H100/H200/A100 class</x:t>
        </x:is>
      </x:c>
      <x:c r="F339" s="5" t="str">
        <x:f>IFERROR(INDEX('02x_Accelerator_Catalog'!$C$2:$C$11,MATCH(E339,'02x_Accelerator_Catalog'!$B$2:$B$11,0)),"purpose_or_unbenchmarked")</x:f>
        <x:v>h200_reference</x:v>
      </x:c>
      <x:c r="G339" s="8" t="n">
        <x:f>IFERROR(INDEX('02x_Accelerator_Catalog'!$D$2:$D$11,MATCH(E339,'02x_Accelerator_Catalog'!$B$2:$B$11,0)),"")</x:f>
        <x:v>1.73</x:v>
      </x:c>
      <x:c r="H339" s="17" t="n">
        <x:v>0.03042803</x:v>
      </x:c>
      <x:c r="I339" s="6" t="n">
        <x:f>SUMIFS($H$2:$H$573,$B$2:$B$573,B339,$C$2:$C$573,C339,$D$2:$D$573,D339)</x:f>
        <x:v>1</x:v>
      </x:c>
      <x:c r="J339" s="3" t="inlineStr">
        <x:is>
          <x:t xml:space="preserve">epoch_csp_chip_quantity_latest</x:t>
        </x:is>
      </x:c>
      <x:c r="K339" s="3" t="inlineStr">
        <x:is>
          <x:t xml:space="preserve">SRC_EPOCH_AI_DATA_CENTERS; EPOCH_RAW_CHIP_QUANTITIES</x:t>
        </x:is>
      </x:c>
      <x:c r="L339" s="3" t="inlineStr">
        <x:is>
          <x:t xml:space="preserve">Latest chip quantity per CSP/data-center/accelerator through year-end; normalized by unit count. Shares are editable.</x:t>
        </x:is>
      </x:c>
    </x:row>
    <x:row r="340">
      <x:c r="A340" s="5" t="str">
        <x:f>B340&amp;"|"&amp;C340&amp;"|"&amp;D340&amp;"|"&amp;E340</x:f>
        <x:v>Grid-Constrained / Efficiency-Upside|CoreWeave|2029|B200/B300 class</x:v>
      </x:c>
      <x:c r="B340" s="3" t="inlineStr">
        <x:is>
          <x:t xml:space="preserve">Grid-Constrained / Efficiency-Upside</x:t>
        </x:is>
      </x:c>
      <x:c r="C340" s="3" t="inlineStr">
        <x:is>
          <x:t xml:space="preserve">CoreWeave</x:t>
        </x:is>
      </x:c>
      <x:c r="D340" s="3" t="n">
        <x:v>2029</x:v>
      </x:c>
      <x:c r="E340" s="25" t="inlineStr">
        <x:is>
          <x:t xml:space="preserve">B200/B300 class</x:t>
        </x:is>
      </x:c>
      <x:c r="F340" s="5" t="str">
        <x:f>IFERROR(INDEX('02x_Accelerator_Catalog'!$C$2:$C$11,MATCH(E340,'02x_Accelerator_Catalog'!$B$2:$B$11,0)),"purpose_or_unbenchmarked")</x:f>
        <x:v>b200_reference</x:v>
      </x:c>
      <x:c r="G340" s="8" t="n">
        <x:f>IFERROR(INDEX('02x_Accelerator_Catalog'!$D$2:$D$11,MATCH(E340,'02x_Accelerator_Catalog'!$B$2:$B$11,0)),"")</x:f>
        <x:v>2.17</x:v>
      </x:c>
      <x:c r="H340" s="17" t="n">
        <x:v>0.9695719699999999</x:v>
      </x:c>
      <x:c r="I340" s="6" t="n">
        <x:f>SUMIFS($H$2:$H$573,$B$2:$B$573,B340,$C$2:$C$573,C340,$D$2:$D$573,D340)</x:f>
        <x:v>1</x:v>
      </x:c>
      <x:c r="J340" s="3" t="inlineStr">
        <x:is>
          <x:t xml:space="preserve">epoch_csp_chip_quantity_latest</x:t>
        </x:is>
      </x:c>
      <x:c r="K340" s="3" t="inlineStr">
        <x:is>
          <x:t xml:space="preserve">SRC_EPOCH_AI_DATA_CENTERS; EPOCH_RAW_CHIP_QUANTITIES</x:t>
        </x:is>
      </x:c>
      <x:c r="L340" s="3" t="inlineStr">
        <x:is>
          <x:t xml:space="preserve">Latest chip quantity per CSP/data-center/accelerator through year-end; normalized by unit count. Shares are editable.</x:t>
        </x:is>
      </x:c>
    </x:row>
    <x:row r="341">
      <x:c r="A341" s="5" t="str">
        <x:f>B341&amp;"|"&amp;C341&amp;"|"&amp;D341&amp;"|"&amp;E341</x:f>
        <x:v>Grid-Constrained / Efficiency-Upside|CoreWeave|2029|H100/H200/A100 class</x:v>
      </x:c>
      <x:c r="B341" s="3" t="inlineStr">
        <x:is>
          <x:t xml:space="preserve">Grid-Constrained / Efficiency-Upside</x:t>
        </x:is>
      </x:c>
      <x:c r="C341" s="3" t="inlineStr">
        <x:is>
          <x:t xml:space="preserve">CoreWeave</x:t>
        </x:is>
      </x:c>
      <x:c r="D341" s="3" t="n">
        <x:v>2029</x:v>
      </x:c>
      <x:c r="E341" s="25" t="inlineStr">
        <x:is>
          <x:t xml:space="preserve">H100/H200/A100 class</x:t>
        </x:is>
      </x:c>
      <x:c r="F341" s="5" t="str">
        <x:f>IFERROR(INDEX('02x_Accelerator_Catalog'!$C$2:$C$11,MATCH(E341,'02x_Accelerator_Catalog'!$B$2:$B$11,0)),"purpose_or_unbenchmarked")</x:f>
        <x:v>h200_reference</x:v>
      </x:c>
      <x:c r="G341" s="8" t="n">
        <x:f>IFERROR(INDEX('02x_Accelerator_Catalog'!$D$2:$D$11,MATCH(E341,'02x_Accelerator_Catalog'!$B$2:$B$11,0)),"")</x:f>
        <x:v>1.73</x:v>
      </x:c>
      <x:c r="H341" s="17" t="n">
        <x:v>0.03042803</x:v>
      </x:c>
      <x:c r="I341" s="6" t="n">
        <x:f>SUMIFS($H$2:$H$573,$B$2:$B$573,B341,$C$2:$C$573,C341,$D$2:$D$573,D341)</x:f>
        <x:v>1</x:v>
      </x:c>
      <x:c r="J341" s="3" t="inlineStr">
        <x:is>
          <x:t xml:space="preserve">epoch_csp_chip_quantity_latest</x:t>
        </x:is>
      </x:c>
      <x:c r="K341" s="3" t="inlineStr">
        <x:is>
          <x:t xml:space="preserve">SRC_EPOCH_AI_DATA_CENTERS; EPOCH_RAW_CHIP_QUANTITIES</x:t>
        </x:is>
      </x:c>
      <x:c r="L341" s="3" t="inlineStr">
        <x:is>
          <x:t xml:space="preserve">Latest chip quantity per CSP/data-center/accelerator through year-end; normalized by unit count. Shares are editable.</x:t>
        </x:is>
      </x:c>
    </x:row>
    <x:row r="342">
      <x:c r="A342" s="5" t="str">
        <x:f>B342&amp;"|"&amp;C342&amp;"|"&amp;D342&amp;"|"&amp;E342</x:f>
        <x:v>Bear|CoreWeave|2030|B200/B300 class</x:v>
      </x:c>
      <x:c r="B342" s="3" t="inlineStr">
        <x:is>
          <x:t xml:space="preserve">Bear</x:t>
        </x:is>
      </x:c>
      <x:c r="C342" s="3" t="inlineStr">
        <x:is>
          <x:t xml:space="preserve">CoreWeave</x:t>
        </x:is>
      </x:c>
      <x:c r="D342" s="3" t="n">
        <x:v>2030</x:v>
      </x:c>
      <x:c r="E342" s="25" t="inlineStr">
        <x:is>
          <x:t xml:space="preserve">B200/B300 class</x:t>
        </x:is>
      </x:c>
      <x:c r="F342" s="5" t="str">
        <x:f>IFERROR(INDEX('02x_Accelerator_Catalog'!$C$2:$C$11,MATCH(E342,'02x_Accelerator_Catalog'!$B$2:$B$11,0)),"purpose_or_unbenchmarked")</x:f>
        <x:v>b200_reference</x:v>
      </x:c>
      <x:c r="G342" s="8" t="n">
        <x:f>IFERROR(INDEX('02x_Accelerator_Catalog'!$D$2:$D$11,MATCH(E342,'02x_Accelerator_Catalog'!$B$2:$B$11,0)),"")</x:f>
        <x:v>2.17</x:v>
      </x:c>
      <x:c r="H342" s="17" t="n">
        <x:v>0.9695719699999999</x:v>
      </x:c>
      <x:c r="I342" s="6" t="n">
        <x:f>SUMIFS($H$2:$H$573,$B$2:$B$573,B342,$C$2:$C$573,C342,$D$2:$D$573,D342)</x:f>
        <x:v>1</x:v>
      </x:c>
      <x:c r="J342" s="3" t="inlineStr">
        <x:is>
          <x:t xml:space="preserve">epoch_csp_chip_quantity_latest</x:t>
        </x:is>
      </x:c>
      <x:c r="K342" s="3" t="inlineStr">
        <x:is>
          <x:t xml:space="preserve">SRC_EPOCH_AI_DATA_CENTERS; EPOCH_RAW_CHIP_QUANTITIES</x:t>
        </x:is>
      </x:c>
      <x:c r="L342" s="3" t="inlineStr">
        <x:is>
          <x:t xml:space="preserve">Latest chip quantity per CSP/data-center/accelerator through year-end; normalized by unit count. Shares are editable.</x:t>
        </x:is>
      </x:c>
    </x:row>
    <x:row r="343">
      <x:c r="A343" s="5" t="str">
        <x:f>B343&amp;"|"&amp;C343&amp;"|"&amp;D343&amp;"|"&amp;E343</x:f>
        <x:v>Bear|CoreWeave|2030|H100/H200/A100 class</x:v>
      </x:c>
      <x:c r="B343" s="3" t="inlineStr">
        <x:is>
          <x:t xml:space="preserve">Bear</x:t>
        </x:is>
      </x:c>
      <x:c r="C343" s="3" t="inlineStr">
        <x:is>
          <x:t xml:space="preserve">CoreWeave</x:t>
        </x:is>
      </x:c>
      <x:c r="D343" s="3" t="n">
        <x:v>2030</x:v>
      </x:c>
      <x:c r="E343" s="25" t="inlineStr">
        <x:is>
          <x:t xml:space="preserve">H100/H200/A100 class</x:t>
        </x:is>
      </x:c>
      <x:c r="F343" s="5" t="str">
        <x:f>IFERROR(INDEX('02x_Accelerator_Catalog'!$C$2:$C$11,MATCH(E343,'02x_Accelerator_Catalog'!$B$2:$B$11,0)),"purpose_or_unbenchmarked")</x:f>
        <x:v>h200_reference</x:v>
      </x:c>
      <x:c r="G343" s="8" t="n">
        <x:f>IFERROR(INDEX('02x_Accelerator_Catalog'!$D$2:$D$11,MATCH(E343,'02x_Accelerator_Catalog'!$B$2:$B$11,0)),"")</x:f>
        <x:v>1.73</x:v>
      </x:c>
      <x:c r="H343" s="17" t="n">
        <x:v>0.03042803</x:v>
      </x:c>
      <x:c r="I343" s="6" t="n">
        <x:f>SUMIFS($H$2:$H$573,$B$2:$B$573,B343,$C$2:$C$573,C343,$D$2:$D$573,D343)</x:f>
        <x:v>1</x:v>
      </x:c>
      <x:c r="J343" s="3" t="inlineStr">
        <x:is>
          <x:t xml:space="preserve">epoch_csp_chip_quantity_latest</x:t>
        </x:is>
      </x:c>
      <x:c r="K343" s="3" t="inlineStr">
        <x:is>
          <x:t xml:space="preserve">SRC_EPOCH_AI_DATA_CENTERS; EPOCH_RAW_CHIP_QUANTITIES</x:t>
        </x:is>
      </x:c>
      <x:c r="L343" s="3" t="inlineStr">
        <x:is>
          <x:t xml:space="preserve">Latest chip quantity per CSP/data-center/accelerator through year-end; normalized by unit count. Shares are editable.</x:t>
        </x:is>
      </x:c>
    </x:row>
    <x:row r="344">
      <x:c r="A344" s="5" t="str">
        <x:f>B344&amp;"|"&amp;C344&amp;"|"&amp;D344&amp;"|"&amp;E344</x:f>
        <x:v>Base|CoreWeave|2030|B200/B300 class</x:v>
      </x:c>
      <x:c r="B344" s="3" t="inlineStr">
        <x:is>
          <x:t xml:space="preserve">Base</x:t>
        </x:is>
      </x:c>
      <x:c r="C344" s="3" t="inlineStr">
        <x:is>
          <x:t xml:space="preserve">CoreWeave</x:t>
        </x:is>
      </x:c>
      <x:c r="D344" s="3" t="n">
        <x:v>2030</x:v>
      </x:c>
      <x:c r="E344" s="25" t="inlineStr">
        <x:is>
          <x:t xml:space="preserve">B200/B300 class</x:t>
        </x:is>
      </x:c>
      <x:c r="F344" s="5" t="str">
        <x:f>IFERROR(INDEX('02x_Accelerator_Catalog'!$C$2:$C$11,MATCH(E344,'02x_Accelerator_Catalog'!$B$2:$B$11,0)),"purpose_or_unbenchmarked")</x:f>
        <x:v>b200_reference</x:v>
      </x:c>
      <x:c r="G344" s="8" t="n">
        <x:f>IFERROR(INDEX('02x_Accelerator_Catalog'!$D$2:$D$11,MATCH(E344,'02x_Accelerator_Catalog'!$B$2:$B$11,0)),"")</x:f>
        <x:v>2.17</x:v>
      </x:c>
      <x:c r="H344" s="17" t="n">
        <x:v>0.9695719699999999</x:v>
      </x:c>
      <x:c r="I344" s="6" t="n">
        <x:f>SUMIFS($H$2:$H$573,$B$2:$B$573,B344,$C$2:$C$573,C344,$D$2:$D$573,D344)</x:f>
        <x:v>1</x:v>
      </x:c>
      <x:c r="J344" s="3" t="inlineStr">
        <x:is>
          <x:t xml:space="preserve">epoch_csp_chip_quantity_latest</x:t>
        </x:is>
      </x:c>
      <x:c r="K344" s="3" t="inlineStr">
        <x:is>
          <x:t xml:space="preserve">SRC_EPOCH_AI_DATA_CENTERS; EPOCH_RAW_CHIP_QUANTITIES</x:t>
        </x:is>
      </x:c>
      <x:c r="L344" s="3" t="inlineStr">
        <x:is>
          <x:t xml:space="preserve">Latest chip quantity per CSP/data-center/accelerator through year-end; normalized by unit count. Shares are editable.</x:t>
        </x:is>
      </x:c>
    </x:row>
    <x:row r="345">
      <x:c r="A345" s="5" t="str">
        <x:f>B345&amp;"|"&amp;C345&amp;"|"&amp;D345&amp;"|"&amp;E345</x:f>
        <x:v>Base|CoreWeave|2030|H100/H200/A100 class</x:v>
      </x:c>
      <x:c r="B345" s="3" t="inlineStr">
        <x:is>
          <x:t xml:space="preserve">Base</x:t>
        </x:is>
      </x:c>
      <x:c r="C345" s="3" t="inlineStr">
        <x:is>
          <x:t xml:space="preserve">CoreWeave</x:t>
        </x:is>
      </x:c>
      <x:c r="D345" s="3" t="n">
        <x:v>2030</x:v>
      </x:c>
      <x:c r="E345" s="25" t="inlineStr">
        <x:is>
          <x:t xml:space="preserve">H100/H200/A100 class</x:t>
        </x:is>
      </x:c>
      <x:c r="F345" s="5" t="str">
        <x:f>IFERROR(INDEX('02x_Accelerator_Catalog'!$C$2:$C$11,MATCH(E345,'02x_Accelerator_Catalog'!$B$2:$B$11,0)),"purpose_or_unbenchmarked")</x:f>
        <x:v>h200_reference</x:v>
      </x:c>
      <x:c r="G345" s="8" t="n">
        <x:f>IFERROR(INDEX('02x_Accelerator_Catalog'!$D$2:$D$11,MATCH(E345,'02x_Accelerator_Catalog'!$B$2:$B$11,0)),"")</x:f>
        <x:v>1.73</x:v>
      </x:c>
      <x:c r="H345" s="17" t="n">
        <x:v>0.03042803</x:v>
      </x:c>
      <x:c r="I345" s="6" t="n">
        <x:f>SUMIFS($H$2:$H$573,$B$2:$B$573,B345,$C$2:$C$573,C345,$D$2:$D$573,D345)</x:f>
        <x:v>1</x:v>
      </x:c>
      <x:c r="J345" s="3" t="inlineStr">
        <x:is>
          <x:t xml:space="preserve">epoch_csp_chip_quantity_latest</x:t>
        </x:is>
      </x:c>
      <x:c r="K345" s="3" t="inlineStr">
        <x:is>
          <x:t xml:space="preserve">SRC_EPOCH_AI_DATA_CENTERS; EPOCH_RAW_CHIP_QUANTITIES</x:t>
        </x:is>
      </x:c>
      <x:c r="L345" s="3" t="inlineStr">
        <x:is>
          <x:t xml:space="preserve">Latest chip quantity per CSP/data-center/accelerator through year-end; normalized by unit count. Shares are editable.</x:t>
        </x:is>
      </x:c>
    </x:row>
    <x:row r="346">
      <x:c r="A346" s="5" t="str">
        <x:f>B346&amp;"|"&amp;C346&amp;"|"&amp;D346&amp;"|"&amp;E346</x:f>
        <x:v>Bull|CoreWeave|2030|B200/B300 class</x:v>
      </x:c>
      <x:c r="B346" s="3" t="inlineStr">
        <x:is>
          <x:t xml:space="preserve">Bull</x:t>
        </x:is>
      </x:c>
      <x:c r="C346" s="3" t="inlineStr">
        <x:is>
          <x:t xml:space="preserve">CoreWeave</x:t>
        </x:is>
      </x:c>
      <x:c r="D346" s="3" t="n">
        <x:v>2030</x:v>
      </x:c>
      <x:c r="E346" s="25" t="inlineStr">
        <x:is>
          <x:t xml:space="preserve">B200/B300 class</x:t>
        </x:is>
      </x:c>
      <x:c r="F346" s="5" t="str">
        <x:f>IFERROR(INDEX('02x_Accelerator_Catalog'!$C$2:$C$11,MATCH(E346,'02x_Accelerator_Catalog'!$B$2:$B$11,0)),"purpose_or_unbenchmarked")</x:f>
        <x:v>b200_reference</x:v>
      </x:c>
      <x:c r="G346" s="8" t="n">
        <x:f>IFERROR(INDEX('02x_Accelerator_Catalog'!$D$2:$D$11,MATCH(E346,'02x_Accelerator_Catalog'!$B$2:$B$11,0)),"")</x:f>
        <x:v>2.17</x:v>
      </x:c>
      <x:c r="H346" s="17" t="n">
        <x:v>0.9695719699999999</x:v>
      </x:c>
      <x:c r="I346" s="6" t="n">
        <x:f>SUMIFS($H$2:$H$573,$B$2:$B$573,B346,$C$2:$C$573,C346,$D$2:$D$573,D346)</x:f>
        <x:v>1</x:v>
      </x:c>
      <x:c r="J346" s="3" t="inlineStr">
        <x:is>
          <x:t xml:space="preserve">epoch_csp_chip_quantity_latest</x:t>
        </x:is>
      </x:c>
      <x:c r="K346" s="3" t="inlineStr">
        <x:is>
          <x:t xml:space="preserve">SRC_EPOCH_AI_DATA_CENTERS; EPOCH_RAW_CHIP_QUANTITIES</x:t>
        </x:is>
      </x:c>
      <x:c r="L346" s="3" t="inlineStr">
        <x:is>
          <x:t xml:space="preserve">Latest chip quantity per CSP/data-center/accelerator through year-end; normalized by unit count. Shares are editable.</x:t>
        </x:is>
      </x:c>
    </x:row>
    <x:row r="347">
      <x:c r="A347" s="5" t="str">
        <x:f>B347&amp;"|"&amp;C347&amp;"|"&amp;D347&amp;"|"&amp;E347</x:f>
        <x:v>Bull|CoreWeave|2030|H100/H200/A100 class</x:v>
      </x:c>
      <x:c r="B347" s="3" t="inlineStr">
        <x:is>
          <x:t xml:space="preserve">Bull</x:t>
        </x:is>
      </x:c>
      <x:c r="C347" s="3" t="inlineStr">
        <x:is>
          <x:t xml:space="preserve">CoreWeave</x:t>
        </x:is>
      </x:c>
      <x:c r="D347" s="3" t="n">
        <x:v>2030</x:v>
      </x:c>
      <x:c r="E347" s="25" t="inlineStr">
        <x:is>
          <x:t xml:space="preserve">H100/H200/A100 class</x:t>
        </x:is>
      </x:c>
      <x:c r="F347" s="5" t="str">
        <x:f>IFERROR(INDEX('02x_Accelerator_Catalog'!$C$2:$C$11,MATCH(E347,'02x_Accelerator_Catalog'!$B$2:$B$11,0)),"purpose_or_unbenchmarked")</x:f>
        <x:v>h200_reference</x:v>
      </x:c>
      <x:c r="G347" s="8" t="n">
        <x:f>IFERROR(INDEX('02x_Accelerator_Catalog'!$D$2:$D$11,MATCH(E347,'02x_Accelerator_Catalog'!$B$2:$B$11,0)),"")</x:f>
        <x:v>1.73</x:v>
      </x:c>
      <x:c r="H347" s="17" t="n">
        <x:v>0.03042803</x:v>
      </x:c>
      <x:c r="I347" s="6" t="n">
        <x:f>SUMIFS($H$2:$H$573,$B$2:$B$573,B347,$C$2:$C$573,C347,$D$2:$D$573,D347)</x:f>
        <x:v>1</x:v>
      </x:c>
      <x:c r="J347" s="3" t="inlineStr">
        <x:is>
          <x:t xml:space="preserve">epoch_csp_chip_quantity_latest</x:t>
        </x:is>
      </x:c>
      <x:c r="K347" s="3" t="inlineStr">
        <x:is>
          <x:t xml:space="preserve">SRC_EPOCH_AI_DATA_CENTERS; EPOCH_RAW_CHIP_QUANTITIES</x:t>
        </x:is>
      </x:c>
      <x:c r="L347" s="3" t="inlineStr">
        <x:is>
          <x:t xml:space="preserve">Latest chip quantity per CSP/data-center/accelerator through year-end; normalized by unit count. Shares are editable.</x:t>
        </x:is>
      </x:c>
    </x:row>
    <x:row r="348">
      <x:c r="A348" s="5" t="str">
        <x:f>B348&amp;"|"&amp;C348&amp;"|"&amp;D348&amp;"|"&amp;E348</x:f>
        <x:v>Grid-Constrained / Efficiency-Upside|CoreWeave|2030|B200/B300 class</x:v>
      </x:c>
      <x:c r="B348" s="3" t="inlineStr">
        <x:is>
          <x:t xml:space="preserve">Grid-Constrained / Efficiency-Upside</x:t>
        </x:is>
      </x:c>
      <x:c r="C348" s="3" t="inlineStr">
        <x:is>
          <x:t xml:space="preserve">CoreWeave</x:t>
        </x:is>
      </x:c>
      <x:c r="D348" s="3" t="n">
        <x:v>2030</x:v>
      </x:c>
      <x:c r="E348" s="25" t="inlineStr">
        <x:is>
          <x:t xml:space="preserve">B200/B300 class</x:t>
        </x:is>
      </x:c>
      <x:c r="F348" s="5" t="str">
        <x:f>IFERROR(INDEX('02x_Accelerator_Catalog'!$C$2:$C$11,MATCH(E348,'02x_Accelerator_Catalog'!$B$2:$B$11,0)),"purpose_or_unbenchmarked")</x:f>
        <x:v>b200_reference</x:v>
      </x:c>
      <x:c r="G348" s="8" t="n">
        <x:f>IFERROR(INDEX('02x_Accelerator_Catalog'!$D$2:$D$11,MATCH(E348,'02x_Accelerator_Catalog'!$B$2:$B$11,0)),"")</x:f>
        <x:v>2.17</x:v>
      </x:c>
      <x:c r="H348" s="17" t="n">
        <x:v>0.9695719699999999</x:v>
      </x:c>
      <x:c r="I348" s="6" t="n">
        <x:f>SUMIFS($H$2:$H$573,$B$2:$B$573,B348,$C$2:$C$573,C348,$D$2:$D$573,D348)</x:f>
        <x:v>1</x:v>
      </x:c>
      <x:c r="J348" s="3" t="inlineStr">
        <x:is>
          <x:t xml:space="preserve">epoch_csp_chip_quantity_latest</x:t>
        </x:is>
      </x:c>
      <x:c r="K348" s="3" t="inlineStr">
        <x:is>
          <x:t xml:space="preserve">SRC_EPOCH_AI_DATA_CENTERS; EPOCH_RAW_CHIP_QUANTITIES</x:t>
        </x:is>
      </x:c>
      <x:c r="L348" s="3" t="inlineStr">
        <x:is>
          <x:t xml:space="preserve">Latest chip quantity per CSP/data-center/accelerator through year-end; normalized by unit count. Shares are editable.</x:t>
        </x:is>
      </x:c>
    </x:row>
    <x:row r="349">
      <x:c r="A349" s="5" t="str">
        <x:f>B349&amp;"|"&amp;C349&amp;"|"&amp;D349&amp;"|"&amp;E349</x:f>
        <x:v>Grid-Constrained / Efficiency-Upside|CoreWeave|2030|H100/H200/A100 class</x:v>
      </x:c>
      <x:c r="B349" s="3" t="inlineStr">
        <x:is>
          <x:t xml:space="preserve">Grid-Constrained / Efficiency-Upside</x:t>
        </x:is>
      </x:c>
      <x:c r="C349" s="3" t="inlineStr">
        <x:is>
          <x:t xml:space="preserve">CoreWeave</x:t>
        </x:is>
      </x:c>
      <x:c r="D349" s="3" t="n">
        <x:v>2030</x:v>
      </x:c>
      <x:c r="E349" s="25" t="inlineStr">
        <x:is>
          <x:t xml:space="preserve">H100/H200/A100 class</x:t>
        </x:is>
      </x:c>
      <x:c r="F349" s="5" t="str">
        <x:f>IFERROR(INDEX('02x_Accelerator_Catalog'!$C$2:$C$11,MATCH(E349,'02x_Accelerator_Catalog'!$B$2:$B$11,0)),"purpose_or_unbenchmarked")</x:f>
        <x:v>h200_reference</x:v>
      </x:c>
      <x:c r="G349" s="8" t="n">
        <x:f>IFERROR(INDEX('02x_Accelerator_Catalog'!$D$2:$D$11,MATCH(E349,'02x_Accelerator_Catalog'!$B$2:$B$11,0)),"")</x:f>
        <x:v>1.73</x:v>
      </x:c>
      <x:c r="H349" s="17" t="n">
        <x:v>0.03042803</x:v>
      </x:c>
      <x:c r="I349" s="6" t="n">
        <x:f>SUMIFS($H$2:$H$573,$B$2:$B$573,B349,$C$2:$C$573,C349,$D$2:$D$573,D349)</x:f>
        <x:v>1</x:v>
      </x:c>
      <x:c r="J349" s="3" t="inlineStr">
        <x:is>
          <x:t xml:space="preserve">epoch_csp_chip_quantity_latest</x:t>
        </x:is>
      </x:c>
      <x:c r="K349" s="3" t="inlineStr">
        <x:is>
          <x:t xml:space="preserve">SRC_EPOCH_AI_DATA_CENTERS; EPOCH_RAW_CHIP_QUANTITIES</x:t>
        </x:is>
      </x:c>
      <x:c r="L349" s="3" t="inlineStr">
        <x:is>
          <x:t xml:space="preserve">Latest chip quantity per CSP/data-center/accelerator through year-end; normalized by unit count. Shares are editable.</x:t>
        </x:is>
      </x:c>
    </x:row>
    <x:row r="350">
      <x:c r="A350" s="5" t="str">
        <x:f>B350&amp;"|"&amp;C350&amp;"|"&amp;D350&amp;"|"&amp;E350</x:f>
        <x:v>Bear|G42|2028|B200/B300 class</x:v>
      </x:c>
      <x:c r="B350" s="3" t="inlineStr">
        <x:is>
          <x:t xml:space="preserve">Bear</x:t>
        </x:is>
      </x:c>
      <x:c r="C350" s="3" t="inlineStr">
        <x:is>
          <x:t xml:space="preserve">G42</x:t>
        </x:is>
      </x:c>
      <x:c r="D350" s="3" t="n">
        <x:v>2028</x:v>
      </x:c>
      <x:c r="E350" s="25" t="inlineStr">
        <x:is>
          <x:t xml:space="preserve">B200/B300 class</x:t>
        </x:is>
      </x:c>
      <x:c r="F350" s="5" t="str">
        <x:f>IFERROR(INDEX('02x_Accelerator_Catalog'!$C$2:$C$11,MATCH(E350,'02x_Accelerator_Catalog'!$B$2:$B$11,0)),"purpose_or_unbenchmarked")</x:f>
        <x:v>b200_reference</x:v>
      </x:c>
      <x:c r="G350" s="8" t="n">
        <x:f>IFERROR(INDEX('02x_Accelerator_Catalog'!$D$2:$D$11,MATCH(E350,'02x_Accelerator_Catalog'!$B$2:$B$11,0)),"")</x:f>
        <x:v>2.17</x:v>
      </x:c>
      <x:c r="H350" s="17" t="n">
        <x:v>1</x:v>
      </x:c>
      <x:c r="I350" s="6" t="n">
        <x:f>SUMIFS($H$2:$H$573,$B$2:$B$573,B350,$C$2:$C$573,C350,$D$2:$D$573,D350)</x:f>
        <x:v>1</x:v>
      </x:c>
      <x:c r="J350" s="3" t="inlineStr">
        <x:is>
          <x:t xml:space="preserve">epoch_csp_chip_quantity_latest</x:t>
        </x:is>
      </x:c>
      <x:c r="K350" s="3" t="inlineStr">
        <x:is>
          <x:t xml:space="preserve">SRC_EPOCH_AI_DATA_CENTERS; EPOCH_RAW_CHIP_QUANTITIES</x:t>
        </x:is>
      </x:c>
      <x:c r="L350" s="3" t="inlineStr">
        <x:is>
          <x:t xml:space="preserve">Latest chip quantity per CSP/data-center/accelerator through year-end; normalized by unit count. Shares are editable.</x:t>
        </x:is>
      </x:c>
    </x:row>
    <x:row r="351">
      <x:c r="A351" s="5" t="str">
        <x:f>B351&amp;"|"&amp;C351&amp;"|"&amp;D351&amp;"|"&amp;E351</x:f>
        <x:v>Base|G42|2028|B200/B300 class</x:v>
      </x:c>
      <x:c r="B351" s="3" t="inlineStr">
        <x:is>
          <x:t xml:space="preserve">Base</x:t>
        </x:is>
      </x:c>
      <x:c r="C351" s="3" t="inlineStr">
        <x:is>
          <x:t xml:space="preserve">G42</x:t>
        </x:is>
      </x:c>
      <x:c r="D351" s="3" t="n">
        <x:v>2028</x:v>
      </x:c>
      <x:c r="E351" s="25" t="inlineStr">
        <x:is>
          <x:t xml:space="preserve">B200/B300 class</x:t>
        </x:is>
      </x:c>
      <x:c r="F351" s="5" t="str">
        <x:f>IFERROR(INDEX('02x_Accelerator_Catalog'!$C$2:$C$11,MATCH(E351,'02x_Accelerator_Catalog'!$B$2:$B$11,0)),"purpose_or_unbenchmarked")</x:f>
        <x:v>b200_reference</x:v>
      </x:c>
      <x:c r="G351" s="8" t="n">
        <x:f>IFERROR(INDEX('02x_Accelerator_Catalog'!$D$2:$D$11,MATCH(E351,'02x_Accelerator_Catalog'!$B$2:$B$11,0)),"")</x:f>
        <x:v>2.17</x:v>
      </x:c>
      <x:c r="H351" s="17" t="n">
        <x:v>1</x:v>
      </x:c>
      <x:c r="I351" s="6" t="n">
        <x:f>SUMIFS($H$2:$H$573,$B$2:$B$573,B351,$C$2:$C$573,C351,$D$2:$D$573,D351)</x:f>
        <x:v>1</x:v>
      </x:c>
      <x:c r="J351" s="3" t="inlineStr">
        <x:is>
          <x:t xml:space="preserve">epoch_csp_chip_quantity_latest</x:t>
        </x:is>
      </x:c>
      <x:c r="K351" s="3" t="inlineStr">
        <x:is>
          <x:t xml:space="preserve">SRC_EPOCH_AI_DATA_CENTERS; EPOCH_RAW_CHIP_QUANTITIES</x:t>
        </x:is>
      </x:c>
      <x:c r="L351" s="3" t="inlineStr">
        <x:is>
          <x:t xml:space="preserve">Latest chip quantity per CSP/data-center/accelerator through year-end; normalized by unit count. Shares are editable.</x:t>
        </x:is>
      </x:c>
    </x:row>
    <x:row r="352">
      <x:c r="A352" s="5" t="str">
        <x:f>B352&amp;"|"&amp;C352&amp;"|"&amp;D352&amp;"|"&amp;E352</x:f>
        <x:v>Bull|G42|2028|B200/B300 class</x:v>
      </x:c>
      <x:c r="B352" s="3" t="inlineStr">
        <x:is>
          <x:t xml:space="preserve">Bull</x:t>
        </x:is>
      </x:c>
      <x:c r="C352" s="3" t="inlineStr">
        <x:is>
          <x:t xml:space="preserve">G42</x:t>
        </x:is>
      </x:c>
      <x:c r="D352" s="3" t="n">
        <x:v>2028</x:v>
      </x:c>
      <x:c r="E352" s="25" t="inlineStr">
        <x:is>
          <x:t xml:space="preserve">B200/B300 class</x:t>
        </x:is>
      </x:c>
      <x:c r="F352" s="5" t="str">
        <x:f>IFERROR(INDEX('02x_Accelerator_Catalog'!$C$2:$C$11,MATCH(E352,'02x_Accelerator_Catalog'!$B$2:$B$11,0)),"purpose_or_unbenchmarked")</x:f>
        <x:v>b200_reference</x:v>
      </x:c>
      <x:c r="G352" s="8" t="n">
        <x:f>IFERROR(INDEX('02x_Accelerator_Catalog'!$D$2:$D$11,MATCH(E352,'02x_Accelerator_Catalog'!$B$2:$B$11,0)),"")</x:f>
        <x:v>2.17</x:v>
      </x:c>
      <x:c r="H352" s="17" t="n">
        <x:v>1</x:v>
      </x:c>
      <x:c r="I352" s="6" t="n">
        <x:f>SUMIFS($H$2:$H$573,$B$2:$B$573,B352,$C$2:$C$573,C352,$D$2:$D$573,D352)</x:f>
        <x:v>1</x:v>
      </x:c>
      <x:c r="J352" s="3" t="inlineStr">
        <x:is>
          <x:t xml:space="preserve">epoch_csp_chip_quantity_latest</x:t>
        </x:is>
      </x:c>
      <x:c r="K352" s="3" t="inlineStr">
        <x:is>
          <x:t xml:space="preserve">SRC_EPOCH_AI_DATA_CENTERS; EPOCH_RAW_CHIP_QUANTITIES</x:t>
        </x:is>
      </x:c>
      <x:c r="L352" s="3" t="inlineStr">
        <x:is>
          <x:t xml:space="preserve">Latest chip quantity per CSP/data-center/accelerator through year-end; normalized by unit count. Shares are editable.</x:t>
        </x:is>
      </x:c>
    </x:row>
    <x:row r="353">
      <x:c r="A353" s="5" t="str">
        <x:f>B353&amp;"|"&amp;C353&amp;"|"&amp;D353&amp;"|"&amp;E353</x:f>
        <x:v>Grid-Constrained / Efficiency-Upside|G42|2028|B200/B300 class</x:v>
      </x:c>
      <x:c r="B353" s="3" t="inlineStr">
        <x:is>
          <x:t xml:space="preserve">Grid-Constrained / Efficiency-Upside</x:t>
        </x:is>
      </x:c>
      <x:c r="C353" s="3" t="inlineStr">
        <x:is>
          <x:t xml:space="preserve">G42</x:t>
        </x:is>
      </x:c>
      <x:c r="D353" s="3" t="n">
        <x:v>2028</x:v>
      </x:c>
      <x:c r="E353" s="25" t="inlineStr">
        <x:is>
          <x:t xml:space="preserve">B200/B300 class</x:t>
        </x:is>
      </x:c>
      <x:c r="F353" s="5" t="str">
        <x:f>IFERROR(INDEX('02x_Accelerator_Catalog'!$C$2:$C$11,MATCH(E353,'02x_Accelerator_Catalog'!$B$2:$B$11,0)),"purpose_or_unbenchmarked")</x:f>
        <x:v>b200_reference</x:v>
      </x:c>
      <x:c r="G353" s="8" t="n">
        <x:f>IFERROR(INDEX('02x_Accelerator_Catalog'!$D$2:$D$11,MATCH(E353,'02x_Accelerator_Catalog'!$B$2:$B$11,0)),"")</x:f>
        <x:v>2.17</x:v>
      </x:c>
      <x:c r="H353" s="17" t="n">
        <x:v>1</x:v>
      </x:c>
      <x:c r="I353" s="6" t="n">
        <x:f>SUMIFS($H$2:$H$573,$B$2:$B$573,B353,$C$2:$C$573,C353,$D$2:$D$573,D353)</x:f>
        <x:v>1</x:v>
      </x:c>
      <x:c r="J353" s="3" t="inlineStr">
        <x:is>
          <x:t xml:space="preserve">epoch_csp_chip_quantity_latest</x:t>
        </x:is>
      </x:c>
      <x:c r="K353" s="3" t="inlineStr">
        <x:is>
          <x:t xml:space="preserve">SRC_EPOCH_AI_DATA_CENTERS; EPOCH_RAW_CHIP_QUANTITIES</x:t>
        </x:is>
      </x:c>
      <x:c r="L353" s="3" t="inlineStr">
        <x:is>
          <x:t xml:space="preserve">Latest chip quantity per CSP/data-center/accelerator through year-end; normalized by unit count. Shares are editable.</x:t>
        </x:is>
      </x:c>
    </x:row>
    <x:row r="354">
      <x:c r="A354" s="5" t="str">
        <x:f>B354&amp;"|"&amp;C354&amp;"|"&amp;D354&amp;"|"&amp;E354</x:f>
        <x:v>Bear|G42|2029|B200/B300 class</x:v>
      </x:c>
      <x:c r="B354" s="3" t="inlineStr">
        <x:is>
          <x:t xml:space="preserve">Bear</x:t>
        </x:is>
      </x:c>
      <x:c r="C354" s="3" t="inlineStr">
        <x:is>
          <x:t xml:space="preserve">G42</x:t>
        </x:is>
      </x:c>
      <x:c r="D354" s="3" t="n">
        <x:v>2029</x:v>
      </x:c>
      <x:c r="E354" s="25" t="inlineStr">
        <x:is>
          <x:t xml:space="preserve">B200/B300 class</x:t>
        </x:is>
      </x:c>
      <x:c r="F354" s="5" t="str">
        <x:f>IFERROR(INDEX('02x_Accelerator_Catalog'!$C$2:$C$11,MATCH(E354,'02x_Accelerator_Catalog'!$B$2:$B$11,0)),"purpose_or_unbenchmarked")</x:f>
        <x:v>b200_reference</x:v>
      </x:c>
      <x:c r="G354" s="8" t="n">
        <x:f>IFERROR(INDEX('02x_Accelerator_Catalog'!$D$2:$D$11,MATCH(E354,'02x_Accelerator_Catalog'!$B$2:$B$11,0)),"")</x:f>
        <x:v>2.17</x:v>
      </x:c>
      <x:c r="H354" s="17" t="n">
        <x:v>1</x:v>
      </x:c>
      <x:c r="I354" s="6" t="n">
        <x:f>SUMIFS($H$2:$H$573,$B$2:$B$573,B354,$C$2:$C$573,C354,$D$2:$D$573,D354)</x:f>
        <x:v>1</x:v>
      </x:c>
      <x:c r="J354" s="3" t="inlineStr">
        <x:is>
          <x:t xml:space="preserve">epoch_csp_chip_quantity_latest</x:t>
        </x:is>
      </x:c>
      <x:c r="K354" s="3" t="inlineStr">
        <x:is>
          <x:t xml:space="preserve">SRC_EPOCH_AI_DATA_CENTERS; EPOCH_RAW_CHIP_QUANTITIES</x:t>
        </x:is>
      </x:c>
      <x:c r="L354" s="3" t="inlineStr">
        <x:is>
          <x:t xml:space="preserve">Latest chip quantity per CSP/data-center/accelerator through year-end; normalized by unit count. Shares are editable.</x:t>
        </x:is>
      </x:c>
    </x:row>
    <x:row r="355">
      <x:c r="A355" s="5" t="str">
        <x:f>B355&amp;"|"&amp;C355&amp;"|"&amp;D355&amp;"|"&amp;E355</x:f>
        <x:v>Base|G42|2029|B200/B300 class</x:v>
      </x:c>
      <x:c r="B355" s="3" t="inlineStr">
        <x:is>
          <x:t xml:space="preserve">Base</x:t>
        </x:is>
      </x:c>
      <x:c r="C355" s="3" t="inlineStr">
        <x:is>
          <x:t xml:space="preserve">G42</x:t>
        </x:is>
      </x:c>
      <x:c r="D355" s="3" t="n">
        <x:v>2029</x:v>
      </x:c>
      <x:c r="E355" s="25" t="inlineStr">
        <x:is>
          <x:t xml:space="preserve">B200/B300 class</x:t>
        </x:is>
      </x:c>
      <x:c r="F355" s="5" t="str">
        <x:f>IFERROR(INDEX('02x_Accelerator_Catalog'!$C$2:$C$11,MATCH(E355,'02x_Accelerator_Catalog'!$B$2:$B$11,0)),"purpose_or_unbenchmarked")</x:f>
        <x:v>b200_reference</x:v>
      </x:c>
      <x:c r="G355" s="8" t="n">
        <x:f>IFERROR(INDEX('02x_Accelerator_Catalog'!$D$2:$D$11,MATCH(E355,'02x_Accelerator_Catalog'!$B$2:$B$11,0)),"")</x:f>
        <x:v>2.17</x:v>
      </x:c>
      <x:c r="H355" s="17" t="n">
        <x:v>1</x:v>
      </x:c>
      <x:c r="I355" s="6" t="n">
        <x:f>SUMIFS($H$2:$H$573,$B$2:$B$573,B355,$C$2:$C$573,C355,$D$2:$D$573,D355)</x:f>
        <x:v>1</x:v>
      </x:c>
      <x:c r="J355" s="3" t="inlineStr">
        <x:is>
          <x:t xml:space="preserve">epoch_csp_chip_quantity_latest</x:t>
        </x:is>
      </x:c>
      <x:c r="K355" s="3" t="inlineStr">
        <x:is>
          <x:t xml:space="preserve">SRC_EPOCH_AI_DATA_CENTERS; EPOCH_RAW_CHIP_QUANTITIES</x:t>
        </x:is>
      </x:c>
      <x:c r="L355" s="3" t="inlineStr">
        <x:is>
          <x:t xml:space="preserve">Latest chip quantity per CSP/data-center/accelerator through year-end; normalized by unit count. Shares are editable.</x:t>
        </x:is>
      </x:c>
    </x:row>
    <x:row r="356">
      <x:c r="A356" s="5" t="str">
        <x:f>B356&amp;"|"&amp;C356&amp;"|"&amp;D356&amp;"|"&amp;E356</x:f>
        <x:v>Bull|G42|2029|B200/B300 class</x:v>
      </x:c>
      <x:c r="B356" s="3" t="inlineStr">
        <x:is>
          <x:t xml:space="preserve">Bull</x:t>
        </x:is>
      </x:c>
      <x:c r="C356" s="3" t="inlineStr">
        <x:is>
          <x:t xml:space="preserve">G42</x:t>
        </x:is>
      </x:c>
      <x:c r="D356" s="3" t="n">
        <x:v>2029</x:v>
      </x:c>
      <x:c r="E356" s="25" t="inlineStr">
        <x:is>
          <x:t xml:space="preserve">B200/B300 class</x:t>
        </x:is>
      </x:c>
      <x:c r="F356" s="5" t="str">
        <x:f>IFERROR(INDEX('02x_Accelerator_Catalog'!$C$2:$C$11,MATCH(E356,'02x_Accelerator_Catalog'!$B$2:$B$11,0)),"purpose_or_unbenchmarked")</x:f>
        <x:v>b200_reference</x:v>
      </x:c>
      <x:c r="G356" s="8" t="n">
        <x:f>IFERROR(INDEX('02x_Accelerator_Catalog'!$D$2:$D$11,MATCH(E356,'02x_Accelerator_Catalog'!$B$2:$B$11,0)),"")</x:f>
        <x:v>2.17</x:v>
      </x:c>
      <x:c r="H356" s="17" t="n">
        <x:v>1</x:v>
      </x:c>
      <x:c r="I356" s="6" t="n">
        <x:f>SUMIFS($H$2:$H$573,$B$2:$B$573,B356,$C$2:$C$573,C356,$D$2:$D$573,D356)</x:f>
        <x:v>1</x:v>
      </x:c>
      <x:c r="J356" s="3" t="inlineStr">
        <x:is>
          <x:t xml:space="preserve">epoch_csp_chip_quantity_latest</x:t>
        </x:is>
      </x:c>
      <x:c r="K356" s="3" t="inlineStr">
        <x:is>
          <x:t xml:space="preserve">SRC_EPOCH_AI_DATA_CENTERS; EPOCH_RAW_CHIP_QUANTITIES</x:t>
        </x:is>
      </x:c>
      <x:c r="L356" s="3" t="inlineStr">
        <x:is>
          <x:t xml:space="preserve">Latest chip quantity per CSP/data-center/accelerator through year-end; normalized by unit count. Shares are editable.</x:t>
        </x:is>
      </x:c>
    </x:row>
    <x:row r="357">
      <x:c r="A357" s="5" t="str">
        <x:f>B357&amp;"|"&amp;C357&amp;"|"&amp;D357&amp;"|"&amp;E357</x:f>
        <x:v>Grid-Constrained / Efficiency-Upside|G42|2029|B200/B300 class</x:v>
      </x:c>
      <x:c r="B357" s="3" t="inlineStr">
        <x:is>
          <x:t xml:space="preserve">Grid-Constrained / Efficiency-Upside</x:t>
        </x:is>
      </x:c>
      <x:c r="C357" s="3" t="inlineStr">
        <x:is>
          <x:t xml:space="preserve">G42</x:t>
        </x:is>
      </x:c>
      <x:c r="D357" s="3" t="n">
        <x:v>2029</x:v>
      </x:c>
      <x:c r="E357" s="25" t="inlineStr">
        <x:is>
          <x:t xml:space="preserve">B200/B300 class</x:t>
        </x:is>
      </x:c>
      <x:c r="F357" s="5" t="str">
        <x:f>IFERROR(INDEX('02x_Accelerator_Catalog'!$C$2:$C$11,MATCH(E357,'02x_Accelerator_Catalog'!$B$2:$B$11,0)),"purpose_or_unbenchmarked")</x:f>
        <x:v>b200_reference</x:v>
      </x:c>
      <x:c r="G357" s="8" t="n">
        <x:f>IFERROR(INDEX('02x_Accelerator_Catalog'!$D$2:$D$11,MATCH(E357,'02x_Accelerator_Catalog'!$B$2:$B$11,0)),"")</x:f>
        <x:v>2.17</x:v>
      </x:c>
      <x:c r="H357" s="17" t="n">
        <x:v>1</x:v>
      </x:c>
      <x:c r="I357" s="6" t="n">
        <x:f>SUMIFS($H$2:$H$573,$B$2:$B$573,B357,$C$2:$C$573,C357,$D$2:$D$573,D357)</x:f>
        <x:v>1</x:v>
      </x:c>
      <x:c r="J357" s="3" t="inlineStr">
        <x:is>
          <x:t xml:space="preserve">epoch_csp_chip_quantity_latest</x:t>
        </x:is>
      </x:c>
      <x:c r="K357" s="3" t="inlineStr">
        <x:is>
          <x:t xml:space="preserve">SRC_EPOCH_AI_DATA_CENTERS; EPOCH_RAW_CHIP_QUANTITIES</x:t>
        </x:is>
      </x:c>
      <x:c r="L357" s="3" t="inlineStr">
        <x:is>
          <x:t xml:space="preserve">Latest chip quantity per CSP/data-center/accelerator through year-end; normalized by unit count. Shares are editable.</x:t>
        </x:is>
      </x:c>
    </x:row>
    <x:row r="358">
      <x:c r="A358" s="5" t="str">
        <x:f>B358&amp;"|"&amp;C358&amp;"|"&amp;D358&amp;"|"&amp;E358</x:f>
        <x:v>Bear|G42|2030|B200/B300 class</x:v>
      </x:c>
      <x:c r="B358" s="3" t="inlineStr">
        <x:is>
          <x:t xml:space="preserve">Bear</x:t>
        </x:is>
      </x:c>
      <x:c r="C358" s="3" t="inlineStr">
        <x:is>
          <x:t xml:space="preserve">G42</x:t>
        </x:is>
      </x:c>
      <x:c r="D358" s="3" t="n">
        <x:v>2030</x:v>
      </x:c>
      <x:c r="E358" s="25" t="inlineStr">
        <x:is>
          <x:t xml:space="preserve">B200/B300 class</x:t>
        </x:is>
      </x:c>
      <x:c r="F358" s="5" t="str">
        <x:f>IFERROR(INDEX('02x_Accelerator_Catalog'!$C$2:$C$11,MATCH(E358,'02x_Accelerator_Catalog'!$B$2:$B$11,0)),"purpose_or_unbenchmarked")</x:f>
        <x:v>b200_reference</x:v>
      </x:c>
      <x:c r="G358" s="8" t="n">
        <x:f>IFERROR(INDEX('02x_Accelerator_Catalog'!$D$2:$D$11,MATCH(E358,'02x_Accelerator_Catalog'!$B$2:$B$11,0)),"")</x:f>
        <x:v>2.17</x:v>
      </x:c>
      <x:c r="H358" s="17" t="n">
        <x:v>1</x:v>
      </x:c>
      <x:c r="I358" s="6" t="n">
        <x:f>SUMIFS($H$2:$H$573,$B$2:$B$573,B358,$C$2:$C$573,C358,$D$2:$D$573,D358)</x:f>
        <x:v>1</x:v>
      </x:c>
      <x:c r="J358" s="3" t="inlineStr">
        <x:is>
          <x:t xml:space="preserve">epoch_csp_chip_quantity_latest</x:t>
        </x:is>
      </x:c>
      <x:c r="K358" s="3" t="inlineStr">
        <x:is>
          <x:t xml:space="preserve">SRC_EPOCH_AI_DATA_CENTERS; EPOCH_RAW_CHIP_QUANTITIES</x:t>
        </x:is>
      </x:c>
      <x:c r="L358" s="3" t="inlineStr">
        <x:is>
          <x:t xml:space="preserve">Latest chip quantity per CSP/data-center/accelerator through year-end; normalized by unit count. Shares are editable.</x:t>
        </x:is>
      </x:c>
    </x:row>
    <x:row r="359">
      <x:c r="A359" s="5" t="str">
        <x:f>B359&amp;"|"&amp;C359&amp;"|"&amp;D359&amp;"|"&amp;E359</x:f>
        <x:v>Base|G42|2030|B200/B300 class</x:v>
      </x:c>
      <x:c r="B359" s="3" t="inlineStr">
        <x:is>
          <x:t xml:space="preserve">Base</x:t>
        </x:is>
      </x:c>
      <x:c r="C359" s="3" t="inlineStr">
        <x:is>
          <x:t xml:space="preserve">G42</x:t>
        </x:is>
      </x:c>
      <x:c r="D359" s="3" t="n">
        <x:v>2030</x:v>
      </x:c>
      <x:c r="E359" s="25" t="inlineStr">
        <x:is>
          <x:t xml:space="preserve">B200/B300 class</x:t>
        </x:is>
      </x:c>
      <x:c r="F359" s="5" t="str">
        <x:f>IFERROR(INDEX('02x_Accelerator_Catalog'!$C$2:$C$11,MATCH(E359,'02x_Accelerator_Catalog'!$B$2:$B$11,0)),"purpose_or_unbenchmarked")</x:f>
        <x:v>b200_reference</x:v>
      </x:c>
      <x:c r="G359" s="8" t="n">
        <x:f>IFERROR(INDEX('02x_Accelerator_Catalog'!$D$2:$D$11,MATCH(E359,'02x_Accelerator_Catalog'!$B$2:$B$11,0)),"")</x:f>
        <x:v>2.17</x:v>
      </x:c>
      <x:c r="H359" s="17" t="n">
        <x:v>1</x:v>
      </x:c>
      <x:c r="I359" s="6" t="n">
        <x:f>SUMIFS($H$2:$H$573,$B$2:$B$573,B359,$C$2:$C$573,C359,$D$2:$D$573,D359)</x:f>
        <x:v>1</x:v>
      </x:c>
      <x:c r="J359" s="3" t="inlineStr">
        <x:is>
          <x:t xml:space="preserve">epoch_csp_chip_quantity_latest</x:t>
        </x:is>
      </x:c>
      <x:c r="K359" s="3" t="inlineStr">
        <x:is>
          <x:t xml:space="preserve">SRC_EPOCH_AI_DATA_CENTERS; EPOCH_RAW_CHIP_QUANTITIES</x:t>
        </x:is>
      </x:c>
      <x:c r="L359" s="3" t="inlineStr">
        <x:is>
          <x:t xml:space="preserve">Latest chip quantity per CSP/data-center/accelerator through year-end; normalized by unit count. Shares are editable.</x:t>
        </x:is>
      </x:c>
    </x:row>
    <x:row r="360">
      <x:c r="A360" s="5" t="str">
        <x:f>B360&amp;"|"&amp;C360&amp;"|"&amp;D360&amp;"|"&amp;E360</x:f>
        <x:v>Bull|G42|2030|B200/B300 class</x:v>
      </x:c>
      <x:c r="B360" s="3" t="inlineStr">
        <x:is>
          <x:t xml:space="preserve">Bull</x:t>
        </x:is>
      </x:c>
      <x:c r="C360" s="3" t="inlineStr">
        <x:is>
          <x:t xml:space="preserve">G42</x:t>
        </x:is>
      </x:c>
      <x:c r="D360" s="3" t="n">
        <x:v>2030</x:v>
      </x:c>
      <x:c r="E360" s="25" t="inlineStr">
        <x:is>
          <x:t xml:space="preserve">B200/B300 class</x:t>
        </x:is>
      </x:c>
      <x:c r="F360" s="5" t="str">
        <x:f>IFERROR(INDEX('02x_Accelerator_Catalog'!$C$2:$C$11,MATCH(E360,'02x_Accelerator_Catalog'!$B$2:$B$11,0)),"purpose_or_unbenchmarked")</x:f>
        <x:v>b200_reference</x:v>
      </x:c>
      <x:c r="G360" s="8" t="n">
        <x:f>IFERROR(INDEX('02x_Accelerator_Catalog'!$D$2:$D$11,MATCH(E360,'02x_Accelerator_Catalog'!$B$2:$B$11,0)),"")</x:f>
        <x:v>2.17</x:v>
      </x:c>
      <x:c r="H360" s="17" t="n">
        <x:v>1</x:v>
      </x:c>
      <x:c r="I360" s="6" t="n">
        <x:f>SUMIFS($H$2:$H$573,$B$2:$B$573,B360,$C$2:$C$573,C360,$D$2:$D$573,D360)</x:f>
        <x:v>1</x:v>
      </x:c>
      <x:c r="J360" s="3" t="inlineStr">
        <x:is>
          <x:t xml:space="preserve">epoch_csp_chip_quantity_latest</x:t>
        </x:is>
      </x:c>
      <x:c r="K360" s="3" t="inlineStr">
        <x:is>
          <x:t xml:space="preserve">SRC_EPOCH_AI_DATA_CENTERS; EPOCH_RAW_CHIP_QUANTITIES</x:t>
        </x:is>
      </x:c>
      <x:c r="L360" s="3" t="inlineStr">
        <x:is>
          <x:t xml:space="preserve">Latest chip quantity per CSP/data-center/accelerator through year-end; normalized by unit count. Shares are editable.</x:t>
        </x:is>
      </x:c>
    </x:row>
    <x:row r="361">
      <x:c r="A361" s="5" t="str">
        <x:f>B361&amp;"|"&amp;C361&amp;"|"&amp;D361&amp;"|"&amp;E361</x:f>
        <x:v>Grid-Constrained / Efficiency-Upside|G42|2030|B200/B300 class</x:v>
      </x:c>
      <x:c r="B361" s="3" t="inlineStr">
        <x:is>
          <x:t xml:space="preserve">Grid-Constrained / Efficiency-Upside</x:t>
        </x:is>
      </x:c>
      <x:c r="C361" s="3" t="inlineStr">
        <x:is>
          <x:t xml:space="preserve">G42</x:t>
        </x:is>
      </x:c>
      <x:c r="D361" s="3" t="n">
        <x:v>2030</x:v>
      </x:c>
      <x:c r="E361" s="25" t="inlineStr">
        <x:is>
          <x:t xml:space="preserve">B200/B300 class</x:t>
        </x:is>
      </x:c>
      <x:c r="F361" s="5" t="str">
        <x:f>IFERROR(INDEX('02x_Accelerator_Catalog'!$C$2:$C$11,MATCH(E361,'02x_Accelerator_Catalog'!$B$2:$B$11,0)),"purpose_or_unbenchmarked")</x:f>
        <x:v>b200_reference</x:v>
      </x:c>
      <x:c r="G361" s="8" t="n">
        <x:f>IFERROR(INDEX('02x_Accelerator_Catalog'!$D$2:$D$11,MATCH(E361,'02x_Accelerator_Catalog'!$B$2:$B$11,0)),"")</x:f>
        <x:v>2.17</x:v>
      </x:c>
      <x:c r="H361" s="17" t="n">
        <x:v>1</x:v>
      </x:c>
      <x:c r="I361" s="6" t="n">
        <x:f>SUMIFS($H$2:$H$573,$B$2:$B$573,B361,$C$2:$C$573,C361,$D$2:$D$573,D361)</x:f>
        <x:v>1</x:v>
      </x:c>
      <x:c r="J361" s="3" t="inlineStr">
        <x:is>
          <x:t xml:space="preserve">epoch_csp_chip_quantity_latest</x:t>
        </x:is>
      </x:c>
      <x:c r="K361" s="3" t="inlineStr">
        <x:is>
          <x:t xml:space="preserve">SRC_EPOCH_AI_DATA_CENTERS; EPOCH_RAW_CHIP_QUANTITIES</x:t>
        </x:is>
      </x:c>
      <x:c r="L361" s="3" t="inlineStr">
        <x:is>
          <x:t xml:space="preserve">Latest chip quantity per CSP/data-center/accelerator through year-end; normalized by unit count. Shares are editable.</x:t>
        </x:is>
      </x:c>
    </x:row>
    <x:row r="362">
      <x:c r="A362" s="5" t="str">
        <x:f>B362&amp;"|"&amp;C362&amp;"|"&amp;D362&amp;"|"&amp;E362</x:f>
        <x:v>Bear|Oracle|2026|B200/B300 class</x:v>
      </x:c>
      <x:c r="B362" s="3" t="inlineStr">
        <x:is>
          <x:t xml:space="preserve">Bear</x:t>
        </x:is>
      </x:c>
      <x:c r="C362" s="3" t="inlineStr">
        <x:is>
          <x:t xml:space="preserve">Oracle</x:t>
        </x:is>
      </x:c>
      <x:c r="D362" s="3" t="n">
        <x:v>2026</x:v>
      </x:c>
      <x:c r="E362" s="25" t="inlineStr">
        <x:is>
          <x:t xml:space="preserve">B200/B300 class</x:t>
        </x:is>
      </x:c>
      <x:c r="F362" s="5" t="str">
        <x:f>IFERROR(INDEX('02x_Accelerator_Catalog'!$C$2:$C$11,MATCH(E362,'02x_Accelerator_Catalog'!$B$2:$B$11,0)),"purpose_or_unbenchmarked")</x:f>
        <x:v>b200_reference</x:v>
      </x:c>
      <x:c r="G362" s="8" t="n">
        <x:f>IFERROR(INDEX('02x_Accelerator_Catalog'!$D$2:$D$11,MATCH(E362,'02x_Accelerator_Catalog'!$B$2:$B$11,0)),"")</x:f>
        <x:v>2.17</x:v>
      </x:c>
      <x:c r="H362" s="17" t="n">
        <x:v>0.96141166</x:v>
      </x:c>
      <x:c r="I362" s="6" t="n">
        <x:f>SUMIFS($H$2:$H$573,$B$2:$B$573,B362,$C$2:$C$573,C362,$D$2:$D$573,D362)</x:f>
        <x:v>1</x:v>
      </x:c>
      <x:c r="J362" s="3" t="inlineStr">
        <x:is>
          <x:t xml:space="preserve">epoch_csp_chip_quantity_latest</x:t>
        </x:is>
      </x:c>
      <x:c r="K362" s="3" t="inlineStr">
        <x:is>
          <x:t xml:space="preserve">SRC_EPOCH_AI_DATA_CENTERS; EPOCH_RAW_CHIP_QUANTITIES</x:t>
        </x:is>
      </x:c>
      <x:c r="L362" s="3" t="inlineStr">
        <x:is>
          <x:t xml:space="preserve">Latest chip quantity per CSP/data-center/accelerator through year-end; normalized by unit count. Shares are editable.</x:t>
        </x:is>
      </x:c>
    </x:row>
    <x:row r="363">
      <x:c r="A363" s="5" t="str">
        <x:f>B363&amp;"|"&amp;C363&amp;"|"&amp;D363&amp;"|"&amp;E363</x:f>
        <x:v>Bear|Oracle|2026|H100/H200/A100 class</x:v>
      </x:c>
      <x:c r="B363" s="3" t="inlineStr">
        <x:is>
          <x:t xml:space="preserve">Bear</x:t>
        </x:is>
      </x:c>
      <x:c r="C363" s="3" t="inlineStr">
        <x:is>
          <x:t xml:space="preserve">Oracle</x:t>
        </x:is>
      </x:c>
      <x:c r="D363" s="3" t="n">
        <x:v>2026</x:v>
      </x:c>
      <x:c r="E363" s="25" t="inlineStr">
        <x:is>
          <x:t xml:space="preserve">H100/H200/A100 class</x:t>
        </x:is>
      </x:c>
      <x:c r="F363" s="5" t="str">
        <x:f>IFERROR(INDEX('02x_Accelerator_Catalog'!$C$2:$C$11,MATCH(E363,'02x_Accelerator_Catalog'!$B$2:$B$11,0)),"purpose_or_unbenchmarked")</x:f>
        <x:v>h200_reference</x:v>
      </x:c>
      <x:c r="G363" s="8" t="n">
        <x:f>IFERROR(INDEX('02x_Accelerator_Catalog'!$D$2:$D$11,MATCH(E363,'02x_Accelerator_Catalog'!$B$2:$B$11,0)),"")</x:f>
        <x:v>1.73</x:v>
      </x:c>
      <x:c r="H363" s="17" t="n">
        <x:v>0.03858834</x:v>
      </x:c>
      <x:c r="I363" s="6" t="n">
        <x:f>SUMIFS($H$2:$H$573,$B$2:$B$573,B363,$C$2:$C$573,C363,$D$2:$D$573,D363)</x:f>
        <x:v>1</x:v>
      </x:c>
      <x:c r="J363" s="3" t="inlineStr">
        <x:is>
          <x:t xml:space="preserve">epoch_csp_chip_quantity_latest</x:t>
        </x:is>
      </x:c>
      <x:c r="K363" s="3" t="inlineStr">
        <x:is>
          <x:t xml:space="preserve">SRC_EPOCH_AI_DATA_CENTERS; EPOCH_RAW_CHIP_QUANTITIES</x:t>
        </x:is>
      </x:c>
      <x:c r="L363" s="3" t="inlineStr">
        <x:is>
          <x:t xml:space="preserve">Latest chip quantity per CSP/data-center/accelerator through year-end; normalized by unit count. Shares are editable.</x:t>
        </x:is>
      </x:c>
    </x:row>
    <x:row r="364">
      <x:c r="A364" s="5" t="str">
        <x:f>B364&amp;"|"&amp;C364&amp;"|"&amp;D364&amp;"|"&amp;E364</x:f>
        <x:v>Base|Oracle|2026|B200/B300 class</x:v>
      </x:c>
      <x:c r="B364" s="3" t="inlineStr">
        <x:is>
          <x:t xml:space="preserve">Base</x:t>
        </x:is>
      </x:c>
      <x:c r="C364" s="3" t="inlineStr">
        <x:is>
          <x:t xml:space="preserve">Oracle</x:t>
        </x:is>
      </x:c>
      <x:c r="D364" s="3" t="n">
        <x:v>2026</x:v>
      </x:c>
      <x:c r="E364" s="25" t="inlineStr">
        <x:is>
          <x:t xml:space="preserve">B200/B300 class</x:t>
        </x:is>
      </x:c>
      <x:c r="F364" s="5" t="str">
        <x:f>IFERROR(INDEX('02x_Accelerator_Catalog'!$C$2:$C$11,MATCH(E364,'02x_Accelerator_Catalog'!$B$2:$B$11,0)),"purpose_or_unbenchmarked")</x:f>
        <x:v>b200_reference</x:v>
      </x:c>
      <x:c r="G364" s="8" t="n">
        <x:f>IFERROR(INDEX('02x_Accelerator_Catalog'!$D$2:$D$11,MATCH(E364,'02x_Accelerator_Catalog'!$B$2:$B$11,0)),"")</x:f>
        <x:v>2.17</x:v>
      </x:c>
      <x:c r="H364" s="17" t="n">
        <x:v>0.96141166</x:v>
      </x:c>
      <x:c r="I364" s="6" t="n">
        <x:f>SUMIFS($H$2:$H$573,$B$2:$B$573,B364,$C$2:$C$573,C364,$D$2:$D$573,D364)</x:f>
        <x:v>1</x:v>
      </x:c>
      <x:c r="J364" s="3" t="inlineStr">
        <x:is>
          <x:t xml:space="preserve">epoch_csp_chip_quantity_latest</x:t>
        </x:is>
      </x:c>
      <x:c r="K364" s="3" t="inlineStr">
        <x:is>
          <x:t xml:space="preserve">SRC_EPOCH_AI_DATA_CENTERS; EPOCH_RAW_CHIP_QUANTITIES</x:t>
        </x:is>
      </x:c>
      <x:c r="L364" s="3" t="inlineStr">
        <x:is>
          <x:t xml:space="preserve">Latest chip quantity per CSP/data-center/accelerator through year-end; normalized by unit count. Shares are editable.</x:t>
        </x:is>
      </x:c>
    </x:row>
    <x:row r="365">
      <x:c r="A365" s="5" t="str">
        <x:f>B365&amp;"|"&amp;C365&amp;"|"&amp;D365&amp;"|"&amp;E365</x:f>
        <x:v>Base|Oracle|2026|H100/H200/A100 class</x:v>
      </x:c>
      <x:c r="B365" s="3" t="inlineStr">
        <x:is>
          <x:t xml:space="preserve">Base</x:t>
        </x:is>
      </x:c>
      <x:c r="C365" s="3" t="inlineStr">
        <x:is>
          <x:t xml:space="preserve">Oracle</x:t>
        </x:is>
      </x:c>
      <x:c r="D365" s="3" t="n">
        <x:v>2026</x:v>
      </x:c>
      <x:c r="E365" s="25" t="inlineStr">
        <x:is>
          <x:t xml:space="preserve">H100/H200/A100 class</x:t>
        </x:is>
      </x:c>
      <x:c r="F365" s="5" t="str">
        <x:f>IFERROR(INDEX('02x_Accelerator_Catalog'!$C$2:$C$11,MATCH(E365,'02x_Accelerator_Catalog'!$B$2:$B$11,0)),"purpose_or_unbenchmarked")</x:f>
        <x:v>h200_reference</x:v>
      </x:c>
      <x:c r="G365" s="8" t="n">
        <x:f>IFERROR(INDEX('02x_Accelerator_Catalog'!$D$2:$D$11,MATCH(E365,'02x_Accelerator_Catalog'!$B$2:$B$11,0)),"")</x:f>
        <x:v>1.73</x:v>
      </x:c>
      <x:c r="H365" s="17" t="n">
        <x:v>0.03858834</x:v>
      </x:c>
      <x:c r="I365" s="6" t="n">
        <x:f>SUMIFS($H$2:$H$573,$B$2:$B$573,B365,$C$2:$C$573,C365,$D$2:$D$573,D365)</x:f>
        <x:v>1</x:v>
      </x:c>
      <x:c r="J365" s="3" t="inlineStr">
        <x:is>
          <x:t xml:space="preserve">epoch_csp_chip_quantity_latest</x:t>
        </x:is>
      </x:c>
      <x:c r="K365" s="3" t="inlineStr">
        <x:is>
          <x:t xml:space="preserve">SRC_EPOCH_AI_DATA_CENTERS; EPOCH_RAW_CHIP_QUANTITIES</x:t>
        </x:is>
      </x:c>
      <x:c r="L365" s="3" t="inlineStr">
        <x:is>
          <x:t xml:space="preserve">Latest chip quantity per CSP/data-center/accelerator through year-end; normalized by unit count. Shares are editable.</x:t>
        </x:is>
      </x:c>
    </x:row>
    <x:row r="366">
      <x:c r="A366" s="5" t="str">
        <x:f>B366&amp;"|"&amp;C366&amp;"|"&amp;D366&amp;"|"&amp;E366</x:f>
        <x:v>Bull|Oracle|2026|B200/B300 class</x:v>
      </x:c>
      <x:c r="B366" s="3" t="inlineStr">
        <x:is>
          <x:t xml:space="preserve">Bull</x:t>
        </x:is>
      </x:c>
      <x:c r="C366" s="3" t="inlineStr">
        <x:is>
          <x:t xml:space="preserve">Oracle</x:t>
        </x:is>
      </x:c>
      <x:c r="D366" s="3" t="n">
        <x:v>2026</x:v>
      </x:c>
      <x:c r="E366" s="25" t="inlineStr">
        <x:is>
          <x:t xml:space="preserve">B200/B300 class</x:t>
        </x:is>
      </x:c>
      <x:c r="F366" s="5" t="str">
        <x:f>IFERROR(INDEX('02x_Accelerator_Catalog'!$C$2:$C$11,MATCH(E366,'02x_Accelerator_Catalog'!$B$2:$B$11,0)),"purpose_or_unbenchmarked")</x:f>
        <x:v>b200_reference</x:v>
      </x:c>
      <x:c r="G366" s="8" t="n">
        <x:f>IFERROR(INDEX('02x_Accelerator_Catalog'!$D$2:$D$11,MATCH(E366,'02x_Accelerator_Catalog'!$B$2:$B$11,0)),"")</x:f>
        <x:v>2.17</x:v>
      </x:c>
      <x:c r="H366" s="17" t="n">
        <x:v>0.96141166</x:v>
      </x:c>
      <x:c r="I366" s="6" t="n">
        <x:f>SUMIFS($H$2:$H$573,$B$2:$B$573,B366,$C$2:$C$573,C366,$D$2:$D$573,D366)</x:f>
        <x:v>1</x:v>
      </x:c>
      <x:c r="J366" s="3" t="inlineStr">
        <x:is>
          <x:t xml:space="preserve">epoch_csp_chip_quantity_latest</x:t>
        </x:is>
      </x:c>
      <x:c r="K366" s="3" t="inlineStr">
        <x:is>
          <x:t xml:space="preserve">SRC_EPOCH_AI_DATA_CENTERS; EPOCH_RAW_CHIP_QUANTITIES</x:t>
        </x:is>
      </x:c>
      <x:c r="L366" s="3" t="inlineStr">
        <x:is>
          <x:t xml:space="preserve">Latest chip quantity per CSP/data-center/accelerator through year-end; normalized by unit count. Shares are editable.</x:t>
        </x:is>
      </x:c>
    </x:row>
    <x:row r="367">
      <x:c r="A367" s="5" t="str">
        <x:f>B367&amp;"|"&amp;C367&amp;"|"&amp;D367&amp;"|"&amp;E367</x:f>
        <x:v>Bull|Oracle|2026|H100/H200/A100 class</x:v>
      </x:c>
      <x:c r="B367" s="3" t="inlineStr">
        <x:is>
          <x:t xml:space="preserve">Bull</x:t>
        </x:is>
      </x:c>
      <x:c r="C367" s="3" t="inlineStr">
        <x:is>
          <x:t xml:space="preserve">Oracle</x:t>
        </x:is>
      </x:c>
      <x:c r="D367" s="3" t="n">
        <x:v>2026</x:v>
      </x:c>
      <x:c r="E367" s="25" t="inlineStr">
        <x:is>
          <x:t xml:space="preserve">H100/H200/A100 class</x:t>
        </x:is>
      </x:c>
      <x:c r="F367" s="5" t="str">
        <x:f>IFERROR(INDEX('02x_Accelerator_Catalog'!$C$2:$C$11,MATCH(E367,'02x_Accelerator_Catalog'!$B$2:$B$11,0)),"purpose_or_unbenchmarked")</x:f>
        <x:v>h200_reference</x:v>
      </x:c>
      <x:c r="G367" s="8" t="n">
        <x:f>IFERROR(INDEX('02x_Accelerator_Catalog'!$D$2:$D$11,MATCH(E367,'02x_Accelerator_Catalog'!$B$2:$B$11,0)),"")</x:f>
        <x:v>1.73</x:v>
      </x:c>
      <x:c r="H367" s="17" t="n">
        <x:v>0.03858834</x:v>
      </x:c>
      <x:c r="I367" s="6" t="n">
        <x:f>SUMIFS($H$2:$H$573,$B$2:$B$573,B367,$C$2:$C$573,C367,$D$2:$D$573,D367)</x:f>
        <x:v>1</x:v>
      </x:c>
      <x:c r="J367" s="3" t="inlineStr">
        <x:is>
          <x:t xml:space="preserve">epoch_csp_chip_quantity_latest</x:t>
        </x:is>
      </x:c>
      <x:c r="K367" s="3" t="inlineStr">
        <x:is>
          <x:t xml:space="preserve">SRC_EPOCH_AI_DATA_CENTERS; EPOCH_RAW_CHIP_QUANTITIES</x:t>
        </x:is>
      </x:c>
      <x:c r="L367" s="3" t="inlineStr">
        <x:is>
          <x:t xml:space="preserve">Latest chip quantity per CSP/data-center/accelerator through year-end; normalized by unit count. Shares are editable.</x:t>
        </x:is>
      </x:c>
    </x:row>
    <x:row r="368">
      <x:c r="A368" s="5" t="str">
        <x:f>B368&amp;"|"&amp;C368&amp;"|"&amp;D368&amp;"|"&amp;E368</x:f>
        <x:v>Grid-Constrained / Efficiency-Upside|Oracle|2026|B200/B300 class</x:v>
      </x:c>
      <x:c r="B368" s="3" t="inlineStr">
        <x:is>
          <x:t xml:space="preserve">Grid-Constrained / Efficiency-Upside</x:t>
        </x:is>
      </x:c>
      <x:c r="C368" s="3" t="inlineStr">
        <x:is>
          <x:t xml:space="preserve">Oracle</x:t>
        </x:is>
      </x:c>
      <x:c r="D368" s="3" t="n">
        <x:v>2026</x:v>
      </x:c>
      <x:c r="E368" s="25" t="inlineStr">
        <x:is>
          <x:t xml:space="preserve">B200/B300 class</x:t>
        </x:is>
      </x:c>
      <x:c r="F368" s="5" t="str">
        <x:f>IFERROR(INDEX('02x_Accelerator_Catalog'!$C$2:$C$11,MATCH(E368,'02x_Accelerator_Catalog'!$B$2:$B$11,0)),"purpose_or_unbenchmarked")</x:f>
        <x:v>b200_reference</x:v>
      </x:c>
      <x:c r="G368" s="8" t="n">
        <x:f>IFERROR(INDEX('02x_Accelerator_Catalog'!$D$2:$D$11,MATCH(E368,'02x_Accelerator_Catalog'!$B$2:$B$11,0)),"")</x:f>
        <x:v>2.17</x:v>
      </x:c>
      <x:c r="H368" s="17" t="n">
        <x:v>0.96141166</x:v>
      </x:c>
      <x:c r="I368" s="6" t="n">
        <x:f>SUMIFS($H$2:$H$573,$B$2:$B$573,B368,$C$2:$C$573,C368,$D$2:$D$573,D368)</x:f>
        <x:v>1</x:v>
      </x:c>
      <x:c r="J368" s="3" t="inlineStr">
        <x:is>
          <x:t xml:space="preserve">epoch_csp_chip_quantity_latest</x:t>
        </x:is>
      </x:c>
      <x:c r="K368" s="3" t="inlineStr">
        <x:is>
          <x:t xml:space="preserve">SRC_EPOCH_AI_DATA_CENTERS; EPOCH_RAW_CHIP_QUANTITIES</x:t>
        </x:is>
      </x:c>
      <x:c r="L368" s="3" t="inlineStr">
        <x:is>
          <x:t xml:space="preserve">Latest chip quantity per CSP/data-center/accelerator through year-end; normalized by unit count. Shares are editable.</x:t>
        </x:is>
      </x:c>
    </x:row>
    <x:row r="369">
      <x:c r="A369" s="5" t="str">
        <x:f>B369&amp;"|"&amp;C369&amp;"|"&amp;D369&amp;"|"&amp;E369</x:f>
        <x:v>Grid-Constrained / Efficiency-Upside|Oracle|2026|H100/H200/A100 class</x:v>
      </x:c>
      <x:c r="B369" s="3" t="inlineStr">
        <x:is>
          <x:t xml:space="preserve">Grid-Constrained / Efficiency-Upside</x:t>
        </x:is>
      </x:c>
      <x:c r="C369" s="3" t="inlineStr">
        <x:is>
          <x:t xml:space="preserve">Oracle</x:t>
        </x:is>
      </x:c>
      <x:c r="D369" s="3" t="n">
        <x:v>2026</x:v>
      </x:c>
      <x:c r="E369" s="25" t="inlineStr">
        <x:is>
          <x:t xml:space="preserve">H100/H200/A100 class</x:t>
        </x:is>
      </x:c>
      <x:c r="F369" s="5" t="str">
        <x:f>IFERROR(INDEX('02x_Accelerator_Catalog'!$C$2:$C$11,MATCH(E369,'02x_Accelerator_Catalog'!$B$2:$B$11,0)),"purpose_or_unbenchmarked")</x:f>
        <x:v>h200_reference</x:v>
      </x:c>
      <x:c r="G369" s="8" t="n">
        <x:f>IFERROR(INDEX('02x_Accelerator_Catalog'!$D$2:$D$11,MATCH(E369,'02x_Accelerator_Catalog'!$B$2:$B$11,0)),"")</x:f>
        <x:v>1.73</x:v>
      </x:c>
      <x:c r="H369" s="17" t="n">
        <x:v>0.03858834</x:v>
      </x:c>
      <x:c r="I369" s="6" t="n">
        <x:f>SUMIFS($H$2:$H$573,$B$2:$B$573,B369,$C$2:$C$573,C369,$D$2:$D$573,D369)</x:f>
        <x:v>1</x:v>
      </x:c>
      <x:c r="J369" s="3" t="inlineStr">
        <x:is>
          <x:t xml:space="preserve">epoch_csp_chip_quantity_latest</x:t>
        </x:is>
      </x:c>
      <x:c r="K369" s="3" t="inlineStr">
        <x:is>
          <x:t xml:space="preserve">SRC_EPOCH_AI_DATA_CENTERS; EPOCH_RAW_CHIP_QUANTITIES</x:t>
        </x:is>
      </x:c>
      <x:c r="L369" s="3" t="inlineStr">
        <x:is>
          <x:t xml:space="preserve">Latest chip quantity per CSP/data-center/accelerator through year-end; normalized by unit count. Shares are editable.</x:t>
        </x:is>
      </x:c>
    </x:row>
    <x:row r="370">
      <x:c r="A370" s="5" t="str">
        <x:f>B370&amp;"|"&amp;C370&amp;"|"&amp;D370&amp;"|"&amp;E370</x:f>
        <x:v>Bear|Oracle|2027|B200/B300 class</x:v>
      </x:c>
      <x:c r="B370" s="3" t="inlineStr">
        <x:is>
          <x:t xml:space="preserve">Bear</x:t>
        </x:is>
      </x:c>
      <x:c r="C370" s="3" t="inlineStr">
        <x:is>
          <x:t xml:space="preserve">Oracle</x:t>
        </x:is>
      </x:c>
      <x:c r="D370" s="3" t="n">
        <x:v>2027</x:v>
      </x:c>
      <x:c r="E370" s="25" t="inlineStr">
        <x:is>
          <x:t xml:space="preserve">B200/B300 class</x:t>
        </x:is>
      </x:c>
      <x:c r="F370" s="5" t="str">
        <x:f>IFERROR(INDEX('02x_Accelerator_Catalog'!$C$2:$C$11,MATCH(E370,'02x_Accelerator_Catalog'!$B$2:$B$11,0)),"purpose_or_unbenchmarked")</x:f>
        <x:v>b200_reference</x:v>
      </x:c>
      <x:c r="G370" s="8" t="n">
        <x:f>IFERROR(INDEX('02x_Accelerator_Catalog'!$D$2:$D$11,MATCH(E370,'02x_Accelerator_Catalog'!$B$2:$B$11,0)),"")</x:f>
        <x:v>2.17</x:v>
      </x:c>
      <x:c r="H370" s="17" t="n">
        <x:v>0.89163782</x:v>
      </x:c>
      <x:c r="I370" s="6" t="n">
        <x:f>SUMIFS($H$2:$H$573,$B$2:$B$573,B370,$C$2:$C$573,C370,$D$2:$D$573,D370)</x:f>
        <x:v>1</x:v>
      </x:c>
      <x:c r="J370" s="3" t="inlineStr">
        <x:is>
          <x:t xml:space="preserve">epoch_csp_chip_quantity_latest</x:t>
        </x:is>
      </x:c>
      <x:c r="K370" s="3" t="inlineStr">
        <x:is>
          <x:t xml:space="preserve">SRC_EPOCH_AI_DATA_CENTERS; EPOCH_RAW_CHIP_QUANTITIES</x:t>
        </x:is>
      </x:c>
      <x:c r="L370" s="3" t="inlineStr">
        <x:is>
          <x:t xml:space="preserve">Latest chip quantity per CSP/data-center/accelerator through year-end; normalized by unit count. Shares are editable.</x:t>
        </x:is>
      </x:c>
    </x:row>
    <x:row r="371">
      <x:c r="A371" s="5" t="str">
        <x:f>B371&amp;"|"&amp;C371&amp;"|"&amp;D371&amp;"|"&amp;E371</x:f>
        <x:v>Bear|Oracle|2027|H100/H200/A100 class</x:v>
      </x:c>
      <x:c r="B371" s="3" t="inlineStr">
        <x:is>
          <x:t xml:space="preserve">Bear</x:t>
        </x:is>
      </x:c>
      <x:c r="C371" s="3" t="inlineStr">
        <x:is>
          <x:t xml:space="preserve">Oracle</x:t>
        </x:is>
      </x:c>
      <x:c r="D371" s="3" t="n">
        <x:v>2027</x:v>
      </x:c>
      <x:c r="E371" s="25" t="inlineStr">
        <x:is>
          <x:t xml:space="preserve">H100/H200/A100 class</x:t>
        </x:is>
      </x:c>
      <x:c r="F371" s="5" t="str">
        <x:f>IFERROR(INDEX('02x_Accelerator_Catalog'!$C$2:$C$11,MATCH(E371,'02x_Accelerator_Catalog'!$B$2:$B$11,0)),"purpose_or_unbenchmarked")</x:f>
        <x:v>h200_reference</x:v>
      </x:c>
      <x:c r="G371" s="8" t="n">
        <x:f>IFERROR(INDEX('02x_Accelerator_Catalog'!$D$2:$D$11,MATCH(E371,'02x_Accelerator_Catalog'!$B$2:$B$11,0)),"")</x:f>
        <x:v>1.73</x:v>
      </x:c>
      <x:c r="H371" s="17" t="n">
        <x:v>0.03578782</x:v>
      </x:c>
      <x:c r="I371" s="6" t="n">
        <x:f>SUMIFS($H$2:$H$573,$B$2:$B$573,B371,$C$2:$C$573,C371,$D$2:$D$573,D371)</x:f>
        <x:v>1</x:v>
      </x:c>
      <x:c r="J371" s="3" t="inlineStr">
        <x:is>
          <x:t xml:space="preserve">epoch_csp_chip_quantity_latest</x:t>
        </x:is>
      </x:c>
      <x:c r="K371" s="3" t="inlineStr">
        <x:is>
          <x:t xml:space="preserve">SRC_EPOCH_AI_DATA_CENTERS; EPOCH_RAW_CHIP_QUANTITIES</x:t>
        </x:is>
      </x:c>
      <x:c r="L371" s="3" t="inlineStr">
        <x:is>
          <x:t xml:space="preserve">Latest chip quantity per CSP/data-center/accelerator through year-end; normalized by unit count. Shares are editable.</x:t>
        </x:is>
      </x:c>
    </x:row>
    <x:row r="372">
      <x:c r="A372" s="5" t="str">
        <x:f>B372&amp;"|"&amp;C372&amp;"|"&amp;D372&amp;"|"&amp;E372</x:f>
        <x:v>Bear|Oracle|2027|R200/R300 future</x:v>
      </x:c>
      <x:c r="B372" s="3" t="inlineStr">
        <x:is>
          <x:t xml:space="preserve">Bear</x:t>
        </x:is>
      </x:c>
      <x:c r="C372" s="3" t="inlineStr">
        <x:is>
          <x:t xml:space="preserve">Oracle</x:t>
        </x:is>
      </x:c>
      <x:c r="D372" s="3" t="n">
        <x:v>2027</x:v>
      </x:c>
      <x:c r="E372" s="25" t="inlineStr">
        <x:is>
          <x:t xml:space="preserve">R200/R300 future</x:t>
        </x:is>
      </x:c>
      <x:c r="F372" s="5" t="str">
        <x:f>IFERROR(INDEX('02x_Accelerator_Catalog'!$C$2:$C$11,MATCH(E372,'02x_Accelerator_Catalog'!$B$2:$B$11,0)),"purpose_or_unbenchmarked")</x:f>
        <x:v>purpose_or_unbenchmarked</x:v>
      </x:c>
      <x:c r="G372" s="8" t="str">
        <x:f>IFERROR(INDEX('02x_Accelerator_Catalog'!$D$2:$D$11,MATCH(E372,'02x_Accelerator_Catalog'!$B$2:$B$11,0)),"")</x:f>
      </x:c>
      <x:c r="H372" s="17" t="n">
        <x:v>0.07257436</x:v>
      </x:c>
      <x:c r="I372" s="6" t="n">
        <x:f>SUMIFS($H$2:$H$573,$B$2:$B$573,B372,$C$2:$C$573,C372,$D$2:$D$573,D372)</x:f>
        <x:v>1</x:v>
      </x:c>
      <x:c r="J372" s="3" t="inlineStr">
        <x:is>
          <x:t xml:space="preserve">epoch_csp_chip_quantity_latest</x:t>
        </x:is>
      </x:c>
      <x:c r="K372" s="3" t="inlineStr">
        <x:is>
          <x:t xml:space="preserve">SRC_EPOCH_AI_DATA_CENTERS; EPOCH_RAW_CHIP_QUANTITIES</x:t>
        </x:is>
      </x:c>
      <x:c r="L372" s="3" t="inlineStr">
        <x:is>
          <x:t xml:space="preserve">Latest chip quantity per CSP/data-center/accelerator through year-end; normalized by unit count. Shares are editable.</x:t>
        </x:is>
      </x:c>
    </x:row>
    <x:row r="373">
      <x:c r="A373" s="5" t="str">
        <x:f>B373&amp;"|"&amp;C373&amp;"|"&amp;D373&amp;"|"&amp;E373</x:f>
        <x:v>Base|Oracle|2027|B200/B300 class</x:v>
      </x:c>
      <x:c r="B373" s="3" t="inlineStr">
        <x:is>
          <x:t xml:space="preserve">Base</x:t>
        </x:is>
      </x:c>
      <x:c r="C373" s="3" t="inlineStr">
        <x:is>
          <x:t xml:space="preserve">Oracle</x:t>
        </x:is>
      </x:c>
      <x:c r="D373" s="3" t="n">
        <x:v>2027</x:v>
      </x:c>
      <x:c r="E373" s="25" t="inlineStr">
        <x:is>
          <x:t xml:space="preserve">B200/B300 class</x:t>
        </x:is>
      </x:c>
      <x:c r="F373" s="5" t="str">
        <x:f>IFERROR(INDEX('02x_Accelerator_Catalog'!$C$2:$C$11,MATCH(E373,'02x_Accelerator_Catalog'!$B$2:$B$11,0)),"purpose_or_unbenchmarked")</x:f>
        <x:v>b200_reference</x:v>
      </x:c>
      <x:c r="G373" s="8" t="n">
        <x:f>IFERROR(INDEX('02x_Accelerator_Catalog'!$D$2:$D$11,MATCH(E373,'02x_Accelerator_Catalog'!$B$2:$B$11,0)),"")</x:f>
        <x:v>2.17</x:v>
      </x:c>
      <x:c r="H373" s="17" t="n">
        <x:v>0.89163782</x:v>
      </x:c>
      <x:c r="I373" s="6" t="n">
        <x:f>SUMIFS($H$2:$H$573,$B$2:$B$573,B373,$C$2:$C$573,C373,$D$2:$D$573,D373)</x:f>
        <x:v>1</x:v>
      </x:c>
      <x:c r="J373" s="3" t="inlineStr">
        <x:is>
          <x:t xml:space="preserve">epoch_csp_chip_quantity_latest</x:t>
        </x:is>
      </x:c>
      <x:c r="K373" s="3" t="inlineStr">
        <x:is>
          <x:t xml:space="preserve">SRC_EPOCH_AI_DATA_CENTERS; EPOCH_RAW_CHIP_QUANTITIES</x:t>
        </x:is>
      </x:c>
      <x:c r="L373" s="3" t="inlineStr">
        <x:is>
          <x:t xml:space="preserve">Latest chip quantity per CSP/data-center/accelerator through year-end; normalized by unit count. Shares are editable.</x:t>
        </x:is>
      </x:c>
    </x:row>
    <x:row r="374">
      <x:c r="A374" s="5" t="str">
        <x:f>B374&amp;"|"&amp;C374&amp;"|"&amp;D374&amp;"|"&amp;E374</x:f>
        <x:v>Base|Oracle|2027|H100/H200/A100 class</x:v>
      </x:c>
      <x:c r="B374" s="3" t="inlineStr">
        <x:is>
          <x:t xml:space="preserve">Base</x:t>
        </x:is>
      </x:c>
      <x:c r="C374" s="3" t="inlineStr">
        <x:is>
          <x:t xml:space="preserve">Oracle</x:t>
        </x:is>
      </x:c>
      <x:c r="D374" s="3" t="n">
        <x:v>2027</x:v>
      </x:c>
      <x:c r="E374" s="25" t="inlineStr">
        <x:is>
          <x:t xml:space="preserve">H100/H200/A100 class</x:t>
        </x:is>
      </x:c>
      <x:c r="F374" s="5" t="str">
        <x:f>IFERROR(INDEX('02x_Accelerator_Catalog'!$C$2:$C$11,MATCH(E374,'02x_Accelerator_Catalog'!$B$2:$B$11,0)),"purpose_or_unbenchmarked")</x:f>
        <x:v>h200_reference</x:v>
      </x:c>
      <x:c r="G374" s="8" t="n">
        <x:f>IFERROR(INDEX('02x_Accelerator_Catalog'!$D$2:$D$11,MATCH(E374,'02x_Accelerator_Catalog'!$B$2:$B$11,0)),"")</x:f>
        <x:v>1.73</x:v>
      </x:c>
      <x:c r="H374" s="17" t="n">
        <x:v>0.03578782</x:v>
      </x:c>
      <x:c r="I374" s="6" t="n">
        <x:f>SUMIFS($H$2:$H$573,$B$2:$B$573,B374,$C$2:$C$573,C374,$D$2:$D$573,D374)</x:f>
        <x:v>1</x:v>
      </x:c>
      <x:c r="J374" s="3" t="inlineStr">
        <x:is>
          <x:t xml:space="preserve">epoch_csp_chip_quantity_latest</x:t>
        </x:is>
      </x:c>
      <x:c r="K374" s="3" t="inlineStr">
        <x:is>
          <x:t xml:space="preserve">SRC_EPOCH_AI_DATA_CENTERS; EPOCH_RAW_CHIP_QUANTITIES</x:t>
        </x:is>
      </x:c>
      <x:c r="L374" s="3" t="inlineStr">
        <x:is>
          <x:t xml:space="preserve">Latest chip quantity per CSP/data-center/accelerator through year-end; normalized by unit count. Shares are editable.</x:t>
        </x:is>
      </x:c>
    </x:row>
    <x:row r="375">
      <x:c r="A375" s="5" t="str">
        <x:f>B375&amp;"|"&amp;C375&amp;"|"&amp;D375&amp;"|"&amp;E375</x:f>
        <x:v>Base|Oracle|2027|R200/R300 future</x:v>
      </x:c>
      <x:c r="B375" s="3" t="inlineStr">
        <x:is>
          <x:t xml:space="preserve">Base</x:t>
        </x:is>
      </x:c>
      <x:c r="C375" s="3" t="inlineStr">
        <x:is>
          <x:t xml:space="preserve">Oracle</x:t>
        </x:is>
      </x:c>
      <x:c r="D375" s="3" t="n">
        <x:v>2027</x:v>
      </x:c>
      <x:c r="E375" s="25" t="inlineStr">
        <x:is>
          <x:t xml:space="preserve">R200/R300 future</x:t>
        </x:is>
      </x:c>
      <x:c r="F375" s="5" t="str">
        <x:f>IFERROR(INDEX('02x_Accelerator_Catalog'!$C$2:$C$11,MATCH(E375,'02x_Accelerator_Catalog'!$B$2:$B$11,0)),"purpose_or_unbenchmarked")</x:f>
        <x:v>purpose_or_unbenchmarked</x:v>
      </x:c>
      <x:c r="G375" s="8" t="str">
        <x:f>IFERROR(INDEX('02x_Accelerator_Catalog'!$D$2:$D$11,MATCH(E375,'02x_Accelerator_Catalog'!$B$2:$B$11,0)),"")</x:f>
      </x:c>
      <x:c r="H375" s="17" t="n">
        <x:v>0.07257436</x:v>
      </x:c>
      <x:c r="I375" s="6" t="n">
        <x:f>SUMIFS($H$2:$H$573,$B$2:$B$573,B375,$C$2:$C$573,C375,$D$2:$D$573,D375)</x:f>
        <x:v>1</x:v>
      </x:c>
      <x:c r="J375" s="3" t="inlineStr">
        <x:is>
          <x:t xml:space="preserve">epoch_csp_chip_quantity_latest</x:t>
        </x:is>
      </x:c>
      <x:c r="K375" s="3" t="inlineStr">
        <x:is>
          <x:t xml:space="preserve">SRC_EPOCH_AI_DATA_CENTERS; EPOCH_RAW_CHIP_QUANTITIES</x:t>
        </x:is>
      </x:c>
      <x:c r="L375" s="3" t="inlineStr">
        <x:is>
          <x:t xml:space="preserve">Latest chip quantity per CSP/data-center/accelerator through year-end; normalized by unit count. Shares are editable.</x:t>
        </x:is>
      </x:c>
    </x:row>
    <x:row r="376">
      <x:c r="A376" s="5" t="str">
        <x:f>B376&amp;"|"&amp;C376&amp;"|"&amp;D376&amp;"|"&amp;E376</x:f>
        <x:v>Bull|Oracle|2027|B200/B300 class</x:v>
      </x:c>
      <x:c r="B376" s="3" t="inlineStr">
        <x:is>
          <x:t xml:space="preserve">Bull</x:t>
        </x:is>
      </x:c>
      <x:c r="C376" s="3" t="inlineStr">
        <x:is>
          <x:t xml:space="preserve">Oracle</x:t>
        </x:is>
      </x:c>
      <x:c r="D376" s="3" t="n">
        <x:v>2027</x:v>
      </x:c>
      <x:c r="E376" s="25" t="inlineStr">
        <x:is>
          <x:t xml:space="preserve">B200/B300 class</x:t>
        </x:is>
      </x:c>
      <x:c r="F376" s="5" t="str">
        <x:f>IFERROR(INDEX('02x_Accelerator_Catalog'!$C$2:$C$11,MATCH(E376,'02x_Accelerator_Catalog'!$B$2:$B$11,0)),"purpose_or_unbenchmarked")</x:f>
        <x:v>b200_reference</x:v>
      </x:c>
      <x:c r="G376" s="8" t="n">
        <x:f>IFERROR(INDEX('02x_Accelerator_Catalog'!$D$2:$D$11,MATCH(E376,'02x_Accelerator_Catalog'!$B$2:$B$11,0)),"")</x:f>
        <x:v>2.17</x:v>
      </x:c>
      <x:c r="H376" s="17" t="n">
        <x:v>0.89163782</x:v>
      </x:c>
      <x:c r="I376" s="6" t="n">
        <x:f>SUMIFS($H$2:$H$573,$B$2:$B$573,B376,$C$2:$C$573,C376,$D$2:$D$573,D376)</x:f>
        <x:v>1</x:v>
      </x:c>
      <x:c r="J376" s="3" t="inlineStr">
        <x:is>
          <x:t xml:space="preserve">epoch_csp_chip_quantity_latest</x:t>
        </x:is>
      </x:c>
      <x:c r="K376" s="3" t="inlineStr">
        <x:is>
          <x:t xml:space="preserve">SRC_EPOCH_AI_DATA_CENTERS; EPOCH_RAW_CHIP_QUANTITIES</x:t>
        </x:is>
      </x:c>
      <x:c r="L376" s="3" t="inlineStr">
        <x:is>
          <x:t xml:space="preserve">Latest chip quantity per CSP/data-center/accelerator through year-end; normalized by unit count. Shares are editable.</x:t>
        </x:is>
      </x:c>
    </x:row>
    <x:row r="377">
      <x:c r="A377" s="5" t="str">
        <x:f>B377&amp;"|"&amp;C377&amp;"|"&amp;D377&amp;"|"&amp;E377</x:f>
        <x:v>Bull|Oracle|2027|H100/H200/A100 class</x:v>
      </x:c>
      <x:c r="B377" s="3" t="inlineStr">
        <x:is>
          <x:t xml:space="preserve">Bull</x:t>
        </x:is>
      </x:c>
      <x:c r="C377" s="3" t="inlineStr">
        <x:is>
          <x:t xml:space="preserve">Oracle</x:t>
        </x:is>
      </x:c>
      <x:c r="D377" s="3" t="n">
        <x:v>2027</x:v>
      </x:c>
      <x:c r="E377" s="25" t="inlineStr">
        <x:is>
          <x:t xml:space="preserve">H100/H200/A100 class</x:t>
        </x:is>
      </x:c>
      <x:c r="F377" s="5" t="str">
        <x:f>IFERROR(INDEX('02x_Accelerator_Catalog'!$C$2:$C$11,MATCH(E377,'02x_Accelerator_Catalog'!$B$2:$B$11,0)),"purpose_or_unbenchmarked")</x:f>
        <x:v>h200_reference</x:v>
      </x:c>
      <x:c r="G377" s="8" t="n">
        <x:f>IFERROR(INDEX('02x_Accelerator_Catalog'!$D$2:$D$11,MATCH(E377,'02x_Accelerator_Catalog'!$B$2:$B$11,0)),"")</x:f>
        <x:v>1.73</x:v>
      </x:c>
      <x:c r="H377" s="17" t="n">
        <x:v>0.03578782</x:v>
      </x:c>
      <x:c r="I377" s="6" t="n">
        <x:f>SUMIFS($H$2:$H$573,$B$2:$B$573,B377,$C$2:$C$573,C377,$D$2:$D$573,D377)</x:f>
        <x:v>1</x:v>
      </x:c>
      <x:c r="J377" s="3" t="inlineStr">
        <x:is>
          <x:t xml:space="preserve">epoch_csp_chip_quantity_latest</x:t>
        </x:is>
      </x:c>
      <x:c r="K377" s="3" t="inlineStr">
        <x:is>
          <x:t xml:space="preserve">SRC_EPOCH_AI_DATA_CENTERS; EPOCH_RAW_CHIP_QUANTITIES</x:t>
        </x:is>
      </x:c>
      <x:c r="L377" s="3" t="inlineStr">
        <x:is>
          <x:t xml:space="preserve">Latest chip quantity per CSP/data-center/accelerator through year-end; normalized by unit count. Shares are editable.</x:t>
        </x:is>
      </x:c>
    </x:row>
    <x:row r="378">
      <x:c r="A378" s="5" t="str">
        <x:f>B378&amp;"|"&amp;C378&amp;"|"&amp;D378&amp;"|"&amp;E378</x:f>
        <x:v>Bull|Oracle|2027|R200/R300 future</x:v>
      </x:c>
      <x:c r="B378" s="3" t="inlineStr">
        <x:is>
          <x:t xml:space="preserve">Bull</x:t>
        </x:is>
      </x:c>
      <x:c r="C378" s="3" t="inlineStr">
        <x:is>
          <x:t xml:space="preserve">Oracle</x:t>
        </x:is>
      </x:c>
      <x:c r="D378" s="3" t="n">
        <x:v>2027</x:v>
      </x:c>
      <x:c r="E378" s="25" t="inlineStr">
        <x:is>
          <x:t xml:space="preserve">R200/R300 future</x:t>
        </x:is>
      </x:c>
      <x:c r="F378" s="5" t="str">
        <x:f>IFERROR(INDEX('02x_Accelerator_Catalog'!$C$2:$C$11,MATCH(E378,'02x_Accelerator_Catalog'!$B$2:$B$11,0)),"purpose_or_unbenchmarked")</x:f>
        <x:v>purpose_or_unbenchmarked</x:v>
      </x:c>
      <x:c r="G378" s="8" t="str">
        <x:f>IFERROR(INDEX('02x_Accelerator_Catalog'!$D$2:$D$11,MATCH(E378,'02x_Accelerator_Catalog'!$B$2:$B$11,0)),"")</x:f>
      </x:c>
      <x:c r="H378" s="17" t="n">
        <x:v>0.07257436</x:v>
      </x:c>
      <x:c r="I378" s="6" t="n">
        <x:f>SUMIFS($H$2:$H$573,$B$2:$B$573,B378,$C$2:$C$573,C378,$D$2:$D$573,D378)</x:f>
        <x:v>1</x:v>
      </x:c>
      <x:c r="J378" s="3" t="inlineStr">
        <x:is>
          <x:t xml:space="preserve">epoch_csp_chip_quantity_latest</x:t>
        </x:is>
      </x:c>
      <x:c r="K378" s="3" t="inlineStr">
        <x:is>
          <x:t xml:space="preserve">SRC_EPOCH_AI_DATA_CENTERS; EPOCH_RAW_CHIP_QUANTITIES</x:t>
        </x:is>
      </x:c>
      <x:c r="L378" s="3" t="inlineStr">
        <x:is>
          <x:t xml:space="preserve">Latest chip quantity per CSP/data-center/accelerator through year-end; normalized by unit count. Shares are editable.</x:t>
        </x:is>
      </x:c>
    </x:row>
    <x:row r="379">
      <x:c r="A379" s="5" t="str">
        <x:f>B379&amp;"|"&amp;C379&amp;"|"&amp;D379&amp;"|"&amp;E379</x:f>
        <x:v>Grid-Constrained / Efficiency-Upside|Oracle|2027|B200/B300 class</x:v>
      </x:c>
      <x:c r="B379" s="3" t="inlineStr">
        <x:is>
          <x:t xml:space="preserve">Grid-Constrained / Efficiency-Upside</x:t>
        </x:is>
      </x:c>
      <x:c r="C379" s="3" t="inlineStr">
        <x:is>
          <x:t xml:space="preserve">Oracle</x:t>
        </x:is>
      </x:c>
      <x:c r="D379" s="3" t="n">
        <x:v>2027</x:v>
      </x:c>
      <x:c r="E379" s="25" t="inlineStr">
        <x:is>
          <x:t xml:space="preserve">B200/B300 class</x:t>
        </x:is>
      </x:c>
      <x:c r="F379" s="5" t="str">
        <x:f>IFERROR(INDEX('02x_Accelerator_Catalog'!$C$2:$C$11,MATCH(E379,'02x_Accelerator_Catalog'!$B$2:$B$11,0)),"purpose_or_unbenchmarked")</x:f>
        <x:v>b200_reference</x:v>
      </x:c>
      <x:c r="G379" s="8" t="n">
        <x:f>IFERROR(INDEX('02x_Accelerator_Catalog'!$D$2:$D$11,MATCH(E379,'02x_Accelerator_Catalog'!$B$2:$B$11,0)),"")</x:f>
        <x:v>2.17</x:v>
      </x:c>
      <x:c r="H379" s="17" t="n">
        <x:v>0.89163782</x:v>
      </x:c>
      <x:c r="I379" s="6" t="n">
        <x:f>SUMIFS($H$2:$H$573,$B$2:$B$573,B379,$C$2:$C$573,C379,$D$2:$D$573,D379)</x:f>
        <x:v>1</x:v>
      </x:c>
      <x:c r="J379" s="3" t="inlineStr">
        <x:is>
          <x:t xml:space="preserve">epoch_csp_chip_quantity_latest</x:t>
        </x:is>
      </x:c>
      <x:c r="K379" s="3" t="inlineStr">
        <x:is>
          <x:t xml:space="preserve">SRC_EPOCH_AI_DATA_CENTERS; EPOCH_RAW_CHIP_QUANTITIES</x:t>
        </x:is>
      </x:c>
      <x:c r="L379" s="3" t="inlineStr">
        <x:is>
          <x:t xml:space="preserve">Latest chip quantity per CSP/data-center/accelerator through year-end; normalized by unit count. Shares are editable.</x:t>
        </x:is>
      </x:c>
    </x:row>
    <x:row r="380">
      <x:c r="A380" s="5" t="str">
        <x:f>B380&amp;"|"&amp;C380&amp;"|"&amp;D380&amp;"|"&amp;E380</x:f>
        <x:v>Grid-Constrained / Efficiency-Upside|Oracle|2027|H100/H200/A100 class</x:v>
      </x:c>
      <x:c r="B380" s="3" t="inlineStr">
        <x:is>
          <x:t xml:space="preserve">Grid-Constrained / Efficiency-Upside</x:t>
        </x:is>
      </x:c>
      <x:c r="C380" s="3" t="inlineStr">
        <x:is>
          <x:t xml:space="preserve">Oracle</x:t>
        </x:is>
      </x:c>
      <x:c r="D380" s="3" t="n">
        <x:v>2027</x:v>
      </x:c>
      <x:c r="E380" s="25" t="inlineStr">
        <x:is>
          <x:t xml:space="preserve">H100/H200/A100 class</x:t>
        </x:is>
      </x:c>
      <x:c r="F380" s="5" t="str">
        <x:f>IFERROR(INDEX('02x_Accelerator_Catalog'!$C$2:$C$11,MATCH(E380,'02x_Accelerator_Catalog'!$B$2:$B$11,0)),"purpose_or_unbenchmarked")</x:f>
        <x:v>h200_reference</x:v>
      </x:c>
      <x:c r="G380" s="8" t="n">
        <x:f>IFERROR(INDEX('02x_Accelerator_Catalog'!$D$2:$D$11,MATCH(E380,'02x_Accelerator_Catalog'!$B$2:$B$11,0)),"")</x:f>
        <x:v>1.73</x:v>
      </x:c>
      <x:c r="H380" s="17" t="n">
        <x:v>0.03578782</x:v>
      </x:c>
      <x:c r="I380" s="6" t="n">
        <x:f>SUMIFS($H$2:$H$573,$B$2:$B$573,B380,$C$2:$C$573,C380,$D$2:$D$573,D380)</x:f>
        <x:v>1</x:v>
      </x:c>
      <x:c r="J380" s="3" t="inlineStr">
        <x:is>
          <x:t xml:space="preserve">epoch_csp_chip_quantity_latest</x:t>
        </x:is>
      </x:c>
      <x:c r="K380" s="3" t="inlineStr">
        <x:is>
          <x:t xml:space="preserve">SRC_EPOCH_AI_DATA_CENTERS; EPOCH_RAW_CHIP_QUANTITIES</x:t>
        </x:is>
      </x:c>
      <x:c r="L380" s="3" t="inlineStr">
        <x:is>
          <x:t xml:space="preserve">Latest chip quantity per CSP/data-center/accelerator through year-end; normalized by unit count. Shares are editable.</x:t>
        </x:is>
      </x:c>
    </x:row>
    <x:row r="381">
      <x:c r="A381" s="5" t="str">
        <x:f>B381&amp;"|"&amp;C381&amp;"|"&amp;D381&amp;"|"&amp;E381</x:f>
        <x:v>Grid-Constrained / Efficiency-Upside|Oracle|2027|R200/R300 future</x:v>
      </x:c>
      <x:c r="B381" s="3" t="inlineStr">
        <x:is>
          <x:t xml:space="preserve">Grid-Constrained / Efficiency-Upside</x:t>
        </x:is>
      </x:c>
      <x:c r="C381" s="3" t="inlineStr">
        <x:is>
          <x:t xml:space="preserve">Oracle</x:t>
        </x:is>
      </x:c>
      <x:c r="D381" s="3" t="n">
        <x:v>2027</x:v>
      </x:c>
      <x:c r="E381" s="25" t="inlineStr">
        <x:is>
          <x:t xml:space="preserve">R200/R300 future</x:t>
        </x:is>
      </x:c>
      <x:c r="F381" s="5" t="str">
        <x:f>IFERROR(INDEX('02x_Accelerator_Catalog'!$C$2:$C$11,MATCH(E381,'02x_Accelerator_Catalog'!$B$2:$B$11,0)),"purpose_or_unbenchmarked")</x:f>
        <x:v>purpose_or_unbenchmarked</x:v>
      </x:c>
      <x:c r="G381" s="8" t="str">
        <x:f>IFERROR(INDEX('02x_Accelerator_Catalog'!$D$2:$D$11,MATCH(E381,'02x_Accelerator_Catalog'!$B$2:$B$11,0)),"")</x:f>
      </x:c>
      <x:c r="H381" s="17" t="n">
        <x:v>0.07257436</x:v>
      </x:c>
      <x:c r="I381" s="6" t="n">
        <x:f>SUMIFS($H$2:$H$573,$B$2:$B$573,B381,$C$2:$C$573,C381,$D$2:$D$573,D381)</x:f>
        <x:v>1</x:v>
      </x:c>
      <x:c r="J381" s="3" t="inlineStr">
        <x:is>
          <x:t xml:space="preserve">epoch_csp_chip_quantity_latest</x:t>
        </x:is>
      </x:c>
      <x:c r="K381" s="3" t="inlineStr">
        <x:is>
          <x:t xml:space="preserve">SRC_EPOCH_AI_DATA_CENTERS; EPOCH_RAW_CHIP_QUANTITIES</x:t>
        </x:is>
      </x:c>
      <x:c r="L381" s="3" t="inlineStr">
        <x:is>
          <x:t xml:space="preserve">Latest chip quantity per CSP/data-center/accelerator through year-end; normalized by unit count. Shares are editable.</x:t>
        </x:is>
      </x:c>
    </x:row>
    <x:row r="382">
      <x:c r="A382" s="5" t="str">
        <x:f>B382&amp;"|"&amp;C382&amp;"|"&amp;D382&amp;"|"&amp;E382</x:f>
        <x:v>Bear|Oracle|2028|B200/B300 class</x:v>
      </x:c>
      <x:c r="B382" s="3" t="inlineStr">
        <x:is>
          <x:t xml:space="preserve">Bear</x:t>
        </x:is>
      </x:c>
      <x:c r="C382" s="3" t="inlineStr">
        <x:is>
          <x:t xml:space="preserve">Oracle</x:t>
        </x:is>
      </x:c>
      <x:c r="D382" s="3" t="n">
        <x:v>2028</x:v>
      </x:c>
      <x:c r="E382" s="25" t="inlineStr">
        <x:is>
          <x:t xml:space="preserve">B200/B300 class</x:t>
        </x:is>
      </x:c>
      <x:c r="F382" s="5" t="str">
        <x:f>IFERROR(INDEX('02x_Accelerator_Catalog'!$C$2:$C$11,MATCH(E382,'02x_Accelerator_Catalog'!$B$2:$B$11,0)),"purpose_or_unbenchmarked")</x:f>
        <x:v>b200_reference</x:v>
      </x:c>
      <x:c r="G382" s="8" t="n">
        <x:f>IFERROR(INDEX('02x_Accelerator_Catalog'!$D$2:$D$11,MATCH(E382,'02x_Accelerator_Catalog'!$B$2:$B$11,0)),"")</x:f>
        <x:v>2.17</x:v>
      </x:c>
      <x:c r="H382" s="17" t="n">
        <x:v>0.72252838</x:v>
      </x:c>
      <x:c r="I382" s="6" t="n">
        <x:f>SUMIFS($H$2:$H$573,$B$2:$B$573,B382,$C$2:$C$573,C382,$D$2:$D$573,D382)</x:f>
        <x:v>1</x:v>
      </x:c>
      <x:c r="J382" s="3" t="inlineStr">
        <x:is>
          <x:t xml:space="preserve">epoch_csp_chip_quantity_latest</x:t>
        </x:is>
      </x:c>
      <x:c r="K382" s="3" t="inlineStr">
        <x:is>
          <x:t xml:space="preserve">SRC_EPOCH_AI_DATA_CENTERS; EPOCH_RAW_CHIP_QUANTITIES</x:t>
        </x:is>
      </x:c>
      <x:c r="L382" s="3" t="inlineStr">
        <x:is>
          <x:t xml:space="preserve">Latest chip quantity per CSP/data-center/accelerator through year-end; normalized by unit count. Shares are editable.</x:t>
        </x:is>
      </x:c>
    </x:row>
    <x:row r="383">
      <x:c r="A383" s="5" t="str">
        <x:f>B383&amp;"|"&amp;C383&amp;"|"&amp;D383&amp;"|"&amp;E383</x:f>
        <x:v>Bear|Oracle|2028|H100/H200/A100 class</x:v>
      </x:c>
      <x:c r="B383" s="3" t="inlineStr">
        <x:is>
          <x:t xml:space="preserve">Bear</x:t>
        </x:is>
      </x:c>
      <x:c r="C383" s="3" t="inlineStr">
        <x:is>
          <x:t xml:space="preserve">Oracle</x:t>
        </x:is>
      </x:c>
      <x:c r="D383" s="3" t="n">
        <x:v>2028</x:v>
      </x:c>
      <x:c r="E383" s="25" t="inlineStr">
        <x:is>
          <x:t xml:space="preserve">H100/H200/A100 class</x:t>
        </x:is>
      </x:c>
      <x:c r="F383" s="5" t="str">
        <x:f>IFERROR(INDEX('02x_Accelerator_Catalog'!$C$2:$C$11,MATCH(E383,'02x_Accelerator_Catalog'!$B$2:$B$11,0)),"purpose_or_unbenchmarked")</x:f>
        <x:v>h200_reference</x:v>
      </x:c>
      <x:c r="G383" s="8" t="n">
        <x:f>IFERROR(INDEX('02x_Accelerator_Catalog'!$D$2:$D$11,MATCH(E383,'02x_Accelerator_Catalog'!$B$2:$B$11,0)),"")</x:f>
        <x:v>1.73</x:v>
      </x:c>
      <x:c r="H383" s="17" t="n">
        <x:v>0.02900024</x:v>
      </x:c>
      <x:c r="I383" s="6" t="n">
        <x:f>SUMIFS($H$2:$H$573,$B$2:$B$573,B383,$C$2:$C$573,C383,$D$2:$D$573,D383)</x:f>
        <x:v>1</x:v>
      </x:c>
      <x:c r="J383" s="3" t="inlineStr">
        <x:is>
          <x:t xml:space="preserve">epoch_csp_chip_quantity_latest</x:t>
        </x:is>
      </x:c>
      <x:c r="K383" s="3" t="inlineStr">
        <x:is>
          <x:t xml:space="preserve">SRC_EPOCH_AI_DATA_CENTERS; EPOCH_RAW_CHIP_QUANTITIES</x:t>
        </x:is>
      </x:c>
      <x:c r="L383" s="3" t="inlineStr">
        <x:is>
          <x:t xml:space="preserve">Latest chip quantity per CSP/data-center/accelerator through year-end; normalized by unit count. Shares are editable.</x:t>
        </x:is>
      </x:c>
    </x:row>
    <x:row r="384">
      <x:c r="A384" s="5" t="str">
        <x:f>B384&amp;"|"&amp;C384&amp;"|"&amp;D384&amp;"|"&amp;E384</x:f>
        <x:v>Bear|Oracle|2028|R200/R300 future</x:v>
      </x:c>
      <x:c r="B384" s="3" t="inlineStr">
        <x:is>
          <x:t xml:space="preserve">Bear</x:t>
        </x:is>
      </x:c>
      <x:c r="C384" s="3" t="inlineStr">
        <x:is>
          <x:t xml:space="preserve">Oracle</x:t>
        </x:is>
      </x:c>
      <x:c r="D384" s="3" t="n">
        <x:v>2028</x:v>
      </x:c>
      <x:c r="E384" s="25" t="inlineStr">
        <x:is>
          <x:t xml:space="preserve">R200/R300 future</x:t>
        </x:is>
      </x:c>
      <x:c r="F384" s="5" t="str">
        <x:f>IFERROR(INDEX('02x_Accelerator_Catalog'!$C$2:$C$11,MATCH(E384,'02x_Accelerator_Catalog'!$B$2:$B$11,0)),"purpose_or_unbenchmarked")</x:f>
        <x:v>purpose_or_unbenchmarked</x:v>
      </x:c>
      <x:c r="G384" s="8" t="str">
        <x:f>IFERROR(INDEX('02x_Accelerator_Catalog'!$D$2:$D$11,MATCH(E384,'02x_Accelerator_Catalog'!$B$2:$B$11,0)),"")</x:f>
      </x:c>
      <x:c r="H384" s="17" t="n">
        <x:v>0.24847138</x:v>
      </x:c>
      <x:c r="I384" s="6" t="n">
        <x:f>SUMIFS($H$2:$H$573,$B$2:$B$573,B384,$C$2:$C$573,C384,$D$2:$D$573,D384)</x:f>
        <x:v>1</x:v>
      </x:c>
      <x:c r="J384" s="3" t="inlineStr">
        <x:is>
          <x:t xml:space="preserve">epoch_csp_chip_quantity_latest</x:t>
        </x:is>
      </x:c>
      <x:c r="K384" s="3" t="inlineStr">
        <x:is>
          <x:t xml:space="preserve">SRC_EPOCH_AI_DATA_CENTERS; EPOCH_RAW_CHIP_QUANTITIES</x:t>
        </x:is>
      </x:c>
      <x:c r="L384" s="3" t="inlineStr">
        <x:is>
          <x:t xml:space="preserve">Latest chip quantity per CSP/data-center/accelerator through year-end; normalized by unit count. Shares are editable.</x:t>
        </x:is>
      </x:c>
    </x:row>
    <x:row r="385">
      <x:c r="A385" s="5" t="str">
        <x:f>B385&amp;"|"&amp;C385&amp;"|"&amp;D385&amp;"|"&amp;E385</x:f>
        <x:v>Base|Oracle|2028|B200/B300 class</x:v>
      </x:c>
      <x:c r="B385" s="3" t="inlineStr">
        <x:is>
          <x:t xml:space="preserve">Base</x:t>
        </x:is>
      </x:c>
      <x:c r="C385" s="3" t="inlineStr">
        <x:is>
          <x:t xml:space="preserve">Oracle</x:t>
        </x:is>
      </x:c>
      <x:c r="D385" s="3" t="n">
        <x:v>2028</x:v>
      </x:c>
      <x:c r="E385" s="25" t="inlineStr">
        <x:is>
          <x:t xml:space="preserve">B200/B300 class</x:t>
        </x:is>
      </x:c>
      <x:c r="F385" s="5" t="str">
        <x:f>IFERROR(INDEX('02x_Accelerator_Catalog'!$C$2:$C$11,MATCH(E385,'02x_Accelerator_Catalog'!$B$2:$B$11,0)),"purpose_or_unbenchmarked")</x:f>
        <x:v>b200_reference</x:v>
      </x:c>
      <x:c r="G385" s="8" t="n">
        <x:f>IFERROR(INDEX('02x_Accelerator_Catalog'!$D$2:$D$11,MATCH(E385,'02x_Accelerator_Catalog'!$B$2:$B$11,0)),"")</x:f>
        <x:v>2.17</x:v>
      </x:c>
      <x:c r="H385" s="17" t="n">
        <x:v>0.72252838</x:v>
      </x:c>
      <x:c r="I385" s="6" t="n">
        <x:f>SUMIFS($H$2:$H$573,$B$2:$B$573,B385,$C$2:$C$573,C385,$D$2:$D$573,D385)</x:f>
        <x:v>1</x:v>
      </x:c>
      <x:c r="J385" s="3" t="inlineStr">
        <x:is>
          <x:t xml:space="preserve">epoch_csp_chip_quantity_latest</x:t>
        </x:is>
      </x:c>
      <x:c r="K385" s="3" t="inlineStr">
        <x:is>
          <x:t xml:space="preserve">SRC_EPOCH_AI_DATA_CENTERS; EPOCH_RAW_CHIP_QUANTITIES</x:t>
        </x:is>
      </x:c>
      <x:c r="L385" s="3" t="inlineStr">
        <x:is>
          <x:t xml:space="preserve">Latest chip quantity per CSP/data-center/accelerator through year-end; normalized by unit count. Shares are editable.</x:t>
        </x:is>
      </x:c>
    </x:row>
    <x:row r="386">
      <x:c r="A386" s="5" t="str">
        <x:f>B386&amp;"|"&amp;C386&amp;"|"&amp;D386&amp;"|"&amp;E386</x:f>
        <x:v>Base|Oracle|2028|H100/H200/A100 class</x:v>
      </x:c>
      <x:c r="B386" s="3" t="inlineStr">
        <x:is>
          <x:t xml:space="preserve">Base</x:t>
        </x:is>
      </x:c>
      <x:c r="C386" s="3" t="inlineStr">
        <x:is>
          <x:t xml:space="preserve">Oracle</x:t>
        </x:is>
      </x:c>
      <x:c r="D386" s="3" t="n">
        <x:v>2028</x:v>
      </x:c>
      <x:c r="E386" s="25" t="inlineStr">
        <x:is>
          <x:t xml:space="preserve">H100/H200/A100 class</x:t>
        </x:is>
      </x:c>
      <x:c r="F386" s="5" t="str">
        <x:f>IFERROR(INDEX('02x_Accelerator_Catalog'!$C$2:$C$11,MATCH(E386,'02x_Accelerator_Catalog'!$B$2:$B$11,0)),"purpose_or_unbenchmarked")</x:f>
        <x:v>h200_reference</x:v>
      </x:c>
      <x:c r="G386" s="8" t="n">
        <x:f>IFERROR(INDEX('02x_Accelerator_Catalog'!$D$2:$D$11,MATCH(E386,'02x_Accelerator_Catalog'!$B$2:$B$11,0)),"")</x:f>
        <x:v>1.73</x:v>
      </x:c>
      <x:c r="H386" s="17" t="n">
        <x:v>0.02900024</x:v>
      </x:c>
      <x:c r="I386" s="6" t="n">
        <x:f>SUMIFS($H$2:$H$573,$B$2:$B$573,B386,$C$2:$C$573,C386,$D$2:$D$573,D386)</x:f>
        <x:v>1</x:v>
      </x:c>
      <x:c r="J386" s="3" t="inlineStr">
        <x:is>
          <x:t xml:space="preserve">epoch_csp_chip_quantity_latest</x:t>
        </x:is>
      </x:c>
      <x:c r="K386" s="3" t="inlineStr">
        <x:is>
          <x:t xml:space="preserve">SRC_EPOCH_AI_DATA_CENTERS; EPOCH_RAW_CHIP_QUANTITIES</x:t>
        </x:is>
      </x:c>
      <x:c r="L386" s="3" t="inlineStr">
        <x:is>
          <x:t xml:space="preserve">Latest chip quantity per CSP/data-center/accelerator through year-end; normalized by unit count. Shares are editable.</x:t>
        </x:is>
      </x:c>
    </x:row>
    <x:row r="387">
      <x:c r="A387" s="5" t="str">
        <x:f>B387&amp;"|"&amp;C387&amp;"|"&amp;D387&amp;"|"&amp;E387</x:f>
        <x:v>Base|Oracle|2028|R200/R300 future</x:v>
      </x:c>
      <x:c r="B387" s="3" t="inlineStr">
        <x:is>
          <x:t xml:space="preserve">Base</x:t>
        </x:is>
      </x:c>
      <x:c r="C387" s="3" t="inlineStr">
        <x:is>
          <x:t xml:space="preserve">Oracle</x:t>
        </x:is>
      </x:c>
      <x:c r="D387" s="3" t="n">
        <x:v>2028</x:v>
      </x:c>
      <x:c r="E387" s="25" t="inlineStr">
        <x:is>
          <x:t xml:space="preserve">R200/R300 future</x:t>
        </x:is>
      </x:c>
      <x:c r="F387" s="5" t="str">
        <x:f>IFERROR(INDEX('02x_Accelerator_Catalog'!$C$2:$C$11,MATCH(E387,'02x_Accelerator_Catalog'!$B$2:$B$11,0)),"purpose_or_unbenchmarked")</x:f>
        <x:v>purpose_or_unbenchmarked</x:v>
      </x:c>
      <x:c r="G387" s="8" t="str">
        <x:f>IFERROR(INDEX('02x_Accelerator_Catalog'!$D$2:$D$11,MATCH(E387,'02x_Accelerator_Catalog'!$B$2:$B$11,0)),"")</x:f>
      </x:c>
      <x:c r="H387" s="17" t="n">
        <x:v>0.24847138</x:v>
      </x:c>
      <x:c r="I387" s="6" t="n">
        <x:f>SUMIFS($H$2:$H$573,$B$2:$B$573,B387,$C$2:$C$573,C387,$D$2:$D$573,D387)</x:f>
        <x:v>1</x:v>
      </x:c>
      <x:c r="J387" s="3" t="inlineStr">
        <x:is>
          <x:t xml:space="preserve">epoch_csp_chip_quantity_latest</x:t>
        </x:is>
      </x:c>
      <x:c r="K387" s="3" t="inlineStr">
        <x:is>
          <x:t xml:space="preserve">SRC_EPOCH_AI_DATA_CENTERS; EPOCH_RAW_CHIP_QUANTITIES</x:t>
        </x:is>
      </x:c>
      <x:c r="L387" s="3" t="inlineStr">
        <x:is>
          <x:t xml:space="preserve">Latest chip quantity per CSP/data-center/accelerator through year-end; normalized by unit count. Shares are editable.</x:t>
        </x:is>
      </x:c>
    </x:row>
    <x:row r="388">
      <x:c r="A388" s="5" t="str">
        <x:f>B388&amp;"|"&amp;C388&amp;"|"&amp;D388&amp;"|"&amp;E388</x:f>
        <x:v>Bull|Oracle|2028|B200/B300 class</x:v>
      </x:c>
      <x:c r="B388" s="3" t="inlineStr">
        <x:is>
          <x:t xml:space="preserve">Bull</x:t>
        </x:is>
      </x:c>
      <x:c r="C388" s="3" t="inlineStr">
        <x:is>
          <x:t xml:space="preserve">Oracle</x:t>
        </x:is>
      </x:c>
      <x:c r="D388" s="3" t="n">
        <x:v>2028</x:v>
      </x:c>
      <x:c r="E388" s="25" t="inlineStr">
        <x:is>
          <x:t xml:space="preserve">B200/B300 class</x:t>
        </x:is>
      </x:c>
      <x:c r="F388" s="5" t="str">
        <x:f>IFERROR(INDEX('02x_Accelerator_Catalog'!$C$2:$C$11,MATCH(E388,'02x_Accelerator_Catalog'!$B$2:$B$11,0)),"purpose_or_unbenchmarked")</x:f>
        <x:v>b200_reference</x:v>
      </x:c>
      <x:c r="G388" s="8" t="n">
        <x:f>IFERROR(INDEX('02x_Accelerator_Catalog'!$D$2:$D$11,MATCH(E388,'02x_Accelerator_Catalog'!$B$2:$B$11,0)),"")</x:f>
        <x:v>2.17</x:v>
      </x:c>
      <x:c r="H388" s="17" t="n">
        <x:v>0.72252838</x:v>
      </x:c>
      <x:c r="I388" s="6" t="n">
        <x:f>SUMIFS($H$2:$H$573,$B$2:$B$573,B388,$C$2:$C$573,C388,$D$2:$D$573,D388)</x:f>
        <x:v>1</x:v>
      </x:c>
      <x:c r="J388" s="3" t="inlineStr">
        <x:is>
          <x:t xml:space="preserve">epoch_csp_chip_quantity_latest</x:t>
        </x:is>
      </x:c>
      <x:c r="K388" s="3" t="inlineStr">
        <x:is>
          <x:t xml:space="preserve">SRC_EPOCH_AI_DATA_CENTERS; EPOCH_RAW_CHIP_QUANTITIES</x:t>
        </x:is>
      </x:c>
      <x:c r="L388" s="3" t="inlineStr">
        <x:is>
          <x:t xml:space="preserve">Latest chip quantity per CSP/data-center/accelerator through year-end; normalized by unit count. Shares are editable.</x:t>
        </x:is>
      </x:c>
    </x:row>
    <x:row r="389">
      <x:c r="A389" s="5" t="str">
        <x:f>B389&amp;"|"&amp;C389&amp;"|"&amp;D389&amp;"|"&amp;E389</x:f>
        <x:v>Bull|Oracle|2028|H100/H200/A100 class</x:v>
      </x:c>
      <x:c r="B389" s="3" t="inlineStr">
        <x:is>
          <x:t xml:space="preserve">Bull</x:t>
        </x:is>
      </x:c>
      <x:c r="C389" s="3" t="inlineStr">
        <x:is>
          <x:t xml:space="preserve">Oracle</x:t>
        </x:is>
      </x:c>
      <x:c r="D389" s="3" t="n">
        <x:v>2028</x:v>
      </x:c>
      <x:c r="E389" s="25" t="inlineStr">
        <x:is>
          <x:t xml:space="preserve">H100/H200/A100 class</x:t>
        </x:is>
      </x:c>
      <x:c r="F389" s="5" t="str">
        <x:f>IFERROR(INDEX('02x_Accelerator_Catalog'!$C$2:$C$11,MATCH(E389,'02x_Accelerator_Catalog'!$B$2:$B$11,0)),"purpose_or_unbenchmarked")</x:f>
        <x:v>h200_reference</x:v>
      </x:c>
      <x:c r="G389" s="8" t="n">
        <x:f>IFERROR(INDEX('02x_Accelerator_Catalog'!$D$2:$D$11,MATCH(E389,'02x_Accelerator_Catalog'!$B$2:$B$11,0)),"")</x:f>
        <x:v>1.73</x:v>
      </x:c>
      <x:c r="H389" s="17" t="n">
        <x:v>0.02900024</x:v>
      </x:c>
      <x:c r="I389" s="6" t="n">
        <x:f>SUMIFS($H$2:$H$573,$B$2:$B$573,B389,$C$2:$C$573,C389,$D$2:$D$573,D389)</x:f>
        <x:v>1</x:v>
      </x:c>
      <x:c r="J389" s="3" t="inlineStr">
        <x:is>
          <x:t xml:space="preserve">epoch_csp_chip_quantity_latest</x:t>
        </x:is>
      </x:c>
      <x:c r="K389" s="3" t="inlineStr">
        <x:is>
          <x:t xml:space="preserve">SRC_EPOCH_AI_DATA_CENTERS; EPOCH_RAW_CHIP_QUANTITIES</x:t>
        </x:is>
      </x:c>
      <x:c r="L389" s="3" t="inlineStr">
        <x:is>
          <x:t xml:space="preserve">Latest chip quantity per CSP/data-center/accelerator through year-end; normalized by unit count. Shares are editable.</x:t>
        </x:is>
      </x:c>
    </x:row>
    <x:row r="390">
      <x:c r="A390" s="5" t="str">
        <x:f>B390&amp;"|"&amp;C390&amp;"|"&amp;D390&amp;"|"&amp;E390</x:f>
        <x:v>Bull|Oracle|2028|R200/R300 future</x:v>
      </x:c>
      <x:c r="B390" s="3" t="inlineStr">
        <x:is>
          <x:t xml:space="preserve">Bull</x:t>
        </x:is>
      </x:c>
      <x:c r="C390" s="3" t="inlineStr">
        <x:is>
          <x:t xml:space="preserve">Oracle</x:t>
        </x:is>
      </x:c>
      <x:c r="D390" s="3" t="n">
        <x:v>2028</x:v>
      </x:c>
      <x:c r="E390" s="25" t="inlineStr">
        <x:is>
          <x:t xml:space="preserve">R200/R300 future</x:t>
        </x:is>
      </x:c>
      <x:c r="F390" s="5" t="str">
        <x:f>IFERROR(INDEX('02x_Accelerator_Catalog'!$C$2:$C$11,MATCH(E390,'02x_Accelerator_Catalog'!$B$2:$B$11,0)),"purpose_or_unbenchmarked")</x:f>
        <x:v>purpose_or_unbenchmarked</x:v>
      </x:c>
      <x:c r="G390" s="8" t="str">
        <x:f>IFERROR(INDEX('02x_Accelerator_Catalog'!$D$2:$D$11,MATCH(E390,'02x_Accelerator_Catalog'!$B$2:$B$11,0)),"")</x:f>
      </x:c>
      <x:c r="H390" s="17" t="n">
        <x:v>0.24847138</x:v>
      </x:c>
      <x:c r="I390" s="6" t="n">
        <x:f>SUMIFS($H$2:$H$573,$B$2:$B$573,B390,$C$2:$C$573,C390,$D$2:$D$573,D390)</x:f>
        <x:v>1</x:v>
      </x:c>
      <x:c r="J390" s="3" t="inlineStr">
        <x:is>
          <x:t xml:space="preserve">epoch_csp_chip_quantity_latest</x:t>
        </x:is>
      </x:c>
      <x:c r="K390" s="3" t="inlineStr">
        <x:is>
          <x:t xml:space="preserve">SRC_EPOCH_AI_DATA_CENTERS; EPOCH_RAW_CHIP_QUANTITIES</x:t>
        </x:is>
      </x:c>
      <x:c r="L390" s="3" t="inlineStr">
        <x:is>
          <x:t xml:space="preserve">Latest chip quantity per CSP/data-center/accelerator through year-end; normalized by unit count. Shares are editable.</x:t>
        </x:is>
      </x:c>
    </x:row>
    <x:row r="391">
      <x:c r="A391" s="5" t="str">
        <x:f>B391&amp;"|"&amp;C391&amp;"|"&amp;D391&amp;"|"&amp;E391</x:f>
        <x:v>Grid-Constrained / Efficiency-Upside|Oracle|2028|B200/B300 class</x:v>
      </x:c>
      <x:c r="B391" s="3" t="inlineStr">
        <x:is>
          <x:t xml:space="preserve">Grid-Constrained / Efficiency-Upside</x:t>
        </x:is>
      </x:c>
      <x:c r="C391" s="3" t="inlineStr">
        <x:is>
          <x:t xml:space="preserve">Oracle</x:t>
        </x:is>
      </x:c>
      <x:c r="D391" s="3" t="n">
        <x:v>2028</x:v>
      </x:c>
      <x:c r="E391" s="25" t="inlineStr">
        <x:is>
          <x:t xml:space="preserve">B200/B300 class</x:t>
        </x:is>
      </x:c>
      <x:c r="F391" s="5" t="str">
        <x:f>IFERROR(INDEX('02x_Accelerator_Catalog'!$C$2:$C$11,MATCH(E391,'02x_Accelerator_Catalog'!$B$2:$B$11,0)),"purpose_or_unbenchmarked")</x:f>
        <x:v>b200_reference</x:v>
      </x:c>
      <x:c r="G391" s="8" t="n">
        <x:f>IFERROR(INDEX('02x_Accelerator_Catalog'!$D$2:$D$11,MATCH(E391,'02x_Accelerator_Catalog'!$B$2:$B$11,0)),"")</x:f>
        <x:v>2.17</x:v>
      </x:c>
      <x:c r="H391" s="17" t="n">
        <x:v>0.72252838</x:v>
      </x:c>
      <x:c r="I391" s="6" t="n">
        <x:f>SUMIFS($H$2:$H$573,$B$2:$B$573,B391,$C$2:$C$573,C391,$D$2:$D$573,D391)</x:f>
        <x:v>1</x:v>
      </x:c>
      <x:c r="J391" s="3" t="inlineStr">
        <x:is>
          <x:t xml:space="preserve">epoch_csp_chip_quantity_latest</x:t>
        </x:is>
      </x:c>
      <x:c r="K391" s="3" t="inlineStr">
        <x:is>
          <x:t xml:space="preserve">SRC_EPOCH_AI_DATA_CENTERS; EPOCH_RAW_CHIP_QUANTITIES</x:t>
        </x:is>
      </x:c>
      <x:c r="L391" s="3" t="inlineStr">
        <x:is>
          <x:t xml:space="preserve">Latest chip quantity per CSP/data-center/accelerator through year-end; normalized by unit count. Shares are editable.</x:t>
        </x:is>
      </x:c>
    </x:row>
    <x:row r="392">
      <x:c r="A392" s="5" t="str">
        <x:f>B392&amp;"|"&amp;C392&amp;"|"&amp;D392&amp;"|"&amp;E392</x:f>
        <x:v>Grid-Constrained / Efficiency-Upside|Oracle|2028|H100/H200/A100 class</x:v>
      </x:c>
      <x:c r="B392" s="3" t="inlineStr">
        <x:is>
          <x:t xml:space="preserve">Grid-Constrained / Efficiency-Upside</x:t>
        </x:is>
      </x:c>
      <x:c r="C392" s="3" t="inlineStr">
        <x:is>
          <x:t xml:space="preserve">Oracle</x:t>
        </x:is>
      </x:c>
      <x:c r="D392" s="3" t="n">
        <x:v>2028</x:v>
      </x:c>
      <x:c r="E392" s="25" t="inlineStr">
        <x:is>
          <x:t xml:space="preserve">H100/H200/A100 class</x:t>
        </x:is>
      </x:c>
      <x:c r="F392" s="5" t="str">
        <x:f>IFERROR(INDEX('02x_Accelerator_Catalog'!$C$2:$C$11,MATCH(E392,'02x_Accelerator_Catalog'!$B$2:$B$11,0)),"purpose_or_unbenchmarked")</x:f>
        <x:v>h200_reference</x:v>
      </x:c>
      <x:c r="G392" s="8" t="n">
        <x:f>IFERROR(INDEX('02x_Accelerator_Catalog'!$D$2:$D$11,MATCH(E392,'02x_Accelerator_Catalog'!$B$2:$B$11,0)),"")</x:f>
        <x:v>1.73</x:v>
      </x:c>
      <x:c r="H392" s="17" t="n">
        <x:v>0.02900024</x:v>
      </x:c>
      <x:c r="I392" s="6" t="n">
        <x:f>SUMIFS($H$2:$H$573,$B$2:$B$573,B392,$C$2:$C$573,C392,$D$2:$D$573,D392)</x:f>
        <x:v>1</x:v>
      </x:c>
      <x:c r="J392" s="3" t="inlineStr">
        <x:is>
          <x:t xml:space="preserve">epoch_csp_chip_quantity_latest</x:t>
        </x:is>
      </x:c>
      <x:c r="K392" s="3" t="inlineStr">
        <x:is>
          <x:t xml:space="preserve">SRC_EPOCH_AI_DATA_CENTERS; EPOCH_RAW_CHIP_QUANTITIES</x:t>
        </x:is>
      </x:c>
      <x:c r="L392" s="3" t="inlineStr">
        <x:is>
          <x:t xml:space="preserve">Latest chip quantity per CSP/data-center/accelerator through year-end; normalized by unit count. Shares are editable.</x:t>
        </x:is>
      </x:c>
    </x:row>
    <x:row r="393">
      <x:c r="A393" s="5" t="str">
        <x:f>B393&amp;"|"&amp;C393&amp;"|"&amp;D393&amp;"|"&amp;E393</x:f>
        <x:v>Grid-Constrained / Efficiency-Upside|Oracle|2028|R200/R300 future</x:v>
      </x:c>
      <x:c r="B393" s="3" t="inlineStr">
        <x:is>
          <x:t xml:space="preserve">Grid-Constrained / Efficiency-Upside</x:t>
        </x:is>
      </x:c>
      <x:c r="C393" s="3" t="inlineStr">
        <x:is>
          <x:t xml:space="preserve">Oracle</x:t>
        </x:is>
      </x:c>
      <x:c r="D393" s="3" t="n">
        <x:v>2028</x:v>
      </x:c>
      <x:c r="E393" s="25" t="inlineStr">
        <x:is>
          <x:t xml:space="preserve">R200/R300 future</x:t>
        </x:is>
      </x:c>
      <x:c r="F393" s="5" t="str">
        <x:f>IFERROR(INDEX('02x_Accelerator_Catalog'!$C$2:$C$11,MATCH(E393,'02x_Accelerator_Catalog'!$B$2:$B$11,0)),"purpose_or_unbenchmarked")</x:f>
        <x:v>purpose_or_unbenchmarked</x:v>
      </x:c>
      <x:c r="G393" s="8" t="str">
        <x:f>IFERROR(INDEX('02x_Accelerator_Catalog'!$D$2:$D$11,MATCH(E393,'02x_Accelerator_Catalog'!$B$2:$B$11,0)),"")</x:f>
      </x:c>
      <x:c r="H393" s="17" t="n">
        <x:v>0.24847138</x:v>
      </x:c>
      <x:c r="I393" s="6" t="n">
        <x:f>SUMIFS($H$2:$H$573,$B$2:$B$573,B393,$C$2:$C$573,C393,$D$2:$D$573,D393)</x:f>
        <x:v>1</x:v>
      </x:c>
      <x:c r="J393" s="3" t="inlineStr">
        <x:is>
          <x:t xml:space="preserve">epoch_csp_chip_quantity_latest</x:t>
        </x:is>
      </x:c>
      <x:c r="K393" s="3" t="inlineStr">
        <x:is>
          <x:t xml:space="preserve">SRC_EPOCH_AI_DATA_CENTERS; EPOCH_RAW_CHIP_QUANTITIES</x:t>
        </x:is>
      </x:c>
      <x:c r="L393" s="3" t="inlineStr">
        <x:is>
          <x:t xml:space="preserve">Latest chip quantity per CSP/data-center/accelerator through year-end; normalized by unit count. Shares are editable.</x:t>
        </x:is>
      </x:c>
    </x:row>
    <x:row r="394">
      <x:c r="A394" s="5" t="str">
        <x:f>B394&amp;"|"&amp;C394&amp;"|"&amp;D394&amp;"|"&amp;E394</x:f>
        <x:v>Bear|Oracle|2029|B200/B300 class</x:v>
      </x:c>
      <x:c r="B394" s="3" t="inlineStr">
        <x:is>
          <x:t xml:space="preserve">Bear</x:t>
        </x:is>
      </x:c>
      <x:c r="C394" s="3" t="inlineStr">
        <x:is>
          <x:t xml:space="preserve">Oracle</x:t>
        </x:is>
      </x:c>
      <x:c r="D394" s="3" t="n">
        <x:v>2029</x:v>
      </x:c>
      <x:c r="E394" s="25" t="inlineStr">
        <x:is>
          <x:t xml:space="preserve">B200/B300 class</x:t>
        </x:is>
      </x:c>
      <x:c r="F394" s="5" t="str">
        <x:f>IFERROR(INDEX('02x_Accelerator_Catalog'!$C$2:$C$11,MATCH(E394,'02x_Accelerator_Catalog'!$B$2:$B$11,0)),"purpose_or_unbenchmarked")</x:f>
        <x:v>b200_reference</x:v>
      </x:c>
      <x:c r="G394" s="8" t="n">
        <x:f>IFERROR(INDEX('02x_Accelerator_Catalog'!$D$2:$D$11,MATCH(E394,'02x_Accelerator_Catalog'!$B$2:$B$11,0)),"")</x:f>
        <x:v>2.17</x:v>
      </x:c>
      <x:c r="H394" s="17" t="n">
        <x:v>0.72252838</x:v>
      </x:c>
      <x:c r="I394" s="6" t="n">
        <x:f>SUMIFS($H$2:$H$573,$B$2:$B$573,B394,$C$2:$C$573,C394,$D$2:$D$573,D394)</x:f>
        <x:v>1</x:v>
      </x:c>
      <x:c r="J394" s="3" t="inlineStr">
        <x:is>
          <x:t xml:space="preserve">epoch_csp_chip_quantity_latest</x:t>
        </x:is>
      </x:c>
      <x:c r="K394" s="3" t="inlineStr">
        <x:is>
          <x:t xml:space="preserve">SRC_EPOCH_AI_DATA_CENTERS; EPOCH_RAW_CHIP_QUANTITIES</x:t>
        </x:is>
      </x:c>
      <x:c r="L394" s="3" t="inlineStr">
        <x:is>
          <x:t xml:space="preserve">Latest chip quantity per CSP/data-center/accelerator through year-end; normalized by unit count. Shares are editable.</x:t>
        </x:is>
      </x:c>
    </x:row>
    <x:row r="395">
      <x:c r="A395" s="5" t="str">
        <x:f>B395&amp;"|"&amp;C395&amp;"|"&amp;D395&amp;"|"&amp;E395</x:f>
        <x:v>Bear|Oracle|2029|H100/H200/A100 class</x:v>
      </x:c>
      <x:c r="B395" s="3" t="inlineStr">
        <x:is>
          <x:t xml:space="preserve">Bear</x:t>
        </x:is>
      </x:c>
      <x:c r="C395" s="3" t="inlineStr">
        <x:is>
          <x:t xml:space="preserve">Oracle</x:t>
        </x:is>
      </x:c>
      <x:c r="D395" s="3" t="n">
        <x:v>2029</x:v>
      </x:c>
      <x:c r="E395" s="25" t="inlineStr">
        <x:is>
          <x:t xml:space="preserve">H100/H200/A100 class</x:t>
        </x:is>
      </x:c>
      <x:c r="F395" s="5" t="str">
        <x:f>IFERROR(INDEX('02x_Accelerator_Catalog'!$C$2:$C$11,MATCH(E395,'02x_Accelerator_Catalog'!$B$2:$B$11,0)),"purpose_or_unbenchmarked")</x:f>
        <x:v>h200_reference</x:v>
      </x:c>
      <x:c r="G395" s="8" t="n">
        <x:f>IFERROR(INDEX('02x_Accelerator_Catalog'!$D$2:$D$11,MATCH(E395,'02x_Accelerator_Catalog'!$B$2:$B$11,0)),"")</x:f>
        <x:v>1.73</x:v>
      </x:c>
      <x:c r="H395" s="17" t="n">
        <x:v>0.02900024</x:v>
      </x:c>
      <x:c r="I395" s="6" t="n">
        <x:f>SUMIFS($H$2:$H$573,$B$2:$B$573,B395,$C$2:$C$573,C395,$D$2:$D$573,D395)</x:f>
        <x:v>1</x:v>
      </x:c>
      <x:c r="J395" s="3" t="inlineStr">
        <x:is>
          <x:t xml:space="preserve">epoch_csp_chip_quantity_latest</x:t>
        </x:is>
      </x:c>
      <x:c r="K395" s="3" t="inlineStr">
        <x:is>
          <x:t xml:space="preserve">SRC_EPOCH_AI_DATA_CENTERS; EPOCH_RAW_CHIP_QUANTITIES</x:t>
        </x:is>
      </x:c>
      <x:c r="L395" s="3" t="inlineStr">
        <x:is>
          <x:t xml:space="preserve">Latest chip quantity per CSP/data-center/accelerator through year-end; normalized by unit count. Shares are editable.</x:t>
        </x:is>
      </x:c>
    </x:row>
    <x:row r="396">
      <x:c r="A396" s="5" t="str">
        <x:f>B396&amp;"|"&amp;C396&amp;"|"&amp;D396&amp;"|"&amp;E396</x:f>
        <x:v>Bear|Oracle|2029|R200/R300 future</x:v>
      </x:c>
      <x:c r="B396" s="3" t="inlineStr">
        <x:is>
          <x:t xml:space="preserve">Bear</x:t>
        </x:is>
      </x:c>
      <x:c r="C396" s="3" t="inlineStr">
        <x:is>
          <x:t xml:space="preserve">Oracle</x:t>
        </x:is>
      </x:c>
      <x:c r="D396" s="3" t="n">
        <x:v>2029</x:v>
      </x:c>
      <x:c r="E396" s="25" t="inlineStr">
        <x:is>
          <x:t xml:space="preserve">R200/R300 future</x:t>
        </x:is>
      </x:c>
      <x:c r="F396" s="5" t="str">
        <x:f>IFERROR(INDEX('02x_Accelerator_Catalog'!$C$2:$C$11,MATCH(E396,'02x_Accelerator_Catalog'!$B$2:$B$11,0)),"purpose_or_unbenchmarked")</x:f>
        <x:v>purpose_or_unbenchmarked</x:v>
      </x:c>
      <x:c r="G396" s="8" t="str">
        <x:f>IFERROR(INDEX('02x_Accelerator_Catalog'!$D$2:$D$11,MATCH(E396,'02x_Accelerator_Catalog'!$B$2:$B$11,0)),"")</x:f>
      </x:c>
      <x:c r="H396" s="17" t="n">
        <x:v>0.24847138</x:v>
      </x:c>
      <x:c r="I396" s="6" t="n">
        <x:f>SUMIFS($H$2:$H$573,$B$2:$B$573,B396,$C$2:$C$573,C396,$D$2:$D$573,D396)</x:f>
        <x:v>1</x:v>
      </x:c>
      <x:c r="J396" s="3" t="inlineStr">
        <x:is>
          <x:t xml:space="preserve">epoch_csp_chip_quantity_latest</x:t>
        </x:is>
      </x:c>
      <x:c r="K396" s="3" t="inlineStr">
        <x:is>
          <x:t xml:space="preserve">SRC_EPOCH_AI_DATA_CENTERS; EPOCH_RAW_CHIP_QUANTITIES</x:t>
        </x:is>
      </x:c>
      <x:c r="L396" s="3" t="inlineStr">
        <x:is>
          <x:t xml:space="preserve">Latest chip quantity per CSP/data-center/accelerator through year-end; normalized by unit count. Shares are editable.</x:t>
        </x:is>
      </x:c>
    </x:row>
    <x:row r="397">
      <x:c r="A397" s="5" t="str">
        <x:f>B397&amp;"|"&amp;C397&amp;"|"&amp;D397&amp;"|"&amp;E397</x:f>
        <x:v>Base|Oracle|2029|B200/B300 class</x:v>
      </x:c>
      <x:c r="B397" s="3" t="inlineStr">
        <x:is>
          <x:t xml:space="preserve">Base</x:t>
        </x:is>
      </x:c>
      <x:c r="C397" s="3" t="inlineStr">
        <x:is>
          <x:t xml:space="preserve">Oracle</x:t>
        </x:is>
      </x:c>
      <x:c r="D397" s="3" t="n">
        <x:v>2029</x:v>
      </x:c>
      <x:c r="E397" s="25" t="inlineStr">
        <x:is>
          <x:t xml:space="preserve">B200/B300 class</x:t>
        </x:is>
      </x:c>
      <x:c r="F397" s="5" t="str">
        <x:f>IFERROR(INDEX('02x_Accelerator_Catalog'!$C$2:$C$11,MATCH(E397,'02x_Accelerator_Catalog'!$B$2:$B$11,0)),"purpose_or_unbenchmarked")</x:f>
        <x:v>b200_reference</x:v>
      </x:c>
      <x:c r="G397" s="8" t="n">
        <x:f>IFERROR(INDEX('02x_Accelerator_Catalog'!$D$2:$D$11,MATCH(E397,'02x_Accelerator_Catalog'!$B$2:$B$11,0)),"")</x:f>
        <x:v>2.17</x:v>
      </x:c>
      <x:c r="H397" s="17" t="n">
        <x:v>0.72252838</x:v>
      </x:c>
      <x:c r="I397" s="6" t="n">
        <x:f>SUMIFS($H$2:$H$573,$B$2:$B$573,B397,$C$2:$C$573,C397,$D$2:$D$573,D397)</x:f>
        <x:v>1</x:v>
      </x:c>
      <x:c r="J397" s="3" t="inlineStr">
        <x:is>
          <x:t xml:space="preserve">epoch_csp_chip_quantity_latest</x:t>
        </x:is>
      </x:c>
      <x:c r="K397" s="3" t="inlineStr">
        <x:is>
          <x:t xml:space="preserve">SRC_EPOCH_AI_DATA_CENTERS; EPOCH_RAW_CHIP_QUANTITIES</x:t>
        </x:is>
      </x:c>
      <x:c r="L397" s="3" t="inlineStr">
        <x:is>
          <x:t xml:space="preserve">Latest chip quantity per CSP/data-center/accelerator through year-end; normalized by unit count. Shares are editable.</x:t>
        </x:is>
      </x:c>
    </x:row>
    <x:row r="398">
      <x:c r="A398" s="5" t="str">
        <x:f>B398&amp;"|"&amp;C398&amp;"|"&amp;D398&amp;"|"&amp;E398</x:f>
        <x:v>Base|Oracle|2029|H100/H200/A100 class</x:v>
      </x:c>
      <x:c r="B398" s="3" t="inlineStr">
        <x:is>
          <x:t xml:space="preserve">Base</x:t>
        </x:is>
      </x:c>
      <x:c r="C398" s="3" t="inlineStr">
        <x:is>
          <x:t xml:space="preserve">Oracle</x:t>
        </x:is>
      </x:c>
      <x:c r="D398" s="3" t="n">
        <x:v>2029</x:v>
      </x:c>
      <x:c r="E398" s="25" t="inlineStr">
        <x:is>
          <x:t xml:space="preserve">H100/H200/A100 class</x:t>
        </x:is>
      </x:c>
      <x:c r="F398" s="5" t="str">
        <x:f>IFERROR(INDEX('02x_Accelerator_Catalog'!$C$2:$C$11,MATCH(E398,'02x_Accelerator_Catalog'!$B$2:$B$11,0)),"purpose_or_unbenchmarked")</x:f>
        <x:v>h200_reference</x:v>
      </x:c>
      <x:c r="G398" s="8" t="n">
        <x:f>IFERROR(INDEX('02x_Accelerator_Catalog'!$D$2:$D$11,MATCH(E398,'02x_Accelerator_Catalog'!$B$2:$B$11,0)),"")</x:f>
        <x:v>1.73</x:v>
      </x:c>
      <x:c r="H398" s="17" t="n">
        <x:v>0.02900024</x:v>
      </x:c>
      <x:c r="I398" s="6" t="n">
        <x:f>SUMIFS($H$2:$H$573,$B$2:$B$573,B398,$C$2:$C$573,C398,$D$2:$D$573,D398)</x:f>
        <x:v>1</x:v>
      </x:c>
      <x:c r="J398" s="3" t="inlineStr">
        <x:is>
          <x:t xml:space="preserve">epoch_csp_chip_quantity_latest</x:t>
        </x:is>
      </x:c>
      <x:c r="K398" s="3" t="inlineStr">
        <x:is>
          <x:t xml:space="preserve">SRC_EPOCH_AI_DATA_CENTERS; EPOCH_RAW_CHIP_QUANTITIES</x:t>
        </x:is>
      </x:c>
      <x:c r="L398" s="3" t="inlineStr">
        <x:is>
          <x:t xml:space="preserve">Latest chip quantity per CSP/data-center/accelerator through year-end; normalized by unit count. Shares are editable.</x:t>
        </x:is>
      </x:c>
    </x:row>
    <x:row r="399">
      <x:c r="A399" s="5" t="str">
        <x:f>B399&amp;"|"&amp;C399&amp;"|"&amp;D399&amp;"|"&amp;E399</x:f>
        <x:v>Base|Oracle|2029|R200/R300 future</x:v>
      </x:c>
      <x:c r="B399" s="3" t="inlineStr">
        <x:is>
          <x:t xml:space="preserve">Base</x:t>
        </x:is>
      </x:c>
      <x:c r="C399" s="3" t="inlineStr">
        <x:is>
          <x:t xml:space="preserve">Oracle</x:t>
        </x:is>
      </x:c>
      <x:c r="D399" s="3" t="n">
        <x:v>2029</x:v>
      </x:c>
      <x:c r="E399" s="25" t="inlineStr">
        <x:is>
          <x:t xml:space="preserve">R200/R300 future</x:t>
        </x:is>
      </x:c>
      <x:c r="F399" s="5" t="str">
        <x:f>IFERROR(INDEX('02x_Accelerator_Catalog'!$C$2:$C$11,MATCH(E399,'02x_Accelerator_Catalog'!$B$2:$B$11,0)),"purpose_or_unbenchmarked")</x:f>
        <x:v>purpose_or_unbenchmarked</x:v>
      </x:c>
      <x:c r="G399" s="8" t="str">
        <x:f>IFERROR(INDEX('02x_Accelerator_Catalog'!$D$2:$D$11,MATCH(E399,'02x_Accelerator_Catalog'!$B$2:$B$11,0)),"")</x:f>
      </x:c>
      <x:c r="H399" s="17" t="n">
        <x:v>0.24847138</x:v>
      </x:c>
      <x:c r="I399" s="6" t="n">
        <x:f>SUMIFS($H$2:$H$573,$B$2:$B$573,B399,$C$2:$C$573,C399,$D$2:$D$573,D399)</x:f>
        <x:v>1</x:v>
      </x:c>
      <x:c r="J399" s="3" t="inlineStr">
        <x:is>
          <x:t xml:space="preserve">epoch_csp_chip_quantity_latest</x:t>
        </x:is>
      </x:c>
      <x:c r="K399" s="3" t="inlineStr">
        <x:is>
          <x:t xml:space="preserve">SRC_EPOCH_AI_DATA_CENTERS; EPOCH_RAW_CHIP_QUANTITIES</x:t>
        </x:is>
      </x:c>
      <x:c r="L399" s="3" t="inlineStr">
        <x:is>
          <x:t xml:space="preserve">Latest chip quantity per CSP/data-center/accelerator through year-end; normalized by unit count. Shares are editable.</x:t>
        </x:is>
      </x:c>
    </x:row>
    <x:row r="400">
      <x:c r="A400" s="5" t="str">
        <x:f>B400&amp;"|"&amp;C400&amp;"|"&amp;D400&amp;"|"&amp;E400</x:f>
        <x:v>Bull|Oracle|2029|B200/B300 class</x:v>
      </x:c>
      <x:c r="B400" s="3" t="inlineStr">
        <x:is>
          <x:t xml:space="preserve">Bull</x:t>
        </x:is>
      </x:c>
      <x:c r="C400" s="3" t="inlineStr">
        <x:is>
          <x:t xml:space="preserve">Oracle</x:t>
        </x:is>
      </x:c>
      <x:c r="D400" s="3" t="n">
        <x:v>2029</x:v>
      </x:c>
      <x:c r="E400" s="25" t="inlineStr">
        <x:is>
          <x:t xml:space="preserve">B200/B300 class</x:t>
        </x:is>
      </x:c>
      <x:c r="F400" s="5" t="str">
        <x:f>IFERROR(INDEX('02x_Accelerator_Catalog'!$C$2:$C$11,MATCH(E400,'02x_Accelerator_Catalog'!$B$2:$B$11,0)),"purpose_or_unbenchmarked")</x:f>
        <x:v>b200_reference</x:v>
      </x:c>
      <x:c r="G400" s="8" t="n">
        <x:f>IFERROR(INDEX('02x_Accelerator_Catalog'!$D$2:$D$11,MATCH(E400,'02x_Accelerator_Catalog'!$B$2:$B$11,0)),"")</x:f>
        <x:v>2.17</x:v>
      </x:c>
      <x:c r="H400" s="17" t="n">
        <x:v>0.72252838</x:v>
      </x:c>
      <x:c r="I400" s="6" t="n">
        <x:f>SUMIFS($H$2:$H$573,$B$2:$B$573,B400,$C$2:$C$573,C400,$D$2:$D$573,D400)</x:f>
        <x:v>1</x:v>
      </x:c>
      <x:c r="J400" s="3" t="inlineStr">
        <x:is>
          <x:t xml:space="preserve">epoch_csp_chip_quantity_latest</x:t>
        </x:is>
      </x:c>
      <x:c r="K400" s="3" t="inlineStr">
        <x:is>
          <x:t xml:space="preserve">SRC_EPOCH_AI_DATA_CENTERS; EPOCH_RAW_CHIP_QUANTITIES</x:t>
        </x:is>
      </x:c>
      <x:c r="L400" s="3" t="inlineStr">
        <x:is>
          <x:t xml:space="preserve">Latest chip quantity per CSP/data-center/accelerator through year-end; normalized by unit count. Shares are editable.</x:t>
        </x:is>
      </x:c>
    </x:row>
    <x:row r="401">
      <x:c r="A401" s="5" t="str">
        <x:f>B401&amp;"|"&amp;C401&amp;"|"&amp;D401&amp;"|"&amp;E401</x:f>
        <x:v>Bull|Oracle|2029|H100/H200/A100 class</x:v>
      </x:c>
      <x:c r="B401" s="3" t="inlineStr">
        <x:is>
          <x:t xml:space="preserve">Bull</x:t>
        </x:is>
      </x:c>
      <x:c r="C401" s="3" t="inlineStr">
        <x:is>
          <x:t xml:space="preserve">Oracle</x:t>
        </x:is>
      </x:c>
      <x:c r="D401" s="3" t="n">
        <x:v>2029</x:v>
      </x:c>
      <x:c r="E401" s="25" t="inlineStr">
        <x:is>
          <x:t xml:space="preserve">H100/H200/A100 class</x:t>
        </x:is>
      </x:c>
      <x:c r="F401" s="5" t="str">
        <x:f>IFERROR(INDEX('02x_Accelerator_Catalog'!$C$2:$C$11,MATCH(E401,'02x_Accelerator_Catalog'!$B$2:$B$11,0)),"purpose_or_unbenchmarked")</x:f>
        <x:v>h200_reference</x:v>
      </x:c>
      <x:c r="G401" s="8" t="n">
        <x:f>IFERROR(INDEX('02x_Accelerator_Catalog'!$D$2:$D$11,MATCH(E401,'02x_Accelerator_Catalog'!$B$2:$B$11,0)),"")</x:f>
        <x:v>1.73</x:v>
      </x:c>
      <x:c r="H401" s="17" t="n">
        <x:v>0.02900024</x:v>
      </x:c>
      <x:c r="I401" s="6" t="n">
        <x:f>SUMIFS($H$2:$H$573,$B$2:$B$573,B401,$C$2:$C$573,C401,$D$2:$D$573,D401)</x:f>
        <x:v>1</x:v>
      </x:c>
      <x:c r="J401" s="3" t="inlineStr">
        <x:is>
          <x:t xml:space="preserve">epoch_csp_chip_quantity_latest</x:t>
        </x:is>
      </x:c>
      <x:c r="K401" s="3" t="inlineStr">
        <x:is>
          <x:t xml:space="preserve">SRC_EPOCH_AI_DATA_CENTERS; EPOCH_RAW_CHIP_QUANTITIES</x:t>
        </x:is>
      </x:c>
      <x:c r="L401" s="3" t="inlineStr">
        <x:is>
          <x:t xml:space="preserve">Latest chip quantity per CSP/data-center/accelerator through year-end; normalized by unit count. Shares are editable.</x:t>
        </x:is>
      </x:c>
    </x:row>
    <x:row r="402">
      <x:c r="A402" s="5" t="str">
        <x:f>B402&amp;"|"&amp;C402&amp;"|"&amp;D402&amp;"|"&amp;E402</x:f>
        <x:v>Bull|Oracle|2029|R200/R300 future</x:v>
      </x:c>
      <x:c r="B402" s="3" t="inlineStr">
        <x:is>
          <x:t xml:space="preserve">Bull</x:t>
        </x:is>
      </x:c>
      <x:c r="C402" s="3" t="inlineStr">
        <x:is>
          <x:t xml:space="preserve">Oracle</x:t>
        </x:is>
      </x:c>
      <x:c r="D402" s="3" t="n">
        <x:v>2029</x:v>
      </x:c>
      <x:c r="E402" s="25" t="inlineStr">
        <x:is>
          <x:t xml:space="preserve">R200/R300 future</x:t>
        </x:is>
      </x:c>
      <x:c r="F402" s="5" t="str">
        <x:f>IFERROR(INDEX('02x_Accelerator_Catalog'!$C$2:$C$11,MATCH(E402,'02x_Accelerator_Catalog'!$B$2:$B$11,0)),"purpose_or_unbenchmarked")</x:f>
        <x:v>purpose_or_unbenchmarked</x:v>
      </x:c>
      <x:c r="G402" s="8" t="str">
        <x:f>IFERROR(INDEX('02x_Accelerator_Catalog'!$D$2:$D$11,MATCH(E402,'02x_Accelerator_Catalog'!$B$2:$B$11,0)),"")</x:f>
      </x:c>
      <x:c r="H402" s="17" t="n">
        <x:v>0.24847138</x:v>
      </x:c>
      <x:c r="I402" s="6" t="n">
        <x:f>SUMIFS($H$2:$H$573,$B$2:$B$573,B402,$C$2:$C$573,C402,$D$2:$D$573,D402)</x:f>
        <x:v>1</x:v>
      </x:c>
      <x:c r="J402" s="3" t="inlineStr">
        <x:is>
          <x:t xml:space="preserve">epoch_csp_chip_quantity_latest</x:t>
        </x:is>
      </x:c>
      <x:c r="K402" s="3" t="inlineStr">
        <x:is>
          <x:t xml:space="preserve">SRC_EPOCH_AI_DATA_CENTERS; EPOCH_RAW_CHIP_QUANTITIES</x:t>
        </x:is>
      </x:c>
      <x:c r="L402" s="3" t="inlineStr">
        <x:is>
          <x:t xml:space="preserve">Latest chip quantity per CSP/data-center/accelerator through year-end; normalized by unit count. Shares are editable.</x:t>
        </x:is>
      </x:c>
    </x:row>
    <x:row r="403">
      <x:c r="A403" s="5" t="str">
        <x:f>B403&amp;"|"&amp;C403&amp;"|"&amp;D403&amp;"|"&amp;E403</x:f>
        <x:v>Grid-Constrained / Efficiency-Upside|Oracle|2029|B200/B300 class</x:v>
      </x:c>
      <x:c r="B403" s="3" t="inlineStr">
        <x:is>
          <x:t xml:space="preserve">Grid-Constrained / Efficiency-Upside</x:t>
        </x:is>
      </x:c>
      <x:c r="C403" s="3" t="inlineStr">
        <x:is>
          <x:t xml:space="preserve">Oracle</x:t>
        </x:is>
      </x:c>
      <x:c r="D403" s="3" t="n">
        <x:v>2029</x:v>
      </x:c>
      <x:c r="E403" s="25" t="inlineStr">
        <x:is>
          <x:t xml:space="preserve">B200/B300 class</x:t>
        </x:is>
      </x:c>
      <x:c r="F403" s="5" t="str">
        <x:f>IFERROR(INDEX('02x_Accelerator_Catalog'!$C$2:$C$11,MATCH(E403,'02x_Accelerator_Catalog'!$B$2:$B$11,0)),"purpose_or_unbenchmarked")</x:f>
        <x:v>b200_reference</x:v>
      </x:c>
      <x:c r="G403" s="8" t="n">
        <x:f>IFERROR(INDEX('02x_Accelerator_Catalog'!$D$2:$D$11,MATCH(E403,'02x_Accelerator_Catalog'!$B$2:$B$11,0)),"")</x:f>
        <x:v>2.17</x:v>
      </x:c>
      <x:c r="H403" s="17" t="n">
        <x:v>0.72252838</x:v>
      </x:c>
      <x:c r="I403" s="6" t="n">
        <x:f>SUMIFS($H$2:$H$573,$B$2:$B$573,B403,$C$2:$C$573,C403,$D$2:$D$573,D403)</x:f>
        <x:v>1</x:v>
      </x:c>
      <x:c r="J403" s="3" t="inlineStr">
        <x:is>
          <x:t xml:space="preserve">epoch_csp_chip_quantity_latest</x:t>
        </x:is>
      </x:c>
      <x:c r="K403" s="3" t="inlineStr">
        <x:is>
          <x:t xml:space="preserve">SRC_EPOCH_AI_DATA_CENTERS; EPOCH_RAW_CHIP_QUANTITIES</x:t>
        </x:is>
      </x:c>
      <x:c r="L403" s="3" t="inlineStr">
        <x:is>
          <x:t xml:space="preserve">Latest chip quantity per CSP/data-center/accelerator through year-end; normalized by unit count. Shares are editable.</x:t>
        </x:is>
      </x:c>
    </x:row>
    <x:row r="404">
      <x:c r="A404" s="5" t="str">
        <x:f>B404&amp;"|"&amp;C404&amp;"|"&amp;D404&amp;"|"&amp;E404</x:f>
        <x:v>Grid-Constrained / Efficiency-Upside|Oracle|2029|H100/H200/A100 class</x:v>
      </x:c>
      <x:c r="B404" s="3" t="inlineStr">
        <x:is>
          <x:t xml:space="preserve">Grid-Constrained / Efficiency-Upside</x:t>
        </x:is>
      </x:c>
      <x:c r="C404" s="3" t="inlineStr">
        <x:is>
          <x:t xml:space="preserve">Oracle</x:t>
        </x:is>
      </x:c>
      <x:c r="D404" s="3" t="n">
        <x:v>2029</x:v>
      </x:c>
      <x:c r="E404" s="25" t="inlineStr">
        <x:is>
          <x:t xml:space="preserve">H100/H200/A100 class</x:t>
        </x:is>
      </x:c>
      <x:c r="F404" s="5" t="str">
        <x:f>IFERROR(INDEX('02x_Accelerator_Catalog'!$C$2:$C$11,MATCH(E404,'02x_Accelerator_Catalog'!$B$2:$B$11,0)),"purpose_or_unbenchmarked")</x:f>
        <x:v>h200_reference</x:v>
      </x:c>
      <x:c r="G404" s="8" t="n">
        <x:f>IFERROR(INDEX('02x_Accelerator_Catalog'!$D$2:$D$11,MATCH(E404,'02x_Accelerator_Catalog'!$B$2:$B$11,0)),"")</x:f>
        <x:v>1.73</x:v>
      </x:c>
      <x:c r="H404" s="17" t="n">
        <x:v>0.02900024</x:v>
      </x:c>
      <x:c r="I404" s="6" t="n">
        <x:f>SUMIFS($H$2:$H$573,$B$2:$B$573,B404,$C$2:$C$573,C404,$D$2:$D$573,D404)</x:f>
        <x:v>1</x:v>
      </x:c>
      <x:c r="J404" s="3" t="inlineStr">
        <x:is>
          <x:t xml:space="preserve">epoch_csp_chip_quantity_latest</x:t>
        </x:is>
      </x:c>
      <x:c r="K404" s="3" t="inlineStr">
        <x:is>
          <x:t xml:space="preserve">SRC_EPOCH_AI_DATA_CENTERS; EPOCH_RAW_CHIP_QUANTITIES</x:t>
        </x:is>
      </x:c>
      <x:c r="L404" s="3" t="inlineStr">
        <x:is>
          <x:t xml:space="preserve">Latest chip quantity per CSP/data-center/accelerator through year-end; normalized by unit count. Shares are editable.</x:t>
        </x:is>
      </x:c>
    </x:row>
    <x:row r="405">
      <x:c r="A405" s="5" t="str">
        <x:f>B405&amp;"|"&amp;C405&amp;"|"&amp;D405&amp;"|"&amp;E405</x:f>
        <x:v>Grid-Constrained / Efficiency-Upside|Oracle|2029|R200/R300 future</x:v>
      </x:c>
      <x:c r="B405" s="3" t="inlineStr">
        <x:is>
          <x:t xml:space="preserve">Grid-Constrained / Efficiency-Upside</x:t>
        </x:is>
      </x:c>
      <x:c r="C405" s="3" t="inlineStr">
        <x:is>
          <x:t xml:space="preserve">Oracle</x:t>
        </x:is>
      </x:c>
      <x:c r="D405" s="3" t="n">
        <x:v>2029</x:v>
      </x:c>
      <x:c r="E405" s="25" t="inlineStr">
        <x:is>
          <x:t xml:space="preserve">R200/R300 future</x:t>
        </x:is>
      </x:c>
      <x:c r="F405" s="5" t="str">
        <x:f>IFERROR(INDEX('02x_Accelerator_Catalog'!$C$2:$C$11,MATCH(E405,'02x_Accelerator_Catalog'!$B$2:$B$11,0)),"purpose_or_unbenchmarked")</x:f>
        <x:v>purpose_or_unbenchmarked</x:v>
      </x:c>
      <x:c r="G405" s="8" t="str">
        <x:f>IFERROR(INDEX('02x_Accelerator_Catalog'!$D$2:$D$11,MATCH(E405,'02x_Accelerator_Catalog'!$B$2:$B$11,0)),"")</x:f>
      </x:c>
      <x:c r="H405" s="17" t="n">
        <x:v>0.24847138</x:v>
      </x:c>
      <x:c r="I405" s="6" t="n">
        <x:f>SUMIFS($H$2:$H$573,$B$2:$B$573,B405,$C$2:$C$573,C405,$D$2:$D$573,D405)</x:f>
        <x:v>1</x:v>
      </x:c>
      <x:c r="J405" s="3" t="inlineStr">
        <x:is>
          <x:t xml:space="preserve">epoch_csp_chip_quantity_latest</x:t>
        </x:is>
      </x:c>
      <x:c r="K405" s="3" t="inlineStr">
        <x:is>
          <x:t xml:space="preserve">SRC_EPOCH_AI_DATA_CENTERS; EPOCH_RAW_CHIP_QUANTITIES</x:t>
        </x:is>
      </x:c>
      <x:c r="L405" s="3" t="inlineStr">
        <x:is>
          <x:t xml:space="preserve">Latest chip quantity per CSP/data-center/accelerator through year-end; normalized by unit count. Shares are editable.</x:t>
        </x:is>
      </x:c>
    </x:row>
    <x:row r="406">
      <x:c r="A406" s="5" t="str">
        <x:f>B406&amp;"|"&amp;C406&amp;"|"&amp;D406&amp;"|"&amp;E406</x:f>
        <x:v>Bear|Oracle|2030|B200/B300 class</x:v>
      </x:c>
      <x:c r="B406" s="3" t="inlineStr">
        <x:is>
          <x:t xml:space="preserve">Bear</x:t>
        </x:is>
      </x:c>
      <x:c r="C406" s="3" t="inlineStr">
        <x:is>
          <x:t xml:space="preserve">Oracle</x:t>
        </x:is>
      </x:c>
      <x:c r="D406" s="3" t="n">
        <x:v>2030</x:v>
      </x:c>
      <x:c r="E406" s="25" t="inlineStr">
        <x:is>
          <x:t xml:space="preserve">B200/B300 class</x:t>
        </x:is>
      </x:c>
      <x:c r="F406" s="5" t="str">
        <x:f>IFERROR(INDEX('02x_Accelerator_Catalog'!$C$2:$C$11,MATCH(E406,'02x_Accelerator_Catalog'!$B$2:$B$11,0)),"purpose_or_unbenchmarked")</x:f>
        <x:v>b200_reference</x:v>
      </x:c>
      <x:c r="G406" s="8" t="n">
        <x:f>IFERROR(INDEX('02x_Accelerator_Catalog'!$D$2:$D$11,MATCH(E406,'02x_Accelerator_Catalog'!$B$2:$B$11,0)),"")</x:f>
        <x:v>2.17</x:v>
      </x:c>
      <x:c r="H406" s="17" t="n">
        <x:v>0.72252838</x:v>
      </x:c>
      <x:c r="I406" s="6" t="n">
        <x:f>SUMIFS($H$2:$H$573,$B$2:$B$573,B406,$C$2:$C$573,C406,$D$2:$D$573,D406)</x:f>
        <x:v>1</x:v>
      </x:c>
      <x:c r="J406" s="3" t="inlineStr">
        <x:is>
          <x:t xml:space="preserve">epoch_csp_chip_quantity_latest</x:t>
        </x:is>
      </x:c>
      <x:c r="K406" s="3" t="inlineStr">
        <x:is>
          <x:t xml:space="preserve">SRC_EPOCH_AI_DATA_CENTERS; EPOCH_RAW_CHIP_QUANTITIES</x:t>
        </x:is>
      </x:c>
      <x:c r="L406" s="3" t="inlineStr">
        <x:is>
          <x:t xml:space="preserve">Latest chip quantity per CSP/data-center/accelerator through year-end; normalized by unit count. Shares are editable.</x:t>
        </x:is>
      </x:c>
    </x:row>
    <x:row r="407">
      <x:c r="A407" s="5" t="str">
        <x:f>B407&amp;"|"&amp;C407&amp;"|"&amp;D407&amp;"|"&amp;E407</x:f>
        <x:v>Bear|Oracle|2030|H100/H200/A100 class</x:v>
      </x:c>
      <x:c r="B407" s="3" t="inlineStr">
        <x:is>
          <x:t xml:space="preserve">Bear</x:t>
        </x:is>
      </x:c>
      <x:c r="C407" s="3" t="inlineStr">
        <x:is>
          <x:t xml:space="preserve">Oracle</x:t>
        </x:is>
      </x:c>
      <x:c r="D407" s="3" t="n">
        <x:v>2030</x:v>
      </x:c>
      <x:c r="E407" s="25" t="inlineStr">
        <x:is>
          <x:t xml:space="preserve">H100/H200/A100 class</x:t>
        </x:is>
      </x:c>
      <x:c r="F407" s="5" t="str">
        <x:f>IFERROR(INDEX('02x_Accelerator_Catalog'!$C$2:$C$11,MATCH(E407,'02x_Accelerator_Catalog'!$B$2:$B$11,0)),"purpose_or_unbenchmarked")</x:f>
        <x:v>h200_reference</x:v>
      </x:c>
      <x:c r="G407" s="8" t="n">
        <x:f>IFERROR(INDEX('02x_Accelerator_Catalog'!$D$2:$D$11,MATCH(E407,'02x_Accelerator_Catalog'!$B$2:$B$11,0)),"")</x:f>
        <x:v>1.73</x:v>
      </x:c>
      <x:c r="H407" s="17" t="n">
        <x:v>0.02900024</x:v>
      </x:c>
      <x:c r="I407" s="6" t="n">
        <x:f>SUMIFS($H$2:$H$573,$B$2:$B$573,B407,$C$2:$C$573,C407,$D$2:$D$573,D407)</x:f>
        <x:v>1</x:v>
      </x:c>
      <x:c r="J407" s="3" t="inlineStr">
        <x:is>
          <x:t xml:space="preserve">epoch_csp_chip_quantity_latest</x:t>
        </x:is>
      </x:c>
      <x:c r="K407" s="3" t="inlineStr">
        <x:is>
          <x:t xml:space="preserve">SRC_EPOCH_AI_DATA_CENTERS; EPOCH_RAW_CHIP_QUANTITIES</x:t>
        </x:is>
      </x:c>
      <x:c r="L407" s="3" t="inlineStr">
        <x:is>
          <x:t xml:space="preserve">Latest chip quantity per CSP/data-center/accelerator through year-end; normalized by unit count. Shares are editable.</x:t>
        </x:is>
      </x:c>
    </x:row>
    <x:row r="408">
      <x:c r="A408" s="5" t="str">
        <x:f>B408&amp;"|"&amp;C408&amp;"|"&amp;D408&amp;"|"&amp;E408</x:f>
        <x:v>Bear|Oracle|2030|R200/R300 future</x:v>
      </x:c>
      <x:c r="B408" s="3" t="inlineStr">
        <x:is>
          <x:t xml:space="preserve">Bear</x:t>
        </x:is>
      </x:c>
      <x:c r="C408" s="3" t="inlineStr">
        <x:is>
          <x:t xml:space="preserve">Oracle</x:t>
        </x:is>
      </x:c>
      <x:c r="D408" s="3" t="n">
        <x:v>2030</x:v>
      </x:c>
      <x:c r="E408" s="25" t="inlineStr">
        <x:is>
          <x:t xml:space="preserve">R200/R300 future</x:t>
        </x:is>
      </x:c>
      <x:c r="F408" s="5" t="str">
        <x:f>IFERROR(INDEX('02x_Accelerator_Catalog'!$C$2:$C$11,MATCH(E408,'02x_Accelerator_Catalog'!$B$2:$B$11,0)),"purpose_or_unbenchmarked")</x:f>
        <x:v>purpose_or_unbenchmarked</x:v>
      </x:c>
      <x:c r="G408" s="8" t="str">
        <x:f>IFERROR(INDEX('02x_Accelerator_Catalog'!$D$2:$D$11,MATCH(E408,'02x_Accelerator_Catalog'!$B$2:$B$11,0)),"")</x:f>
      </x:c>
      <x:c r="H408" s="17" t="n">
        <x:v>0.24847138</x:v>
      </x:c>
      <x:c r="I408" s="6" t="n">
        <x:f>SUMIFS($H$2:$H$573,$B$2:$B$573,B408,$C$2:$C$573,C408,$D$2:$D$573,D408)</x:f>
        <x:v>1</x:v>
      </x:c>
      <x:c r="J408" s="3" t="inlineStr">
        <x:is>
          <x:t xml:space="preserve">epoch_csp_chip_quantity_latest</x:t>
        </x:is>
      </x:c>
      <x:c r="K408" s="3" t="inlineStr">
        <x:is>
          <x:t xml:space="preserve">SRC_EPOCH_AI_DATA_CENTERS; EPOCH_RAW_CHIP_QUANTITIES</x:t>
        </x:is>
      </x:c>
      <x:c r="L408" s="3" t="inlineStr">
        <x:is>
          <x:t xml:space="preserve">Latest chip quantity per CSP/data-center/accelerator through year-end; normalized by unit count. Shares are editable.</x:t>
        </x:is>
      </x:c>
    </x:row>
    <x:row r="409">
      <x:c r="A409" s="5" t="str">
        <x:f>B409&amp;"|"&amp;C409&amp;"|"&amp;D409&amp;"|"&amp;E409</x:f>
        <x:v>Base|Oracle|2030|B200/B300 class</x:v>
      </x:c>
      <x:c r="B409" s="3" t="inlineStr">
        <x:is>
          <x:t xml:space="preserve">Base</x:t>
        </x:is>
      </x:c>
      <x:c r="C409" s="3" t="inlineStr">
        <x:is>
          <x:t xml:space="preserve">Oracle</x:t>
        </x:is>
      </x:c>
      <x:c r="D409" s="3" t="n">
        <x:v>2030</x:v>
      </x:c>
      <x:c r="E409" s="25" t="inlineStr">
        <x:is>
          <x:t xml:space="preserve">B200/B300 class</x:t>
        </x:is>
      </x:c>
      <x:c r="F409" s="5" t="str">
        <x:f>IFERROR(INDEX('02x_Accelerator_Catalog'!$C$2:$C$11,MATCH(E409,'02x_Accelerator_Catalog'!$B$2:$B$11,0)),"purpose_or_unbenchmarked")</x:f>
        <x:v>b200_reference</x:v>
      </x:c>
      <x:c r="G409" s="8" t="n">
        <x:f>IFERROR(INDEX('02x_Accelerator_Catalog'!$D$2:$D$11,MATCH(E409,'02x_Accelerator_Catalog'!$B$2:$B$11,0)),"")</x:f>
        <x:v>2.17</x:v>
      </x:c>
      <x:c r="H409" s="17" t="n">
        <x:v>0.72252838</x:v>
      </x:c>
      <x:c r="I409" s="6" t="n">
        <x:f>SUMIFS($H$2:$H$573,$B$2:$B$573,B409,$C$2:$C$573,C409,$D$2:$D$573,D409)</x:f>
        <x:v>1</x:v>
      </x:c>
      <x:c r="J409" s="3" t="inlineStr">
        <x:is>
          <x:t xml:space="preserve">epoch_csp_chip_quantity_latest</x:t>
        </x:is>
      </x:c>
      <x:c r="K409" s="3" t="inlineStr">
        <x:is>
          <x:t xml:space="preserve">SRC_EPOCH_AI_DATA_CENTERS; EPOCH_RAW_CHIP_QUANTITIES</x:t>
        </x:is>
      </x:c>
      <x:c r="L409" s="3" t="inlineStr">
        <x:is>
          <x:t xml:space="preserve">Latest chip quantity per CSP/data-center/accelerator through year-end; normalized by unit count. Shares are editable.</x:t>
        </x:is>
      </x:c>
    </x:row>
    <x:row r="410">
      <x:c r="A410" s="5" t="str">
        <x:f>B410&amp;"|"&amp;C410&amp;"|"&amp;D410&amp;"|"&amp;E410</x:f>
        <x:v>Base|Oracle|2030|H100/H200/A100 class</x:v>
      </x:c>
      <x:c r="B410" s="3" t="inlineStr">
        <x:is>
          <x:t xml:space="preserve">Base</x:t>
        </x:is>
      </x:c>
      <x:c r="C410" s="3" t="inlineStr">
        <x:is>
          <x:t xml:space="preserve">Oracle</x:t>
        </x:is>
      </x:c>
      <x:c r="D410" s="3" t="n">
        <x:v>2030</x:v>
      </x:c>
      <x:c r="E410" s="25" t="inlineStr">
        <x:is>
          <x:t xml:space="preserve">H100/H200/A100 class</x:t>
        </x:is>
      </x:c>
      <x:c r="F410" s="5" t="str">
        <x:f>IFERROR(INDEX('02x_Accelerator_Catalog'!$C$2:$C$11,MATCH(E410,'02x_Accelerator_Catalog'!$B$2:$B$11,0)),"purpose_or_unbenchmarked")</x:f>
        <x:v>h200_reference</x:v>
      </x:c>
      <x:c r="G410" s="8" t="n">
        <x:f>IFERROR(INDEX('02x_Accelerator_Catalog'!$D$2:$D$11,MATCH(E410,'02x_Accelerator_Catalog'!$B$2:$B$11,0)),"")</x:f>
        <x:v>1.73</x:v>
      </x:c>
      <x:c r="H410" s="17" t="n">
        <x:v>0.02900024</x:v>
      </x:c>
      <x:c r="I410" s="6" t="n">
        <x:f>SUMIFS($H$2:$H$573,$B$2:$B$573,B410,$C$2:$C$573,C410,$D$2:$D$573,D410)</x:f>
        <x:v>1</x:v>
      </x:c>
      <x:c r="J410" s="3" t="inlineStr">
        <x:is>
          <x:t xml:space="preserve">epoch_csp_chip_quantity_latest</x:t>
        </x:is>
      </x:c>
      <x:c r="K410" s="3" t="inlineStr">
        <x:is>
          <x:t xml:space="preserve">SRC_EPOCH_AI_DATA_CENTERS; EPOCH_RAW_CHIP_QUANTITIES</x:t>
        </x:is>
      </x:c>
      <x:c r="L410" s="3" t="inlineStr">
        <x:is>
          <x:t xml:space="preserve">Latest chip quantity per CSP/data-center/accelerator through year-end; normalized by unit count. Shares are editable.</x:t>
        </x:is>
      </x:c>
    </x:row>
    <x:row r="411">
      <x:c r="A411" s="5" t="str">
        <x:f>B411&amp;"|"&amp;C411&amp;"|"&amp;D411&amp;"|"&amp;E411</x:f>
        <x:v>Base|Oracle|2030|R200/R300 future</x:v>
      </x:c>
      <x:c r="B411" s="3" t="inlineStr">
        <x:is>
          <x:t xml:space="preserve">Base</x:t>
        </x:is>
      </x:c>
      <x:c r="C411" s="3" t="inlineStr">
        <x:is>
          <x:t xml:space="preserve">Oracle</x:t>
        </x:is>
      </x:c>
      <x:c r="D411" s="3" t="n">
        <x:v>2030</x:v>
      </x:c>
      <x:c r="E411" s="25" t="inlineStr">
        <x:is>
          <x:t xml:space="preserve">R200/R300 future</x:t>
        </x:is>
      </x:c>
      <x:c r="F411" s="5" t="str">
        <x:f>IFERROR(INDEX('02x_Accelerator_Catalog'!$C$2:$C$11,MATCH(E411,'02x_Accelerator_Catalog'!$B$2:$B$11,0)),"purpose_or_unbenchmarked")</x:f>
        <x:v>purpose_or_unbenchmarked</x:v>
      </x:c>
      <x:c r="G411" s="8" t="str">
        <x:f>IFERROR(INDEX('02x_Accelerator_Catalog'!$D$2:$D$11,MATCH(E411,'02x_Accelerator_Catalog'!$B$2:$B$11,0)),"")</x:f>
      </x:c>
      <x:c r="H411" s="17" t="n">
        <x:v>0.24847138</x:v>
      </x:c>
      <x:c r="I411" s="6" t="n">
        <x:f>SUMIFS($H$2:$H$573,$B$2:$B$573,B411,$C$2:$C$573,C411,$D$2:$D$573,D411)</x:f>
        <x:v>1</x:v>
      </x:c>
      <x:c r="J411" s="3" t="inlineStr">
        <x:is>
          <x:t xml:space="preserve">epoch_csp_chip_quantity_latest</x:t>
        </x:is>
      </x:c>
      <x:c r="K411" s="3" t="inlineStr">
        <x:is>
          <x:t xml:space="preserve">SRC_EPOCH_AI_DATA_CENTERS; EPOCH_RAW_CHIP_QUANTITIES</x:t>
        </x:is>
      </x:c>
      <x:c r="L411" s="3" t="inlineStr">
        <x:is>
          <x:t xml:space="preserve">Latest chip quantity per CSP/data-center/accelerator through year-end; normalized by unit count. Shares are editable.</x:t>
        </x:is>
      </x:c>
    </x:row>
    <x:row r="412">
      <x:c r="A412" s="5" t="str">
        <x:f>B412&amp;"|"&amp;C412&amp;"|"&amp;D412&amp;"|"&amp;E412</x:f>
        <x:v>Bull|Oracle|2030|B200/B300 class</x:v>
      </x:c>
      <x:c r="B412" s="3" t="inlineStr">
        <x:is>
          <x:t xml:space="preserve">Bull</x:t>
        </x:is>
      </x:c>
      <x:c r="C412" s="3" t="inlineStr">
        <x:is>
          <x:t xml:space="preserve">Oracle</x:t>
        </x:is>
      </x:c>
      <x:c r="D412" s="3" t="n">
        <x:v>2030</x:v>
      </x:c>
      <x:c r="E412" s="25" t="inlineStr">
        <x:is>
          <x:t xml:space="preserve">B200/B300 class</x:t>
        </x:is>
      </x:c>
      <x:c r="F412" s="5" t="str">
        <x:f>IFERROR(INDEX('02x_Accelerator_Catalog'!$C$2:$C$11,MATCH(E412,'02x_Accelerator_Catalog'!$B$2:$B$11,0)),"purpose_or_unbenchmarked")</x:f>
        <x:v>b200_reference</x:v>
      </x:c>
      <x:c r="G412" s="8" t="n">
        <x:f>IFERROR(INDEX('02x_Accelerator_Catalog'!$D$2:$D$11,MATCH(E412,'02x_Accelerator_Catalog'!$B$2:$B$11,0)),"")</x:f>
        <x:v>2.17</x:v>
      </x:c>
      <x:c r="H412" s="17" t="n">
        <x:v>0.72252838</x:v>
      </x:c>
      <x:c r="I412" s="6" t="n">
        <x:f>SUMIFS($H$2:$H$573,$B$2:$B$573,B412,$C$2:$C$573,C412,$D$2:$D$573,D412)</x:f>
        <x:v>1</x:v>
      </x:c>
      <x:c r="J412" s="3" t="inlineStr">
        <x:is>
          <x:t xml:space="preserve">epoch_csp_chip_quantity_latest</x:t>
        </x:is>
      </x:c>
      <x:c r="K412" s="3" t="inlineStr">
        <x:is>
          <x:t xml:space="preserve">SRC_EPOCH_AI_DATA_CENTERS; EPOCH_RAW_CHIP_QUANTITIES</x:t>
        </x:is>
      </x:c>
      <x:c r="L412" s="3" t="inlineStr">
        <x:is>
          <x:t xml:space="preserve">Latest chip quantity per CSP/data-center/accelerator through year-end; normalized by unit count. Shares are editable.</x:t>
        </x:is>
      </x:c>
    </x:row>
    <x:row r="413">
      <x:c r="A413" s="5" t="str">
        <x:f>B413&amp;"|"&amp;C413&amp;"|"&amp;D413&amp;"|"&amp;E413</x:f>
        <x:v>Bull|Oracle|2030|H100/H200/A100 class</x:v>
      </x:c>
      <x:c r="B413" s="3" t="inlineStr">
        <x:is>
          <x:t xml:space="preserve">Bull</x:t>
        </x:is>
      </x:c>
      <x:c r="C413" s="3" t="inlineStr">
        <x:is>
          <x:t xml:space="preserve">Oracle</x:t>
        </x:is>
      </x:c>
      <x:c r="D413" s="3" t="n">
        <x:v>2030</x:v>
      </x:c>
      <x:c r="E413" s="25" t="inlineStr">
        <x:is>
          <x:t xml:space="preserve">H100/H200/A100 class</x:t>
        </x:is>
      </x:c>
      <x:c r="F413" s="5" t="str">
        <x:f>IFERROR(INDEX('02x_Accelerator_Catalog'!$C$2:$C$11,MATCH(E413,'02x_Accelerator_Catalog'!$B$2:$B$11,0)),"purpose_or_unbenchmarked")</x:f>
        <x:v>h200_reference</x:v>
      </x:c>
      <x:c r="G413" s="8" t="n">
        <x:f>IFERROR(INDEX('02x_Accelerator_Catalog'!$D$2:$D$11,MATCH(E413,'02x_Accelerator_Catalog'!$B$2:$B$11,0)),"")</x:f>
        <x:v>1.73</x:v>
      </x:c>
      <x:c r="H413" s="17" t="n">
        <x:v>0.02900024</x:v>
      </x:c>
      <x:c r="I413" s="6" t="n">
        <x:f>SUMIFS($H$2:$H$573,$B$2:$B$573,B413,$C$2:$C$573,C413,$D$2:$D$573,D413)</x:f>
        <x:v>1</x:v>
      </x:c>
      <x:c r="J413" s="3" t="inlineStr">
        <x:is>
          <x:t xml:space="preserve">epoch_csp_chip_quantity_latest</x:t>
        </x:is>
      </x:c>
      <x:c r="K413" s="3" t="inlineStr">
        <x:is>
          <x:t xml:space="preserve">SRC_EPOCH_AI_DATA_CENTERS; EPOCH_RAW_CHIP_QUANTITIES</x:t>
        </x:is>
      </x:c>
      <x:c r="L413" s="3" t="inlineStr">
        <x:is>
          <x:t xml:space="preserve">Latest chip quantity per CSP/data-center/accelerator through year-end; normalized by unit count. Shares are editable.</x:t>
        </x:is>
      </x:c>
    </x:row>
    <x:row r="414">
      <x:c r="A414" s="5" t="str">
        <x:f>B414&amp;"|"&amp;C414&amp;"|"&amp;D414&amp;"|"&amp;E414</x:f>
        <x:v>Bull|Oracle|2030|R200/R300 future</x:v>
      </x:c>
      <x:c r="B414" s="3" t="inlineStr">
        <x:is>
          <x:t xml:space="preserve">Bull</x:t>
        </x:is>
      </x:c>
      <x:c r="C414" s="3" t="inlineStr">
        <x:is>
          <x:t xml:space="preserve">Oracle</x:t>
        </x:is>
      </x:c>
      <x:c r="D414" s="3" t="n">
        <x:v>2030</x:v>
      </x:c>
      <x:c r="E414" s="25" t="inlineStr">
        <x:is>
          <x:t xml:space="preserve">R200/R300 future</x:t>
        </x:is>
      </x:c>
      <x:c r="F414" s="5" t="str">
        <x:f>IFERROR(INDEX('02x_Accelerator_Catalog'!$C$2:$C$11,MATCH(E414,'02x_Accelerator_Catalog'!$B$2:$B$11,0)),"purpose_or_unbenchmarked")</x:f>
        <x:v>purpose_or_unbenchmarked</x:v>
      </x:c>
      <x:c r="G414" s="8" t="str">
        <x:f>IFERROR(INDEX('02x_Accelerator_Catalog'!$D$2:$D$11,MATCH(E414,'02x_Accelerator_Catalog'!$B$2:$B$11,0)),"")</x:f>
      </x:c>
      <x:c r="H414" s="17" t="n">
        <x:v>0.24847138</x:v>
      </x:c>
      <x:c r="I414" s="6" t="n">
        <x:f>SUMIFS($H$2:$H$573,$B$2:$B$573,B414,$C$2:$C$573,C414,$D$2:$D$573,D414)</x:f>
        <x:v>1</x:v>
      </x:c>
      <x:c r="J414" s="3" t="inlineStr">
        <x:is>
          <x:t xml:space="preserve">epoch_csp_chip_quantity_latest</x:t>
        </x:is>
      </x:c>
      <x:c r="K414" s="3" t="inlineStr">
        <x:is>
          <x:t xml:space="preserve">SRC_EPOCH_AI_DATA_CENTERS; EPOCH_RAW_CHIP_QUANTITIES</x:t>
        </x:is>
      </x:c>
      <x:c r="L414" s="3" t="inlineStr">
        <x:is>
          <x:t xml:space="preserve">Latest chip quantity per CSP/data-center/accelerator through year-end; normalized by unit count. Shares are editable.</x:t>
        </x:is>
      </x:c>
    </x:row>
    <x:row r="415">
      <x:c r="A415" s="5" t="str">
        <x:f>B415&amp;"|"&amp;C415&amp;"|"&amp;D415&amp;"|"&amp;E415</x:f>
        <x:v>Grid-Constrained / Efficiency-Upside|Oracle|2030|B200/B300 class</x:v>
      </x:c>
      <x:c r="B415" s="3" t="inlineStr">
        <x:is>
          <x:t xml:space="preserve">Grid-Constrained / Efficiency-Upside</x:t>
        </x:is>
      </x:c>
      <x:c r="C415" s="3" t="inlineStr">
        <x:is>
          <x:t xml:space="preserve">Oracle</x:t>
        </x:is>
      </x:c>
      <x:c r="D415" s="3" t="n">
        <x:v>2030</x:v>
      </x:c>
      <x:c r="E415" s="25" t="inlineStr">
        <x:is>
          <x:t xml:space="preserve">B200/B300 class</x:t>
        </x:is>
      </x:c>
      <x:c r="F415" s="5" t="str">
        <x:f>IFERROR(INDEX('02x_Accelerator_Catalog'!$C$2:$C$11,MATCH(E415,'02x_Accelerator_Catalog'!$B$2:$B$11,0)),"purpose_or_unbenchmarked")</x:f>
        <x:v>b200_reference</x:v>
      </x:c>
      <x:c r="G415" s="8" t="n">
        <x:f>IFERROR(INDEX('02x_Accelerator_Catalog'!$D$2:$D$11,MATCH(E415,'02x_Accelerator_Catalog'!$B$2:$B$11,0)),"")</x:f>
        <x:v>2.17</x:v>
      </x:c>
      <x:c r="H415" s="17" t="n">
        <x:v>0.72252838</x:v>
      </x:c>
      <x:c r="I415" s="6" t="n">
        <x:f>SUMIFS($H$2:$H$573,$B$2:$B$573,B415,$C$2:$C$573,C415,$D$2:$D$573,D415)</x:f>
        <x:v>1</x:v>
      </x:c>
      <x:c r="J415" s="3" t="inlineStr">
        <x:is>
          <x:t xml:space="preserve">epoch_csp_chip_quantity_latest</x:t>
        </x:is>
      </x:c>
      <x:c r="K415" s="3" t="inlineStr">
        <x:is>
          <x:t xml:space="preserve">SRC_EPOCH_AI_DATA_CENTERS; EPOCH_RAW_CHIP_QUANTITIES</x:t>
        </x:is>
      </x:c>
      <x:c r="L415" s="3" t="inlineStr">
        <x:is>
          <x:t xml:space="preserve">Latest chip quantity per CSP/data-center/accelerator through year-end; normalized by unit count. Shares are editable.</x:t>
        </x:is>
      </x:c>
    </x:row>
    <x:row r="416">
      <x:c r="A416" s="5" t="str">
        <x:f>B416&amp;"|"&amp;C416&amp;"|"&amp;D416&amp;"|"&amp;E416</x:f>
        <x:v>Grid-Constrained / Efficiency-Upside|Oracle|2030|H100/H200/A100 class</x:v>
      </x:c>
      <x:c r="B416" s="3" t="inlineStr">
        <x:is>
          <x:t xml:space="preserve">Grid-Constrained / Efficiency-Upside</x:t>
        </x:is>
      </x:c>
      <x:c r="C416" s="3" t="inlineStr">
        <x:is>
          <x:t xml:space="preserve">Oracle</x:t>
        </x:is>
      </x:c>
      <x:c r="D416" s="3" t="n">
        <x:v>2030</x:v>
      </x:c>
      <x:c r="E416" s="25" t="inlineStr">
        <x:is>
          <x:t xml:space="preserve">H100/H200/A100 class</x:t>
        </x:is>
      </x:c>
      <x:c r="F416" s="5" t="str">
        <x:f>IFERROR(INDEX('02x_Accelerator_Catalog'!$C$2:$C$11,MATCH(E416,'02x_Accelerator_Catalog'!$B$2:$B$11,0)),"purpose_or_unbenchmarked")</x:f>
        <x:v>h200_reference</x:v>
      </x:c>
      <x:c r="G416" s="8" t="n">
        <x:f>IFERROR(INDEX('02x_Accelerator_Catalog'!$D$2:$D$11,MATCH(E416,'02x_Accelerator_Catalog'!$B$2:$B$11,0)),"")</x:f>
        <x:v>1.73</x:v>
      </x:c>
      <x:c r="H416" s="17" t="n">
        <x:v>0.02900024</x:v>
      </x:c>
      <x:c r="I416" s="6" t="n">
        <x:f>SUMIFS($H$2:$H$573,$B$2:$B$573,B416,$C$2:$C$573,C416,$D$2:$D$573,D416)</x:f>
        <x:v>1</x:v>
      </x:c>
      <x:c r="J416" s="3" t="inlineStr">
        <x:is>
          <x:t xml:space="preserve">epoch_csp_chip_quantity_latest</x:t>
        </x:is>
      </x:c>
      <x:c r="K416" s="3" t="inlineStr">
        <x:is>
          <x:t xml:space="preserve">SRC_EPOCH_AI_DATA_CENTERS; EPOCH_RAW_CHIP_QUANTITIES</x:t>
        </x:is>
      </x:c>
      <x:c r="L416" s="3" t="inlineStr">
        <x:is>
          <x:t xml:space="preserve">Latest chip quantity per CSP/data-center/accelerator through year-end; normalized by unit count. Shares are editable.</x:t>
        </x:is>
      </x:c>
    </x:row>
    <x:row r="417">
      <x:c r="A417" s="5" t="str">
        <x:f>B417&amp;"|"&amp;C417&amp;"|"&amp;D417&amp;"|"&amp;E417</x:f>
        <x:v>Grid-Constrained / Efficiency-Upside|Oracle|2030|R200/R300 future</x:v>
      </x:c>
      <x:c r="B417" s="3" t="inlineStr">
        <x:is>
          <x:t xml:space="preserve">Grid-Constrained / Efficiency-Upside</x:t>
        </x:is>
      </x:c>
      <x:c r="C417" s="3" t="inlineStr">
        <x:is>
          <x:t xml:space="preserve">Oracle</x:t>
        </x:is>
      </x:c>
      <x:c r="D417" s="3" t="n">
        <x:v>2030</x:v>
      </x:c>
      <x:c r="E417" s="25" t="inlineStr">
        <x:is>
          <x:t xml:space="preserve">R200/R300 future</x:t>
        </x:is>
      </x:c>
      <x:c r="F417" s="5" t="str">
        <x:f>IFERROR(INDEX('02x_Accelerator_Catalog'!$C$2:$C$11,MATCH(E417,'02x_Accelerator_Catalog'!$B$2:$B$11,0)),"purpose_or_unbenchmarked")</x:f>
        <x:v>purpose_or_unbenchmarked</x:v>
      </x:c>
      <x:c r="G417" s="8" t="str">
        <x:f>IFERROR(INDEX('02x_Accelerator_Catalog'!$D$2:$D$11,MATCH(E417,'02x_Accelerator_Catalog'!$B$2:$B$11,0)),"")</x:f>
      </x:c>
      <x:c r="H417" s="17" t="n">
        <x:v>0.24847138</x:v>
      </x:c>
      <x:c r="I417" s="6" t="n">
        <x:f>SUMIFS($H$2:$H$573,$B$2:$B$573,B417,$C$2:$C$573,C417,$D$2:$D$573,D417)</x:f>
        <x:v>1</x:v>
      </x:c>
      <x:c r="J417" s="3" t="inlineStr">
        <x:is>
          <x:t xml:space="preserve">epoch_csp_chip_quantity_latest</x:t>
        </x:is>
      </x:c>
      <x:c r="K417" s="3" t="inlineStr">
        <x:is>
          <x:t xml:space="preserve">SRC_EPOCH_AI_DATA_CENTERS; EPOCH_RAW_CHIP_QUANTITIES</x:t>
        </x:is>
      </x:c>
      <x:c r="L417" s="3" t="inlineStr">
        <x:is>
          <x:t xml:space="preserve">Latest chip quantity per CSP/data-center/accelerator through year-end; normalized by unit count. Shares are editable.</x:t>
        </x:is>
      </x:c>
    </x:row>
    <x:row r="418">
      <x:c r="A418" s="5" t="str">
        <x:f>B418&amp;"|"&amp;C418&amp;"|"&amp;D418&amp;"|"&amp;E418</x:f>
        <x:v>Bear|Softbank|2028|B200/B300 class</x:v>
      </x:c>
      <x:c r="B418" s="3" t="inlineStr">
        <x:is>
          <x:t xml:space="preserve">Bear</x:t>
        </x:is>
      </x:c>
      <x:c r="C418" s="3" t="inlineStr">
        <x:is>
          <x:t xml:space="preserve">Softbank</x:t>
        </x:is>
      </x:c>
      <x:c r="D418" s="3" t="n">
        <x:v>2028</x:v>
      </x:c>
      <x:c r="E418" s="25" t="inlineStr">
        <x:is>
          <x:t xml:space="preserve">B200/B300 class</x:t>
        </x:is>
      </x:c>
      <x:c r="F418" s="5" t="str">
        <x:f>IFERROR(INDEX('02x_Accelerator_Catalog'!$C$2:$C$11,MATCH(E418,'02x_Accelerator_Catalog'!$B$2:$B$11,0)),"purpose_or_unbenchmarked")</x:f>
        <x:v>b200_reference</x:v>
      </x:c>
      <x:c r="G418" s="8" t="n">
        <x:f>IFERROR(INDEX('02x_Accelerator_Catalog'!$D$2:$D$11,MATCH(E418,'02x_Accelerator_Catalog'!$B$2:$B$11,0)),"")</x:f>
        <x:v>2.17</x:v>
      </x:c>
      <x:c r="H418" s="17" t="n">
        <x:v>0.375</x:v>
      </x:c>
      <x:c r="I418" s="6" t="n">
        <x:f>SUMIFS($H$2:$H$573,$B$2:$B$573,B418,$C$2:$C$573,C418,$D$2:$D$573,D418)</x:f>
        <x:v>1</x:v>
      </x:c>
      <x:c r="J418" s="3" t="inlineStr">
        <x:is>
          <x:t xml:space="preserve">legacy_company_gpu_mix_fallback</x:t>
        </x:is>
      </x:c>
      <x:c r="K418" s="3" t="inlineStr">
        <x:is>
          <x:t xml:space="preserve">SRC_OPENAI_GPT41_DOCS; SRC_OPENAI_STARGATE_ORACLE; SRC_OPENAI_STARGATE_PROGRESS</x:t>
        </x:is>
      </x:c>
      <x:c r="L418" s="3" t="inlineStr">
        <x:is>
          <x:t xml:space="preserve">No CSP-level chip quantity seed was available; prior company-level GPU/ASIC mix is retained as fallback.</x:t>
        </x:is>
      </x:c>
    </x:row>
    <x:row r="419">
      <x:c r="A419" s="5" t="str">
        <x:f>B419&amp;"|"&amp;C419&amp;"|"&amp;D419&amp;"|"&amp;E419</x:f>
        <x:v>Bear|Softbank|2028|GB200/GB300 class</x:v>
      </x:c>
      <x:c r="B419" s="3" t="inlineStr">
        <x:is>
          <x:t xml:space="preserve">Bear</x:t>
        </x:is>
      </x:c>
      <x:c r="C419" s="3" t="inlineStr">
        <x:is>
          <x:t xml:space="preserve">Softbank</x:t>
        </x:is>
      </x:c>
      <x:c r="D419" s="3" t="n">
        <x:v>2028</x:v>
      </x:c>
      <x:c r="E419" s="25" t="inlineStr">
        <x:is>
          <x:t xml:space="preserve">GB200/GB300 class</x:t>
        </x:is>
      </x:c>
      <x:c r="F419" s="5" t="str">
        <x:f>IFERROR(INDEX('02x_Accelerator_Catalog'!$C$2:$C$11,MATCH(E419,'02x_Accelerator_Catalog'!$B$2:$B$11,0)),"purpose_or_unbenchmarked")</x:f>
        <x:v>gb200_reference</x:v>
      </x:c>
      <x:c r="G419" s="8" t="n">
        <x:f>IFERROR(INDEX('02x_Accelerator_Catalog'!$D$2:$D$11,MATCH(E419,'02x_Accelerator_Catalog'!$B$2:$B$11,0)),"")</x:f>
        <x:v>2.1</x:v>
      </x:c>
      <x:c r="H419" s="17" t="n">
        <x:v>0.3</x:v>
      </x:c>
      <x:c r="I419" s="6" t="n">
        <x:f>SUMIFS($H$2:$H$573,$B$2:$B$573,B419,$C$2:$C$573,C419,$D$2:$D$573,D419)</x:f>
        <x:v>1</x:v>
      </x:c>
      <x:c r="J419" s="3" t="inlineStr">
        <x:is>
          <x:t xml:space="preserve">legacy_company_gpu_mix_fallback</x:t>
        </x:is>
      </x:c>
      <x:c r="K419" s="3" t="inlineStr">
        <x:is>
          <x:t xml:space="preserve">SRC_OPENAI_GPT41_DOCS; SRC_OPENAI_STARGATE_ORACLE; SRC_OPENAI_STARGATE_PROGRESS</x:t>
        </x:is>
      </x:c>
      <x:c r="L419" s="3" t="inlineStr">
        <x:is>
          <x:t xml:space="preserve">No CSP-level chip quantity seed was available; prior company-level GPU/ASIC mix is retained as fallback.</x:t>
        </x:is>
      </x:c>
    </x:row>
    <x:row r="420">
      <x:c r="A420" s="5" t="str">
        <x:f>B420&amp;"|"&amp;C420&amp;"|"&amp;D420&amp;"|"&amp;E420</x:f>
        <x:v>Bear|Softbank|2028|H100/H200/A100 class</x:v>
      </x:c>
      <x:c r="B420" s="3" t="inlineStr">
        <x:is>
          <x:t xml:space="preserve">Bear</x:t>
        </x:is>
      </x:c>
      <x:c r="C420" s="3" t="inlineStr">
        <x:is>
          <x:t xml:space="preserve">Softbank</x:t>
        </x:is>
      </x:c>
      <x:c r="D420" s="3" t="n">
        <x:v>2028</x:v>
      </x:c>
      <x:c r="E420" s="25" t="inlineStr">
        <x:is>
          <x:t xml:space="preserve">H100/H200/A100 class</x:t>
        </x:is>
      </x:c>
      <x:c r="F420" s="5" t="str">
        <x:f>IFERROR(INDEX('02x_Accelerator_Catalog'!$C$2:$C$11,MATCH(E420,'02x_Accelerator_Catalog'!$B$2:$B$11,0)),"purpose_or_unbenchmarked")</x:f>
        <x:v>h200_reference</x:v>
      </x:c>
      <x:c r="G420" s="8" t="n">
        <x:f>IFERROR(INDEX('02x_Accelerator_Catalog'!$D$2:$D$11,MATCH(E420,'02x_Accelerator_Catalog'!$B$2:$B$11,0)),"")</x:f>
        <x:v>1.73</x:v>
      </x:c>
      <x:c r="H420" s="17" t="n">
        <x:v>0.325</x:v>
      </x:c>
      <x:c r="I420" s="6" t="n">
        <x:f>SUMIFS($H$2:$H$573,$B$2:$B$573,B420,$C$2:$C$573,C420,$D$2:$D$573,D420)</x:f>
        <x:v>1</x:v>
      </x:c>
      <x:c r="J420" s="3" t="inlineStr">
        <x:is>
          <x:t xml:space="preserve">legacy_company_gpu_mix_fallback</x:t>
        </x:is>
      </x:c>
      <x:c r="K420" s="3" t="inlineStr">
        <x:is>
          <x:t xml:space="preserve">SRC_OPENAI_GPT41_DOCS; SRC_OPENAI_STARGATE_ORACLE; SRC_OPENAI_STARGATE_PROGRESS</x:t>
        </x:is>
      </x:c>
      <x:c r="L420" s="3" t="inlineStr">
        <x:is>
          <x:t xml:space="preserve">No CSP-level chip quantity seed was available; prior company-level GPU/ASIC mix is retained as fallback.</x:t>
        </x:is>
      </x:c>
    </x:row>
    <x:row r="421">
      <x:c r="A421" s="5" t="str">
        <x:f>B421&amp;"|"&amp;C421&amp;"|"&amp;D421&amp;"|"&amp;E421</x:f>
        <x:v>Base|Softbank|2028|B200/B300 class</x:v>
      </x:c>
      <x:c r="B421" s="3" t="inlineStr">
        <x:is>
          <x:t xml:space="preserve">Base</x:t>
        </x:is>
      </x:c>
      <x:c r="C421" s="3" t="inlineStr">
        <x:is>
          <x:t xml:space="preserve">Softbank</x:t>
        </x:is>
      </x:c>
      <x:c r="D421" s="3" t="n">
        <x:v>2028</x:v>
      </x:c>
      <x:c r="E421" s="25" t="inlineStr">
        <x:is>
          <x:t xml:space="preserve">B200/B300 class</x:t>
        </x:is>
      </x:c>
      <x:c r="F421" s="5" t="str">
        <x:f>IFERROR(INDEX('02x_Accelerator_Catalog'!$C$2:$C$11,MATCH(E421,'02x_Accelerator_Catalog'!$B$2:$B$11,0)),"purpose_or_unbenchmarked")</x:f>
        <x:v>b200_reference</x:v>
      </x:c>
      <x:c r="G421" s="8" t="n">
        <x:f>IFERROR(INDEX('02x_Accelerator_Catalog'!$D$2:$D$11,MATCH(E421,'02x_Accelerator_Catalog'!$B$2:$B$11,0)),"")</x:f>
        <x:v>2.17</x:v>
      </x:c>
      <x:c r="H421" s="17" t="n">
        <x:v>0.375</x:v>
      </x:c>
      <x:c r="I421" s="6" t="n">
        <x:f>SUMIFS($H$2:$H$573,$B$2:$B$573,B421,$C$2:$C$573,C421,$D$2:$D$573,D421)</x:f>
        <x:v>1</x:v>
      </x:c>
      <x:c r="J421" s="3" t="inlineStr">
        <x:is>
          <x:t xml:space="preserve">legacy_company_gpu_mix_fallback</x:t>
        </x:is>
      </x:c>
      <x:c r="K421" s="3" t="inlineStr">
        <x:is>
          <x:t xml:space="preserve">SRC_OPENAI_GPT41_DOCS; SRC_OPENAI_STARGATE_ORACLE; SRC_OPENAI_STARGATE_PROGRESS</x:t>
        </x:is>
      </x:c>
      <x:c r="L421" s="3" t="inlineStr">
        <x:is>
          <x:t xml:space="preserve">No CSP-level chip quantity seed was available; prior company-level GPU/ASIC mix is retained as fallback.</x:t>
        </x:is>
      </x:c>
    </x:row>
    <x:row r="422">
      <x:c r="A422" s="5" t="str">
        <x:f>B422&amp;"|"&amp;C422&amp;"|"&amp;D422&amp;"|"&amp;E422</x:f>
        <x:v>Base|Softbank|2028|GB200/GB300 class</x:v>
      </x:c>
      <x:c r="B422" s="3" t="inlineStr">
        <x:is>
          <x:t xml:space="preserve">Base</x:t>
        </x:is>
      </x:c>
      <x:c r="C422" s="3" t="inlineStr">
        <x:is>
          <x:t xml:space="preserve">Softbank</x:t>
        </x:is>
      </x:c>
      <x:c r="D422" s="3" t="n">
        <x:v>2028</x:v>
      </x:c>
      <x:c r="E422" s="25" t="inlineStr">
        <x:is>
          <x:t xml:space="preserve">GB200/GB300 class</x:t>
        </x:is>
      </x:c>
      <x:c r="F422" s="5" t="str">
        <x:f>IFERROR(INDEX('02x_Accelerator_Catalog'!$C$2:$C$11,MATCH(E422,'02x_Accelerator_Catalog'!$B$2:$B$11,0)),"purpose_or_unbenchmarked")</x:f>
        <x:v>gb200_reference</x:v>
      </x:c>
      <x:c r="G422" s="8" t="n">
        <x:f>IFERROR(INDEX('02x_Accelerator_Catalog'!$D$2:$D$11,MATCH(E422,'02x_Accelerator_Catalog'!$B$2:$B$11,0)),"")</x:f>
        <x:v>2.1</x:v>
      </x:c>
      <x:c r="H422" s="17" t="n">
        <x:v>0.3</x:v>
      </x:c>
      <x:c r="I422" s="6" t="n">
        <x:f>SUMIFS($H$2:$H$573,$B$2:$B$573,B422,$C$2:$C$573,C422,$D$2:$D$573,D422)</x:f>
        <x:v>1</x:v>
      </x:c>
      <x:c r="J422" s="3" t="inlineStr">
        <x:is>
          <x:t xml:space="preserve">legacy_company_gpu_mix_fallback</x:t>
        </x:is>
      </x:c>
      <x:c r="K422" s="3" t="inlineStr">
        <x:is>
          <x:t xml:space="preserve">SRC_OPENAI_GPT41_DOCS; SRC_OPENAI_STARGATE_ORACLE; SRC_OPENAI_STARGATE_PROGRESS</x:t>
        </x:is>
      </x:c>
      <x:c r="L422" s="3" t="inlineStr">
        <x:is>
          <x:t xml:space="preserve">No CSP-level chip quantity seed was available; prior company-level GPU/ASIC mix is retained as fallback.</x:t>
        </x:is>
      </x:c>
    </x:row>
    <x:row r="423">
      <x:c r="A423" s="5" t="str">
        <x:f>B423&amp;"|"&amp;C423&amp;"|"&amp;D423&amp;"|"&amp;E423</x:f>
        <x:v>Base|Softbank|2028|H100/H200/A100 class</x:v>
      </x:c>
      <x:c r="B423" s="3" t="inlineStr">
        <x:is>
          <x:t xml:space="preserve">Base</x:t>
        </x:is>
      </x:c>
      <x:c r="C423" s="3" t="inlineStr">
        <x:is>
          <x:t xml:space="preserve">Softbank</x:t>
        </x:is>
      </x:c>
      <x:c r="D423" s="3" t="n">
        <x:v>2028</x:v>
      </x:c>
      <x:c r="E423" s="25" t="inlineStr">
        <x:is>
          <x:t xml:space="preserve">H100/H200/A100 class</x:t>
        </x:is>
      </x:c>
      <x:c r="F423" s="5" t="str">
        <x:f>IFERROR(INDEX('02x_Accelerator_Catalog'!$C$2:$C$11,MATCH(E423,'02x_Accelerator_Catalog'!$B$2:$B$11,0)),"purpose_or_unbenchmarked")</x:f>
        <x:v>h200_reference</x:v>
      </x:c>
      <x:c r="G423" s="8" t="n">
        <x:f>IFERROR(INDEX('02x_Accelerator_Catalog'!$D$2:$D$11,MATCH(E423,'02x_Accelerator_Catalog'!$B$2:$B$11,0)),"")</x:f>
        <x:v>1.73</x:v>
      </x:c>
      <x:c r="H423" s="17" t="n">
        <x:v>0.325</x:v>
      </x:c>
      <x:c r="I423" s="6" t="n">
        <x:f>SUMIFS($H$2:$H$573,$B$2:$B$573,B423,$C$2:$C$573,C423,$D$2:$D$573,D423)</x:f>
        <x:v>1</x:v>
      </x:c>
      <x:c r="J423" s="3" t="inlineStr">
        <x:is>
          <x:t xml:space="preserve">legacy_company_gpu_mix_fallback</x:t>
        </x:is>
      </x:c>
      <x:c r="K423" s="3" t="inlineStr">
        <x:is>
          <x:t xml:space="preserve">SRC_OPENAI_GPT41_DOCS; SRC_OPENAI_STARGATE_ORACLE; SRC_OPENAI_STARGATE_PROGRESS</x:t>
        </x:is>
      </x:c>
      <x:c r="L423" s="3" t="inlineStr">
        <x:is>
          <x:t xml:space="preserve">No CSP-level chip quantity seed was available; prior company-level GPU/ASIC mix is retained as fallback.</x:t>
        </x:is>
      </x:c>
    </x:row>
    <x:row r="424">
      <x:c r="A424" s="5" t="str">
        <x:f>B424&amp;"|"&amp;C424&amp;"|"&amp;D424&amp;"|"&amp;E424</x:f>
        <x:v>Bull|Softbank|2028|B200/B300 class</x:v>
      </x:c>
      <x:c r="B424" s="3" t="inlineStr">
        <x:is>
          <x:t xml:space="preserve">Bull</x:t>
        </x:is>
      </x:c>
      <x:c r="C424" s="3" t="inlineStr">
        <x:is>
          <x:t xml:space="preserve">Softbank</x:t>
        </x:is>
      </x:c>
      <x:c r="D424" s="3" t="n">
        <x:v>2028</x:v>
      </x:c>
      <x:c r="E424" s="25" t="inlineStr">
        <x:is>
          <x:t xml:space="preserve">B200/B300 class</x:t>
        </x:is>
      </x:c>
      <x:c r="F424" s="5" t="str">
        <x:f>IFERROR(INDEX('02x_Accelerator_Catalog'!$C$2:$C$11,MATCH(E424,'02x_Accelerator_Catalog'!$B$2:$B$11,0)),"purpose_or_unbenchmarked")</x:f>
        <x:v>b200_reference</x:v>
      </x:c>
      <x:c r="G424" s="8" t="n">
        <x:f>IFERROR(INDEX('02x_Accelerator_Catalog'!$D$2:$D$11,MATCH(E424,'02x_Accelerator_Catalog'!$B$2:$B$11,0)),"")</x:f>
        <x:v>2.17</x:v>
      </x:c>
      <x:c r="H424" s="17" t="n">
        <x:v>0.375</x:v>
      </x:c>
      <x:c r="I424" s="6" t="n">
        <x:f>SUMIFS($H$2:$H$573,$B$2:$B$573,B424,$C$2:$C$573,C424,$D$2:$D$573,D424)</x:f>
        <x:v>1</x:v>
      </x:c>
      <x:c r="J424" s="3" t="inlineStr">
        <x:is>
          <x:t xml:space="preserve">legacy_company_gpu_mix_fallback</x:t>
        </x:is>
      </x:c>
      <x:c r="K424" s="3" t="inlineStr">
        <x:is>
          <x:t xml:space="preserve">SRC_OPENAI_GPT41_DOCS; SRC_OPENAI_STARGATE_ORACLE; SRC_OPENAI_STARGATE_PROGRESS</x:t>
        </x:is>
      </x:c>
      <x:c r="L424" s="3" t="inlineStr">
        <x:is>
          <x:t xml:space="preserve">No CSP-level chip quantity seed was available; prior company-level GPU/ASIC mix is retained as fallback.</x:t>
        </x:is>
      </x:c>
    </x:row>
    <x:row r="425">
      <x:c r="A425" s="5" t="str">
        <x:f>B425&amp;"|"&amp;C425&amp;"|"&amp;D425&amp;"|"&amp;E425</x:f>
        <x:v>Bull|Softbank|2028|GB200/GB300 class</x:v>
      </x:c>
      <x:c r="B425" s="3" t="inlineStr">
        <x:is>
          <x:t xml:space="preserve">Bull</x:t>
        </x:is>
      </x:c>
      <x:c r="C425" s="3" t="inlineStr">
        <x:is>
          <x:t xml:space="preserve">Softbank</x:t>
        </x:is>
      </x:c>
      <x:c r="D425" s="3" t="n">
        <x:v>2028</x:v>
      </x:c>
      <x:c r="E425" s="25" t="inlineStr">
        <x:is>
          <x:t xml:space="preserve">GB200/GB300 class</x:t>
        </x:is>
      </x:c>
      <x:c r="F425" s="5" t="str">
        <x:f>IFERROR(INDEX('02x_Accelerator_Catalog'!$C$2:$C$11,MATCH(E425,'02x_Accelerator_Catalog'!$B$2:$B$11,0)),"purpose_or_unbenchmarked")</x:f>
        <x:v>gb200_reference</x:v>
      </x:c>
      <x:c r="G425" s="8" t="n">
        <x:f>IFERROR(INDEX('02x_Accelerator_Catalog'!$D$2:$D$11,MATCH(E425,'02x_Accelerator_Catalog'!$B$2:$B$11,0)),"")</x:f>
        <x:v>2.1</x:v>
      </x:c>
      <x:c r="H425" s="17" t="n">
        <x:v>0.3</x:v>
      </x:c>
      <x:c r="I425" s="6" t="n">
        <x:f>SUMIFS($H$2:$H$573,$B$2:$B$573,B425,$C$2:$C$573,C425,$D$2:$D$573,D425)</x:f>
        <x:v>1</x:v>
      </x:c>
      <x:c r="J425" s="3" t="inlineStr">
        <x:is>
          <x:t xml:space="preserve">legacy_company_gpu_mix_fallback</x:t>
        </x:is>
      </x:c>
      <x:c r="K425" s="3" t="inlineStr">
        <x:is>
          <x:t xml:space="preserve">SRC_OPENAI_GPT41_DOCS; SRC_OPENAI_STARGATE_ORACLE; SRC_OPENAI_STARGATE_PROGRESS</x:t>
        </x:is>
      </x:c>
      <x:c r="L425" s="3" t="inlineStr">
        <x:is>
          <x:t xml:space="preserve">No CSP-level chip quantity seed was available; prior company-level GPU/ASIC mix is retained as fallback.</x:t>
        </x:is>
      </x:c>
    </x:row>
    <x:row r="426">
      <x:c r="A426" s="5" t="str">
        <x:f>B426&amp;"|"&amp;C426&amp;"|"&amp;D426&amp;"|"&amp;E426</x:f>
        <x:v>Bull|Softbank|2028|H100/H200/A100 class</x:v>
      </x:c>
      <x:c r="B426" s="3" t="inlineStr">
        <x:is>
          <x:t xml:space="preserve">Bull</x:t>
        </x:is>
      </x:c>
      <x:c r="C426" s="3" t="inlineStr">
        <x:is>
          <x:t xml:space="preserve">Softbank</x:t>
        </x:is>
      </x:c>
      <x:c r="D426" s="3" t="n">
        <x:v>2028</x:v>
      </x:c>
      <x:c r="E426" s="25" t="inlineStr">
        <x:is>
          <x:t xml:space="preserve">H100/H200/A100 class</x:t>
        </x:is>
      </x:c>
      <x:c r="F426" s="5" t="str">
        <x:f>IFERROR(INDEX('02x_Accelerator_Catalog'!$C$2:$C$11,MATCH(E426,'02x_Accelerator_Catalog'!$B$2:$B$11,0)),"purpose_or_unbenchmarked")</x:f>
        <x:v>h200_reference</x:v>
      </x:c>
      <x:c r="G426" s="8" t="n">
        <x:f>IFERROR(INDEX('02x_Accelerator_Catalog'!$D$2:$D$11,MATCH(E426,'02x_Accelerator_Catalog'!$B$2:$B$11,0)),"")</x:f>
        <x:v>1.73</x:v>
      </x:c>
      <x:c r="H426" s="17" t="n">
        <x:v>0.325</x:v>
      </x:c>
      <x:c r="I426" s="6" t="n">
        <x:f>SUMIFS($H$2:$H$573,$B$2:$B$573,B426,$C$2:$C$573,C426,$D$2:$D$573,D426)</x:f>
        <x:v>1</x:v>
      </x:c>
      <x:c r="J426" s="3" t="inlineStr">
        <x:is>
          <x:t xml:space="preserve">legacy_company_gpu_mix_fallback</x:t>
        </x:is>
      </x:c>
      <x:c r="K426" s="3" t="inlineStr">
        <x:is>
          <x:t xml:space="preserve">SRC_OPENAI_GPT41_DOCS; SRC_OPENAI_STARGATE_ORACLE; SRC_OPENAI_STARGATE_PROGRESS</x:t>
        </x:is>
      </x:c>
      <x:c r="L426" s="3" t="inlineStr">
        <x:is>
          <x:t xml:space="preserve">No CSP-level chip quantity seed was available; prior company-level GPU/ASIC mix is retained as fallback.</x:t>
        </x:is>
      </x:c>
    </x:row>
    <x:row r="427">
      <x:c r="A427" s="5" t="str">
        <x:f>B427&amp;"|"&amp;C427&amp;"|"&amp;D427&amp;"|"&amp;E427</x:f>
        <x:v>Grid-Constrained / Efficiency-Upside|Softbank|2028|B200/B300 class</x:v>
      </x:c>
      <x:c r="B427" s="3" t="inlineStr">
        <x:is>
          <x:t xml:space="preserve">Grid-Constrained / Efficiency-Upside</x:t>
        </x:is>
      </x:c>
      <x:c r="C427" s="3" t="inlineStr">
        <x:is>
          <x:t xml:space="preserve">Softbank</x:t>
        </x:is>
      </x:c>
      <x:c r="D427" s="3" t="n">
        <x:v>2028</x:v>
      </x:c>
      <x:c r="E427" s="25" t="inlineStr">
        <x:is>
          <x:t xml:space="preserve">B200/B300 class</x:t>
        </x:is>
      </x:c>
      <x:c r="F427" s="5" t="str">
        <x:f>IFERROR(INDEX('02x_Accelerator_Catalog'!$C$2:$C$11,MATCH(E427,'02x_Accelerator_Catalog'!$B$2:$B$11,0)),"purpose_or_unbenchmarked")</x:f>
        <x:v>b200_reference</x:v>
      </x:c>
      <x:c r="G427" s="8" t="n">
        <x:f>IFERROR(INDEX('02x_Accelerator_Catalog'!$D$2:$D$11,MATCH(E427,'02x_Accelerator_Catalog'!$B$2:$B$11,0)),"")</x:f>
        <x:v>2.17</x:v>
      </x:c>
      <x:c r="H427" s="17" t="n">
        <x:v>0.375</x:v>
      </x:c>
      <x:c r="I427" s="6" t="n">
        <x:f>SUMIFS($H$2:$H$573,$B$2:$B$573,B427,$C$2:$C$573,C427,$D$2:$D$573,D427)</x:f>
        <x:v>1</x:v>
      </x:c>
      <x:c r="J427" s="3" t="inlineStr">
        <x:is>
          <x:t xml:space="preserve">legacy_company_gpu_mix_fallback</x:t>
        </x:is>
      </x:c>
      <x:c r="K427" s="3" t="inlineStr">
        <x:is>
          <x:t xml:space="preserve">SRC_OPENAI_GPT41_DOCS; SRC_OPENAI_STARGATE_ORACLE; SRC_OPENAI_STARGATE_PROGRESS</x:t>
        </x:is>
      </x:c>
      <x:c r="L427" s="3" t="inlineStr">
        <x:is>
          <x:t xml:space="preserve">No CSP-level chip quantity seed was available; prior company-level GPU/ASIC mix is retained as fallback.</x:t>
        </x:is>
      </x:c>
    </x:row>
    <x:row r="428">
      <x:c r="A428" s="5" t="str">
        <x:f>B428&amp;"|"&amp;C428&amp;"|"&amp;D428&amp;"|"&amp;E428</x:f>
        <x:v>Grid-Constrained / Efficiency-Upside|Softbank|2028|GB200/GB300 class</x:v>
      </x:c>
      <x:c r="B428" s="3" t="inlineStr">
        <x:is>
          <x:t xml:space="preserve">Grid-Constrained / Efficiency-Upside</x:t>
        </x:is>
      </x:c>
      <x:c r="C428" s="3" t="inlineStr">
        <x:is>
          <x:t xml:space="preserve">Softbank</x:t>
        </x:is>
      </x:c>
      <x:c r="D428" s="3" t="n">
        <x:v>2028</x:v>
      </x:c>
      <x:c r="E428" s="25" t="inlineStr">
        <x:is>
          <x:t xml:space="preserve">GB200/GB300 class</x:t>
        </x:is>
      </x:c>
      <x:c r="F428" s="5" t="str">
        <x:f>IFERROR(INDEX('02x_Accelerator_Catalog'!$C$2:$C$11,MATCH(E428,'02x_Accelerator_Catalog'!$B$2:$B$11,0)),"purpose_or_unbenchmarked")</x:f>
        <x:v>gb200_reference</x:v>
      </x:c>
      <x:c r="G428" s="8" t="n">
        <x:f>IFERROR(INDEX('02x_Accelerator_Catalog'!$D$2:$D$11,MATCH(E428,'02x_Accelerator_Catalog'!$B$2:$B$11,0)),"")</x:f>
        <x:v>2.1</x:v>
      </x:c>
      <x:c r="H428" s="17" t="n">
        <x:v>0.3</x:v>
      </x:c>
      <x:c r="I428" s="6" t="n">
        <x:f>SUMIFS($H$2:$H$573,$B$2:$B$573,B428,$C$2:$C$573,C428,$D$2:$D$573,D428)</x:f>
        <x:v>1</x:v>
      </x:c>
      <x:c r="J428" s="3" t="inlineStr">
        <x:is>
          <x:t xml:space="preserve">legacy_company_gpu_mix_fallback</x:t>
        </x:is>
      </x:c>
      <x:c r="K428" s="3" t="inlineStr">
        <x:is>
          <x:t xml:space="preserve">SRC_OPENAI_GPT41_DOCS; SRC_OPENAI_STARGATE_ORACLE; SRC_OPENAI_STARGATE_PROGRESS</x:t>
        </x:is>
      </x:c>
      <x:c r="L428" s="3" t="inlineStr">
        <x:is>
          <x:t xml:space="preserve">No CSP-level chip quantity seed was available; prior company-level GPU/ASIC mix is retained as fallback.</x:t>
        </x:is>
      </x:c>
    </x:row>
    <x:row r="429">
      <x:c r="A429" s="5" t="str">
        <x:f>B429&amp;"|"&amp;C429&amp;"|"&amp;D429&amp;"|"&amp;E429</x:f>
        <x:v>Grid-Constrained / Efficiency-Upside|Softbank|2028|H100/H200/A100 class</x:v>
      </x:c>
      <x:c r="B429" s="3" t="inlineStr">
        <x:is>
          <x:t xml:space="preserve">Grid-Constrained / Efficiency-Upside</x:t>
        </x:is>
      </x:c>
      <x:c r="C429" s="3" t="inlineStr">
        <x:is>
          <x:t xml:space="preserve">Softbank</x:t>
        </x:is>
      </x:c>
      <x:c r="D429" s="3" t="n">
        <x:v>2028</x:v>
      </x:c>
      <x:c r="E429" s="25" t="inlineStr">
        <x:is>
          <x:t xml:space="preserve">H100/H200/A100 class</x:t>
        </x:is>
      </x:c>
      <x:c r="F429" s="5" t="str">
        <x:f>IFERROR(INDEX('02x_Accelerator_Catalog'!$C$2:$C$11,MATCH(E429,'02x_Accelerator_Catalog'!$B$2:$B$11,0)),"purpose_or_unbenchmarked")</x:f>
        <x:v>h200_reference</x:v>
      </x:c>
      <x:c r="G429" s="8" t="n">
        <x:f>IFERROR(INDEX('02x_Accelerator_Catalog'!$D$2:$D$11,MATCH(E429,'02x_Accelerator_Catalog'!$B$2:$B$11,0)),"")</x:f>
        <x:v>1.73</x:v>
      </x:c>
      <x:c r="H429" s="17" t="n">
        <x:v>0.325</x:v>
      </x:c>
      <x:c r="I429" s="6" t="n">
        <x:f>SUMIFS($H$2:$H$573,$B$2:$B$573,B429,$C$2:$C$573,C429,$D$2:$D$573,D429)</x:f>
        <x:v>1</x:v>
      </x:c>
      <x:c r="J429" s="3" t="inlineStr">
        <x:is>
          <x:t xml:space="preserve">legacy_company_gpu_mix_fallback</x:t>
        </x:is>
      </x:c>
      <x:c r="K429" s="3" t="inlineStr">
        <x:is>
          <x:t xml:space="preserve">SRC_OPENAI_GPT41_DOCS; SRC_OPENAI_STARGATE_ORACLE; SRC_OPENAI_STARGATE_PROGRESS</x:t>
        </x:is>
      </x:c>
      <x:c r="L429" s="3" t="inlineStr">
        <x:is>
          <x:t xml:space="preserve">No CSP-level chip quantity seed was available; prior company-level GPU/ASIC mix is retained as fallback.</x:t>
        </x:is>
      </x:c>
    </x:row>
    <x:row r="430">
      <x:c r="A430" s="5" t="str">
        <x:f>B430&amp;"|"&amp;C430&amp;"|"&amp;D430&amp;"|"&amp;E430</x:f>
        <x:v>Bear|Softbank|2029|B200/B300 class</x:v>
      </x:c>
      <x:c r="B430" s="3" t="inlineStr">
        <x:is>
          <x:t xml:space="preserve">Bear</x:t>
        </x:is>
      </x:c>
      <x:c r="C430" s="3" t="inlineStr">
        <x:is>
          <x:t xml:space="preserve">Softbank</x:t>
        </x:is>
      </x:c>
      <x:c r="D430" s="3" t="n">
        <x:v>2029</x:v>
      </x:c>
      <x:c r="E430" s="25" t="inlineStr">
        <x:is>
          <x:t xml:space="preserve">B200/B300 class</x:t>
        </x:is>
      </x:c>
      <x:c r="F430" s="5" t="str">
        <x:f>IFERROR(INDEX('02x_Accelerator_Catalog'!$C$2:$C$11,MATCH(E430,'02x_Accelerator_Catalog'!$B$2:$B$11,0)),"purpose_or_unbenchmarked")</x:f>
        <x:v>b200_reference</x:v>
      </x:c>
      <x:c r="G430" s="8" t="n">
        <x:f>IFERROR(INDEX('02x_Accelerator_Catalog'!$D$2:$D$11,MATCH(E430,'02x_Accelerator_Catalog'!$B$2:$B$11,0)),"")</x:f>
        <x:v>2.17</x:v>
      </x:c>
      <x:c r="H430" s="17" t="n">
        <x:v>0.362</x:v>
      </x:c>
      <x:c r="I430" s="6" t="n">
        <x:f>SUMIFS($H$2:$H$573,$B$2:$B$573,B430,$C$2:$C$573,C430,$D$2:$D$573,D430)</x:f>
        <x:v>0.9999999999999999</x:v>
      </x:c>
      <x:c r="J430" s="3" t="inlineStr">
        <x:is>
          <x:t xml:space="preserve">legacy_company_gpu_mix_fallback</x:t>
        </x:is>
      </x:c>
      <x:c r="K430" s="3" t="inlineStr">
        <x:is>
          <x:t xml:space="preserve">SRC_OPENAI_GPT41_DOCS; SRC_OPENAI_STARGATE_ORACLE; SRC_OPENAI_STARGATE_PROGRESS</x:t>
        </x:is>
      </x:c>
      <x:c r="L430" s="3" t="inlineStr">
        <x:is>
          <x:t xml:space="preserve">No CSP-level chip quantity seed was available; prior company-level GPU/ASIC mix is retained as fallback.</x:t>
        </x:is>
      </x:c>
    </x:row>
    <x:row r="431">
      <x:c r="A431" s="5" t="str">
        <x:f>B431&amp;"|"&amp;C431&amp;"|"&amp;D431&amp;"|"&amp;E431</x:f>
        <x:v>Bear|Softbank|2029|GB200/GB300 class</x:v>
      </x:c>
      <x:c r="B431" s="3" t="inlineStr">
        <x:is>
          <x:t xml:space="preserve">Bear</x:t>
        </x:is>
      </x:c>
      <x:c r="C431" s="3" t="inlineStr">
        <x:is>
          <x:t xml:space="preserve">Softbank</x:t>
        </x:is>
      </x:c>
      <x:c r="D431" s="3" t="n">
        <x:v>2029</x:v>
      </x:c>
      <x:c r="E431" s="25" t="inlineStr">
        <x:is>
          <x:t xml:space="preserve">GB200/GB300 class</x:t>
        </x:is>
      </x:c>
      <x:c r="F431" s="5" t="str">
        <x:f>IFERROR(INDEX('02x_Accelerator_Catalog'!$C$2:$C$11,MATCH(E431,'02x_Accelerator_Catalog'!$B$2:$B$11,0)),"purpose_or_unbenchmarked")</x:f>
        <x:v>gb200_reference</x:v>
      </x:c>
      <x:c r="G431" s="8" t="n">
        <x:f>IFERROR(INDEX('02x_Accelerator_Catalog'!$D$2:$D$11,MATCH(E431,'02x_Accelerator_Catalog'!$B$2:$B$11,0)),"")</x:f>
        <x:v>2.1</x:v>
      </x:c>
      <x:c r="H431" s="17" t="n">
        <x:v>0.425</x:v>
      </x:c>
      <x:c r="I431" s="6" t="n">
        <x:f>SUMIFS($H$2:$H$573,$B$2:$B$573,B431,$C$2:$C$573,C431,$D$2:$D$573,D431)</x:f>
        <x:v>0.9999999999999999</x:v>
      </x:c>
      <x:c r="J431" s="3" t="inlineStr">
        <x:is>
          <x:t xml:space="preserve">legacy_company_gpu_mix_fallback</x:t>
        </x:is>
      </x:c>
      <x:c r="K431" s="3" t="inlineStr">
        <x:is>
          <x:t xml:space="preserve">SRC_OPENAI_GPT41_DOCS; SRC_OPENAI_STARGATE_ORACLE; SRC_OPENAI_STARGATE_PROGRESS</x:t>
        </x:is>
      </x:c>
      <x:c r="L431" s="3" t="inlineStr">
        <x:is>
          <x:t xml:space="preserve">No CSP-level chip quantity seed was available; prior company-level GPU/ASIC mix is retained as fallback.</x:t>
        </x:is>
      </x:c>
    </x:row>
    <x:row r="432">
      <x:c r="A432" s="5" t="str">
        <x:f>B432&amp;"|"&amp;C432&amp;"|"&amp;D432&amp;"|"&amp;E432</x:f>
        <x:v>Bear|Softbank|2029|H100/H200/A100 class</x:v>
      </x:c>
      <x:c r="B432" s="3" t="inlineStr">
        <x:is>
          <x:t xml:space="preserve">Bear</x:t>
        </x:is>
      </x:c>
      <x:c r="C432" s="3" t="inlineStr">
        <x:is>
          <x:t xml:space="preserve">Softbank</x:t>
        </x:is>
      </x:c>
      <x:c r="D432" s="3" t="n">
        <x:v>2029</x:v>
      </x:c>
      <x:c r="E432" s="25" t="inlineStr">
        <x:is>
          <x:t xml:space="preserve">H100/H200/A100 class</x:t>
        </x:is>
      </x:c>
      <x:c r="F432" s="5" t="str">
        <x:f>IFERROR(INDEX('02x_Accelerator_Catalog'!$C$2:$C$11,MATCH(E432,'02x_Accelerator_Catalog'!$B$2:$B$11,0)),"purpose_or_unbenchmarked")</x:f>
        <x:v>h200_reference</x:v>
      </x:c>
      <x:c r="G432" s="8" t="n">
        <x:f>IFERROR(INDEX('02x_Accelerator_Catalog'!$D$2:$D$11,MATCH(E432,'02x_Accelerator_Catalog'!$B$2:$B$11,0)),"")</x:f>
        <x:v>1.73</x:v>
      </x:c>
      <x:c r="H432" s="17" t="n">
        <x:v>0.213</x:v>
      </x:c>
      <x:c r="I432" s="6" t="n">
        <x:f>SUMIFS($H$2:$H$573,$B$2:$B$573,B432,$C$2:$C$573,C432,$D$2:$D$573,D432)</x:f>
        <x:v>0.9999999999999999</x:v>
      </x:c>
      <x:c r="J432" s="3" t="inlineStr">
        <x:is>
          <x:t xml:space="preserve">legacy_company_gpu_mix_fallback</x:t>
        </x:is>
      </x:c>
      <x:c r="K432" s="3" t="inlineStr">
        <x:is>
          <x:t xml:space="preserve">SRC_OPENAI_GPT41_DOCS; SRC_OPENAI_STARGATE_ORACLE; SRC_OPENAI_STARGATE_PROGRESS</x:t>
        </x:is>
      </x:c>
      <x:c r="L432" s="3" t="inlineStr">
        <x:is>
          <x:t xml:space="preserve">No CSP-level chip quantity seed was available; prior company-level GPU/ASIC mix is retained as fallback.</x:t>
        </x:is>
      </x:c>
    </x:row>
    <x:row r="433">
      <x:c r="A433" s="5" t="str">
        <x:f>B433&amp;"|"&amp;C433&amp;"|"&amp;D433&amp;"|"&amp;E433</x:f>
        <x:v>Base|Softbank|2029|B200/B300 class</x:v>
      </x:c>
      <x:c r="B433" s="3" t="inlineStr">
        <x:is>
          <x:t xml:space="preserve">Base</x:t>
        </x:is>
      </x:c>
      <x:c r="C433" s="3" t="inlineStr">
        <x:is>
          <x:t xml:space="preserve">Softbank</x:t>
        </x:is>
      </x:c>
      <x:c r="D433" s="3" t="n">
        <x:v>2029</x:v>
      </x:c>
      <x:c r="E433" s="25" t="inlineStr">
        <x:is>
          <x:t xml:space="preserve">B200/B300 class</x:t>
        </x:is>
      </x:c>
      <x:c r="F433" s="5" t="str">
        <x:f>IFERROR(INDEX('02x_Accelerator_Catalog'!$C$2:$C$11,MATCH(E433,'02x_Accelerator_Catalog'!$B$2:$B$11,0)),"purpose_or_unbenchmarked")</x:f>
        <x:v>b200_reference</x:v>
      </x:c>
      <x:c r="G433" s="8" t="n">
        <x:f>IFERROR(INDEX('02x_Accelerator_Catalog'!$D$2:$D$11,MATCH(E433,'02x_Accelerator_Catalog'!$B$2:$B$11,0)),"")</x:f>
        <x:v>2.17</x:v>
      </x:c>
      <x:c r="H433" s="17" t="n">
        <x:v>0.362</x:v>
      </x:c>
      <x:c r="I433" s="6" t="n">
        <x:f>SUMIFS($H$2:$H$573,$B$2:$B$573,B433,$C$2:$C$573,C433,$D$2:$D$573,D433)</x:f>
        <x:v>0.9999999999999999</x:v>
      </x:c>
      <x:c r="J433" s="3" t="inlineStr">
        <x:is>
          <x:t xml:space="preserve">legacy_company_gpu_mix_fallback</x:t>
        </x:is>
      </x:c>
      <x:c r="K433" s="3" t="inlineStr">
        <x:is>
          <x:t xml:space="preserve">SRC_OPENAI_GPT41_DOCS; SRC_OPENAI_STARGATE_ORACLE; SRC_OPENAI_STARGATE_PROGRESS</x:t>
        </x:is>
      </x:c>
      <x:c r="L433" s="3" t="inlineStr">
        <x:is>
          <x:t xml:space="preserve">No CSP-level chip quantity seed was available; prior company-level GPU/ASIC mix is retained as fallback.</x:t>
        </x:is>
      </x:c>
    </x:row>
    <x:row r="434">
      <x:c r="A434" s="5" t="str">
        <x:f>B434&amp;"|"&amp;C434&amp;"|"&amp;D434&amp;"|"&amp;E434</x:f>
        <x:v>Base|Softbank|2029|GB200/GB300 class</x:v>
      </x:c>
      <x:c r="B434" s="3" t="inlineStr">
        <x:is>
          <x:t xml:space="preserve">Base</x:t>
        </x:is>
      </x:c>
      <x:c r="C434" s="3" t="inlineStr">
        <x:is>
          <x:t xml:space="preserve">Softbank</x:t>
        </x:is>
      </x:c>
      <x:c r="D434" s="3" t="n">
        <x:v>2029</x:v>
      </x:c>
      <x:c r="E434" s="25" t="inlineStr">
        <x:is>
          <x:t xml:space="preserve">GB200/GB300 class</x:t>
        </x:is>
      </x:c>
      <x:c r="F434" s="5" t="str">
        <x:f>IFERROR(INDEX('02x_Accelerator_Catalog'!$C$2:$C$11,MATCH(E434,'02x_Accelerator_Catalog'!$B$2:$B$11,0)),"purpose_or_unbenchmarked")</x:f>
        <x:v>gb200_reference</x:v>
      </x:c>
      <x:c r="G434" s="8" t="n">
        <x:f>IFERROR(INDEX('02x_Accelerator_Catalog'!$D$2:$D$11,MATCH(E434,'02x_Accelerator_Catalog'!$B$2:$B$11,0)),"")</x:f>
        <x:v>2.1</x:v>
      </x:c>
      <x:c r="H434" s="17" t="n">
        <x:v>0.425</x:v>
      </x:c>
      <x:c r="I434" s="6" t="n">
        <x:f>SUMIFS($H$2:$H$573,$B$2:$B$573,B434,$C$2:$C$573,C434,$D$2:$D$573,D434)</x:f>
        <x:v>0.9999999999999999</x:v>
      </x:c>
      <x:c r="J434" s="3" t="inlineStr">
        <x:is>
          <x:t xml:space="preserve">legacy_company_gpu_mix_fallback</x:t>
        </x:is>
      </x:c>
      <x:c r="K434" s="3" t="inlineStr">
        <x:is>
          <x:t xml:space="preserve">SRC_OPENAI_GPT41_DOCS; SRC_OPENAI_STARGATE_ORACLE; SRC_OPENAI_STARGATE_PROGRESS</x:t>
        </x:is>
      </x:c>
      <x:c r="L434" s="3" t="inlineStr">
        <x:is>
          <x:t xml:space="preserve">No CSP-level chip quantity seed was available; prior company-level GPU/ASIC mix is retained as fallback.</x:t>
        </x:is>
      </x:c>
    </x:row>
    <x:row r="435">
      <x:c r="A435" s="5" t="str">
        <x:f>B435&amp;"|"&amp;C435&amp;"|"&amp;D435&amp;"|"&amp;E435</x:f>
        <x:v>Base|Softbank|2029|H100/H200/A100 class</x:v>
      </x:c>
      <x:c r="B435" s="3" t="inlineStr">
        <x:is>
          <x:t xml:space="preserve">Base</x:t>
        </x:is>
      </x:c>
      <x:c r="C435" s="3" t="inlineStr">
        <x:is>
          <x:t xml:space="preserve">Softbank</x:t>
        </x:is>
      </x:c>
      <x:c r="D435" s="3" t="n">
        <x:v>2029</x:v>
      </x:c>
      <x:c r="E435" s="25" t="inlineStr">
        <x:is>
          <x:t xml:space="preserve">H100/H200/A100 class</x:t>
        </x:is>
      </x:c>
      <x:c r="F435" s="5" t="str">
        <x:f>IFERROR(INDEX('02x_Accelerator_Catalog'!$C$2:$C$11,MATCH(E435,'02x_Accelerator_Catalog'!$B$2:$B$11,0)),"purpose_or_unbenchmarked")</x:f>
        <x:v>h200_reference</x:v>
      </x:c>
      <x:c r="G435" s="8" t="n">
        <x:f>IFERROR(INDEX('02x_Accelerator_Catalog'!$D$2:$D$11,MATCH(E435,'02x_Accelerator_Catalog'!$B$2:$B$11,0)),"")</x:f>
        <x:v>1.73</x:v>
      </x:c>
      <x:c r="H435" s="17" t="n">
        <x:v>0.213</x:v>
      </x:c>
      <x:c r="I435" s="6" t="n">
        <x:f>SUMIFS($H$2:$H$573,$B$2:$B$573,B435,$C$2:$C$573,C435,$D$2:$D$573,D435)</x:f>
        <x:v>0.9999999999999999</x:v>
      </x:c>
      <x:c r="J435" s="3" t="inlineStr">
        <x:is>
          <x:t xml:space="preserve">legacy_company_gpu_mix_fallback</x:t>
        </x:is>
      </x:c>
      <x:c r="K435" s="3" t="inlineStr">
        <x:is>
          <x:t xml:space="preserve">SRC_OPENAI_GPT41_DOCS; SRC_OPENAI_STARGATE_ORACLE; SRC_OPENAI_STARGATE_PROGRESS</x:t>
        </x:is>
      </x:c>
      <x:c r="L435" s="3" t="inlineStr">
        <x:is>
          <x:t xml:space="preserve">No CSP-level chip quantity seed was available; prior company-level GPU/ASIC mix is retained as fallback.</x:t>
        </x:is>
      </x:c>
    </x:row>
    <x:row r="436">
      <x:c r="A436" s="5" t="str">
        <x:f>B436&amp;"|"&amp;C436&amp;"|"&amp;D436&amp;"|"&amp;E436</x:f>
        <x:v>Bull|Softbank|2029|B200/B300 class</x:v>
      </x:c>
      <x:c r="B436" s="3" t="inlineStr">
        <x:is>
          <x:t xml:space="preserve">Bull</x:t>
        </x:is>
      </x:c>
      <x:c r="C436" s="3" t="inlineStr">
        <x:is>
          <x:t xml:space="preserve">Softbank</x:t>
        </x:is>
      </x:c>
      <x:c r="D436" s="3" t="n">
        <x:v>2029</x:v>
      </x:c>
      <x:c r="E436" s="25" t="inlineStr">
        <x:is>
          <x:t xml:space="preserve">B200/B300 class</x:t>
        </x:is>
      </x:c>
      <x:c r="F436" s="5" t="str">
        <x:f>IFERROR(INDEX('02x_Accelerator_Catalog'!$C$2:$C$11,MATCH(E436,'02x_Accelerator_Catalog'!$B$2:$B$11,0)),"purpose_or_unbenchmarked")</x:f>
        <x:v>b200_reference</x:v>
      </x:c>
      <x:c r="G436" s="8" t="n">
        <x:f>IFERROR(INDEX('02x_Accelerator_Catalog'!$D$2:$D$11,MATCH(E436,'02x_Accelerator_Catalog'!$B$2:$B$11,0)),"")</x:f>
        <x:v>2.17</x:v>
      </x:c>
      <x:c r="H436" s="17" t="n">
        <x:v>0.362</x:v>
      </x:c>
      <x:c r="I436" s="6" t="n">
        <x:f>SUMIFS($H$2:$H$573,$B$2:$B$573,B436,$C$2:$C$573,C436,$D$2:$D$573,D436)</x:f>
        <x:v>0.9999999999999999</x:v>
      </x:c>
      <x:c r="J436" s="3" t="inlineStr">
        <x:is>
          <x:t xml:space="preserve">legacy_company_gpu_mix_fallback</x:t>
        </x:is>
      </x:c>
      <x:c r="K436" s="3" t="inlineStr">
        <x:is>
          <x:t xml:space="preserve">SRC_OPENAI_GPT41_DOCS; SRC_OPENAI_STARGATE_ORACLE; SRC_OPENAI_STARGATE_PROGRESS</x:t>
        </x:is>
      </x:c>
      <x:c r="L436" s="3" t="inlineStr">
        <x:is>
          <x:t xml:space="preserve">No CSP-level chip quantity seed was available; prior company-level GPU/ASIC mix is retained as fallback.</x:t>
        </x:is>
      </x:c>
    </x:row>
    <x:row r="437">
      <x:c r="A437" s="5" t="str">
        <x:f>B437&amp;"|"&amp;C437&amp;"|"&amp;D437&amp;"|"&amp;E437</x:f>
        <x:v>Bull|Softbank|2029|GB200/GB300 class</x:v>
      </x:c>
      <x:c r="B437" s="3" t="inlineStr">
        <x:is>
          <x:t xml:space="preserve">Bull</x:t>
        </x:is>
      </x:c>
      <x:c r="C437" s="3" t="inlineStr">
        <x:is>
          <x:t xml:space="preserve">Softbank</x:t>
        </x:is>
      </x:c>
      <x:c r="D437" s="3" t="n">
        <x:v>2029</x:v>
      </x:c>
      <x:c r="E437" s="25" t="inlineStr">
        <x:is>
          <x:t xml:space="preserve">GB200/GB300 class</x:t>
        </x:is>
      </x:c>
      <x:c r="F437" s="5" t="str">
        <x:f>IFERROR(INDEX('02x_Accelerator_Catalog'!$C$2:$C$11,MATCH(E437,'02x_Accelerator_Catalog'!$B$2:$B$11,0)),"purpose_or_unbenchmarked")</x:f>
        <x:v>gb200_reference</x:v>
      </x:c>
      <x:c r="G437" s="8" t="n">
        <x:f>IFERROR(INDEX('02x_Accelerator_Catalog'!$D$2:$D$11,MATCH(E437,'02x_Accelerator_Catalog'!$B$2:$B$11,0)),"")</x:f>
        <x:v>2.1</x:v>
      </x:c>
      <x:c r="H437" s="17" t="n">
        <x:v>0.425</x:v>
      </x:c>
      <x:c r="I437" s="6" t="n">
        <x:f>SUMIFS($H$2:$H$573,$B$2:$B$573,B437,$C$2:$C$573,C437,$D$2:$D$573,D437)</x:f>
        <x:v>0.9999999999999999</x:v>
      </x:c>
      <x:c r="J437" s="3" t="inlineStr">
        <x:is>
          <x:t xml:space="preserve">legacy_company_gpu_mix_fallback</x:t>
        </x:is>
      </x:c>
      <x:c r="K437" s="3" t="inlineStr">
        <x:is>
          <x:t xml:space="preserve">SRC_OPENAI_GPT41_DOCS; SRC_OPENAI_STARGATE_ORACLE; SRC_OPENAI_STARGATE_PROGRESS</x:t>
        </x:is>
      </x:c>
      <x:c r="L437" s="3" t="inlineStr">
        <x:is>
          <x:t xml:space="preserve">No CSP-level chip quantity seed was available; prior company-level GPU/ASIC mix is retained as fallback.</x:t>
        </x:is>
      </x:c>
    </x:row>
    <x:row r="438">
      <x:c r="A438" s="5" t="str">
        <x:f>B438&amp;"|"&amp;C438&amp;"|"&amp;D438&amp;"|"&amp;E438</x:f>
        <x:v>Bull|Softbank|2029|H100/H200/A100 class</x:v>
      </x:c>
      <x:c r="B438" s="3" t="inlineStr">
        <x:is>
          <x:t xml:space="preserve">Bull</x:t>
        </x:is>
      </x:c>
      <x:c r="C438" s="3" t="inlineStr">
        <x:is>
          <x:t xml:space="preserve">Softbank</x:t>
        </x:is>
      </x:c>
      <x:c r="D438" s="3" t="n">
        <x:v>2029</x:v>
      </x:c>
      <x:c r="E438" s="25" t="inlineStr">
        <x:is>
          <x:t xml:space="preserve">H100/H200/A100 class</x:t>
        </x:is>
      </x:c>
      <x:c r="F438" s="5" t="str">
        <x:f>IFERROR(INDEX('02x_Accelerator_Catalog'!$C$2:$C$11,MATCH(E438,'02x_Accelerator_Catalog'!$B$2:$B$11,0)),"purpose_or_unbenchmarked")</x:f>
        <x:v>h200_reference</x:v>
      </x:c>
      <x:c r="G438" s="8" t="n">
        <x:f>IFERROR(INDEX('02x_Accelerator_Catalog'!$D$2:$D$11,MATCH(E438,'02x_Accelerator_Catalog'!$B$2:$B$11,0)),"")</x:f>
        <x:v>1.73</x:v>
      </x:c>
      <x:c r="H438" s="17" t="n">
        <x:v>0.213</x:v>
      </x:c>
      <x:c r="I438" s="6" t="n">
        <x:f>SUMIFS($H$2:$H$573,$B$2:$B$573,B438,$C$2:$C$573,C438,$D$2:$D$573,D438)</x:f>
        <x:v>0.9999999999999999</x:v>
      </x:c>
      <x:c r="J438" s="3" t="inlineStr">
        <x:is>
          <x:t xml:space="preserve">legacy_company_gpu_mix_fallback</x:t>
        </x:is>
      </x:c>
      <x:c r="K438" s="3" t="inlineStr">
        <x:is>
          <x:t xml:space="preserve">SRC_OPENAI_GPT41_DOCS; SRC_OPENAI_STARGATE_ORACLE; SRC_OPENAI_STARGATE_PROGRESS</x:t>
        </x:is>
      </x:c>
      <x:c r="L438" s="3" t="inlineStr">
        <x:is>
          <x:t xml:space="preserve">No CSP-level chip quantity seed was available; prior company-level GPU/ASIC mix is retained as fallback.</x:t>
        </x:is>
      </x:c>
    </x:row>
    <x:row r="439">
      <x:c r="A439" s="5" t="str">
        <x:f>B439&amp;"|"&amp;C439&amp;"|"&amp;D439&amp;"|"&amp;E439</x:f>
        <x:v>Grid-Constrained / Efficiency-Upside|Softbank|2029|B200/B300 class</x:v>
      </x:c>
      <x:c r="B439" s="3" t="inlineStr">
        <x:is>
          <x:t xml:space="preserve">Grid-Constrained / Efficiency-Upside</x:t>
        </x:is>
      </x:c>
      <x:c r="C439" s="3" t="inlineStr">
        <x:is>
          <x:t xml:space="preserve">Softbank</x:t>
        </x:is>
      </x:c>
      <x:c r="D439" s="3" t="n">
        <x:v>2029</x:v>
      </x:c>
      <x:c r="E439" s="25" t="inlineStr">
        <x:is>
          <x:t xml:space="preserve">B200/B300 class</x:t>
        </x:is>
      </x:c>
      <x:c r="F439" s="5" t="str">
        <x:f>IFERROR(INDEX('02x_Accelerator_Catalog'!$C$2:$C$11,MATCH(E439,'02x_Accelerator_Catalog'!$B$2:$B$11,0)),"purpose_or_unbenchmarked")</x:f>
        <x:v>b200_reference</x:v>
      </x:c>
      <x:c r="G439" s="8" t="n">
        <x:f>IFERROR(INDEX('02x_Accelerator_Catalog'!$D$2:$D$11,MATCH(E439,'02x_Accelerator_Catalog'!$B$2:$B$11,0)),"")</x:f>
        <x:v>2.17</x:v>
      </x:c>
      <x:c r="H439" s="17" t="n">
        <x:v>0.362</x:v>
      </x:c>
      <x:c r="I439" s="6" t="n">
        <x:f>SUMIFS($H$2:$H$573,$B$2:$B$573,B439,$C$2:$C$573,C439,$D$2:$D$573,D439)</x:f>
        <x:v>0.9999999999999999</x:v>
      </x:c>
      <x:c r="J439" s="3" t="inlineStr">
        <x:is>
          <x:t xml:space="preserve">legacy_company_gpu_mix_fallback</x:t>
        </x:is>
      </x:c>
      <x:c r="K439" s="3" t="inlineStr">
        <x:is>
          <x:t xml:space="preserve">SRC_OPENAI_GPT41_DOCS; SRC_OPENAI_STARGATE_ORACLE; SRC_OPENAI_STARGATE_PROGRESS</x:t>
        </x:is>
      </x:c>
      <x:c r="L439" s="3" t="inlineStr">
        <x:is>
          <x:t xml:space="preserve">No CSP-level chip quantity seed was available; prior company-level GPU/ASIC mix is retained as fallback.</x:t>
        </x:is>
      </x:c>
    </x:row>
    <x:row r="440">
      <x:c r="A440" s="5" t="str">
        <x:f>B440&amp;"|"&amp;C440&amp;"|"&amp;D440&amp;"|"&amp;E440</x:f>
        <x:v>Grid-Constrained / Efficiency-Upside|Softbank|2029|GB200/GB300 class</x:v>
      </x:c>
      <x:c r="B440" s="3" t="inlineStr">
        <x:is>
          <x:t xml:space="preserve">Grid-Constrained / Efficiency-Upside</x:t>
        </x:is>
      </x:c>
      <x:c r="C440" s="3" t="inlineStr">
        <x:is>
          <x:t xml:space="preserve">Softbank</x:t>
        </x:is>
      </x:c>
      <x:c r="D440" s="3" t="n">
        <x:v>2029</x:v>
      </x:c>
      <x:c r="E440" s="25" t="inlineStr">
        <x:is>
          <x:t xml:space="preserve">GB200/GB300 class</x:t>
        </x:is>
      </x:c>
      <x:c r="F440" s="5" t="str">
        <x:f>IFERROR(INDEX('02x_Accelerator_Catalog'!$C$2:$C$11,MATCH(E440,'02x_Accelerator_Catalog'!$B$2:$B$11,0)),"purpose_or_unbenchmarked")</x:f>
        <x:v>gb200_reference</x:v>
      </x:c>
      <x:c r="G440" s="8" t="n">
        <x:f>IFERROR(INDEX('02x_Accelerator_Catalog'!$D$2:$D$11,MATCH(E440,'02x_Accelerator_Catalog'!$B$2:$B$11,0)),"")</x:f>
        <x:v>2.1</x:v>
      </x:c>
      <x:c r="H440" s="17" t="n">
        <x:v>0.425</x:v>
      </x:c>
      <x:c r="I440" s="6" t="n">
        <x:f>SUMIFS($H$2:$H$573,$B$2:$B$573,B440,$C$2:$C$573,C440,$D$2:$D$573,D440)</x:f>
        <x:v>0.9999999999999999</x:v>
      </x:c>
      <x:c r="J440" s="3" t="inlineStr">
        <x:is>
          <x:t xml:space="preserve">legacy_company_gpu_mix_fallback</x:t>
        </x:is>
      </x:c>
      <x:c r="K440" s="3" t="inlineStr">
        <x:is>
          <x:t xml:space="preserve">SRC_OPENAI_GPT41_DOCS; SRC_OPENAI_STARGATE_ORACLE; SRC_OPENAI_STARGATE_PROGRESS</x:t>
        </x:is>
      </x:c>
      <x:c r="L440" s="3" t="inlineStr">
        <x:is>
          <x:t xml:space="preserve">No CSP-level chip quantity seed was available; prior company-level GPU/ASIC mix is retained as fallback.</x:t>
        </x:is>
      </x:c>
    </x:row>
    <x:row r="441">
      <x:c r="A441" s="5" t="str">
        <x:f>B441&amp;"|"&amp;C441&amp;"|"&amp;D441&amp;"|"&amp;E441</x:f>
        <x:v>Grid-Constrained / Efficiency-Upside|Softbank|2029|H100/H200/A100 class</x:v>
      </x:c>
      <x:c r="B441" s="3" t="inlineStr">
        <x:is>
          <x:t xml:space="preserve">Grid-Constrained / Efficiency-Upside</x:t>
        </x:is>
      </x:c>
      <x:c r="C441" s="3" t="inlineStr">
        <x:is>
          <x:t xml:space="preserve">Softbank</x:t>
        </x:is>
      </x:c>
      <x:c r="D441" s="3" t="n">
        <x:v>2029</x:v>
      </x:c>
      <x:c r="E441" s="25" t="inlineStr">
        <x:is>
          <x:t xml:space="preserve">H100/H200/A100 class</x:t>
        </x:is>
      </x:c>
      <x:c r="F441" s="5" t="str">
        <x:f>IFERROR(INDEX('02x_Accelerator_Catalog'!$C$2:$C$11,MATCH(E441,'02x_Accelerator_Catalog'!$B$2:$B$11,0)),"purpose_or_unbenchmarked")</x:f>
        <x:v>h200_reference</x:v>
      </x:c>
      <x:c r="G441" s="8" t="n">
        <x:f>IFERROR(INDEX('02x_Accelerator_Catalog'!$D$2:$D$11,MATCH(E441,'02x_Accelerator_Catalog'!$B$2:$B$11,0)),"")</x:f>
        <x:v>1.73</x:v>
      </x:c>
      <x:c r="H441" s="17" t="n">
        <x:v>0.213</x:v>
      </x:c>
      <x:c r="I441" s="6" t="n">
        <x:f>SUMIFS($H$2:$H$573,$B$2:$B$573,B441,$C$2:$C$573,C441,$D$2:$D$573,D441)</x:f>
        <x:v>0.9999999999999999</x:v>
      </x:c>
      <x:c r="J441" s="3" t="inlineStr">
        <x:is>
          <x:t xml:space="preserve">legacy_company_gpu_mix_fallback</x:t>
        </x:is>
      </x:c>
      <x:c r="K441" s="3" t="inlineStr">
        <x:is>
          <x:t xml:space="preserve">SRC_OPENAI_GPT41_DOCS; SRC_OPENAI_STARGATE_ORACLE; SRC_OPENAI_STARGATE_PROGRESS</x:t>
        </x:is>
      </x:c>
      <x:c r="L441" s="3" t="inlineStr">
        <x:is>
          <x:t xml:space="preserve">No CSP-level chip quantity seed was available; prior company-level GPU/ASIC mix is retained as fallback.</x:t>
        </x:is>
      </x:c>
    </x:row>
    <x:row r="442">
      <x:c r="A442" s="5" t="str">
        <x:f>B442&amp;"|"&amp;C442&amp;"|"&amp;D442&amp;"|"&amp;E442</x:f>
        <x:v>Bear|Softbank|2030|B200/B300 class</x:v>
      </x:c>
      <x:c r="B442" s="3" t="inlineStr">
        <x:is>
          <x:t xml:space="preserve">Bear</x:t>
        </x:is>
      </x:c>
      <x:c r="C442" s="3" t="inlineStr">
        <x:is>
          <x:t xml:space="preserve">Softbank</x:t>
        </x:is>
      </x:c>
      <x:c r="D442" s="3" t="n">
        <x:v>2030</x:v>
      </x:c>
      <x:c r="E442" s="25" t="inlineStr">
        <x:is>
          <x:t xml:space="preserve">B200/B300 class</x:t>
        </x:is>
      </x:c>
      <x:c r="F442" s="5" t="str">
        <x:f>IFERROR(INDEX('02x_Accelerator_Catalog'!$C$2:$C$11,MATCH(E442,'02x_Accelerator_Catalog'!$B$2:$B$11,0)),"purpose_or_unbenchmarked")</x:f>
        <x:v>b200_reference</x:v>
      </x:c>
      <x:c r="G442" s="8" t="n">
        <x:f>IFERROR(INDEX('02x_Accelerator_Catalog'!$D$2:$D$11,MATCH(E442,'02x_Accelerator_Catalog'!$B$2:$B$11,0)),"")</x:f>
        <x:v>2.17</x:v>
      </x:c>
      <x:c r="H442" s="17" t="n">
        <x:v>0.35</x:v>
      </x:c>
      <x:c r="I442" s="6" t="n">
        <x:f>SUMIFS($H$2:$H$573,$B$2:$B$573,B442,$C$2:$C$573,C442,$D$2:$D$573,D442)</x:f>
        <x:v>1</x:v>
      </x:c>
      <x:c r="J442" s="3" t="inlineStr">
        <x:is>
          <x:t xml:space="preserve">legacy_company_gpu_mix_fallback</x:t>
        </x:is>
      </x:c>
      <x:c r="K442" s="3" t="inlineStr">
        <x:is>
          <x:t xml:space="preserve">SRC_OPENAI_GPT41_DOCS; SRC_OPENAI_STARGATE_ORACLE; SRC_OPENAI_STARGATE_PROGRESS</x:t>
        </x:is>
      </x:c>
      <x:c r="L442" s="3" t="inlineStr">
        <x:is>
          <x:t xml:space="preserve">No CSP-level chip quantity seed was available; prior company-level GPU/ASIC mix is retained as fallback.</x:t>
        </x:is>
      </x:c>
    </x:row>
    <x:row r="443">
      <x:c r="A443" s="5" t="str">
        <x:f>B443&amp;"|"&amp;C443&amp;"|"&amp;D443&amp;"|"&amp;E443</x:f>
        <x:v>Bear|Softbank|2030|GB200/GB300 class</x:v>
      </x:c>
      <x:c r="B443" s="3" t="inlineStr">
        <x:is>
          <x:t xml:space="preserve">Bear</x:t>
        </x:is>
      </x:c>
      <x:c r="C443" s="3" t="inlineStr">
        <x:is>
          <x:t xml:space="preserve">Softbank</x:t>
        </x:is>
      </x:c>
      <x:c r="D443" s="3" t="n">
        <x:v>2030</x:v>
      </x:c>
      <x:c r="E443" s="25" t="inlineStr">
        <x:is>
          <x:t xml:space="preserve">GB200/GB300 class</x:t>
        </x:is>
      </x:c>
      <x:c r="F443" s="5" t="str">
        <x:f>IFERROR(INDEX('02x_Accelerator_Catalog'!$C$2:$C$11,MATCH(E443,'02x_Accelerator_Catalog'!$B$2:$B$11,0)),"purpose_or_unbenchmarked")</x:f>
        <x:v>gb200_reference</x:v>
      </x:c>
      <x:c r="G443" s="8" t="n">
        <x:f>IFERROR(INDEX('02x_Accelerator_Catalog'!$D$2:$D$11,MATCH(E443,'02x_Accelerator_Catalog'!$B$2:$B$11,0)),"")</x:f>
        <x:v>2.1</x:v>
      </x:c>
      <x:c r="H443" s="17" t="n">
        <x:v>0.55</x:v>
      </x:c>
      <x:c r="I443" s="6" t="n">
        <x:f>SUMIFS($H$2:$H$573,$B$2:$B$573,B443,$C$2:$C$573,C443,$D$2:$D$573,D443)</x:f>
        <x:v>1</x:v>
      </x:c>
      <x:c r="J443" s="3" t="inlineStr">
        <x:is>
          <x:t xml:space="preserve">legacy_company_gpu_mix_fallback</x:t>
        </x:is>
      </x:c>
      <x:c r="K443" s="3" t="inlineStr">
        <x:is>
          <x:t xml:space="preserve">SRC_OPENAI_GPT41_DOCS; SRC_OPENAI_STARGATE_ORACLE; SRC_OPENAI_STARGATE_PROGRESS</x:t>
        </x:is>
      </x:c>
      <x:c r="L443" s="3" t="inlineStr">
        <x:is>
          <x:t xml:space="preserve">No CSP-level chip quantity seed was available; prior company-level GPU/ASIC mix is retained as fallback.</x:t>
        </x:is>
      </x:c>
    </x:row>
    <x:row r="444">
      <x:c r="A444" s="5" t="str">
        <x:f>B444&amp;"|"&amp;C444&amp;"|"&amp;D444&amp;"|"&amp;E444</x:f>
        <x:v>Bear|Softbank|2030|H100/H200/A100 class</x:v>
      </x:c>
      <x:c r="B444" s="3" t="inlineStr">
        <x:is>
          <x:t xml:space="preserve">Bear</x:t>
        </x:is>
      </x:c>
      <x:c r="C444" s="3" t="inlineStr">
        <x:is>
          <x:t xml:space="preserve">Softbank</x:t>
        </x:is>
      </x:c>
      <x:c r="D444" s="3" t="n">
        <x:v>2030</x:v>
      </x:c>
      <x:c r="E444" s="25" t="inlineStr">
        <x:is>
          <x:t xml:space="preserve">H100/H200/A100 class</x:t>
        </x:is>
      </x:c>
      <x:c r="F444" s="5" t="str">
        <x:f>IFERROR(INDEX('02x_Accelerator_Catalog'!$C$2:$C$11,MATCH(E444,'02x_Accelerator_Catalog'!$B$2:$B$11,0)),"purpose_or_unbenchmarked")</x:f>
        <x:v>h200_reference</x:v>
      </x:c>
      <x:c r="G444" s="8" t="n">
        <x:f>IFERROR(INDEX('02x_Accelerator_Catalog'!$D$2:$D$11,MATCH(E444,'02x_Accelerator_Catalog'!$B$2:$B$11,0)),"")</x:f>
        <x:v>1.73</x:v>
      </x:c>
      <x:c r="H444" s="17" t="n">
        <x:v>0.1</x:v>
      </x:c>
      <x:c r="I444" s="6" t="n">
        <x:f>SUMIFS($H$2:$H$573,$B$2:$B$573,B444,$C$2:$C$573,C444,$D$2:$D$573,D444)</x:f>
        <x:v>1</x:v>
      </x:c>
      <x:c r="J444" s="3" t="inlineStr">
        <x:is>
          <x:t xml:space="preserve">legacy_company_gpu_mix_fallback</x:t>
        </x:is>
      </x:c>
      <x:c r="K444" s="3" t="inlineStr">
        <x:is>
          <x:t xml:space="preserve">SRC_OPENAI_GPT41_DOCS; SRC_OPENAI_STARGATE_ORACLE; SRC_OPENAI_STARGATE_PROGRESS</x:t>
        </x:is>
      </x:c>
      <x:c r="L444" s="3" t="inlineStr">
        <x:is>
          <x:t xml:space="preserve">No CSP-level chip quantity seed was available; prior company-level GPU/ASIC mix is retained as fallback.</x:t>
        </x:is>
      </x:c>
    </x:row>
    <x:row r="445">
      <x:c r="A445" s="5" t="str">
        <x:f>B445&amp;"|"&amp;C445&amp;"|"&amp;D445&amp;"|"&amp;E445</x:f>
        <x:v>Base|Softbank|2030|B200/B300 class</x:v>
      </x:c>
      <x:c r="B445" s="3" t="inlineStr">
        <x:is>
          <x:t xml:space="preserve">Base</x:t>
        </x:is>
      </x:c>
      <x:c r="C445" s="3" t="inlineStr">
        <x:is>
          <x:t xml:space="preserve">Softbank</x:t>
        </x:is>
      </x:c>
      <x:c r="D445" s="3" t="n">
        <x:v>2030</x:v>
      </x:c>
      <x:c r="E445" s="25" t="inlineStr">
        <x:is>
          <x:t xml:space="preserve">B200/B300 class</x:t>
        </x:is>
      </x:c>
      <x:c r="F445" s="5" t="str">
        <x:f>IFERROR(INDEX('02x_Accelerator_Catalog'!$C$2:$C$11,MATCH(E445,'02x_Accelerator_Catalog'!$B$2:$B$11,0)),"purpose_or_unbenchmarked")</x:f>
        <x:v>b200_reference</x:v>
      </x:c>
      <x:c r="G445" s="8" t="n">
        <x:f>IFERROR(INDEX('02x_Accelerator_Catalog'!$D$2:$D$11,MATCH(E445,'02x_Accelerator_Catalog'!$B$2:$B$11,0)),"")</x:f>
        <x:v>2.17</x:v>
      </x:c>
      <x:c r="H445" s="17" t="n">
        <x:v>0.35</x:v>
      </x:c>
      <x:c r="I445" s="6" t="n">
        <x:f>SUMIFS($H$2:$H$573,$B$2:$B$573,B445,$C$2:$C$573,C445,$D$2:$D$573,D445)</x:f>
        <x:v>1</x:v>
      </x:c>
      <x:c r="J445" s="3" t="inlineStr">
        <x:is>
          <x:t xml:space="preserve">legacy_company_gpu_mix_fallback</x:t>
        </x:is>
      </x:c>
      <x:c r="K445" s="3" t="inlineStr">
        <x:is>
          <x:t xml:space="preserve">SRC_OPENAI_GPT41_DOCS; SRC_OPENAI_STARGATE_ORACLE; SRC_OPENAI_STARGATE_PROGRESS</x:t>
        </x:is>
      </x:c>
      <x:c r="L445" s="3" t="inlineStr">
        <x:is>
          <x:t xml:space="preserve">No CSP-level chip quantity seed was available; prior company-level GPU/ASIC mix is retained as fallback.</x:t>
        </x:is>
      </x:c>
    </x:row>
    <x:row r="446">
      <x:c r="A446" s="5" t="str">
        <x:f>B446&amp;"|"&amp;C446&amp;"|"&amp;D446&amp;"|"&amp;E446</x:f>
        <x:v>Base|Softbank|2030|GB200/GB300 class</x:v>
      </x:c>
      <x:c r="B446" s="3" t="inlineStr">
        <x:is>
          <x:t xml:space="preserve">Base</x:t>
        </x:is>
      </x:c>
      <x:c r="C446" s="3" t="inlineStr">
        <x:is>
          <x:t xml:space="preserve">Softbank</x:t>
        </x:is>
      </x:c>
      <x:c r="D446" s="3" t="n">
        <x:v>2030</x:v>
      </x:c>
      <x:c r="E446" s="25" t="inlineStr">
        <x:is>
          <x:t xml:space="preserve">GB200/GB300 class</x:t>
        </x:is>
      </x:c>
      <x:c r="F446" s="5" t="str">
        <x:f>IFERROR(INDEX('02x_Accelerator_Catalog'!$C$2:$C$11,MATCH(E446,'02x_Accelerator_Catalog'!$B$2:$B$11,0)),"purpose_or_unbenchmarked")</x:f>
        <x:v>gb200_reference</x:v>
      </x:c>
      <x:c r="G446" s="8" t="n">
        <x:f>IFERROR(INDEX('02x_Accelerator_Catalog'!$D$2:$D$11,MATCH(E446,'02x_Accelerator_Catalog'!$B$2:$B$11,0)),"")</x:f>
        <x:v>2.1</x:v>
      </x:c>
      <x:c r="H446" s="17" t="n">
        <x:v>0.55</x:v>
      </x:c>
      <x:c r="I446" s="6" t="n">
        <x:f>SUMIFS($H$2:$H$573,$B$2:$B$573,B446,$C$2:$C$573,C446,$D$2:$D$573,D446)</x:f>
        <x:v>1</x:v>
      </x:c>
      <x:c r="J446" s="3" t="inlineStr">
        <x:is>
          <x:t xml:space="preserve">legacy_company_gpu_mix_fallback</x:t>
        </x:is>
      </x:c>
      <x:c r="K446" s="3" t="inlineStr">
        <x:is>
          <x:t xml:space="preserve">SRC_OPENAI_GPT41_DOCS; SRC_OPENAI_STARGATE_ORACLE; SRC_OPENAI_STARGATE_PROGRESS</x:t>
        </x:is>
      </x:c>
      <x:c r="L446" s="3" t="inlineStr">
        <x:is>
          <x:t xml:space="preserve">No CSP-level chip quantity seed was available; prior company-level GPU/ASIC mix is retained as fallback.</x:t>
        </x:is>
      </x:c>
    </x:row>
    <x:row r="447">
      <x:c r="A447" s="5" t="str">
        <x:f>B447&amp;"|"&amp;C447&amp;"|"&amp;D447&amp;"|"&amp;E447</x:f>
        <x:v>Base|Softbank|2030|H100/H200/A100 class</x:v>
      </x:c>
      <x:c r="B447" s="3" t="inlineStr">
        <x:is>
          <x:t xml:space="preserve">Base</x:t>
        </x:is>
      </x:c>
      <x:c r="C447" s="3" t="inlineStr">
        <x:is>
          <x:t xml:space="preserve">Softbank</x:t>
        </x:is>
      </x:c>
      <x:c r="D447" s="3" t="n">
        <x:v>2030</x:v>
      </x:c>
      <x:c r="E447" s="25" t="inlineStr">
        <x:is>
          <x:t xml:space="preserve">H100/H200/A100 class</x:t>
        </x:is>
      </x:c>
      <x:c r="F447" s="5" t="str">
        <x:f>IFERROR(INDEX('02x_Accelerator_Catalog'!$C$2:$C$11,MATCH(E447,'02x_Accelerator_Catalog'!$B$2:$B$11,0)),"purpose_or_unbenchmarked")</x:f>
        <x:v>h200_reference</x:v>
      </x:c>
      <x:c r="G447" s="8" t="n">
        <x:f>IFERROR(INDEX('02x_Accelerator_Catalog'!$D$2:$D$11,MATCH(E447,'02x_Accelerator_Catalog'!$B$2:$B$11,0)),"")</x:f>
        <x:v>1.73</x:v>
      </x:c>
      <x:c r="H447" s="17" t="n">
        <x:v>0.1</x:v>
      </x:c>
      <x:c r="I447" s="6" t="n">
        <x:f>SUMIFS($H$2:$H$573,$B$2:$B$573,B447,$C$2:$C$573,C447,$D$2:$D$573,D447)</x:f>
        <x:v>1</x:v>
      </x:c>
      <x:c r="J447" s="3" t="inlineStr">
        <x:is>
          <x:t xml:space="preserve">legacy_company_gpu_mix_fallback</x:t>
        </x:is>
      </x:c>
      <x:c r="K447" s="3" t="inlineStr">
        <x:is>
          <x:t xml:space="preserve">SRC_OPENAI_GPT41_DOCS; SRC_OPENAI_STARGATE_ORACLE; SRC_OPENAI_STARGATE_PROGRESS</x:t>
        </x:is>
      </x:c>
      <x:c r="L447" s="3" t="inlineStr">
        <x:is>
          <x:t xml:space="preserve">No CSP-level chip quantity seed was available; prior company-level GPU/ASIC mix is retained as fallback.</x:t>
        </x:is>
      </x:c>
    </x:row>
    <x:row r="448">
      <x:c r="A448" s="5" t="str">
        <x:f>B448&amp;"|"&amp;C448&amp;"|"&amp;D448&amp;"|"&amp;E448</x:f>
        <x:v>Bull|Softbank|2030|B200/B300 class</x:v>
      </x:c>
      <x:c r="B448" s="3" t="inlineStr">
        <x:is>
          <x:t xml:space="preserve">Bull</x:t>
        </x:is>
      </x:c>
      <x:c r="C448" s="3" t="inlineStr">
        <x:is>
          <x:t xml:space="preserve">Softbank</x:t>
        </x:is>
      </x:c>
      <x:c r="D448" s="3" t="n">
        <x:v>2030</x:v>
      </x:c>
      <x:c r="E448" s="25" t="inlineStr">
        <x:is>
          <x:t xml:space="preserve">B200/B300 class</x:t>
        </x:is>
      </x:c>
      <x:c r="F448" s="5" t="str">
        <x:f>IFERROR(INDEX('02x_Accelerator_Catalog'!$C$2:$C$11,MATCH(E448,'02x_Accelerator_Catalog'!$B$2:$B$11,0)),"purpose_or_unbenchmarked")</x:f>
        <x:v>b200_reference</x:v>
      </x:c>
      <x:c r="G448" s="8" t="n">
        <x:f>IFERROR(INDEX('02x_Accelerator_Catalog'!$D$2:$D$11,MATCH(E448,'02x_Accelerator_Catalog'!$B$2:$B$11,0)),"")</x:f>
        <x:v>2.17</x:v>
      </x:c>
      <x:c r="H448" s="17" t="n">
        <x:v>0.35</x:v>
      </x:c>
      <x:c r="I448" s="6" t="n">
        <x:f>SUMIFS($H$2:$H$573,$B$2:$B$573,B448,$C$2:$C$573,C448,$D$2:$D$573,D448)</x:f>
        <x:v>1</x:v>
      </x:c>
      <x:c r="J448" s="3" t="inlineStr">
        <x:is>
          <x:t xml:space="preserve">legacy_company_gpu_mix_fallback</x:t>
        </x:is>
      </x:c>
      <x:c r="K448" s="3" t="inlineStr">
        <x:is>
          <x:t xml:space="preserve">SRC_OPENAI_GPT41_DOCS; SRC_OPENAI_STARGATE_ORACLE; SRC_OPENAI_STARGATE_PROGRESS</x:t>
        </x:is>
      </x:c>
      <x:c r="L448" s="3" t="inlineStr">
        <x:is>
          <x:t xml:space="preserve">No CSP-level chip quantity seed was available; prior company-level GPU/ASIC mix is retained as fallback.</x:t>
        </x:is>
      </x:c>
    </x:row>
    <x:row r="449">
      <x:c r="A449" s="5" t="str">
        <x:f>B449&amp;"|"&amp;C449&amp;"|"&amp;D449&amp;"|"&amp;E449</x:f>
        <x:v>Bull|Softbank|2030|GB200/GB300 class</x:v>
      </x:c>
      <x:c r="B449" s="3" t="inlineStr">
        <x:is>
          <x:t xml:space="preserve">Bull</x:t>
        </x:is>
      </x:c>
      <x:c r="C449" s="3" t="inlineStr">
        <x:is>
          <x:t xml:space="preserve">Softbank</x:t>
        </x:is>
      </x:c>
      <x:c r="D449" s="3" t="n">
        <x:v>2030</x:v>
      </x:c>
      <x:c r="E449" s="25" t="inlineStr">
        <x:is>
          <x:t xml:space="preserve">GB200/GB300 class</x:t>
        </x:is>
      </x:c>
      <x:c r="F449" s="5" t="str">
        <x:f>IFERROR(INDEX('02x_Accelerator_Catalog'!$C$2:$C$11,MATCH(E449,'02x_Accelerator_Catalog'!$B$2:$B$11,0)),"purpose_or_unbenchmarked")</x:f>
        <x:v>gb200_reference</x:v>
      </x:c>
      <x:c r="G449" s="8" t="n">
        <x:f>IFERROR(INDEX('02x_Accelerator_Catalog'!$D$2:$D$11,MATCH(E449,'02x_Accelerator_Catalog'!$B$2:$B$11,0)),"")</x:f>
        <x:v>2.1</x:v>
      </x:c>
      <x:c r="H449" s="17" t="n">
        <x:v>0.55</x:v>
      </x:c>
      <x:c r="I449" s="6" t="n">
        <x:f>SUMIFS($H$2:$H$573,$B$2:$B$573,B449,$C$2:$C$573,C449,$D$2:$D$573,D449)</x:f>
        <x:v>1</x:v>
      </x:c>
      <x:c r="J449" s="3" t="inlineStr">
        <x:is>
          <x:t xml:space="preserve">legacy_company_gpu_mix_fallback</x:t>
        </x:is>
      </x:c>
      <x:c r="K449" s="3" t="inlineStr">
        <x:is>
          <x:t xml:space="preserve">SRC_OPENAI_GPT41_DOCS; SRC_OPENAI_STARGATE_ORACLE; SRC_OPENAI_STARGATE_PROGRESS</x:t>
        </x:is>
      </x:c>
      <x:c r="L449" s="3" t="inlineStr">
        <x:is>
          <x:t xml:space="preserve">No CSP-level chip quantity seed was available; prior company-level GPU/ASIC mix is retained as fallback.</x:t>
        </x:is>
      </x:c>
    </x:row>
    <x:row r="450">
      <x:c r="A450" s="5" t="str">
        <x:f>B450&amp;"|"&amp;C450&amp;"|"&amp;D450&amp;"|"&amp;E450</x:f>
        <x:v>Bull|Softbank|2030|H100/H200/A100 class</x:v>
      </x:c>
      <x:c r="B450" s="3" t="inlineStr">
        <x:is>
          <x:t xml:space="preserve">Bull</x:t>
        </x:is>
      </x:c>
      <x:c r="C450" s="3" t="inlineStr">
        <x:is>
          <x:t xml:space="preserve">Softbank</x:t>
        </x:is>
      </x:c>
      <x:c r="D450" s="3" t="n">
        <x:v>2030</x:v>
      </x:c>
      <x:c r="E450" s="25" t="inlineStr">
        <x:is>
          <x:t xml:space="preserve">H100/H200/A100 class</x:t>
        </x:is>
      </x:c>
      <x:c r="F450" s="5" t="str">
        <x:f>IFERROR(INDEX('02x_Accelerator_Catalog'!$C$2:$C$11,MATCH(E450,'02x_Accelerator_Catalog'!$B$2:$B$11,0)),"purpose_or_unbenchmarked")</x:f>
        <x:v>h200_reference</x:v>
      </x:c>
      <x:c r="G450" s="8" t="n">
        <x:f>IFERROR(INDEX('02x_Accelerator_Catalog'!$D$2:$D$11,MATCH(E450,'02x_Accelerator_Catalog'!$B$2:$B$11,0)),"")</x:f>
        <x:v>1.73</x:v>
      </x:c>
      <x:c r="H450" s="17" t="n">
        <x:v>0.1</x:v>
      </x:c>
      <x:c r="I450" s="6" t="n">
        <x:f>SUMIFS($H$2:$H$573,$B$2:$B$573,B450,$C$2:$C$573,C450,$D$2:$D$573,D450)</x:f>
        <x:v>1</x:v>
      </x:c>
      <x:c r="J450" s="3" t="inlineStr">
        <x:is>
          <x:t xml:space="preserve">legacy_company_gpu_mix_fallback</x:t>
        </x:is>
      </x:c>
      <x:c r="K450" s="3" t="inlineStr">
        <x:is>
          <x:t xml:space="preserve">SRC_OPENAI_GPT41_DOCS; SRC_OPENAI_STARGATE_ORACLE; SRC_OPENAI_STARGATE_PROGRESS</x:t>
        </x:is>
      </x:c>
      <x:c r="L450" s="3" t="inlineStr">
        <x:is>
          <x:t xml:space="preserve">No CSP-level chip quantity seed was available; prior company-level GPU/ASIC mix is retained as fallback.</x:t>
        </x:is>
      </x:c>
    </x:row>
    <x:row r="451">
      <x:c r="A451" s="5" t="str">
        <x:f>B451&amp;"|"&amp;C451&amp;"|"&amp;D451&amp;"|"&amp;E451</x:f>
        <x:v>Grid-Constrained / Efficiency-Upside|Softbank|2030|B200/B300 class</x:v>
      </x:c>
      <x:c r="B451" s="3" t="inlineStr">
        <x:is>
          <x:t xml:space="preserve">Grid-Constrained / Efficiency-Upside</x:t>
        </x:is>
      </x:c>
      <x:c r="C451" s="3" t="inlineStr">
        <x:is>
          <x:t xml:space="preserve">Softbank</x:t>
        </x:is>
      </x:c>
      <x:c r="D451" s="3" t="n">
        <x:v>2030</x:v>
      </x:c>
      <x:c r="E451" s="25" t="inlineStr">
        <x:is>
          <x:t xml:space="preserve">B200/B300 class</x:t>
        </x:is>
      </x:c>
      <x:c r="F451" s="5" t="str">
        <x:f>IFERROR(INDEX('02x_Accelerator_Catalog'!$C$2:$C$11,MATCH(E451,'02x_Accelerator_Catalog'!$B$2:$B$11,0)),"purpose_or_unbenchmarked")</x:f>
        <x:v>b200_reference</x:v>
      </x:c>
      <x:c r="G451" s="8" t="n">
        <x:f>IFERROR(INDEX('02x_Accelerator_Catalog'!$D$2:$D$11,MATCH(E451,'02x_Accelerator_Catalog'!$B$2:$B$11,0)),"")</x:f>
        <x:v>2.17</x:v>
      </x:c>
      <x:c r="H451" s="17" t="n">
        <x:v>0.35</x:v>
      </x:c>
      <x:c r="I451" s="6" t="n">
        <x:f>SUMIFS($H$2:$H$573,$B$2:$B$573,B451,$C$2:$C$573,C451,$D$2:$D$573,D451)</x:f>
        <x:v>1</x:v>
      </x:c>
      <x:c r="J451" s="3" t="inlineStr">
        <x:is>
          <x:t xml:space="preserve">legacy_company_gpu_mix_fallback</x:t>
        </x:is>
      </x:c>
      <x:c r="K451" s="3" t="inlineStr">
        <x:is>
          <x:t xml:space="preserve">SRC_OPENAI_GPT41_DOCS; SRC_OPENAI_STARGATE_ORACLE; SRC_OPENAI_STARGATE_PROGRESS</x:t>
        </x:is>
      </x:c>
      <x:c r="L451" s="3" t="inlineStr">
        <x:is>
          <x:t xml:space="preserve">No CSP-level chip quantity seed was available; prior company-level GPU/ASIC mix is retained as fallback.</x:t>
        </x:is>
      </x:c>
    </x:row>
    <x:row r="452">
      <x:c r="A452" s="5" t="str">
        <x:f>B452&amp;"|"&amp;C452&amp;"|"&amp;D452&amp;"|"&amp;E452</x:f>
        <x:v>Grid-Constrained / Efficiency-Upside|Softbank|2030|GB200/GB300 class</x:v>
      </x:c>
      <x:c r="B452" s="3" t="inlineStr">
        <x:is>
          <x:t xml:space="preserve">Grid-Constrained / Efficiency-Upside</x:t>
        </x:is>
      </x:c>
      <x:c r="C452" s="3" t="inlineStr">
        <x:is>
          <x:t xml:space="preserve">Softbank</x:t>
        </x:is>
      </x:c>
      <x:c r="D452" s="3" t="n">
        <x:v>2030</x:v>
      </x:c>
      <x:c r="E452" s="25" t="inlineStr">
        <x:is>
          <x:t xml:space="preserve">GB200/GB300 class</x:t>
        </x:is>
      </x:c>
      <x:c r="F452" s="5" t="str">
        <x:f>IFERROR(INDEX('02x_Accelerator_Catalog'!$C$2:$C$11,MATCH(E452,'02x_Accelerator_Catalog'!$B$2:$B$11,0)),"purpose_or_unbenchmarked")</x:f>
        <x:v>gb200_reference</x:v>
      </x:c>
      <x:c r="G452" s="8" t="n">
        <x:f>IFERROR(INDEX('02x_Accelerator_Catalog'!$D$2:$D$11,MATCH(E452,'02x_Accelerator_Catalog'!$B$2:$B$11,0)),"")</x:f>
        <x:v>2.1</x:v>
      </x:c>
      <x:c r="H452" s="17" t="n">
        <x:v>0.55</x:v>
      </x:c>
      <x:c r="I452" s="6" t="n">
        <x:f>SUMIFS($H$2:$H$573,$B$2:$B$573,B452,$C$2:$C$573,C452,$D$2:$D$573,D452)</x:f>
        <x:v>1</x:v>
      </x:c>
      <x:c r="J452" s="3" t="inlineStr">
        <x:is>
          <x:t xml:space="preserve">legacy_company_gpu_mix_fallback</x:t>
        </x:is>
      </x:c>
      <x:c r="K452" s="3" t="inlineStr">
        <x:is>
          <x:t xml:space="preserve">SRC_OPENAI_GPT41_DOCS; SRC_OPENAI_STARGATE_ORACLE; SRC_OPENAI_STARGATE_PROGRESS</x:t>
        </x:is>
      </x:c>
      <x:c r="L452" s="3" t="inlineStr">
        <x:is>
          <x:t xml:space="preserve">No CSP-level chip quantity seed was available; prior company-level GPU/ASIC mix is retained as fallback.</x:t>
        </x:is>
      </x:c>
    </x:row>
    <x:row r="453">
      <x:c r="A453" s="5" t="str">
        <x:f>B453&amp;"|"&amp;C453&amp;"|"&amp;D453&amp;"|"&amp;E453</x:f>
        <x:v>Grid-Constrained / Efficiency-Upside|Softbank|2030|H100/H200/A100 class</x:v>
      </x:c>
      <x:c r="B453" s="3" t="inlineStr">
        <x:is>
          <x:t xml:space="preserve">Grid-Constrained / Efficiency-Upside</x:t>
        </x:is>
      </x:c>
      <x:c r="C453" s="3" t="inlineStr">
        <x:is>
          <x:t xml:space="preserve">Softbank</x:t>
        </x:is>
      </x:c>
      <x:c r="D453" s="3" t="n">
        <x:v>2030</x:v>
      </x:c>
      <x:c r="E453" s="25" t="inlineStr">
        <x:is>
          <x:t xml:space="preserve">H100/H200/A100 class</x:t>
        </x:is>
      </x:c>
      <x:c r="F453" s="5" t="str">
        <x:f>IFERROR(INDEX('02x_Accelerator_Catalog'!$C$2:$C$11,MATCH(E453,'02x_Accelerator_Catalog'!$B$2:$B$11,0)),"purpose_or_unbenchmarked")</x:f>
        <x:v>h200_reference</x:v>
      </x:c>
      <x:c r="G453" s="8" t="n">
        <x:f>IFERROR(INDEX('02x_Accelerator_Catalog'!$D$2:$D$11,MATCH(E453,'02x_Accelerator_Catalog'!$B$2:$B$11,0)),"")</x:f>
        <x:v>1.73</x:v>
      </x:c>
      <x:c r="H453" s="17" t="n">
        <x:v>0.1</x:v>
      </x:c>
      <x:c r="I453" s="6" t="n">
        <x:f>SUMIFS($H$2:$H$573,$B$2:$B$573,B453,$C$2:$C$573,C453,$D$2:$D$573,D453)</x:f>
        <x:v>1</x:v>
      </x:c>
      <x:c r="J453" s="3" t="inlineStr">
        <x:is>
          <x:t xml:space="preserve">legacy_company_gpu_mix_fallback</x:t>
        </x:is>
      </x:c>
      <x:c r="K453" s="3" t="inlineStr">
        <x:is>
          <x:t xml:space="preserve">SRC_OPENAI_GPT41_DOCS; SRC_OPENAI_STARGATE_ORACLE; SRC_OPENAI_STARGATE_PROGRESS</x:t>
        </x:is>
      </x:c>
      <x:c r="L453" s="3" t="inlineStr">
        <x:is>
          <x:t xml:space="preserve">No CSP-level chip quantity seed was available; prior company-level GPU/ASIC mix is retained as fallback.</x:t>
        </x:is>
      </x:c>
    </x:row>
    <x:row r="454">
      <x:c r="A454" s="5" t="str">
        <x:f>B454&amp;"|"&amp;C454&amp;"|"&amp;D454&amp;"|"&amp;E454</x:f>
        <x:v>Bear|Legacy company envelope - DeepSeek|2026|B200/B300 class</x:v>
      </x:c>
      <x:c r="B454" s="3" t="inlineStr">
        <x:is>
          <x:t xml:space="preserve">Bear</x:t>
        </x:is>
      </x:c>
      <x:c r="C454" s="3" t="inlineStr">
        <x:is>
          <x:t xml:space="preserve">Legacy company envelope - DeepSeek</x:t>
        </x:is>
      </x:c>
      <x:c r="D454" s="3" t="n">
        <x:v>2026</x:v>
      </x:c>
      <x:c r="E454" s="25" t="inlineStr">
        <x:is>
          <x:t xml:space="preserve">B200/B300 class</x:t>
        </x:is>
      </x:c>
      <x:c r="F454" s="5" t="str">
        <x:f>IFERROR(INDEX('02x_Accelerator_Catalog'!$C$2:$C$11,MATCH(E454,'02x_Accelerator_Catalog'!$B$2:$B$11,0)),"purpose_or_unbenchmarked")</x:f>
        <x:v>b200_reference</x:v>
      </x:c>
      <x:c r="G454" s="8" t="n">
        <x:f>IFERROR(INDEX('02x_Accelerator_Catalog'!$D$2:$D$11,MATCH(E454,'02x_Accelerator_Catalog'!$B$2:$B$11,0)),"")</x:f>
        <x:v>2.17</x:v>
      </x:c>
      <x:c r="H454" s="17" t="n">
        <x:v>0.4</x:v>
      </x:c>
      <x:c r="I454" s="6" t="n">
        <x:f>SUMIFS($H$2:$H$573,$B$2:$B$573,B454,$C$2:$C$573,C454,$D$2:$D$573,D454)</x:f>
        <x:v>1</x:v>
      </x:c>
      <x:c r="J454" s="3" t="inlineStr">
        <x:is>
          <x:t xml:space="preserve">legacy_company_gpu_mix_fallback</x:t>
        </x:is>
      </x:c>
      <x:c r="K454" s="3" t="inlineStr">
        <x:is>
          <x:t xml:space="preserve">SRC_DEEPSEEK_V3; SRC_DEEPSEEK_R1; SRC_DEEPSEEK_H800_INFERENCE</x:t>
        </x:is>
      </x:c>
      <x:c r="L454" s="3" t="inlineStr">
        <x:is>
          <x:t xml:space="preserve">No CSP-level chip quantity seed was available; prior company-level GPU/ASIC mix is retained as fallback.</x:t>
        </x:is>
      </x:c>
    </x:row>
    <x:row r="455">
      <x:c r="A455" s="5" t="str">
        <x:f>B455&amp;"|"&amp;C455&amp;"|"&amp;D455&amp;"|"&amp;E455</x:f>
        <x:v>Bear|Legacy company envelope - DeepSeek|2026|GB200/GB300 class</x:v>
      </x:c>
      <x:c r="B455" s="3" t="inlineStr">
        <x:is>
          <x:t xml:space="preserve">Bear</x:t>
        </x:is>
      </x:c>
      <x:c r="C455" s="3" t="inlineStr">
        <x:is>
          <x:t xml:space="preserve">Legacy company envelope - DeepSeek</x:t>
        </x:is>
      </x:c>
      <x:c r="D455" s="3" t="n">
        <x:v>2026</x:v>
      </x:c>
      <x:c r="E455" s="25" t="inlineStr">
        <x:is>
          <x:t xml:space="preserve">GB200/GB300 class</x:t>
        </x:is>
      </x:c>
      <x:c r="F455" s="5" t="str">
        <x:f>IFERROR(INDEX('02x_Accelerator_Catalog'!$C$2:$C$11,MATCH(E455,'02x_Accelerator_Catalog'!$B$2:$B$11,0)),"purpose_or_unbenchmarked")</x:f>
        <x:v>gb200_reference</x:v>
      </x:c>
      <x:c r="G455" s="8" t="n">
        <x:f>IFERROR(INDEX('02x_Accelerator_Catalog'!$D$2:$D$11,MATCH(E455,'02x_Accelerator_Catalog'!$B$2:$B$11,0)),"")</x:f>
        <x:v>2.1</x:v>
      </x:c>
      <x:c r="H455" s="17" t="n">
        <x:v>0.05</x:v>
      </x:c>
      <x:c r="I455" s="6" t="n">
        <x:f>SUMIFS($H$2:$H$573,$B$2:$B$573,B455,$C$2:$C$573,C455,$D$2:$D$573,D455)</x:f>
        <x:v>1</x:v>
      </x:c>
      <x:c r="J455" s="3" t="inlineStr">
        <x:is>
          <x:t xml:space="preserve">legacy_company_gpu_mix_fallback</x:t>
        </x:is>
      </x:c>
      <x:c r="K455" s="3" t="inlineStr">
        <x:is>
          <x:t xml:space="preserve">SRC_DEEPSEEK_V3; SRC_DEEPSEEK_R1; SRC_DEEPSEEK_H800_INFERENCE</x:t>
        </x:is>
      </x:c>
      <x:c r="L455" s="3" t="inlineStr">
        <x:is>
          <x:t xml:space="preserve">No CSP-level chip quantity seed was available; prior company-level GPU/ASIC mix is retained as fallback.</x:t>
        </x:is>
      </x:c>
    </x:row>
    <x:row r="456">
      <x:c r="A456" s="5" t="str">
        <x:f>B456&amp;"|"&amp;C456&amp;"|"&amp;D456&amp;"|"&amp;E456</x:f>
        <x:v>Bear|Legacy company envelope - DeepSeek|2026|H100/H200/A100 class</x:v>
      </x:c>
      <x:c r="B456" s="3" t="inlineStr">
        <x:is>
          <x:t xml:space="preserve">Bear</x:t>
        </x:is>
      </x:c>
      <x:c r="C456" s="3" t="inlineStr">
        <x:is>
          <x:t xml:space="preserve">Legacy company envelope - DeepSeek</x:t>
        </x:is>
      </x:c>
      <x:c r="D456" s="3" t="n">
        <x:v>2026</x:v>
      </x:c>
      <x:c r="E456" s="25" t="inlineStr">
        <x:is>
          <x:t xml:space="preserve">H100/H200/A100 class</x:t>
        </x:is>
      </x:c>
      <x:c r="F456" s="5" t="str">
        <x:f>IFERROR(INDEX('02x_Accelerator_Catalog'!$C$2:$C$11,MATCH(E456,'02x_Accelerator_Catalog'!$B$2:$B$11,0)),"purpose_or_unbenchmarked")</x:f>
        <x:v>h200_reference</x:v>
      </x:c>
      <x:c r="G456" s="8" t="n">
        <x:f>IFERROR(INDEX('02x_Accelerator_Catalog'!$D$2:$D$11,MATCH(E456,'02x_Accelerator_Catalog'!$B$2:$B$11,0)),"")</x:f>
        <x:v>1.73</x:v>
      </x:c>
      <x:c r="H456" s="17" t="n">
        <x:v>0.55</x:v>
      </x:c>
      <x:c r="I456" s="6" t="n">
        <x:f>SUMIFS($H$2:$H$573,$B$2:$B$573,B456,$C$2:$C$573,C456,$D$2:$D$573,D456)</x:f>
        <x:v>1</x:v>
      </x:c>
      <x:c r="J456" s="3" t="inlineStr">
        <x:is>
          <x:t xml:space="preserve">legacy_company_gpu_mix_fallback</x:t>
        </x:is>
      </x:c>
      <x:c r="K456" s="3" t="inlineStr">
        <x:is>
          <x:t xml:space="preserve">SRC_DEEPSEEK_V3; SRC_DEEPSEEK_R1; SRC_DEEPSEEK_H800_INFERENCE</x:t>
        </x:is>
      </x:c>
      <x:c r="L456" s="3" t="inlineStr">
        <x:is>
          <x:t xml:space="preserve">No CSP-level chip quantity seed was available; prior company-level GPU/ASIC mix is retained as fallback.</x:t>
        </x:is>
      </x:c>
    </x:row>
    <x:row r="457">
      <x:c r="A457" s="5" t="str">
        <x:f>B457&amp;"|"&amp;C457&amp;"|"&amp;D457&amp;"|"&amp;E457</x:f>
        <x:v>Bear|Legacy company envelope - DeepSeek|2027|B200/B300 class</x:v>
      </x:c>
      <x:c r="B457" s="3" t="inlineStr">
        <x:is>
          <x:t xml:space="preserve">Bear</x:t>
        </x:is>
      </x:c>
      <x:c r="C457" s="3" t="inlineStr">
        <x:is>
          <x:t xml:space="preserve">Legacy company envelope - DeepSeek</x:t>
        </x:is>
      </x:c>
      <x:c r="D457" s="3" t="n">
        <x:v>2027</x:v>
      </x:c>
      <x:c r="E457" s="25" t="inlineStr">
        <x:is>
          <x:t xml:space="preserve">B200/B300 class</x:t>
        </x:is>
      </x:c>
      <x:c r="F457" s="5" t="str">
        <x:f>IFERROR(INDEX('02x_Accelerator_Catalog'!$C$2:$C$11,MATCH(E457,'02x_Accelerator_Catalog'!$B$2:$B$11,0)),"purpose_or_unbenchmarked")</x:f>
        <x:v>b200_reference</x:v>
      </x:c>
      <x:c r="G457" s="8" t="n">
        <x:f>IFERROR(INDEX('02x_Accelerator_Catalog'!$D$2:$D$11,MATCH(E457,'02x_Accelerator_Catalog'!$B$2:$B$11,0)),"")</x:f>
        <x:v>2.17</x:v>
      </x:c>
      <x:c r="H457" s="17" t="n">
        <x:v>0.388</x:v>
      </x:c>
      <x:c r="I457" s="6" t="n">
        <x:f>SUMIFS($H$2:$H$573,$B$2:$B$573,B457,$C$2:$C$573,C457,$D$2:$D$573,D457)</x:f>
        <x:v>1</x:v>
      </x:c>
      <x:c r="J457" s="3" t="inlineStr">
        <x:is>
          <x:t xml:space="preserve">legacy_company_gpu_mix_fallback</x:t>
        </x:is>
      </x:c>
      <x:c r="K457" s="3" t="inlineStr">
        <x:is>
          <x:t xml:space="preserve">SRC_DEEPSEEK_V3; SRC_DEEPSEEK_R1; SRC_DEEPSEEK_H800_INFERENCE</x:t>
        </x:is>
      </x:c>
      <x:c r="L457" s="3" t="inlineStr">
        <x:is>
          <x:t xml:space="preserve">No CSP-level chip quantity seed was available; prior company-level GPU/ASIC mix is retained as fallback.</x:t>
        </x:is>
      </x:c>
    </x:row>
    <x:row r="458">
      <x:c r="A458" s="5" t="str">
        <x:f>B458&amp;"|"&amp;C458&amp;"|"&amp;D458&amp;"|"&amp;E458</x:f>
        <x:v>Bear|Legacy company envelope - DeepSeek|2027|GB200/GB300 class</x:v>
      </x:c>
      <x:c r="B458" s="3" t="inlineStr">
        <x:is>
          <x:t xml:space="preserve">Bear</x:t>
        </x:is>
      </x:c>
      <x:c r="C458" s="3" t="inlineStr">
        <x:is>
          <x:t xml:space="preserve">Legacy company envelope - DeepSeek</x:t>
        </x:is>
      </x:c>
      <x:c r="D458" s="3" t="n">
        <x:v>2027</x:v>
      </x:c>
      <x:c r="E458" s="25" t="inlineStr">
        <x:is>
          <x:t xml:space="preserve">GB200/GB300 class</x:t>
        </x:is>
      </x:c>
      <x:c r="F458" s="5" t="str">
        <x:f>IFERROR(INDEX('02x_Accelerator_Catalog'!$C$2:$C$11,MATCH(E458,'02x_Accelerator_Catalog'!$B$2:$B$11,0)),"purpose_or_unbenchmarked")</x:f>
        <x:v>gb200_reference</x:v>
      </x:c>
      <x:c r="G458" s="8" t="n">
        <x:f>IFERROR(INDEX('02x_Accelerator_Catalog'!$D$2:$D$11,MATCH(E458,'02x_Accelerator_Catalog'!$B$2:$B$11,0)),"")</x:f>
        <x:v>2.1</x:v>
      </x:c>
      <x:c r="H458" s="17" t="n">
        <x:v>0.174</x:v>
      </x:c>
      <x:c r="I458" s="6" t="n">
        <x:f>SUMIFS($H$2:$H$573,$B$2:$B$573,B458,$C$2:$C$573,C458,$D$2:$D$573,D458)</x:f>
        <x:v>1</x:v>
      </x:c>
      <x:c r="J458" s="3" t="inlineStr">
        <x:is>
          <x:t xml:space="preserve">legacy_company_gpu_mix_fallback</x:t>
        </x:is>
      </x:c>
      <x:c r="K458" s="3" t="inlineStr">
        <x:is>
          <x:t xml:space="preserve">SRC_DEEPSEEK_V3; SRC_DEEPSEEK_R1; SRC_DEEPSEEK_H800_INFERENCE</x:t>
        </x:is>
      </x:c>
      <x:c r="L458" s="3" t="inlineStr">
        <x:is>
          <x:t xml:space="preserve">No CSP-level chip quantity seed was available; prior company-level GPU/ASIC mix is retained as fallback.</x:t>
        </x:is>
      </x:c>
    </x:row>
    <x:row r="459">
      <x:c r="A459" s="5" t="str">
        <x:f>B459&amp;"|"&amp;C459&amp;"|"&amp;D459&amp;"|"&amp;E459</x:f>
        <x:v>Bear|Legacy company envelope - DeepSeek|2027|H100/H200/A100 class</x:v>
      </x:c>
      <x:c r="B459" s="3" t="inlineStr">
        <x:is>
          <x:t xml:space="preserve">Bear</x:t>
        </x:is>
      </x:c>
      <x:c r="C459" s="3" t="inlineStr">
        <x:is>
          <x:t xml:space="preserve">Legacy company envelope - DeepSeek</x:t>
        </x:is>
      </x:c>
      <x:c r="D459" s="3" t="n">
        <x:v>2027</x:v>
      </x:c>
      <x:c r="E459" s="25" t="inlineStr">
        <x:is>
          <x:t xml:space="preserve">H100/H200/A100 class</x:t>
        </x:is>
      </x:c>
      <x:c r="F459" s="5" t="str">
        <x:f>IFERROR(INDEX('02x_Accelerator_Catalog'!$C$2:$C$11,MATCH(E459,'02x_Accelerator_Catalog'!$B$2:$B$11,0)),"purpose_or_unbenchmarked")</x:f>
        <x:v>h200_reference</x:v>
      </x:c>
      <x:c r="G459" s="8" t="n">
        <x:f>IFERROR(INDEX('02x_Accelerator_Catalog'!$D$2:$D$11,MATCH(E459,'02x_Accelerator_Catalog'!$B$2:$B$11,0)),"")</x:f>
        <x:v>1.73</x:v>
      </x:c>
      <x:c r="H459" s="17" t="n">
        <x:v>0.438</x:v>
      </x:c>
      <x:c r="I459" s="6" t="n">
        <x:f>SUMIFS($H$2:$H$573,$B$2:$B$573,B459,$C$2:$C$573,C459,$D$2:$D$573,D459)</x:f>
        <x:v>1</x:v>
      </x:c>
      <x:c r="J459" s="3" t="inlineStr">
        <x:is>
          <x:t xml:space="preserve">legacy_company_gpu_mix_fallback</x:t>
        </x:is>
      </x:c>
      <x:c r="K459" s="3" t="inlineStr">
        <x:is>
          <x:t xml:space="preserve">SRC_DEEPSEEK_V3; SRC_DEEPSEEK_R1; SRC_DEEPSEEK_H800_INFERENCE</x:t>
        </x:is>
      </x:c>
      <x:c r="L459" s="3" t="inlineStr">
        <x:is>
          <x:t xml:space="preserve">No CSP-level chip quantity seed was available; prior company-level GPU/ASIC mix is retained as fallback.</x:t>
        </x:is>
      </x:c>
    </x:row>
    <x:row r="460">
      <x:c r="A460" s="5" t="str">
        <x:f>B460&amp;"|"&amp;C460&amp;"|"&amp;D460&amp;"|"&amp;E460</x:f>
        <x:v>Bear|Legacy company envelope - DeepSeek|2028|B200/B300 class</x:v>
      </x:c>
      <x:c r="B460" s="3" t="inlineStr">
        <x:is>
          <x:t xml:space="preserve">Bear</x:t>
        </x:is>
      </x:c>
      <x:c r="C460" s="3" t="inlineStr">
        <x:is>
          <x:t xml:space="preserve">Legacy company envelope - DeepSeek</x:t>
        </x:is>
      </x:c>
      <x:c r="D460" s="3" t="n">
        <x:v>2028</x:v>
      </x:c>
      <x:c r="E460" s="25" t="inlineStr">
        <x:is>
          <x:t xml:space="preserve">B200/B300 class</x:t>
        </x:is>
      </x:c>
      <x:c r="F460" s="5" t="str">
        <x:f>IFERROR(INDEX('02x_Accelerator_Catalog'!$C$2:$C$11,MATCH(E460,'02x_Accelerator_Catalog'!$B$2:$B$11,0)),"purpose_or_unbenchmarked")</x:f>
        <x:v>b200_reference</x:v>
      </x:c>
      <x:c r="G460" s="8" t="n">
        <x:f>IFERROR(INDEX('02x_Accelerator_Catalog'!$D$2:$D$11,MATCH(E460,'02x_Accelerator_Catalog'!$B$2:$B$11,0)),"")</x:f>
        <x:v>2.17</x:v>
      </x:c>
      <x:c r="H460" s="17" t="n">
        <x:v>0.375</x:v>
      </x:c>
      <x:c r="I460" s="6" t="n">
        <x:f>SUMIFS($H$2:$H$573,$B$2:$B$573,B460,$C$2:$C$573,C460,$D$2:$D$573,D460)</x:f>
        <x:v>1</x:v>
      </x:c>
      <x:c r="J460" s="3" t="inlineStr">
        <x:is>
          <x:t xml:space="preserve">legacy_company_gpu_mix_fallback</x:t>
        </x:is>
      </x:c>
      <x:c r="K460" s="3" t="inlineStr">
        <x:is>
          <x:t xml:space="preserve">SRC_DEEPSEEK_V3; SRC_DEEPSEEK_R1; SRC_DEEPSEEK_H800_INFERENCE</x:t>
        </x:is>
      </x:c>
      <x:c r="L460" s="3" t="inlineStr">
        <x:is>
          <x:t xml:space="preserve">No CSP-level chip quantity seed was available; prior company-level GPU/ASIC mix is retained as fallback.</x:t>
        </x:is>
      </x:c>
    </x:row>
    <x:row r="461">
      <x:c r="A461" s="5" t="str">
        <x:f>B461&amp;"|"&amp;C461&amp;"|"&amp;D461&amp;"|"&amp;E461</x:f>
        <x:v>Bear|Legacy company envelope - DeepSeek|2028|GB200/GB300 class</x:v>
      </x:c>
      <x:c r="B461" s="3" t="inlineStr">
        <x:is>
          <x:t xml:space="preserve">Bear</x:t>
        </x:is>
      </x:c>
      <x:c r="C461" s="3" t="inlineStr">
        <x:is>
          <x:t xml:space="preserve">Legacy company envelope - DeepSeek</x:t>
        </x:is>
      </x:c>
      <x:c r="D461" s="3" t="n">
        <x:v>2028</x:v>
      </x:c>
      <x:c r="E461" s="25" t="inlineStr">
        <x:is>
          <x:t xml:space="preserve">GB200/GB300 class</x:t>
        </x:is>
      </x:c>
      <x:c r="F461" s="5" t="str">
        <x:f>IFERROR(INDEX('02x_Accelerator_Catalog'!$C$2:$C$11,MATCH(E461,'02x_Accelerator_Catalog'!$B$2:$B$11,0)),"purpose_or_unbenchmarked")</x:f>
        <x:v>gb200_reference</x:v>
      </x:c>
      <x:c r="G461" s="8" t="n">
        <x:f>IFERROR(INDEX('02x_Accelerator_Catalog'!$D$2:$D$11,MATCH(E461,'02x_Accelerator_Catalog'!$B$2:$B$11,0)),"")</x:f>
        <x:v>2.1</x:v>
      </x:c>
      <x:c r="H461" s="17" t="n">
        <x:v>0.3</x:v>
      </x:c>
      <x:c r="I461" s="6" t="n">
        <x:f>SUMIFS($H$2:$H$573,$B$2:$B$573,B461,$C$2:$C$573,C461,$D$2:$D$573,D461)</x:f>
        <x:v>1</x:v>
      </x:c>
      <x:c r="J461" s="3" t="inlineStr">
        <x:is>
          <x:t xml:space="preserve">legacy_company_gpu_mix_fallback</x:t>
        </x:is>
      </x:c>
      <x:c r="K461" s="3" t="inlineStr">
        <x:is>
          <x:t xml:space="preserve">SRC_DEEPSEEK_V3; SRC_DEEPSEEK_R1; SRC_DEEPSEEK_H800_INFERENCE</x:t>
        </x:is>
      </x:c>
      <x:c r="L461" s="3" t="inlineStr">
        <x:is>
          <x:t xml:space="preserve">No CSP-level chip quantity seed was available; prior company-level GPU/ASIC mix is retained as fallback.</x:t>
        </x:is>
      </x:c>
    </x:row>
    <x:row r="462">
      <x:c r="A462" s="5" t="str">
        <x:f>B462&amp;"|"&amp;C462&amp;"|"&amp;D462&amp;"|"&amp;E462</x:f>
        <x:v>Bear|Legacy company envelope - DeepSeek|2028|H100/H200/A100 class</x:v>
      </x:c>
      <x:c r="B462" s="3" t="inlineStr">
        <x:is>
          <x:t xml:space="preserve">Bear</x:t>
        </x:is>
      </x:c>
      <x:c r="C462" s="3" t="inlineStr">
        <x:is>
          <x:t xml:space="preserve">Legacy company envelope - DeepSeek</x:t>
        </x:is>
      </x:c>
      <x:c r="D462" s="3" t="n">
        <x:v>2028</x:v>
      </x:c>
      <x:c r="E462" s="25" t="inlineStr">
        <x:is>
          <x:t xml:space="preserve">H100/H200/A100 class</x:t>
        </x:is>
      </x:c>
      <x:c r="F462" s="5" t="str">
        <x:f>IFERROR(INDEX('02x_Accelerator_Catalog'!$C$2:$C$11,MATCH(E462,'02x_Accelerator_Catalog'!$B$2:$B$11,0)),"purpose_or_unbenchmarked")</x:f>
        <x:v>h200_reference</x:v>
      </x:c>
      <x:c r="G462" s="8" t="n">
        <x:f>IFERROR(INDEX('02x_Accelerator_Catalog'!$D$2:$D$11,MATCH(E462,'02x_Accelerator_Catalog'!$B$2:$B$11,0)),"")</x:f>
        <x:v>1.73</x:v>
      </x:c>
      <x:c r="H462" s="17" t="n">
        <x:v>0.325</x:v>
      </x:c>
      <x:c r="I462" s="6" t="n">
        <x:f>SUMIFS($H$2:$H$573,$B$2:$B$573,B462,$C$2:$C$573,C462,$D$2:$D$573,D462)</x:f>
        <x:v>1</x:v>
      </x:c>
      <x:c r="J462" s="3" t="inlineStr">
        <x:is>
          <x:t xml:space="preserve">legacy_company_gpu_mix_fallback</x:t>
        </x:is>
      </x:c>
      <x:c r="K462" s="3" t="inlineStr">
        <x:is>
          <x:t xml:space="preserve">SRC_DEEPSEEK_V3; SRC_DEEPSEEK_R1; SRC_DEEPSEEK_H800_INFERENCE</x:t>
        </x:is>
      </x:c>
      <x:c r="L462" s="3" t="inlineStr">
        <x:is>
          <x:t xml:space="preserve">No CSP-level chip quantity seed was available; prior company-level GPU/ASIC mix is retained as fallback.</x:t>
        </x:is>
      </x:c>
    </x:row>
    <x:row r="463">
      <x:c r="A463" s="5" t="str">
        <x:f>B463&amp;"|"&amp;C463&amp;"|"&amp;D463&amp;"|"&amp;E463</x:f>
        <x:v>Bear|Legacy company envelope - DeepSeek|2029|B200/B300 class</x:v>
      </x:c>
      <x:c r="B463" s="3" t="inlineStr">
        <x:is>
          <x:t xml:space="preserve">Bear</x:t>
        </x:is>
      </x:c>
      <x:c r="C463" s="3" t="inlineStr">
        <x:is>
          <x:t xml:space="preserve">Legacy company envelope - DeepSeek</x:t>
        </x:is>
      </x:c>
      <x:c r="D463" s="3" t="n">
        <x:v>2029</x:v>
      </x:c>
      <x:c r="E463" s="25" t="inlineStr">
        <x:is>
          <x:t xml:space="preserve">B200/B300 class</x:t>
        </x:is>
      </x:c>
      <x:c r="F463" s="5" t="str">
        <x:f>IFERROR(INDEX('02x_Accelerator_Catalog'!$C$2:$C$11,MATCH(E463,'02x_Accelerator_Catalog'!$B$2:$B$11,0)),"purpose_or_unbenchmarked")</x:f>
        <x:v>b200_reference</x:v>
      </x:c>
      <x:c r="G463" s="8" t="n">
        <x:f>IFERROR(INDEX('02x_Accelerator_Catalog'!$D$2:$D$11,MATCH(E463,'02x_Accelerator_Catalog'!$B$2:$B$11,0)),"")</x:f>
        <x:v>2.17</x:v>
      </x:c>
      <x:c r="H463" s="17" t="n">
        <x:v>0.362</x:v>
      </x:c>
      <x:c r="I463" s="6" t="n">
        <x:f>SUMIFS($H$2:$H$573,$B$2:$B$573,B463,$C$2:$C$573,C463,$D$2:$D$573,D463)</x:f>
        <x:v>0.9999999999999999</x:v>
      </x:c>
      <x:c r="J463" s="3" t="inlineStr">
        <x:is>
          <x:t xml:space="preserve">legacy_company_gpu_mix_fallback</x:t>
        </x:is>
      </x:c>
      <x:c r="K463" s="3" t="inlineStr">
        <x:is>
          <x:t xml:space="preserve">SRC_DEEPSEEK_V3; SRC_DEEPSEEK_R1; SRC_DEEPSEEK_H800_INFERENCE</x:t>
        </x:is>
      </x:c>
      <x:c r="L463" s="3" t="inlineStr">
        <x:is>
          <x:t xml:space="preserve">No CSP-level chip quantity seed was available; prior company-level GPU/ASIC mix is retained as fallback.</x:t>
        </x:is>
      </x:c>
    </x:row>
    <x:row r="464">
      <x:c r="A464" s="5" t="str">
        <x:f>B464&amp;"|"&amp;C464&amp;"|"&amp;D464&amp;"|"&amp;E464</x:f>
        <x:v>Bear|Legacy company envelope - DeepSeek|2029|GB200/GB300 class</x:v>
      </x:c>
      <x:c r="B464" s="3" t="inlineStr">
        <x:is>
          <x:t xml:space="preserve">Bear</x:t>
        </x:is>
      </x:c>
      <x:c r="C464" s="3" t="inlineStr">
        <x:is>
          <x:t xml:space="preserve">Legacy company envelope - DeepSeek</x:t>
        </x:is>
      </x:c>
      <x:c r="D464" s="3" t="n">
        <x:v>2029</x:v>
      </x:c>
      <x:c r="E464" s="25" t="inlineStr">
        <x:is>
          <x:t xml:space="preserve">GB200/GB300 class</x:t>
        </x:is>
      </x:c>
      <x:c r="F464" s="5" t="str">
        <x:f>IFERROR(INDEX('02x_Accelerator_Catalog'!$C$2:$C$11,MATCH(E464,'02x_Accelerator_Catalog'!$B$2:$B$11,0)),"purpose_or_unbenchmarked")</x:f>
        <x:v>gb200_reference</x:v>
      </x:c>
      <x:c r="G464" s="8" t="n">
        <x:f>IFERROR(INDEX('02x_Accelerator_Catalog'!$D$2:$D$11,MATCH(E464,'02x_Accelerator_Catalog'!$B$2:$B$11,0)),"")</x:f>
        <x:v>2.1</x:v>
      </x:c>
      <x:c r="H464" s="17" t="n">
        <x:v>0.425</x:v>
      </x:c>
      <x:c r="I464" s="6" t="n">
        <x:f>SUMIFS($H$2:$H$573,$B$2:$B$573,B464,$C$2:$C$573,C464,$D$2:$D$573,D464)</x:f>
        <x:v>0.9999999999999999</x:v>
      </x:c>
      <x:c r="J464" s="3" t="inlineStr">
        <x:is>
          <x:t xml:space="preserve">legacy_company_gpu_mix_fallback</x:t>
        </x:is>
      </x:c>
      <x:c r="K464" s="3" t="inlineStr">
        <x:is>
          <x:t xml:space="preserve">SRC_DEEPSEEK_V3; SRC_DEEPSEEK_R1; SRC_DEEPSEEK_H800_INFERENCE</x:t>
        </x:is>
      </x:c>
      <x:c r="L464" s="3" t="inlineStr">
        <x:is>
          <x:t xml:space="preserve">No CSP-level chip quantity seed was available; prior company-level GPU/ASIC mix is retained as fallback.</x:t>
        </x:is>
      </x:c>
    </x:row>
    <x:row r="465">
      <x:c r="A465" s="5" t="str">
        <x:f>B465&amp;"|"&amp;C465&amp;"|"&amp;D465&amp;"|"&amp;E465</x:f>
        <x:v>Bear|Legacy company envelope - DeepSeek|2029|H100/H200/A100 class</x:v>
      </x:c>
      <x:c r="B465" s="3" t="inlineStr">
        <x:is>
          <x:t xml:space="preserve">Bear</x:t>
        </x:is>
      </x:c>
      <x:c r="C465" s="3" t="inlineStr">
        <x:is>
          <x:t xml:space="preserve">Legacy company envelope - DeepSeek</x:t>
        </x:is>
      </x:c>
      <x:c r="D465" s="3" t="n">
        <x:v>2029</x:v>
      </x:c>
      <x:c r="E465" s="25" t="inlineStr">
        <x:is>
          <x:t xml:space="preserve">H100/H200/A100 class</x:t>
        </x:is>
      </x:c>
      <x:c r="F465" s="5" t="str">
        <x:f>IFERROR(INDEX('02x_Accelerator_Catalog'!$C$2:$C$11,MATCH(E465,'02x_Accelerator_Catalog'!$B$2:$B$11,0)),"purpose_or_unbenchmarked")</x:f>
        <x:v>h200_reference</x:v>
      </x:c>
      <x:c r="G465" s="8" t="n">
        <x:f>IFERROR(INDEX('02x_Accelerator_Catalog'!$D$2:$D$11,MATCH(E465,'02x_Accelerator_Catalog'!$B$2:$B$11,0)),"")</x:f>
        <x:v>1.73</x:v>
      </x:c>
      <x:c r="H465" s="17" t="n">
        <x:v>0.213</x:v>
      </x:c>
      <x:c r="I465" s="6" t="n">
        <x:f>SUMIFS($H$2:$H$573,$B$2:$B$573,B465,$C$2:$C$573,C465,$D$2:$D$573,D465)</x:f>
        <x:v>0.9999999999999999</x:v>
      </x:c>
      <x:c r="J465" s="3" t="inlineStr">
        <x:is>
          <x:t xml:space="preserve">legacy_company_gpu_mix_fallback</x:t>
        </x:is>
      </x:c>
      <x:c r="K465" s="3" t="inlineStr">
        <x:is>
          <x:t xml:space="preserve">SRC_DEEPSEEK_V3; SRC_DEEPSEEK_R1; SRC_DEEPSEEK_H800_INFERENCE</x:t>
        </x:is>
      </x:c>
      <x:c r="L465" s="3" t="inlineStr">
        <x:is>
          <x:t xml:space="preserve">No CSP-level chip quantity seed was available; prior company-level GPU/ASIC mix is retained as fallback.</x:t>
        </x:is>
      </x:c>
    </x:row>
    <x:row r="466">
      <x:c r="A466" s="5" t="str">
        <x:f>B466&amp;"|"&amp;C466&amp;"|"&amp;D466&amp;"|"&amp;E466</x:f>
        <x:v>Bear|Legacy company envelope - DeepSeek|2030|B200/B300 class</x:v>
      </x:c>
      <x:c r="B466" s="3" t="inlineStr">
        <x:is>
          <x:t xml:space="preserve">Bear</x:t>
        </x:is>
      </x:c>
      <x:c r="C466" s="3" t="inlineStr">
        <x:is>
          <x:t xml:space="preserve">Legacy company envelope - DeepSeek</x:t>
        </x:is>
      </x:c>
      <x:c r="D466" s="3" t="n">
        <x:v>2030</x:v>
      </x:c>
      <x:c r="E466" s="25" t="inlineStr">
        <x:is>
          <x:t xml:space="preserve">B200/B300 class</x:t>
        </x:is>
      </x:c>
      <x:c r="F466" s="5" t="str">
        <x:f>IFERROR(INDEX('02x_Accelerator_Catalog'!$C$2:$C$11,MATCH(E466,'02x_Accelerator_Catalog'!$B$2:$B$11,0)),"purpose_or_unbenchmarked")</x:f>
        <x:v>b200_reference</x:v>
      </x:c>
      <x:c r="G466" s="8" t="n">
        <x:f>IFERROR(INDEX('02x_Accelerator_Catalog'!$D$2:$D$11,MATCH(E466,'02x_Accelerator_Catalog'!$B$2:$B$11,0)),"")</x:f>
        <x:v>2.17</x:v>
      </x:c>
      <x:c r="H466" s="17" t="n">
        <x:v>0.35</x:v>
      </x:c>
      <x:c r="I466" s="6" t="n">
        <x:f>SUMIFS($H$2:$H$573,$B$2:$B$573,B466,$C$2:$C$573,C466,$D$2:$D$573,D466)</x:f>
        <x:v>1</x:v>
      </x:c>
      <x:c r="J466" s="3" t="inlineStr">
        <x:is>
          <x:t xml:space="preserve">legacy_company_gpu_mix_fallback</x:t>
        </x:is>
      </x:c>
      <x:c r="K466" s="3" t="inlineStr">
        <x:is>
          <x:t xml:space="preserve">SRC_DEEPSEEK_V3; SRC_DEEPSEEK_R1; SRC_DEEPSEEK_H800_INFERENCE</x:t>
        </x:is>
      </x:c>
      <x:c r="L466" s="3" t="inlineStr">
        <x:is>
          <x:t xml:space="preserve">No CSP-level chip quantity seed was available; prior company-level GPU/ASIC mix is retained as fallback.</x:t>
        </x:is>
      </x:c>
    </x:row>
    <x:row r="467">
      <x:c r="A467" s="5" t="str">
        <x:f>B467&amp;"|"&amp;C467&amp;"|"&amp;D467&amp;"|"&amp;E467</x:f>
        <x:v>Bear|Legacy company envelope - DeepSeek|2030|GB200/GB300 class</x:v>
      </x:c>
      <x:c r="B467" s="3" t="inlineStr">
        <x:is>
          <x:t xml:space="preserve">Bear</x:t>
        </x:is>
      </x:c>
      <x:c r="C467" s="3" t="inlineStr">
        <x:is>
          <x:t xml:space="preserve">Legacy company envelope - DeepSeek</x:t>
        </x:is>
      </x:c>
      <x:c r="D467" s="3" t="n">
        <x:v>2030</x:v>
      </x:c>
      <x:c r="E467" s="25" t="inlineStr">
        <x:is>
          <x:t xml:space="preserve">GB200/GB300 class</x:t>
        </x:is>
      </x:c>
      <x:c r="F467" s="5" t="str">
        <x:f>IFERROR(INDEX('02x_Accelerator_Catalog'!$C$2:$C$11,MATCH(E467,'02x_Accelerator_Catalog'!$B$2:$B$11,0)),"purpose_or_unbenchmarked")</x:f>
        <x:v>gb200_reference</x:v>
      </x:c>
      <x:c r="G467" s="8" t="n">
        <x:f>IFERROR(INDEX('02x_Accelerator_Catalog'!$D$2:$D$11,MATCH(E467,'02x_Accelerator_Catalog'!$B$2:$B$11,0)),"")</x:f>
        <x:v>2.1</x:v>
      </x:c>
      <x:c r="H467" s="17" t="n">
        <x:v>0.55</x:v>
      </x:c>
      <x:c r="I467" s="6" t="n">
        <x:f>SUMIFS($H$2:$H$573,$B$2:$B$573,B467,$C$2:$C$573,C467,$D$2:$D$573,D467)</x:f>
        <x:v>1</x:v>
      </x:c>
      <x:c r="J467" s="3" t="inlineStr">
        <x:is>
          <x:t xml:space="preserve">legacy_company_gpu_mix_fallback</x:t>
        </x:is>
      </x:c>
      <x:c r="K467" s="3" t="inlineStr">
        <x:is>
          <x:t xml:space="preserve">SRC_DEEPSEEK_V3; SRC_DEEPSEEK_R1; SRC_DEEPSEEK_H800_INFERENCE</x:t>
        </x:is>
      </x:c>
      <x:c r="L467" s="3" t="inlineStr">
        <x:is>
          <x:t xml:space="preserve">No CSP-level chip quantity seed was available; prior company-level GPU/ASIC mix is retained as fallback.</x:t>
        </x:is>
      </x:c>
    </x:row>
    <x:row r="468">
      <x:c r="A468" s="5" t="str">
        <x:f>B468&amp;"|"&amp;C468&amp;"|"&amp;D468&amp;"|"&amp;E468</x:f>
        <x:v>Bear|Legacy company envelope - DeepSeek|2030|H100/H200/A100 class</x:v>
      </x:c>
      <x:c r="B468" s="3" t="inlineStr">
        <x:is>
          <x:t xml:space="preserve">Bear</x:t>
        </x:is>
      </x:c>
      <x:c r="C468" s="3" t="inlineStr">
        <x:is>
          <x:t xml:space="preserve">Legacy company envelope - DeepSeek</x:t>
        </x:is>
      </x:c>
      <x:c r="D468" s="3" t="n">
        <x:v>2030</x:v>
      </x:c>
      <x:c r="E468" s="25" t="inlineStr">
        <x:is>
          <x:t xml:space="preserve">H100/H200/A100 class</x:t>
        </x:is>
      </x:c>
      <x:c r="F468" s="5" t="str">
        <x:f>IFERROR(INDEX('02x_Accelerator_Catalog'!$C$2:$C$11,MATCH(E468,'02x_Accelerator_Catalog'!$B$2:$B$11,0)),"purpose_or_unbenchmarked")</x:f>
        <x:v>h200_reference</x:v>
      </x:c>
      <x:c r="G468" s="8" t="n">
        <x:f>IFERROR(INDEX('02x_Accelerator_Catalog'!$D$2:$D$11,MATCH(E468,'02x_Accelerator_Catalog'!$B$2:$B$11,0)),"")</x:f>
        <x:v>1.73</x:v>
      </x:c>
      <x:c r="H468" s="17" t="n">
        <x:v>0.1</x:v>
      </x:c>
      <x:c r="I468" s="6" t="n">
        <x:f>SUMIFS($H$2:$H$573,$B$2:$B$573,B468,$C$2:$C$573,C468,$D$2:$D$573,D468)</x:f>
        <x:v>1</x:v>
      </x:c>
      <x:c r="J468" s="3" t="inlineStr">
        <x:is>
          <x:t xml:space="preserve">legacy_company_gpu_mix_fallback</x:t>
        </x:is>
      </x:c>
      <x:c r="K468" s="3" t="inlineStr">
        <x:is>
          <x:t xml:space="preserve">SRC_DEEPSEEK_V3; SRC_DEEPSEEK_R1; SRC_DEEPSEEK_H800_INFERENCE</x:t>
        </x:is>
      </x:c>
      <x:c r="L468" s="3" t="inlineStr">
        <x:is>
          <x:t xml:space="preserve">No CSP-level chip quantity seed was available; prior company-level GPU/ASIC mix is retained as fallback.</x:t>
        </x:is>
      </x:c>
    </x:row>
    <x:row r="469">
      <x:c r="A469" s="5" t="str">
        <x:f>B469&amp;"|"&amp;C469&amp;"|"&amp;D469&amp;"|"&amp;E469</x:f>
        <x:v>Bear|Legacy company envelope - Tencent|2026|B200/B300 class</x:v>
      </x:c>
      <x:c r="B469" s="3" t="inlineStr">
        <x:is>
          <x:t xml:space="preserve">Bear</x:t>
        </x:is>
      </x:c>
      <x:c r="C469" s="3" t="inlineStr">
        <x:is>
          <x:t xml:space="preserve">Legacy company envelope - Tencent</x:t>
        </x:is>
      </x:c>
      <x:c r="D469" s="3" t="n">
        <x:v>2026</x:v>
      </x:c>
      <x:c r="E469" s="25" t="inlineStr">
        <x:is>
          <x:t xml:space="preserve">B200/B300 class</x:t>
        </x:is>
      </x:c>
      <x:c r="F469" s="5" t="str">
        <x:f>IFERROR(INDEX('02x_Accelerator_Catalog'!$C$2:$C$11,MATCH(E469,'02x_Accelerator_Catalog'!$B$2:$B$11,0)),"purpose_or_unbenchmarked")</x:f>
        <x:v>b200_reference</x:v>
      </x:c>
      <x:c r="G469" s="8" t="n">
        <x:f>IFERROR(INDEX('02x_Accelerator_Catalog'!$D$2:$D$11,MATCH(E469,'02x_Accelerator_Catalog'!$B$2:$B$11,0)),"")</x:f>
        <x:v>2.17</x:v>
      </x:c>
      <x:c r="H469" s="17" t="n">
        <x:v>0.4</x:v>
      </x:c>
      <x:c r="I469" s="6" t="n">
        <x:f>SUMIFS($H$2:$H$573,$B$2:$B$573,B469,$C$2:$C$573,C469,$D$2:$D$573,D469)</x:f>
        <x:v>1</x:v>
      </x:c>
      <x:c r="J469" s="3" t="inlineStr">
        <x:is>
          <x:t xml:space="preserve">legacy_company_gpu_mix_fallback</x:t>
        </x:is>
      </x:c>
      <x:c r="K469" s="3" t="inlineStr">
        <x:is>
          <x:t xml:space="preserve">SRC_TENCENT_HUNYUAN; SRC_TENCENT_HY3; SRC_TENCENT_AI_INFRA_MOE</x:t>
        </x:is>
      </x:c>
      <x:c r="L469" s="3" t="inlineStr">
        <x:is>
          <x:t xml:space="preserve">No CSP-level chip quantity seed was available; prior company-level GPU/ASIC mix is retained as fallback.</x:t>
        </x:is>
      </x:c>
    </x:row>
    <x:row r="470">
      <x:c r="A470" s="5" t="str">
        <x:f>B470&amp;"|"&amp;C470&amp;"|"&amp;D470&amp;"|"&amp;E470</x:f>
        <x:v>Bear|Legacy company envelope - Tencent|2026|GB200/GB300 class</x:v>
      </x:c>
      <x:c r="B470" s="3" t="inlineStr">
        <x:is>
          <x:t xml:space="preserve">Bear</x:t>
        </x:is>
      </x:c>
      <x:c r="C470" s="3" t="inlineStr">
        <x:is>
          <x:t xml:space="preserve">Legacy company envelope - Tencent</x:t>
        </x:is>
      </x:c>
      <x:c r="D470" s="3" t="n">
        <x:v>2026</x:v>
      </x:c>
      <x:c r="E470" s="25" t="inlineStr">
        <x:is>
          <x:t xml:space="preserve">GB200/GB300 class</x:t>
        </x:is>
      </x:c>
      <x:c r="F470" s="5" t="str">
        <x:f>IFERROR(INDEX('02x_Accelerator_Catalog'!$C$2:$C$11,MATCH(E470,'02x_Accelerator_Catalog'!$B$2:$B$11,0)),"purpose_or_unbenchmarked")</x:f>
        <x:v>gb200_reference</x:v>
      </x:c>
      <x:c r="G470" s="8" t="n">
        <x:f>IFERROR(INDEX('02x_Accelerator_Catalog'!$D$2:$D$11,MATCH(E470,'02x_Accelerator_Catalog'!$B$2:$B$11,0)),"")</x:f>
        <x:v>2.1</x:v>
      </x:c>
      <x:c r="H470" s="17" t="n">
        <x:v>0.05</x:v>
      </x:c>
      <x:c r="I470" s="6" t="n">
        <x:f>SUMIFS($H$2:$H$573,$B$2:$B$573,B470,$C$2:$C$573,C470,$D$2:$D$573,D470)</x:f>
        <x:v>1</x:v>
      </x:c>
      <x:c r="J470" s="3" t="inlineStr">
        <x:is>
          <x:t xml:space="preserve">legacy_company_gpu_mix_fallback</x:t>
        </x:is>
      </x:c>
      <x:c r="K470" s="3" t="inlineStr">
        <x:is>
          <x:t xml:space="preserve">SRC_TENCENT_HUNYUAN; SRC_TENCENT_HY3; SRC_TENCENT_AI_INFRA_MOE</x:t>
        </x:is>
      </x:c>
      <x:c r="L470" s="3" t="inlineStr">
        <x:is>
          <x:t xml:space="preserve">No CSP-level chip quantity seed was available; prior company-level GPU/ASIC mix is retained as fallback.</x:t>
        </x:is>
      </x:c>
    </x:row>
    <x:row r="471">
      <x:c r="A471" s="5" t="str">
        <x:f>B471&amp;"|"&amp;C471&amp;"|"&amp;D471&amp;"|"&amp;E471</x:f>
        <x:v>Bear|Legacy company envelope - Tencent|2026|H100/H200/A100 class</x:v>
      </x:c>
      <x:c r="B471" s="3" t="inlineStr">
        <x:is>
          <x:t xml:space="preserve">Bear</x:t>
        </x:is>
      </x:c>
      <x:c r="C471" s="3" t="inlineStr">
        <x:is>
          <x:t xml:space="preserve">Legacy company envelope - Tencent</x:t>
        </x:is>
      </x:c>
      <x:c r="D471" s="3" t="n">
        <x:v>2026</x:v>
      </x:c>
      <x:c r="E471" s="25" t="inlineStr">
        <x:is>
          <x:t xml:space="preserve">H100/H200/A100 class</x:t>
        </x:is>
      </x:c>
      <x:c r="F471" s="5" t="str">
        <x:f>IFERROR(INDEX('02x_Accelerator_Catalog'!$C$2:$C$11,MATCH(E471,'02x_Accelerator_Catalog'!$B$2:$B$11,0)),"purpose_or_unbenchmarked")</x:f>
        <x:v>h200_reference</x:v>
      </x:c>
      <x:c r="G471" s="8" t="n">
        <x:f>IFERROR(INDEX('02x_Accelerator_Catalog'!$D$2:$D$11,MATCH(E471,'02x_Accelerator_Catalog'!$B$2:$B$11,0)),"")</x:f>
        <x:v>1.73</x:v>
      </x:c>
      <x:c r="H471" s="17" t="n">
        <x:v>0.55</x:v>
      </x:c>
      <x:c r="I471" s="6" t="n">
        <x:f>SUMIFS($H$2:$H$573,$B$2:$B$573,B471,$C$2:$C$573,C471,$D$2:$D$573,D471)</x:f>
        <x:v>1</x:v>
      </x:c>
      <x:c r="J471" s="3" t="inlineStr">
        <x:is>
          <x:t xml:space="preserve">legacy_company_gpu_mix_fallback</x:t>
        </x:is>
      </x:c>
      <x:c r="K471" s="3" t="inlineStr">
        <x:is>
          <x:t xml:space="preserve">SRC_TENCENT_HUNYUAN; SRC_TENCENT_HY3; SRC_TENCENT_AI_INFRA_MOE</x:t>
        </x:is>
      </x:c>
      <x:c r="L471" s="3" t="inlineStr">
        <x:is>
          <x:t xml:space="preserve">No CSP-level chip quantity seed was available; prior company-level GPU/ASIC mix is retained as fallback.</x:t>
        </x:is>
      </x:c>
    </x:row>
    <x:row r="472">
      <x:c r="A472" s="5" t="str">
        <x:f>B472&amp;"|"&amp;C472&amp;"|"&amp;D472&amp;"|"&amp;E472</x:f>
        <x:v>Bear|Legacy company envelope - Tencent|2027|B200/B300 class</x:v>
      </x:c>
      <x:c r="B472" s="3" t="inlineStr">
        <x:is>
          <x:t xml:space="preserve">Bear</x:t>
        </x:is>
      </x:c>
      <x:c r="C472" s="3" t="inlineStr">
        <x:is>
          <x:t xml:space="preserve">Legacy company envelope - Tencent</x:t>
        </x:is>
      </x:c>
      <x:c r="D472" s="3" t="n">
        <x:v>2027</x:v>
      </x:c>
      <x:c r="E472" s="25" t="inlineStr">
        <x:is>
          <x:t xml:space="preserve">B200/B300 class</x:t>
        </x:is>
      </x:c>
      <x:c r="F472" s="5" t="str">
        <x:f>IFERROR(INDEX('02x_Accelerator_Catalog'!$C$2:$C$11,MATCH(E472,'02x_Accelerator_Catalog'!$B$2:$B$11,0)),"purpose_or_unbenchmarked")</x:f>
        <x:v>b200_reference</x:v>
      </x:c>
      <x:c r="G472" s="8" t="n">
        <x:f>IFERROR(INDEX('02x_Accelerator_Catalog'!$D$2:$D$11,MATCH(E472,'02x_Accelerator_Catalog'!$B$2:$B$11,0)),"")</x:f>
        <x:v>2.17</x:v>
      </x:c>
      <x:c r="H472" s="17" t="n">
        <x:v>0.388</x:v>
      </x:c>
      <x:c r="I472" s="6" t="n">
        <x:f>SUMIFS($H$2:$H$573,$B$2:$B$573,B472,$C$2:$C$573,C472,$D$2:$D$573,D472)</x:f>
        <x:v>1</x:v>
      </x:c>
      <x:c r="J472" s="3" t="inlineStr">
        <x:is>
          <x:t xml:space="preserve">legacy_company_gpu_mix_fallback</x:t>
        </x:is>
      </x:c>
      <x:c r="K472" s="3" t="inlineStr">
        <x:is>
          <x:t xml:space="preserve">SRC_TENCENT_HUNYUAN; SRC_TENCENT_HY3; SRC_TENCENT_AI_INFRA_MOE</x:t>
        </x:is>
      </x:c>
      <x:c r="L472" s="3" t="inlineStr">
        <x:is>
          <x:t xml:space="preserve">No CSP-level chip quantity seed was available; prior company-level GPU/ASIC mix is retained as fallback.</x:t>
        </x:is>
      </x:c>
    </x:row>
    <x:row r="473">
      <x:c r="A473" s="5" t="str">
        <x:f>B473&amp;"|"&amp;C473&amp;"|"&amp;D473&amp;"|"&amp;E473</x:f>
        <x:v>Bear|Legacy company envelope - Tencent|2027|GB200/GB300 class</x:v>
      </x:c>
      <x:c r="B473" s="3" t="inlineStr">
        <x:is>
          <x:t xml:space="preserve">Bear</x:t>
        </x:is>
      </x:c>
      <x:c r="C473" s="3" t="inlineStr">
        <x:is>
          <x:t xml:space="preserve">Legacy company envelope - Tencent</x:t>
        </x:is>
      </x:c>
      <x:c r="D473" s="3" t="n">
        <x:v>2027</x:v>
      </x:c>
      <x:c r="E473" s="25" t="inlineStr">
        <x:is>
          <x:t xml:space="preserve">GB200/GB300 class</x:t>
        </x:is>
      </x:c>
      <x:c r="F473" s="5" t="str">
        <x:f>IFERROR(INDEX('02x_Accelerator_Catalog'!$C$2:$C$11,MATCH(E473,'02x_Accelerator_Catalog'!$B$2:$B$11,0)),"purpose_or_unbenchmarked")</x:f>
        <x:v>gb200_reference</x:v>
      </x:c>
      <x:c r="G473" s="8" t="n">
        <x:f>IFERROR(INDEX('02x_Accelerator_Catalog'!$D$2:$D$11,MATCH(E473,'02x_Accelerator_Catalog'!$B$2:$B$11,0)),"")</x:f>
        <x:v>2.1</x:v>
      </x:c>
      <x:c r="H473" s="17" t="n">
        <x:v>0.174</x:v>
      </x:c>
      <x:c r="I473" s="6" t="n">
        <x:f>SUMIFS($H$2:$H$573,$B$2:$B$573,B473,$C$2:$C$573,C473,$D$2:$D$573,D473)</x:f>
        <x:v>1</x:v>
      </x:c>
      <x:c r="J473" s="3" t="inlineStr">
        <x:is>
          <x:t xml:space="preserve">legacy_company_gpu_mix_fallback</x:t>
        </x:is>
      </x:c>
      <x:c r="K473" s="3" t="inlineStr">
        <x:is>
          <x:t xml:space="preserve">SRC_TENCENT_HUNYUAN; SRC_TENCENT_HY3; SRC_TENCENT_AI_INFRA_MOE</x:t>
        </x:is>
      </x:c>
      <x:c r="L473" s="3" t="inlineStr">
        <x:is>
          <x:t xml:space="preserve">No CSP-level chip quantity seed was available; prior company-level GPU/ASIC mix is retained as fallback.</x:t>
        </x:is>
      </x:c>
    </x:row>
    <x:row r="474">
      <x:c r="A474" s="5" t="str">
        <x:f>B474&amp;"|"&amp;C474&amp;"|"&amp;D474&amp;"|"&amp;E474</x:f>
        <x:v>Bear|Legacy company envelope - Tencent|2027|H100/H200/A100 class</x:v>
      </x:c>
      <x:c r="B474" s="3" t="inlineStr">
        <x:is>
          <x:t xml:space="preserve">Bear</x:t>
        </x:is>
      </x:c>
      <x:c r="C474" s="3" t="inlineStr">
        <x:is>
          <x:t xml:space="preserve">Legacy company envelope - Tencent</x:t>
        </x:is>
      </x:c>
      <x:c r="D474" s="3" t="n">
        <x:v>2027</x:v>
      </x:c>
      <x:c r="E474" s="25" t="inlineStr">
        <x:is>
          <x:t xml:space="preserve">H100/H200/A100 class</x:t>
        </x:is>
      </x:c>
      <x:c r="F474" s="5" t="str">
        <x:f>IFERROR(INDEX('02x_Accelerator_Catalog'!$C$2:$C$11,MATCH(E474,'02x_Accelerator_Catalog'!$B$2:$B$11,0)),"purpose_or_unbenchmarked")</x:f>
        <x:v>h200_reference</x:v>
      </x:c>
      <x:c r="G474" s="8" t="n">
        <x:f>IFERROR(INDEX('02x_Accelerator_Catalog'!$D$2:$D$11,MATCH(E474,'02x_Accelerator_Catalog'!$B$2:$B$11,0)),"")</x:f>
        <x:v>1.73</x:v>
      </x:c>
      <x:c r="H474" s="17" t="n">
        <x:v>0.438</x:v>
      </x:c>
      <x:c r="I474" s="6" t="n">
        <x:f>SUMIFS($H$2:$H$573,$B$2:$B$573,B474,$C$2:$C$573,C474,$D$2:$D$573,D474)</x:f>
        <x:v>1</x:v>
      </x:c>
      <x:c r="J474" s="3" t="inlineStr">
        <x:is>
          <x:t xml:space="preserve">legacy_company_gpu_mix_fallback</x:t>
        </x:is>
      </x:c>
      <x:c r="K474" s="3" t="inlineStr">
        <x:is>
          <x:t xml:space="preserve">SRC_TENCENT_HUNYUAN; SRC_TENCENT_HY3; SRC_TENCENT_AI_INFRA_MOE</x:t>
        </x:is>
      </x:c>
      <x:c r="L474" s="3" t="inlineStr">
        <x:is>
          <x:t xml:space="preserve">No CSP-level chip quantity seed was available; prior company-level GPU/ASIC mix is retained as fallback.</x:t>
        </x:is>
      </x:c>
    </x:row>
    <x:row r="475">
      <x:c r="A475" s="5" t="str">
        <x:f>B475&amp;"|"&amp;C475&amp;"|"&amp;D475&amp;"|"&amp;E475</x:f>
        <x:v>Bear|Legacy company envelope - Tencent|2028|B200/B300 class</x:v>
      </x:c>
      <x:c r="B475" s="3" t="inlineStr">
        <x:is>
          <x:t xml:space="preserve">Bear</x:t>
        </x:is>
      </x:c>
      <x:c r="C475" s="3" t="inlineStr">
        <x:is>
          <x:t xml:space="preserve">Legacy company envelope - Tencent</x:t>
        </x:is>
      </x:c>
      <x:c r="D475" s="3" t="n">
        <x:v>2028</x:v>
      </x:c>
      <x:c r="E475" s="25" t="inlineStr">
        <x:is>
          <x:t xml:space="preserve">B200/B300 class</x:t>
        </x:is>
      </x:c>
      <x:c r="F475" s="5" t="str">
        <x:f>IFERROR(INDEX('02x_Accelerator_Catalog'!$C$2:$C$11,MATCH(E475,'02x_Accelerator_Catalog'!$B$2:$B$11,0)),"purpose_or_unbenchmarked")</x:f>
        <x:v>b200_reference</x:v>
      </x:c>
      <x:c r="G475" s="8" t="n">
        <x:f>IFERROR(INDEX('02x_Accelerator_Catalog'!$D$2:$D$11,MATCH(E475,'02x_Accelerator_Catalog'!$B$2:$B$11,0)),"")</x:f>
        <x:v>2.17</x:v>
      </x:c>
      <x:c r="H475" s="17" t="n">
        <x:v>0.375</x:v>
      </x:c>
      <x:c r="I475" s="6" t="n">
        <x:f>SUMIFS($H$2:$H$573,$B$2:$B$573,B475,$C$2:$C$573,C475,$D$2:$D$573,D475)</x:f>
        <x:v>1</x:v>
      </x:c>
      <x:c r="J475" s="3" t="inlineStr">
        <x:is>
          <x:t xml:space="preserve">legacy_company_gpu_mix_fallback</x:t>
        </x:is>
      </x:c>
      <x:c r="K475" s="3" t="inlineStr">
        <x:is>
          <x:t xml:space="preserve">SRC_TENCENT_HUNYUAN; SRC_TENCENT_HY3; SRC_TENCENT_AI_INFRA_MOE</x:t>
        </x:is>
      </x:c>
      <x:c r="L475" s="3" t="inlineStr">
        <x:is>
          <x:t xml:space="preserve">No CSP-level chip quantity seed was available; prior company-level GPU/ASIC mix is retained as fallback.</x:t>
        </x:is>
      </x:c>
    </x:row>
    <x:row r="476">
      <x:c r="A476" s="5" t="str">
        <x:f>B476&amp;"|"&amp;C476&amp;"|"&amp;D476&amp;"|"&amp;E476</x:f>
        <x:v>Bear|Legacy company envelope - Tencent|2028|GB200/GB300 class</x:v>
      </x:c>
      <x:c r="B476" s="3" t="inlineStr">
        <x:is>
          <x:t xml:space="preserve">Bear</x:t>
        </x:is>
      </x:c>
      <x:c r="C476" s="3" t="inlineStr">
        <x:is>
          <x:t xml:space="preserve">Legacy company envelope - Tencent</x:t>
        </x:is>
      </x:c>
      <x:c r="D476" s="3" t="n">
        <x:v>2028</x:v>
      </x:c>
      <x:c r="E476" s="25" t="inlineStr">
        <x:is>
          <x:t xml:space="preserve">GB200/GB300 class</x:t>
        </x:is>
      </x:c>
      <x:c r="F476" s="5" t="str">
        <x:f>IFERROR(INDEX('02x_Accelerator_Catalog'!$C$2:$C$11,MATCH(E476,'02x_Accelerator_Catalog'!$B$2:$B$11,0)),"purpose_or_unbenchmarked")</x:f>
        <x:v>gb200_reference</x:v>
      </x:c>
      <x:c r="G476" s="8" t="n">
        <x:f>IFERROR(INDEX('02x_Accelerator_Catalog'!$D$2:$D$11,MATCH(E476,'02x_Accelerator_Catalog'!$B$2:$B$11,0)),"")</x:f>
        <x:v>2.1</x:v>
      </x:c>
      <x:c r="H476" s="17" t="n">
        <x:v>0.3</x:v>
      </x:c>
      <x:c r="I476" s="6" t="n">
        <x:f>SUMIFS($H$2:$H$573,$B$2:$B$573,B476,$C$2:$C$573,C476,$D$2:$D$573,D476)</x:f>
        <x:v>1</x:v>
      </x:c>
      <x:c r="J476" s="3" t="inlineStr">
        <x:is>
          <x:t xml:space="preserve">legacy_company_gpu_mix_fallback</x:t>
        </x:is>
      </x:c>
      <x:c r="K476" s="3" t="inlineStr">
        <x:is>
          <x:t xml:space="preserve">SRC_TENCENT_HUNYUAN; SRC_TENCENT_HY3; SRC_TENCENT_AI_INFRA_MOE</x:t>
        </x:is>
      </x:c>
      <x:c r="L476" s="3" t="inlineStr">
        <x:is>
          <x:t xml:space="preserve">No CSP-level chip quantity seed was available; prior company-level GPU/ASIC mix is retained as fallback.</x:t>
        </x:is>
      </x:c>
    </x:row>
    <x:row r="477">
      <x:c r="A477" s="5" t="str">
        <x:f>B477&amp;"|"&amp;C477&amp;"|"&amp;D477&amp;"|"&amp;E477</x:f>
        <x:v>Bear|Legacy company envelope - Tencent|2028|H100/H200/A100 class</x:v>
      </x:c>
      <x:c r="B477" s="3" t="inlineStr">
        <x:is>
          <x:t xml:space="preserve">Bear</x:t>
        </x:is>
      </x:c>
      <x:c r="C477" s="3" t="inlineStr">
        <x:is>
          <x:t xml:space="preserve">Legacy company envelope - Tencent</x:t>
        </x:is>
      </x:c>
      <x:c r="D477" s="3" t="n">
        <x:v>2028</x:v>
      </x:c>
      <x:c r="E477" s="25" t="inlineStr">
        <x:is>
          <x:t xml:space="preserve">H100/H200/A100 class</x:t>
        </x:is>
      </x:c>
      <x:c r="F477" s="5" t="str">
        <x:f>IFERROR(INDEX('02x_Accelerator_Catalog'!$C$2:$C$11,MATCH(E477,'02x_Accelerator_Catalog'!$B$2:$B$11,0)),"purpose_or_unbenchmarked")</x:f>
        <x:v>h200_reference</x:v>
      </x:c>
      <x:c r="G477" s="8" t="n">
        <x:f>IFERROR(INDEX('02x_Accelerator_Catalog'!$D$2:$D$11,MATCH(E477,'02x_Accelerator_Catalog'!$B$2:$B$11,0)),"")</x:f>
        <x:v>1.73</x:v>
      </x:c>
      <x:c r="H477" s="17" t="n">
        <x:v>0.325</x:v>
      </x:c>
      <x:c r="I477" s="6" t="n">
        <x:f>SUMIFS($H$2:$H$573,$B$2:$B$573,B477,$C$2:$C$573,C477,$D$2:$D$573,D477)</x:f>
        <x:v>1</x:v>
      </x:c>
      <x:c r="J477" s="3" t="inlineStr">
        <x:is>
          <x:t xml:space="preserve">legacy_company_gpu_mix_fallback</x:t>
        </x:is>
      </x:c>
      <x:c r="K477" s="3" t="inlineStr">
        <x:is>
          <x:t xml:space="preserve">SRC_TENCENT_HUNYUAN; SRC_TENCENT_HY3; SRC_TENCENT_AI_INFRA_MOE</x:t>
        </x:is>
      </x:c>
      <x:c r="L477" s="3" t="inlineStr">
        <x:is>
          <x:t xml:space="preserve">No CSP-level chip quantity seed was available; prior company-level GPU/ASIC mix is retained as fallback.</x:t>
        </x:is>
      </x:c>
    </x:row>
    <x:row r="478">
      <x:c r="A478" s="5" t="str">
        <x:f>B478&amp;"|"&amp;C478&amp;"|"&amp;D478&amp;"|"&amp;E478</x:f>
        <x:v>Bear|Legacy company envelope - Tencent|2029|B200/B300 class</x:v>
      </x:c>
      <x:c r="B478" s="3" t="inlineStr">
        <x:is>
          <x:t xml:space="preserve">Bear</x:t>
        </x:is>
      </x:c>
      <x:c r="C478" s="3" t="inlineStr">
        <x:is>
          <x:t xml:space="preserve">Legacy company envelope - Tencent</x:t>
        </x:is>
      </x:c>
      <x:c r="D478" s="3" t="n">
        <x:v>2029</x:v>
      </x:c>
      <x:c r="E478" s="25" t="inlineStr">
        <x:is>
          <x:t xml:space="preserve">B200/B300 class</x:t>
        </x:is>
      </x:c>
      <x:c r="F478" s="5" t="str">
        <x:f>IFERROR(INDEX('02x_Accelerator_Catalog'!$C$2:$C$11,MATCH(E478,'02x_Accelerator_Catalog'!$B$2:$B$11,0)),"purpose_or_unbenchmarked")</x:f>
        <x:v>b200_reference</x:v>
      </x:c>
      <x:c r="G478" s="8" t="n">
        <x:f>IFERROR(INDEX('02x_Accelerator_Catalog'!$D$2:$D$11,MATCH(E478,'02x_Accelerator_Catalog'!$B$2:$B$11,0)),"")</x:f>
        <x:v>2.17</x:v>
      </x:c>
      <x:c r="H478" s="17" t="n">
        <x:v>0.362</x:v>
      </x:c>
      <x:c r="I478" s="6" t="n">
        <x:f>SUMIFS($H$2:$H$573,$B$2:$B$573,B478,$C$2:$C$573,C478,$D$2:$D$573,D478)</x:f>
        <x:v>0.9999999999999999</x:v>
      </x:c>
      <x:c r="J478" s="3" t="inlineStr">
        <x:is>
          <x:t xml:space="preserve">legacy_company_gpu_mix_fallback</x:t>
        </x:is>
      </x:c>
      <x:c r="K478" s="3" t="inlineStr">
        <x:is>
          <x:t xml:space="preserve">SRC_TENCENT_HUNYUAN; SRC_TENCENT_HY3; SRC_TENCENT_AI_INFRA_MOE</x:t>
        </x:is>
      </x:c>
      <x:c r="L478" s="3" t="inlineStr">
        <x:is>
          <x:t xml:space="preserve">No CSP-level chip quantity seed was available; prior company-level GPU/ASIC mix is retained as fallback.</x:t>
        </x:is>
      </x:c>
    </x:row>
    <x:row r="479">
      <x:c r="A479" s="5" t="str">
        <x:f>B479&amp;"|"&amp;C479&amp;"|"&amp;D479&amp;"|"&amp;E479</x:f>
        <x:v>Bear|Legacy company envelope - Tencent|2029|GB200/GB300 class</x:v>
      </x:c>
      <x:c r="B479" s="3" t="inlineStr">
        <x:is>
          <x:t xml:space="preserve">Bear</x:t>
        </x:is>
      </x:c>
      <x:c r="C479" s="3" t="inlineStr">
        <x:is>
          <x:t xml:space="preserve">Legacy company envelope - Tencent</x:t>
        </x:is>
      </x:c>
      <x:c r="D479" s="3" t="n">
        <x:v>2029</x:v>
      </x:c>
      <x:c r="E479" s="25" t="inlineStr">
        <x:is>
          <x:t xml:space="preserve">GB200/GB300 class</x:t>
        </x:is>
      </x:c>
      <x:c r="F479" s="5" t="str">
        <x:f>IFERROR(INDEX('02x_Accelerator_Catalog'!$C$2:$C$11,MATCH(E479,'02x_Accelerator_Catalog'!$B$2:$B$11,0)),"purpose_or_unbenchmarked")</x:f>
        <x:v>gb200_reference</x:v>
      </x:c>
      <x:c r="G479" s="8" t="n">
        <x:f>IFERROR(INDEX('02x_Accelerator_Catalog'!$D$2:$D$11,MATCH(E479,'02x_Accelerator_Catalog'!$B$2:$B$11,0)),"")</x:f>
        <x:v>2.1</x:v>
      </x:c>
      <x:c r="H479" s="17" t="n">
        <x:v>0.425</x:v>
      </x:c>
      <x:c r="I479" s="6" t="n">
        <x:f>SUMIFS($H$2:$H$573,$B$2:$B$573,B479,$C$2:$C$573,C479,$D$2:$D$573,D479)</x:f>
        <x:v>0.9999999999999999</x:v>
      </x:c>
      <x:c r="J479" s="3" t="inlineStr">
        <x:is>
          <x:t xml:space="preserve">legacy_company_gpu_mix_fallback</x:t>
        </x:is>
      </x:c>
      <x:c r="K479" s="3" t="inlineStr">
        <x:is>
          <x:t xml:space="preserve">SRC_TENCENT_HUNYUAN; SRC_TENCENT_HY3; SRC_TENCENT_AI_INFRA_MOE</x:t>
        </x:is>
      </x:c>
      <x:c r="L479" s="3" t="inlineStr">
        <x:is>
          <x:t xml:space="preserve">No CSP-level chip quantity seed was available; prior company-level GPU/ASIC mix is retained as fallback.</x:t>
        </x:is>
      </x:c>
    </x:row>
    <x:row r="480">
      <x:c r="A480" s="5" t="str">
        <x:f>B480&amp;"|"&amp;C480&amp;"|"&amp;D480&amp;"|"&amp;E480</x:f>
        <x:v>Bear|Legacy company envelope - Tencent|2029|H100/H200/A100 class</x:v>
      </x:c>
      <x:c r="B480" s="3" t="inlineStr">
        <x:is>
          <x:t xml:space="preserve">Bear</x:t>
        </x:is>
      </x:c>
      <x:c r="C480" s="3" t="inlineStr">
        <x:is>
          <x:t xml:space="preserve">Legacy company envelope - Tencent</x:t>
        </x:is>
      </x:c>
      <x:c r="D480" s="3" t="n">
        <x:v>2029</x:v>
      </x:c>
      <x:c r="E480" s="25" t="inlineStr">
        <x:is>
          <x:t xml:space="preserve">H100/H200/A100 class</x:t>
        </x:is>
      </x:c>
      <x:c r="F480" s="5" t="str">
        <x:f>IFERROR(INDEX('02x_Accelerator_Catalog'!$C$2:$C$11,MATCH(E480,'02x_Accelerator_Catalog'!$B$2:$B$11,0)),"purpose_or_unbenchmarked")</x:f>
        <x:v>h200_reference</x:v>
      </x:c>
      <x:c r="G480" s="8" t="n">
        <x:f>IFERROR(INDEX('02x_Accelerator_Catalog'!$D$2:$D$11,MATCH(E480,'02x_Accelerator_Catalog'!$B$2:$B$11,0)),"")</x:f>
        <x:v>1.73</x:v>
      </x:c>
      <x:c r="H480" s="17" t="n">
        <x:v>0.213</x:v>
      </x:c>
      <x:c r="I480" s="6" t="n">
        <x:f>SUMIFS($H$2:$H$573,$B$2:$B$573,B480,$C$2:$C$573,C480,$D$2:$D$573,D480)</x:f>
        <x:v>0.9999999999999999</x:v>
      </x:c>
      <x:c r="J480" s="3" t="inlineStr">
        <x:is>
          <x:t xml:space="preserve">legacy_company_gpu_mix_fallback</x:t>
        </x:is>
      </x:c>
      <x:c r="K480" s="3" t="inlineStr">
        <x:is>
          <x:t xml:space="preserve">SRC_TENCENT_HUNYUAN; SRC_TENCENT_HY3; SRC_TENCENT_AI_INFRA_MOE</x:t>
        </x:is>
      </x:c>
      <x:c r="L480" s="3" t="inlineStr">
        <x:is>
          <x:t xml:space="preserve">No CSP-level chip quantity seed was available; prior company-level GPU/ASIC mix is retained as fallback.</x:t>
        </x:is>
      </x:c>
    </x:row>
    <x:row r="481">
      <x:c r="A481" s="5" t="str">
        <x:f>B481&amp;"|"&amp;C481&amp;"|"&amp;D481&amp;"|"&amp;E481</x:f>
        <x:v>Bear|Legacy company envelope - Tencent|2030|B200/B300 class</x:v>
      </x:c>
      <x:c r="B481" s="3" t="inlineStr">
        <x:is>
          <x:t xml:space="preserve">Bear</x:t>
        </x:is>
      </x:c>
      <x:c r="C481" s="3" t="inlineStr">
        <x:is>
          <x:t xml:space="preserve">Legacy company envelope - Tencent</x:t>
        </x:is>
      </x:c>
      <x:c r="D481" s="3" t="n">
        <x:v>2030</x:v>
      </x:c>
      <x:c r="E481" s="25" t="inlineStr">
        <x:is>
          <x:t xml:space="preserve">B200/B300 class</x:t>
        </x:is>
      </x:c>
      <x:c r="F481" s="5" t="str">
        <x:f>IFERROR(INDEX('02x_Accelerator_Catalog'!$C$2:$C$11,MATCH(E481,'02x_Accelerator_Catalog'!$B$2:$B$11,0)),"purpose_or_unbenchmarked")</x:f>
        <x:v>b200_reference</x:v>
      </x:c>
      <x:c r="G481" s="8" t="n">
        <x:f>IFERROR(INDEX('02x_Accelerator_Catalog'!$D$2:$D$11,MATCH(E481,'02x_Accelerator_Catalog'!$B$2:$B$11,0)),"")</x:f>
        <x:v>2.17</x:v>
      </x:c>
      <x:c r="H481" s="17" t="n">
        <x:v>0.35</x:v>
      </x:c>
      <x:c r="I481" s="6" t="n">
        <x:f>SUMIFS($H$2:$H$573,$B$2:$B$573,B481,$C$2:$C$573,C481,$D$2:$D$573,D481)</x:f>
        <x:v>1</x:v>
      </x:c>
      <x:c r="J481" s="3" t="inlineStr">
        <x:is>
          <x:t xml:space="preserve">legacy_company_gpu_mix_fallback</x:t>
        </x:is>
      </x:c>
      <x:c r="K481" s="3" t="inlineStr">
        <x:is>
          <x:t xml:space="preserve">SRC_TENCENT_HUNYUAN; SRC_TENCENT_HY3; SRC_TENCENT_AI_INFRA_MOE</x:t>
        </x:is>
      </x:c>
      <x:c r="L481" s="3" t="inlineStr">
        <x:is>
          <x:t xml:space="preserve">No CSP-level chip quantity seed was available; prior company-level GPU/ASIC mix is retained as fallback.</x:t>
        </x:is>
      </x:c>
    </x:row>
    <x:row r="482">
      <x:c r="A482" s="5" t="str">
        <x:f>B482&amp;"|"&amp;C482&amp;"|"&amp;D482&amp;"|"&amp;E482</x:f>
        <x:v>Bear|Legacy company envelope - Tencent|2030|GB200/GB300 class</x:v>
      </x:c>
      <x:c r="B482" s="3" t="inlineStr">
        <x:is>
          <x:t xml:space="preserve">Bear</x:t>
        </x:is>
      </x:c>
      <x:c r="C482" s="3" t="inlineStr">
        <x:is>
          <x:t xml:space="preserve">Legacy company envelope - Tencent</x:t>
        </x:is>
      </x:c>
      <x:c r="D482" s="3" t="n">
        <x:v>2030</x:v>
      </x:c>
      <x:c r="E482" s="25" t="inlineStr">
        <x:is>
          <x:t xml:space="preserve">GB200/GB300 class</x:t>
        </x:is>
      </x:c>
      <x:c r="F482" s="5" t="str">
        <x:f>IFERROR(INDEX('02x_Accelerator_Catalog'!$C$2:$C$11,MATCH(E482,'02x_Accelerator_Catalog'!$B$2:$B$11,0)),"purpose_or_unbenchmarked")</x:f>
        <x:v>gb200_reference</x:v>
      </x:c>
      <x:c r="G482" s="8" t="n">
        <x:f>IFERROR(INDEX('02x_Accelerator_Catalog'!$D$2:$D$11,MATCH(E482,'02x_Accelerator_Catalog'!$B$2:$B$11,0)),"")</x:f>
        <x:v>2.1</x:v>
      </x:c>
      <x:c r="H482" s="17" t="n">
        <x:v>0.55</x:v>
      </x:c>
      <x:c r="I482" s="6" t="n">
        <x:f>SUMIFS($H$2:$H$573,$B$2:$B$573,B482,$C$2:$C$573,C482,$D$2:$D$573,D482)</x:f>
        <x:v>1</x:v>
      </x:c>
      <x:c r="J482" s="3" t="inlineStr">
        <x:is>
          <x:t xml:space="preserve">legacy_company_gpu_mix_fallback</x:t>
        </x:is>
      </x:c>
      <x:c r="K482" s="3" t="inlineStr">
        <x:is>
          <x:t xml:space="preserve">SRC_TENCENT_HUNYUAN; SRC_TENCENT_HY3; SRC_TENCENT_AI_INFRA_MOE</x:t>
        </x:is>
      </x:c>
      <x:c r="L482" s="3" t="inlineStr">
        <x:is>
          <x:t xml:space="preserve">No CSP-level chip quantity seed was available; prior company-level GPU/ASIC mix is retained as fallback.</x:t>
        </x:is>
      </x:c>
    </x:row>
    <x:row r="483">
      <x:c r="A483" s="5" t="str">
        <x:f>B483&amp;"|"&amp;C483&amp;"|"&amp;D483&amp;"|"&amp;E483</x:f>
        <x:v>Bear|Legacy company envelope - Tencent|2030|H100/H200/A100 class</x:v>
      </x:c>
      <x:c r="B483" s="3" t="inlineStr">
        <x:is>
          <x:t xml:space="preserve">Bear</x:t>
        </x:is>
      </x:c>
      <x:c r="C483" s="3" t="inlineStr">
        <x:is>
          <x:t xml:space="preserve">Legacy company envelope - Tencent</x:t>
        </x:is>
      </x:c>
      <x:c r="D483" s="3" t="n">
        <x:v>2030</x:v>
      </x:c>
      <x:c r="E483" s="25" t="inlineStr">
        <x:is>
          <x:t xml:space="preserve">H100/H200/A100 class</x:t>
        </x:is>
      </x:c>
      <x:c r="F483" s="5" t="str">
        <x:f>IFERROR(INDEX('02x_Accelerator_Catalog'!$C$2:$C$11,MATCH(E483,'02x_Accelerator_Catalog'!$B$2:$B$11,0)),"purpose_or_unbenchmarked")</x:f>
        <x:v>h200_reference</x:v>
      </x:c>
      <x:c r="G483" s="8" t="n">
        <x:f>IFERROR(INDEX('02x_Accelerator_Catalog'!$D$2:$D$11,MATCH(E483,'02x_Accelerator_Catalog'!$B$2:$B$11,0)),"")</x:f>
        <x:v>1.73</x:v>
      </x:c>
      <x:c r="H483" s="17" t="n">
        <x:v>0.1</x:v>
      </x:c>
      <x:c r="I483" s="6" t="n">
        <x:f>SUMIFS($H$2:$H$573,$B$2:$B$573,B483,$C$2:$C$573,C483,$D$2:$D$573,D483)</x:f>
        <x:v>1</x:v>
      </x:c>
      <x:c r="J483" s="3" t="inlineStr">
        <x:is>
          <x:t xml:space="preserve">legacy_company_gpu_mix_fallback</x:t>
        </x:is>
      </x:c>
      <x:c r="K483" s="3" t="inlineStr">
        <x:is>
          <x:t xml:space="preserve">SRC_TENCENT_HUNYUAN; SRC_TENCENT_HY3; SRC_TENCENT_AI_INFRA_MOE</x:t>
        </x:is>
      </x:c>
      <x:c r="L483" s="3" t="inlineStr">
        <x:is>
          <x:t xml:space="preserve">No CSP-level chip quantity seed was available; prior company-level GPU/ASIC mix is retained as fallback.</x:t>
        </x:is>
      </x:c>
    </x:row>
    <x:row r="484">
      <x:c r="A484" s="5" t="str">
        <x:f>B484&amp;"|"&amp;C484&amp;"|"&amp;D484&amp;"|"&amp;E484</x:f>
        <x:v>Base|Legacy company envelope - DeepSeek|2026|B200/B300 class</x:v>
      </x:c>
      <x:c r="B484" s="3" t="inlineStr">
        <x:is>
          <x:t xml:space="preserve">Base</x:t>
        </x:is>
      </x:c>
      <x:c r="C484" s="3" t="inlineStr">
        <x:is>
          <x:t xml:space="preserve">Legacy company envelope - DeepSeek</x:t>
        </x:is>
      </x:c>
      <x:c r="D484" s="3" t="n">
        <x:v>2026</x:v>
      </x:c>
      <x:c r="E484" s="25" t="inlineStr">
        <x:is>
          <x:t xml:space="preserve">B200/B300 class</x:t>
        </x:is>
      </x:c>
      <x:c r="F484" s="5" t="str">
        <x:f>IFERROR(INDEX('02x_Accelerator_Catalog'!$C$2:$C$11,MATCH(E484,'02x_Accelerator_Catalog'!$B$2:$B$11,0)),"purpose_or_unbenchmarked")</x:f>
        <x:v>b200_reference</x:v>
      </x:c>
      <x:c r="G484" s="8" t="n">
        <x:f>IFERROR(INDEX('02x_Accelerator_Catalog'!$D$2:$D$11,MATCH(E484,'02x_Accelerator_Catalog'!$B$2:$B$11,0)),"")</x:f>
        <x:v>2.17</x:v>
      </x:c>
      <x:c r="H484" s="17" t="n">
        <x:v>0.4</x:v>
      </x:c>
      <x:c r="I484" s="6" t="n">
        <x:f>SUMIFS($H$2:$H$573,$B$2:$B$573,B484,$C$2:$C$573,C484,$D$2:$D$573,D484)</x:f>
        <x:v>1</x:v>
      </x:c>
      <x:c r="J484" s="3" t="inlineStr">
        <x:is>
          <x:t xml:space="preserve">legacy_company_gpu_mix_fallback</x:t>
        </x:is>
      </x:c>
      <x:c r="K484" s="3" t="inlineStr">
        <x:is>
          <x:t xml:space="preserve">SRC_DEEPSEEK_V3; SRC_DEEPSEEK_R1; SRC_DEEPSEEK_H800_INFERENCE</x:t>
        </x:is>
      </x:c>
      <x:c r="L484" s="3" t="inlineStr">
        <x:is>
          <x:t xml:space="preserve">No CSP-level chip quantity seed was available; prior company-level GPU/ASIC mix is retained as fallback.</x:t>
        </x:is>
      </x:c>
    </x:row>
    <x:row r="485">
      <x:c r="A485" s="5" t="str">
        <x:f>B485&amp;"|"&amp;C485&amp;"|"&amp;D485&amp;"|"&amp;E485</x:f>
        <x:v>Base|Legacy company envelope - DeepSeek|2026|GB200/GB300 class</x:v>
      </x:c>
      <x:c r="B485" s="3" t="inlineStr">
        <x:is>
          <x:t xml:space="preserve">Base</x:t>
        </x:is>
      </x:c>
      <x:c r="C485" s="3" t="inlineStr">
        <x:is>
          <x:t xml:space="preserve">Legacy company envelope - DeepSeek</x:t>
        </x:is>
      </x:c>
      <x:c r="D485" s="3" t="n">
        <x:v>2026</x:v>
      </x:c>
      <x:c r="E485" s="25" t="inlineStr">
        <x:is>
          <x:t xml:space="preserve">GB200/GB300 class</x:t>
        </x:is>
      </x:c>
      <x:c r="F485" s="5" t="str">
        <x:f>IFERROR(INDEX('02x_Accelerator_Catalog'!$C$2:$C$11,MATCH(E485,'02x_Accelerator_Catalog'!$B$2:$B$11,0)),"purpose_or_unbenchmarked")</x:f>
        <x:v>gb200_reference</x:v>
      </x:c>
      <x:c r="G485" s="8" t="n">
        <x:f>IFERROR(INDEX('02x_Accelerator_Catalog'!$D$2:$D$11,MATCH(E485,'02x_Accelerator_Catalog'!$B$2:$B$11,0)),"")</x:f>
        <x:v>2.1</x:v>
      </x:c>
      <x:c r="H485" s="17" t="n">
        <x:v>0.05</x:v>
      </x:c>
      <x:c r="I485" s="6" t="n">
        <x:f>SUMIFS($H$2:$H$573,$B$2:$B$573,B485,$C$2:$C$573,C485,$D$2:$D$573,D485)</x:f>
        <x:v>1</x:v>
      </x:c>
      <x:c r="J485" s="3" t="inlineStr">
        <x:is>
          <x:t xml:space="preserve">legacy_company_gpu_mix_fallback</x:t>
        </x:is>
      </x:c>
      <x:c r="K485" s="3" t="inlineStr">
        <x:is>
          <x:t xml:space="preserve">SRC_DEEPSEEK_V3; SRC_DEEPSEEK_R1; SRC_DEEPSEEK_H800_INFERENCE</x:t>
        </x:is>
      </x:c>
      <x:c r="L485" s="3" t="inlineStr">
        <x:is>
          <x:t xml:space="preserve">No CSP-level chip quantity seed was available; prior company-level GPU/ASIC mix is retained as fallback.</x:t>
        </x:is>
      </x:c>
    </x:row>
    <x:row r="486">
      <x:c r="A486" s="5" t="str">
        <x:f>B486&amp;"|"&amp;C486&amp;"|"&amp;D486&amp;"|"&amp;E486</x:f>
        <x:v>Base|Legacy company envelope - DeepSeek|2026|H100/H200/A100 class</x:v>
      </x:c>
      <x:c r="B486" s="3" t="inlineStr">
        <x:is>
          <x:t xml:space="preserve">Base</x:t>
        </x:is>
      </x:c>
      <x:c r="C486" s="3" t="inlineStr">
        <x:is>
          <x:t xml:space="preserve">Legacy company envelope - DeepSeek</x:t>
        </x:is>
      </x:c>
      <x:c r="D486" s="3" t="n">
        <x:v>2026</x:v>
      </x:c>
      <x:c r="E486" s="25" t="inlineStr">
        <x:is>
          <x:t xml:space="preserve">H100/H200/A100 class</x:t>
        </x:is>
      </x:c>
      <x:c r="F486" s="5" t="str">
        <x:f>IFERROR(INDEX('02x_Accelerator_Catalog'!$C$2:$C$11,MATCH(E486,'02x_Accelerator_Catalog'!$B$2:$B$11,0)),"purpose_or_unbenchmarked")</x:f>
        <x:v>h200_reference</x:v>
      </x:c>
      <x:c r="G486" s="8" t="n">
        <x:f>IFERROR(INDEX('02x_Accelerator_Catalog'!$D$2:$D$11,MATCH(E486,'02x_Accelerator_Catalog'!$B$2:$B$11,0)),"")</x:f>
        <x:v>1.73</x:v>
      </x:c>
      <x:c r="H486" s="17" t="n">
        <x:v>0.55</x:v>
      </x:c>
      <x:c r="I486" s="6" t="n">
        <x:f>SUMIFS($H$2:$H$573,$B$2:$B$573,B486,$C$2:$C$573,C486,$D$2:$D$573,D486)</x:f>
        <x:v>1</x:v>
      </x:c>
      <x:c r="J486" s="3" t="inlineStr">
        <x:is>
          <x:t xml:space="preserve">legacy_company_gpu_mix_fallback</x:t>
        </x:is>
      </x:c>
      <x:c r="K486" s="3" t="inlineStr">
        <x:is>
          <x:t xml:space="preserve">SRC_DEEPSEEK_V3; SRC_DEEPSEEK_R1; SRC_DEEPSEEK_H800_INFERENCE</x:t>
        </x:is>
      </x:c>
      <x:c r="L486" s="3" t="inlineStr">
        <x:is>
          <x:t xml:space="preserve">No CSP-level chip quantity seed was available; prior company-level GPU/ASIC mix is retained as fallback.</x:t>
        </x:is>
      </x:c>
    </x:row>
    <x:row r="487">
      <x:c r="A487" s="5" t="str">
        <x:f>B487&amp;"|"&amp;C487&amp;"|"&amp;D487&amp;"|"&amp;E487</x:f>
        <x:v>Base|Legacy company envelope - DeepSeek|2027|B200/B300 class</x:v>
      </x:c>
      <x:c r="B487" s="3" t="inlineStr">
        <x:is>
          <x:t xml:space="preserve">Base</x:t>
        </x:is>
      </x:c>
      <x:c r="C487" s="3" t="inlineStr">
        <x:is>
          <x:t xml:space="preserve">Legacy company envelope - DeepSeek</x:t>
        </x:is>
      </x:c>
      <x:c r="D487" s="3" t="n">
        <x:v>2027</x:v>
      </x:c>
      <x:c r="E487" s="25" t="inlineStr">
        <x:is>
          <x:t xml:space="preserve">B200/B300 class</x:t>
        </x:is>
      </x:c>
      <x:c r="F487" s="5" t="str">
        <x:f>IFERROR(INDEX('02x_Accelerator_Catalog'!$C$2:$C$11,MATCH(E487,'02x_Accelerator_Catalog'!$B$2:$B$11,0)),"purpose_or_unbenchmarked")</x:f>
        <x:v>b200_reference</x:v>
      </x:c>
      <x:c r="G487" s="8" t="n">
        <x:f>IFERROR(INDEX('02x_Accelerator_Catalog'!$D$2:$D$11,MATCH(E487,'02x_Accelerator_Catalog'!$B$2:$B$11,0)),"")</x:f>
        <x:v>2.17</x:v>
      </x:c>
      <x:c r="H487" s="17" t="n">
        <x:v>0.388</x:v>
      </x:c>
      <x:c r="I487" s="6" t="n">
        <x:f>SUMIFS($H$2:$H$573,$B$2:$B$573,B487,$C$2:$C$573,C487,$D$2:$D$573,D487)</x:f>
        <x:v>1</x:v>
      </x:c>
      <x:c r="J487" s="3" t="inlineStr">
        <x:is>
          <x:t xml:space="preserve">legacy_company_gpu_mix_fallback</x:t>
        </x:is>
      </x:c>
      <x:c r="K487" s="3" t="inlineStr">
        <x:is>
          <x:t xml:space="preserve">SRC_DEEPSEEK_V3; SRC_DEEPSEEK_R1; SRC_DEEPSEEK_H800_INFERENCE</x:t>
        </x:is>
      </x:c>
      <x:c r="L487" s="3" t="inlineStr">
        <x:is>
          <x:t xml:space="preserve">No CSP-level chip quantity seed was available; prior company-level GPU/ASIC mix is retained as fallback.</x:t>
        </x:is>
      </x:c>
    </x:row>
    <x:row r="488">
      <x:c r="A488" s="5" t="str">
        <x:f>B488&amp;"|"&amp;C488&amp;"|"&amp;D488&amp;"|"&amp;E488</x:f>
        <x:v>Base|Legacy company envelope - DeepSeek|2027|GB200/GB300 class</x:v>
      </x:c>
      <x:c r="B488" s="3" t="inlineStr">
        <x:is>
          <x:t xml:space="preserve">Base</x:t>
        </x:is>
      </x:c>
      <x:c r="C488" s="3" t="inlineStr">
        <x:is>
          <x:t xml:space="preserve">Legacy company envelope - DeepSeek</x:t>
        </x:is>
      </x:c>
      <x:c r="D488" s="3" t="n">
        <x:v>2027</x:v>
      </x:c>
      <x:c r="E488" s="25" t="inlineStr">
        <x:is>
          <x:t xml:space="preserve">GB200/GB300 class</x:t>
        </x:is>
      </x:c>
      <x:c r="F488" s="5" t="str">
        <x:f>IFERROR(INDEX('02x_Accelerator_Catalog'!$C$2:$C$11,MATCH(E488,'02x_Accelerator_Catalog'!$B$2:$B$11,0)),"purpose_or_unbenchmarked")</x:f>
        <x:v>gb200_reference</x:v>
      </x:c>
      <x:c r="G488" s="8" t="n">
        <x:f>IFERROR(INDEX('02x_Accelerator_Catalog'!$D$2:$D$11,MATCH(E488,'02x_Accelerator_Catalog'!$B$2:$B$11,0)),"")</x:f>
        <x:v>2.1</x:v>
      </x:c>
      <x:c r="H488" s="17" t="n">
        <x:v>0.174</x:v>
      </x:c>
      <x:c r="I488" s="6" t="n">
        <x:f>SUMIFS($H$2:$H$573,$B$2:$B$573,B488,$C$2:$C$573,C488,$D$2:$D$573,D488)</x:f>
        <x:v>1</x:v>
      </x:c>
      <x:c r="J488" s="3" t="inlineStr">
        <x:is>
          <x:t xml:space="preserve">legacy_company_gpu_mix_fallback</x:t>
        </x:is>
      </x:c>
      <x:c r="K488" s="3" t="inlineStr">
        <x:is>
          <x:t xml:space="preserve">SRC_DEEPSEEK_V3; SRC_DEEPSEEK_R1; SRC_DEEPSEEK_H800_INFERENCE</x:t>
        </x:is>
      </x:c>
      <x:c r="L488" s="3" t="inlineStr">
        <x:is>
          <x:t xml:space="preserve">No CSP-level chip quantity seed was available; prior company-level GPU/ASIC mix is retained as fallback.</x:t>
        </x:is>
      </x:c>
    </x:row>
    <x:row r="489">
      <x:c r="A489" s="5" t="str">
        <x:f>B489&amp;"|"&amp;C489&amp;"|"&amp;D489&amp;"|"&amp;E489</x:f>
        <x:v>Base|Legacy company envelope - DeepSeek|2027|H100/H200/A100 class</x:v>
      </x:c>
      <x:c r="B489" s="3" t="inlineStr">
        <x:is>
          <x:t xml:space="preserve">Base</x:t>
        </x:is>
      </x:c>
      <x:c r="C489" s="3" t="inlineStr">
        <x:is>
          <x:t xml:space="preserve">Legacy company envelope - DeepSeek</x:t>
        </x:is>
      </x:c>
      <x:c r="D489" s="3" t="n">
        <x:v>2027</x:v>
      </x:c>
      <x:c r="E489" s="25" t="inlineStr">
        <x:is>
          <x:t xml:space="preserve">H100/H200/A100 class</x:t>
        </x:is>
      </x:c>
      <x:c r="F489" s="5" t="str">
        <x:f>IFERROR(INDEX('02x_Accelerator_Catalog'!$C$2:$C$11,MATCH(E489,'02x_Accelerator_Catalog'!$B$2:$B$11,0)),"purpose_or_unbenchmarked")</x:f>
        <x:v>h200_reference</x:v>
      </x:c>
      <x:c r="G489" s="8" t="n">
        <x:f>IFERROR(INDEX('02x_Accelerator_Catalog'!$D$2:$D$11,MATCH(E489,'02x_Accelerator_Catalog'!$B$2:$B$11,0)),"")</x:f>
        <x:v>1.73</x:v>
      </x:c>
      <x:c r="H489" s="17" t="n">
        <x:v>0.438</x:v>
      </x:c>
      <x:c r="I489" s="6" t="n">
        <x:f>SUMIFS($H$2:$H$573,$B$2:$B$573,B489,$C$2:$C$573,C489,$D$2:$D$573,D489)</x:f>
        <x:v>1</x:v>
      </x:c>
      <x:c r="J489" s="3" t="inlineStr">
        <x:is>
          <x:t xml:space="preserve">legacy_company_gpu_mix_fallback</x:t>
        </x:is>
      </x:c>
      <x:c r="K489" s="3" t="inlineStr">
        <x:is>
          <x:t xml:space="preserve">SRC_DEEPSEEK_V3; SRC_DEEPSEEK_R1; SRC_DEEPSEEK_H800_INFERENCE</x:t>
        </x:is>
      </x:c>
      <x:c r="L489" s="3" t="inlineStr">
        <x:is>
          <x:t xml:space="preserve">No CSP-level chip quantity seed was available; prior company-level GPU/ASIC mix is retained as fallback.</x:t>
        </x:is>
      </x:c>
    </x:row>
    <x:row r="490">
      <x:c r="A490" s="5" t="str">
        <x:f>B490&amp;"|"&amp;C490&amp;"|"&amp;D490&amp;"|"&amp;E490</x:f>
        <x:v>Base|Legacy company envelope - DeepSeek|2028|B200/B300 class</x:v>
      </x:c>
      <x:c r="B490" s="3" t="inlineStr">
        <x:is>
          <x:t xml:space="preserve">Base</x:t>
        </x:is>
      </x:c>
      <x:c r="C490" s="3" t="inlineStr">
        <x:is>
          <x:t xml:space="preserve">Legacy company envelope - DeepSeek</x:t>
        </x:is>
      </x:c>
      <x:c r="D490" s="3" t="n">
        <x:v>2028</x:v>
      </x:c>
      <x:c r="E490" s="25" t="inlineStr">
        <x:is>
          <x:t xml:space="preserve">B200/B300 class</x:t>
        </x:is>
      </x:c>
      <x:c r="F490" s="5" t="str">
        <x:f>IFERROR(INDEX('02x_Accelerator_Catalog'!$C$2:$C$11,MATCH(E490,'02x_Accelerator_Catalog'!$B$2:$B$11,0)),"purpose_or_unbenchmarked")</x:f>
        <x:v>b200_reference</x:v>
      </x:c>
      <x:c r="G490" s="8" t="n">
        <x:f>IFERROR(INDEX('02x_Accelerator_Catalog'!$D$2:$D$11,MATCH(E490,'02x_Accelerator_Catalog'!$B$2:$B$11,0)),"")</x:f>
        <x:v>2.17</x:v>
      </x:c>
      <x:c r="H490" s="17" t="n">
        <x:v>0.375</x:v>
      </x:c>
      <x:c r="I490" s="6" t="n">
        <x:f>SUMIFS($H$2:$H$573,$B$2:$B$573,B490,$C$2:$C$573,C490,$D$2:$D$573,D490)</x:f>
        <x:v>1</x:v>
      </x:c>
      <x:c r="J490" s="3" t="inlineStr">
        <x:is>
          <x:t xml:space="preserve">legacy_company_gpu_mix_fallback</x:t>
        </x:is>
      </x:c>
      <x:c r="K490" s="3" t="inlineStr">
        <x:is>
          <x:t xml:space="preserve">SRC_DEEPSEEK_V3; SRC_DEEPSEEK_R1; SRC_DEEPSEEK_H800_INFERENCE</x:t>
        </x:is>
      </x:c>
      <x:c r="L490" s="3" t="inlineStr">
        <x:is>
          <x:t xml:space="preserve">No CSP-level chip quantity seed was available; prior company-level GPU/ASIC mix is retained as fallback.</x:t>
        </x:is>
      </x:c>
    </x:row>
    <x:row r="491">
      <x:c r="A491" s="5" t="str">
        <x:f>B491&amp;"|"&amp;C491&amp;"|"&amp;D491&amp;"|"&amp;E491</x:f>
        <x:v>Base|Legacy company envelope - DeepSeek|2028|GB200/GB300 class</x:v>
      </x:c>
      <x:c r="B491" s="3" t="inlineStr">
        <x:is>
          <x:t xml:space="preserve">Base</x:t>
        </x:is>
      </x:c>
      <x:c r="C491" s="3" t="inlineStr">
        <x:is>
          <x:t xml:space="preserve">Legacy company envelope - DeepSeek</x:t>
        </x:is>
      </x:c>
      <x:c r="D491" s="3" t="n">
        <x:v>2028</x:v>
      </x:c>
      <x:c r="E491" s="25" t="inlineStr">
        <x:is>
          <x:t xml:space="preserve">GB200/GB300 class</x:t>
        </x:is>
      </x:c>
      <x:c r="F491" s="5" t="str">
        <x:f>IFERROR(INDEX('02x_Accelerator_Catalog'!$C$2:$C$11,MATCH(E491,'02x_Accelerator_Catalog'!$B$2:$B$11,0)),"purpose_or_unbenchmarked")</x:f>
        <x:v>gb200_reference</x:v>
      </x:c>
      <x:c r="G491" s="8" t="n">
        <x:f>IFERROR(INDEX('02x_Accelerator_Catalog'!$D$2:$D$11,MATCH(E491,'02x_Accelerator_Catalog'!$B$2:$B$11,0)),"")</x:f>
        <x:v>2.1</x:v>
      </x:c>
      <x:c r="H491" s="17" t="n">
        <x:v>0.3</x:v>
      </x:c>
      <x:c r="I491" s="6" t="n">
        <x:f>SUMIFS($H$2:$H$573,$B$2:$B$573,B491,$C$2:$C$573,C491,$D$2:$D$573,D491)</x:f>
        <x:v>1</x:v>
      </x:c>
      <x:c r="J491" s="3" t="inlineStr">
        <x:is>
          <x:t xml:space="preserve">legacy_company_gpu_mix_fallback</x:t>
        </x:is>
      </x:c>
      <x:c r="K491" s="3" t="inlineStr">
        <x:is>
          <x:t xml:space="preserve">SRC_DEEPSEEK_V3; SRC_DEEPSEEK_R1; SRC_DEEPSEEK_H800_INFERENCE</x:t>
        </x:is>
      </x:c>
      <x:c r="L491" s="3" t="inlineStr">
        <x:is>
          <x:t xml:space="preserve">No CSP-level chip quantity seed was available; prior company-level GPU/ASIC mix is retained as fallback.</x:t>
        </x:is>
      </x:c>
    </x:row>
    <x:row r="492">
      <x:c r="A492" s="5" t="str">
        <x:f>B492&amp;"|"&amp;C492&amp;"|"&amp;D492&amp;"|"&amp;E492</x:f>
        <x:v>Base|Legacy company envelope - DeepSeek|2028|H100/H200/A100 class</x:v>
      </x:c>
      <x:c r="B492" s="3" t="inlineStr">
        <x:is>
          <x:t xml:space="preserve">Base</x:t>
        </x:is>
      </x:c>
      <x:c r="C492" s="3" t="inlineStr">
        <x:is>
          <x:t xml:space="preserve">Legacy company envelope - DeepSeek</x:t>
        </x:is>
      </x:c>
      <x:c r="D492" s="3" t="n">
        <x:v>2028</x:v>
      </x:c>
      <x:c r="E492" s="25" t="inlineStr">
        <x:is>
          <x:t xml:space="preserve">H100/H200/A100 class</x:t>
        </x:is>
      </x:c>
      <x:c r="F492" s="5" t="str">
        <x:f>IFERROR(INDEX('02x_Accelerator_Catalog'!$C$2:$C$11,MATCH(E492,'02x_Accelerator_Catalog'!$B$2:$B$11,0)),"purpose_or_unbenchmarked")</x:f>
        <x:v>h200_reference</x:v>
      </x:c>
      <x:c r="G492" s="8" t="n">
        <x:f>IFERROR(INDEX('02x_Accelerator_Catalog'!$D$2:$D$11,MATCH(E492,'02x_Accelerator_Catalog'!$B$2:$B$11,0)),"")</x:f>
        <x:v>1.73</x:v>
      </x:c>
      <x:c r="H492" s="17" t="n">
        <x:v>0.325</x:v>
      </x:c>
      <x:c r="I492" s="6" t="n">
        <x:f>SUMIFS($H$2:$H$573,$B$2:$B$573,B492,$C$2:$C$573,C492,$D$2:$D$573,D492)</x:f>
        <x:v>1</x:v>
      </x:c>
      <x:c r="J492" s="3" t="inlineStr">
        <x:is>
          <x:t xml:space="preserve">legacy_company_gpu_mix_fallback</x:t>
        </x:is>
      </x:c>
      <x:c r="K492" s="3" t="inlineStr">
        <x:is>
          <x:t xml:space="preserve">SRC_DEEPSEEK_V3; SRC_DEEPSEEK_R1; SRC_DEEPSEEK_H800_INFERENCE</x:t>
        </x:is>
      </x:c>
      <x:c r="L492" s="3" t="inlineStr">
        <x:is>
          <x:t xml:space="preserve">No CSP-level chip quantity seed was available; prior company-level GPU/ASIC mix is retained as fallback.</x:t>
        </x:is>
      </x:c>
    </x:row>
    <x:row r="493">
      <x:c r="A493" s="5" t="str">
        <x:f>B493&amp;"|"&amp;C493&amp;"|"&amp;D493&amp;"|"&amp;E493</x:f>
        <x:v>Base|Legacy company envelope - DeepSeek|2029|B200/B300 class</x:v>
      </x:c>
      <x:c r="B493" s="3" t="inlineStr">
        <x:is>
          <x:t xml:space="preserve">Base</x:t>
        </x:is>
      </x:c>
      <x:c r="C493" s="3" t="inlineStr">
        <x:is>
          <x:t xml:space="preserve">Legacy company envelope - DeepSeek</x:t>
        </x:is>
      </x:c>
      <x:c r="D493" s="3" t="n">
        <x:v>2029</x:v>
      </x:c>
      <x:c r="E493" s="25" t="inlineStr">
        <x:is>
          <x:t xml:space="preserve">B200/B300 class</x:t>
        </x:is>
      </x:c>
      <x:c r="F493" s="5" t="str">
        <x:f>IFERROR(INDEX('02x_Accelerator_Catalog'!$C$2:$C$11,MATCH(E493,'02x_Accelerator_Catalog'!$B$2:$B$11,0)),"purpose_or_unbenchmarked")</x:f>
        <x:v>b200_reference</x:v>
      </x:c>
      <x:c r="G493" s="8" t="n">
        <x:f>IFERROR(INDEX('02x_Accelerator_Catalog'!$D$2:$D$11,MATCH(E493,'02x_Accelerator_Catalog'!$B$2:$B$11,0)),"")</x:f>
        <x:v>2.17</x:v>
      </x:c>
      <x:c r="H493" s="17" t="n">
        <x:v>0.362</x:v>
      </x:c>
      <x:c r="I493" s="6" t="n">
        <x:f>SUMIFS($H$2:$H$573,$B$2:$B$573,B493,$C$2:$C$573,C493,$D$2:$D$573,D493)</x:f>
        <x:v>0.9999999999999999</x:v>
      </x:c>
      <x:c r="J493" s="3" t="inlineStr">
        <x:is>
          <x:t xml:space="preserve">legacy_company_gpu_mix_fallback</x:t>
        </x:is>
      </x:c>
      <x:c r="K493" s="3" t="inlineStr">
        <x:is>
          <x:t xml:space="preserve">SRC_DEEPSEEK_V3; SRC_DEEPSEEK_R1; SRC_DEEPSEEK_H800_INFERENCE</x:t>
        </x:is>
      </x:c>
      <x:c r="L493" s="3" t="inlineStr">
        <x:is>
          <x:t xml:space="preserve">No CSP-level chip quantity seed was available; prior company-level GPU/ASIC mix is retained as fallback.</x:t>
        </x:is>
      </x:c>
    </x:row>
    <x:row r="494">
      <x:c r="A494" s="5" t="str">
        <x:f>B494&amp;"|"&amp;C494&amp;"|"&amp;D494&amp;"|"&amp;E494</x:f>
        <x:v>Base|Legacy company envelope - DeepSeek|2029|GB200/GB300 class</x:v>
      </x:c>
      <x:c r="B494" s="3" t="inlineStr">
        <x:is>
          <x:t xml:space="preserve">Base</x:t>
        </x:is>
      </x:c>
      <x:c r="C494" s="3" t="inlineStr">
        <x:is>
          <x:t xml:space="preserve">Legacy company envelope - DeepSeek</x:t>
        </x:is>
      </x:c>
      <x:c r="D494" s="3" t="n">
        <x:v>2029</x:v>
      </x:c>
      <x:c r="E494" s="25" t="inlineStr">
        <x:is>
          <x:t xml:space="preserve">GB200/GB300 class</x:t>
        </x:is>
      </x:c>
      <x:c r="F494" s="5" t="str">
        <x:f>IFERROR(INDEX('02x_Accelerator_Catalog'!$C$2:$C$11,MATCH(E494,'02x_Accelerator_Catalog'!$B$2:$B$11,0)),"purpose_or_unbenchmarked")</x:f>
        <x:v>gb200_reference</x:v>
      </x:c>
      <x:c r="G494" s="8" t="n">
        <x:f>IFERROR(INDEX('02x_Accelerator_Catalog'!$D$2:$D$11,MATCH(E494,'02x_Accelerator_Catalog'!$B$2:$B$11,0)),"")</x:f>
        <x:v>2.1</x:v>
      </x:c>
      <x:c r="H494" s="17" t="n">
        <x:v>0.425</x:v>
      </x:c>
      <x:c r="I494" s="6" t="n">
        <x:f>SUMIFS($H$2:$H$573,$B$2:$B$573,B494,$C$2:$C$573,C494,$D$2:$D$573,D494)</x:f>
        <x:v>0.9999999999999999</x:v>
      </x:c>
      <x:c r="J494" s="3" t="inlineStr">
        <x:is>
          <x:t xml:space="preserve">legacy_company_gpu_mix_fallback</x:t>
        </x:is>
      </x:c>
      <x:c r="K494" s="3" t="inlineStr">
        <x:is>
          <x:t xml:space="preserve">SRC_DEEPSEEK_V3; SRC_DEEPSEEK_R1; SRC_DEEPSEEK_H800_INFERENCE</x:t>
        </x:is>
      </x:c>
      <x:c r="L494" s="3" t="inlineStr">
        <x:is>
          <x:t xml:space="preserve">No CSP-level chip quantity seed was available; prior company-level GPU/ASIC mix is retained as fallback.</x:t>
        </x:is>
      </x:c>
    </x:row>
    <x:row r="495">
      <x:c r="A495" s="5" t="str">
        <x:f>B495&amp;"|"&amp;C495&amp;"|"&amp;D495&amp;"|"&amp;E495</x:f>
        <x:v>Base|Legacy company envelope - DeepSeek|2029|H100/H200/A100 class</x:v>
      </x:c>
      <x:c r="B495" s="3" t="inlineStr">
        <x:is>
          <x:t xml:space="preserve">Base</x:t>
        </x:is>
      </x:c>
      <x:c r="C495" s="3" t="inlineStr">
        <x:is>
          <x:t xml:space="preserve">Legacy company envelope - DeepSeek</x:t>
        </x:is>
      </x:c>
      <x:c r="D495" s="3" t="n">
        <x:v>2029</x:v>
      </x:c>
      <x:c r="E495" s="25" t="inlineStr">
        <x:is>
          <x:t xml:space="preserve">H100/H200/A100 class</x:t>
        </x:is>
      </x:c>
      <x:c r="F495" s="5" t="str">
        <x:f>IFERROR(INDEX('02x_Accelerator_Catalog'!$C$2:$C$11,MATCH(E495,'02x_Accelerator_Catalog'!$B$2:$B$11,0)),"purpose_or_unbenchmarked")</x:f>
        <x:v>h200_reference</x:v>
      </x:c>
      <x:c r="G495" s="8" t="n">
        <x:f>IFERROR(INDEX('02x_Accelerator_Catalog'!$D$2:$D$11,MATCH(E495,'02x_Accelerator_Catalog'!$B$2:$B$11,0)),"")</x:f>
        <x:v>1.73</x:v>
      </x:c>
      <x:c r="H495" s="17" t="n">
        <x:v>0.213</x:v>
      </x:c>
      <x:c r="I495" s="6" t="n">
        <x:f>SUMIFS($H$2:$H$573,$B$2:$B$573,B495,$C$2:$C$573,C495,$D$2:$D$573,D495)</x:f>
        <x:v>0.9999999999999999</x:v>
      </x:c>
      <x:c r="J495" s="3" t="inlineStr">
        <x:is>
          <x:t xml:space="preserve">legacy_company_gpu_mix_fallback</x:t>
        </x:is>
      </x:c>
      <x:c r="K495" s="3" t="inlineStr">
        <x:is>
          <x:t xml:space="preserve">SRC_DEEPSEEK_V3; SRC_DEEPSEEK_R1; SRC_DEEPSEEK_H800_INFERENCE</x:t>
        </x:is>
      </x:c>
      <x:c r="L495" s="3" t="inlineStr">
        <x:is>
          <x:t xml:space="preserve">No CSP-level chip quantity seed was available; prior company-level GPU/ASIC mix is retained as fallback.</x:t>
        </x:is>
      </x:c>
    </x:row>
    <x:row r="496">
      <x:c r="A496" s="5" t="str">
        <x:f>B496&amp;"|"&amp;C496&amp;"|"&amp;D496&amp;"|"&amp;E496</x:f>
        <x:v>Base|Legacy company envelope - DeepSeek|2030|B200/B300 class</x:v>
      </x:c>
      <x:c r="B496" s="3" t="inlineStr">
        <x:is>
          <x:t xml:space="preserve">Base</x:t>
        </x:is>
      </x:c>
      <x:c r="C496" s="3" t="inlineStr">
        <x:is>
          <x:t xml:space="preserve">Legacy company envelope - DeepSeek</x:t>
        </x:is>
      </x:c>
      <x:c r="D496" s="3" t="n">
        <x:v>2030</x:v>
      </x:c>
      <x:c r="E496" s="25" t="inlineStr">
        <x:is>
          <x:t xml:space="preserve">B200/B300 class</x:t>
        </x:is>
      </x:c>
      <x:c r="F496" s="5" t="str">
        <x:f>IFERROR(INDEX('02x_Accelerator_Catalog'!$C$2:$C$11,MATCH(E496,'02x_Accelerator_Catalog'!$B$2:$B$11,0)),"purpose_or_unbenchmarked")</x:f>
        <x:v>b200_reference</x:v>
      </x:c>
      <x:c r="G496" s="8" t="n">
        <x:f>IFERROR(INDEX('02x_Accelerator_Catalog'!$D$2:$D$11,MATCH(E496,'02x_Accelerator_Catalog'!$B$2:$B$11,0)),"")</x:f>
        <x:v>2.17</x:v>
      </x:c>
      <x:c r="H496" s="17" t="n">
        <x:v>0.35</x:v>
      </x:c>
      <x:c r="I496" s="6" t="n">
        <x:f>SUMIFS($H$2:$H$573,$B$2:$B$573,B496,$C$2:$C$573,C496,$D$2:$D$573,D496)</x:f>
        <x:v>1</x:v>
      </x:c>
      <x:c r="J496" s="3" t="inlineStr">
        <x:is>
          <x:t xml:space="preserve">legacy_company_gpu_mix_fallback</x:t>
        </x:is>
      </x:c>
      <x:c r="K496" s="3" t="inlineStr">
        <x:is>
          <x:t xml:space="preserve">SRC_DEEPSEEK_V3; SRC_DEEPSEEK_R1; SRC_DEEPSEEK_H800_INFERENCE</x:t>
        </x:is>
      </x:c>
      <x:c r="L496" s="3" t="inlineStr">
        <x:is>
          <x:t xml:space="preserve">No CSP-level chip quantity seed was available; prior company-level GPU/ASIC mix is retained as fallback.</x:t>
        </x:is>
      </x:c>
    </x:row>
    <x:row r="497">
      <x:c r="A497" s="5" t="str">
        <x:f>B497&amp;"|"&amp;C497&amp;"|"&amp;D497&amp;"|"&amp;E497</x:f>
        <x:v>Base|Legacy company envelope - DeepSeek|2030|GB200/GB300 class</x:v>
      </x:c>
      <x:c r="B497" s="3" t="inlineStr">
        <x:is>
          <x:t xml:space="preserve">Base</x:t>
        </x:is>
      </x:c>
      <x:c r="C497" s="3" t="inlineStr">
        <x:is>
          <x:t xml:space="preserve">Legacy company envelope - DeepSeek</x:t>
        </x:is>
      </x:c>
      <x:c r="D497" s="3" t="n">
        <x:v>2030</x:v>
      </x:c>
      <x:c r="E497" s="25" t="inlineStr">
        <x:is>
          <x:t xml:space="preserve">GB200/GB300 class</x:t>
        </x:is>
      </x:c>
      <x:c r="F497" s="5" t="str">
        <x:f>IFERROR(INDEX('02x_Accelerator_Catalog'!$C$2:$C$11,MATCH(E497,'02x_Accelerator_Catalog'!$B$2:$B$11,0)),"purpose_or_unbenchmarked")</x:f>
        <x:v>gb200_reference</x:v>
      </x:c>
      <x:c r="G497" s="8" t="n">
        <x:f>IFERROR(INDEX('02x_Accelerator_Catalog'!$D$2:$D$11,MATCH(E497,'02x_Accelerator_Catalog'!$B$2:$B$11,0)),"")</x:f>
        <x:v>2.1</x:v>
      </x:c>
      <x:c r="H497" s="17" t="n">
        <x:v>0.55</x:v>
      </x:c>
      <x:c r="I497" s="6" t="n">
        <x:f>SUMIFS($H$2:$H$573,$B$2:$B$573,B497,$C$2:$C$573,C497,$D$2:$D$573,D497)</x:f>
        <x:v>1</x:v>
      </x:c>
      <x:c r="J497" s="3" t="inlineStr">
        <x:is>
          <x:t xml:space="preserve">legacy_company_gpu_mix_fallback</x:t>
        </x:is>
      </x:c>
      <x:c r="K497" s="3" t="inlineStr">
        <x:is>
          <x:t xml:space="preserve">SRC_DEEPSEEK_V3; SRC_DEEPSEEK_R1; SRC_DEEPSEEK_H800_INFERENCE</x:t>
        </x:is>
      </x:c>
      <x:c r="L497" s="3" t="inlineStr">
        <x:is>
          <x:t xml:space="preserve">No CSP-level chip quantity seed was available; prior company-level GPU/ASIC mix is retained as fallback.</x:t>
        </x:is>
      </x:c>
    </x:row>
    <x:row r="498">
      <x:c r="A498" s="5" t="str">
        <x:f>B498&amp;"|"&amp;C498&amp;"|"&amp;D498&amp;"|"&amp;E498</x:f>
        <x:v>Base|Legacy company envelope - DeepSeek|2030|H100/H200/A100 class</x:v>
      </x:c>
      <x:c r="B498" s="3" t="inlineStr">
        <x:is>
          <x:t xml:space="preserve">Base</x:t>
        </x:is>
      </x:c>
      <x:c r="C498" s="3" t="inlineStr">
        <x:is>
          <x:t xml:space="preserve">Legacy company envelope - DeepSeek</x:t>
        </x:is>
      </x:c>
      <x:c r="D498" s="3" t="n">
        <x:v>2030</x:v>
      </x:c>
      <x:c r="E498" s="25" t="inlineStr">
        <x:is>
          <x:t xml:space="preserve">H100/H200/A100 class</x:t>
        </x:is>
      </x:c>
      <x:c r="F498" s="5" t="str">
        <x:f>IFERROR(INDEX('02x_Accelerator_Catalog'!$C$2:$C$11,MATCH(E498,'02x_Accelerator_Catalog'!$B$2:$B$11,0)),"purpose_or_unbenchmarked")</x:f>
        <x:v>h200_reference</x:v>
      </x:c>
      <x:c r="G498" s="8" t="n">
        <x:f>IFERROR(INDEX('02x_Accelerator_Catalog'!$D$2:$D$11,MATCH(E498,'02x_Accelerator_Catalog'!$B$2:$B$11,0)),"")</x:f>
        <x:v>1.73</x:v>
      </x:c>
      <x:c r="H498" s="17" t="n">
        <x:v>0.1</x:v>
      </x:c>
      <x:c r="I498" s="6" t="n">
        <x:f>SUMIFS($H$2:$H$573,$B$2:$B$573,B498,$C$2:$C$573,C498,$D$2:$D$573,D498)</x:f>
        <x:v>1</x:v>
      </x:c>
      <x:c r="J498" s="3" t="inlineStr">
        <x:is>
          <x:t xml:space="preserve">legacy_company_gpu_mix_fallback</x:t>
        </x:is>
      </x:c>
      <x:c r="K498" s="3" t="inlineStr">
        <x:is>
          <x:t xml:space="preserve">SRC_DEEPSEEK_V3; SRC_DEEPSEEK_R1; SRC_DEEPSEEK_H800_INFERENCE</x:t>
        </x:is>
      </x:c>
      <x:c r="L498" s="3" t="inlineStr">
        <x:is>
          <x:t xml:space="preserve">No CSP-level chip quantity seed was available; prior company-level GPU/ASIC mix is retained as fallback.</x:t>
        </x:is>
      </x:c>
    </x:row>
    <x:row r="499">
      <x:c r="A499" s="5" t="str">
        <x:f>B499&amp;"|"&amp;C499&amp;"|"&amp;D499&amp;"|"&amp;E499</x:f>
        <x:v>Base|Legacy company envelope - Tencent|2026|B200/B300 class</x:v>
      </x:c>
      <x:c r="B499" s="3" t="inlineStr">
        <x:is>
          <x:t xml:space="preserve">Base</x:t>
        </x:is>
      </x:c>
      <x:c r="C499" s="3" t="inlineStr">
        <x:is>
          <x:t xml:space="preserve">Legacy company envelope - Tencent</x:t>
        </x:is>
      </x:c>
      <x:c r="D499" s="3" t="n">
        <x:v>2026</x:v>
      </x:c>
      <x:c r="E499" s="25" t="inlineStr">
        <x:is>
          <x:t xml:space="preserve">B200/B300 class</x:t>
        </x:is>
      </x:c>
      <x:c r="F499" s="5" t="str">
        <x:f>IFERROR(INDEX('02x_Accelerator_Catalog'!$C$2:$C$11,MATCH(E499,'02x_Accelerator_Catalog'!$B$2:$B$11,0)),"purpose_or_unbenchmarked")</x:f>
        <x:v>b200_reference</x:v>
      </x:c>
      <x:c r="G499" s="8" t="n">
        <x:f>IFERROR(INDEX('02x_Accelerator_Catalog'!$D$2:$D$11,MATCH(E499,'02x_Accelerator_Catalog'!$B$2:$B$11,0)),"")</x:f>
        <x:v>2.17</x:v>
      </x:c>
      <x:c r="H499" s="17" t="n">
        <x:v>0.4</x:v>
      </x:c>
      <x:c r="I499" s="6" t="n">
        <x:f>SUMIFS($H$2:$H$573,$B$2:$B$573,B499,$C$2:$C$573,C499,$D$2:$D$573,D499)</x:f>
        <x:v>1</x:v>
      </x:c>
      <x:c r="J499" s="3" t="inlineStr">
        <x:is>
          <x:t xml:space="preserve">legacy_company_gpu_mix_fallback</x:t>
        </x:is>
      </x:c>
      <x:c r="K499" s="3" t="inlineStr">
        <x:is>
          <x:t xml:space="preserve">SRC_TENCENT_HUNYUAN; SRC_TENCENT_HY3; SRC_TENCENT_AI_INFRA_MOE</x:t>
        </x:is>
      </x:c>
      <x:c r="L499" s="3" t="inlineStr">
        <x:is>
          <x:t xml:space="preserve">No CSP-level chip quantity seed was available; prior company-level GPU/ASIC mix is retained as fallback.</x:t>
        </x:is>
      </x:c>
    </x:row>
    <x:row r="500">
      <x:c r="A500" s="5" t="str">
        <x:f>B500&amp;"|"&amp;C500&amp;"|"&amp;D500&amp;"|"&amp;E500</x:f>
        <x:v>Base|Legacy company envelope - Tencent|2026|GB200/GB300 class</x:v>
      </x:c>
      <x:c r="B500" s="3" t="inlineStr">
        <x:is>
          <x:t xml:space="preserve">Base</x:t>
        </x:is>
      </x:c>
      <x:c r="C500" s="3" t="inlineStr">
        <x:is>
          <x:t xml:space="preserve">Legacy company envelope - Tencent</x:t>
        </x:is>
      </x:c>
      <x:c r="D500" s="3" t="n">
        <x:v>2026</x:v>
      </x:c>
      <x:c r="E500" s="25" t="inlineStr">
        <x:is>
          <x:t xml:space="preserve">GB200/GB300 class</x:t>
        </x:is>
      </x:c>
      <x:c r="F500" s="5" t="str">
        <x:f>IFERROR(INDEX('02x_Accelerator_Catalog'!$C$2:$C$11,MATCH(E500,'02x_Accelerator_Catalog'!$B$2:$B$11,0)),"purpose_or_unbenchmarked")</x:f>
        <x:v>gb200_reference</x:v>
      </x:c>
      <x:c r="G500" s="8" t="n">
        <x:f>IFERROR(INDEX('02x_Accelerator_Catalog'!$D$2:$D$11,MATCH(E500,'02x_Accelerator_Catalog'!$B$2:$B$11,0)),"")</x:f>
        <x:v>2.1</x:v>
      </x:c>
      <x:c r="H500" s="17" t="n">
        <x:v>0.05</x:v>
      </x:c>
      <x:c r="I500" s="6" t="n">
        <x:f>SUMIFS($H$2:$H$573,$B$2:$B$573,B500,$C$2:$C$573,C500,$D$2:$D$573,D500)</x:f>
        <x:v>1</x:v>
      </x:c>
      <x:c r="J500" s="3" t="inlineStr">
        <x:is>
          <x:t xml:space="preserve">legacy_company_gpu_mix_fallback</x:t>
        </x:is>
      </x:c>
      <x:c r="K500" s="3" t="inlineStr">
        <x:is>
          <x:t xml:space="preserve">SRC_TENCENT_HUNYUAN; SRC_TENCENT_HY3; SRC_TENCENT_AI_INFRA_MOE</x:t>
        </x:is>
      </x:c>
      <x:c r="L500" s="3" t="inlineStr">
        <x:is>
          <x:t xml:space="preserve">No CSP-level chip quantity seed was available; prior company-level GPU/ASIC mix is retained as fallback.</x:t>
        </x:is>
      </x:c>
    </x:row>
    <x:row r="501">
      <x:c r="A501" s="5" t="str">
        <x:f>B501&amp;"|"&amp;C501&amp;"|"&amp;D501&amp;"|"&amp;E501</x:f>
        <x:v>Base|Legacy company envelope - Tencent|2026|H100/H200/A100 class</x:v>
      </x:c>
      <x:c r="B501" s="3" t="inlineStr">
        <x:is>
          <x:t xml:space="preserve">Base</x:t>
        </x:is>
      </x:c>
      <x:c r="C501" s="3" t="inlineStr">
        <x:is>
          <x:t xml:space="preserve">Legacy company envelope - Tencent</x:t>
        </x:is>
      </x:c>
      <x:c r="D501" s="3" t="n">
        <x:v>2026</x:v>
      </x:c>
      <x:c r="E501" s="25" t="inlineStr">
        <x:is>
          <x:t xml:space="preserve">H100/H200/A100 class</x:t>
        </x:is>
      </x:c>
      <x:c r="F501" s="5" t="str">
        <x:f>IFERROR(INDEX('02x_Accelerator_Catalog'!$C$2:$C$11,MATCH(E501,'02x_Accelerator_Catalog'!$B$2:$B$11,0)),"purpose_or_unbenchmarked")</x:f>
        <x:v>h200_reference</x:v>
      </x:c>
      <x:c r="G501" s="8" t="n">
        <x:f>IFERROR(INDEX('02x_Accelerator_Catalog'!$D$2:$D$11,MATCH(E501,'02x_Accelerator_Catalog'!$B$2:$B$11,0)),"")</x:f>
        <x:v>1.73</x:v>
      </x:c>
      <x:c r="H501" s="17" t="n">
        <x:v>0.55</x:v>
      </x:c>
      <x:c r="I501" s="6" t="n">
        <x:f>SUMIFS($H$2:$H$573,$B$2:$B$573,B501,$C$2:$C$573,C501,$D$2:$D$573,D501)</x:f>
        <x:v>1</x:v>
      </x:c>
      <x:c r="J501" s="3" t="inlineStr">
        <x:is>
          <x:t xml:space="preserve">legacy_company_gpu_mix_fallback</x:t>
        </x:is>
      </x:c>
      <x:c r="K501" s="3" t="inlineStr">
        <x:is>
          <x:t xml:space="preserve">SRC_TENCENT_HUNYUAN; SRC_TENCENT_HY3; SRC_TENCENT_AI_INFRA_MOE</x:t>
        </x:is>
      </x:c>
      <x:c r="L501" s="3" t="inlineStr">
        <x:is>
          <x:t xml:space="preserve">No CSP-level chip quantity seed was available; prior company-level GPU/ASIC mix is retained as fallback.</x:t>
        </x:is>
      </x:c>
    </x:row>
    <x:row r="502">
      <x:c r="A502" s="5" t="str">
        <x:f>B502&amp;"|"&amp;C502&amp;"|"&amp;D502&amp;"|"&amp;E502</x:f>
        <x:v>Base|Legacy company envelope - Tencent|2027|B200/B300 class</x:v>
      </x:c>
      <x:c r="B502" s="3" t="inlineStr">
        <x:is>
          <x:t xml:space="preserve">Base</x:t>
        </x:is>
      </x:c>
      <x:c r="C502" s="3" t="inlineStr">
        <x:is>
          <x:t xml:space="preserve">Legacy company envelope - Tencent</x:t>
        </x:is>
      </x:c>
      <x:c r="D502" s="3" t="n">
        <x:v>2027</x:v>
      </x:c>
      <x:c r="E502" s="25" t="inlineStr">
        <x:is>
          <x:t xml:space="preserve">B200/B300 class</x:t>
        </x:is>
      </x:c>
      <x:c r="F502" s="5" t="str">
        <x:f>IFERROR(INDEX('02x_Accelerator_Catalog'!$C$2:$C$11,MATCH(E502,'02x_Accelerator_Catalog'!$B$2:$B$11,0)),"purpose_or_unbenchmarked")</x:f>
        <x:v>b200_reference</x:v>
      </x:c>
      <x:c r="G502" s="8" t="n">
        <x:f>IFERROR(INDEX('02x_Accelerator_Catalog'!$D$2:$D$11,MATCH(E502,'02x_Accelerator_Catalog'!$B$2:$B$11,0)),"")</x:f>
        <x:v>2.17</x:v>
      </x:c>
      <x:c r="H502" s="17" t="n">
        <x:v>0.388</x:v>
      </x:c>
      <x:c r="I502" s="6" t="n">
        <x:f>SUMIFS($H$2:$H$573,$B$2:$B$573,B502,$C$2:$C$573,C502,$D$2:$D$573,D502)</x:f>
        <x:v>1</x:v>
      </x:c>
      <x:c r="J502" s="3" t="inlineStr">
        <x:is>
          <x:t xml:space="preserve">legacy_company_gpu_mix_fallback</x:t>
        </x:is>
      </x:c>
      <x:c r="K502" s="3" t="inlineStr">
        <x:is>
          <x:t xml:space="preserve">SRC_TENCENT_HUNYUAN; SRC_TENCENT_HY3; SRC_TENCENT_AI_INFRA_MOE</x:t>
        </x:is>
      </x:c>
      <x:c r="L502" s="3" t="inlineStr">
        <x:is>
          <x:t xml:space="preserve">No CSP-level chip quantity seed was available; prior company-level GPU/ASIC mix is retained as fallback.</x:t>
        </x:is>
      </x:c>
    </x:row>
    <x:row r="503">
      <x:c r="A503" s="5" t="str">
        <x:f>B503&amp;"|"&amp;C503&amp;"|"&amp;D503&amp;"|"&amp;E503</x:f>
        <x:v>Base|Legacy company envelope - Tencent|2027|GB200/GB300 class</x:v>
      </x:c>
      <x:c r="B503" s="3" t="inlineStr">
        <x:is>
          <x:t xml:space="preserve">Base</x:t>
        </x:is>
      </x:c>
      <x:c r="C503" s="3" t="inlineStr">
        <x:is>
          <x:t xml:space="preserve">Legacy company envelope - Tencent</x:t>
        </x:is>
      </x:c>
      <x:c r="D503" s="3" t="n">
        <x:v>2027</x:v>
      </x:c>
      <x:c r="E503" s="25" t="inlineStr">
        <x:is>
          <x:t xml:space="preserve">GB200/GB300 class</x:t>
        </x:is>
      </x:c>
      <x:c r="F503" s="5" t="str">
        <x:f>IFERROR(INDEX('02x_Accelerator_Catalog'!$C$2:$C$11,MATCH(E503,'02x_Accelerator_Catalog'!$B$2:$B$11,0)),"purpose_or_unbenchmarked")</x:f>
        <x:v>gb200_reference</x:v>
      </x:c>
      <x:c r="G503" s="8" t="n">
        <x:f>IFERROR(INDEX('02x_Accelerator_Catalog'!$D$2:$D$11,MATCH(E503,'02x_Accelerator_Catalog'!$B$2:$B$11,0)),"")</x:f>
        <x:v>2.1</x:v>
      </x:c>
      <x:c r="H503" s="17" t="n">
        <x:v>0.174</x:v>
      </x:c>
      <x:c r="I503" s="6" t="n">
        <x:f>SUMIFS($H$2:$H$573,$B$2:$B$573,B503,$C$2:$C$573,C503,$D$2:$D$573,D503)</x:f>
        <x:v>1</x:v>
      </x:c>
      <x:c r="J503" s="3" t="inlineStr">
        <x:is>
          <x:t xml:space="preserve">legacy_company_gpu_mix_fallback</x:t>
        </x:is>
      </x:c>
      <x:c r="K503" s="3" t="inlineStr">
        <x:is>
          <x:t xml:space="preserve">SRC_TENCENT_HUNYUAN; SRC_TENCENT_HY3; SRC_TENCENT_AI_INFRA_MOE</x:t>
        </x:is>
      </x:c>
      <x:c r="L503" s="3" t="inlineStr">
        <x:is>
          <x:t xml:space="preserve">No CSP-level chip quantity seed was available; prior company-level GPU/ASIC mix is retained as fallback.</x:t>
        </x:is>
      </x:c>
    </x:row>
    <x:row r="504">
      <x:c r="A504" s="5" t="str">
        <x:f>B504&amp;"|"&amp;C504&amp;"|"&amp;D504&amp;"|"&amp;E504</x:f>
        <x:v>Base|Legacy company envelope - Tencent|2027|H100/H200/A100 class</x:v>
      </x:c>
      <x:c r="B504" s="3" t="inlineStr">
        <x:is>
          <x:t xml:space="preserve">Base</x:t>
        </x:is>
      </x:c>
      <x:c r="C504" s="3" t="inlineStr">
        <x:is>
          <x:t xml:space="preserve">Legacy company envelope - Tencent</x:t>
        </x:is>
      </x:c>
      <x:c r="D504" s="3" t="n">
        <x:v>2027</x:v>
      </x:c>
      <x:c r="E504" s="25" t="inlineStr">
        <x:is>
          <x:t xml:space="preserve">H100/H200/A100 class</x:t>
        </x:is>
      </x:c>
      <x:c r="F504" s="5" t="str">
        <x:f>IFERROR(INDEX('02x_Accelerator_Catalog'!$C$2:$C$11,MATCH(E504,'02x_Accelerator_Catalog'!$B$2:$B$11,0)),"purpose_or_unbenchmarked")</x:f>
        <x:v>h200_reference</x:v>
      </x:c>
      <x:c r="G504" s="8" t="n">
        <x:f>IFERROR(INDEX('02x_Accelerator_Catalog'!$D$2:$D$11,MATCH(E504,'02x_Accelerator_Catalog'!$B$2:$B$11,0)),"")</x:f>
        <x:v>1.73</x:v>
      </x:c>
      <x:c r="H504" s="17" t="n">
        <x:v>0.438</x:v>
      </x:c>
      <x:c r="I504" s="6" t="n">
        <x:f>SUMIFS($H$2:$H$573,$B$2:$B$573,B504,$C$2:$C$573,C504,$D$2:$D$573,D504)</x:f>
        <x:v>1</x:v>
      </x:c>
      <x:c r="J504" s="3" t="inlineStr">
        <x:is>
          <x:t xml:space="preserve">legacy_company_gpu_mix_fallback</x:t>
        </x:is>
      </x:c>
      <x:c r="K504" s="3" t="inlineStr">
        <x:is>
          <x:t xml:space="preserve">SRC_TENCENT_HUNYUAN; SRC_TENCENT_HY3; SRC_TENCENT_AI_INFRA_MOE</x:t>
        </x:is>
      </x:c>
      <x:c r="L504" s="3" t="inlineStr">
        <x:is>
          <x:t xml:space="preserve">No CSP-level chip quantity seed was available; prior company-level GPU/ASIC mix is retained as fallback.</x:t>
        </x:is>
      </x:c>
    </x:row>
    <x:row r="505">
      <x:c r="A505" s="5" t="str">
        <x:f>B505&amp;"|"&amp;C505&amp;"|"&amp;D505&amp;"|"&amp;E505</x:f>
        <x:v>Base|Legacy company envelope - Tencent|2028|B200/B300 class</x:v>
      </x:c>
      <x:c r="B505" s="3" t="inlineStr">
        <x:is>
          <x:t xml:space="preserve">Base</x:t>
        </x:is>
      </x:c>
      <x:c r="C505" s="3" t="inlineStr">
        <x:is>
          <x:t xml:space="preserve">Legacy company envelope - Tencent</x:t>
        </x:is>
      </x:c>
      <x:c r="D505" s="3" t="n">
        <x:v>2028</x:v>
      </x:c>
      <x:c r="E505" s="25" t="inlineStr">
        <x:is>
          <x:t xml:space="preserve">B200/B300 class</x:t>
        </x:is>
      </x:c>
      <x:c r="F505" s="5" t="str">
        <x:f>IFERROR(INDEX('02x_Accelerator_Catalog'!$C$2:$C$11,MATCH(E505,'02x_Accelerator_Catalog'!$B$2:$B$11,0)),"purpose_or_unbenchmarked")</x:f>
        <x:v>b200_reference</x:v>
      </x:c>
      <x:c r="G505" s="8" t="n">
        <x:f>IFERROR(INDEX('02x_Accelerator_Catalog'!$D$2:$D$11,MATCH(E505,'02x_Accelerator_Catalog'!$B$2:$B$11,0)),"")</x:f>
        <x:v>2.17</x:v>
      </x:c>
      <x:c r="H505" s="17" t="n">
        <x:v>0.375</x:v>
      </x:c>
      <x:c r="I505" s="6" t="n">
        <x:f>SUMIFS($H$2:$H$573,$B$2:$B$573,B505,$C$2:$C$573,C505,$D$2:$D$573,D505)</x:f>
        <x:v>1</x:v>
      </x:c>
      <x:c r="J505" s="3" t="inlineStr">
        <x:is>
          <x:t xml:space="preserve">legacy_company_gpu_mix_fallback</x:t>
        </x:is>
      </x:c>
      <x:c r="K505" s="3" t="inlineStr">
        <x:is>
          <x:t xml:space="preserve">SRC_TENCENT_HUNYUAN; SRC_TENCENT_HY3; SRC_TENCENT_AI_INFRA_MOE</x:t>
        </x:is>
      </x:c>
      <x:c r="L505" s="3" t="inlineStr">
        <x:is>
          <x:t xml:space="preserve">No CSP-level chip quantity seed was available; prior company-level GPU/ASIC mix is retained as fallback.</x:t>
        </x:is>
      </x:c>
    </x:row>
    <x:row r="506">
      <x:c r="A506" s="5" t="str">
        <x:f>B506&amp;"|"&amp;C506&amp;"|"&amp;D506&amp;"|"&amp;E506</x:f>
        <x:v>Base|Legacy company envelope - Tencent|2028|GB200/GB300 class</x:v>
      </x:c>
      <x:c r="B506" s="3" t="inlineStr">
        <x:is>
          <x:t xml:space="preserve">Base</x:t>
        </x:is>
      </x:c>
      <x:c r="C506" s="3" t="inlineStr">
        <x:is>
          <x:t xml:space="preserve">Legacy company envelope - Tencent</x:t>
        </x:is>
      </x:c>
      <x:c r="D506" s="3" t="n">
        <x:v>2028</x:v>
      </x:c>
      <x:c r="E506" s="25" t="inlineStr">
        <x:is>
          <x:t xml:space="preserve">GB200/GB300 class</x:t>
        </x:is>
      </x:c>
      <x:c r="F506" s="5" t="str">
        <x:f>IFERROR(INDEX('02x_Accelerator_Catalog'!$C$2:$C$11,MATCH(E506,'02x_Accelerator_Catalog'!$B$2:$B$11,0)),"purpose_or_unbenchmarked")</x:f>
        <x:v>gb200_reference</x:v>
      </x:c>
      <x:c r="G506" s="8" t="n">
        <x:f>IFERROR(INDEX('02x_Accelerator_Catalog'!$D$2:$D$11,MATCH(E506,'02x_Accelerator_Catalog'!$B$2:$B$11,0)),"")</x:f>
        <x:v>2.1</x:v>
      </x:c>
      <x:c r="H506" s="17" t="n">
        <x:v>0.3</x:v>
      </x:c>
      <x:c r="I506" s="6" t="n">
        <x:f>SUMIFS($H$2:$H$573,$B$2:$B$573,B506,$C$2:$C$573,C506,$D$2:$D$573,D506)</x:f>
        <x:v>1</x:v>
      </x:c>
      <x:c r="J506" s="3" t="inlineStr">
        <x:is>
          <x:t xml:space="preserve">legacy_company_gpu_mix_fallback</x:t>
        </x:is>
      </x:c>
      <x:c r="K506" s="3" t="inlineStr">
        <x:is>
          <x:t xml:space="preserve">SRC_TENCENT_HUNYUAN; SRC_TENCENT_HY3; SRC_TENCENT_AI_INFRA_MOE</x:t>
        </x:is>
      </x:c>
      <x:c r="L506" s="3" t="inlineStr">
        <x:is>
          <x:t xml:space="preserve">No CSP-level chip quantity seed was available; prior company-level GPU/ASIC mix is retained as fallback.</x:t>
        </x:is>
      </x:c>
    </x:row>
    <x:row r="507">
      <x:c r="A507" s="5" t="str">
        <x:f>B507&amp;"|"&amp;C507&amp;"|"&amp;D507&amp;"|"&amp;E507</x:f>
        <x:v>Base|Legacy company envelope - Tencent|2028|H100/H200/A100 class</x:v>
      </x:c>
      <x:c r="B507" s="3" t="inlineStr">
        <x:is>
          <x:t xml:space="preserve">Base</x:t>
        </x:is>
      </x:c>
      <x:c r="C507" s="3" t="inlineStr">
        <x:is>
          <x:t xml:space="preserve">Legacy company envelope - Tencent</x:t>
        </x:is>
      </x:c>
      <x:c r="D507" s="3" t="n">
        <x:v>2028</x:v>
      </x:c>
      <x:c r="E507" s="25" t="inlineStr">
        <x:is>
          <x:t xml:space="preserve">H100/H200/A100 class</x:t>
        </x:is>
      </x:c>
      <x:c r="F507" s="5" t="str">
        <x:f>IFERROR(INDEX('02x_Accelerator_Catalog'!$C$2:$C$11,MATCH(E507,'02x_Accelerator_Catalog'!$B$2:$B$11,0)),"purpose_or_unbenchmarked")</x:f>
        <x:v>h200_reference</x:v>
      </x:c>
      <x:c r="G507" s="8" t="n">
        <x:f>IFERROR(INDEX('02x_Accelerator_Catalog'!$D$2:$D$11,MATCH(E507,'02x_Accelerator_Catalog'!$B$2:$B$11,0)),"")</x:f>
        <x:v>1.73</x:v>
      </x:c>
      <x:c r="H507" s="17" t="n">
        <x:v>0.325</x:v>
      </x:c>
      <x:c r="I507" s="6" t="n">
        <x:f>SUMIFS($H$2:$H$573,$B$2:$B$573,B507,$C$2:$C$573,C507,$D$2:$D$573,D507)</x:f>
        <x:v>1</x:v>
      </x:c>
      <x:c r="J507" s="3" t="inlineStr">
        <x:is>
          <x:t xml:space="preserve">legacy_company_gpu_mix_fallback</x:t>
        </x:is>
      </x:c>
      <x:c r="K507" s="3" t="inlineStr">
        <x:is>
          <x:t xml:space="preserve">SRC_TENCENT_HUNYUAN; SRC_TENCENT_HY3; SRC_TENCENT_AI_INFRA_MOE</x:t>
        </x:is>
      </x:c>
      <x:c r="L507" s="3" t="inlineStr">
        <x:is>
          <x:t xml:space="preserve">No CSP-level chip quantity seed was available; prior company-level GPU/ASIC mix is retained as fallback.</x:t>
        </x:is>
      </x:c>
    </x:row>
    <x:row r="508">
      <x:c r="A508" s="5" t="str">
        <x:f>B508&amp;"|"&amp;C508&amp;"|"&amp;D508&amp;"|"&amp;E508</x:f>
        <x:v>Base|Legacy company envelope - Tencent|2029|B200/B300 class</x:v>
      </x:c>
      <x:c r="B508" s="3" t="inlineStr">
        <x:is>
          <x:t xml:space="preserve">Base</x:t>
        </x:is>
      </x:c>
      <x:c r="C508" s="3" t="inlineStr">
        <x:is>
          <x:t xml:space="preserve">Legacy company envelope - Tencent</x:t>
        </x:is>
      </x:c>
      <x:c r="D508" s="3" t="n">
        <x:v>2029</x:v>
      </x:c>
      <x:c r="E508" s="25" t="inlineStr">
        <x:is>
          <x:t xml:space="preserve">B200/B300 class</x:t>
        </x:is>
      </x:c>
      <x:c r="F508" s="5" t="str">
        <x:f>IFERROR(INDEX('02x_Accelerator_Catalog'!$C$2:$C$11,MATCH(E508,'02x_Accelerator_Catalog'!$B$2:$B$11,0)),"purpose_or_unbenchmarked")</x:f>
        <x:v>b200_reference</x:v>
      </x:c>
      <x:c r="G508" s="8" t="n">
        <x:f>IFERROR(INDEX('02x_Accelerator_Catalog'!$D$2:$D$11,MATCH(E508,'02x_Accelerator_Catalog'!$B$2:$B$11,0)),"")</x:f>
        <x:v>2.17</x:v>
      </x:c>
      <x:c r="H508" s="17" t="n">
        <x:v>0.362</x:v>
      </x:c>
      <x:c r="I508" s="6" t="n">
        <x:f>SUMIFS($H$2:$H$573,$B$2:$B$573,B508,$C$2:$C$573,C508,$D$2:$D$573,D508)</x:f>
        <x:v>0.9999999999999999</x:v>
      </x:c>
      <x:c r="J508" s="3" t="inlineStr">
        <x:is>
          <x:t xml:space="preserve">legacy_company_gpu_mix_fallback</x:t>
        </x:is>
      </x:c>
      <x:c r="K508" s="3" t="inlineStr">
        <x:is>
          <x:t xml:space="preserve">SRC_TENCENT_HUNYUAN; SRC_TENCENT_HY3; SRC_TENCENT_AI_INFRA_MOE</x:t>
        </x:is>
      </x:c>
      <x:c r="L508" s="3" t="inlineStr">
        <x:is>
          <x:t xml:space="preserve">No CSP-level chip quantity seed was available; prior company-level GPU/ASIC mix is retained as fallback.</x:t>
        </x:is>
      </x:c>
    </x:row>
    <x:row r="509">
      <x:c r="A509" s="5" t="str">
        <x:f>B509&amp;"|"&amp;C509&amp;"|"&amp;D509&amp;"|"&amp;E509</x:f>
        <x:v>Base|Legacy company envelope - Tencent|2029|GB200/GB300 class</x:v>
      </x:c>
      <x:c r="B509" s="3" t="inlineStr">
        <x:is>
          <x:t xml:space="preserve">Base</x:t>
        </x:is>
      </x:c>
      <x:c r="C509" s="3" t="inlineStr">
        <x:is>
          <x:t xml:space="preserve">Legacy company envelope - Tencent</x:t>
        </x:is>
      </x:c>
      <x:c r="D509" s="3" t="n">
        <x:v>2029</x:v>
      </x:c>
      <x:c r="E509" s="25" t="inlineStr">
        <x:is>
          <x:t xml:space="preserve">GB200/GB300 class</x:t>
        </x:is>
      </x:c>
      <x:c r="F509" s="5" t="str">
        <x:f>IFERROR(INDEX('02x_Accelerator_Catalog'!$C$2:$C$11,MATCH(E509,'02x_Accelerator_Catalog'!$B$2:$B$11,0)),"purpose_or_unbenchmarked")</x:f>
        <x:v>gb200_reference</x:v>
      </x:c>
      <x:c r="G509" s="8" t="n">
        <x:f>IFERROR(INDEX('02x_Accelerator_Catalog'!$D$2:$D$11,MATCH(E509,'02x_Accelerator_Catalog'!$B$2:$B$11,0)),"")</x:f>
        <x:v>2.1</x:v>
      </x:c>
      <x:c r="H509" s="17" t="n">
        <x:v>0.425</x:v>
      </x:c>
      <x:c r="I509" s="6" t="n">
        <x:f>SUMIFS($H$2:$H$573,$B$2:$B$573,B509,$C$2:$C$573,C509,$D$2:$D$573,D509)</x:f>
        <x:v>0.9999999999999999</x:v>
      </x:c>
      <x:c r="J509" s="3" t="inlineStr">
        <x:is>
          <x:t xml:space="preserve">legacy_company_gpu_mix_fallback</x:t>
        </x:is>
      </x:c>
      <x:c r="K509" s="3" t="inlineStr">
        <x:is>
          <x:t xml:space="preserve">SRC_TENCENT_HUNYUAN; SRC_TENCENT_HY3; SRC_TENCENT_AI_INFRA_MOE</x:t>
        </x:is>
      </x:c>
      <x:c r="L509" s="3" t="inlineStr">
        <x:is>
          <x:t xml:space="preserve">No CSP-level chip quantity seed was available; prior company-level GPU/ASIC mix is retained as fallback.</x:t>
        </x:is>
      </x:c>
    </x:row>
    <x:row r="510">
      <x:c r="A510" s="5" t="str">
        <x:f>B510&amp;"|"&amp;C510&amp;"|"&amp;D510&amp;"|"&amp;E510</x:f>
        <x:v>Base|Legacy company envelope - Tencent|2029|H100/H200/A100 class</x:v>
      </x:c>
      <x:c r="B510" s="3" t="inlineStr">
        <x:is>
          <x:t xml:space="preserve">Base</x:t>
        </x:is>
      </x:c>
      <x:c r="C510" s="3" t="inlineStr">
        <x:is>
          <x:t xml:space="preserve">Legacy company envelope - Tencent</x:t>
        </x:is>
      </x:c>
      <x:c r="D510" s="3" t="n">
        <x:v>2029</x:v>
      </x:c>
      <x:c r="E510" s="25" t="inlineStr">
        <x:is>
          <x:t xml:space="preserve">H100/H200/A100 class</x:t>
        </x:is>
      </x:c>
      <x:c r="F510" s="5" t="str">
        <x:f>IFERROR(INDEX('02x_Accelerator_Catalog'!$C$2:$C$11,MATCH(E510,'02x_Accelerator_Catalog'!$B$2:$B$11,0)),"purpose_or_unbenchmarked")</x:f>
        <x:v>h200_reference</x:v>
      </x:c>
      <x:c r="G510" s="8" t="n">
        <x:f>IFERROR(INDEX('02x_Accelerator_Catalog'!$D$2:$D$11,MATCH(E510,'02x_Accelerator_Catalog'!$B$2:$B$11,0)),"")</x:f>
        <x:v>1.73</x:v>
      </x:c>
      <x:c r="H510" s="17" t="n">
        <x:v>0.213</x:v>
      </x:c>
      <x:c r="I510" s="6" t="n">
        <x:f>SUMIFS($H$2:$H$573,$B$2:$B$573,B510,$C$2:$C$573,C510,$D$2:$D$573,D510)</x:f>
        <x:v>0.9999999999999999</x:v>
      </x:c>
      <x:c r="J510" s="3" t="inlineStr">
        <x:is>
          <x:t xml:space="preserve">legacy_company_gpu_mix_fallback</x:t>
        </x:is>
      </x:c>
      <x:c r="K510" s="3" t="inlineStr">
        <x:is>
          <x:t xml:space="preserve">SRC_TENCENT_HUNYUAN; SRC_TENCENT_HY3; SRC_TENCENT_AI_INFRA_MOE</x:t>
        </x:is>
      </x:c>
      <x:c r="L510" s="3" t="inlineStr">
        <x:is>
          <x:t xml:space="preserve">No CSP-level chip quantity seed was available; prior company-level GPU/ASIC mix is retained as fallback.</x:t>
        </x:is>
      </x:c>
    </x:row>
    <x:row r="511">
      <x:c r="A511" s="5" t="str">
        <x:f>B511&amp;"|"&amp;C511&amp;"|"&amp;D511&amp;"|"&amp;E511</x:f>
        <x:v>Base|Legacy company envelope - Tencent|2030|B200/B300 class</x:v>
      </x:c>
      <x:c r="B511" s="3" t="inlineStr">
        <x:is>
          <x:t xml:space="preserve">Base</x:t>
        </x:is>
      </x:c>
      <x:c r="C511" s="3" t="inlineStr">
        <x:is>
          <x:t xml:space="preserve">Legacy company envelope - Tencent</x:t>
        </x:is>
      </x:c>
      <x:c r="D511" s="3" t="n">
        <x:v>2030</x:v>
      </x:c>
      <x:c r="E511" s="25" t="inlineStr">
        <x:is>
          <x:t xml:space="preserve">B200/B300 class</x:t>
        </x:is>
      </x:c>
      <x:c r="F511" s="5" t="str">
        <x:f>IFERROR(INDEX('02x_Accelerator_Catalog'!$C$2:$C$11,MATCH(E511,'02x_Accelerator_Catalog'!$B$2:$B$11,0)),"purpose_or_unbenchmarked")</x:f>
        <x:v>b200_reference</x:v>
      </x:c>
      <x:c r="G511" s="8" t="n">
        <x:f>IFERROR(INDEX('02x_Accelerator_Catalog'!$D$2:$D$11,MATCH(E511,'02x_Accelerator_Catalog'!$B$2:$B$11,0)),"")</x:f>
        <x:v>2.17</x:v>
      </x:c>
      <x:c r="H511" s="17" t="n">
        <x:v>0.35</x:v>
      </x:c>
      <x:c r="I511" s="6" t="n">
        <x:f>SUMIFS($H$2:$H$573,$B$2:$B$573,B511,$C$2:$C$573,C511,$D$2:$D$573,D511)</x:f>
        <x:v>1</x:v>
      </x:c>
      <x:c r="J511" s="3" t="inlineStr">
        <x:is>
          <x:t xml:space="preserve">legacy_company_gpu_mix_fallback</x:t>
        </x:is>
      </x:c>
      <x:c r="K511" s="3" t="inlineStr">
        <x:is>
          <x:t xml:space="preserve">SRC_TENCENT_HUNYUAN; SRC_TENCENT_HY3; SRC_TENCENT_AI_INFRA_MOE</x:t>
        </x:is>
      </x:c>
      <x:c r="L511" s="3" t="inlineStr">
        <x:is>
          <x:t xml:space="preserve">No CSP-level chip quantity seed was available; prior company-level GPU/ASIC mix is retained as fallback.</x:t>
        </x:is>
      </x:c>
    </x:row>
    <x:row r="512">
      <x:c r="A512" s="5" t="str">
        <x:f>B512&amp;"|"&amp;C512&amp;"|"&amp;D512&amp;"|"&amp;E512</x:f>
        <x:v>Base|Legacy company envelope - Tencent|2030|GB200/GB300 class</x:v>
      </x:c>
      <x:c r="B512" s="3" t="inlineStr">
        <x:is>
          <x:t xml:space="preserve">Base</x:t>
        </x:is>
      </x:c>
      <x:c r="C512" s="3" t="inlineStr">
        <x:is>
          <x:t xml:space="preserve">Legacy company envelope - Tencent</x:t>
        </x:is>
      </x:c>
      <x:c r="D512" s="3" t="n">
        <x:v>2030</x:v>
      </x:c>
      <x:c r="E512" s="25" t="inlineStr">
        <x:is>
          <x:t xml:space="preserve">GB200/GB300 class</x:t>
        </x:is>
      </x:c>
      <x:c r="F512" s="5" t="str">
        <x:f>IFERROR(INDEX('02x_Accelerator_Catalog'!$C$2:$C$11,MATCH(E512,'02x_Accelerator_Catalog'!$B$2:$B$11,0)),"purpose_or_unbenchmarked")</x:f>
        <x:v>gb200_reference</x:v>
      </x:c>
      <x:c r="G512" s="8" t="n">
        <x:f>IFERROR(INDEX('02x_Accelerator_Catalog'!$D$2:$D$11,MATCH(E512,'02x_Accelerator_Catalog'!$B$2:$B$11,0)),"")</x:f>
        <x:v>2.1</x:v>
      </x:c>
      <x:c r="H512" s="17" t="n">
        <x:v>0.55</x:v>
      </x:c>
      <x:c r="I512" s="6" t="n">
        <x:f>SUMIFS($H$2:$H$573,$B$2:$B$573,B512,$C$2:$C$573,C512,$D$2:$D$573,D512)</x:f>
        <x:v>1</x:v>
      </x:c>
      <x:c r="J512" s="3" t="inlineStr">
        <x:is>
          <x:t xml:space="preserve">legacy_company_gpu_mix_fallback</x:t>
        </x:is>
      </x:c>
      <x:c r="K512" s="3" t="inlineStr">
        <x:is>
          <x:t xml:space="preserve">SRC_TENCENT_HUNYUAN; SRC_TENCENT_HY3; SRC_TENCENT_AI_INFRA_MOE</x:t>
        </x:is>
      </x:c>
      <x:c r="L512" s="3" t="inlineStr">
        <x:is>
          <x:t xml:space="preserve">No CSP-level chip quantity seed was available; prior company-level GPU/ASIC mix is retained as fallback.</x:t>
        </x:is>
      </x:c>
    </x:row>
    <x:row r="513">
      <x:c r="A513" s="5" t="str">
        <x:f>B513&amp;"|"&amp;C513&amp;"|"&amp;D513&amp;"|"&amp;E513</x:f>
        <x:v>Base|Legacy company envelope - Tencent|2030|H100/H200/A100 class</x:v>
      </x:c>
      <x:c r="B513" s="3" t="inlineStr">
        <x:is>
          <x:t xml:space="preserve">Base</x:t>
        </x:is>
      </x:c>
      <x:c r="C513" s="3" t="inlineStr">
        <x:is>
          <x:t xml:space="preserve">Legacy company envelope - Tencent</x:t>
        </x:is>
      </x:c>
      <x:c r="D513" s="3" t="n">
        <x:v>2030</x:v>
      </x:c>
      <x:c r="E513" s="25" t="inlineStr">
        <x:is>
          <x:t xml:space="preserve">H100/H200/A100 class</x:t>
        </x:is>
      </x:c>
      <x:c r="F513" s="5" t="str">
        <x:f>IFERROR(INDEX('02x_Accelerator_Catalog'!$C$2:$C$11,MATCH(E513,'02x_Accelerator_Catalog'!$B$2:$B$11,0)),"purpose_or_unbenchmarked")</x:f>
        <x:v>h200_reference</x:v>
      </x:c>
      <x:c r="G513" s="8" t="n">
        <x:f>IFERROR(INDEX('02x_Accelerator_Catalog'!$D$2:$D$11,MATCH(E513,'02x_Accelerator_Catalog'!$B$2:$B$11,0)),"")</x:f>
        <x:v>1.73</x:v>
      </x:c>
      <x:c r="H513" s="17" t="n">
        <x:v>0.1</x:v>
      </x:c>
      <x:c r="I513" s="6" t="n">
        <x:f>SUMIFS($H$2:$H$573,$B$2:$B$573,B513,$C$2:$C$573,C513,$D$2:$D$573,D513)</x:f>
        <x:v>1</x:v>
      </x:c>
      <x:c r="J513" s="3" t="inlineStr">
        <x:is>
          <x:t xml:space="preserve">legacy_company_gpu_mix_fallback</x:t>
        </x:is>
      </x:c>
      <x:c r="K513" s="3" t="inlineStr">
        <x:is>
          <x:t xml:space="preserve">SRC_TENCENT_HUNYUAN; SRC_TENCENT_HY3; SRC_TENCENT_AI_INFRA_MOE</x:t>
        </x:is>
      </x:c>
      <x:c r="L513" s="3" t="inlineStr">
        <x:is>
          <x:t xml:space="preserve">No CSP-level chip quantity seed was available; prior company-level GPU/ASIC mix is retained as fallback.</x:t>
        </x:is>
      </x:c>
    </x:row>
    <x:row r="514">
      <x:c r="A514" s="5" t="str">
        <x:f>B514&amp;"|"&amp;C514&amp;"|"&amp;D514&amp;"|"&amp;E514</x:f>
        <x:v>Bull|Legacy company envelope - DeepSeek|2026|B200/B300 class</x:v>
      </x:c>
      <x:c r="B514" s="3" t="inlineStr">
        <x:is>
          <x:t xml:space="preserve">Bull</x:t>
        </x:is>
      </x:c>
      <x:c r="C514" s="3" t="inlineStr">
        <x:is>
          <x:t xml:space="preserve">Legacy company envelope - DeepSeek</x:t>
        </x:is>
      </x:c>
      <x:c r="D514" s="3" t="n">
        <x:v>2026</x:v>
      </x:c>
      <x:c r="E514" s="25" t="inlineStr">
        <x:is>
          <x:t xml:space="preserve">B200/B300 class</x:t>
        </x:is>
      </x:c>
      <x:c r="F514" s="5" t="str">
        <x:f>IFERROR(INDEX('02x_Accelerator_Catalog'!$C$2:$C$11,MATCH(E514,'02x_Accelerator_Catalog'!$B$2:$B$11,0)),"purpose_or_unbenchmarked")</x:f>
        <x:v>b200_reference</x:v>
      </x:c>
      <x:c r="G514" s="8" t="n">
        <x:f>IFERROR(INDEX('02x_Accelerator_Catalog'!$D$2:$D$11,MATCH(E514,'02x_Accelerator_Catalog'!$B$2:$B$11,0)),"")</x:f>
        <x:v>2.17</x:v>
      </x:c>
      <x:c r="H514" s="17" t="n">
        <x:v>0.4</x:v>
      </x:c>
      <x:c r="I514" s="6" t="n">
        <x:f>SUMIFS($H$2:$H$573,$B$2:$B$573,B514,$C$2:$C$573,C514,$D$2:$D$573,D514)</x:f>
        <x:v>1</x:v>
      </x:c>
      <x:c r="J514" s="3" t="inlineStr">
        <x:is>
          <x:t xml:space="preserve">legacy_company_gpu_mix_fallback</x:t>
        </x:is>
      </x:c>
      <x:c r="K514" s="3" t="inlineStr">
        <x:is>
          <x:t xml:space="preserve">SRC_DEEPSEEK_V3; SRC_DEEPSEEK_R1; SRC_DEEPSEEK_H800_INFERENCE</x:t>
        </x:is>
      </x:c>
      <x:c r="L514" s="3" t="inlineStr">
        <x:is>
          <x:t xml:space="preserve">No CSP-level chip quantity seed was available; prior company-level GPU/ASIC mix is retained as fallback.</x:t>
        </x:is>
      </x:c>
    </x:row>
    <x:row r="515">
      <x:c r="A515" s="5" t="str">
        <x:f>B515&amp;"|"&amp;C515&amp;"|"&amp;D515&amp;"|"&amp;E515</x:f>
        <x:v>Bull|Legacy company envelope - DeepSeek|2026|GB200/GB300 class</x:v>
      </x:c>
      <x:c r="B515" s="3" t="inlineStr">
        <x:is>
          <x:t xml:space="preserve">Bull</x:t>
        </x:is>
      </x:c>
      <x:c r="C515" s="3" t="inlineStr">
        <x:is>
          <x:t xml:space="preserve">Legacy company envelope - DeepSeek</x:t>
        </x:is>
      </x:c>
      <x:c r="D515" s="3" t="n">
        <x:v>2026</x:v>
      </x:c>
      <x:c r="E515" s="25" t="inlineStr">
        <x:is>
          <x:t xml:space="preserve">GB200/GB300 class</x:t>
        </x:is>
      </x:c>
      <x:c r="F515" s="5" t="str">
        <x:f>IFERROR(INDEX('02x_Accelerator_Catalog'!$C$2:$C$11,MATCH(E515,'02x_Accelerator_Catalog'!$B$2:$B$11,0)),"purpose_or_unbenchmarked")</x:f>
        <x:v>gb200_reference</x:v>
      </x:c>
      <x:c r="G515" s="8" t="n">
        <x:f>IFERROR(INDEX('02x_Accelerator_Catalog'!$D$2:$D$11,MATCH(E515,'02x_Accelerator_Catalog'!$B$2:$B$11,0)),"")</x:f>
        <x:v>2.1</x:v>
      </x:c>
      <x:c r="H515" s="17" t="n">
        <x:v>0.05</x:v>
      </x:c>
      <x:c r="I515" s="6" t="n">
        <x:f>SUMIFS($H$2:$H$573,$B$2:$B$573,B515,$C$2:$C$573,C515,$D$2:$D$573,D515)</x:f>
        <x:v>1</x:v>
      </x:c>
      <x:c r="J515" s="3" t="inlineStr">
        <x:is>
          <x:t xml:space="preserve">legacy_company_gpu_mix_fallback</x:t>
        </x:is>
      </x:c>
      <x:c r="K515" s="3" t="inlineStr">
        <x:is>
          <x:t xml:space="preserve">SRC_DEEPSEEK_V3; SRC_DEEPSEEK_R1; SRC_DEEPSEEK_H800_INFERENCE</x:t>
        </x:is>
      </x:c>
      <x:c r="L515" s="3" t="inlineStr">
        <x:is>
          <x:t xml:space="preserve">No CSP-level chip quantity seed was available; prior company-level GPU/ASIC mix is retained as fallback.</x:t>
        </x:is>
      </x:c>
    </x:row>
    <x:row r="516">
      <x:c r="A516" s="5" t="str">
        <x:f>B516&amp;"|"&amp;C516&amp;"|"&amp;D516&amp;"|"&amp;E516</x:f>
        <x:v>Bull|Legacy company envelope - DeepSeek|2026|H100/H200/A100 class</x:v>
      </x:c>
      <x:c r="B516" s="3" t="inlineStr">
        <x:is>
          <x:t xml:space="preserve">Bull</x:t>
        </x:is>
      </x:c>
      <x:c r="C516" s="3" t="inlineStr">
        <x:is>
          <x:t xml:space="preserve">Legacy company envelope - DeepSeek</x:t>
        </x:is>
      </x:c>
      <x:c r="D516" s="3" t="n">
        <x:v>2026</x:v>
      </x:c>
      <x:c r="E516" s="25" t="inlineStr">
        <x:is>
          <x:t xml:space="preserve">H100/H200/A100 class</x:t>
        </x:is>
      </x:c>
      <x:c r="F516" s="5" t="str">
        <x:f>IFERROR(INDEX('02x_Accelerator_Catalog'!$C$2:$C$11,MATCH(E516,'02x_Accelerator_Catalog'!$B$2:$B$11,0)),"purpose_or_unbenchmarked")</x:f>
        <x:v>h200_reference</x:v>
      </x:c>
      <x:c r="G516" s="8" t="n">
        <x:f>IFERROR(INDEX('02x_Accelerator_Catalog'!$D$2:$D$11,MATCH(E516,'02x_Accelerator_Catalog'!$B$2:$B$11,0)),"")</x:f>
        <x:v>1.73</x:v>
      </x:c>
      <x:c r="H516" s="17" t="n">
        <x:v>0.55</x:v>
      </x:c>
      <x:c r="I516" s="6" t="n">
        <x:f>SUMIFS($H$2:$H$573,$B$2:$B$573,B516,$C$2:$C$573,C516,$D$2:$D$573,D516)</x:f>
        <x:v>1</x:v>
      </x:c>
      <x:c r="J516" s="3" t="inlineStr">
        <x:is>
          <x:t xml:space="preserve">legacy_company_gpu_mix_fallback</x:t>
        </x:is>
      </x:c>
      <x:c r="K516" s="3" t="inlineStr">
        <x:is>
          <x:t xml:space="preserve">SRC_DEEPSEEK_V3; SRC_DEEPSEEK_R1; SRC_DEEPSEEK_H800_INFERENCE</x:t>
        </x:is>
      </x:c>
      <x:c r="L516" s="3" t="inlineStr">
        <x:is>
          <x:t xml:space="preserve">No CSP-level chip quantity seed was available; prior company-level GPU/ASIC mix is retained as fallback.</x:t>
        </x:is>
      </x:c>
    </x:row>
    <x:row r="517">
      <x:c r="A517" s="5" t="str">
        <x:f>B517&amp;"|"&amp;C517&amp;"|"&amp;D517&amp;"|"&amp;E517</x:f>
        <x:v>Bull|Legacy company envelope - DeepSeek|2027|B200/B300 class</x:v>
      </x:c>
      <x:c r="B517" s="3" t="inlineStr">
        <x:is>
          <x:t xml:space="preserve">Bull</x:t>
        </x:is>
      </x:c>
      <x:c r="C517" s="3" t="inlineStr">
        <x:is>
          <x:t xml:space="preserve">Legacy company envelope - DeepSeek</x:t>
        </x:is>
      </x:c>
      <x:c r="D517" s="3" t="n">
        <x:v>2027</x:v>
      </x:c>
      <x:c r="E517" s="25" t="inlineStr">
        <x:is>
          <x:t xml:space="preserve">B200/B300 class</x:t>
        </x:is>
      </x:c>
      <x:c r="F517" s="5" t="str">
        <x:f>IFERROR(INDEX('02x_Accelerator_Catalog'!$C$2:$C$11,MATCH(E517,'02x_Accelerator_Catalog'!$B$2:$B$11,0)),"purpose_or_unbenchmarked")</x:f>
        <x:v>b200_reference</x:v>
      </x:c>
      <x:c r="G517" s="8" t="n">
        <x:f>IFERROR(INDEX('02x_Accelerator_Catalog'!$D$2:$D$11,MATCH(E517,'02x_Accelerator_Catalog'!$B$2:$B$11,0)),"")</x:f>
        <x:v>2.17</x:v>
      </x:c>
      <x:c r="H517" s="17" t="n">
        <x:v>0.388</x:v>
      </x:c>
      <x:c r="I517" s="6" t="n">
        <x:f>SUMIFS($H$2:$H$573,$B$2:$B$573,B517,$C$2:$C$573,C517,$D$2:$D$573,D517)</x:f>
        <x:v>1</x:v>
      </x:c>
      <x:c r="J517" s="3" t="inlineStr">
        <x:is>
          <x:t xml:space="preserve">legacy_company_gpu_mix_fallback</x:t>
        </x:is>
      </x:c>
      <x:c r="K517" s="3" t="inlineStr">
        <x:is>
          <x:t xml:space="preserve">SRC_DEEPSEEK_V3; SRC_DEEPSEEK_R1; SRC_DEEPSEEK_H800_INFERENCE</x:t>
        </x:is>
      </x:c>
      <x:c r="L517" s="3" t="inlineStr">
        <x:is>
          <x:t xml:space="preserve">No CSP-level chip quantity seed was available; prior company-level GPU/ASIC mix is retained as fallback.</x:t>
        </x:is>
      </x:c>
    </x:row>
    <x:row r="518">
      <x:c r="A518" s="5" t="str">
        <x:f>B518&amp;"|"&amp;C518&amp;"|"&amp;D518&amp;"|"&amp;E518</x:f>
        <x:v>Bull|Legacy company envelope - DeepSeek|2027|GB200/GB300 class</x:v>
      </x:c>
      <x:c r="B518" s="3" t="inlineStr">
        <x:is>
          <x:t xml:space="preserve">Bull</x:t>
        </x:is>
      </x:c>
      <x:c r="C518" s="3" t="inlineStr">
        <x:is>
          <x:t xml:space="preserve">Legacy company envelope - DeepSeek</x:t>
        </x:is>
      </x:c>
      <x:c r="D518" s="3" t="n">
        <x:v>2027</x:v>
      </x:c>
      <x:c r="E518" s="25" t="inlineStr">
        <x:is>
          <x:t xml:space="preserve">GB200/GB300 class</x:t>
        </x:is>
      </x:c>
      <x:c r="F518" s="5" t="str">
        <x:f>IFERROR(INDEX('02x_Accelerator_Catalog'!$C$2:$C$11,MATCH(E518,'02x_Accelerator_Catalog'!$B$2:$B$11,0)),"purpose_or_unbenchmarked")</x:f>
        <x:v>gb200_reference</x:v>
      </x:c>
      <x:c r="G518" s="8" t="n">
        <x:f>IFERROR(INDEX('02x_Accelerator_Catalog'!$D$2:$D$11,MATCH(E518,'02x_Accelerator_Catalog'!$B$2:$B$11,0)),"")</x:f>
        <x:v>2.1</x:v>
      </x:c>
      <x:c r="H518" s="17" t="n">
        <x:v>0.174</x:v>
      </x:c>
      <x:c r="I518" s="6" t="n">
        <x:f>SUMIFS($H$2:$H$573,$B$2:$B$573,B518,$C$2:$C$573,C518,$D$2:$D$573,D518)</x:f>
        <x:v>1</x:v>
      </x:c>
      <x:c r="J518" s="3" t="inlineStr">
        <x:is>
          <x:t xml:space="preserve">legacy_company_gpu_mix_fallback</x:t>
        </x:is>
      </x:c>
      <x:c r="K518" s="3" t="inlineStr">
        <x:is>
          <x:t xml:space="preserve">SRC_DEEPSEEK_V3; SRC_DEEPSEEK_R1; SRC_DEEPSEEK_H800_INFERENCE</x:t>
        </x:is>
      </x:c>
      <x:c r="L518" s="3" t="inlineStr">
        <x:is>
          <x:t xml:space="preserve">No CSP-level chip quantity seed was available; prior company-level GPU/ASIC mix is retained as fallback.</x:t>
        </x:is>
      </x:c>
    </x:row>
    <x:row r="519">
      <x:c r="A519" s="5" t="str">
        <x:f>B519&amp;"|"&amp;C519&amp;"|"&amp;D519&amp;"|"&amp;E519</x:f>
        <x:v>Bull|Legacy company envelope - DeepSeek|2027|H100/H200/A100 class</x:v>
      </x:c>
      <x:c r="B519" s="3" t="inlineStr">
        <x:is>
          <x:t xml:space="preserve">Bull</x:t>
        </x:is>
      </x:c>
      <x:c r="C519" s="3" t="inlineStr">
        <x:is>
          <x:t xml:space="preserve">Legacy company envelope - DeepSeek</x:t>
        </x:is>
      </x:c>
      <x:c r="D519" s="3" t="n">
        <x:v>2027</x:v>
      </x:c>
      <x:c r="E519" s="25" t="inlineStr">
        <x:is>
          <x:t xml:space="preserve">H100/H200/A100 class</x:t>
        </x:is>
      </x:c>
      <x:c r="F519" s="5" t="str">
        <x:f>IFERROR(INDEX('02x_Accelerator_Catalog'!$C$2:$C$11,MATCH(E519,'02x_Accelerator_Catalog'!$B$2:$B$11,0)),"purpose_or_unbenchmarked")</x:f>
        <x:v>h200_reference</x:v>
      </x:c>
      <x:c r="G519" s="8" t="n">
        <x:f>IFERROR(INDEX('02x_Accelerator_Catalog'!$D$2:$D$11,MATCH(E519,'02x_Accelerator_Catalog'!$B$2:$B$11,0)),"")</x:f>
        <x:v>1.73</x:v>
      </x:c>
      <x:c r="H519" s="17" t="n">
        <x:v>0.438</x:v>
      </x:c>
      <x:c r="I519" s="6" t="n">
        <x:f>SUMIFS($H$2:$H$573,$B$2:$B$573,B519,$C$2:$C$573,C519,$D$2:$D$573,D519)</x:f>
        <x:v>1</x:v>
      </x:c>
      <x:c r="J519" s="3" t="inlineStr">
        <x:is>
          <x:t xml:space="preserve">legacy_company_gpu_mix_fallback</x:t>
        </x:is>
      </x:c>
      <x:c r="K519" s="3" t="inlineStr">
        <x:is>
          <x:t xml:space="preserve">SRC_DEEPSEEK_V3; SRC_DEEPSEEK_R1; SRC_DEEPSEEK_H800_INFERENCE</x:t>
        </x:is>
      </x:c>
      <x:c r="L519" s="3" t="inlineStr">
        <x:is>
          <x:t xml:space="preserve">No CSP-level chip quantity seed was available; prior company-level GPU/ASIC mix is retained as fallback.</x:t>
        </x:is>
      </x:c>
    </x:row>
    <x:row r="520">
      <x:c r="A520" s="5" t="str">
        <x:f>B520&amp;"|"&amp;C520&amp;"|"&amp;D520&amp;"|"&amp;E520</x:f>
        <x:v>Bull|Legacy company envelope - DeepSeek|2028|B200/B300 class</x:v>
      </x:c>
      <x:c r="B520" s="3" t="inlineStr">
        <x:is>
          <x:t xml:space="preserve">Bull</x:t>
        </x:is>
      </x:c>
      <x:c r="C520" s="3" t="inlineStr">
        <x:is>
          <x:t xml:space="preserve">Legacy company envelope - DeepSeek</x:t>
        </x:is>
      </x:c>
      <x:c r="D520" s="3" t="n">
        <x:v>2028</x:v>
      </x:c>
      <x:c r="E520" s="25" t="inlineStr">
        <x:is>
          <x:t xml:space="preserve">B200/B300 class</x:t>
        </x:is>
      </x:c>
      <x:c r="F520" s="5" t="str">
        <x:f>IFERROR(INDEX('02x_Accelerator_Catalog'!$C$2:$C$11,MATCH(E520,'02x_Accelerator_Catalog'!$B$2:$B$11,0)),"purpose_or_unbenchmarked")</x:f>
        <x:v>b200_reference</x:v>
      </x:c>
      <x:c r="G520" s="8" t="n">
        <x:f>IFERROR(INDEX('02x_Accelerator_Catalog'!$D$2:$D$11,MATCH(E520,'02x_Accelerator_Catalog'!$B$2:$B$11,0)),"")</x:f>
        <x:v>2.17</x:v>
      </x:c>
      <x:c r="H520" s="17" t="n">
        <x:v>0.375</x:v>
      </x:c>
      <x:c r="I520" s="6" t="n">
        <x:f>SUMIFS($H$2:$H$573,$B$2:$B$573,B520,$C$2:$C$573,C520,$D$2:$D$573,D520)</x:f>
        <x:v>1</x:v>
      </x:c>
      <x:c r="J520" s="3" t="inlineStr">
        <x:is>
          <x:t xml:space="preserve">legacy_company_gpu_mix_fallback</x:t>
        </x:is>
      </x:c>
      <x:c r="K520" s="3" t="inlineStr">
        <x:is>
          <x:t xml:space="preserve">SRC_DEEPSEEK_V3; SRC_DEEPSEEK_R1; SRC_DEEPSEEK_H800_INFERENCE</x:t>
        </x:is>
      </x:c>
      <x:c r="L520" s="3" t="inlineStr">
        <x:is>
          <x:t xml:space="preserve">No CSP-level chip quantity seed was available; prior company-level GPU/ASIC mix is retained as fallback.</x:t>
        </x:is>
      </x:c>
    </x:row>
    <x:row r="521">
      <x:c r="A521" s="5" t="str">
        <x:f>B521&amp;"|"&amp;C521&amp;"|"&amp;D521&amp;"|"&amp;E521</x:f>
        <x:v>Bull|Legacy company envelope - DeepSeek|2028|GB200/GB300 class</x:v>
      </x:c>
      <x:c r="B521" s="3" t="inlineStr">
        <x:is>
          <x:t xml:space="preserve">Bull</x:t>
        </x:is>
      </x:c>
      <x:c r="C521" s="3" t="inlineStr">
        <x:is>
          <x:t xml:space="preserve">Legacy company envelope - DeepSeek</x:t>
        </x:is>
      </x:c>
      <x:c r="D521" s="3" t="n">
        <x:v>2028</x:v>
      </x:c>
      <x:c r="E521" s="25" t="inlineStr">
        <x:is>
          <x:t xml:space="preserve">GB200/GB300 class</x:t>
        </x:is>
      </x:c>
      <x:c r="F521" s="5" t="str">
        <x:f>IFERROR(INDEX('02x_Accelerator_Catalog'!$C$2:$C$11,MATCH(E521,'02x_Accelerator_Catalog'!$B$2:$B$11,0)),"purpose_or_unbenchmarked")</x:f>
        <x:v>gb200_reference</x:v>
      </x:c>
      <x:c r="G521" s="8" t="n">
        <x:f>IFERROR(INDEX('02x_Accelerator_Catalog'!$D$2:$D$11,MATCH(E521,'02x_Accelerator_Catalog'!$B$2:$B$11,0)),"")</x:f>
        <x:v>2.1</x:v>
      </x:c>
      <x:c r="H521" s="17" t="n">
        <x:v>0.3</x:v>
      </x:c>
      <x:c r="I521" s="6" t="n">
        <x:f>SUMIFS($H$2:$H$573,$B$2:$B$573,B521,$C$2:$C$573,C521,$D$2:$D$573,D521)</x:f>
        <x:v>1</x:v>
      </x:c>
      <x:c r="J521" s="3" t="inlineStr">
        <x:is>
          <x:t xml:space="preserve">legacy_company_gpu_mix_fallback</x:t>
        </x:is>
      </x:c>
      <x:c r="K521" s="3" t="inlineStr">
        <x:is>
          <x:t xml:space="preserve">SRC_DEEPSEEK_V3; SRC_DEEPSEEK_R1; SRC_DEEPSEEK_H800_INFERENCE</x:t>
        </x:is>
      </x:c>
      <x:c r="L521" s="3" t="inlineStr">
        <x:is>
          <x:t xml:space="preserve">No CSP-level chip quantity seed was available; prior company-level GPU/ASIC mix is retained as fallback.</x:t>
        </x:is>
      </x:c>
    </x:row>
    <x:row r="522">
      <x:c r="A522" s="5" t="str">
        <x:f>B522&amp;"|"&amp;C522&amp;"|"&amp;D522&amp;"|"&amp;E522</x:f>
        <x:v>Bull|Legacy company envelope - DeepSeek|2028|H100/H200/A100 class</x:v>
      </x:c>
      <x:c r="B522" s="3" t="inlineStr">
        <x:is>
          <x:t xml:space="preserve">Bull</x:t>
        </x:is>
      </x:c>
      <x:c r="C522" s="3" t="inlineStr">
        <x:is>
          <x:t xml:space="preserve">Legacy company envelope - DeepSeek</x:t>
        </x:is>
      </x:c>
      <x:c r="D522" s="3" t="n">
        <x:v>2028</x:v>
      </x:c>
      <x:c r="E522" s="25" t="inlineStr">
        <x:is>
          <x:t xml:space="preserve">H100/H200/A100 class</x:t>
        </x:is>
      </x:c>
      <x:c r="F522" s="5" t="str">
        <x:f>IFERROR(INDEX('02x_Accelerator_Catalog'!$C$2:$C$11,MATCH(E522,'02x_Accelerator_Catalog'!$B$2:$B$11,0)),"purpose_or_unbenchmarked")</x:f>
        <x:v>h200_reference</x:v>
      </x:c>
      <x:c r="G522" s="8" t="n">
        <x:f>IFERROR(INDEX('02x_Accelerator_Catalog'!$D$2:$D$11,MATCH(E522,'02x_Accelerator_Catalog'!$B$2:$B$11,0)),"")</x:f>
        <x:v>1.73</x:v>
      </x:c>
      <x:c r="H522" s="17" t="n">
        <x:v>0.325</x:v>
      </x:c>
      <x:c r="I522" s="6" t="n">
        <x:f>SUMIFS($H$2:$H$573,$B$2:$B$573,B522,$C$2:$C$573,C522,$D$2:$D$573,D522)</x:f>
        <x:v>1</x:v>
      </x:c>
      <x:c r="J522" s="3" t="inlineStr">
        <x:is>
          <x:t xml:space="preserve">legacy_company_gpu_mix_fallback</x:t>
        </x:is>
      </x:c>
      <x:c r="K522" s="3" t="inlineStr">
        <x:is>
          <x:t xml:space="preserve">SRC_DEEPSEEK_V3; SRC_DEEPSEEK_R1; SRC_DEEPSEEK_H800_INFERENCE</x:t>
        </x:is>
      </x:c>
      <x:c r="L522" s="3" t="inlineStr">
        <x:is>
          <x:t xml:space="preserve">No CSP-level chip quantity seed was available; prior company-level GPU/ASIC mix is retained as fallback.</x:t>
        </x:is>
      </x:c>
    </x:row>
    <x:row r="523">
      <x:c r="A523" s="5" t="str">
        <x:f>B523&amp;"|"&amp;C523&amp;"|"&amp;D523&amp;"|"&amp;E523</x:f>
        <x:v>Bull|Legacy company envelope - DeepSeek|2029|B200/B300 class</x:v>
      </x:c>
      <x:c r="B523" s="3" t="inlineStr">
        <x:is>
          <x:t xml:space="preserve">Bull</x:t>
        </x:is>
      </x:c>
      <x:c r="C523" s="3" t="inlineStr">
        <x:is>
          <x:t xml:space="preserve">Legacy company envelope - DeepSeek</x:t>
        </x:is>
      </x:c>
      <x:c r="D523" s="3" t="n">
        <x:v>2029</x:v>
      </x:c>
      <x:c r="E523" s="25" t="inlineStr">
        <x:is>
          <x:t xml:space="preserve">B200/B300 class</x:t>
        </x:is>
      </x:c>
      <x:c r="F523" s="5" t="str">
        <x:f>IFERROR(INDEX('02x_Accelerator_Catalog'!$C$2:$C$11,MATCH(E523,'02x_Accelerator_Catalog'!$B$2:$B$11,0)),"purpose_or_unbenchmarked")</x:f>
        <x:v>b200_reference</x:v>
      </x:c>
      <x:c r="G523" s="8" t="n">
        <x:f>IFERROR(INDEX('02x_Accelerator_Catalog'!$D$2:$D$11,MATCH(E523,'02x_Accelerator_Catalog'!$B$2:$B$11,0)),"")</x:f>
        <x:v>2.17</x:v>
      </x:c>
      <x:c r="H523" s="17" t="n">
        <x:v>0.362</x:v>
      </x:c>
      <x:c r="I523" s="6" t="n">
        <x:f>SUMIFS($H$2:$H$573,$B$2:$B$573,B523,$C$2:$C$573,C523,$D$2:$D$573,D523)</x:f>
        <x:v>0.9999999999999999</x:v>
      </x:c>
      <x:c r="J523" s="3" t="inlineStr">
        <x:is>
          <x:t xml:space="preserve">legacy_company_gpu_mix_fallback</x:t>
        </x:is>
      </x:c>
      <x:c r="K523" s="3" t="inlineStr">
        <x:is>
          <x:t xml:space="preserve">SRC_DEEPSEEK_V3; SRC_DEEPSEEK_R1; SRC_DEEPSEEK_H800_INFERENCE</x:t>
        </x:is>
      </x:c>
      <x:c r="L523" s="3" t="inlineStr">
        <x:is>
          <x:t xml:space="preserve">No CSP-level chip quantity seed was available; prior company-level GPU/ASIC mix is retained as fallback.</x:t>
        </x:is>
      </x:c>
    </x:row>
    <x:row r="524">
      <x:c r="A524" s="5" t="str">
        <x:f>B524&amp;"|"&amp;C524&amp;"|"&amp;D524&amp;"|"&amp;E524</x:f>
        <x:v>Bull|Legacy company envelope - DeepSeek|2029|GB200/GB300 class</x:v>
      </x:c>
      <x:c r="B524" s="3" t="inlineStr">
        <x:is>
          <x:t xml:space="preserve">Bull</x:t>
        </x:is>
      </x:c>
      <x:c r="C524" s="3" t="inlineStr">
        <x:is>
          <x:t xml:space="preserve">Legacy company envelope - DeepSeek</x:t>
        </x:is>
      </x:c>
      <x:c r="D524" s="3" t="n">
        <x:v>2029</x:v>
      </x:c>
      <x:c r="E524" s="25" t="inlineStr">
        <x:is>
          <x:t xml:space="preserve">GB200/GB300 class</x:t>
        </x:is>
      </x:c>
      <x:c r="F524" s="5" t="str">
        <x:f>IFERROR(INDEX('02x_Accelerator_Catalog'!$C$2:$C$11,MATCH(E524,'02x_Accelerator_Catalog'!$B$2:$B$11,0)),"purpose_or_unbenchmarked")</x:f>
        <x:v>gb200_reference</x:v>
      </x:c>
      <x:c r="G524" s="8" t="n">
        <x:f>IFERROR(INDEX('02x_Accelerator_Catalog'!$D$2:$D$11,MATCH(E524,'02x_Accelerator_Catalog'!$B$2:$B$11,0)),"")</x:f>
        <x:v>2.1</x:v>
      </x:c>
      <x:c r="H524" s="17" t="n">
        <x:v>0.425</x:v>
      </x:c>
      <x:c r="I524" s="6" t="n">
        <x:f>SUMIFS($H$2:$H$573,$B$2:$B$573,B524,$C$2:$C$573,C524,$D$2:$D$573,D524)</x:f>
        <x:v>0.9999999999999999</x:v>
      </x:c>
      <x:c r="J524" s="3" t="inlineStr">
        <x:is>
          <x:t xml:space="preserve">legacy_company_gpu_mix_fallback</x:t>
        </x:is>
      </x:c>
      <x:c r="K524" s="3" t="inlineStr">
        <x:is>
          <x:t xml:space="preserve">SRC_DEEPSEEK_V3; SRC_DEEPSEEK_R1; SRC_DEEPSEEK_H800_INFERENCE</x:t>
        </x:is>
      </x:c>
      <x:c r="L524" s="3" t="inlineStr">
        <x:is>
          <x:t xml:space="preserve">No CSP-level chip quantity seed was available; prior company-level GPU/ASIC mix is retained as fallback.</x:t>
        </x:is>
      </x:c>
    </x:row>
    <x:row r="525">
      <x:c r="A525" s="5" t="str">
        <x:f>B525&amp;"|"&amp;C525&amp;"|"&amp;D525&amp;"|"&amp;E525</x:f>
        <x:v>Bull|Legacy company envelope - DeepSeek|2029|H100/H200/A100 class</x:v>
      </x:c>
      <x:c r="B525" s="3" t="inlineStr">
        <x:is>
          <x:t xml:space="preserve">Bull</x:t>
        </x:is>
      </x:c>
      <x:c r="C525" s="3" t="inlineStr">
        <x:is>
          <x:t xml:space="preserve">Legacy company envelope - DeepSeek</x:t>
        </x:is>
      </x:c>
      <x:c r="D525" s="3" t="n">
        <x:v>2029</x:v>
      </x:c>
      <x:c r="E525" s="25" t="inlineStr">
        <x:is>
          <x:t xml:space="preserve">H100/H200/A100 class</x:t>
        </x:is>
      </x:c>
      <x:c r="F525" s="5" t="str">
        <x:f>IFERROR(INDEX('02x_Accelerator_Catalog'!$C$2:$C$11,MATCH(E525,'02x_Accelerator_Catalog'!$B$2:$B$11,0)),"purpose_or_unbenchmarked")</x:f>
        <x:v>h200_reference</x:v>
      </x:c>
      <x:c r="G525" s="8" t="n">
        <x:f>IFERROR(INDEX('02x_Accelerator_Catalog'!$D$2:$D$11,MATCH(E525,'02x_Accelerator_Catalog'!$B$2:$B$11,0)),"")</x:f>
        <x:v>1.73</x:v>
      </x:c>
      <x:c r="H525" s="17" t="n">
        <x:v>0.213</x:v>
      </x:c>
      <x:c r="I525" s="6" t="n">
        <x:f>SUMIFS($H$2:$H$573,$B$2:$B$573,B525,$C$2:$C$573,C525,$D$2:$D$573,D525)</x:f>
        <x:v>0.9999999999999999</x:v>
      </x:c>
      <x:c r="J525" s="3" t="inlineStr">
        <x:is>
          <x:t xml:space="preserve">legacy_company_gpu_mix_fallback</x:t>
        </x:is>
      </x:c>
      <x:c r="K525" s="3" t="inlineStr">
        <x:is>
          <x:t xml:space="preserve">SRC_DEEPSEEK_V3; SRC_DEEPSEEK_R1; SRC_DEEPSEEK_H800_INFERENCE</x:t>
        </x:is>
      </x:c>
      <x:c r="L525" s="3" t="inlineStr">
        <x:is>
          <x:t xml:space="preserve">No CSP-level chip quantity seed was available; prior company-level GPU/ASIC mix is retained as fallback.</x:t>
        </x:is>
      </x:c>
    </x:row>
    <x:row r="526">
      <x:c r="A526" s="5" t="str">
        <x:f>B526&amp;"|"&amp;C526&amp;"|"&amp;D526&amp;"|"&amp;E526</x:f>
        <x:v>Bull|Legacy company envelope - DeepSeek|2030|B200/B300 class</x:v>
      </x:c>
      <x:c r="B526" s="3" t="inlineStr">
        <x:is>
          <x:t xml:space="preserve">Bull</x:t>
        </x:is>
      </x:c>
      <x:c r="C526" s="3" t="inlineStr">
        <x:is>
          <x:t xml:space="preserve">Legacy company envelope - DeepSeek</x:t>
        </x:is>
      </x:c>
      <x:c r="D526" s="3" t="n">
        <x:v>2030</x:v>
      </x:c>
      <x:c r="E526" s="25" t="inlineStr">
        <x:is>
          <x:t xml:space="preserve">B200/B300 class</x:t>
        </x:is>
      </x:c>
      <x:c r="F526" s="5" t="str">
        <x:f>IFERROR(INDEX('02x_Accelerator_Catalog'!$C$2:$C$11,MATCH(E526,'02x_Accelerator_Catalog'!$B$2:$B$11,0)),"purpose_or_unbenchmarked")</x:f>
        <x:v>b200_reference</x:v>
      </x:c>
      <x:c r="G526" s="8" t="n">
        <x:f>IFERROR(INDEX('02x_Accelerator_Catalog'!$D$2:$D$11,MATCH(E526,'02x_Accelerator_Catalog'!$B$2:$B$11,0)),"")</x:f>
        <x:v>2.17</x:v>
      </x:c>
      <x:c r="H526" s="17" t="n">
        <x:v>0.35</x:v>
      </x:c>
      <x:c r="I526" s="6" t="n">
        <x:f>SUMIFS($H$2:$H$573,$B$2:$B$573,B526,$C$2:$C$573,C526,$D$2:$D$573,D526)</x:f>
        <x:v>1</x:v>
      </x:c>
      <x:c r="J526" s="3" t="inlineStr">
        <x:is>
          <x:t xml:space="preserve">legacy_company_gpu_mix_fallback</x:t>
        </x:is>
      </x:c>
      <x:c r="K526" s="3" t="inlineStr">
        <x:is>
          <x:t xml:space="preserve">SRC_DEEPSEEK_V3; SRC_DEEPSEEK_R1; SRC_DEEPSEEK_H800_INFERENCE</x:t>
        </x:is>
      </x:c>
      <x:c r="L526" s="3" t="inlineStr">
        <x:is>
          <x:t xml:space="preserve">No CSP-level chip quantity seed was available; prior company-level GPU/ASIC mix is retained as fallback.</x:t>
        </x:is>
      </x:c>
    </x:row>
    <x:row r="527">
      <x:c r="A527" s="5" t="str">
        <x:f>B527&amp;"|"&amp;C527&amp;"|"&amp;D527&amp;"|"&amp;E527</x:f>
        <x:v>Bull|Legacy company envelope - DeepSeek|2030|GB200/GB300 class</x:v>
      </x:c>
      <x:c r="B527" s="3" t="inlineStr">
        <x:is>
          <x:t xml:space="preserve">Bull</x:t>
        </x:is>
      </x:c>
      <x:c r="C527" s="3" t="inlineStr">
        <x:is>
          <x:t xml:space="preserve">Legacy company envelope - DeepSeek</x:t>
        </x:is>
      </x:c>
      <x:c r="D527" s="3" t="n">
        <x:v>2030</x:v>
      </x:c>
      <x:c r="E527" s="25" t="inlineStr">
        <x:is>
          <x:t xml:space="preserve">GB200/GB300 class</x:t>
        </x:is>
      </x:c>
      <x:c r="F527" s="5" t="str">
        <x:f>IFERROR(INDEX('02x_Accelerator_Catalog'!$C$2:$C$11,MATCH(E527,'02x_Accelerator_Catalog'!$B$2:$B$11,0)),"purpose_or_unbenchmarked")</x:f>
        <x:v>gb200_reference</x:v>
      </x:c>
      <x:c r="G527" s="8" t="n">
        <x:f>IFERROR(INDEX('02x_Accelerator_Catalog'!$D$2:$D$11,MATCH(E527,'02x_Accelerator_Catalog'!$B$2:$B$11,0)),"")</x:f>
        <x:v>2.1</x:v>
      </x:c>
      <x:c r="H527" s="17" t="n">
        <x:v>0.55</x:v>
      </x:c>
      <x:c r="I527" s="6" t="n">
        <x:f>SUMIFS($H$2:$H$573,$B$2:$B$573,B527,$C$2:$C$573,C527,$D$2:$D$573,D527)</x:f>
        <x:v>1</x:v>
      </x:c>
      <x:c r="J527" s="3" t="inlineStr">
        <x:is>
          <x:t xml:space="preserve">legacy_company_gpu_mix_fallback</x:t>
        </x:is>
      </x:c>
      <x:c r="K527" s="3" t="inlineStr">
        <x:is>
          <x:t xml:space="preserve">SRC_DEEPSEEK_V3; SRC_DEEPSEEK_R1; SRC_DEEPSEEK_H800_INFERENCE</x:t>
        </x:is>
      </x:c>
      <x:c r="L527" s="3" t="inlineStr">
        <x:is>
          <x:t xml:space="preserve">No CSP-level chip quantity seed was available; prior company-level GPU/ASIC mix is retained as fallback.</x:t>
        </x:is>
      </x:c>
    </x:row>
    <x:row r="528">
      <x:c r="A528" s="5" t="str">
        <x:f>B528&amp;"|"&amp;C528&amp;"|"&amp;D528&amp;"|"&amp;E528</x:f>
        <x:v>Bull|Legacy company envelope - DeepSeek|2030|H100/H200/A100 class</x:v>
      </x:c>
      <x:c r="B528" s="3" t="inlineStr">
        <x:is>
          <x:t xml:space="preserve">Bull</x:t>
        </x:is>
      </x:c>
      <x:c r="C528" s="3" t="inlineStr">
        <x:is>
          <x:t xml:space="preserve">Legacy company envelope - DeepSeek</x:t>
        </x:is>
      </x:c>
      <x:c r="D528" s="3" t="n">
        <x:v>2030</x:v>
      </x:c>
      <x:c r="E528" s="25" t="inlineStr">
        <x:is>
          <x:t xml:space="preserve">H100/H200/A100 class</x:t>
        </x:is>
      </x:c>
      <x:c r="F528" s="5" t="str">
        <x:f>IFERROR(INDEX('02x_Accelerator_Catalog'!$C$2:$C$11,MATCH(E528,'02x_Accelerator_Catalog'!$B$2:$B$11,0)),"purpose_or_unbenchmarked")</x:f>
        <x:v>h200_reference</x:v>
      </x:c>
      <x:c r="G528" s="8" t="n">
        <x:f>IFERROR(INDEX('02x_Accelerator_Catalog'!$D$2:$D$11,MATCH(E528,'02x_Accelerator_Catalog'!$B$2:$B$11,0)),"")</x:f>
        <x:v>1.73</x:v>
      </x:c>
      <x:c r="H528" s="17" t="n">
        <x:v>0.1</x:v>
      </x:c>
      <x:c r="I528" s="6" t="n">
        <x:f>SUMIFS($H$2:$H$573,$B$2:$B$573,B528,$C$2:$C$573,C528,$D$2:$D$573,D528)</x:f>
        <x:v>1</x:v>
      </x:c>
      <x:c r="J528" s="3" t="inlineStr">
        <x:is>
          <x:t xml:space="preserve">legacy_company_gpu_mix_fallback</x:t>
        </x:is>
      </x:c>
      <x:c r="K528" s="3" t="inlineStr">
        <x:is>
          <x:t xml:space="preserve">SRC_DEEPSEEK_V3; SRC_DEEPSEEK_R1; SRC_DEEPSEEK_H800_INFERENCE</x:t>
        </x:is>
      </x:c>
      <x:c r="L528" s="3" t="inlineStr">
        <x:is>
          <x:t xml:space="preserve">No CSP-level chip quantity seed was available; prior company-level GPU/ASIC mix is retained as fallback.</x:t>
        </x:is>
      </x:c>
    </x:row>
    <x:row r="529">
      <x:c r="A529" s="5" t="str">
        <x:f>B529&amp;"|"&amp;C529&amp;"|"&amp;D529&amp;"|"&amp;E529</x:f>
        <x:v>Bull|Legacy company envelope - Tencent|2026|B200/B300 class</x:v>
      </x:c>
      <x:c r="B529" s="3" t="inlineStr">
        <x:is>
          <x:t xml:space="preserve">Bull</x:t>
        </x:is>
      </x:c>
      <x:c r="C529" s="3" t="inlineStr">
        <x:is>
          <x:t xml:space="preserve">Legacy company envelope - Tencent</x:t>
        </x:is>
      </x:c>
      <x:c r="D529" s="3" t="n">
        <x:v>2026</x:v>
      </x:c>
      <x:c r="E529" s="25" t="inlineStr">
        <x:is>
          <x:t xml:space="preserve">B200/B300 class</x:t>
        </x:is>
      </x:c>
      <x:c r="F529" s="5" t="str">
        <x:f>IFERROR(INDEX('02x_Accelerator_Catalog'!$C$2:$C$11,MATCH(E529,'02x_Accelerator_Catalog'!$B$2:$B$11,0)),"purpose_or_unbenchmarked")</x:f>
        <x:v>b200_reference</x:v>
      </x:c>
      <x:c r="G529" s="8" t="n">
        <x:f>IFERROR(INDEX('02x_Accelerator_Catalog'!$D$2:$D$11,MATCH(E529,'02x_Accelerator_Catalog'!$B$2:$B$11,0)),"")</x:f>
        <x:v>2.17</x:v>
      </x:c>
      <x:c r="H529" s="17" t="n">
        <x:v>0.4</x:v>
      </x:c>
      <x:c r="I529" s="6" t="n">
        <x:f>SUMIFS($H$2:$H$573,$B$2:$B$573,B529,$C$2:$C$573,C529,$D$2:$D$573,D529)</x:f>
        <x:v>1</x:v>
      </x:c>
      <x:c r="J529" s="3" t="inlineStr">
        <x:is>
          <x:t xml:space="preserve">legacy_company_gpu_mix_fallback</x:t>
        </x:is>
      </x:c>
      <x:c r="K529" s="3" t="inlineStr">
        <x:is>
          <x:t xml:space="preserve">SRC_TENCENT_HUNYUAN; SRC_TENCENT_HY3; SRC_TENCENT_AI_INFRA_MOE</x:t>
        </x:is>
      </x:c>
      <x:c r="L529" s="3" t="inlineStr">
        <x:is>
          <x:t xml:space="preserve">No CSP-level chip quantity seed was available; prior company-level GPU/ASIC mix is retained as fallback.</x:t>
        </x:is>
      </x:c>
    </x:row>
    <x:row r="530">
      <x:c r="A530" s="5" t="str">
        <x:f>B530&amp;"|"&amp;C530&amp;"|"&amp;D530&amp;"|"&amp;E530</x:f>
        <x:v>Bull|Legacy company envelope - Tencent|2026|GB200/GB300 class</x:v>
      </x:c>
      <x:c r="B530" s="3" t="inlineStr">
        <x:is>
          <x:t xml:space="preserve">Bull</x:t>
        </x:is>
      </x:c>
      <x:c r="C530" s="3" t="inlineStr">
        <x:is>
          <x:t xml:space="preserve">Legacy company envelope - Tencent</x:t>
        </x:is>
      </x:c>
      <x:c r="D530" s="3" t="n">
        <x:v>2026</x:v>
      </x:c>
      <x:c r="E530" s="25" t="inlineStr">
        <x:is>
          <x:t xml:space="preserve">GB200/GB300 class</x:t>
        </x:is>
      </x:c>
      <x:c r="F530" s="5" t="str">
        <x:f>IFERROR(INDEX('02x_Accelerator_Catalog'!$C$2:$C$11,MATCH(E530,'02x_Accelerator_Catalog'!$B$2:$B$11,0)),"purpose_or_unbenchmarked")</x:f>
        <x:v>gb200_reference</x:v>
      </x:c>
      <x:c r="G530" s="8" t="n">
        <x:f>IFERROR(INDEX('02x_Accelerator_Catalog'!$D$2:$D$11,MATCH(E530,'02x_Accelerator_Catalog'!$B$2:$B$11,0)),"")</x:f>
        <x:v>2.1</x:v>
      </x:c>
      <x:c r="H530" s="17" t="n">
        <x:v>0.05</x:v>
      </x:c>
      <x:c r="I530" s="6" t="n">
        <x:f>SUMIFS($H$2:$H$573,$B$2:$B$573,B530,$C$2:$C$573,C530,$D$2:$D$573,D530)</x:f>
        <x:v>1</x:v>
      </x:c>
      <x:c r="J530" s="3" t="inlineStr">
        <x:is>
          <x:t xml:space="preserve">legacy_company_gpu_mix_fallback</x:t>
        </x:is>
      </x:c>
      <x:c r="K530" s="3" t="inlineStr">
        <x:is>
          <x:t xml:space="preserve">SRC_TENCENT_HUNYUAN; SRC_TENCENT_HY3; SRC_TENCENT_AI_INFRA_MOE</x:t>
        </x:is>
      </x:c>
      <x:c r="L530" s="3" t="inlineStr">
        <x:is>
          <x:t xml:space="preserve">No CSP-level chip quantity seed was available; prior company-level GPU/ASIC mix is retained as fallback.</x:t>
        </x:is>
      </x:c>
    </x:row>
    <x:row r="531">
      <x:c r="A531" s="5" t="str">
        <x:f>B531&amp;"|"&amp;C531&amp;"|"&amp;D531&amp;"|"&amp;E531</x:f>
        <x:v>Bull|Legacy company envelope - Tencent|2026|H100/H200/A100 class</x:v>
      </x:c>
      <x:c r="B531" s="3" t="inlineStr">
        <x:is>
          <x:t xml:space="preserve">Bull</x:t>
        </x:is>
      </x:c>
      <x:c r="C531" s="3" t="inlineStr">
        <x:is>
          <x:t xml:space="preserve">Legacy company envelope - Tencent</x:t>
        </x:is>
      </x:c>
      <x:c r="D531" s="3" t="n">
        <x:v>2026</x:v>
      </x:c>
      <x:c r="E531" s="25" t="inlineStr">
        <x:is>
          <x:t xml:space="preserve">H100/H200/A100 class</x:t>
        </x:is>
      </x:c>
      <x:c r="F531" s="5" t="str">
        <x:f>IFERROR(INDEX('02x_Accelerator_Catalog'!$C$2:$C$11,MATCH(E531,'02x_Accelerator_Catalog'!$B$2:$B$11,0)),"purpose_or_unbenchmarked")</x:f>
        <x:v>h200_reference</x:v>
      </x:c>
      <x:c r="G531" s="8" t="n">
        <x:f>IFERROR(INDEX('02x_Accelerator_Catalog'!$D$2:$D$11,MATCH(E531,'02x_Accelerator_Catalog'!$B$2:$B$11,0)),"")</x:f>
        <x:v>1.73</x:v>
      </x:c>
      <x:c r="H531" s="17" t="n">
        <x:v>0.55</x:v>
      </x:c>
      <x:c r="I531" s="6" t="n">
        <x:f>SUMIFS($H$2:$H$573,$B$2:$B$573,B531,$C$2:$C$573,C531,$D$2:$D$573,D531)</x:f>
        <x:v>1</x:v>
      </x:c>
      <x:c r="J531" s="3" t="inlineStr">
        <x:is>
          <x:t xml:space="preserve">legacy_company_gpu_mix_fallback</x:t>
        </x:is>
      </x:c>
      <x:c r="K531" s="3" t="inlineStr">
        <x:is>
          <x:t xml:space="preserve">SRC_TENCENT_HUNYUAN; SRC_TENCENT_HY3; SRC_TENCENT_AI_INFRA_MOE</x:t>
        </x:is>
      </x:c>
      <x:c r="L531" s="3" t="inlineStr">
        <x:is>
          <x:t xml:space="preserve">No CSP-level chip quantity seed was available; prior company-level GPU/ASIC mix is retained as fallback.</x:t>
        </x:is>
      </x:c>
    </x:row>
    <x:row r="532">
      <x:c r="A532" s="5" t="str">
        <x:f>B532&amp;"|"&amp;C532&amp;"|"&amp;D532&amp;"|"&amp;E532</x:f>
        <x:v>Bull|Legacy company envelope - Tencent|2027|B200/B300 class</x:v>
      </x:c>
      <x:c r="B532" s="3" t="inlineStr">
        <x:is>
          <x:t xml:space="preserve">Bull</x:t>
        </x:is>
      </x:c>
      <x:c r="C532" s="3" t="inlineStr">
        <x:is>
          <x:t xml:space="preserve">Legacy company envelope - Tencent</x:t>
        </x:is>
      </x:c>
      <x:c r="D532" s="3" t="n">
        <x:v>2027</x:v>
      </x:c>
      <x:c r="E532" s="25" t="inlineStr">
        <x:is>
          <x:t xml:space="preserve">B200/B300 class</x:t>
        </x:is>
      </x:c>
      <x:c r="F532" s="5" t="str">
        <x:f>IFERROR(INDEX('02x_Accelerator_Catalog'!$C$2:$C$11,MATCH(E532,'02x_Accelerator_Catalog'!$B$2:$B$11,0)),"purpose_or_unbenchmarked")</x:f>
        <x:v>b200_reference</x:v>
      </x:c>
      <x:c r="G532" s="8" t="n">
        <x:f>IFERROR(INDEX('02x_Accelerator_Catalog'!$D$2:$D$11,MATCH(E532,'02x_Accelerator_Catalog'!$B$2:$B$11,0)),"")</x:f>
        <x:v>2.17</x:v>
      </x:c>
      <x:c r="H532" s="17" t="n">
        <x:v>0.388</x:v>
      </x:c>
      <x:c r="I532" s="6" t="n">
        <x:f>SUMIFS($H$2:$H$573,$B$2:$B$573,B532,$C$2:$C$573,C532,$D$2:$D$573,D532)</x:f>
        <x:v>1</x:v>
      </x:c>
      <x:c r="J532" s="3" t="inlineStr">
        <x:is>
          <x:t xml:space="preserve">legacy_company_gpu_mix_fallback</x:t>
        </x:is>
      </x:c>
      <x:c r="K532" s="3" t="inlineStr">
        <x:is>
          <x:t xml:space="preserve">SRC_TENCENT_HUNYUAN; SRC_TENCENT_HY3; SRC_TENCENT_AI_INFRA_MOE</x:t>
        </x:is>
      </x:c>
      <x:c r="L532" s="3" t="inlineStr">
        <x:is>
          <x:t xml:space="preserve">No CSP-level chip quantity seed was available; prior company-level GPU/ASIC mix is retained as fallback.</x:t>
        </x:is>
      </x:c>
    </x:row>
    <x:row r="533">
      <x:c r="A533" s="5" t="str">
        <x:f>B533&amp;"|"&amp;C533&amp;"|"&amp;D533&amp;"|"&amp;E533</x:f>
        <x:v>Bull|Legacy company envelope - Tencent|2027|GB200/GB300 class</x:v>
      </x:c>
      <x:c r="B533" s="3" t="inlineStr">
        <x:is>
          <x:t xml:space="preserve">Bull</x:t>
        </x:is>
      </x:c>
      <x:c r="C533" s="3" t="inlineStr">
        <x:is>
          <x:t xml:space="preserve">Legacy company envelope - Tencent</x:t>
        </x:is>
      </x:c>
      <x:c r="D533" s="3" t="n">
        <x:v>2027</x:v>
      </x:c>
      <x:c r="E533" s="25" t="inlineStr">
        <x:is>
          <x:t xml:space="preserve">GB200/GB300 class</x:t>
        </x:is>
      </x:c>
      <x:c r="F533" s="5" t="str">
        <x:f>IFERROR(INDEX('02x_Accelerator_Catalog'!$C$2:$C$11,MATCH(E533,'02x_Accelerator_Catalog'!$B$2:$B$11,0)),"purpose_or_unbenchmarked")</x:f>
        <x:v>gb200_reference</x:v>
      </x:c>
      <x:c r="G533" s="8" t="n">
        <x:f>IFERROR(INDEX('02x_Accelerator_Catalog'!$D$2:$D$11,MATCH(E533,'02x_Accelerator_Catalog'!$B$2:$B$11,0)),"")</x:f>
        <x:v>2.1</x:v>
      </x:c>
      <x:c r="H533" s="17" t="n">
        <x:v>0.174</x:v>
      </x:c>
      <x:c r="I533" s="6" t="n">
        <x:f>SUMIFS($H$2:$H$573,$B$2:$B$573,B533,$C$2:$C$573,C533,$D$2:$D$573,D533)</x:f>
        <x:v>1</x:v>
      </x:c>
      <x:c r="J533" s="3" t="inlineStr">
        <x:is>
          <x:t xml:space="preserve">legacy_company_gpu_mix_fallback</x:t>
        </x:is>
      </x:c>
      <x:c r="K533" s="3" t="inlineStr">
        <x:is>
          <x:t xml:space="preserve">SRC_TENCENT_HUNYUAN; SRC_TENCENT_HY3; SRC_TENCENT_AI_INFRA_MOE</x:t>
        </x:is>
      </x:c>
      <x:c r="L533" s="3" t="inlineStr">
        <x:is>
          <x:t xml:space="preserve">No CSP-level chip quantity seed was available; prior company-level GPU/ASIC mix is retained as fallback.</x:t>
        </x:is>
      </x:c>
    </x:row>
    <x:row r="534">
      <x:c r="A534" s="5" t="str">
        <x:f>B534&amp;"|"&amp;C534&amp;"|"&amp;D534&amp;"|"&amp;E534</x:f>
        <x:v>Bull|Legacy company envelope - Tencent|2027|H100/H200/A100 class</x:v>
      </x:c>
      <x:c r="B534" s="3" t="inlineStr">
        <x:is>
          <x:t xml:space="preserve">Bull</x:t>
        </x:is>
      </x:c>
      <x:c r="C534" s="3" t="inlineStr">
        <x:is>
          <x:t xml:space="preserve">Legacy company envelope - Tencent</x:t>
        </x:is>
      </x:c>
      <x:c r="D534" s="3" t="n">
        <x:v>2027</x:v>
      </x:c>
      <x:c r="E534" s="25" t="inlineStr">
        <x:is>
          <x:t xml:space="preserve">H100/H200/A100 class</x:t>
        </x:is>
      </x:c>
      <x:c r="F534" s="5" t="str">
        <x:f>IFERROR(INDEX('02x_Accelerator_Catalog'!$C$2:$C$11,MATCH(E534,'02x_Accelerator_Catalog'!$B$2:$B$11,0)),"purpose_or_unbenchmarked")</x:f>
        <x:v>h200_reference</x:v>
      </x:c>
      <x:c r="G534" s="8" t="n">
        <x:f>IFERROR(INDEX('02x_Accelerator_Catalog'!$D$2:$D$11,MATCH(E534,'02x_Accelerator_Catalog'!$B$2:$B$11,0)),"")</x:f>
        <x:v>1.73</x:v>
      </x:c>
      <x:c r="H534" s="17" t="n">
        <x:v>0.438</x:v>
      </x:c>
      <x:c r="I534" s="6" t="n">
        <x:f>SUMIFS($H$2:$H$573,$B$2:$B$573,B534,$C$2:$C$573,C534,$D$2:$D$573,D534)</x:f>
        <x:v>1</x:v>
      </x:c>
      <x:c r="J534" s="3" t="inlineStr">
        <x:is>
          <x:t xml:space="preserve">legacy_company_gpu_mix_fallback</x:t>
        </x:is>
      </x:c>
      <x:c r="K534" s="3" t="inlineStr">
        <x:is>
          <x:t xml:space="preserve">SRC_TENCENT_HUNYUAN; SRC_TENCENT_HY3; SRC_TENCENT_AI_INFRA_MOE</x:t>
        </x:is>
      </x:c>
      <x:c r="L534" s="3" t="inlineStr">
        <x:is>
          <x:t xml:space="preserve">No CSP-level chip quantity seed was available; prior company-level GPU/ASIC mix is retained as fallback.</x:t>
        </x:is>
      </x:c>
    </x:row>
    <x:row r="535">
      <x:c r="A535" s="5" t="str">
        <x:f>B535&amp;"|"&amp;C535&amp;"|"&amp;D535&amp;"|"&amp;E535</x:f>
        <x:v>Bull|Legacy company envelope - Tencent|2028|B200/B300 class</x:v>
      </x:c>
      <x:c r="B535" s="3" t="inlineStr">
        <x:is>
          <x:t xml:space="preserve">Bull</x:t>
        </x:is>
      </x:c>
      <x:c r="C535" s="3" t="inlineStr">
        <x:is>
          <x:t xml:space="preserve">Legacy company envelope - Tencent</x:t>
        </x:is>
      </x:c>
      <x:c r="D535" s="3" t="n">
        <x:v>2028</x:v>
      </x:c>
      <x:c r="E535" s="25" t="inlineStr">
        <x:is>
          <x:t xml:space="preserve">B200/B300 class</x:t>
        </x:is>
      </x:c>
      <x:c r="F535" s="5" t="str">
        <x:f>IFERROR(INDEX('02x_Accelerator_Catalog'!$C$2:$C$11,MATCH(E535,'02x_Accelerator_Catalog'!$B$2:$B$11,0)),"purpose_or_unbenchmarked")</x:f>
        <x:v>b200_reference</x:v>
      </x:c>
      <x:c r="G535" s="8" t="n">
        <x:f>IFERROR(INDEX('02x_Accelerator_Catalog'!$D$2:$D$11,MATCH(E535,'02x_Accelerator_Catalog'!$B$2:$B$11,0)),"")</x:f>
        <x:v>2.17</x:v>
      </x:c>
      <x:c r="H535" s="17" t="n">
        <x:v>0.375</x:v>
      </x:c>
      <x:c r="I535" s="6" t="n">
        <x:f>SUMIFS($H$2:$H$573,$B$2:$B$573,B535,$C$2:$C$573,C535,$D$2:$D$573,D535)</x:f>
        <x:v>1</x:v>
      </x:c>
      <x:c r="J535" s="3" t="inlineStr">
        <x:is>
          <x:t xml:space="preserve">legacy_company_gpu_mix_fallback</x:t>
        </x:is>
      </x:c>
      <x:c r="K535" s="3" t="inlineStr">
        <x:is>
          <x:t xml:space="preserve">SRC_TENCENT_HUNYUAN; SRC_TENCENT_HY3; SRC_TENCENT_AI_INFRA_MOE</x:t>
        </x:is>
      </x:c>
      <x:c r="L535" s="3" t="inlineStr">
        <x:is>
          <x:t xml:space="preserve">No CSP-level chip quantity seed was available; prior company-level GPU/ASIC mix is retained as fallback.</x:t>
        </x:is>
      </x:c>
    </x:row>
    <x:row r="536">
      <x:c r="A536" s="5" t="str">
        <x:f>B536&amp;"|"&amp;C536&amp;"|"&amp;D536&amp;"|"&amp;E536</x:f>
        <x:v>Bull|Legacy company envelope - Tencent|2028|GB200/GB300 class</x:v>
      </x:c>
      <x:c r="B536" s="3" t="inlineStr">
        <x:is>
          <x:t xml:space="preserve">Bull</x:t>
        </x:is>
      </x:c>
      <x:c r="C536" s="3" t="inlineStr">
        <x:is>
          <x:t xml:space="preserve">Legacy company envelope - Tencent</x:t>
        </x:is>
      </x:c>
      <x:c r="D536" s="3" t="n">
        <x:v>2028</x:v>
      </x:c>
      <x:c r="E536" s="25" t="inlineStr">
        <x:is>
          <x:t xml:space="preserve">GB200/GB300 class</x:t>
        </x:is>
      </x:c>
      <x:c r="F536" s="5" t="str">
        <x:f>IFERROR(INDEX('02x_Accelerator_Catalog'!$C$2:$C$11,MATCH(E536,'02x_Accelerator_Catalog'!$B$2:$B$11,0)),"purpose_or_unbenchmarked")</x:f>
        <x:v>gb200_reference</x:v>
      </x:c>
      <x:c r="G536" s="8" t="n">
        <x:f>IFERROR(INDEX('02x_Accelerator_Catalog'!$D$2:$D$11,MATCH(E536,'02x_Accelerator_Catalog'!$B$2:$B$11,0)),"")</x:f>
        <x:v>2.1</x:v>
      </x:c>
      <x:c r="H536" s="17" t="n">
        <x:v>0.3</x:v>
      </x:c>
      <x:c r="I536" s="6" t="n">
        <x:f>SUMIFS($H$2:$H$573,$B$2:$B$573,B536,$C$2:$C$573,C536,$D$2:$D$573,D536)</x:f>
        <x:v>1</x:v>
      </x:c>
      <x:c r="J536" s="3" t="inlineStr">
        <x:is>
          <x:t xml:space="preserve">legacy_company_gpu_mix_fallback</x:t>
        </x:is>
      </x:c>
      <x:c r="K536" s="3" t="inlineStr">
        <x:is>
          <x:t xml:space="preserve">SRC_TENCENT_HUNYUAN; SRC_TENCENT_HY3; SRC_TENCENT_AI_INFRA_MOE</x:t>
        </x:is>
      </x:c>
      <x:c r="L536" s="3" t="inlineStr">
        <x:is>
          <x:t xml:space="preserve">No CSP-level chip quantity seed was available; prior company-level GPU/ASIC mix is retained as fallback.</x:t>
        </x:is>
      </x:c>
    </x:row>
    <x:row r="537">
      <x:c r="A537" s="5" t="str">
        <x:f>B537&amp;"|"&amp;C537&amp;"|"&amp;D537&amp;"|"&amp;E537</x:f>
        <x:v>Bull|Legacy company envelope - Tencent|2028|H100/H200/A100 class</x:v>
      </x:c>
      <x:c r="B537" s="3" t="inlineStr">
        <x:is>
          <x:t xml:space="preserve">Bull</x:t>
        </x:is>
      </x:c>
      <x:c r="C537" s="3" t="inlineStr">
        <x:is>
          <x:t xml:space="preserve">Legacy company envelope - Tencent</x:t>
        </x:is>
      </x:c>
      <x:c r="D537" s="3" t="n">
        <x:v>2028</x:v>
      </x:c>
      <x:c r="E537" s="25" t="inlineStr">
        <x:is>
          <x:t xml:space="preserve">H100/H200/A100 class</x:t>
        </x:is>
      </x:c>
      <x:c r="F537" s="5" t="str">
        <x:f>IFERROR(INDEX('02x_Accelerator_Catalog'!$C$2:$C$11,MATCH(E537,'02x_Accelerator_Catalog'!$B$2:$B$11,0)),"purpose_or_unbenchmarked")</x:f>
        <x:v>h200_reference</x:v>
      </x:c>
      <x:c r="G537" s="8" t="n">
        <x:f>IFERROR(INDEX('02x_Accelerator_Catalog'!$D$2:$D$11,MATCH(E537,'02x_Accelerator_Catalog'!$B$2:$B$11,0)),"")</x:f>
        <x:v>1.73</x:v>
      </x:c>
      <x:c r="H537" s="17" t="n">
        <x:v>0.325</x:v>
      </x:c>
      <x:c r="I537" s="6" t="n">
        <x:f>SUMIFS($H$2:$H$573,$B$2:$B$573,B537,$C$2:$C$573,C537,$D$2:$D$573,D537)</x:f>
        <x:v>1</x:v>
      </x:c>
      <x:c r="J537" s="3" t="inlineStr">
        <x:is>
          <x:t xml:space="preserve">legacy_company_gpu_mix_fallback</x:t>
        </x:is>
      </x:c>
      <x:c r="K537" s="3" t="inlineStr">
        <x:is>
          <x:t xml:space="preserve">SRC_TENCENT_HUNYUAN; SRC_TENCENT_HY3; SRC_TENCENT_AI_INFRA_MOE</x:t>
        </x:is>
      </x:c>
      <x:c r="L537" s="3" t="inlineStr">
        <x:is>
          <x:t xml:space="preserve">No CSP-level chip quantity seed was available; prior company-level GPU/ASIC mix is retained as fallback.</x:t>
        </x:is>
      </x:c>
    </x:row>
    <x:row r="538">
      <x:c r="A538" s="5" t="str">
        <x:f>B538&amp;"|"&amp;C538&amp;"|"&amp;D538&amp;"|"&amp;E538</x:f>
        <x:v>Bull|Legacy company envelope - Tencent|2029|B200/B300 class</x:v>
      </x:c>
      <x:c r="B538" s="3" t="inlineStr">
        <x:is>
          <x:t xml:space="preserve">Bull</x:t>
        </x:is>
      </x:c>
      <x:c r="C538" s="3" t="inlineStr">
        <x:is>
          <x:t xml:space="preserve">Legacy company envelope - Tencent</x:t>
        </x:is>
      </x:c>
      <x:c r="D538" s="3" t="n">
        <x:v>2029</x:v>
      </x:c>
      <x:c r="E538" s="25" t="inlineStr">
        <x:is>
          <x:t xml:space="preserve">B200/B300 class</x:t>
        </x:is>
      </x:c>
      <x:c r="F538" s="5" t="str">
        <x:f>IFERROR(INDEX('02x_Accelerator_Catalog'!$C$2:$C$11,MATCH(E538,'02x_Accelerator_Catalog'!$B$2:$B$11,0)),"purpose_or_unbenchmarked")</x:f>
        <x:v>b200_reference</x:v>
      </x:c>
      <x:c r="G538" s="8" t="n">
        <x:f>IFERROR(INDEX('02x_Accelerator_Catalog'!$D$2:$D$11,MATCH(E538,'02x_Accelerator_Catalog'!$B$2:$B$11,0)),"")</x:f>
        <x:v>2.17</x:v>
      </x:c>
      <x:c r="H538" s="17" t="n">
        <x:v>0.362</x:v>
      </x:c>
      <x:c r="I538" s="6" t="n">
        <x:f>SUMIFS($H$2:$H$573,$B$2:$B$573,B538,$C$2:$C$573,C538,$D$2:$D$573,D538)</x:f>
        <x:v>0.9999999999999999</x:v>
      </x:c>
      <x:c r="J538" s="3" t="inlineStr">
        <x:is>
          <x:t xml:space="preserve">legacy_company_gpu_mix_fallback</x:t>
        </x:is>
      </x:c>
      <x:c r="K538" s="3" t="inlineStr">
        <x:is>
          <x:t xml:space="preserve">SRC_TENCENT_HUNYUAN; SRC_TENCENT_HY3; SRC_TENCENT_AI_INFRA_MOE</x:t>
        </x:is>
      </x:c>
      <x:c r="L538" s="3" t="inlineStr">
        <x:is>
          <x:t xml:space="preserve">No CSP-level chip quantity seed was available; prior company-level GPU/ASIC mix is retained as fallback.</x:t>
        </x:is>
      </x:c>
    </x:row>
    <x:row r="539">
      <x:c r="A539" s="5" t="str">
        <x:f>B539&amp;"|"&amp;C539&amp;"|"&amp;D539&amp;"|"&amp;E539</x:f>
        <x:v>Bull|Legacy company envelope - Tencent|2029|GB200/GB300 class</x:v>
      </x:c>
      <x:c r="B539" s="3" t="inlineStr">
        <x:is>
          <x:t xml:space="preserve">Bull</x:t>
        </x:is>
      </x:c>
      <x:c r="C539" s="3" t="inlineStr">
        <x:is>
          <x:t xml:space="preserve">Legacy company envelope - Tencent</x:t>
        </x:is>
      </x:c>
      <x:c r="D539" s="3" t="n">
        <x:v>2029</x:v>
      </x:c>
      <x:c r="E539" s="25" t="inlineStr">
        <x:is>
          <x:t xml:space="preserve">GB200/GB300 class</x:t>
        </x:is>
      </x:c>
      <x:c r="F539" s="5" t="str">
        <x:f>IFERROR(INDEX('02x_Accelerator_Catalog'!$C$2:$C$11,MATCH(E539,'02x_Accelerator_Catalog'!$B$2:$B$11,0)),"purpose_or_unbenchmarked")</x:f>
        <x:v>gb200_reference</x:v>
      </x:c>
      <x:c r="G539" s="8" t="n">
        <x:f>IFERROR(INDEX('02x_Accelerator_Catalog'!$D$2:$D$11,MATCH(E539,'02x_Accelerator_Catalog'!$B$2:$B$11,0)),"")</x:f>
        <x:v>2.1</x:v>
      </x:c>
      <x:c r="H539" s="17" t="n">
        <x:v>0.425</x:v>
      </x:c>
      <x:c r="I539" s="6" t="n">
        <x:f>SUMIFS($H$2:$H$573,$B$2:$B$573,B539,$C$2:$C$573,C539,$D$2:$D$573,D539)</x:f>
        <x:v>0.9999999999999999</x:v>
      </x:c>
      <x:c r="J539" s="3" t="inlineStr">
        <x:is>
          <x:t xml:space="preserve">legacy_company_gpu_mix_fallback</x:t>
        </x:is>
      </x:c>
      <x:c r="K539" s="3" t="inlineStr">
        <x:is>
          <x:t xml:space="preserve">SRC_TENCENT_HUNYUAN; SRC_TENCENT_HY3; SRC_TENCENT_AI_INFRA_MOE</x:t>
        </x:is>
      </x:c>
      <x:c r="L539" s="3" t="inlineStr">
        <x:is>
          <x:t xml:space="preserve">No CSP-level chip quantity seed was available; prior company-level GPU/ASIC mix is retained as fallback.</x:t>
        </x:is>
      </x:c>
    </x:row>
    <x:row r="540">
      <x:c r="A540" s="5" t="str">
        <x:f>B540&amp;"|"&amp;C540&amp;"|"&amp;D540&amp;"|"&amp;E540</x:f>
        <x:v>Bull|Legacy company envelope - Tencent|2029|H100/H200/A100 class</x:v>
      </x:c>
      <x:c r="B540" s="3" t="inlineStr">
        <x:is>
          <x:t xml:space="preserve">Bull</x:t>
        </x:is>
      </x:c>
      <x:c r="C540" s="3" t="inlineStr">
        <x:is>
          <x:t xml:space="preserve">Legacy company envelope - Tencent</x:t>
        </x:is>
      </x:c>
      <x:c r="D540" s="3" t="n">
        <x:v>2029</x:v>
      </x:c>
      <x:c r="E540" s="25" t="inlineStr">
        <x:is>
          <x:t xml:space="preserve">H100/H200/A100 class</x:t>
        </x:is>
      </x:c>
      <x:c r="F540" s="5" t="str">
        <x:f>IFERROR(INDEX('02x_Accelerator_Catalog'!$C$2:$C$11,MATCH(E540,'02x_Accelerator_Catalog'!$B$2:$B$11,0)),"purpose_or_unbenchmarked")</x:f>
        <x:v>h200_reference</x:v>
      </x:c>
      <x:c r="G540" s="8" t="n">
        <x:f>IFERROR(INDEX('02x_Accelerator_Catalog'!$D$2:$D$11,MATCH(E540,'02x_Accelerator_Catalog'!$B$2:$B$11,0)),"")</x:f>
        <x:v>1.73</x:v>
      </x:c>
      <x:c r="H540" s="17" t="n">
        <x:v>0.213</x:v>
      </x:c>
      <x:c r="I540" s="6" t="n">
        <x:f>SUMIFS($H$2:$H$573,$B$2:$B$573,B540,$C$2:$C$573,C540,$D$2:$D$573,D540)</x:f>
        <x:v>0.9999999999999999</x:v>
      </x:c>
      <x:c r="J540" s="3" t="inlineStr">
        <x:is>
          <x:t xml:space="preserve">legacy_company_gpu_mix_fallback</x:t>
        </x:is>
      </x:c>
      <x:c r="K540" s="3" t="inlineStr">
        <x:is>
          <x:t xml:space="preserve">SRC_TENCENT_HUNYUAN; SRC_TENCENT_HY3; SRC_TENCENT_AI_INFRA_MOE</x:t>
        </x:is>
      </x:c>
      <x:c r="L540" s="3" t="inlineStr">
        <x:is>
          <x:t xml:space="preserve">No CSP-level chip quantity seed was available; prior company-level GPU/ASIC mix is retained as fallback.</x:t>
        </x:is>
      </x:c>
    </x:row>
    <x:row r="541">
      <x:c r="A541" s="5" t="str">
        <x:f>B541&amp;"|"&amp;C541&amp;"|"&amp;D541&amp;"|"&amp;E541</x:f>
        <x:v>Bull|Legacy company envelope - Tencent|2030|B200/B300 class</x:v>
      </x:c>
      <x:c r="B541" s="3" t="inlineStr">
        <x:is>
          <x:t xml:space="preserve">Bull</x:t>
        </x:is>
      </x:c>
      <x:c r="C541" s="3" t="inlineStr">
        <x:is>
          <x:t xml:space="preserve">Legacy company envelope - Tencent</x:t>
        </x:is>
      </x:c>
      <x:c r="D541" s="3" t="n">
        <x:v>2030</x:v>
      </x:c>
      <x:c r="E541" s="25" t="inlineStr">
        <x:is>
          <x:t xml:space="preserve">B200/B300 class</x:t>
        </x:is>
      </x:c>
      <x:c r="F541" s="5" t="str">
        <x:f>IFERROR(INDEX('02x_Accelerator_Catalog'!$C$2:$C$11,MATCH(E541,'02x_Accelerator_Catalog'!$B$2:$B$11,0)),"purpose_or_unbenchmarked")</x:f>
        <x:v>b200_reference</x:v>
      </x:c>
      <x:c r="G541" s="8" t="n">
        <x:f>IFERROR(INDEX('02x_Accelerator_Catalog'!$D$2:$D$11,MATCH(E541,'02x_Accelerator_Catalog'!$B$2:$B$11,0)),"")</x:f>
        <x:v>2.17</x:v>
      </x:c>
      <x:c r="H541" s="17" t="n">
        <x:v>0.35</x:v>
      </x:c>
      <x:c r="I541" s="6" t="n">
        <x:f>SUMIFS($H$2:$H$573,$B$2:$B$573,B541,$C$2:$C$573,C541,$D$2:$D$573,D541)</x:f>
        <x:v>1</x:v>
      </x:c>
      <x:c r="J541" s="3" t="inlineStr">
        <x:is>
          <x:t xml:space="preserve">legacy_company_gpu_mix_fallback</x:t>
        </x:is>
      </x:c>
      <x:c r="K541" s="3" t="inlineStr">
        <x:is>
          <x:t xml:space="preserve">SRC_TENCENT_HUNYUAN; SRC_TENCENT_HY3; SRC_TENCENT_AI_INFRA_MOE</x:t>
        </x:is>
      </x:c>
      <x:c r="L541" s="3" t="inlineStr">
        <x:is>
          <x:t xml:space="preserve">No CSP-level chip quantity seed was available; prior company-level GPU/ASIC mix is retained as fallback.</x:t>
        </x:is>
      </x:c>
    </x:row>
    <x:row r="542">
      <x:c r="A542" s="5" t="str">
        <x:f>B542&amp;"|"&amp;C542&amp;"|"&amp;D542&amp;"|"&amp;E542</x:f>
        <x:v>Bull|Legacy company envelope - Tencent|2030|GB200/GB300 class</x:v>
      </x:c>
      <x:c r="B542" s="3" t="inlineStr">
        <x:is>
          <x:t xml:space="preserve">Bull</x:t>
        </x:is>
      </x:c>
      <x:c r="C542" s="3" t="inlineStr">
        <x:is>
          <x:t xml:space="preserve">Legacy company envelope - Tencent</x:t>
        </x:is>
      </x:c>
      <x:c r="D542" s="3" t="n">
        <x:v>2030</x:v>
      </x:c>
      <x:c r="E542" s="25" t="inlineStr">
        <x:is>
          <x:t xml:space="preserve">GB200/GB300 class</x:t>
        </x:is>
      </x:c>
      <x:c r="F542" s="5" t="str">
        <x:f>IFERROR(INDEX('02x_Accelerator_Catalog'!$C$2:$C$11,MATCH(E542,'02x_Accelerator_Catalog'!$B$2:$B$11,0)),"purpose_or_unbenchmarked")</x:f>
        <x:v>gb200_reference</x:v>
      </x:c>
      <x:c r="G542" s="8" t="n">
        <x:f>IFERROR(INDEX('02x_Accelerator_Catalog'!$D$2:$D$11,MATCH(E542,'02x_Accelerator_Catalog'!$B$2:$B$11,0)),"")</x:f>
        <x:v>2.1</x:v>
      </x:c>
      <x:c r="H542" s="17" t="n">
        <x:v>0.55</x:v>
      </x:c>
      <x:c r="I542" s="6" t="n">
        <x:f>SUMIFS($H$2:$H$573,$B$2:$B$573,B542,$C$2:$C$573,C542,$D$2:$D$573,D542)</x:f>
        <x:v>1</x:v>
      </x:c>
      <x:c r="J542" s="3" t="inlineStr">
        <x:is>
          <x:t xml:space="preserve">legacy_company_gpu_mix_fallback</x:t>
        </x:is>
      </x:c>
      <x:c r="K542" s="3" t="inlineStr">
        <x:is>
          <x:t xml:space="preserve">SRC_TENCENT_HUNYUAN; SRC_TENCENT_HY3; SRC_TENCENT_AI_INFRA_MOE</x:t>
        </x:is>
      </x:c>
      <x:c r="L542" s="3" t="inlineStr">
        <x:is>
          <x:t xml:space="preserve">No CSP-level chip quantity seed was available; prior company-level GPU/ASIC mix is retained as fallback.</x:t>
        </x:is>
      </x:c>
    </x:row>
    <x:row r="543">
      <x:c r="A543" s="5" t="str">
        <x:f>B543&amp;"|"&amp;C543&amp;"|"&amp;D543&amp;"|"&amp;E543</x:f>
        <x:v>Bull|Legacy company envelope - Tencent|2030|H100/H200/A100 class</x:v>
      </x:c>
      <x:c r="B543" s="3" t="inlineStr">
        <x:is>
          <x:t xml:space="preserve">Bull</x:t>
        </x:is>
      </x:c>
      <x:c r="C543" s="3" t="inlineStr">
        <x:is>
          <x:t xml:space="preserve">Legacy company envelope - Tencent</x:t>
        </x:is>
      </x:c>
      <x:c r="D543" s="3" t="n">
        <x:v>2030</x:v>
      </x:c>
      <x:c r="E543" s="25" t="inlineStr">
        <x:is>
          <x:t xml:space="preserve">H100/H200/A100 class</x:t>
        </x:is>
      </x:c>
      <x:c r="F543" s="5" t="str">
        <x:f>IFERROR(INDEX('02x_Accelerator_Catalog'!$C$2:$C$11,MATCH(E543,'02x_Accelerator_Catalog'!$B$2:$B$11,0)),"purpose_or_unbenchmarked")</x:f>
        <x:v>h200_reference</x:v>
      </x:c>
      <x:c r="G543" s="8" t="n">
        <x:f>IFERROR(INDEX('02x_Accelerator_Catalog'!$D$2:$D$11,MATCH(E543,'02x_Accelerator_Catalog'!$B$2:$B$11,0)),"")</x:f>
        <x:v>1.73</x:v>
      </x:c>
      <x:c r="H543" s="17" t="n">
        <x:v>0.1</x:v>
      </x:c>
      <x:c r="I543" s="6" t="n">
        <x:f>SUMIFS($H$2:$H$573,$B$2:$B$573,B543,$C$2:$C$573,C543,$D$2:$D$573,D543)</x:f>
        <x:v>1</x:v>
      </x:c>
      <x:c r="J543" s="3" t="inlineStr">
        <x:is>
          <x:t xml:space="preserve">legacy_company_gpu_mix_fallback</x:t>
        </x:is>
      </x:c>
      <x:c r="K543" s="3" t="inlineStr">
        <x:is>
          <x:t xml:space="preserve">SRC_TENCENT_HUNYUAN; SRC_TENCENT_HY3; SRC_TENCENT_AI_INFRA_MOE</x:t>
        </x:is>
      </x:c>
      <x:c r="L543" s="3" t="inlineStr">
        <x:is>
          <x:t xml:space="preserve">No CSP-level chip quantity seed was available; prior company-level GPU/ASIC mix is retained as fallback.</x:t>
        </x:is>
      </x:c>
    </x:row>
    <x:row r="544">
      <x:c r="A544" s="5" t="str">
        <x:f>B544&amp;"|"&amp;C544&amp;"|"&amp;D544&amp;"|"&amp;E544</x:f>
        <x:v>Grid-Constrained / Efficiency-Upside|Legacy company envelope - DeepSeek|2026|B200/B300 class</x:v>
      </x:c>
      <x:c r="B544" s="3" t="inlineStr">
        <x:is>
          <x:t xml:space="preserve">Grid-Constrained / Efficiency-Upside</x:t>
        </x:is>
      </x:c>
      <x:c r="C544" s="3" t="inlineStr">
        <x:is>
          <x:t xml:space="preserve">Legacy company envelope - DeepSeek</x:t>
        </x:is>
      </x:c>
      <x:c r="D544" s="3" t="n">
        <x:v>2026</x:v>
      </x:c>
      <x:c r="E544" s="25" t="inlineStr">
        <x:is>
          <x:t xml:space="preserve">B200/B300 class</x:t>
        </x:is>
      </x:c>
      <x:c r="F544" s="5" t="str">
        <x:f>IFERROR(INDEX('02x_Accelerator_Catalog'!$C$2:$C$11,MATCH(E544,'02x_Accelerator_Catalog'!$B$2:$B$11,0)),"purpose_or_unbenchmarked")</x:f>
        <x:v>b200_reference</x:v>
      </x:c>
      <x:c r="G544" s="8" t="n">
        <x:f>IFERROR(INDEX('02x_Accelerator_Catalog'!$D$2:$D$11,MATCH(E544,'02x_Accelerator_Catalog'!$B$2:$B$11,0)),"")</x:f>
        <x:v>2.17</x:v>
      </x:c>
      <x:c r="H544" s="17" t="n">
        <x:v>0.4</x:v>
      </x:c>
      <x:c r="I544" s="6" t="n">
        <x:f>SUMIFS($H$2:$H$573,$B$2:$B$573,B544,$C$2:$C$573,C544,$D$2:$D$573,D544)</x:f>
        <x:v>1</x:v>
      </x:c>
      <x:c r="J544" s="3" t="inlineStr">
        <x:is>
          <x:t xml:space="preserve">legacy_company_gpu_mix_fallback</x:t>
        </x:is>
      </x:c>
      <x:c r="K544" s="3" t="inlineStr">
        <x:is>
          <x:t xml:space="preserve">SRC_DEEPSEEK_V3; SRC_DEEPSEEK_R1; SRC_DEEPSEEK_H800_INFERENCE</x:t>
        </x:is>
      </x:c>
      <x:c r="L544" s="3" t="inlineStr">
        <x:is>
          <x:t xml:space="preserve">No CSP-level chip quantity seed was available; prior company-level GPU/ASIC mix is retained as fallback.</x:t>
        </x:is>
      </x:c>
    </x:row>
    <x:row r="545">
      <x:c r="A545" s="5" t="str">
        <x:f>B545&amp;"|"&amp;C545&amp;"|"&amp;D545&amp;"|"&amp;E545</x:f>
        <x:v>Grid-Constrained / Efficiency-Upside|Legacy company envelope - DeepSeek|2026|GB200/GB300 class</x:v>
      </x:c>
      <x:c r="B545" s="3" t="inlineStr">
        <x:is>
          <x:t xml:space="preserve">Grid-Constrained / Efficiency-Upside</x:t>
        </x:is>
      </x:c>
      <x:c r="C545" s="3" t="inlineStr">
        <x:is>
          <x:t xml:space="preserve">Legacy company envelope - DeepSeek</x:t>
        </x:is>
      </x:c>
      <x:c r="D545" s="3" t="n">
        <x:v>2026</x:v>
      </x:c>
      <x:c r="E545" s="25" t="inlineStr">
        <x:is>
          <x:t xml:space="preserve">GB200/GB300 class</x:t>
        </x:is>
      </x:c>
      <x:c r="F545" s="5" t="str">
        <x:f>IFERROR(INDEX('02x_Accelerator_Catalog'!$C$2:$C$11,MATCH(E545,'02x_Accelerator_Catalog'!$B$2:$B$11,0)),"purpose_or_unbenchmarked")</x:f>
        <x:v>gb200_reference</x:v>
      </x:c>
      <x:c r="G545" s="8" t="n">
        <x:f>IFERROR(INDEX('02x_Accelerator_Catalog'!$D$2:$D$11,MATCH(E545,'02x_Accelerator_Catalog'!$B$2:$B$11,0)),"")</x:f>
        <x:v>2.1</x:v>
      </x:c>
      <x:c r="H545" s="17" t="n">
        <x:v>0.05</x:v>
      </x:c>
      <x:c r="I545" s="6" t="n">
        <x:f>SUMIFS($H$2:$H$573,$B$2:$B$573,B545,$C$2:$C$573,C545,$D$2:$D$573,D545)</x:f>
        <x:v>1</x:v>
      </x:c>
      <x:c r="J545" s="3" t="inlineStr">
        <x:is>
          <x:t xml:space="preserve">legacy_company_gpu_mix_fallback</x:t>
        </x:is>
      </x:c>
      <x:c r="K545" s="3" t="inlineStr">
        <x:is>
          <x:t xml:space="preserve">SRC_DEEPSEEK_V3; SRC_DEEPSEEK_R1; SRC_DEEPSEEK_H800_INFERENCE</x:t>
        </x:is>
      </x:c>
      <x:c r="L545" s="3" t="inlineStr">
        <x:is>
          <x:t xml:space="preserve">No CSP-level chip quantity seed was available; prior company-level GPU/ASIC mix is retained as fallback.</x:t>
        </x:is>
      </x:c>
    </x:row>
    <x:row r="546">
      <x:c r="A546" s="5" t="str">
        <x:f>B546&amp;"|"&amp;C546&amp;"|"&amp;D546&amp;"|"&amp;E546</x:f>
        <x:v>Grid-Constrained / Efficiency-Upside|Legacy company envelope - DeepSeek|2026|H100/H200/A100 class</x:v>
      </x:c>
      <x:c r="B546" s="3" t="inlineStr">
        <x:is>
          <x:t xml:space="preserve">Grid-Constrained / Efficiency-Upside</x:t>
        </x:is>
      </x:c>
      <x:c r="C546" s="3" t="inlineStr">
        <x:is>
          <x:t xml:space="preserve">Legacy company envelope - DeepSeek</x:t>
        </x:is>
      </x:c>
      <x:c r="D546" s="3" t="n">
        <x:v>2026</x:v>
      </x:c>
      <x:c r="E546" s="25" t="inlineStr">
        <x:is>
          <x:t xml:space="preserve">H100/H200/A100 class</x:t>
        </x:is>
      </x:c>
      <x:c r="F546" s="5" t="str">
        <x:f>IFERROR(INDEX('02x_Accelerator_Catalog'!$C$2:$C$11,MATCH(E546,'02x_Accelerator_Catalog'!$B$2:$B$11,0)),"purpose_or_unbenchmarked")</x:f>
        <x:v>h200_reference</x:v>
      </x:c>
      <x:c r="G546" s="8" t="n">
        <x:f>IFERROR(INDEX('02x_Accelerator_Catalog'!$D$2:$D$11,MATCH(E546,'02x_Accelerator_Catalog'!$B$2:$B$11,0)),"")</x:f>
        <x:v>1.73</x:v>
      </x:c>
      <x:c r="H546" s="17" t="n">
        <x:v>0.55</x:v>
      </x:c>
      <x:c r="I546" s="6" t="n">
        <x:f>SUMIFS($H$2:$H$573,$B$2:$B$573,B546,$C$2:$C$573,C546,$D$2:$D$573,D546)</x:f>
        <x:v>1</x:v>
      </x:c>
      <x:c r="J546" s="3" t="inlineStr">
        <x:is>
          <x:t xml:space="preserve">legacy_company_gpu_mix_fallback</x:t>
        </x:is>
      </x:c>
      <x:c r="K546" s="3" t="inlineStr">
        <x:is>
          <x:t xml:space="preserve">SRC_DEEPSEEK_V3; SRC_DEEPSEEK_R1; SRC_DEEPSEEK_H800_INFERENCE</x:t>
        </x:is>
      </x:c>
      <x:c r="L546" s="3" t="inlineStr">
        <x:is>
          <x:t xml:space="preserve">No CSP-level chip quantity seed was available; prior company-level GPU/ASIC mix is retained as fallback.</x:t>
        </x:is>
      </x:c>
    </x:row>
    <x:row r="547">
      <x:c r="A547" s="5" t="str">
        <x:f>B547&amp;"|"&amp;C547&amp;"|"&amp;D547&amp;"|"&amp;E547</x:f>
        <x:v>Grid-Constrained / Efficiency-Upside|Legacy company envelope - DeepSeek|2027|B200/B300 class</x:v>
      </x:c>
      <x:c r="B547" s="3" t="inlineStr">
        <x:is>
          <x:t xml:space="preserve">Grid-Constrained / Efficiency-Upside</x:t>
        </x:is>
      </x:c>
      <x:c r="C547" s="3" t="inlineStr">
        <x:is>
          <x:t xml:space="preserve">Legacy company envelope - DeepSeek</x:t>
        </x:is>
      </x:c>
      <x:c r="D547" s="3" t="n">
        <x:v>2027</x:v>
      </x:c>
      <x:c r="E547" s="25" t="inlineStr">
        <x:is>
          <x:t xml:space="preserve">B200/B300 class</x:t>
        </x:is>
      </x:c>
      <x:c r="F547" s="5" t="str">
        <x:f>IFERROR(INDEX('02x_Accelerator_Catalog'!$C$2:$C$11,MATCH(E547,'02x_Accelerator_Catalog'!$B$2:$B$11,0)),"purpose_or_unbenchmarked")</x:f>
        <x:v>b200_reference</x:v>
      </x:c>
      <x:c r="G547" s="8" t="n">
        <x:f>IFERROR(INDEX('02x_Accelerator_Catalog'!$D$2:$D$11,MATCH(E547,'02x_Accelerator_Catalog'!$B$2:$B$11,0)),"")</x:f>
        <x:v>2.17</x:v>
      </x:c>
      <x:c r="H547" s="17" t="n">
        <x:v>0.388</x:v>
      </x:c>
      <x:c r="I547" s="6" t="n">
        <x:f>SUMIFS($H$2:$H$573,$B$2:$B$573,B547,$C$2:$C$573,C547,$D$2:$D$573,D547)</x:f>
        <x:v>1</x:v>
      </x:c>
      <x:c r="J547" s="3" t="inlineStr">
        <x:is>
          <x:t xml:space="preserve">legacy_company_gpu_mix_fallback</x:t>
        </x:is>
      </x:c>
      <x:c r="K547" s="3" t="inlineStr">
        <x:is>
          <x:t xml:space="preserve">SRC_DEEPSEEK_V3; SRC_DEEPSEEK_R1; SRC_DEEPSEEK_H800_INFERENCE</x:t>
        </x:is>
      </x:c>
      <x:c r="L547" s="3" t="inlineStr">
        <x:is>
          <x:t xml:space="preserve">No CSP-level chip quantity seed was available; prior company-level GPU/ASIC mix is retained as fallback.</x:t>
        </x:is>
      </x:c>
    </x:row>
    <x:row r="548">
      <x:c r="A548" s="5" t="str">
        <x:f>B548&amp;"|"&amp;C548&amp;"|"&amp;D548&amp;"|"&amp;E548</x:f>
        <x:v>Grid-Constrained / Efficiency-Upside|Legacy company envelope - DeepSeek|2027|GB200/GB300 class</x:v>
      </x:c>
      <x:c r="B548" s="3" t="inlineStr">
        <x:is>
          <x:t xml:space="preserve">Grid-Constrained / Efficiency-Upside</x:t>
        </x:is>
      </x:c>
      <x:c r="C548" s="3" t="inlineStr">
        <x:is>
          <x:t xml:space="preserve">Legacy company envelope - DeepSeek</x:t>
        </x:is>
      </x:c>
      <x:c r="D548" s="3" t="n">
        <x:v>2027</x:v>
      </x:c>
      <x:c r="E548" s="25" t="inlineStr">
        <x:is>
          <x:t xml:space="preserve">GB200/GB300 class</x:t>
        </x:is>
      </x:c>
      <x:c r="F548" s="5" t="str">
        <x:f>IFERROR(INDEX('02x_Accelerator_Catalog'!$C$2:$C$11,MATCH(E548,'02x_Accelerator_Catalog'!$B$2:$B$11,0)),"purpose_or_unbenchmarked")</x:f>
        <x:v>gb200_reference</x:v>
      </x:c>
      <x:c r="G548" s="8" t="n">
        <x:f>IFERROR(INDEX('02x_Accelerator_Catalog'!$D$2:$D$11,MATCH(E548,'02x_Accelerator_Catalog'!$B$2:$B$11,0)),"")</x:f>
        <x:v>2.1</x:v>
      </x:c>
      <x:c r="H548" s="17" t="n">
        <x:v>0.174</x:v>
      </x:c>
      <x:c r="I548" s="6" t="n">
        <x:f>SUMIFS($H$2:$H$573,$B$2:$B$573,B548,$C$2:$C$573,C548,$D$2:$D$573,D548)</x:f>
        <x:v>1</x:v>
      </x:c>
      <x:c r="J548" s="3" t="inlineStr">
        <x:is>
          <x:t xml:space="preserve">legacy_company_gpu_mix_fallback</x:t>
        </x:is>
      </x:c>
      <x:c r="K548" s="3" t="inlineStr">
        <x:is>
          <x:t xml:space="preserve">SRC_DEEPSEEK_V3; SRC_DEEPSEEK_R1; SRC_DEEPSEEK_H800_INFERENCE</x:t>
        </x:is>
      </x:c>
      <x:c r="L548" s="3" t="inlineStr">
        <x:is>
          <x:t xml:space="preserve">No CSP-level chip quantity seed was available; prior company-level GPU/ASIC mix is retained as fallback.</x:t>
        </x:is>
      </x:c>
    </x:row>
    <x:row r="549">
      <x:c r="A549" s="5" t="str">
        <x:f>B549&amp;"|"&amp;C549&amp;"|"&amp;D549&amp;"|"&amp;E549</x:f>
        <x:v>Grid-Constrained / Efficiency-Upside|Legacy company envelope - DeepSeek|2027|H100/H200/A100 class</x:v>
      </x:c>
      <x:c r="B549" s="3" t="inlineStr">
        <x:is>
          <x:t xml:space="preserve">Grid-Constrained / Efficiency-Upside</x:t>
        </x:is>
      </x:c>
      <x:c r="C549" s="3" t="inlineStr">
        <x:is>
          <x:t xml:space="preserve">Legacy company envelope - DeepSeek</x:t>
        </x:is>
      </x:c>
      <x:c r="D549" s="3" t="n">
        <x:v>2027</x:v>
      </x:c>
      <x:c r="E549" s="25" t="inlineStr">
        <x:is>
          <x:t xml:space="preserve">H100/H200/A100 class</x:t>
        </x:is>
      </x:c>
      <x:c r="F549" s="5" t="str">
        <x:f>IFERROR(INDEX('02x_Accelerator_Catalog'!$C$2:$C$11,MATCH(E549,'02x_Accelerator_Catalog'!$B$2:$B$11,0)),"purpose_or_unbenchmarked")</x:f>
        <x:v>h200_reference</x:v>
      </x:c>
      <x:c r="G549" s="8" t="n">
        <x:f>IFERROR(INDEX('02x_Accelerator_Catalog'!$D$2:$D$11,MATCH(E549,'02x_Accelerator_Catalog'!$B$2:$B$11,0)),"")</x:f>
        <x:v>1.73</x:v>
      </x:c>
      <x:c r="H549" s="17" t="n">
        <x:v>0.438</x:v>
      </x:c>
      <x:c r="I549" s="6" t="n">
        <x:f>SUMIFS($H$2:$H$573,$B$2:$B$573,B549,$C$2:$C$573,C549,$D$2:$D$573,D549)</x:f>
        <x:v>1</x:v>
      </x:c>
      <x:c r="J549" s="3" t="inlineStr">
        <x:is>
          <x:t xml:space="preserve">legacy_company_gpu_mix_fallback</x:t>
        </x:is>
      </x:c>
      <x:c r="K549" s="3" t="inlineStr">
        <x:is>
          <x:t xml:space="preserve">SRC_DEEPSEEK_V3; SRC_DEEPSEEK_R1; SRC_DEEPSEEK_H800_INFERENCE</x:t>
        </x:is>
      </x:c>
      <x:c r="L549" s="3" t="inlineStr">
        <x:is>
          <x:t xml:space="preserve">No CSP-level chip quantity seed was available; prior company-level GPU/ASIC mix is retained as fallback.</x:t>
        </x:is>
      </x:c>
    </x:row>
    <x:row r="550">
      <x:c r="A550" s="5" t="str">
        <x:f>B550&amp;"|"&amp;C550&amp;"|"&amp;D550&amp;"|"&amp;E550</x:f>
        <x:v>Grid-Constrained / Efficiency-Upside|Legacy company envelope - DeepSeek|2028|B200/B300 class</x:v>
      </x:c>
      <x:c r="B550" s="3" t="inlineStr">
        <x:is>
          <x:t xml:space="preserve">Grid-Constrained / Efficiency-Upside</x:t>
        </x:is>
      </x:c>
      <x:c r="C550" s="3" t="inlineStr">
        <x:is>
          <x:t xml:space="preserve">Legacy company envelope - DeepSeek</x:t>
        </x:is>
      </x:c>
      <x:c r="D550" s="3" t="n">
        <x:v>2028</x:v>
      </x:c>
      <x:c r="E550" s="25" t="inlineStr">
        <x:is>
          <x:t xml:space="preserve">B200/B300 class</x:t>
        </x:is>
      </x:c>
      <x:c r="F550" s="5" t="str">
        <x:f>IFERROR(INDEX('02x_Accelerator_Catalog'!$C$2:$C$11,MATCH(E550,'02x_Accelerator_Catalog'!$B$2:$B$11,0)),"purpose_or_unbenchmarked")</x:f>
        <x:v>b200_reference</x:v>
      </x:c>
      <x:c r="G550" s="8" t="n">
        <x:f>IFERROR(INDEX('02x_Accelerator_Catalog'!$D$2:$D$11,MATCH(E550,'02x_Accelerator_Catalog'!$B$2:$B$11,0)),"")</x:f>
        <x:v>2.17</x:v>
      </x:c>
      <x:c r="H550" s="17" t="n">
        <x:v>0.375</x:v>
      </x:c>
      <x:c r="I550" s="6" t="n">
        <x:f>SUMIFS($H$2:$H$573,$B$2:$B$573,B550,$C$2:$C$573,C550,$D$2:$D$573,D550)</x:f>
        <x:v>1</x:v>
      </x:c>
      <x:c r="J550" s="3" t="inlineStr">
        <x:is>
          <x:t xml:space="preserve">legacy_company_gpu_mix_fallback</x:t>
        </x:is>
      </x:c>
      <x:c r="K550" s="3" t="inlineStr">
        <x:is>
          <x:t xml:space="preserve">SRC_DEEPSEEK_V3; SRC_DEEPSEEK_R1; SRC_DEEPSEEK_H800_INFERENCE</x:t>
        </x:is>
      </x:c>
      <x:c r="L550" s="3" t="inlineStr">
        <x:is>
          <x:t xml:space="preserve">No CSP-level chip quantity seed was available; prior company-level GPU/ASIC mix is retained as fallback.</x:t>
        </x:is>
      </x:c>
    </x:row>
    <x:row r="551">
      <x:c r="A551" s="5" t="str">
        <x:f>B551&amp;"|"&amp;C551&amp;"|"&amp;D551&amp;"|"&amp;E551</x:f>
        <x:v>Grid-Constrained / Efficiency-Upside|Legacy company envelope - DeepSeek|2028|GB200/GB300 class</x:v>
      </x:c>
      <x:c r="B551" s="3" t="inlineStr">
        <x:is>
          <x:t xml:space="preserve">Grid-Constrained / Efficiency-Upside</x:t>
        </x:is>
      </x:c>
      <x:c r="C551" s="3" t="inlineStr">
        <x:is>
          <x:t xml:space="preserve">Legacy company envelope - DeepSeek</x:t>
        </x:is>
      </x:c>
      <x:c r="D551" s="3" t="n">
        <x:v>2028</x:v>
      </x:c>
      <x:c r="E551" s="25" t="inlineStr">
        <x:is>
          <x:t xml:space="preserve">GB200/GB300 class</x:t>
        </x:is>
      </x:c>
      <x:c r="F551" s="5" t="str">
        <x:f>IFERROR(INDEX('02x_Accelerator_Catalog'!$C$2:$C$11,MATCH(E551,'02x_Accelerator_Catalog'!$B$2:$B$11,0)),"purpose_or_unbenchmarked")</x:f>
        <x:v>gb200_reference</x:v>
      </x:c>
      <x:c r="G551" s="8" t="n">
        <x:f>IFERROR(INDEX('02x_Accelerator_Catalog'!$D$2:$D$11,MATCH(E551,'02x_Accelerator_Catalog'!$B$2:$B$11,0)),"")</x:f>
        <x:v>2.1</x:v>
      </x:c>
      <x:c r="H551" s="17" t="n">
        <x:v>0.3</x:v>
      </x:c>
      <x:c r="I551" s="6" t="n">
        <x:f>SUMIFS($H$2:$H$573,$B$2:$B$573,B551,$C$2:$C$573,C551,$D$2:$D$573,D551)</x:f>
        <x:v>1</x:v>
      </x:c>
      <x:c r="J551" s="3" t="inlineStr">
        <x:is>
          <x:t xml:space="preserve">legacy_company_gpu_mix_fallback</x:t>
        </x:is>
      </x:c>
      <x:c r="K551" s="3" t="inlineStr">
        <x:is>
          <x:t xml:space="preserve">SRC_DEEPSEEK_V3; SRC_DEEPSEEK_R1; SRC_DEEPSEEK_H800_INFERENCE</x:t>
        </x:is>
      </x:c>
      <x:c r="L551" s="3" t="inlineStr">
        <x:is>
          <x:t xml:space="preserve">No CSP-level chip quantity seed was available; prior company-level GPU/ASIC mix is retained as fallback.</x:t>
        </x:is>
      </x:c>
    </x:row>
    <x:row r="552">
      <x:c r="A552" s="5" t="str">
        <x:f>B552&amp;"|"&amp;C552&amp;"|"&amp;D552&amp;"|"&amp;E552</x:f>
        <x:v>Grid-Constrained / Efficiency-Upside|Legacy company envelope - DeepSeek|2028|H100/H200/A100 class</x:v>
      </x:c>
      <x:c r="B552" s="3" t="inlineStr">
        <x:is>
          <x:t xml:space="preserve">Grid-Constrained / Efficiency-Upside</x:t>
        </x:is>
      </x:c>
      <x:c r="C552" s="3" t="inlineStr">
        <x:is>
          <x:t xml:space="preserve">Legacy company envelope - DeepSeek</x:t>
        </x:is>
      </x:c>
      <x:c r="D552" s="3" t="n">
        <x:v>2028</x:v>
      </x:c>
      <x:c r="E552" s="25" t="inlineStr">
        <x:is>
          <x:t xml:space="preserve">H100/H200/A100 class</x:t>
        </x:is>
      </x:c>
      <x:c r="F552" s="5" t="str">
        <x:f>IFERROR(INDEX('02x_Accelerator_Catalog'!$C$2:$C$11,MATCH(E552,'02x_Accelerator_Catalog'!$B$2:$B$11,0)),"purpose_or_unbenchmarked")</x:f>
        <x:v>h200_reference</x:v>
      </x:c>
      <x:c r="G552" s="8" t="n">
        <x:f>IFERROR(INDEX('02x_Accelerator_Catalog'!$D$2:$D$11,MATCH(E552,'02x_Accelerator_Catalog'!$B$2:$B$11,0)),"")</x:f>
        <x:v>1.73</x:v>
      </x:c>
      <x:c r="H552" s="17" t="n">
        <x:v>0.325</x:v>
      </x:c>
      <x:c r="I552" s="6" t="n">
        <x:f>SUMIFS($H$2:$H$573,$B$2:$B$573,B552,$C$2:$C$573,C552,$D$2:$D$573,D552)</x:f>
        <x:v>1</x:v>
      </x:c>
      <x:c r="J552" s="3" t="inlineStr">
        <x:is>
          <x:t xml:space="preserve">legacy_company_gpu_mix_fallback</x:t>
        </x:is>
      </x:c>
      <x:c r="K552" s="3" t="inlineStr">
        <x:is>
          <x:t xml:space="preserve">SRC_DEEPSEEK_V3; SRC_DEEPSEEK_R1; SRC_DEEPSEEK_H800_INFERENCE</x:t>
        </x:is>
      </x:c>
      <x:c r="L552" s="3" t="inlineStr">
        <x:is>
          <x:t xml:space="preserve">No CSP-level chip quantity seed was available; prior company-level GPU/ASIC mix is retained as fallback.</x:t>
        </x:is>
      </x:c>
    </x:row>
    <x:row r="553">
      <x:c r="A553" s="5" t="str">
        <x:f>B553&amp;"|"&amp;C553&amp;"|"&amp;D553&amp;"|"&amp;E553</x:f>
        <x:v>Grid-Constrained / Efficiency-Upside|Legacy company envelope - DeepSeek|2029|B200/B300 class</x:v>
      </x:c>
      <x:c r="B553" s="3" t="inlineStr">
        <x:is>
          <x:t xml:space="preserve">Grid-Constrained / Efficiency-Upside</x:t>
        </x:is>
      </x:c>
      <x:c r="C553" s="3" t="inlineStr">
        <x:is>
          <x:t xml:space="preserve">Legacy company envelope - DeepSeek</x:t>
        </x:is>
      </x:c>
      <x:c r="D553" s="3" t="n">
        <x:v>2029</x:v>
      </x:c>
      <x:c r="E553" s="25" t="inlineStr">
        <x:is>
          <x:t xml:space="preserve">B200/B300 class</x:t>
        </x:is>
      </x:c>
      <x:c r="F553" s="5" t="str">
        <x:f>IFERROR(INDEX('02x_Accelerator_Catalog'!$C$2:$C$11,MATCH(E553,'02x_Accelerator_Catalog'!$B$2:$B$11,0)),"purpose_or_unbenchmarked")</x:f>
        <x:v>b200_reference</x:v>
      </x:c>
      <x:c r="G553" s="8" t="n">
        <x:f>IFERROR(INDEX('02x_Accelerator_Catalog'!$D$2:$D$11,MATCH(E553,'02x_Accelerator_Catalog'!$B$2:$B$11,0)),"")</x:f>
        <x:v>2.17</x:v>
      </x:c>
      <x:c r="H553" s="17" t="n">
        <x:v>0.362</x:v>
      </x:c>
      <x:c r="I553" s="6" t="n">
        <x:f>SUMIFS($H$2:$H$573,$B$2:$B$573,B553,$C$2:$C$573,C553,$D$2:$D$573,D553)</x:f>
        <x:v>0.9999999999999999</x:v>
      </x:c>
      <x:c r="J553" s="3" t="inlineStr">
        <x:is>
          <x:t xml:space="preserve">legacy_company_gpu_mix_fallback</x:t>
        </x:is>
      </x:c>
      <x:c r="K553" s="3" t="inlineStr">
        <x:is>
          <x:t xml:space="preserve">SRC_DEEPSEEK_V3; SRC_DEEPSEEK_R1; SRC_DEEPSEEK_H800_INFERENCE</x:t>
        </x:is>
      </x:c>
      <x:c r="L553" s="3" t="inlineStr">
        <x:is>
          <x:t xml:space="preserve">No CSP-level chip quantity seed was available; prior company-level GPU/ASIC mix is retained as fallback.</x:t>
        </x:is>
      </x:c>
    </x:row>
    <x:row r="554">
      <x:c r="A554" s="5" t="str">
        <x:f>B554&amp;"|"&amp;C554&amp;"|"&amp;D554&amp;"|"&amp;E554</x:f>
        <x:v>Grid-Constrained / Efficiency-Upside|Legacy company envelope - DeepSeek|2029|GB200/GB300 class</x:v>
      </x:c>
      <x:c r="B554" s="3" t="inlineStr">
        <x:is>
          <x:t xml:space="preserve">Grid-Constrained / Efficiency-Upside</x:t>
        </x:is>
      </x:c>
      <x:c r="C554" s="3" t="inlineStr">
        <x:is>
          <x:t xml:space="preserve">Legacy company envelope - DeepSeek</x:t>
        </x:is>
      </x:c>
      <x:c r="D554" s="3" t="n">
        <x:v>2029</x:v>
      </x:c>
      <x:c r="E554" s="25" t="inlineStr">
        <x:is>
          <x:t xml:space="preserve">GB200/GB300 class</x:t>
        </x:is>
      </x:c>
      <x:c r="F554" s="5" t="str">
        <x:f>IFERROR(INDEX('02x_Accelerator_Catalog'!$C$2:$C$11,MATCH(E554,'02x_Accelerator_Catalog'!$B$2:$B$11,0)),"purpose_or_unbenchmarked")</x:f>
        <x:v>gb200_reference</x:v>
      </x:c>
      <x:c r="G554" s="8" t="n">
        <x:f>IFERROR(INDEX('02x_Accelerator_Catalog'!$D$2:$D$11,MATCH(E554,'02x_Accelerator_Catalog'!$B$2:$B$11,0)),"")</x:f>
        <x:v>2.1</x:v>
      </x:c>
      <x:c r="H554" s="17" t="n">
        <x:v>0.425</x:v>
      </x:c>
      <x:c r="I554" s="6" t="n">
        <x:f>SUMIFS($H$2:$H$573,$B$2:$B$573,B554,$C$2:$C$573,C554,$D$2:$D$573,D554)</x:f>
        <x:v>0.9999999999999999</x:v>
      </x:c>
      <x:c r="J554" s="3" t="inlineStr">
        <x:is>
          <x:t xml:space="preserve">legacy_company_gpu_mix_fallback</x:t>
        </x:is>
      </x:c>
      <x:c r="K554" s="3" t="inlineStr">
        <x:is>
          <x:t xml:space="preserve">SRC_DEEPSEEK_V3; SRC_DEEPSEEK_R1; SRC_DEEPSEEK_H800_INFERENCE</x:t>
        </x:is>
      </x:c>
      <x:c r="L554" s="3" t="inlineStr">
        <x:is>
          <x:t xml:space="preserve">No CSP-level chip quantity seed was available; prior company-level GPU/ASIC mix is retained as fallback.</x:t>
        </x:is>
      </x:c>
    </x:row>
    <x:row r="555">
      <x:c r="A555" s="5" t="str">
        <x:f>B555&amp;"|"&amp;C555&amp;"|"&amp;D555&amp;"|"&amp;E555</x:f>
        <x:v>Grid-Constrained / Efficiency-Upside|Legacy company envelope - DeepSeek|2029|H100/H200/A100 class</x:v>
      </x:c>
      <x:c r="B555" s="3" t="inlineStr">
        <x:is>
          <x:t xml:space="preserve">Grid-Constrained / Efficiency-Upside</x:t>
        </x:is>
      </x:c>
      <x:c r="C555" s="3" t="inlineStr">
        <x:is>
          <x:t xml:space="preserve">Legacy company envelope - DeepSeek</x:t>
        </x:is>
      </x:c>
      <x:c r="D555" s="3" t="n">
        <x:v>2029</x:v>
      </x:c>
      <x:c r="E555" s="25" t="inlineStr">
        <x:is>
          <x:t xml:space="preserve">H100/H200/A100 class</x:t>
        </x:is>
      </x:c>
      <x:c r="F555" s="5" t="str">
        <x:f>IFERROR(INDEX('02x_Accelerator_Catalog'!$C$2:$C$11,MATCH(E555,'02x_Accelerator_Catalog'!$B$2:$B$11,0)),"purpose_or_unbenchmarked")</x:f>
        <x:v>h200_reference</x:v>
      </x:c>
      <x:c r="G555" s="8" t="n">
        <x:f>IFERROR(INDEX('02x_Accelerator_Catalog'!$D$2:$D$11,MATCH(E555,'02x_Accelerator_Catalog'!$B$2:$B$11,0)),"")</x:f>
        <x:v>1.73</x:v>
      </x:c>
      <x:c r="H555" s="17" t="n">
        <x:v>0.213</x:v>
      </x:c>
      <x:c r="I555" s="6" t="n">
        <x:f>SUMIFS($H$2:$H$573,$B$2:$B$573,B555,$C$2:$C$573,C555,$D$2:$D$573,D555)</x:f>
        <x:v>0.9999999999999999</x:v>
      </x:c>
      <x:c r="J555" s="3" t="inlineStr">
        <x:is>
          <x:t xml:space="preserve">legacy_company_gpu_mix_fallback</x:t>
        </x:is>
      </x:c>
      <x:c r="K555" s="3" t="inlineStr">
        <x:is>
          <x:t xml:space="preserve">SRC_DEEPSEEK_V3; SRC_DEEPSEEK_R1; SRC_DEEPSEEK_H800_INFERENCE</x:t>
        </x:is>
      </x:c>
      <x:c r="L555" s="3" t="inlineStr">
        <x:is>
          <x:t xml:space="preserve">No CSP-level chip quantity seed was available; prior company-level GPU/ASIC mix is retained as fallback.</x:t>
        </x:is>
      </x:c>
    </x:row>
    <x:row r="556">
      <x:c r="A556" s="5" t="str">
        <x:f>B556&amp;"|"&amp;C556&amp;"|"&amp;D556&amp;"|"&amp;E556</x:f>
        <x:v>Grid-Constrained / Efficiency-Upside|Legacy company envelope - DeepSeek|2030|B200/B300 class</x:v>
      </x:c>
      <x:c r="B556" s="3" t="inlineStr">
        <x:is>
          <x:t xml:space="preserve">Grid-Constrained / Efficiency-Upside</x:t>
        </x:is>
      </x:c>
      <x:c r="C556" s="3" t="inlineStr">
        <x:is>
          <x:t xml:space="preserve">Legacy company envelope - DeepSeek</x:t>
        </x:is>
      </x:c>
      <x:c r="D556" s="3" t="n">
        <x:v>2030</x:v>
      </x:c>
      <x:c r="E556" s="25" t="inlineStr">
        <x:is>
          <x:t xml:space="preserve">B200/B300 class</x:t>
        </x:is>
      </x:c>
      <x:c r="F556" s="5" t="str">
        <x:f>IFERROR(INDEX('02x_Accelerator_Catalog'!$C$2:$C$11,MATCH(E556,'02x_Accelerator_Catalog'!$B$2:$B$11,0)),"purpose_or_unbenchmarked")</x:f>
        <x:v>b200_reference</x:v>
      </x:c>
      <x:c r="G556" s="8" t="n">
        <x:f>IFERROR(INDEX('02x_Accelerator_Catalog'!$D$2:$D$11,MATCH(E556,'02x_Accelerator_Catalog'!$B$2:$B$11,0)),"")</x:f>
        <x:v>2.17</x:v>
      </x:c>
      <x:c r="H556" s="17" t="n">
        <x:v>0.35</x:v>
      </x:c>
      <x:c r="I556" s="6" t="n">
        <x:f>SUMIFS($H$2:$H$573,$B$2:$B$573,B556,$C$2:$C$573,C556,$D$2:$D$573,D556)</x:f>
        <x:v>1</x:v>
      </x:c>
      <x:c r="J556" s="3" t="inlineStr">
        <x:is>
          <x:t xml:space="preserve">legacy_company_gpu_mix_fallback</x:t>
        </x:is>
      </x:c>
      <x:c r="K556" s="3" t="inlineStr">
        <x:is>
          <x:t xml:space="preserve">SRC_DEEPSEEK_V3; SRC_DEEPSEEK_R1; SRC_DEEPSEEK_H800_INFERENCE</x:t>
        </x:is>
      </x:c>
      <x:c r="L556" s="3" t="inlineStr">
        <x:is>
          <x:t xml:space="preserve">No CSP-level chip quantity seed was available; prior company-level GPU/ASIC mix is retained as fallback.</x:t>
        </x:is>
      </x:c>
    </x:row>
    <x:row r="557">
      <x:c r="A557" s="5" t="str">
        <x:f>B557&amp;"|"&amp;C557&amp;"|"&amp;D557&amp;"|"&amp;E557</x:f>
        <x:v>Grid-Constrained / Efficiency-Upside|Legacy company envelope - DeepSeek|2030|GB200/GB300 class</x:v>
      </x:c>
      <x:c r="B557" s="3" t="inlineStr">
        <x:is>
          <x:t xml:space="preserve">Grid-Constrained / Efficiency-Upside</x:t>
        </x:is>
      </x:c>
      <x:c r="C557" s="3" t="inlineStr">
        <x:is>
          <x:t xml:space="preserve">Legacy company envelope - DeepSeek</x:t>
        </x:is>
      </x:c>
      <x:c r="D557" s="3" t="n">
        <x:v>2030</x:v>
      </x:c>
      <x:c r="E557" s="25" t="inlineStr">
        <x:is>
          <x:t xml:space="preserve">GB200/GB300 class</x:t>
        </x:is>
      </x:c>
      <x:c r="F557" s="5" t="str">
        <x:f>IFERROR(INDEX('02x_Accelerator_Catalog'!$C$2:$C$11,MATCH(E557,'02x_Accelerator_Catalog'!$B$2:$B$11,0)),"purpose_or_unbenchmarked")</x:f>
        <x:v>gb200_reference</x:v>
      </x:c>
      <x:c r="G557" s="8" t="n">
        <x:f>IFERROR(INDEX('02x_Accelerator_Catalog'!$D$2:$D$11,MATCH(E557,'02x_Accelerator_Catalog'!$B$2:$B$11,0)),"")</x:f>
        <x:v>2.1</x:v>
      </x:c>
      <x:c r="H557" s="17" t="n">
        <x:v>0.55</x:v>
      </x:c>
      <x:c r="I557" s="6" t="n">
        <x:f>SUMIFS($H$2:$H$573,$B$2:$B$573,B557,$C$2:$C$573,C557,$D$2:$D$573,D557)</x:f>
        <x:v>1</x:v>
      </x:c>
      <x:c r="J557" s="3" t="inlineStr">
        <x:is>
          <x:t xml:space="preserve">legacy_company_gpu_mix_fallback</x:t>
        </x:is>
      </x:c>
      <x:c r="K557" s="3" t="inlineStr">
        <x:is>
          <x:t xml:space="preserve">SRC_DEEPSEEK_V3; SRC_DEEPSEEK_R1; SRC_DEEPSEEK_H800_INFERENCE</x:t>
        </x:is>
      </x:c>
      <x:c r="L557" s="3" t="inlineStr">
        <x:is>
          <x:t xml:space="preserve">No CSP-level chip quantity seed was available; prior company-level GPU/ASIC mix is retained as fallback.</x:t>
        </x:is>
      </x:c>
    </x:row>
    <x:row r="558">
      <x:c r="A558" s="5" t="str">
        <x:f>B558&amp;"|"&amp;C558&amp;"|"&amp;D558&amp;"|"&amp;E558</x:f>
        <x:v>Grid-Constrained / Efficiency-Upside|Legacy company envelope - DeepSeek|2030|H100/H200/A100 class</x:v>
      </x:c>
      <x:c r="B558" s="3" t="inlineStr">
        <x:is>
          <x:t xml:space="preserve">Grid-Constrained / Efficiency-Upside</x:t>
        </x:is>
      </x:c>
      <x:c r="C558" s="3" t="inlineStr">
        <x:is>
          <x:t xml:space="preserve">Legacy company envelope - DeepSeek</x:t>
        </x:is>
      </x:c>
      <x:c r="D558" s="3" t="n">
        <x:v>2030</x:v>
      </x:c>
      <x:c r="E558" s="25" t="inlineStr">
        <x:is>
          <x:t xml:space="preserve">H100/H200/A100 class</x:t>
        </x:is>
      </x:c>
      <x:c r="F558" s="5" t="str">
        <x:f>IFERROR(INDEX('02x_Accelerator_Catalog'!$C$2:$C$11,MATCH(E558,'02x_Accelerator_Catalog'!$B$2:$B$11,0)),"purpose_or_unbenchmarked")</x:f>
        <x:v>h200_reference</x:v>
      </x:c>
      <x:c r="G558" s="8" t="n">
        <x:f>IFERROR(INDEX('02x_Accelerator_Catalog'!$D$2:$D$11,MATCH(E558,'02x_Accelerator_Catalog'!$B$2:$B$11,0)),"")</x:f>
        <x:v>1.73</x:v>
      </x:c>
      <x:c r="H558" s="17" t="n">
        <x:v>0.1</x:v>
      </x:c>
      <x:c r="I558" s="6" t="n">
        <x:f>SUMIFS($H$2:$H$573,$B$2:$B$573,B558,$C$2:$C$573,C558,$D$2:$D$573,D558)</x:f>
        <x:v>1</x:v>
      </x:c>
      <x:c r="J558" s="3" t="inlineStr">
        <x:is>
          <x:t xml:space="preserve">legacy_company_gpu_mix_fallback</x:t>
        </x:is>
      </x:c>
      <x:c r="K558" s="3" t="inlineStr">
        <x:is>
          <x:t xml:space="preserve">SRC_DEEPSEEK_V3; SRC_DEEPSEEK_R1; SRC_DEEPSEEK_H800_INFERENCE</x:t>
        </x:is>
      </x:c>
      <x:c r="L558" s="3" t="inlineStr">
        <x:is>
          <x:t xml:space="preserve">No CSP-level chip quantity seed was available; prior company-level GPU/ASIC mix is retained as fallback.</x:t>
        </x:is>
      </x:c>
    </x:row>
    <x:row r="559">
      <x:c r="A559" s="5" t="str">
        <x:f>B559&amp;"|"&amp;C559&amp;"|"&amp;D559&amp;"|"&amp;E559</x:f>
        <x:v>Grid-Constrained / Efficiency-Upside|Legacy company envelope - Tencent|2026|B200/B300 class</x:v>
      </x:c>
      <x:c r="B559" s="3" t="inlineStr">
        <x:is>
          <x:t xml:space="preserve">Grid-Constrained / Efficiency-Upside</x:t>
        </x:is>
      </x:c>
      <x:c r="C559" s="3" t="inlineStr">
        <x:is>
          <x:t xml:space="preserve">Legacy company envelope - Tencent</x:t>
        </x:is>
      </x:c>
      <x:c r="D559" s="3" t="n">
        <x:v>2026</x:v>
      </x:c>
      <x:c r="E559" s="25" t="inlineStr">
        <x:is>
          <x:t xml:space="preserve">B200/B300 class</x:t>
        </x:is>
      </x:c>
      <x:c r="F559" s="5" t="str">
        <x:f>IFERROR(INDEX('02x_Accelerator_Catalog'!$C$2:$C$11,MATCH(E559,'02x_Accelerator_Catalog'!$B$2:$B$11,0)),"purpose_or_unbenchmarked")</x:f>
        <x:v>b200_reference</x:v>
      </x:c>
      <x:c r="G559" s="8" t="n">
        <x:f>IFERROR(INDEX('02x_Accelerator_Catalog'!$D$2:$D$11,MATCH(E559,'02x_Accelerator_Catalog'!$B$2:$B$11,0)),"")</x:f>
        <x:v>2.17</x:v>
      </x:c>
      <x:c r="H559" s="17" t="n">
        <x:v>0.4</x:v>
      </x:c>
      <x:c r="I559" s="6" t="n">
        <x:f>SUMIFS($H$2:$H$573,$B$2:$B$573,B559,$C$2:$C$573,C559,$D$2:$D$573,D559)</x:f>
        <x:v>1</x:v>
      </x:c>
      <x:c r="J559" s="3" t="inlineStr">
        <x:is>
          <x:t xml:space="preserve">legacy_company_gpu_mix_fallback</x:t>
        </x:is>
      </x:c>
      <x:c r="K559" s="3" t="inlineStr">
        <x:is>
          <x:t xml:space="preserve">SRC_TENCENT_HUNYUAN; SRC_TENCENT_HY3; SRC_TENCENT_AI_INFRA_MOE</x:t>
        </x:is>
      </x:c>
      <x:c r="L559" s="3" t="inlineStr">
        <x:is>
          <x:t xml:space="preserve">No CSP-level chip quantity seed was available; prior company-level GPU/ASIC mix is retained as fallback.</x:t>
        </x:is>
      </x:c>
    </x:row>
    <x:row r="560">
      <x:c r="A560" s="5" t="str">
        <x:f>B560&amp;"|"&amp;C560&amp;"|"&amp;D560&amp;"|"&amp;E560</x:f>
        <x:v>Grid-Constrained / Efficiency-Upside|Legacy company envelope - Tencent|2026|GB200/GB300 class</x:v>
      </x:c>
      <x:c r="B560" s="3" t="inlineStr">
        <x:is>
          <x:t xml:space="preserve">Grid-Constrained / Efficiency-Upside</x:t>
        </x:is>
      </x:c>
      <x:c r="C560" s="3" t="inlineStr">
        <x:is>
          <x:t xml:space="preserve">Legacy company envelope - Tencent</x:t>
        </x:is>
      </x:c>
      <x:c r="D560" s="3" t="n">
        <x:v>2026</x:v>
      </x:c>
      <x:c r="E560" s="25" t="inlineStr">
        <x:is>
          <x:t xml:space="preserve">GB200/GB300 class</x:t>
        </x:is>
      </x:c>
      <x:c r="F560" s="5" t="str">
        <x:f>IFERROR(INDEX('02x_Accelerator_Catalog'!$C$2:$C$11,MATCH(E560,'02x_Accelerator_Catalog'!$B$2:$B$11,0)),"purpose_or_unbenchmarked")</x:f>
        <x:v>gb200_reference</x:v>
      </x:c>
      <x:c r="G560" s="8" t="n">
        <x:f>IFERROR(INDEX('02x_Accelerator_Catalog'!$D$2:$D$11,MATCH(E560,'02x_Accelerator_Catalog'!$B$2:$B$11,0)),"")</x:f>
        <x:v>2.1</x:v>
      </x:c>
      <x:c r="H560" s="17" t="n">
        <x:v>0.05</x:v>
      </x:c>
      <x:c r="I560" s="6" t="n">
        <x:f>SUMIFS($H$2:$H$573,$B$2:$B$573,B560,$C$2:$C$573,C560,$D$2:$D$573,D560)</x:f>
        <x:v>1</x:v>
      </x:c>
      <x:c r="J560" s="3" t="inlineStr">
        <x:is>
          <x:t xml:space="preserve">legacy_company_gpu_mix_fallback</x:t>
        </x:is>
      </x:c>
      <x:c r="K560" s="3" t="inlineStr">
        <x:is>
          <x:t xml:space="preserve">SRC_TENCENT_HUNYUAN; SRC_TENCENT_HY3; SRC_TENCENT_AI_INFRA_MOE</x:t>
        </x:is>
      </x:c>
      <x:c r="L560" s="3" t="inlineStr">
        <x:is>
          <x:t xml:space="preserve">No CSP-level chip quantity seed was available; prior company-level GPU/ASIC mix is retained as fallback.</x:t>
        </x:is>
      </x:c>
    </x:row>
    <x:row r="561">
      <x:c r="A561" s="5" t="str">
        <x:f>B561&amp;"|"&amp;C561&amp;"|"&amp;D561&amp;"|"&amp;E561</x:f>
        <x:v>Grid-Constrained / Efficiency-Upside|Legacy company envelope - Tencent|2026|H100/H200/A100 class</x:v>
      </x:c>
      <x:c r="B561" s="3" t="inlineStr">
        <x:is>
          <x:t xml:space="preserve">Grid-Constrained / Efficiency-Upside</x:t>
        </x:is>
      </x:c>
      <x:c r="C561" s="3" t="inlineStr">
        <x:is>
          <x:t xml:space="preserve">Legacy company envelope - Tencent</x:t>
        </x:is>
      </x:c>
      <x:c r="D561" s="3" t="n">
        <x:v>2026</x:v>
      </x:c>
      <x:c r="E561" s="25" t="inlineStr">
        <x:is>
          <x:t xml:space="preserve">H100/H200/A100 class</x:t>
        </x:is>
      </x:c>
      <x:c r="F561" s="5" t="str">
        <x:f>IFERROR(INDEX('02x_Accelerator_Catalog'!$C$2:$C$11,MATCH(E561,'02x_Accelerator_Catalog'!$B$2:$B$11,0)),"purpose_or_unbenchmarked")</x:f>
        <x:v>h200_reference</x:v>
      </x:c>
      <x:c r="G561" s="8" t="n">
        <x:f>IFERROR(INDEX('02x_Accelerator_Catalog'!$D$2:$D$11,MATCH(E561,'02x_Accelerator_Catalog'!$B$2:$B$11,0)),"")</x:f>
        <x:v>1.73</x:v>
      </x:c>
      <x:c r="H561" s="17" t="n">
        <x:v>0.55</x:v>
      </x:c>
      <x:c r="I561" s="6" t="n">
        <x:f>SUMIFS($H$2:$H$573,$B$2:$B$573,B561,$C$2:$C$573,C561,$D$2:$D$573,D561)</x:f>
        <x:v>1</x:v>
      </x:c>
      <x:c r="J561" s="3" t="inlineStr">
        <x:is>
          <x:t xml:space="preserve">legacy_company_gpu_mix_fallback</x:t>
        </x:is>
      </x:c>
      <x:c r="K561" s="3" t="inlineStr">
        <x:is>
          <x:t xml:space="preserve">SRC_TENCENT_HUNYUAN; SRC_TENCENT_HY3; SRC_TENCENT_AI_INFRA_MOE</x:t>
        </x:is>
      </x:c>
      <x:c r="L561" s="3" t="inlineStr">
        <x:is>
          <x:t xml:space="preserve">No CSP-level chip quantity seed was available; prior company-level GPU/ASIC mix is retained as fallback.</x:t>
        </x:is>
      </x:c>
    </x:row>
    <x:row r="562">
      <x:c r="A562" s="5" t="str">
        <x:f>B562&amp;"|"&amp;C562&amp;"|"&amp;D562&amp;"|"&amp;E562</x:f>
        <x:v>Grid-Constrained / Efficiency-Upside|Legacy company envelope - Tencent|2027|B200/B300 class</x:v>
      </x:c>
      <x:c r="B562" s="3" t="inlineStr">
        <x:is>
          <x:t xml:space="preserve">Grid-Constrained / Efficiency-Upside</x:t>
        </x:is>
      </x:c>
      <x:c r="C562" s="3" t="inlineStr">
        <x:is>
          <x:t xml:space="preserve">Legacy company envelope - Tencent</x:t>
        </x:is>
      </x:c>
      <x:c r="D562" s="3" t="n">
        <x:v>2027</x:v>
      </x:c>
      <x:c r="E562" s="25" t="inlineStr">
        <x:is>
          <x:t xml:space="preserve">B200/B300 class</x:t>
        </x:is>
      </x:c>
      <x:c r="F562" s="5" t="str">
        <x:f>IFERROR(INDEX('02x_Accelerator_Catalog'!$C$2:$C$11,MATCH(E562,'02x_Accelerator_Catalog'!$B$2:$B$11,0)),"purpose_or_unbenchmarked")</x:f>
        <x:v>b200_reference</x:v>
      </x:c>
      <x:c r="G562" s="8" t="n">
        <x:f>IFERROR(INDEX('02x_Accelerator_Catalog'!$D$2:$D$11,MATCH(E562,'02x_Accelerator_Catalog'!$B$2:$B$11,0)),"")</x:f>
        <x:v>2.17</x:v>
      </x:c>
      <x:c r="H562" s="17" t="n">
        <x:v>0.388</x:v>
      </x:c>
      <x:c r="I562" s="6" t="n">
        <x:f>SUMIFS($H$2:$H$573,$B$2:$B$573,B562,$C$2:$C$573,C562,$D$2:$D$573,D562)</x:f>
        <x:v>1</x:v>
      </x:c>
      <x:c r="J562" s="3" t="inlineStr">
        <x:is>
          <x:t xml:space="preserve">legacy_company_gpu_mix_fallback</x:t>
        </x:is>
      </x:c>
      <x:c r="K562" s="3" t="inlineStr">
        <x:is>
          <x:t xml:space="preserve">SRC_TENCENT_HUNYUAN; SRC_TENCENT_HY3; SRC_TENCENT_AI_INFRA_MOE</x:t>
        </x:is>
      </x:c>
      <x:c r="L562" s="3" t="inlineStr">
        <x:is>
          <x:t xml:space="preserve">No CSP-level chip quantity seed was available; prior company-level GPU/ASIC mix is retained as fallback.</x:t>
        </x:is>
      </x:c>
    </x:row>
    <x:row r="563">
      <x:c r="A563" s="5" t="str">
        <x:f>B563&amp;"|"&amp;C563&amp;"|"&amp;D563&amp;"|"&amp;E563</x:f>
        <x:v>Grid-Constrained / Efficiency-Upside|Legacy company envelope - Tencent|2027|GB200/GB300 class</x:v>
      </x:c>
      <x:c r="B563" s="3" t="inlineStr">
        <x:is>
          <x:t xml:space="preserve">Grid-Constrained / Efficiency-Upside</x:t>
        </x:is>
      </x:c>
      <x:c r="C563" s="3" t="inlineStr">
        <x:is>
          <x:t xml:space="preserve">Legacy company envelope - Tencent</x:t>
        </x:is>
      </x:c>
      <x:c r="D563" s="3" t="n">
        <x:v>2027</x:v>
      </x:c>
      <x:c r="E563" s="25" t="inlineStr">
        <x:is>
          <x:t xml:space="preserve">GB200/GB300 class</x:t>
        </x:is>
      </x:c>
      <x:c r="F563" s="5" t="str">
        <x:f>IFERROR(INDEX('02x_Accelerator_Catalog'!$C$2:$C$11,MATCH(E563,'02x_Accelerator_Catalog'!$B$2:$B$11,0)),"purpose_or_unbenchmarked")</x:f>
        <x:v>gb200_reference</x:v>
      </x:c>
      <x:c r="G563" s="8" t="n">
        <x:f>IFERROR(INDEX('02x_Accelerator_Catalog'!$D$2:$D$11,MATCH(E563,'02x_Accelerator_Catalog'!$B$2:$B$11,0)),"")</x:f>
        <x:v>2.1</x:v>
      </x:c>
      <x:c r="H563" s="17" t="n">
        <x:v>0.174</x:v>
      </x:c>
      <x:c r="I563" s="6" t="n">
        <x:f>SUMIFS($H$2:$H$573,$B$2:$B$573,B563,$C$2:$C$573,C563,$D$2:$D$573,D563)</x:f>
        <x:v>1</x:v>
      </x:c>
      <x:c r="J563" s="3" t="inlineStr">
        <x:is>
          <x:t xml:space="preserve">legacy_company_gpu_mix_fallback</x:t>
        </x:is>
      </x:c>
      <x:c r="K563" s="3" t="inlineStr">
        <x:is>
          <x:t xml:space="preserve">SRC_TENCENT_HUNYUAN; SRC_TENCENT_HY3; SRC_TENCENT_AI_INFRA_MOE</x:t>
        </x:is>
      </x:c>
      <x:c r="L563" s="3" t="inlineStr">
        <x:is>
          <x:t xml:space="preserve">No CSP-level chip quantity seed was available; prior company-level GPU/ASIC mix is retained as fallback.</x:t>
        </x:is>
      </x:c>
    </x:row>
    <x:row r="564">
      <x:c r="A564" s="5" t="str">
        <x:f>B564&amp;"|"&amp;C564&amp;"|"&amp;D564&amp;"|"&amp;E564</x:f>
        <x:v>Grid-Constrained / Efficiency-Upside|Legacy company envelope - Tencent|2027|H100/H200/A100 class</x:v>
      </x:c>
      <x:c r="B564" s="3" t="inlineStr">
        <x:is>
          <x:t xml:space="preserve">Grid-Constrained / Efficiency-Upside</x:t>
        </x:is>
      </x:c>
      <x:c r="C564" s="3" t="inlineStr">
        <x:is>
          <x:t xml:space="preserve">Legacy company envelope - Tencent</x:t>
        </x:is>
      </x:c>
      <x:c r="D564" s="3" t="n">
        <x:v>2027</x:v>
      </x:c>
      <x:c r="E564" s="25" t="inlineStr">
        <x:is>
          <x:t xml:space="preserve">H100/H200/A100 class</x:t>
        </x:is>
      </x:c>
      <x:c r="F564" s="5" t="str">
        <x:f>IFERROR(INDEX('02x_Accelerator_Catalog'!$C$2:$C$11,MATCH(E564,'02x_Accelerator_Catalog'!$B$2:$B$11,0)),"purpose_or_unbenchmarked")</x:f>
        <x:v>h200_reference</x:v>
      </x:c>
      <x:c r="G564" s="8" t="n">
        <x:f>IFERROR(INDEX('02x_Accelerator_Catalog'!$D$2:$D$11,MATCH(E564,'02x_Accelerator_Catalog'!$B$2:$B$11,0)),"")</x:f>
        <x:v>1.73</x:v>
      </x:c>
      <x:c r="H564" s="17" t="n">
        <x:v>0.438</x:v>
      </x:c>
      <x:c r="I564" s="6" t="n">
        <x:f>SUMIFS($H$2:$H$573,$B$2:$B$573,B564,$C$2:$C$573,C564,$D$2:$D$573,D564)</x:f>
        <x:v>1</x:v>
      </x:c>
      <x:c r="J564" s="3" t="inlineStr">
        <x:is>
          <x:t xml:space="preserve">legacy_company_gpu_mix_fallback</x:t>
        </x:is>
      </x:c>
      <x:c r="K564" s="3" t="inlineStr">
        <x:is>
          <x:t xml:space="preserve">SRC_TENCENT_HUNYUAN; SRC_TENCENT_HY3; SRC_TENCENT_AI_INFRA_MOE</x:t>
        </x:is>
      </x:c>
      <x:c r="L564" s="3" t="inlineStr">
        <x:is>
          <x:t xml:space="preserve">No CSP-level chip quantity seed was available; prior company-level GPU/ASIC mix is retained as fallback.</x:t>
        </x:is>
      </x:c>
    </x:row>
    <x:row r="565">
      <x:c r="A565" s="5" t="str">
        <x:f>B565&amp;"|"&amp;C565&amp;"|"&amp;D565&amp;"|"&amp;E565</x:f>
        <x:v>Grid-Constrained / Efficiency-Upside|Legacy company envelope - Tencent|2028|B200/B300 class</x:v>
      </x:c>
      <x:c r="B565" s="3" t="inlineStr">
        <x:is>
          <x:t xml:space="preserve">Grid-Constrained / Efficiency-Upside</x:t>
        </x:is>
      </x:c>
      <x:c r="C565" s="3" t="inlineStr">
        <x:is>
          <x:t xml:space="preserve">Legacy company envelope - Tencent</x:t>
        </x:is>
      </x:c>
      <x:c r="D565" s="3" t="n">
        <x:v>2028</x:v>
      </x:c>
      <x:c r="E565" s="25" t="inlineStr">
        <x:is>
          <x:t xml:space="preserve">B200/B300 class</x:t>
        </x:is>
      </x:c>
      <x:c r="F565" s="5" t="str">
        <x:f>IFERROR(INDEX('02x_Accelerator_Catalog'!$C$2:$C$11,MATCH(E565,'02x_Accelerator_Catalog'!$B$2:$B$11,0)),"purpose_or_unbenchmarked")</x:f>
        <x:v>b200_reference</x:v>
      </x:c>
      <x:c r="G565" s="8" t="n">
        <x:f>IFERROR(INDEX('02x_Accelerator_Catalog'!$D$2:$D$11,MATCH(E565,'02x_Accelerator_Catalog'!$B$2:$B$11,0)),"")</x:f>
        <x:v>2.17</x:v>
      </x:c>
      <x:c r="H565" s="17" t="n">
        <x:v>0.375</x:v>
      </x:c>
      <x:c r="I565" s="6" t="n">
        <x:f>SUMIFS($H$2:$H$573,$B$2:$B$573,B565,$C$2:$C$573,C565,$D$2:$D$573,D565)</x:f>
        <x:v>1</x:v>
      </x:c>
      <x:c r="J565" s="3" t="inlineStr">
        <x:is>
          <x:t xml:space="preserve">legacy_company_gpu_mix_fallback</x:t>
        </x:is>
      </x:c>
      <x:c r="K565" s="3" t="inlineStr">
        <x:is>
          <x:t xml:space="preserve">SRC_TENCENT_HUNYUAN; SRC_TENCENT_HY3; SRC_TENCENT_AI_INFRA_MOE</x:t>
        </x:is>
      </x:c>
      <x:c r="L565" s="3" t="inlineStr">
        <x:is>
          <x:t xml:space="preserve">No CSP-level chip quantity seed was available; prior company-level GPU/ASIC mix is retained as fallback.</x:t>
        </x:is>
      </x:c>
    </x:row>
    <x:row r="566">
      <x:c r="A566" s="5" t="str">
        <x:f>B566&amp;"|"&amp;C566&amp;"|"&amp;D566&amp;"|"&amp;E566</x:f>
        <x:v>Grid-Constrained / Efficiency-Upside|Legacy company envelope - Tencent|2028|GB200/GB300 class</x:v>
      </x:c>
      <x:c r="B566" s="3" t="inlineStr">
        <x:is>
          <x:t xml:space="preserve">Grid-Constrained / Efficiency-Upside</x:t>
        </x:is>
      </x:c>
      <x:c r="C566" s="3" t="inlineStr">
        <x:is>
          <x:t xml:space="preserve">Legacy company envelope - Tencent</x:t>
        </x:is>
      </x:c>
      <x:c r="D566" s="3" t="n">
        <x:v>2028</x:v>
      </x:c>
      <x:c r="E566" s="25" t="inlineStr">
        <x:is>
          <x:t xml:space="preserve">GB200/GB300 class</x:t>
        </x:is>
      </x:c>
      <x:c r="F566" s="5" t="str">
        <x:f>IFERROR(INDEX('02x_Accelerator_Catalog'!$C$2:$C$11,MATCH(E566,'02x_Accelerator_Catalog'!$B$2:$B$11,0)),"purpose_or_unbenchmarked")</x:f>
        <x:v>gb200_reference</x:v>
      </x:c>
      <x:c r="G566" s="8" t="n">
        <x:f>IFERROR(INDEX('02x_Accelerator_Catalog'!$D$2:$D$11,MATCH(E566,'02x_Accelerator_Catalog'!$B$2:$B$11,0)),"")</x:f>
        <x:v>2.1</x:v>
      </x:c>
      <x:c r="H566" s="17" t="n">
        <x:v>0.3</x:v>
      </x:c>
      <x:c r="I566" s="6" t="n">
        <x:f>SUMIFS($H$2:$H$573,$B$2:$B$573,B566,$C$2:$C$573,C566,$D$2:$D$573,D566)</x:f>
        <x:v>1</x:v>
      </x:c>
      <x:c r="J566" s="3" t="inlineStr">
        <x:is>
          <x:t xml:space="preserve">legacy_company_gpu_mix_fallback</x:t>
        </x:is>
      </x:c>
      <x:c r="K566" s="3" t="inlineStr">
        <x:is>
          <x:t xml:space="preserve">SRC_TENCENT_HUNYUAN; SRC_TENCENT_HY3; SRC_TENCENT_AI_INFRA_MOE</x:t>
        </x:is>
      </x:c>
      <x:c r="L566" s="3" t="inlineStr">
        <x:is>
          <x:t xml:space="preserve">No CSP-level chip quantity seed was available; prior company-level GPU/ASIC mix is retained as fallback.</x:t>
        </x:is>
      </x:c>
    </x:row>
    <x:row r="567">
      <x:c r="A567" s="5" t="str">
        <x:f>B567&amp;"|"&amp;C567&amp;"|"&amp;D567&amp;"|"&amp;E567</x:f>
        <x:v>Grid-Constrained / Efficiency-Upside|Legacy company envelope - Tencent|2028|H100/H200/A100 class</x:v>
      </x:c>
      <x:c r="B567" s="3" t="inlineStr">
        <x:is>
          <x:t xml:space="preserve">Grid-Constrained / Efficiency-Upside</x:t>
        </x:is>
      </x:c>
      <x:c r="C567" s="3" t="inlineStr">
        <x:is>
          <x:t xml:space="preserve">Legacy company envelope - Tencent</x:t>
        </x:is>
      </x:c>
      <x:c r="D567" s="3" t="n">
        <x:v>2028</x:v>
      </x:c>
      <x:c r="E567" s="25" t="inlineStr">
        <x:is>
          <x:t xml:space="preserve">H100/H200/A100 class</x:t>
        </x:is>
      </x:c>
      <x:c r="F567" s="5" t="str">
        <x:f>IFERROR(INDEX('02x_Accelerator_Catalog'!$C$2:$C$11,MATCH(E567,'02x_Accelerator_Catalog'!$B$2:$B$11,0)),"purpose_or_unbenchmarked")</x:f>
        <x:v>h200_reference</x:v>
      </x:c>
      <x:c r="G567" s="8" t="n">
        <x:f>IFERROR(INDEX('02x_Accelerator_Catalog'!$D$2:$D$11,MATCH(E567,'02x_Accelerator_Catalog'!$B$2:$B$11,0)),"")</x:f>
        <x:v>1.73</x:v>
      </x:c>
      <x:c r="H567" s="17" t="n">
        <x:v>0.325</x:v>
      </x:c>
      <x:c r="I567" s="6" t="n">
        <x:f>SUMIFS($H$2:$H$573,$B$2:$B$573,B567,$C$2:$C$573,C567,$D$2:$D$573,D567)</x:f>
        <x:v>1</x:v>
      </x:c>
      <x:c r="J567" s="3" t="inlineStr">
        <x:is>
          <x:t xml:space="preserve">legacy_company_gpu_mix_fallback</x:t>
        </x:is>
      </x:c>
      <x:c r="K567" s="3" t="inlineStr">
        <x:is>
          <x:t xml:space="preserve">SRC_TENCENT_HUNYUAN; SRC_TENCENT_HY3; SRC_TENCENT_AI_INFRA_MOE</x:t>
        </x:is>
      </x:c>
      <x:c r="L567" s="3" t="inlineStr">
        <x:is>
          <x:t xml:space="preserve">No CSP-level chip quantity seed was available; prior company-level GPU/ASIC mix is retained as fallback.</x:t>
        </x:is>
      </x:c>
    </x:row>
    <x:row r="568">
      <x:c r="A568" s="5" t="str">
        <x:f>B568&amp;"|"&amp;C568&amp;"|"&amp;D568&amp;"|"&amp;E568</x:f>
        <x:v>Grid-Constrained / Efficiency-Upside|Legacy company envelope - Tencent|2029|B200/B300 class</x:v>
      </x:c>
      <x:c r="B568" s="3" t="inlineStr">
        <x:is>
          <x:t xml:space="preserve">Grid-Constrained / Efficiency-Upside</x:t>
        </x:is>
      </x:c>
      <x:c r="C568" s="3" t="inlineStr">
        <x:is>
          <x:t xml:space="preserve">Legacy company envelope - Tencent</x:t>
        </x:is>
      </x:c>
      <x:c r="D568" s="3" t="n">
        <x:v>2029</x:v>
      </x:c>
      <x:c r="E568" s="25" t="inlineStr">
        <x:is>
          <x:t xml:space="preserve">B200/B300 class</x:t>
        </x:is>
      </x:c>
      <x:c r="F568" s="5" t="str">
        <x:f>IFERROR(INDEX('02x_Accelerator_Catalog'!$C$2:$C$11,MATCH(E568,'02x_Accelerator_Catalog'!$B$2:$B$11,0)),"purpose_or_unbenchmarked")</x:f>
        <x:v>b200_reference</x:v>
      </x:c>
      <x:c r="G568" s="8" t="n">
        <x:f>IFERROR(INDEX('02x_Accelerator_Catalog'!$D$2:$D$11,MATCH(E568,'02x_Accelerator_Catalog'!$B$2:$B$11,0)),"")</x:f>
        <x:v>2.17</x:v>
      </x:c>
      <x:c r="H568" s="17" t="n">
        <x:v>0.362</x:v>
      </x:c>
      <x:c r="I568" s="6" t="n">
        <x:f>SUMIFS($H$2:$H$573,$B$2:$B$573,B568,$C$2:$C$573,C568,$D$2:$D$573,D568)</x:f>
        <x:v>0.9999999999999999</x:v>
      </x:c>
      <x:c r="J568" s="3" t="inlineStr">
        <x:is>
          <x:t xml:space="preserve">legacy_company_gpu_mix_fallback</x:t>
        </x:is>
      </x:c>
      <x:c r="K568" s="3" t="inlineStr">
        <x:is>
          <x:t xml:space="preserve">SRC_TENCENT_HUNYUAN; SRC_TENCENT_HY3; SRC_TENCENT_AI_INFRA_MOE</x:t>
        </x:is>
      </x:c>
      <x:c r="L568" s="3" t="inlineStr">
        <x:is>
          <x:t xml:space="preserve">No CSP-level chip quantity seed was available; prior company-level GPU/ASIC mix is retained as fallback.</x:t>
        </x:is>
      </x:c>
    </x:row>
    <x:row r="569">
      <x:c r="A569" s="5" t="str">
        <x:f>B569&amp;"|"&amp;C569&amp;"|"&amp;D569&amp;"|"&amp;E569</x:f>
        <x:v>Grid-Constrained / Efficiency-Upside|Legacy company envelope - Tencent|2029|GB200/GB300 class</x:v>
      </x:c>
      <x:c r="B569" s="3" t="inlineStr">
        <x:is>
          <x:t xml:space="preserve">Grid-Constrained / Efficiency-Upside</x:t>
        </x:is>
      </x:c>
      <x:c r="C569" s="3" t="inlineStr">
        <x:is>
          <x:t xml:space="preserve">Legacy company envelope - Tencent</x:t>
        </x:is>
      </x:c>
      <x:c r="D569" s="3" t="n">
        <x:v>2029</x:v>
      </x:c>
      <x:c r="E569" s="25" t="inlineStr">
        <x:is>
          <x:t xml:space="preserve">GB200/GB300 class</x:t>
        </x:is>
      </x:c>
      <x:c r="F569" s="5" t="str">
        <x:f>IFERROR(INDEX('02x_Accelerator_Catalog'!$C$2:$C$11,MATCH(E569,'02x_Accelerator_Catalog'!$B$2:$B$11,0)),"purpose_or_unbenchmarked")</x:f>
        <x:v>gb200_reference</x:v>
      </x:c>
      <x:c r="G569" s="8" t="n">
        <x:f>IFERROR(INDEX('02x_Accelerator_Catalog'!$D$2:$D$11,MATCH(E569,'02x_Accelerator_Catalog'!$B$2:$B$11,0)),"")</x:f>
        <x:v>2.1</x:v>
      </x:c>
      <x:c r="H569" s="17" t="n">
        <x:v>0.425</x:v>
      </x:c>
      <x:c r="I569" s="6" t="n">
        <x:f>SUMIFS($H$2:$H$573,$B$2:$B$573,B569,$C$2:$C$573,C569,$D$2:$D$573,D569)</x:f>
        <x:v>0.9999999999999999</x:v>
      </x:c>
      <x:c r="J569" s="3" t="inlineStr">
        <x:is>
          <x:t xml:space="preserve">legacy_company_gpu_mix_fallback</x:t>
        </x:is>
      </x:c>
      <x:c r="K569" s="3" t="inlineStr">
        <x:is>
          <x:t xml:space="preserve">SRC_TENCENT_HUNYUAN; SRC_TENCENT_HY3; SRC_TENCENT_AI_INFRA_MOE</x:t>
        </x:is>
      </x:c>
      <x:c r="L569" s="3" t="inlineStr">
        <x:is>
          <x:t xml:space="preserve">No CSP-level chip quantity seed was available; prior company-level GPU/ASIC mix is retained as fallback.</x:t>
        </x:is>
      </x:c>
    </x:row>
    <x:row r="570">
      <x:c r="A570" s="5" t="str">
        <x:f>B570&amp;"|"&amp;C570&amp;"|"&amp;D570&amp;"|"&amp;E570</x:f>
        <x:v>Grid-Constrained / Efficiency-Upside|Legacy company envelope - Tencent|2029|H100/H200/A100 class</x:v>
      </x:c>
      <x:c r="B570" s="3" t="inlineStr">
        <x:is>
          <x:t xml:space="preserve">Grid-Constrained / Efficiency-Upside</x:t>
        </x:is>
      </x:c>
      <x:c r="C570" s="3" t="inlineStr">
        <x:is>
          <x:t xml:space="preserve">Legacy company envelope - Tencent</x:t>
        </x:is>
      </x:c>
      <x:c r="D570" s="3" t="n">
        <x:v>2029</x:v>
      </x:c>
      <x:c r="E570" s="25" t="inlineStr">
        <x:is>
          <x:t xml:space="preserve">H100/H200/A100 class</x:t>
        </x:is>
      </x:c>
      <x:c r="F570" s="5" t="str">
        <x:f>IFERROR(INDEX('02x_Accelerator_Catalog'!$C$2:$C$11,MATCH(E570,'02x_Accelerator_Catalog'!$B$2:$B$11,0)),"purpose_or_unbenchmarked")</x:f>
        <x:v>h200_reference</x:v>
      </x:c>
      <x:c r="G570" s="8" t="n">
        <x:f>IFERROR(INDEX('02x_Accelerator_Catalog'!$D$2:$D$11,MATCH(E570,'02x_Accelerator_Catalog'!$B$2:$B$11,0)),"")</x:f>
        <x:v>1.73</x:v>
      </x:c>
      <x:c r="H570" s="17" t="n">
        <x:v>0.213</x:v>
      </x:c>
      <x:c r="I570" s="6" t="n">
        <x:f>SUMIFS($H$2:$H$573,$B$2:$B$573,B570,$C$2:$C$573,C570,$D$2:$D$573,D570)</x:f>
        <x:v>0.9999999999999999</x:v>
      </x:c>
      <x:c r="J570" s="3" t="inlineStr">
        <x:is>
          <x:t xml:space="preserve">legacy_company_gpu_mix_fallback</x:t>
        </x:is>
      </x:c>
      <x:c r="K570" s="3" t="inlineStr">
        <x:is>
          <x:t xml:space="preserve">SRC_TENCENT_HUNYUAN; SRC_TENCENT_HY3; SRC_TENCENT_AI_INFRA_MOE</x:t>
        </x:is>
      </x:c>
      <x:c r="L570" s="3" t="inlineStr">
        <x:is>
          <x:t xml:space="preserve">No CSP-level chip quantity seed was available; prior company-level GPU/ASIC mix is retained as fallback.</x:t>
        </x:is>
      </x:c>
    </x:row>
    <x:row r="571">
      <x:c r="A571" s="5" t="str">
        <x:f>B571&amp;"|"&amp;C571&amp;"|"&amp;D571&amp;"|"&amp;E571</x:f>
        <x:v>Grid-Constrained / Efficiency-Upside|Legacy company envelope - Tencent|2030|B200/B300 class</x:v>
      </x:c>
      <x:c r="B571" s="3" t="inlineStr">
        <x:is>
          <x:t xml:space="preserve">Grid-Constrained / Efficiency-Upside</x:t>
        </x:is>
      </x:c>
      <x:c r="C571" s="3" t="inlineStr">
        <x:is>
          <x:t xml:space="preserve">Legacy company envelope - Tencent</x:t>
        </x:is>
      </x:c>
      <x:c r="D571" s="3" t="n">
        <x:v>2030</x:v>
      </x:c>
      <x:c r="E571" s="25" t="inlineStr">
        <x:is>
          <x:t xml:space="preserve">B200/B300 class</x:t>
        </x:is>
      </x:c>
      <x:c r="F571" s="5" t="str">
        <x:f>IFERROR(INDEX('02x_Accelerator_Catalog'!$C$2:$C$11,MATCH(E571,'02x_Accelerator_Catalog'!$B$2:$B$11,0)),"purpose_or_unbenchmarked")</x:f>
        <x:v>b200_reference</x:v>
      </x:c>
      <x:c r="G571" s="8" t="n">
        <x:f>IFERROR(INDEX('02x_Accelerator_Catalog'!$D$2:$D$11,MATCH(E571,'02x_Accelerator_Catalog'!$B$2:$B$11,0)),"")</x:f>
        <x:v>2.17</x:v>
      </x:c>
      <x:c r="H571" s="17" t="n">
        <x:v>0.35</x:v>
      </x:c>
      <x:c r="I571" s="6" t="n">
        <x:f>SUMIFS($H$2:$H$573,$B$2:$B$573,B571,$C$2:$C$573,C571,$D$2:$D$573,D571)</x:f>
        <x:v>1</x:v>
      </x:c>
      <x:c r="J571" s="3" t="inlineStr">
        <x:is>
          <x:t xml:space="preserve">legacy_company_gpu_mix_fallback</x:t>
        </x:is>
      </x:c>
      <x:c r="K571" s="3" t="inlineStr">
        <x:is>
          <x:t xml:space="preserve">SRC_TENCENT_HUNYUAN; SRC_TENCENT_HY3; SRC_TENCENT_AI_INFRA_MOE</x:t>
        </x:is>
      </x:c>
      <x:c r="L571" s="3" t="inlineStr">
        <x:is>
          <x:t xml:space="preserve">No CSP-level chip quantity seed was available; prior company-level GPU/ASIC mix is retained as fallback.</x:t>
        </x:is>
      </x:c>
    </x:row>
    <x:row r="572">
      <x:c r="A572" s="5" t="str">
        <x:f>B572&amp;"|"&amp;C572&amp;"|"&amp;D572&amp;"|"&amp;E572</x:f>
        <x:v>Grid-Constrained / Efficiency-Upside|Legacy company envelope - Tencent|2030|GB200/GB300 class</x:v>
      </x:c>
      <x:c r="B572" s="3" t="inlineStr">
        <x:is>
          <x:t xml:space="preserve">Grid-Constrained / Efficiency-Upside</x:t>
        </x:is>
      </x:c>
      <x:c r="C572" s="3" t="inlineStr">
        <x:is>
          <x:t xml:space="preserve">Legacy company envelope - Tencent</x:t>
        </x:is>
      </x:c>
      <x:c r="D572" s="3" t="n">
        <x:v>2030</x:v>
      </x:c>
      <x:c r="E572" s="25" t="inlineStr">
        <x:is>
          <x:t xml:space="preserve">GB200/GB300 class</x:t>
        </x:is>
      </x:c>
      <x:c r="F572" s="5" t="str">
        <x:f>IFERROR(INDEX('02x_Accelerator_Catalog'!$C$2:$C$11,MATCH(E572,'02x_Accelerator_Catalog'!$B$2:$B$11,0)),"purpose_or_unbenchmarked")</x:f>
        <x:v>gb200_reference</x:v>
      </x:c>
      <x:c r="G572" s="8" t="n">
        <x:f>IFERROR(INDEX('02x_Accelerator_Catalog'!$D$2:$D$11,MATCH(E572,'02x_Accelerator_Catalog'!$B$2:$B$11,0)),"")</x:f>
        <x:v>2.1</x:v>
      </x:c>
      <x:c r="H572" s="17" t="n">
        <x:v>0.55</x:v>
      </x:c>
      <x:c r="I572" s="6" t="n">
        <x:f>SUMIFS($H$2:$H$573,$B$2:$B$573,B572,$C$2:$C$573,C572,$D$2:$D$573,D572)</x:f>
        <x:v>1</x:v>
      </x:c>
      <x:c r="J572" s="3" t="inlineStr">
        <x:is>
          <x:t xml:space="preserve">legacy_company_gpu_mix_fallback</x:t>
        </x:is>
      </x:c>
      <x:c r="K572" s="3" t="inlineStr">
        <x:is>
          <x:t xml:space="preserve">SRC_TENCENT_HUNYUAN; SRC_TENCENT_HY3; SRC_TENCENT_AI_INFRA_MOE</x:t>
        </x:is>
      </x:c>
      <x:c r="L572" s="3" t="inlineStr">
        <x:is>
          <x:t xml:space="preserve">No CSP-level chip quantity seed was available; prior company-level GPU/ASIC mix is retained as fallback.</x:t>
        </x:is>
      </x:c>
    </x:row>
    <x:row r="573">
      <x:c r="A573" s="5" t="str">
        <x:f>B573&amp;"|"&amp;C573&amp;"|"&amp;D573&amp;"|"&amp;E573</x:f>
        <x:v>Grid-Constrained / Efficiency-Upside|Legacy company envelope - Tencent|2030|H100/H200/A100 class</x:v>
      </x:c>
      <x:c r="B573" s="3" t="inlineStr">
        <x:is>
          <x:t xml:space="preserve">Grid-Constrained / Efficiency-Upside</x:t>
        </x:is>
      </x:c>
      <x:c r="C573" s="3" t="inlineStr">
        <x:is>
          <x:t xml:space="preserve">Legacy company envelope - Tencent</x:t>
        </x:is>
      </x:c>
      <x:c r="D573" s="3" t="n">
        <x:v>2030</x:v>
      </x:c>
      <x:c r="E573" s="25" t="inlineStr">
        <x:is>
          <x:t xml:space="preserve">H100/H200/A100 class</x:t>
        </x:is>
      </x:c>
      <x:c r="F573" s="5" t="str">
        <x:f>IFERROR(INDEX('02x_Accelerator_Catalog'!$C$2:$C$11,MATCH(E573,'02x_Accelerator_Catalog'!$B$2:$B$11,0)),"purpose_or_unbenchmarked")</x:f>
        <x:v>h200_reference</x:v>
      </x:c>
      <x:c r="G573" s="8" t="n">
        <x:f>IFERROR(INDEX('02x_Accelerator_Catalog'!$D$2:$D$11,MATCH(E573,'02x_Accelerator_Catalog'!$B$2:$B$11,0)),"")</x:f>
        <x:v>1.73</x:v>
      </x:c>
      <x:c r="H573" s="17" t="n">
        <x:v>0.1</x:v>
      </x:c>
      <x:c r="I573" s="6" t="n">
        <x:f>SUMIFS($H$2:$H$573,$B$2:$B$573,B573,$C$2:$C$573,C573,$D$2:$D$573,D573)</x:f>
        <x:v>1</x:v>
      </x:c>
      <x:c r="J573" s="3" t="inlineStr">
        <x:is>
          <x:t xml:space="preserve">legacy_company_gpu_mix_fallback</x:t>
        </x:is>
      </x:c>
      <x:c r="K573" s="3" t="inlineStr">
        <x:is>
          <x:t xml:space="preserve">SRC_TENCENT_HUNYUAN; SRC_TENCENT_HY3; SRC_TENCENT_AI_INFRA_MOE</x:t>
        </x:is>
      </x:c>
      <x:c r="L573" s="3" t="inlineStr">
        <x:is>
          <x:t xml:space="preserve">No CSP-level chip quantity seed was available; prior company-level GPU/ASIC mix is retained as fallback.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8" customWidth="1"/>
    <x:col min="2" max="2" width="32" customWidth="1"/>
    <x:col min="3" max="3" width="32" customWidth="1"/>
    <x:col min="4" max="4" width="32" customWidth="1"/>
    <x:col min="5" max="5" width="30" customWidth="1"/>
    <x:col min="6" max="6" width="38" customWidth="1"/>
    <x:col min="7" max="7" width="32" customWidth="1"/>
    <x:col min="8" max="8" width="32" customWidth="1"/>
    <x:col min="9" max="9" width="32" customWidth="1"/>
    <x:col min="10" max="10" width="32" customWidth="1"/>
    <x:col min="11" max="11" width="32" customWidth="1"/>
    <x:col min="12" max="12" width="38" customWidth="1"/>
    <x:col min="13" max="13" width="25" customWidth="1"/>
    <x:col min="14" max="14" width="35" customWidth="1"/>
    <x:col min="15" max="15" width="32" customWidth="1"/>
    <x:col min="16" max="16" width="76" customWidth="1"/>
  </x:cols>
  <x:sheetData>
    <x:row r="1">
      <x:c r="A1" s="4" t="inlineStr">
        <x:is>
          <x:t xml:space="preserve">normalized_key</x:t>
        </x:is>
      </x:c>
      <x:c r="B1" s="4" t="inlineStr">
        <x:is>
          <x:t xml:space="preserve">scenario</x:t>
        </x:is>
      </x:c>
      <x:c r="C1" s="4" t="inlineStr">
        <x:is>
          <x:t xml:space="preserve">company</x:t>
        </x:is>
      </x:c>
      <x:c r="D1" s="4" t="inlineStr">
        <x:is>
          <x:t xml:space="preserve">year</x:t>
        </x:is>
      </x:c>
      <x:c r="E1" s="4" t="inlineStr">
        <x:is>
          <x:t xml:space="preserve">csp</x:t>
        </x:is>
      </x:c>
      <x:c r="F1" s="4" t="inlineStr">
        <x:is>
          <x:t xml:space="preserve">company_inference_power_mw</x:t>
        </x:is>
      </x:c>
      <x:c r="G1" s="4" t="inlineStr">
        <x:is>
          <x:t xml:space="preserve">csp_total_power_mw</x:t>
        </x:is>
      </x:c>
      <x:c r="H1" s="4" t="inlineStr">
        <x:is>
          <x:t xml:space="preserve">ai_contract_share_of_csp</x:t>
        </x:is>
      </x:c>
      <x:c r="I1" s="4" t="inlineStr">
        <x:is>
          <x:t xml:space="preserve">ai_contract_power_mw</x:t>
        </x:is>
      </x:c>
      <x:c r="J1" s="4" t="inlineStr">
        <x:is>
          <x:t xml:space="preserve">inference_share</x:t>
        </x:is>
      </x:c>
      <x:c r="K1" s="4" t="inlineStr">
        <x:is>
          <x:t xml:space="preserve">contract_inference_weight_mw</x:t>
        </x:is>
      </x:c>
      <x:c r="L1" s="4" t="inlineStr">
        <x:is>
          <x:t xml:space="preserve">company_contract_inference_weight_mw</x:t>
        </x:is>
      </x:c>
      <x:c r="M1" s="4" t="inlineStr">
        <x:is>
          <x:t xml:space="preserve">normalized_csp_share</x:t>
        </x:is>
      </x:c>
      <x:c r="N1" s="4" t="inlineStr">
        <x:is>
          <x:t xml:space="preserve">normalized_csp_inference_power_mw</x:t>
        </x:is>
      </x:c>
      <x:c r="O1" s="4" t="inlineStr">
        <x:is>
          <x:t xml:space="preserve">source_type</x:t>
        </x:is>
      </x:c>
      <x:c r="P1" s="4" t="inlineStr">
        <x:is>
          <x:t xml:space="preserve">note</x:t>
        </x:is>
      </x:c>
    </x:row>
    <x:row r="2">
      <x:c r="A2" s="5" t="str">
        <x:f>'02a_CSP_Contract_Alloc'!A2</x:f>
        <x:v>Bear|Alibaba|2026|Alibaba</x:v>
      </x:c>
      <x:c r="B2" s="5" t="str">
        <x:f>'02a_CSP_Contract_Alloc'!B2</x:f>
        <x:v>Bear</x:v>
      </x:c>
      <x:c r="C2" s="5" t="str">
        <x:f>'02a_CSP_Contract_Alloc'!C2</x:f>
        <x:v>Alibaba</x:v>
      </x:c>
      <x:c r="D2" s="5" t="n">
        <x:f>'02a_CSP_Contract_Alloc'!D2</x:f>
        <x:v>2026</x:v>
      </x:c>
      <x:c r="E2" s="5" t="str">
        <x:f>'02a_CSP_Contract_Alloc'!E2</x:f>
        <x:v>Alibaba</x:v>
      </x:c>
      <x:c r="F2" s="28" t="n">
        <x:f>SUMPRODUCT(('02_Inputs'!$A$2:$A$181=B2)*('02_Inputs'!$B$2:$B$181=C2)*('02_Inputs'!$C$2:$C$181=D2)*'02_Inputs'!$D$2:$D$181*'02_Inputs'!$E$2:$E$181/'02_Inputs'!$F$2:$F$181*'02_Inputs'!$G$2:$G$181*'02_Inputs'!$H$2:$H$181*1000)</x:f>
        <x:v>207.74634146341467</x:v>
      </x:c>
      <x:c r="G2" s="28" t="n">
        <x:f>'02a_CSP_Contract_Alloc'!F2</x:f>
        <x:v>169</x:v>
      </x:c>
      <x:c r="H2" s="6" t="n">
        <x:f>'02a_CSP_Contract_Alloc'!G2</x:f>
        <x:v>1</x:v>
      </x:c>
      <x:c r="I2" s="28" t="n">
        <x:f>'02a_CSP_Contract_Alloc'!H2</x:f>
        <x:v>169</x:v>
      </x:c>
      <x:c r="J2" s="6" t="n">
        <x:f>'02a_CSP_Contract_Alloc'!I2</x:f>
        <x:v>0.52</x:v>
      </x:c>
      <x:c r="K2" s="28" t="n">
        <x:f>'02a_CSP_Contract_Alloc'!K2</x:f>
        <x:v>87.88000000000001</x:v>
      </x:c>
      <x:c r="L2" s="28" t="n">
        <x:f>SUMIFS('02a_CSP_Contract_Alloc'!$K$2:$K$305,'02a_CSP_Contract_Alloc'!$B$2:$B$305,B2,'02a_CSP_Contract_Alloc'!$C$2:$C$305,C2,'02a_CSP_Contract_Alloc'!$D$2:$D$305,D2)</x:f>
        <x:v>87.88000000000001</x:v>
      </x:c>
      <x:c r="M2" s="6" t="n">
        <x:f>IF(L2&gt;0,K2/L2,0)</x:f>
        <x:v>1</x:v>
      </x:c>
      <x:c r="N2" s="28" t="n">
        <x:f>F2*M2</x:f>
        <x:v>207.74634146341467</x:v>
      </x:c>
      <x:c r="O2" s="5" t="str">
        <x:f>'02a_CSP_Contract_Alloc'!L2</x:f>
        <x:v>epoch_csp_total_power_x_user_contract_share_seed</x:v>
      </x:c>
      <x:c r="P2" s="5" t="inlineStr">
        <x:is>
          <x:t xml:space="preserve">AI company inference power is normalized across CSPs by CSP total power * AI contract share * inference share.</x:t>
        </x:is>
      </x:c>
    </x:row>
    <x:row r="3">
      <x:c r="A3" s="5" t="str">
        <x:f>'02a_CSP_Contract_Alloc'!A3</x:f>
        <x:v>Base|Alibaba|2026|Alibaba</x:v>
      </x:c>
      <x:c r="B3" s="5" t="str">
        <x:f>'02a_CSP_Contract_Alloc'!B3</x:f>
        <x:v>Base</x:v>
      </x:c>
      <x:c r="C3" s="5" t="str">
        <x:f>'02a_CSP_Contract_Alloc'!C3</x:f>
        <x:v>Alibaba</x:v>
      </x:c>
      <x:c r="D3" s="5" t="n">
        <x:f>'02a_CSP_Contract_Alloc'!D3</x:f>
        <x:v>2026</x:v>
      </x:c>
      <x:c r="E3" s="5" t="str">
        <x:f>'02a_CSP_Contract_Alloc'!E3</x:f>
        <x:v>Alibaba</x:v>
      </x:c>
      <x:c r="F3" s="28" t="n">
        <x:f>SUMPRODUCT(('02_Inputs'!$A$2:$A$181=B3)*('02_Inputs'!$B$2:$B$181=C3)*('02_Inputs'!$C$2:$C$181=D3)*'02_Inputs'!$D$2:$D$181*'02_Inputs'!$E$2:$E$181/'02_Inputs'!$F$2:$F$181*'02_Inputs'!$G$2:$G$181*'02_Inputs'!$H$2:$H$181*1000)</x:f>
        <x:v>266.3414625951219</x:v>
      </x:c>
      <x:c r="G3" s="28" t="n">
        <x:f>'02a_CSP_Contract_Alloc'!F3</x:f>
        <x:v>169</x:v>
      </x:c>
      <x:c r="H3" s="6" t="n">
        <x:f>'02a_CSP_Contract_Alloc'!G3</x:f>
        <x:v>1</x:v>
      </x:c>
      <x:c r="I3" s="28" t="n">
        <x:f>'02a_CSP_Contract_Alloc'!H3</x:f>
        <x:v>169</x:v>
      </x:c>
      <x:c r="J3" s="6" t="n">
        <x:f>'02a_CSP_Contract_Alloc'!I3</x:f>
        <x:v>0.6</x:v>
      </x:c>
      <x:c r="K3" s="28" t="n">
        <x:f>'02a_CSP_Contract_Alloc'!K3</x:f>
        <x:v>101.39999999999999</x:v>
      </x:c>
      <x:c r="L3" s="28" t="n">
        <x:f>SUMIFS('02a_CSP_Contract_Alloc'!$K$2:$K$305,'02a_CSP_Contract_Alloc'!$B$2:$B$305,B3,'02a_CSP_Contract_Alloc'!$C$2:$C$305,C3,'02a_CSP_Contract_Alloc'!$D$2:$D$305,D3)</x:f>
        <x:v>101.39999999999999</x:v>
      </x:c>
      <x:c r="M3" s="6" t="n">
        <x:f>IF(L3&gt;0,K3/L3,0)</x:f>
        <x:v>1</x:v>
      </x:c>
      <x:c r="N3" s="28" t="n">
        <x:f>F3*M3</x:f>
        <x:v>266.3414625951219</x:v>
      </x:c>
      <x:c r="O3" s="5" t="str">
        <x:f>'02a_CSP_Contract_Alloc'!L3</x:f>
        <x:v>epoch_csp_total_power_x_user_contract_share_seed</x:v>
      </x:c>
      <x:c r="P3" s="5" t="inlineStr">
        <x:is>
          <x:t xml:space="preserve">AI company inference power is normalized across CSPs by CSP total power * AI contract share * inference share.</x:t>
        </x:is>
      </x:c>
    </x:row>
    <x:row r="4">
      <x:c r="A4" s="5" t="str">
        <x:f>'02a_CSP_Contract_Alloc'!A4</x:f>
        <x:v>Bull|Alibaba|2026|Alibaba</x:v>
      </x:c>
      <x:c r="B4" s="5" t="str">
        <x:f>'02a_CSP_Contract_Alloc'!B4</x:f>
        <x:v>Bull</x:v>
      </x:c>
      <x:c r="C4" s="5" t="str">
        <x:f>'02a_CSP_Contract_Alloc'!C4</x:f>
        <x:v>Alibaba</x:v>
      </x:c>
      <x:c r="D4" s="5" t="n">
        <x:f>'02a_CSP_Contract_Alloc'!D4</x:f>
        <x:v>2026</x:v>
      </x:c>
      <x:c r="E4" s="5" t="str">
        <x:f>'02a_CSP_Contract_Alloc'!E4</x:f>
        <x:v>Alibaba</x:v>
      </x:c>
      <x:c r="F4" s="28" t="n">
        <x:f>SUMPRODUCT(('02_Inputs'!$A$2:$A$181=B4)*('02_Inputs'!$B$2:$B$181=C4)*('02_Inputs'!$C$2:$C$181=D4)*'02_Inputs'!$D$2:$D$181*'02_Inputs'!$E$2:$E$181/'02_Inputs'!$F$2:$F$181*'02_Inputs'!$G$2:$G$181*'02_Inputs'!$H$2:$H$181*1000)</x:f>
        <x:v>303.1853623024391</x:v>
      </x:c>
      <x:c r="G4" s="28" t="n">
        <x:f>'02a_CSP_Contract_Alloc'!F4</x:f>
        <x:v>169</x:v>
      </x:c>
      <x:c r="H4" s="6" t="n">
        <x:f>'02a_CSP_Contract_Alloc'!G4</x:f>
        <x:v>1</x:v>
      </x:c>
      <x:c r="I4" s="28" t="n">
        <x:f>'02a_CSP_Contract_Alloc'!H4</x:f>
        <x:v>169</x:v>
      </x:c>
      <x:c r="J4" s="6" t="n">
        <x:f>'02a_CSP_Contract_Alloc'!I4</x:f>
        <x:v>0.65</x:v>
      </x:c>
      <x:c r="K4" s="28" t="n">
        <x:f>'02a_CSP_Contract_Alloc'!K4</x:f>
        <x:v>109.85000000000001</x:v>
      </x:c>
      <x:c r="L4" s="28" t="n">
        <x:f>SUMIFS('02a_CSP_Contract_Alloc'!$K$2:$K$305,'02a_CSP_Contract_Alloc'!$B$2:$B$305,B4,'02a_CSP_Contract_Alloc'!$C$2:$C$305,C4,'02a_CSP_Contract_Alloc'!$D$2:$D$305,D4)</x:f>
        <x:v>109.85000000000001</x:v>
      </x:c>
      <x:c r="M4" s="6" t="n">
        <x:f>IF(L4&gt;0,K4/L4,0)</x:f>
        <x:v>1</x:v>
      </x:c>
      <x:c r="N4" s="28" t="n">
        <x:f>F4*M4</x:f>
        <x:v>303.1853623024391</x:v>
      </x:c>
      <x:c r="O4" s="5" t="str">
        <x:f>'02a_CSP_Contract_Alloc'!L4</x:f>
        <x:v>epoch_csp_total_power_x_user_contract_share_seed</x:v>
      </x:c>
      <x:c r="P4" s="5" t="inlineStr">
        <x:is>
          <x:t xml:space="preserve">AI company inference power is normalized across CSPs by CSP total power * AI contract share * inference share.</x:t>
        </x:is>
      </x:c>
    </x:row>
    <x:row r="5">
      <x:c r="A5" s="5" t="str">
        <x:f>'02a_CSP_Contract_Alloc'!A5</x:f>
        <x:v>Grid-Constrained / Efficiency-Upside|Alibaba|2026|Alibaba</x:v>
      </x:c>
      <x:c r="B5" s="5" t="str">
        <x:f>'02a_CSP_Contract_Alloc'!B5</x:f>
        <x:v>Grid-Constrained / Efficiency-Upside</x:v>
      </x:c>
      <x:c r="C5" s="5" t="str">
        <x:f>'02a_CSP_Contract_Alloc'!C5</x:f>
        <x:v>Alibaba</x:v>
      </x:c>
      <x:c r="D5" s="5" t="n">
        <x:f>'02a_CSP_Contract_Alloc'!D5</x:f>
        <x:v>2026</x:v>
      </x:c>
      <x:c r="E5" s="5" t="str">
        <x:f>'02a_CSP_Contract_Alloc'!E5</x:f>
        <x:v>Alibaba</x:v>
      </x:c>
      <x:c r="F5" s="28" t="n">
        <x:f>SUMPRODUCT(('02_Inputs'!$A$2:$A$181=B5)*('02_Inputs'!$B$2:$B$181=C5)*('02_Inputs'!$C$2:$C$181=D5)*'02_Inputs'!$D$2:$D$181*'02_Inputs'!$E$2:$E$181/'02_Inputs'!$F$2:$F$181*'02_Inputs'!$G$2:$G$181*'02_Inputs'!$H$2:$H$181*1000)</x:f>
        <x:v>242.1931724253659</x:v>
      </x:c>
      <x:c r="G5" s="28" t="n">
        <x:f>'02a_CSP_Contract_Alloc'!F5</x:f>
        <x:v>169</x:v>
      </x:c>
      <x:c r="H5" s="6" t="n">
        <x:f>'02a_CSP_Contract_Alloc'!G5</x:f>
        <x:v>1</x:v>
      </x:c>
      <x:c r="I5" s="28" t="n">
        <x:f>'02a_CSP_Contract_Alloc'!H5</x:f>
        <x:v>169</x:v>
      </x:c>
      <x:c r="J5" s="6" t="n">
        <x:f>'02a_CSP_Contract_Alloc'!I5</x:f>
        <x:v>0.62</x:v>
      </x:c>
      <x:c r="K5" s="28" t="n">
        <x:f>'02a_CSP_Contract_Alloc'!K5</x:f>
        <x:v>104.78</x:v>
      </x:c>
      <x:c r="L5" s="28" t="n">
        <x:f>SUMIFS('02a_CSP_Contract_Alloc'!$K$2:$K$305,'02a_CSP_Contract_Alloc'!$B$2:$B$305,B5,'02a_CSP_Contract_Alloc'!$C$2:$C$305,C5,'02a_CSP_Contract_Alloc'!$D$2:$D$305,D5)</x:f>
        <x:v>104.78</x:v>
      </x:c>
      <x:c r="M5" s="6" t="n">
        <x:f>IF(L5&gt;0,K5/L5,0)</x:f>
        <x:v>1</x:v>
      </x:c>
      <x:c r="N5" s="28" t="n">
        <x:f>F5*M5</x:f>
        <x:v>242.1931724253659</x:v>
      </x:c>
      <x:c r="O5" s="5" t="str">
        <x:f>'02a_CSP_Contract_Alloc'!L5</x:f>
        <x:v>epoch_csp_total_power_x_user_contract_share_seed</x:v>
      </x:c>
      <x:c r="P5" s="5" t="inlineStr">
        <x:is>
          <x:t xml:space="preserve">AI company inference power is normalized across CSPs by CSP total power * AI contract share * inference share.</x:t>
        </x:is>
      </x:c>
    </x:row>
    <x:row r="6">
      <x:c r="A6" s="5" t="str">
        <x:f>'02a_CSP_Contract_Alloc'!A6</x:f>
        <x:v>Bear|Alibaba|2027|Alibaba</x:v>
      </x:c>
      <x:c r="B6" s="5" t="str">
        <x:f>'02a_CSP_Contract_Alloc'!B6</x:f>
        <x:v>Bear</x:v>
      </x:c>
      <x:c r="C6" s="5" t="str">
        <x:f>'02a_CSP_Contract_Alloc'!C6</x:f>
        <x:v>Alibaba</x:v>
      </x:c>
      <x:c r="D6" s="5" t="n">
        <x:f>'02a_CSP_Contract_Alloc'!D6</x:f>
        <x:v>2027</x:v>
      </x:c>
      <x:c r="E6" s="5" t="str">
        <x:f>'02a_CSP_Contract_Alloc'!E6</x:f>
        <x:v>Alibaba</x:v>
      </x:c>
      <x:c r="F6" s="28" t="n">
        <x:f>SUMPRODUCT(('02_Inputs'!$A$2:$A$181=B6)*('02_Inputs'!$B$2:$B$181=C6)*('02_Inputs'!$C$2:$C$181=D6)*'02_Inputs'!$D$2:$D$181*'02_Inputs'!$E$2:$E$181/'02_Inputs'!$F$2:$F$181*'02_Inputs'!$G$2:$G$181*'02_Inputs'!$H$2:$H$181*1000)</x:f>
        <x:v>437.1721955078048</x:v>
      </x:c>
      <x:c r="G6" s="28" t="n">
        <x:f>'02a_CSP_Contract_Alloc'!F6</x:f>
        <x:v>169</x:v>
      </x:c>
      <x:c r="H6" s="6" t="n">
        <x:f>'02a_CSP_Contract_Alloc'!G6</x:f>
        <x:v>1</x:v>
      </x:c>
      <x:c r="I6" s="28" t="n">
        <x:f>'02a_CSP_Contract_Alloc'!H6</x:f>
        <x:v>169</x:v>
      </x:c>
      <x:c r="J6" s="6" t="n">
        <x:f>'02a_CSP_Contract_Alloc'!I6</x:f>
        <x:v>0.565</x:v>
      </x:c>
      <x:c r="K6" s="28" t="n">
        <x:f>'02a_CSP_Contract_Alloc'!K6</x:f>
        <x:v>95.48499999999999</x:v>
      </x:c>
      <x:c r="L6" s="28" t="n">
        <x:f>SUMIFS('02a_CSP_Contract_Alloc'!$K$2:$K$305,'02a_CSP_Contract_Alloc'!$B$2:$B$305,B6,'02a_CSP_Contract_Alloc'!$C$2:$C$305,C6,'02a_CSP_Contract_Alloc'!$D$2:$D$305,D6)</x:f>
        <x:v>95.48499999999999</x:v>
      </x:c>
      <x:c r="M6" s="6" t="n">
        <x:f>IF(L6&gt;0,K6/L6,0)</x:f>
        <x:v>1</x:v>
      </x:c>
      <x:c r="N6" s="28" t="n">
        <x:f>F6*M6</x:f>
        <x:v>437.1721955078048</x:v>
      </x:c>
      <x:c r="O6" s="5" t="str">
        <x:f>'02a_CSP_Contract_Alloc'!L6</x:f>
        <x:v>epoch_csp_total_power_x_user_contract_share_seed</x:v>
      </x:c>
      <x:c r="P6" s="5" t="inlineStr">
        <x:is>
          <x:t xml:space="preserve">AI company inference power is normalized across CSPs by CSP total power * AI contract share * inference share.</x:t>
        </x:is>
      </x:c>
    </x:row>
    <x:row r="7">
      <x:c r="A7" s="5" t="str">
        <x:f>'02a_CSP_Contract_Alloc'!A7</x:f>
        <x:v>Base|Alibaba|2027|Alibaba</x:v>
      </x:c>
      <x:c r="B7" s="5" t="str">
        <x:f>'02a_CSP_Contract_Alloc'!B7</x:f>
        <x:v>Base</x:v>
      </x:c>
      <x:c r="C7" s="5" t="str">
        <x:f>'02a_CSP_Contract_Alloc'!C7</x:f>
        <x:v>Alibaba</x:v>
      </x:c>
      <x:c r="D7" s="5" t="n">
        <x:f>'02a_CSP_Contract_Alloc'!D7</x:f>
        <x:v>2027</x:v>
      </x:c>
      <x:c r="E7" s="5" t="str">
        <x:f>'02a_CSP_Contract_Alloc'!E7</x:f>
        <x:v>Alibaba</x:v>
      </x:c>
      <x:c r="F7" s="28" t="n">
        <x:f>SUMPRODUCT(('02_Inputs'!$A$2:$A$181=B7)*('02_Inputs'!$B$2:$B$181=C7)*('02_Inputs'!$C$2:$C$181=D7)*'02_Inputs'!$D$2:$D$181*'02_Inputs'!$E$2:$E$181/'02_Inputs'!$F$2:$F$181*'02_Inputs'!$G$2:$G$181*'02_Inputs'!$H$2:$H$181*1000)</x:f>
        <x:v>571.7463452365854</x:v>
      </x:c>
      <x:c r="G7" s="28" t="n">
        <x:f>'02a_CSP_Contract_Alloc'!F7</x:f>
        <x:v>169</x:v>
      </x:c>
      <x:c r="H7" s="6" t="n">
        <x:f>'02a_CSP_Contract_Alloc'!G7</x:f>
        <x:v>1</x:v>
      </x:c>
      <x:c r="I7" s="28" t="n">
        <x:f>'02a_CSP_Contract_Alloc'!H7</x:f>
        <x:v>169</x:v>
      </x:c>
      <x:c r="J7" s="6" t="n">
        <x:f>'02a_CSP_Contract_Alloc'!I7</x:f>
        <x:v>0.65</x:v>
      </x:c>
      <x:c r="K7" s="28" t="n">
        <x:f>'02a_CSP_Contract_Alloc'!K7</x:f>
        <x:v>109.85000000000001</x:v>
      </x:c>
      <x:c r="L7" s="28" t="n">
        <x:f>SUMIFS('02a_CSP_Contract_Alloc'!$K$2:$K$305,'02a_CSP_Contract_Alloc'!$B$2:$B$305,B7,'02a_CSP_Contract_Alloc'!$C$2:$C$305,C7,'02a_CSP_Contract_Alloc'!$D$2:$D$305,D7)</x:f>
        <x:v>109.85000000000001</x:v>
      </x:c>
      <x:c r="M7" s="6" t="n">
        <x:f>IF(L7&gt;0,K7/L7,0)</x:f>
        <x:v>1</x:v>
      </x:c>
      <x:c r="N7" s="28" t="n">
        <x:f>F7*M7</x:f>
        <x:v>571.7463452365854</x:v>
      </x:c>
      <x:c r="O7" s="5" t="str">
        <x:f>'02a_CSP_Contract_Alloc'!L7</x:f>
        <x:v>epoch_csp_total_power_x_user_contract_share_seed</x:v>
      </x:c>
      <x:c r="P7" s="5" t="inlineStr">
        <x:is>
          <x:t xml:space="preserve">AI company inference power is normalized across CSPs by CSP total power * AI contract share * inference share.</x:t>
        </x:is>
      </x:c>
    </x:row>
    <x:row r="8">
      <x:c r="A8" s="5" t="str">
        <x:f>'02a_CSP_Contract_Alloc'!A8</x:f>
        <x:v>Bull|Alibaba|2027|Alibaba</x:v>
      </x:c>
      <x:c r="B8" s="5" t="str">
        <x:f>'02a_CSP_Contract_Alloc'!B8</x:f>
        <x:v>Bull</x:v>
      </x:c>
      <x:c r="C8" s="5" t="str">
        <x:f>'02a_CSP_Contract_Alloc'!C8</x:f>
        <x:v>Alibaba</x:v>
      </x:c>
      <x:c r="D8" s="5" t="n">
        <x:f>'02a_CSP_Contract_Alloc'!D8</x:f>
        <x:v>2027</x:v>
      </x:c>
      <x:c r="E8" s="5" t="str">
        <x:f>'02a_CSP_Contract_Alloc'!E8</x:f>
        <x:v>Alibaba</x:v>
      </x:c>
      <x:c r="F8" s="28" t="n">
        <x:f>SUMPRODUCT(('02_Inputs'!$A$2:$A$181=B8)*('02_Inputs'!$B$2:$B$181=C8)*('02_Inputs'!$C$2:$C$181=D8)*'02_Inputs'!$D$2:$D$181*'02_Inputs'!$E$2:$E$181/'02_Inputs'!$F$2:$F$181*'02_Inputs'!$G$2:$G$181*'02_Inputs'!$H$2:$H$181*1000)</x:f>
        <x:v>674.0160007252683</x:v>
      </x:c>
      <x:c r="G8" s="28" t="n">
        <x:f>'02a_CSP_Contract_Alloc'!F8</x:f>
        <x:v>169</x:v>
      </x:c>
      <x:c r="H8" s="6" t="n">
        <x:f>'02a_CSP_Contract_Alloc'!G8</x:f>
        <x:v>1</x:v>
      </x:c>
      <x:c r="I8" s="28" t="n">
        <x:f>'02a_CSP_Contract_Alloc'!H8</x:f>
        <x:v>169</x:v>
      </x:c>
      <x:c r="J8" s="6" t="n">
        <x:f>'02a_CSP_Contract_Alloc'!I8</x:f>
        <x:v>0.708</x:v>
      </x:c>
      <x:c r="K8" s="28" t="n">
        <x:f>'02a_CSP_Contract_Alloc'!K8</x:f>
        <x:v>119.65199999999999</x:v>
      </x:c>
      <x:c r="L8" s="28" t="n">
        <x:f>SUMIFS('02a_CSP_Contract_Alloc'!$K$2:$K$305,'02a_CSP_Contract_Alloc'!$B$2:$B$305,B8,'02a_CSP_Contract_Alloc'!$C$2:$C$305,C8,'02a_CSP_Contract_Alloc'!$D$2:$D$305,D8)</x:f>
        <x:v>119.65199999999999</x:v>
      </x:c>
      <x:c r="M8" s="6" t="n">
        <x:f>IF(L8&gt;0,K8/L8,0)</x:f>
        <x:v>1</x:v>
      </x:c>
      <x:c r="N8" s="28" t="n">
        <x:f>F8*M8</x:f>
        <x:v>674.0160007252683</x:v>
      </x:c>
      <x:c r="O8" s="5" t="str">
        <x:f>'02a_CSP_Contract_Alloc'!L8</x:f>
        <x:v>epoch_csp_total_power_x_user_contract_share_seed</x:v>
      </x:c>
      <x:c r="P8" s="5" t="inlineStr">
        <x:is>
          <x:t xml:space="preserve">AI company inference power is normalized across CSPs by CSP total power * AI contract share * inference share.</x:t>
        </x:is>
      </x:c>
    </x:row>
    <x:row r="9">
      <x:c r="A9" s="5" t="str">
        <x:f>'02a_CSP_Contract_Alloc'!A9</x:f>
        <x:v>Grid-Constrained / Efficiency-Upside|Alibaba|2027|Alibaba</x:v>
      </x:c>
      <x:c r="B9" s="5" t="str">
        <x:f>'02a_CSP_Contract_Alloc'!B9</x:f>
        <x:v>Grid-Constrained / Efficiency-Upside</x:v>
      </x:c>
      <x:c r="C9" s="5" t="str">
        <x:f>'02a_CSP_Contract_Alloc'!C9</x:f>
        <x:v>Alibaba</x:v>
      </x:c>
      <x:c r="D9" s="5" t="n">
        <x:f>'02a_CSP_Contract_Alloc'!D9</x:f>
        <x:v>2027</x:v>
      </x:c>
      <x:c r="E9" s="5" t="str">
        <x:f>'02a_CSP_Contract_Alloc'!E9</x:f>
        <x:v>Alibaba</x:v>
      </x:c>
      <x:c r="F9" s="28" t="n">
        <x:f>SUMPRODUCT(('02_Inputs'!$A$2:$A$181=B9)*('02_Inputs'!$B$2:$B$181=C9)*('02_Inputs'!$C$2:$C$181=D9)*'02_Inputs'!$D$2:$D$181*'02_Inputs'!$E$2:$E$181/'02_Inputs'!$F$2:$F$181*'02_Inputs'!$G$2:$G$181*'02_Inputs'!$H$2:$H$181*1000)</x:f>
        <x:v>498.77560768170736</x:v>
      </x:c>
      <x:c r="G9" s="28" t="n">
        <x:f>'02a_CSP_Contract_Alloc'!F9</x:f>
        <x:v>169</x:v>
      </x:c>
      <x:c r="H9" s="6" t="n">
        <x:f>'02a_CSP_Contract_Alloc'!G9</x:f>
        <x:v>1</x:v>
      </x:c>
      <x:c r="I9" s="28" t="n">
        <x:f>'02a_CSP_Contract_Alloc'!H9</x:f>
        <x:v>169</x:v>
      </x:c>
      <x:c r="J9" s="6" t="n">
        <x:f>'02a_CSP_Contract_Alloc'!I9</x:f>
        <x:v>0.675</x:v>
      </x:c>
      <x:c r="K9" s="28" t="n">
        <x:f>'02a_CSP_Contract_Alloc'!K9</x:f>
        <x:v>114.075</x:v>
      </x:c>
      <x:c r="L9" s="28" t="n">
        <x:f>SUMIFS('02a_CSP_Contract_Alloc'!$K$2:$K$305,'02a_CSP_Contract_Alloc'!$B$2:$B$305,B9,'02a_CSP_Contract_Alloc'!$C$2:$C$305,C9,'02a_CSP_Contract_Alloc'!$D$2:$D$305,D9)</x:f>
        <x:v>114.075</x:v>
      </x:c>
      <x:c r="M9" s="6" t="n">
        <x:f>IF(L9&gt;0,K9/L9,0)</x:f>
        <x:v>1</x:v>
      </x:c>
      <x:c r="N9" s="28" t="n">
        <x:f>F9*M9</x:f>
        <x:v>498.77560768170736</x:v>
      </x:c>
      <x:c r="O9" s="5" t="str">
        <x:f>'02a_CSP_Contract_Alloc'!L9</x:f>
        <x:v>epoch_csp_total_power_x_user_contract_share_seed</x:v>
      </x:c>
      <x:c r="P9" s="5" t="inlineStr">
        <x:is>
          <x:t xml:space="preserve">AI company inference power is normalized across CSPs by CSP total power * AI contract share * inference share.</x:t>
        </x:is>
      </x:c>
    </x:row>
    <x:row r="10">
      <x:c r="A10" s="5" t="str">
        <x:f>'02a_CSP_Contract_Alloc'!A10</x:f>
        <x:v>Bear|Alibaba|2028|Alibaba</x:v>
      </x:c>
      <x:c r="B10" s="5" t="str">
        <x:f>'02a_CSP_Contract_Alloc'!B10</x:f>
        <x:v>Bear</x:v>
      </x:c>
      <x:c r="C10" s="5" t="str">
        <x:f>'02a_CSP_Contract_Alloc'!C10</x:f>
        <x:v>Alibaba</x:v>
      </x:c>
      <x:c r="D10" s="5" t="n">
        <x:f>'02a_CSP_Contract_Alloc'!D10</x:f>
        <x:v>2028</x:v>
      </x:c>
      <x:c r="E10" s="5" t="str">
        <x:f>'02a_CSP_Contract_Alloc'!E10</x:f>
        <x:v>Alibaba</x:v>
      </x:c>
      <x:c r="F10" s="28" t="n">
        <x:f>SUMPRODUCT(('02_Inputs'!$A$2:$A$181=B10)*('02_Inputs'!$B$2:$B$181=C10)*('02_Inputs'!$C$2:$C$181=D10)*'02_Inputs'!$D$2:$D$181*'02_Inputs'!$E$2:$E$181/'02_Inputs'!$F$2:$F$181*'02_Inputs'!$G$2:$G$181*'02_Inputs'!$H$2:$H$181*1000)</x:f>
        <x:v>689.8653625209755</x:v>
      </x:c>
      <x:c r="G10" s="28" t="n">
        <x:f>'02a_CSP_Contract_Alloc'!F10</x:f>
        <x:v>169</x:v>
      </x:c>
      <x:c r="H10" s="6" t="n">
        <x:f>'02a_CSP_Contract_Alloc'!G10</x:f>
        <x:v>1</x:v>
      </x:c>
      <x:c r="I10" s="28" t="n">
        <x:f>'02a_CSP_Contract_Alloc'!H10</x:f>
        <x:v>169</x:v>
      </x:c>
      <x:c r="J10" s="6" t="n">
        <x:f>'02a_CSP_Contract_Alloc'!I10</x:f>
        <x:v>0.61</x:v>
      </x:c>
      <x:c r="K10" s="28" t="n">
        <x:f>'02a_CSP_Contract_Alloc'!K10</x:f>
        <x:v>103.09</x:v>
      </x:c>
      <x:c r="L10" s="28" t="n">
        <x:f>SUMIFS('02a_CSP_Contract_Alloc'!$K$2:$K$305,'02a_CSP_Contract_Alloc'!$B$2:$B$305,B10,'02a_CSP_Contract_Alloc'!$C$2:$C$305,C10,'02a_CSP_Contract_Alloc'!$D$2:$D$305,D10)</x:f>
        <x:v>103.09</x:v>
      </x:c>
      <x:c r="M10" s="6" t="n">
        <x:f>IF(L10&gt;0,K10/L10,0)</x:f>
        <x:v>1</x:v>
      </x:c>
      <x:c r="N10" s="28" t="n">
        <x:f>F10*M10</x:f>
        <x:v>689.8653625209755</x:v>
      </x:c>
      <x:c r="O10" s="5" t="str">
        <x:f>'02a_CSP_Contract_Alloc'!L10</x:f>
        <x:v>epoch_csp_total_power_x_user_contract_share_seed</x:v>
      </x:c>
      <x:c r="P10" s="5" t="inlineStr">
        <x:is>
          <x:t xml:space="preserve">AI company inference power is normalized across CSPs by CSP total power * AI contract share * inference share.</x:t>
        </x:is>
      </x:c>
    </x:row>
    <x:row r="11">
      <x:c r="A11" s="5" t="str">
        <x:f>'02a_CSP_Contract_Alloc'!A11</x:f>
        <x:v>Base|Alibaba|2028|Alibaba</x:v>
      </x:c>
      <x:c r="B11" s="5" t="str">
        <x:f>'02a_CSP_Contract_Alloc'!B11</x:f>
        <x:v>Base</x:v>
      </x:c>
      <x:c r="C11" s="5" t="str">
        <x:f>'02a_CSP_Contract_Alloc'!C11</x:f>
        <x:v>Alibaba</x:v>
      </x:c>
      <x:c r="D11" s="5" t="n">
        <x:f>'02a_CSP_Contract_Alloc'!D11</x:f>
        <x:v>2028</x:v>
      </x:c>
      <x:c r="E11" s="5" t="str">
        <x:f>'02a_CSP_Contract_Alloc'!E11</x:f>
        <x:v>Alibaba</x:v>
      </x:c>
      <x:c r="F11" s="28" t="n">
        <x:f>SUMPRODUCT(('02_Inputs'!$A$2:$A$181=B11)*('02_Inputs'!$B$2:$B$181=C11)*('02_Inputs'!$C$2:$C$181=D11)*'02_Inputs'!$D$2:$D$181*'02_Inputs'!$E$2:$E$181/'02_Inputs'!$F$2:$F$181*'02_Inputs'!$G$2:$G$181*'02_Inputs'!$H$2:$H$181*1000)</x:f>
        <x:v>920.2438976585365</x:v>
      </x:c>
      <x:c r="G11" s="28" t="n">
        <x:f>'02a_CSP_Contract_Alloc'!F11</x:f>
        <x:v>169</x:v>
      </x:c>
      <x:c r="H11" s="6" t="n">
        <x:f>'02a_CSP_Contract_Alloc'!G11</x:f>
        <x:v>1</x:v>
      </x:c>
      <x:c r="I11" s="28" t="n">
        <x:f>'02a_CSP_Contract_Alloc'!H11</x:f>
        <x:v>169</x:v>
      </x:c>
      <x:c r="J11" s="6" t="n">
        <x:f>'02a_CSP_Contract_Alloc'!I11</x:f>
        <x:v>0.7</x:v>
      </x:c>
      <x:c r="K11" s="28" t="n">
        <x:f>'02a_CSP_Contract_Alloc'!K11</x:f>
        <x:v>118.3</x:v>
      </x:c>
      <x:c r="L11" s="28" t="n">
        <x:f>SUMIFS('02a_CSP_Contract_Alloc'!$K$2:$K$305,'02a_CSP_Contract_Alloc'!$B$2:$B$305,B11,'02a_CSP_Contract_Alloc'!$C$2:$C$305,C11,'02a_CSP_Contract_Alloc'!$D$2:$D$305,D11)</x:f>
        <x:v>118.3</x:v>
      </x:c>
      <x:c r="M11" s="6" t="n">
        <x:f>IF(L11&gt;0,K11/L11,0)</x:f>
        <x:v>1</x:v>
      </x:c>
      <x:c r="N11" s="28" t="n">
        <x:f>F11*M11</x:f>
        <x:v>920.2438976585365</x:v>
      </x:c>
      <x:c r="O11" s="5" t="str">
        <x:f>'02a_CSP_Contract_Alloc'!L11</x:f>
        <x:v>epoch_csp_total_power_x_user_contract_share_seed</x:v>
      </x:c>
      <x:c r="P11" s="5" t="inlineStr">
        <x:is>
          <x:t xml:space="preserve">AI company inference power is normalized across CSPs by CSP total power * AI contract share * inference share.</x:t>
        </x:is>
      </x:c>
    </x:row>
    <x:row r="12">
      <x:c r="A12" s="5" t="str">
        <x:f>'02a_CSP_Contract_Alloc'!A12</x:f>
        <x:v>Bull|Alibaba|2028|Alibaba</x:v>
      </x:c>
      <x:c r="B12" s="5" t="str">
        <x:f>'02a_CSP_Contract_Alloc'!B12</x:f>
        <x:v>Bull</x:v>
      </x:c>
      <x:c r="C12" s="5" t="str">
        <x:f>'02a_CSP_Contract_Alloc'!C12</x:f>
        <x:v>Alibaba</x:v>
      </x:c>
      <x:c r="D12" s="5" t="n">
        <x:f>'02a_CSP_Contract_Alloc'!D12</x:f>
        <x:v>2028</x:v>
      </x:c>
      <x:c r="E12" s="5" t="str">
        <x:f>'02a_CSP_Contract_Alloc'!E12</x:f>
        <x:v>Alibaba</x:v>
      </x:c>
      <x:c r="F12" s="28" t="n">
        <x:f>SUMPRODUCT(('02_Inputs'!$A$2:$A$181=B12)*('02_Inputs'!$B$2:$B$181=C12)*('02_Inputs'!$C$2:$C$181=D12)*'02_Inputs'!$D$2:$D$181*'02_Inputs'!$E$2:$E$181/'02_Inputs'!$F$2:$F$181*'02_Inputs'!$G$2:$G$181*'02_Inputs'!$H$2:$H$181*1000)</x:f>
        <x:v>1121.1541463414633</x:v>
      </x:c>
      <x:c r="G12" s="28" t="n">
        <x:f>'02a_CSP_Contract_Alloc'!F12</x:f>
        <x:v>169</x:v>
      </x:c>
      <x:c r="H12" s="6" t="n">
        <x:f>'02a_CSP_Contract_Alloc'!G12</x:f>
        <x:v>1</x:v>
      </x:c>
      <x:c r="I12" s="28" t="n">
        <x:f>'02a_CSP_Contract_Alloc'!H12</x:f>
        <x:v>169</x:v>
      </x:c>
      <x:c r="J12" s="6" t="n">
        <x:f>'02a_CSP_Contract_Alloc'!I12</x:f>
        <x:v>0.765</x:v>
      </x:c>
      <x:c r="K12" s="28" t="n">
        <x:f>'02a_CSP_Contract_Alloc'!K12</x:f>
        <x:v>129.285</x:v>
      </x:c>
      <x:c r="L12" s="28" t="n">
        <x:f>SUMIFS('02a_CSP_Contract_Alloc'!$K$2:$K$305,'02a_CSP_Contract_Alloc'!$B$2:$B$305,B12,'02a_CSP_Contract_Alloc'!$C$2:$C$305,C12,'02a_CSP_Contract_Alloc'!$D$2:$D$305,D12)</x:f>
        <x:v>129.285</x:v>
      </x:c>
      <x:c r="M12" s="6" t="n">
        <x:f>IF(L12&gt;0,K12/L12,0)</x:f>
        <x:v>1</x:v>
      </x:c>
      <x:c r="N12" s="28" t="n">
        <x:f>F12*M12</x:f>
        <x:v>1121.1541463414633</x:v>
      </x:c>
      <x:c r="O12" s="5" t="str">
        <x:f>'02a_CSP_Contract_Alloc'!L12</x:f>
        <x:v>epoch_csp_total_power_x_user_contract_share_seed</x:v>
      </x:c>
      <x:c r="P12" s="5" t="inlineStr">
        <x:is>
          <x:t xml:space="preserve">AI company inference power is normalized across CSPs by CSP total power * AI contract share * inference share.</x:t>
        </x:is>
      </x:c>
    </x:row>
    <x:row r="13">
      <x:c r="A13" s="5" t="str">
        <x:f>'02a_CSP_Contract_Alloc'!A13</x:f>
        <x:v>Grid-Constrained / Efficiency-Upside|Alibaba|2028|Alibaba</x:v>
      </x:c>
      <x:c r="B13" s="5" t="str">
        <x:f>'02a_CSP_Contract_Alloc'!B13</x:f>
        <x:v>Grid-Constrained / Efficiency-Upside</x:v>
      </x:c>
      <x:c r="C13" s="5" t="str">
        <x:f>'02a_CSP_Contract_Alloc'!C13</x:f>
        <x:v>Alibaba</x:v>
      </x:c>
      <x:c r="D13" s="5" t="n">
        <x:f>'02a_CSP_Contract_Alloc'!D13</x:f>
        <x:v>2028</x:v>
      </x:c>
      <x:c r="E13" s="5" t="str">
        <x:f>'02a_CSP_Contract_Alloc'!E13</x:f>
        <x:v>Alibaba</x:v>
      </x:c>
      <x:c r="F13" s="28" t="n">
        <x:f>SUMPRODUCT(('02_Inputs'!$A$2:$A$181=B13)*('02_Inputs'!$B$2:$B$181=C13)*('02_Inputs'!$C$2:$C$181=D13)*'02_Inputs'!$D$2:$D$181*'02_Inputs'!$E$2:$E$181/'02_Inputs'!$F$2:$F$181*'02_Inputs'!$G$2:$G$181*'02_Inputs'!$H$2:$H$181*1000)</x:f>
        <x:v>767.7463374751218</x:v>
      </x:c>
      <x:c r="G13" s="28" t="n">
        <x:f>'02a_CSP_Contract_Alloc'!F13</x:f>
        <x:v>169</x:v>
      </x:c>
      <x:c r="H13" s="6" t="n">
        <x:f>'02a_CSP_Contract_Alloc'!G13</x:f>
        <x:v>1</x:v>
      </x:c>
      <x:c r="I13" s="28" t="n">
        <x:f>'02a_CSP_Contract_Alloc'!H13</x:f>
        <x:v>169</x:v>
      </x:c>
      <x:c r="J13" s="6" t="n">
        <x:f>'02a_CSP_Contract_Alloc'!I13</x:f>
        <x:v>0.73</x:v>
      </x:c>
      <x:c r="K13" s="28" t="n">
        <x:f>'02a_CSP_Contract_Alloc'!K13</x:f>
        <x:v>123.36999999999999</x:v>
      </x:c>
      <x:c r="L13" s="28" t="n">
        <x:f>SUMIFS('02a_CSP_Contract_Alloc'!$K$2:$K$305,'02a_CSP_Contract_Alloc'!$B$2:$B$305,B13,'02a_CSP_Contract_Alloc'!$C$2:$C$305,C13,'02a_CSP_Contract_Alloc'!$D$2:$D$305,D13)</x:f>
        <x:v>123.36999999999999</x:v>
      </x:c>
      <x:c r="M13" s="6" t="n">
        <x:f>IF(L13&gt;0,K13/L13,0)</x:f>
        <x:v>1</x:v>
      </x:c>
      <x:c r="N13" s="28" t="n">
        <x:f>F13*M13</x:f>
        <x:v>767.7463374751218</x:v>
      </x:c>
      <x:c r="O13" s="5" t="str">
        <x:f>'02a_CSP_Contract_Alloc'!L13</x:f>
        <x:v>epoch_csp_total_power_x_user_contract_share_seed</x:v>
      </x:c>
      <x:c r="P13" s="5" t="inlineStr">
        <x:is>
          <x:t xml:space="preserve">AI company inference power is normalized across CSPs by CSP total power * AI contract share * inference share.</x:t>
        </x:is>
      </x:c>
    </x:row>
    <x:row r="14">
      <x:c r="A14" s="5" t="str">
        <x:f>'02a_CSP_Contract_Alloc'!A14</x:f>
        <x:v>Bear|Alibaba|2029|Alibaba</x:v>
      </x:c>
      <x:c r="B14" s="5" t="str">
        <x:f>'02a_CSP_Contract_Alloc'!B14</x:f>
        <x:v>Bear</x:v>
      </x:c>
      <x:c r="C14" s="5" t="str">
        <x:f>'02a_CSP_Contract_Alloc'!C14</x:f>
        <x:v>Alibaba</x:v>
      </x:c>
      <x:c r="D14" s="5" t="n">
        <x:f>'02a_CSP_Contract_Alloc'!D14</x:f>
        <x:v>2029</x:v>
      </x:c>
      <x:c r="E14" s="5" t="str">
        <x:f>'02a_CSP_Contract_Alloc'!E14</x:f>
        <x:v>Alibaba</x:v>
      </x:c>
      <x:c r="F14" s="28" t="n">
        <x:f>SUMPRODUCT(('02_Inputs'!$A$2:$A$181=B14)*('02_Inputs'!$B$2:$B$181=C14)*('02_Inputs'!$C$2:$C$181=D14)*'02_Inputs'!$D$2:$D$181*'02_Inputs'!$E$2:$E$181/'02_Inputs'!$F$2:$F$181*'02_Inputs'!$G$2:$G$181*'02_Inputs'!$H$2:$H$181*1000)</x:f>
        <x:v>962.6263477258537</x:v>
      </x:c>
      <x:c r="G14" s="28" t="n">
        <x:f>'02a_CSP_Contract_Alloc'!F14</x:f>
        <x:v>169</x:v>
      </x:c>
      <x:c r="H14" s="6" t="n">
        <x:f>'02a_CSP_Contract_Alloc'!G14</x:f>
        <x:v>1</x:v>
      </x:c>
      <x:c r="I14" s="28" t="n">
        <x:f>'02a_CSP_Contract_Alloc'!H14</x:f>
        <x:v>169</x:v>
      </x:c>
      <x:c r="J14" s="6" t="n">
        <x:f>'02a_CSP_Contract_Alloc'!I14</x:f>
        <x:v>0.655</x:v>
      </x:c>
      <x:c r="K14" s="28" t="n">
        <x:f>'02a_CSP_Contract_Alloc'!K14</x:f>
        <x:v>110.69500000000001</x:v>
      </x:c>
      <x:c r="L14" s="28" t="n">
        <x:f>SUMIFS('02a_CSP_Contract_Alloc'!$K$2:$K$305,'02a_CSP_Contract_Alloc'!$B$2:$B$305,B14,'02a_CSP_Contract_Alloc'!$C$2:$C$305,C14,'02a_CSP_Contract_Alloc'!$D$2:$D$305,D14)</x:f>
        <x:v>110.69500000000001</x:v>
      </x:c>
      <x:c r="M14" s="6" t="n">
        <x:f>IF(L14&gt;0,K14/L14,0)</x:f>
        <x:v>1</x:v>
      </x:c>
      <x:c r="N14" s="28" t="n">
        <x:f>F14*M14</x:f>
        <x:v>962.6263477258537</x:v>
      </x:c>
      <x:c r="O14" s="5" t="str">
        <x:f>'02a_CSP_Contract_Alloc'!L14</x:f>
        <x:v>epoch_csp_total_power_x_user_contract_share_seed</x:v>
      </x:c>
      <x:c r="P14" s="5" t="inlineStr">
        <x:is>
          <x:t xml:space="preserve">AI company inference power is normalized across CSPs by CSP total power * AI contract share * inference share.</x:t>
        </x:is>
      </x:c>
    </x:row>
    <x:row r="15">
      <x:c r="A15" s="5" t="str">
        <x:f>'02a_CSP_Contract_Alloc'!A15</x:f>
        <x:v>Base|Alibaba|2029|Alibaba</x:v>
      </x:c>
      <x:c r="B15" s="5" t="str">
        <x:f>'02a_CSP_Contract_Alloc'!B15</x:f>
        <x:v>Base</x:v>
      </x:c>
      <x:c r="C15" s="5" t="str">
        <x:f>'02a_CSP_Contract_Alloc'!C15</x:f>
        <x:v>Alibaba</x:v>
      </x:c>
      <x:c r="D15" s="5" t="n">
        <x:f>'02a_CSP_Contract_Alloc'!D15</x:f>
        <x:v>2029</x:v>
      </x:c>
      <x:c r="E15" s="5" t="str">
        <x:f>'02a_CSP_Contract_Alloc'!E15</x:f>
        <x:v>Alibaba</x:v>
      </x:c>
      <x:c r="F15" s="28" t="n">
        <x:f>SUMPRODUCT(('02_Inputs'!$A$2:$A$181=B15)*('02_Inputs'!$B$2:$B$181=C15)*('02_Inputs'!$C$2:$C$181=D15)*'02_Inputs'!$D$2:$D$181*'02_Inputs'!$E$2:$E$181/'02_Inputs'!$F$2:$F$181*'02_Inputs'!$G$2:$G$181*'02_Inputs'!$H$2:$H$181*1000)</x:f>
        <x:v>1312.2439101219513</x:v>
      </x:c>
      <x:c r="G15" s="28" t="n">
        <x:f>'02a_CSP_Contract_Alloc'!F15</x:f>
        <x:v>169</x:v>
      </x:c>
      <x:c r="H15" s="6" t="n">
        <x:f>'02a_CSP_Contract_Alloc'!G15</x:f>
        <x:v>1</x:v>
      </x:c>
      <x:c r="I15" s="28" t="n">
        <x:f>'02a_CSP_Contract_Alloc'!H15</x:f>
        <x:v>169</x:v>
      </x:c>
      <x:c r="J15" s="6" t="n">
        <x:f>'02a_CSP_Contract_Alloc'!I15</x:f>
        <x:v>0.75</x:v>
      </x:c>
      <x:c r="K15" s="28" t="n">
        <x:f>'02a_CSP_Contract_Alloc'!K15</x:f>
        <x:v>126.75</x:v>
      </x:c>
      <x:c r="L15" s="28" t="n">
        <x:f>SUMIFS('02a_CSP_Contract_Alloc'!$K$2:$K$305,'02a_CSP_Contract_Alloc'!$B$2:$B$305,B15,'02a_CSP_Contract_Alloc'!$C$2:$C$305,C15,'02a_CSP_Contract_Alloc'!$D$2:$D$305,D15)</x:f>
        <x:v>126.75</x:v>
      </x:c>
      <x:c r="M15" s="6" t="n">
        <x:f>IF(L15&gt;0,K15/L15,0)</x:f>
        <x:v>1</x:v>
      </x:c>
      <x:c r="N15" s="28" t="n">
        <x:f>F15*M15</x:f>
        <x:v>1312.2439101219513</x:v>
      </x:c>
      <x:c r="O15" s="5" t="str">
        <x:f>'02a_CSP_Contract_Alloc'!L15</x:f>
        <x:v>epoch_csp_total_power_x_user_contract_share_seed</x:v>
      </x:c>
      <x:c r="P15" s="5" t="inlineStr">
        <x:is>
          <x:t xml:space="preserve">AI company inference power is normalized across CSPs by CSP total power * AI contract share * inference share.</x:t>
        </x:is>
      </x:c>
    </x:row>
    <x:row r="16">
      <x:c r="A16" s="5" t="str">
        <x:f>'02a_CSP_Contract_Alloc'!A16</x:f>
        <x:v>Bull|Alibaba|2029|Alibaba</x:v>
      </x:c>
      <x:c r="B16" s="5" t="str">
        <x:f>'02a_CSP_Contract_Alloc'!B16</x:f>
        <x:v>Bull</x:v>
      </x:c>
      <x:c r="C16" s="5" t="str">
        <x:f>'02a_CSP_Contract_Alloc'!C16</x:f>
        <x:v>Alibaba</x:v>
      </x:c>
      <x:c r="D16" s="5" t="n">
        <x:f>'02a_CSP_Contract_Alloc'!D16</x:f>
        <x:v>2029</x:v>
      </x:c>
      <x:c r="E16" s="5" t="str">
        <x:f>'02a_CSP_Contract_Alloc'!E16</x:f>
        <x:v>Alibaba</x:v>
      </x:c>
      <x:c r="F16" s="28" t="n">
        <x:f>SUMPRODUCT(('02_Inputs'!$A$2:$A$181=B16)*('02_Inputs'!$B$2:$B$181=C16)*('02_Inputs'!$C$2:$C$181=D16)*'02_Inputs'!$D$2:$D$181*'02_Inputs'!$E$2:$E$181/'02_Inputs'!$F$2:$F$181*'02_Inputs'!$G$2:$G$181*'02_Inputs'!$H$2:$H$181*1000)</x:f>
        <x:v>1652.4234087326342</x:v>
      </x:c>
      <x:c r="G16" s="28" t="n">
        <x:f>'02a_CSP_Contract_Alloc'!F16</x:f>
        <x:v>169</x:v>
      </x:c>
      <x:c r="H16" s="6" t="n">
        <x:f>'02a_CSP_Contract_Alloc'!G16</x:f>
        <x:v>1</x:v>
      </x:c>
      <x:c r="I16" s="28" t="n">
        <x:f>'02a_CSP_Contract_Alloc'!H16</x:f>
        <x:v>169</x:v>
      </x:c>
      <x:c r="J16" s="6" t="n">
        <x:f>'02a_CSP_Contract_Alloc'!I16</x:f>
        <x:v>0.823</x:v>
      </x:c>
      <x:c r="K16" s="28" t="n">
        <x:f>'02a_CSP_Contract_Alloc'!K16</x:f>
        <x:v>139.087</x:v>
      </x:c>
      <x:c r="L16" s="28" t="n">
        <x:f>SUMIFS('02a_CSP_Contract_Alloc'!$K$2:$K$305,'02a_CSP_Contract_Alloc'!$B$2:$B$305,B16,'02a_CSP_Contract_Alloc'!$C$2:$C$305,C16,'02a_CSP_Contract_Alloc'!$D$2:$D$305,D16)</x:f>
        <x:v>139.087</x:v>
      </x:c>
      <x:c r="M16" s="6" t="n">
        <x:f>IF(L16&gt;0,K16/L16,0)</x:f>
        <x:v>1</x:v>
      </x:c>
      <x:c r="N16" s="28" t="n">
        <x:f>F16*M16</x:f>
        <x:v>1652.4234087326342</x:v>
      </x:c>
      <x:c r="O16" s="5" t="str">
        <x:f>'02a_CSP_Contract_Alloc'!L16</x:f>
        <x:v>epoch_csp_total_power_x_user_contract_share_seed</x:v>
      </x:c>
      <x:c r="P16" s="5" t="inlineStr">
        <x:is>
          <x:t xml:space="preserve">AI company inference power is normalized across CSPs by CSP total power * AI contract share * inference share.</x:t>
        </x:is>
      </x:c>
    </x:row>
    <x:row r="17">
      <x:c r="A17" s="5" t="str">
        <x:f>'02a_CSP_Contract_Alloc'!A17</x:f>
        <x:v>Grid-Constrained / Efficiency-Upside|Alibaba|2029|Alibaba</x:v>
      </x:c>
      <x:c r="B17" s="5" t="str">
        <x:f>'02a_CSP_Contract_Alloc'!B17</x:f>
        <x:v>Grid-Constrained / Efficiency-Upside</x:v>
      </x:c>
      <x:c r="C17" s="5" t="str">
        <x:f>'02a_CSP_Contract_Alloc'!C17</x:f>
        <x:v>Alibaba</x:v>
      </x:c>
      <x:c r="D17" s="5" t="n">
        <x:f>'02a_CSP_Contract_Alloc'!D17</x:f>
        <x:v>2029</x:v>
      </x:c>
      <x:c r="E17" s="5" t="str">
        <x:f>'02a_CSP_Contract_Alloc'!E17</x:f>
        <x:v>Alibaba</x:v>
      </x:c>
      <x:c r="F17" s="28" t="n">
        <x:f>SUMPRODUCT(('02_Inputs'!$A$2:$A$181=B17)*('02_Inputs'!$B$2:$B$181=C17)*('02_Inputs'!$C$2:$C$181=D17)*'02_Inputs'!$D$2:$D$181*'02_Inputs'!$E$2:$E$181/'02_Inputs'!$F$2:$F$181*'02_Inputs'!$G$2:$G$181*'02_Inputs'!$H$2:$H$181*1000)</x:f>
        <x:v>1044.318046636098</x:v>
      </x:c>
      <x:c r="G17" s="28" t="n">
        <x:f>'02a_CSP_Contract_Alloc'!F17</x:f>
        <x:v>169</x:v>
      </x:c>
      <x:c r="H17" s="6" t="n">
        <x:f>'02a_CSP_Contract_Alloc'!G17</x:f>
        <x:v>1</x:v>
      </x:c>
      <x:c r="I17" s="28" t="n">
        <x:f>'02a_CSP_Contract_Alloc'!H17</x:f>
        <x:v>169</x:v>
      </x:c>
      <x:c r="J17" s="6" t="n">
        <x:f>'02a_CSP_Contract_Alloc'!I17</x:f>
        <x:v>0.785</x:v>
      </x:c>
      <x:c r="K17" s="28" t="n">
        <x:f>'02a_CSP_Contract_Alloc'!K17</x:f>
        <x:v>132.665</x:v>
      </x:c>
      <x:c r="L17" s="28" t="n">
        <x:f>SUMIFS('02a_CSP_Contract_Alloc'!$K$2:$K$305,'02a_CSP_Contract_Alloc'!$B$2:$B$305,B17,'02a_CSP_Contract_Alloc'!$C$2:$C$305,C17,'02a_CSP_Contract_Alloc'!$D$2:$D$305,D17)</x:f>
        <x:v>132.665</x:v>
      </x:c>
      <x:c r="M17" s="6" t="n">
        <x:f>IF(L17&gt;0,K17/L17,0)</x:f>
        <x:v>1</x:v>
      </x:c>
      <x:c r="N17" s="28" t="n">
        <x:f>F17*M17</x:f>
        <x:v>1044.318046636098</x:v>
      </x:c>
      <x:c r="O17" s="5" t="str">
        <x:f>'02a_CSP_Contract_Alloc'!L17</x:f>
        <x:v>epoch_csp_total_power_x_user_contract_share_seed</x:v>
      </x:c>
      <x:c r="P17" s="5" t="inlineStr">
        <x:is>
          <x:t xml:space="preserve">AI company inference power is normalized across CSPs by CSP total power * AI contract share * inference share.</x:t>
        </x:is>
      </x:c>
    </x:row>
    <x:row r="18">
      <x:c r="A18" s="5" t="str">
        <x:f>'02a_CSP_Contract_Alloc'!A18</x:f>
        <x:v>Bear|Alibaba|2030|Alibaba</x:v>
      </x:c>
      <x:c r="B18" s="5" t="str">
        <x:f>'02a_CSP_Contract_Alloc'!B18</x:f>
        <x:v>Bear</x:v>
      </x:c>
      <x:c r="C18" s="5" t="str">
        <x:f>'02a_CSP_Contract_Alloc'!C18</x:f>
        <x:v>Alibaba</x:v>
      </x:c>
      <x:c r="D18" s="5" t="n">
        <x:f>'02a_CSP_Contract_Alloc'!D18</x:f>
        <x:v>2030</x:v>
      </x:c>
      <x:c r="E18" s="5" t="str">
        <x:f>'02a_CSP_Contract_Alloc'!E18</x:f>
        <x:v>Alibaba</x:v>
      </x:c>
      <x:c r="F18" s="28" t="n">
        <x:f>SUMPRODUCT(('02_Inputs'!$A$2:$A$181=B18)*('02_Inputs'!$B$2:$B$181=C18)*('02_Inputs'!$C$2:$C$181=D18)*'02_Inputs'!$D$2:$D$181*'02_Inputs'!$E$2:$E$181/'02_Inputs'!$F$2:$F$181*'02_Inputs'!$G$2:$G$181*'02_Inputs'!$H$2:$H$181*1000)</x:f>
        <x:v>1254.3999999999996</x:v>
      </x:c>
      <x:c r="G18" s="28" t="n">
        <x:f>'02a_CSP_Contract_Alloc'!F18</x:f>
        <x:v>169</x:v>
      </x:c>
      <x:c r="H18" s="6" t="n">
        <x:f>'02a_CSP_Contract_Alloc'!G18</x:f>
        <x:v>1</x:v>
      </x:c>
      <x:c r="I18" s="28" t="n">
        <x:f>'02a_CSP_Contract_Alloc'!H18</x:f>
        <x:v>169</x:v>
      </x:c>
      <x:c r="J18" s="6" t="n">
        <x:f>'02a_CSP_Contract_Alloc'!I18</x:f>
        <x:v>0.7</x:v>
      </x:c>
      <x:c r="K18" s="28" t="n">
        <x:f>'02a_CSP_Contract_Alloc'!K18</x:f>
        <x:v>118.3</x:v>
      </x:c>
      <x:c r="L18" s="28" t="n">
        <x:f>SUMIFS('02a_CSP_Contract_Alloc'!$K$2:$K$305,'02a_CSP_Contract_Alloc'!$B$2:$B$305,B18,'02a_CSP_Contract_Alloc'!$C$2:$C$305,C18,'02a_CSP_Contract_Alloc'!$D$2:$D$305,D18)</x:f>
        <x:v>118.3</x:v>
      </x:c>
      <x:c r="M18" s="6" t="n">
        <x:f>IF(L18&gt;0,K18/L18,0)</x:f>
        <x:v>1</x:v>
      </x:c>
      <x:c r="N18" s="28" t="n">
        <x:f>F18*M18</x:f>
        <x:v>1254.3999999999996</x:v>
      </x:c>
      <x:c r="O18" s="5" t="str">
        <x:f>'02a_CSP_Contract_Alloc'!L18</x:f>
        <x:v>epoch_csp_total_power_x_user_contract_share_seed</x:v>
      </x:c>
      <x:c r="P18" s="5" t="inlineStr">
        <x:is>
          <x:t xml:space="preserve">AI company inference power is normalized across CSPs by CSP total power * AI contract share * inference share.</x:t>
        </x:is>
      </x:c>
    </x:row>
    <x:row r="19">
      <x:c r="A19" s="5" t="str">
        <x:f>'02a_CSP_Contract_Alloc'!A19</x:f>
        <x:v>Base|Alibaba|2030|Alibaba</x:v>
      </x:c>
      <x:c r="B19" s="5" t="str">
        <x:f>'02a_CSP_Contract_Alloc'!B19</x:f>
        <x:v>Base</x:v>
      </x:c>
      <x:c r="C19" s="5" t="str">
        <x:f>'02a_CSP_Contract_Alloc'!C19</x:f>
        <x:v>Alibaba</x:v>
      </x:c>
      <x:c r="D19" s="5" t="n">
        <x:f>'02a_CSP_Contract_Alloc'!D19</x:f>
        <x:v>2030</x:v>
      </x:c>
      <x:c r="E19" s="5" t="str">
        <x:f>'02a_CSP_Contract_Alloc'!E19</x:f>
        <x:v>Alibaba</x:v>
      </x:c>
      <x:c r="F19" s="28" t="n">
        <x:f>SUMPRODUCT(('02_Inputs'!$A$2:$A$181=B19)*('02_Inputs'!$B$2:$B$181=C19)*('02_Inputs'!$C$2:$C$181=D19)*'02_Inputs'!$D$2:$D$181*'02_Inputs'!$E$2:$E$181/'02_Inputs'!$F$2:$F$181*'02_Inputs'!$G$2:$G$181*'02_Inputs'!$H$2:$H$181*1000)</x:f>
        <x:v>1748.2926829268295</x:v>
      </x:c>
      <x:c r="G19" s="28" t="n">
        <x:f>'02a_CSP_Contract_Alloc'!F19</x:f>
        <x:v>169</x:v>
      </x:c>
      <x:c r="H19" s="6" t="n">
        <x:f>'02a_CSP_Contract_Alloc'!G19</x:f>
        <x:v>1</x:v>
      </x:c>
      <x:c r="I19" s="28" t="n">
        <x:f>'02a_CSP_Contract_Alloc'!H19</x:f>
        <x:v>169</x:v>
      </x:c>
      <x:c r="J19" s="6" t="n">
        <x:f>'02a_CSP_Contract_Alloc'!I19</x:f>
        <x:v>0.8</x:v>
      </x:c>
      <x:c r="K19" s="28" t="n">
        <x:f>'02a_CSP_Contract_Alloc'!K19</x:f>
        <x:v>135.20000000000002</x:v>
      </x:c>
      <x:c r="L19" s="28" t="n">
        <x:f>SUMIFS('02a_CSP_Contract_Alloc'!$K$2:$K$305,'02a_CSP_Contract_Alloc'!$B$2:$B$305,B19,'02a_CSP_Contract_Alloc'!$C$2:$C$305,C19,'02a_CSP_Contract_Alloc'!$D$2:$D$305,D19)</x:f>
        <x:v>135.20000000000002</x:v>
      </x:c>
      <x:c r="M19" s="6" t="n">
        <x:f>IF(L19&gt;0,K19/L19,0)</x:f>
        <x:v>1</x:v>
      </x:c>
      <x:c r="N19" s="28" t="n">
        <x:f>F19*M19</x:f>
        <x:v>1748.2926829268295</x:v>
      </x:c>
      <x:c r="O19" s="5" t="str">
        <x:f>'02a_CSP_Contract_Alloc'!L19</x:f>
        <x:v>epoch_csp_total_power_x_user_contract_share_seed</x:v>
      </x:c>
      <x:c r="P19" s="5" t="inlineStr">
        <x:is>
          <x:t xml:space="preserve">AI company inference power is normalized across CSPs by CSP total power * AI contract share * inference share.</x:t>
        </x:is>
      </x:c>
    </x:row>
    <x:row r="20">
      <x:c r="A20" s="5" t="str">
        <x:f>'02a_CSP_Contract_Alloc'!A20</x:f>
        <x:v>Bull|Alibaba|2030|Alibaba</x:v>
      </x:c>
      <x:c r="B20" s="5" t="str">
        <x:f>'02a_CSP_Contract_Alloc'!B20</x:f>
        <x:v>Bull</x:v>
      </x:c>
      <x:c r="C20" s="5" t="str">
        <x:f>'02a_CSP_Contract_Alloc'!C20</x:f>
        <x:v>Alibaba</x:v>
      </x:c>
      <x:c r="D20" s="5" t="n">
        <x:f>'02a_CSP_Contract_Alloc'!D20</x:f>
        <x:v>2030</x:v>
      </x:c>
      <x:c r="E20" s="5" t="str">
        <x:f>'02a_CSP_Contract_Alloc'!E20</x:f>
        <x:v>Alibaba</x:v>
      </x:c>
      <x:c r="F20" s="28" t="n">
        <x:f>SUMPRODUCT(('02_Inputs'!$A$2:$A$181=B20)*('02_Inputs'!$B$2:$B$181=C20)*('02_Inputs'!$C$2:$C$181=D20)*'02_Inputs'!$D$2:$D$181*'02_Inputs'!$E$2:$E$181/'02_Inputs'!$F$2:$F$181*'02_Inputs'!$G$2:$G$181*'02_Inputs'!$H$2:$H$181*1000)</x:f>
        <x:v>2269.283902439024</x:v>
      </x:c>
      <x:c r="G20" s="28" t="n">
        <x:f>'02a_CSP_Contract_Alloc'!F20</x:f>
        <x:v>169</x:v>
      </x:c>
      <x:c r="H20" s="6" t="n">
        <x:f>'02a_CSP_Contract_Alloc'!G20</x:f>
        <x:v>1</x:v>
      </x:c>
      <x:c r="I20" s="28" t="n">
        <x:f>'02a_CSP_Contract_Alloc'!H20</x:f>
        <x:v>169</x:v>
      </x:c>
      <x:c r="J20" s="6" t="n">
        <x:f>'02a_CSP_Contract_Alloc'!I20</x:f>
        <x:v>0.88</x:v>
      </x:c>
      <x:c r="K20" s="28" t="n">
        <x:f>'02a_CSP_Contract_Alloc'!K20</x:f>
        <x:v>148.72</x:v>
      </x:c>
      <x:c r="L20" s="28" t="n">
        <x:f>SUMIFS('02a_CSP_Contract_Alloc'!$K$2:$K$305,'02a_CSP_Contract_Alloc'!$B$2:$B$305,B20,'02a_CSP_Contract_Alloc'!$C$2:$C$305,C20,'02a_CSP_Contract_Alloc'!$D$2:$D$305,D20)</x:f>
        <x:v>148.72</x:v>
      </x:c>
      <x:c r="M20" s="6" t="n">
        <x:f>IF(L20&gt;0,K20/L20,0)</x:f>
        <x:v>1</x:v>
      </x:c>
      <x:c r="N20" s="28" t="n">
        <x:f>F20*M20</x:f>
        <x:v>2269.283902439024</x:v>
      </x:c>
      <x:c r="O20" s="5" t="str">
        <x:f>'02a_CSP_Contract_Alloc'!L20</x:f>
        <x:v>epoch_csp_total_power_x_user_contract_share_seed</x:v>
      </x:c>
      <x:c r="P20" s="5" t="inlineStr">
        <x:is>
          <x:t xml:space="preserve">AI company inference power is normalized across CSPs by CSP total power * AI contract share * inference share.</x:t>
        </x:is>
      </x:c>
    </x:row>
    <x:row r="21">
      <x:c r="A21" s="5" t="str">
        <x:f>'02a_CSP_Contract_Alloc'!A21</x:f>
        <x:v>Grid-Constrained / Efficiency-Upside|Alibaba|2030|Alibaba</x:v>
      </x:c>
      <x:c r="B21" s="5" t="str">
        <x:f>'02a_CSP_Contract_Alloc'!B21</x:f>
        <x:v>Grid-Constrained / Efficiency-Upside</x:v>
      </x:c>
      <x:c r="C21" s="5" t="str">
        <x:f>'02a_CSP_Contract_Alloc'!C21</x:f>
        <x:v>Alibaba</x:v>
      </x:c>
      <x:c r="D21" s="5" t="n">
        <x:f>'02a_CSP_Contract_Alloc'!D21</x:f>
        <x:v>2030</x:v>
      </x:c>
      <x:c r="E21" s="5" t="str">
        <x:f>'02a_CSP_Contract_Alloc'!E21</x:f>
        <x:v>Alibaba</x:v>
      </x:c>
      <x:c r="F21" s="28" t="n">
        <x:f>SUMPRODUCT(('02_Inputs'!$A$2:$A$181=B21)*('02_Inputs'!$B$2:$B$181=C21)*('02_Inputs'!$C$2:$C$181=D21)*'02_Inputs'!$D$2:$D$181*'02_Inputs'!$E$2:$E$181/'02_Inputs'!$F$2:$F$181*'02_Inputs'!$G$2:$G$181*'02_Inputs'!$H$2:$H$181*1000)</x:f>
        <x:v>1321.7092682926827</x:v>
      </x:c>
      <x:c r="G21" s="28" t="n">
        <x:f>'02a_CSP_Contract_Alloc'!F21</x:f>
        <x:v>169</x:v>
      </x:c>
      <x:c r="H21" s="6" t="n">
        <x:f>'02a_CSP_Contract_Alloc'!G21</x:f>
        <x:v>1</x:v>
      </x:c>
      <x:c r="I21" s="28" t="n">
        <x:f>'02a_CSP_Contract_Alloc'!H21</x:f>
        <x:v>169</x:v>
      </x:c>
      <x:c r="J21" s="6" t="n">
        <x:f>'02a_CSP_Contract_Alloc'!I21</x:f>
        <x:v>0.84</x:v>
      </x:c>
      <x:c r="K21" s="28" t="n">
        <x:f>'02a_CSP_Contract_Alloc'!K21</x:f>
        <x:v>141.96</x:v>
      </x:c>
      <x:c r="L21" s="28" t="n">
        <x:f>SUMIFS('02a_CSP_Contract_Alloc'!$K$2:$K$305,'02a_CSP_Contract_Alloc'!$B$2:$B$305,B21,'02a_CSP_Contract_Alloc'!$C$2:$C$305,C21,'02a_CSP_Contract_Alloc'!$D$2:$D$305,D21)</x:f>
        <x:v>141.96</x:v>
      </x:c>
      <x:c r="M21" s="6" t="n">
        <x:f>IF(L21&gt;0,K21/L21,0)</x:f>
        <x:v>1</x:v>
      </x:c>
      <x:c r="N21" s="28" t="n">
        <x:f>F21*M21</x:f>
        <x:v>1321.7092682926827</x:v>
      </x:c>
      <x:c r="O21" s="5" t="str">
        <x:f>'02a_CSP_Contract_Alloc'!L21</x:f>
        <x:v>epoch_csp_total_power_x_user_contract_share_seed</x:v>
      </x:c>
      <x:c r="P21" s="5" t="inlineStr">
        <x:is>
          <x:t xml:space="preserve">AI company inference power is normalized across CSPs by CSP total power * AI contract share * inference share.</x:t>
        </x:is>
      </x:c>
    </x:row>
    <x:row r="22">
      <x:c r="A22" s="5" t="str">
        <x:f>'02a_CSP_Contract_Alloc'!A22</x:f>
        <x:v>Bear|Anthropic|2026|Amazon</x:v>
      </x:c>
      <x:c r="B22" s="5" t="str">
        <x:f>'02a_CSP_Contract_Alloc'!B22</x:f>
        <x:v>Bear</x:v>
      </x:c>
      <x:c r="C22" s="5" t="str">
        <x:f>'02a_CSP_Contract_Alloc'!C22</x:f>
        <x:v>Anthropic</x:v>
      </x:c>
      <x:c r="D22" s="5" t="n">
        <x:f>'02a_CSP_Contract_Alloc'!D22</x:f>
        <x:v>2026</x:v>
      </x:c>
      <x:c r="E22" s="5" t="str">
        <x:f>'02a_CSP_Contract_Alloc'!E22</x:f>
        <x:v>Amazon</x:v>
      </x:c>
      <x:c r="F22" s="28" t="n">
        <x:f>SUMPRODUCT(('02_Inputs'!$A$2:$A$181=B22)*('02_Inputs'!$B$2:$B$181=C22)*('02_Inputs'!$C$2:$C$181=D22)*'02_Inputs'!$D$2:$D$181*'02_Inputs'!$E$2:$E$181/'02_Inputs'!$F$2:$F$181*'02_Inputs'!$G$2:$G$181*'02_Inputs'!$H$2:$H$181*1000)</x:f>
        <x:v>288.61017269830506</x:v>
      </x:c>
      <x:c r="G22" s="28" t="n">
        <x:f>'02a_CSP_Contract_Alloc'!F22</x:f>
        <x:v>1422</x:v>
      </x:c>
      <x:c r="H22" s="6" t="n">
        <x:f>'02a_CSP_Contract_Alloc'!G22</x:f>
        <x:v>1</x:v>
      </x:c>
      <x:c r="I22" s="28" t="n">
        <x:f>'02a_CSP_Contract_Alloc'!H22</x:f>
        <x:v>1422</x:v>
      </x:c>
      <x:c r="J22" s="6" t="n">
        <x:f>'02a_CSP_Contract_Alloc'!I22</x:f>
        <x:v>0.44</x:v>
      </x:c>
      <x:c r="K22" s="28" t="n">
        <x:f>'02a_CSP_Contract_Alloc'!K22</x:f>
        <x:v>625.68</x:v>
      </x:c>
      <x:c r="L22" s="28" t="n">
        <x:f>SUMIFS('02a_CSP_Contract_Alloc'!$K$2:$K$305,'02a_CSP_Contract_Alloc'!$B$2:$B$305,B22,'02a_CSP_Contract_Alloc'!$C$2:$C$305,C22,'02a_CSP_Contract_Alloc'!$D$2:$D$305,D22)</x:f>
        <x:v>936.026518768</x:v>
      </x:c>
      <x:c r="M22" s="6" t="n">
        <x:f>IF(L22&gt;0,K22/L22,0)</x:f>
        <x:v>0.6684426001343651</x:v>
      </x:c>
      <x:c r="N22" s="28" t="n">
        <x:f>F22*M22</x:f>
        <x:v>192.91933426368317</x:v>
      </x:c>
      <x:c r="O22" s="5" t="str">
        <x:f>'02a_CSP_Contract_Alloc'!L22</x:f>
        <x:v>epoch_csp_total_power_x_user_contract_share_seed</x:v>
      </x:c>
      <x:c r="P22" s="5" t="inlineStr">
        <x:is>
          <x:t xml:space="preserve">AI company inference power is normalized across CSPs by CSP total power * AI contract share * inference share.</x:t>
        </x:is>
      </x:c>
    </x:row>
    <x:row r="23">
      <x:c r="A23" s="5" t="str">
        <x:f>'02a_CSP_Contract_Alloc'!A23</x:f>
        <x:v>Base|Anthropic|2026|Amazon</x:v>
      </x:c>
      <x:c r="B23" s="5" t="str">
        <x:f>'02a_CSP_Contract_Alloc'!B23</x:f>
        <x:v>Base</x:v>
      </x:c>
      <x:c r="C23" s="5" t="str">
        <x:f>'02a_CSP_Contract_Alloc'!C23</x:f>
        <x:v>Anthropic</x:v>
      </x:c>
      <x:c r="D23" s="5" t="n">
        <x:f>'02a_CSP_Contract_Alloc'!D23</x:f>
        <x:v>2026</x:v>
      </x:c>
      <x:c r="E23" s="5" t="str">
        <x:f>'02a_CSP_Contract_Alloc'!E23</x:f>
        <x:v>Amazon</x:v>
      </x:c>
      <x:c r="F23" s="28" t="n">
        <x:f>SUMPRODUCT(('02_Inputs'!$A$2:$A$181=B23)*('02_Inputs'!$B$2:$B$181=C23)*('02_Inputs'!$C$2:$C$181=D23)*'02_Inputs'!$D$2:$D$181*'02_Inputs'!$E$2:$E$181/'02_Inputs'!$F$2:$F$181*'02_Inputs'!$G$2:$G$181*'02_Inputs'!$H$2:$H$181*1000)</x:f>
        <x:v>378.9830565322034</x:v>
      </x:c>
      <x:c r="G23" s="28" t="n">
        <x:f>'02a_CSP_Contract_Alloc'!F23</x:f>
        <x:v>1422</x:v>
      </x:c>
      <x:c r="H23" s="6" t="n">
        <x:f>'02a_CSP_Contract_Alloc'!G23</x:f>
        <x:v>1</x:v>
      </x:c>
      <x:c r="I23" s="28" t="n">
        <x:f>'02a_CSP_Contract_Alloc'!H23</x:f>
        <x:v>1422</x:v>
      </x:c>
      <x:c r="J23" s="6" t="n">
        <x:f>'02a_CSP_Contract_Alloc'!I23</x:f>
        <x:v>0.52</x:v>
      </x:c>
      <x:c r="K23" s="28" t="n">
        <x:f>'02a_CSP_Contract_Alloc'!K23</x:f>
        <x:v>739.44</x:v>
      </x:c>
      <x:c r="L23" s="28" t="n">
        <x:f>SUMIFS('02a_CSP_Contract_Alloc'!$K$2:$K$305,'02a_CSP_Contract_Alloc'!$B$2:$B$305,B23,'02a_CSP_Contract_Alloc'!$C$2:$C$305,C23,'02a_CSP_Contract_Alloc'!$D$2:$D$305,D23)</x:f>
        <x:v>1106.2131585440002</x:v>
      </x:c>
      <x:c r="M23" s="6" t="n">
        <x:f>IF(L23&gt;0,K23/L23,0)</x:f>
        <x:v>0.6684426001343651</x:v>
      </x:c>
      <x:c r="N23" s="28" t="n">
        <x:f>F23*M23</x:f>
        <x:v>253.32841971525514</x:v>
      </x:c>
      <x:c r="O23" s="5" t="str">
        <x:f>'02a_CSP_Contract_Alloc'!L23</x:f>
        <x:v>epoch_csp_total_power_x_user_contract_share_seed</x:v>
      </x:c>
      <x:c r="P23" s="5" t="inlineStr">
        <x:is>
          <x:t xml:space="preserve">AI company inference power is normalized across CSPs by CSP total power * AI contract share * inference share.</x:t>
        </x:is>
      </x:c>
    </x:row>
    <x:row r="24">
      <x:c r="A24" s="5" t="str">
        <x:f>'02a_CSP_Contract_Alloc'!A24</x:f>
        <x:v>Bull|Anthropic|2026|Amazon</x:v>
      </x:c>
      <x:c r="B24" s="5" t="str">
        <x:f>'02a_CSP_Contract_Alloc'!B24</x:f>
        <x:v>Bull</x:v>
      </x:c>
      <x:c r="C24" s="5" t="str">
        <x:f>'02a_CSP_Contract_Alloc'!C24</x:f>
        <x:v>Anthropic</x:v>
      </x:c>
      <x:c r="D24" s="5" t="n">
        <x:f>'02a_CSP_Contract_Alloc'!D24</x:f>
        <x:v>2026</x:v>
      </x:c>
      <x:c r="E24" s="5" t="str">
        <x:f>'02a_CSP_Contract_Alloc'!E24</x:f>
        <x:v>Amazon</x:v>
      </x:c>
      <x:c r="F24" s="28" t="n">
        <x:f>SUMPRODUCT(('02_Inputs'!$A$2:$A$181=B24)*('02_Inputs'!$B$2:$B$181=C24)*('02_Inputs'!$C$2:$C$181=D24)*'02_Inputs'!$D$2:$D$181*'02_Inputs'!$E$2:$E$181/'02_Inputs'!$F$2:$F$181*'02_Inputs'!$G$2:$G$181*'02_Inputs'!$H$2:$H$181*1000)</x:f>
        <x:v>436.1949152542373</x:v>
      </x:c>
      <x:c r="G24" s="28" t="n">
        <x:f>'02a_CSP_Contract_Alloc'!F24</x:f>
        <x:v>1422</x:v>
      </x:c>
      <x:c r="H24" s="6" t="n">
        <x:f>'02a_CSP_Contract_Alloc'!G24</x:f>
        <x:v>1</x:v>
      </x:c>
      <x:c r="I24" s="28" t="n">
        <x:f>'02a_CSP_Contract_Alloc'!H24</x:f>
        <x:v>1422</x:v>
      </x:c>
      <x:c r="J24" s="6" t="n">
        <x:f>'02a_CSP_Contract_Alloc'!I24</x:f>
        <x:v>0.57</x:v>
      </x:c>
      <x:c r="K24" s="28" t="n">
        <x:f>'02a_CSP_Contract_Alloc'!K24</x:f>
        <x:v>810.54</x:v>
      </x:c>
      <x:c r="L24" s="28" t="n">
        <x:f>SUMIFS('02a_CSP_Contract_Alloc'!$K$2:$K$305,'02a_CSP_Contract_Alloc'!$B$2:$B$305,B24,'02a_CSP_Contract_Alloc'!$C$2:$C$305,C24,'02a_CSP_Contract_Alloc'!$D$2:$D$305,D24)</x:f>
        <x:v>1212.579808404</x:v>
      </x:c>
      <x:c r="M24" s="6" t="n">
        <x:f>IF(L24&gt;0,K24/L24,0)</x:f>
        <x:v>0.6684426001343651</x:v>
      </x:c>
      <x:c r="N24" s="28" t="n">
        <x:f>F24*M24</x:f>
        <x:v>291.57126331793137</x:v>
      </x:c>
      <x:c r="O24" s="5" t="str">
        <x:f>'02a_CSP_Contract_Alloc'!L24</x:f>
        <x:v>epoch_csp_total_power_x_user_contract_share_seed</x:v>
      </x:c>
      <x:c r="P24" s="5" t="inlineStr">
        <x:is>
          <x:t xml:space="preserve">AI company inference power is normalized across CSPs by CSP total power * AI contract share * inference share.</x:t>
        </x:is>
      </x:c>
    </x:row>
    <x:row r="25">
      <x:c r="A25" s="5" t="str">
        <x:f>'02a_CSP_Contract_Alloc'!A25</x:f>
        <x:v>Grid-Constrained / Efficiency-Upside|Anthropic|2026|Amazon</x:v>
      </x:c>
      <x:c r="B25" s="5" t="str">
        <x:f>'02a_CSP_Contract_Alloc'!B25</x:f>
        <x:v>Grid-Constrained / Efficiency-Upside</x:v>
      </x:c>
      <x:c r="C25" s="5" t="str">
        <x:f>'02a_CSP_Contract_Alloc'!C25</x:f>
        <x:v>Anthropic</x:v>
      </x:c>
      <x:c r="D25" s="5" t="n">
        <x:f>'02a_CSP_Contract_Alloc'!D25</x:f>
        <x:v>2026</x:v>
      </x:c>
      <x:c r="E25" s="5" t="str">
        <x:f>'02a_CSP_Contract_Alloc'!E25</x:f>
        <x:v>Amazon</x:v>
      </x:c>
      <x:c r="F25" s="28" t="n">
        <x:f>SUMPRODUCT(('02_Inputs'!$A$2:$A$181=B25)*('02_Inputs'!$B$2:$B$181=C25)*('02_Inputs'!$C$2:$C$181=D25)*'02_Inputs'!$D$2:$D$181*'02_Inputs'!$E$2:$E$181/'02_Inputs'!$F$2:$F$181*'02_Inputs'!$G$2:$G$181*'02_Inputs'!$H$2:$H$181*1000)</x:f>
        <x:v>346.33220142203396</x:v>
      </x:c>
      <x:c r="G25" s="28" t="n">
        <x:f>'02a_CSP_Contract_Alloc'!F25</x:f>
        <x:v>1422</x:v>
      </x:c>
      <x:c r="H25" s="6" t="n">
        <x:f>'02a_CSP_Contract_Alloc'!G25</x:f>
        <x:v>1</x:v>
      </x:c>
      <x:c r="I25" s="28" t="n">
        <x:f>'02a_CSP_Contract_Alloc'!H25</x:f>
        <x:v>1422</x:v>
      </x:c>
      <x:c r="J25" s="6" t="n">
        <x:f>'02a_CSP_Contract_Alloc'!I25</x:f>
        <x:v>0.54</x:v>
      </x:c>
      <x:c r="K25" s="28" t="n">
        <x:f>'02a_CSP_Contract_Alloc'!K25</x:f>
        <x:v>767.88</x:v>
      </x:c>
      <x:c r="L25" s="28" t="n">
        <x:f>SUMIFS('02a_CSP_Contract_Alloc'!$K$2:$K$305,'02a_CSP_Contract_Alloc'!$B$2:$B$305,B25,'02a_CSP_Contract_Alloc'!$C$2:$C$305,C25,'02a_CSP_Contract_Alloc'!$D$2:$D$305,D25)</x:f>
        <x:v>1148.759818488</x:v>
      </x:c>
      <x:c r="M25" s="6" t="n">
        <x:f>IF(L25&gt;0,K25/L25,0)</x:f>
        <x:v>0.6684426001343651</x:v>
      </x:c>
      <x:c r="N25" s="28" t="n">
        <x:f>F25*M25</x:f>
        <x:v>231.50319722880303</x:v>
      </x:c>
      <x:c r="O25" s="5" t="str">
        <x:f>'02a_CSP_Contract_Alloc'!L25</x:f>
        <x:v>epoch_csp_total_power_x_user_contract_share_seed</x:v>
      </x:c>
      <x:c r="P25" s="5" t="inlineStr">
        <x:is>
          <x:t xml:space="preserve">AI company inference power is normalized across CSPs by CSP total power * AI contract share * inference share.</x:t>
        </x:is>
      </x:c>
    </x:row>
    <x:row r="26">
      <x:c r="A26" s="5" t="str">
        <x:f>'02a_CSP_Contract_Alloc'!A26</x:f>
        <x:v>Bear|Anthropic|2027|Amazon</x:v>
      </x:c>
      <x:c r="B26" s="5" t="str">
        <x:f>'02a_CSP_Contract_Alloc'!B26</x:f>
        <x:v>Bear</x:v>
      </x:c>
      <x:c r="C26" s="5" t="str">
        <x:f>'02a_CSP_Contract_Alloc'!C26</x:f>
        <x:v>Anthropic</x:v>
      </x:c>
      <x:c r="D26" s="5" t="n">
        <x:f>'02a_CSP_Contract_Alloc'!D26</x:f>
        <x:v>2027</x:v>
      </x:c>
      <x:c r="E26" s="5" t="str">
        <x:f>'02a_CSP_Contract_Alloc'!E26</x:f>
        <x:v>Amazon</x:v>
      </x:c>
      <x:c r="F26" s="28" t="n">
        <x:f>SUMPRODUCT(('02_Inputs'!$A$2:$A$181=B26)*('02_Inputs'!$B$2:$B$181=C26)*('02_Inputs'!$C$2:$C$181=D26)*'02_Inputs'!$D$2:$D$181*'02_Inputs'!$E$2:$E$181/'02_Inputs'!$F$2:$F$181*'02_Inputs'!$G$2:$G$181*'02_Inputs'!$H$2:$H$181*1000)</x:f>
        <x:v>667.8118621747882</x:v>
      </x:c>
      <x:c r="G26" s="28" t="n">
        <x:f>'02a_CSP_Contract_Alloc'!F26</x:f>
        <x:v>1422</x:v>
      </x:c>
      <x:c r="H26" s="6" t="n">
        <x:f>'02a_CSP_Contract_Alloc'!G26</x:f>
        <x:v>1</x:v>
      </x:c>
      <x:c r="I26" s="28" t="n">
        <x:f>'02a_CSP_Contract_Alloc'!H26</x:f>
        <x:v>1422</x:v>
      </x:c>
      <x:c r="J26" s="6" t="n">
        <x:f>'02a_CSP_Contract_Alloc'!I26</x:f>
        <x:v>0.49</x:v>
      </x:c>
      <x:c r="K26" s="28" t="n">
        <x:f>'02a_CSP_Contract_Alloc'!K26</x:f>
        <x:v>696.78</x:v>
      </x:c>
      <x:c r="L26" s="28" t="n">
        <x:f>SUMIFS('02a_CSP_Contract_Alloc'!$K$2:$K$305,'02a_CSP_Contract_Alloc'!$B$2:$B$305,B26,'02a_CSP_Contract_Alloc'!$C$2:$C$305,C26,'02a_CSP_Contract_Alloc'!$D$2:$D$305,D26)</x:f>
        <x:v>1124.713168628</x:v>
      </x:c>
      <x:c r="M26" s="6" t="n">
        <x:f>IF(L26&gt;0,K26/L26,0)</x:f>
        <x:v>0.619517953052847</x:v>
      </x:c>
      <x:c r="N26" s="28" t="n">
        <x:f>F26*M26</x:f>
        <x:v>413.72143787893475</x:v>
      </x:c>
      <x:c r="O26" s="5" t="str">
        <x:f>'02a_CSP_Contract_Alloc'!L26</x:f>
        <x:v>epoch_csp_total_power_x_user_contract_share_seed</x:v>
      </x:c>
      <x:c r="P26" s="5" t="inlineStr">
        <x:is>
          <x:t xml:space="preserve">AI company inference power is normalized across CSPs by CSP total power * AI contract share * inference share.</x:t>
        </x:is>
      </x:c>
    </x:row>
    <x:row r="27">
      <x:c r="A27" s="5" t="str">
        <x:f>'02a_CSP_Contract_Alloc'!A27</x:f>
        <x:v>Base|Anthropic|2027|Amazon</x:v>
      </x:c>
      <x:c r="B27" s="5" t="str">
        <x:f>'02a_CSP_Contract_Alloc'!B27</x:f>
        <x:v>Base</x:v>
      </x:c>
      <x:c r="C27" s="5" t="str">
        <x:f>'02a_CSP_Contract_Alloc'!C27</x:f>
        <x:v>Anthropic</x:v>
      </x:c>
      <x:c r="D27" s="5" t="n">
        <x:f>'02a_CSP_Contract_Alloc'!D27</x:f>
        <x:v>2027</x:v>
      </x:c>
      <x:c r="E27" s="5" t="str">
        <x:f>'02a_CSP_Contract_Alloc'!E27</x:f>
        <x:v>Amazon</x:v>
      </x:c>
      <x:c r="F27" s="28" t="n">
        <x:f>SUMPRODUCT(('02_Inputs'!$A$2:$A$181=B27)*('02_Inputs'!$B$2:$B$181=C27)*('02_Inputs'!$C$2:$C$181=D27)*'02_Inputs'!$D$2:$D$181*'02_Inputs'!$E$2:$E$181/'02_Inputs'!$F$2:$F$181*'02_Inputs'!$G$2:$G$181*'02_Inputs'!$H$2:$H$181*1000)</x:f>
        <x:v>890.5190756541313</x:v>
      </x:c>
      <x:c r="G27" s="28" t="n">
        <x:f>'02a_CSP_Contract_Alloc'!F27</x:f>
        <x:v>1422</x:v>
      </x:c>
      <x:c r="H27" s="6" t="n">
        <x:f>'02a_CSP_Contract_Alloc'!G27</x:f>
        <x:v>1</x:v>
      </x:c>
      <x:c r="I27" s="28" t="n">
        <x:f>'02a_CSP_Contract_Alloc'!H27</x:f>
        <x:v>1422</x:v>
      </x:c>
      <x:c r="J27" s="6" t="n">
        <x:f>'02a_CSP_Contract_Alloc'!I27</x:f>
        <x:v>0.575</x:v>
      </x:c>
      <x:c r="K27" s="28" t="n">
        <x:f>'02a_CSP_Contract_Alloc'!K27</x:f>
        <x:v>817.65</x:v>
      </x:c>
      <x:c r="L27" s="28" t="n">
        <x:f>SUMIFS('02a_CSP_Contract_Alloc'!$K$2:$K$305,'02a_CSP_Contract_Alloc'!$B$2:$B$305,B27,'02a_CSP_Contract_Alloc'!$C$2:$C$305,C27,'02a_CSP_Contract_Alloc'!$D$2:$D$305,D27)</x:f>
        <x:v>1319.81647339</x:v>
      </x:c>
      <x:c r="M27" s="6" t="n">
        <x:f>IF(L27&gt;0,K27/L27,0)</x:f>
        <x:v>0.6195179530528468</x:v>
      </x:c>
      <x:c r="N27" s="28" t="n">
        <x:f>F27*M27</x:f>
        <x:v>551.6925549037607</x:v>
      </x:c>
      <x:c r="O27" s="5" t="str">
        <x:f>'02a_CSP_Contract_Alloc'!L27</x:f>
        <x:v>epoch_csp_total_power_x_user_contract_share_seed</x:v>
      </x:c>
      <x:c r="P27" s="5" t="inlineStr">
        <x:is>
          <x:t xml:space="preserve">AI company inference power is normalized across CSPs by CSP total power * AI contract share * inference share.</x:t>
        </x:is>
      </x:c>
    </x:row>
    <x:row r="28">
      <x:c r="A28" s="5" t="str">
        <x:f>'02a_CSP_Contract_Alloc'!A28</x:f>
        <x:v>Bull|Anthropic|2027|Amazon</x:v>
      </x:c>
      <x:c r="B28" s="5" t="str">
        <x:f>'02a_CSP_Contract_Alloc'!B28</x:f>
        <x:v>Bull</x:v>
      </x:c>
      <x:c r="C28" s="5" t="str">
        <x:f>'02a_CSP_Contract_Alloc'!C28</x:f>
        <x:v>Anthropic</x:v>
      </x:c>
      <x:c r="D28" s="5" t="n">
        <x:f>'02a_CSP_Contract_Alloc'!D28</x:f>
        <x:v>2027</x:v>
      </x:c>
      <x:c r="E28" s="5" t="str">
        <x:f>'02a_CSP_Contract_Alloc'!E28</x:f>
        <x:v>Amazon</x:v>
      </x:c>
      <x:c r="F28" s="28" t="n">
        <x:f>SUMPRODUCT(('02_Inputs'!$A$2:$A$181=B28)*('02_Inputs'!$B$2:$B$181=C28)*('02_Inputs'!$C$2:$C$181=D28)*'02_Inputs'!$D$2:$D$181*'02_Inputs'!$E$2:$E$181/'02_Inputs'!$F$2:$F$181*'02_Inputs'!$G$2:$G$181*'02_Inputs'!$H$2:$H$181*1000)</x:f>
        <x:v>1059.4033984669493</x:v>
      </x:c>
      <x:c r="G28" s="28" t="n">
        <x:f>'02a_CSP_Contract_Alloc'!F28</x:f>
        <x:v>1422</x:v>
      </x:c>
      <x:c r="H28" s="6" t="n">
        <x:f>'02a_CSP_Contract_Alloc'!G28</x:f>
        <x:v>1</x:v>
      </x:c>
      <x:c r="I28" s="28" t="n">
        <x:f>'02a_CSP_Contract_Alloc'!H28</x:f>
        <x:v>1422</x:v>
      </x:c>
      <x:c r="J28" s="6" t="n">
        <x:f>'02a_CSP_Contract_Alloc'!I28</x:f>
        <x:v>0.632</x:v>
      </x:c>
      <x:c r="K28" s="28" t="n">
        <x:f>'02a_CSP_Contract_Alloc'!K28</x:f>
        <x:v>898.7040000000001</x:v>
      </x:c>
      <x:c r="L28" s="28" t="n">
        <x:f>SUMIFS('02a_CSP_Contract_Alloc'!$K$2:$K$305,'02a_CSP_Contract_Alloc'!$B$2:$B$305,B28,'02a_CSP_Contract_Alloc'!$C$2:$C$305,C28,'02a_CSP_Contract_Alloc'!$D$2:$D$305,D28)</x:f>
        <x:v>1450.6504542304</x:v>
      </x:c>
      <x:c r="M28" s="6" t="n">
        <x:f>IF(L28&gt;0,K28/L28,0)</x:f>
        <x:v>0.619517953052847</x:v>
      </x:c>
      <x:c r="N28" s="28" t="n">
        <x:f>F28*M28</x:f>
        <x:v>656.319424875474</x:v>
      </x:c>
      <x:c r="O28" s="5" t="str">
        <x:f>'02a_CSP_Contract_Alloc'!L28</x:f>
        <x:v>epoch_csp_total_power_x_user_contract_share_seed</x:v>
      </x:c>
      <x:c r="P28" s="5" t="inlineStr">
        <x:is>
          <x:t xml:space="preserve">AI company inference power is normalized across CSPs by CSP total power * AI contract share * inference share.</x:t>
        </x:is>
      </x:c>
    </x:row>
    <x:row r="29">
      <x:c r="A29" s="5" t="str">
        <x:f>'02a_CSP_Contract_Alloc'!A29</x:f>
        <x:v>Grid-Constrained / Efficiency-Upside|Anthropic|2027|Amazon</x:v>
      </x:c>
      <x:c r="B29" s="5" t="str">
        <x:f>'02a_CSP_Contract_Alloc'!B29</x:f>
        <x:v>Grid-Constrained / Efficiency-Upside</x:v>
      </x:c>
      <x:c r="C29" s="5" t="str">
        <x:f>'02a_CSP_Contract_Alloc'!C29</x:f>
        <x:v>Anthropic</x:v>
      </x:c>
      <x:c r="D29" s="5" t="n">
        <x:f>'02a_CSP_Contract_Alloc'!D29</x:f>
        <x:v>2027</x:v>
      </x:c>
      <x:c r="E29" s="5" t="str">
        <x:f>'02a_CSP_Contract_Alloc'!E29</x:f>
        <x:v>Amazon</x:v>
      </x:c>
      <x:c r="F29" s="28" t="n">
        <x:f>SUMPRODUCT(('02_Inputs'!$A$2:$A$181=B29)*('02_Inputs'!$B$2:$B$181=C29)*('02_Inputs'!$C$2:$C$181=D29)*'02_Inputs'!$D$2:$D$181*'02_Inputs'!$E$2:$E$181/'02_Inputs'!$F$2:$F$181*'02_Inputs'!$G$2:$G$181*'02_Inputs'!$H$2:$H$181*1000)</x:f>
        <x:v>780.5593220338983</x:v>
      </x:c>
      <x:c r="G29" s="28" t="n">
        <x:f>'02a_CSP_Contract_Alloc'!F29</x:f>
        <x:v>1422</x:v>
      </x:c>
      <x:c r="H29" s="6" t="n">
        <x:f>'02a_CSP_Contract_Alloc'!G29</x:f>
        <x:v>1</x:v>
      </x:c>
      <x:c r="I29" s="28" t="n">
        <x:f>'02a_CSP_Contract_Alloc'!H29</x:f>
        <x:v>1422</x:v>
      </x:c>
      <x:c r="J29" s="6" t="n">
        <x:f>'02a_CSP_Contract_Alloc'!I29</x:f>
        <x:v>0.6</x:v>
      </x:c>
      <x:c r="K29" s="28" t="n">
        <x:f>'02a_CSP_Contract_Alloc'!K29</x:f>
        <x:v>853.1999999999999</x:v>
      </x:c>
      <x:c r="L29" s="28" t="n">
        <x:f>SUMIFS('02a_CSP_Contract_Alloc'!$K$2:$K$305,'02a_CSP_Contract_Alloc'!$B$2:$B$305,B29,'02a_CSP_Contract_Alloc'!$C$2:$C$305,C29,'02a_CSP_Contract_Alloc'!$D$2:$D$305,D29)</x:f>
        <x:v>1377.19979832</x:v>
      </x:c>
      <x:c r="M29" s="6" t="n">
        <x:f>IF(L29&gt;0,K29/L29,0)</x:f>
        <x:v>0.619517953052847</x:v>
      </x:c>
      <x:c r="N29" s="28" t="n">
        <x:f>F29*M29</x:f>
        <x:v>483.57051342275867</x:v>
      </x:c>
      <x:c r="O29" s="5" t="str">
        <x:f>'02a_CSP_Contract_Alloc'!L29</x:f>
        <x:v>epoch_csp_total_power_x_user_contract_share_seed</x:v>
      </x:c>
      <x:c r="P29" s="5" t="inlineStr">
        <x:is>
          <x:t xml:space="preserve">AI company inference power is normalized across CSPs by CSP total power * AI contract share * inference share.</x:t>
        </x:is>
      </x:c>
    </x:row>
    <x:row r="30">
      <x:c r="A30" s="5" t="str">
        <x:f>'02a_CSP_Contract_Alloc'!A30</x:f>
        <x:v>Bear|Anthropic|2028|Amazon</x:v>
      </x:c>
      <x:c r="B30" s="5" t="str">
        <x:f>'02a_CSP_Contract_Alloc'!B30</x:f>
        <x:v>Bear</x:v>
      </x:c>
      <x:c r="C30" s="5" t="str">
        <x:f>'02a_CSP_Contract_Alloc'!C30</x:f>
        <x:v>Anthropic</x:v>
      </x:c>
      <x:c r="D30" s="5" t="n">
        <x:f>'02a_CSP_Contract_Alloc'!D30</x:f>
        <x:v>2028</x:v>
      </x:c>
      <x:c r="E30" s="5" t="str">
        <x:f>'02a_CSP_Contract_Alloc'!E30</x:f>
        <x:v>Amazon</x:v>
      </x:c>
      <x:c r="F30" s="28" t="n">
        <x:f>SUMPRODUCT(('02_Inputs'!$A$2:$A$181=B30)*('02_Inputs'!$B$2:$B$181=C30)*('02_Inputs'!$C$2:$C$181=D30)*'02_Inputs'!$D$2:$D$181*'02_Inputs'!$E$2:$E$181/'02_Inputs'!$F$2:$F$181*'02_Inputs'!$G$2:$G$181*'02_Inputs'!$H$2:$H$181*1000)</x:f>
        <x:v>1099.9983001652542</x:v>
      </x:c>
      <x:c r="G30" s="28" t="n">
        <x:f>'02a_CSP_Contract_Alloc'!F30</x:f>
        <x:v>3448</x:v>
      </x:c>
      <x:c r="H30" s="6" t="n">
        <x:f>'02a_CSP_Contract_Alloc'!G30</x:f>
        <x:v>1</x:v>
      </x:c>
      <x:c r="I30" s="28" t="n">
        <x:f>'02a_CSP_Contract_Alloc'!H30</x:f>
        <x:v>3448</x:v>
      </x:c>
      <x:c r="J30" s="6" t="n">
        <x:f>'02a_CSP_Contract_Alloc'!I30</x:f>
        <x:v>0.54</x:v>
      </x:c>
      <x:c r="K30" s="28" t="n">
        <x:f>'02a_CSP_Contract_Alloc'!K30</x:f>
        <x:v>1861.92</x:v>
      </x:c>
      <x:c r="L30" s="28" t="n">
        <x:f>SUMIFS('02a_CSP_Contract_Alloc'!$K$2:$K$305,'02a_CSP_Contract_Alloc'!$B$2:$B$305,B30,'02a_CSP_Contract_Alloc'!$C$2:$C$305,C30,'02a_CSP_Contract_Alloc'!$D$2:$D$305,D30)</x:f>
        <x:v>2333.519818488</x:v>
      </x:c>
      <x:c r="M30" s="6" t="n">
        <x:f>IF(L30&gt;0,K30/L30,0)</x:f>
        <x:v>0.7979019441996544</x:v>
      </x:c>
      <x:c r="N30" s="28" t="n">
        <x:f>F30*M30</x:f>
        <x:v>877.6907823181714</x:v>
      </x:c>
      <x:c r="O30" s="5" t="str">
        <x:f>'02a_CSP_Contract_Alloc'!L30</x:f>
        <x:v>epoch_csp_total_power_x_user_contract_share_seed</x:v>
      </x:c>
      <x:c r="P30" s="5" t="inlineStr">
        <x:is>
          <x:t xml:space="preserve">AI company inference power is normalized across CSPs by CSP total power * AI contract share * inference share.</x:t>
        </x:is>
      </x:c>
    </x:row>
    <x:row r="31">
      <x:c r="A31" s="5" t="str">
        <x:f>'02a_CSP_Contract_Alloc'!A31</x:f>
        <x:v>Base|Anthropic|2028|Amazon</x:v>
      </x:c>
      <x:c r="B31" s="5" t="str">
        <x:f>'02a_CSP_Contract_Alloc'!B31</x:f>
        <x:v>Base</x:v>
      </x:c>
      <x:c r="C31" s="5" t="str">
        <x:f>'02a_CSP_Contract_Alloc'!C31</x:f>
        <x:v>Anthropic</x:v>
      </x:c>
      <x:c r="D31" s="5" t="n">
        <x:f>'02a_CSP_Contract_Alloc'!D31</x:f>
        <x:v>2028</x:v>
      </x:c>
      <x:c r="E31" s="5" t="str">
        <x:f>'02a_CSP_Contract_Alloc'!E31</x:f>
        <x:v>Amazon</x:v>
      </x:c>
      <x:c r="F31" s="28" t="n">
        <x:f>SUMPRODUCT(('02_Inputs'!$A$2:$A$181=B31)*('02_Inputs'!$B$2:$B$181=C31)*('02_Inputs'!$C$2:$C$181=D31)*'02_Inputs'!$D$2:$D$181*'02_Inputs'!$E$2:$E$181/'02_Inputs'!$F$2:$F$181*'02_Inputs'!$G$2:$G$181*'02_Inputs'!$H$2:$H$181*1000)</x:f>
        <x:v>1492.2457650076271</x:v>
      </x:c>
      <x:c r="G31" s="28" t="n">
        <x:f>'02a_CSP_Contract_Alloc'!F31</x:f>
        <x:v>3448</x:v>
      </x:c>
      <x:c r="H31" s="6" t="n">
        <x:f>'02a_CSP_Contract_Alloc'!G31</x:f>
        <x:v>1</x:v>
      </x:c>
      <x:c r="I31" s="28" t="n">
        <x:f>'02a_CSP_Contract_Alloc'!H31</x:f>
        <x:v>3448</x:v>
      </x:c>
      <x:c r="J31" s="6" t="n">
        <x:f>'02a_CSP_Contract_Alloc'!I31</x:f>
        <x:v>0.63</x:v>
      </x:c>
      <x:c r="K31" s="28" t="n">
        <x:f>'02a_CSP_Contract_Alloc'!K31</x:f>
        <x:v>2172.2400000000002</x:v>
      </x:c>
      <x:c r="L31" s="28" t="n">
        <x:f>SUMIFS('02a_CSP_Contract_Alloc'!$K$2:$K$305,'02a_CSP_Contract_Alloc'!$B$2:$B$305,B31,'02a_CSP_Contract_Alloc'!$C$2:$C$305,C31,'02a_CSP_Contract_Alloc'!$D$2:$D$305,D31)</x:f>
        <x:v>2722.4397882360004</x:v>
      </x:c>
      <x:c r="M31" s="6" t="n">
        <x:f>IF(L31&gt;0,K31/L31,0)</x:f>
        <x:v>0.7979019441996544</x:v>
      </x:c>
      <x:c r="N31" s="28" t="n">
        <x:f>F31*M31</x:f>
        <x:v>1190.6657971232864</x:v>
      </x:c>
      <x:c r="O31" s="5" t="str">
        <x:f>'02a_CSP_Contract_Alloc'!L31</x:f>
        <x:v>epoch_csp_total_power_x_user_contract_share_seed</x:v>
      </x:c>
      <x:c r="P31" s="5" t="inlineStr">
        <x:is>
          <x:t xml:space="preserve">AI company inference power is normalized across CSPs by CSP total power * AI contract share * inference share.</x:t>
        </x:is>
      </x:c>
    </x:row>
    <x:row r="32">
      <x:c r="A32" s="5" t="str">
        <x:f>'02a_CSP_Contract_Alloc'!A32</x:f>
        <x:v>Bull|Anthropic|2028|Amazon</x:v>
      </x:c>
      <x:c r="B32" s="5" t="str">
        <x:f>'02a_CSP_Contract_Alloc'!B32</x:f>
        <x:v>Bull</x:v>
      </x:c>
      <x:c r="C32" s="5" t="str">
        <x:f>'02a_CSP_Contract_Alloc'!C32</x:f>
        <x:v>Anthropic</x:v>
      </x:c>
      <x:c r="D32" s="5" t="n">
        <x:f>'02a_CSP_Contract_Alloc'!D32</x:f>
        <x:v>2028</x:v>
      </x:c>
      <x:c r="E32" s="5" t="str">
        <x:f>'02a_CSP_Contract_Alloc'!E32</x:f>
        <x:v>Amazon</x:v>
      </x:c>
      <x:c r="F32" s="28" t="n">
        <x:f>SUMPRODUCT(('02_Inputs'!$A$2:$A$181=B32)*('02_Inputs'!$B$2:$B$181=C32)*('02_Inputs'!$C$2:$C$181=D32)*'02_Inputs'!$D$2:$D$181*'02_Inputs'!$E$2:$E$181/'02_Inputs'!$F$2:$F$181*'02_Inputs'!$G$2:$G$181*'02_Inputs'!$H$2:$H$181*1000)</x:f>
        <x:v>1835.6481241963984</x:v>
      </x:c>
      <x:c r="G32" s="28" t="n">
        <x:f>'02a_CSP_Contract_Alloc'!F32</x:f>
        <x:v>3448</x:v>
      </x:c>
      <x:c r="H32" s="6" t="n">
        <x:f>'02a_CSP_Contract_Alloc'!G32</x:f>
        <x:v>1</x:v>
      </x:c>
      <x:c r="I32" s="28" t="n">
        <x:f>'02a_CSP_Contract_Alloc'!H32</x:f>
        <x:v>3448</x:v>
      </x:c>
      <x:c r="J32" s="6" t="n">
        <x:f>'02a_CSP_Contract_Alloc'!I32</x:f>
        <x:v>0.695</x:v>
      </x:c>
      <x:c r="K32" s="28" t="n">
        <x:f>'02a_CSP_Contract_Alloc'!K32</x:f>
        <x:v>2396.3599999999997</x:v>
      </x:c>
      <x:c r="L32" s="28" t="n">
        <x:f>SUMIFS('02a_CSP_Contract_Alloc'!$K$2:$K$305,'02a_CSP_Contract_Alloc'!$B$2:$B$305,B32,'02a_CSP_Contract_Alloc'!$C$2:$C$305,C32,'02a_CSP_Contract_Alloc'!$D$2:$D$305,D32)</x:f>
        <x:v>3003.326433054</x:v>
      </x:c>
      <x:c r="M32" s="6" t="n">
        <x:f>IF(L32&gt;0,K32/L32,0)</x:f>
        <x:v>0.7979019441996543</x:v>
      </x:c>
      <x:c r="N32" s="28" t="n">
        <x:f>F32*M32</x:f>
        <x:v>1464.6672071627547</x:v>
      </x:c>
      <x:c r="O32" s="5" t="str">
        <x:f>'02a_CSP_Contract_Alloc'!L32</x:f>
        <x:v>epoch_csp_total_power_x_user_contract_share_seed</x:v>
      </x:c>
      <x:c r="P32" s="5" t="inlineStr">
        <x:is>
          <x:t xml:space="preserve">AI company inference power is normalized across CSPs by CSP total power * AI contract share * inference share.</x:t>
        </x:is>
      </x:c>
    </x:row>
    <x:row r="33">
      <x:c r="A33" s="5" t="str">
        <x:f>'02a_CSP_Contract_Alloc'!A33</x:f>
        <x:v>Grid-Constrained / Efficiency-Upside|Anthropic|2028|Amazon</x:v>
      </x:c>
      <x:c r="B33" s="5" t="str">
        <x:f>'02a_CSP_Contract_Alloc'!B33</x:f>
        <x:v>Grid-Constrained / Efficiency-Upside</x:v>
      </x:c>
      <x:c r="C33" s="5" t="str">
        <x:f>'02a_CSP_Contract_Alloc'!C33</x:f>
        <x:v>Anthropic</x:v>
      </x:c>
      <x:c r="D33" s="5" t="n">
        <x:f>'02a_CSP_Contract_Alloc'!D33</x:f>
        <x:v>2028</x:v>
      </x:c>
      <x:c r="E33" s="5" t="str">
        <x:f>'02a_CSP_Contract_Alloc'!E33</x:f>
        <x:v>Amazon</x:v>
      </x:c>
      <x:c r="F33" s="28" t="n">
        <x:f>SUMPRODUCT(('02_Inputs'!$A$2:$A$181=B33)*('02_Inputs'!$B$2:$B$181=C33)*('02_Inputs'!$C$2:$C$181=D33)*'02_Inputs'!$D$2:$D$181*'02_Inputs'!$E$2:$E$181/'02_Inputs'!$F$2:$F$181*'02_Inputs'!$G$2:$G$181*'02_Inputs'!$H$2:$H$181*1000)</x:f>
        <x:v>1250.644079822034</x:v>
      </x:c>
      <x:c r="G33" s="28" t="n">
        <x:f>'02a_CSP_Contract_Alloc'!F33</x:f>
        <x:v>3448</x:v>
      </x:c>
      <x:c r="H33" s="6" t="n">
        <x:f>'02a_CSP_Contract_Alloc'!G33</x:f>
        <x:v>1</x:v>
      </x:c>
      <x:c r="I33" s="28" t="n">
        <x:f>'02a_CSP_Contract_Alloc'!H33</x:f>
        <x:v>3448</x:v>
      </x:c>
      <x:c r="J33" s="6" t="n">
        <x:f>'02a_CSP_Contract_Alloc'!I33</x:f>
        <x:v>0.66</x:v>
      </x:c>
      <x:c r="K33" s="28" t="n">
        <x:f>'02a_CSP_Contract_Alloc'!K33</x:f>
        <x:v>2275.6800000000003</x:v>
      </x:c>
      <x:c r="L33" s="28" t="n">
        <x:f>SUMIFS('02a_CSP_Contract_Alloc'!$K$2:$K$305,'02a_CSP_Contract_Alloc'!$B$2:$B$305,B33,'02a_CSP_Contract_Alloc'!$C$2:$C$305,C33,'02a_CSP_Contract_Alloc'!$D$2:$D$305,D33)</x:f>
        <x:v>2852.0797781520005</x:v>
      </x:c>
      <x:c r="M33" s="6" t="n">
        <x:f>IF(L33&gt;0,K33/L33,0)</x:f>
        <x:v>0.7979019441996544</x:v>
      </x:c>
      <x:c r="N33" s="28" t="n">
        <x:f>F33*M33</x:f>
        <x:v>997.8913427917887</x:v>
      </x:c>
      <x:c r="O33" s="5" t="str">
        <x:f>'02a_CSP_Contract_Alloc'!L33</x:f>
        <x:v>epoch_csp_total_power_x_user_contract_share_seed</x:v>
      </x:c>
      <x:c r="P33" s="5" t="inlineStr">
        <x:is>
          <x:t xml:space="preserve">AI company inference power is normalized across CSPs by CSP total power * AI contract share * inference share.</x:t>
        </x:is>
      </x:c>
    </x:row>
    <x:row r="34">
      <x:c r="A34" s="5" t="str">
        <x:f>'02a_CSP_Contract_Alloc'!A34</x:f>
        <x:v>Bear|Anthropic|2029|Amazon</x:v>
      </x:c>
      <x:c r="B34" s="5" t="str">
        <x:f>'02a_CSP_Contract_Alloc'!B34</x:f>
        <x:v>Bear</x:v>
      </x:c>
      <x:c r="C34" s="5" t="str">
        <x:f>'02a_CSP_Contract_Alloc'!C34</x:f>
        <x:v>Anthropic</x:v>
      </x:c>
      <x:c r="D34" s="5" t="n">
        <x:f>'02a_CSP_Contract_Alloc'!D34</x:f>
        <x:v>2029</x:v>
      </x:c>
      <x:c r="E34" s="5" t="str">
        <x:f>'02a_CSP_Contract_Alloc'!E34</x:f>
        <x:v>Amazon</x:v>
      </x:c>
      <x:c r="F34" s="28" t="n">
        <x:f>SUMPRODUCT(('02_Inputs'!$A$2:$A$181=B34)*('02_Inputs'!$B$2:$B$181=C34)*('02_Inputs'!$C$2:$C$181=D34)*'02_Inputs'!$D$2:$D$181*'02_Inputs'!$E$2:$E$181/'02_Inputs'!$F$2:$F$181*'02_Inputs'!$G$2:$G$181*'02_Inputs'!$H$2:$H$181*1000)</x:f>
        <x:v>1580.25</x:v>
      </x:c>
      <x:c r="G34" s="28" t="n">
        <x:f>'02a_CSP_Contract_Alloc'!F34</x:f>
        <x:v>3448</x:v>
      </x:c>
      <x:c r="H34" s="6" t="n">
        <x:f>'02a_CSP_Contract_Alloc'!G34</x:f>
        <x:v>1</x:v>
      </x:c>
      <x:c r="I34" s="28" t="n">
        <x:f>'02a_CSP_Contract_Alloc'!H34</x:f>
        <x:v>3448</x:v>
      </x:c>
      <x:c r="J34" s="6" t="n">
        <x:f>'02a_CSP_Contract_Alloc'!I34</x:f>
        <x:v>0.59</x:v>
      </x:c>
      <x:c r="K34" s="28" t="n">
        <x:f>'02a_CSP_Contract_Alloc'!K34</x:f>
        <x:v>2034.32</x:v>
      </x:c>
      <x:c r="L34" s="28" t="n">
        <x:f>SUMIFS('02a_CSP_Contract_Alloc'!$K$2:$K$305,'02a_CSP_Contract_Alloc'!$B$2:$B$305,B34,'02a_CSP_Contract_Alloc'!$C$2:$C$305,C34,'02a_CSP_Contract_Alloc'!$D$2:$D$305,D34)</x:f>
        <x:v>2549.586468348</x:v>
      </x:c>
      <x:c r="M34" s="6" t="n">
        <x:f>IF(L34&gt;0,K34/L34,0)</x:f>
        <x:v>0.7979019441996544</x:v>
      </x:c>
      <x:c r="N34" s="28" t="n">
        <x:f>F34*M34</x:f>
        <x:v>1260.884547321504</x:v>
      </x:c>
      <x:c r="O34" s="5" t="str">
        <x:f>'02a_CSP_Contract_Alloc'!L34</x:f>
        <x:v>epoch_csp_total_power_x_user_contract_share_seed</x:v>
      </x:c>
      <x:c r="P34" s="5" t="inlineStr">
        <x:is>
          <x:t xml:space="preserve">AI company inference power is normalized across CSPs by CSP total power * AI contract share * inference share.</x:t>
        </x:is>
      </x:c>
    </x:row>
    <x:row r="35">
      <x:c r="A35" s="5" t="str">
        <x:f>'02a_CSP_Contract_Alloc'!A35</x:f>
        <x:v>Base|Anthropic|2029|Amazon</x:v>
      </x:c>
      <x:c r="B35" s="5" t="str">
        <x:f>'02a_CSP_Contract_Alloc'!B35</x:f>
        <x:v>Base</x:v>
      </x:c>
      <x:c r="C35" s="5" t="str">
        <x:f>'02a_CSP_Contract_Alloc'!C35</x:f>
        <x:v>Anthropic</x:v>
      </x:c>
      <x:c r="D35" s="5" t="n">
        <x:f>'02a_CSP_Contract_Alloc'!D35</x:f>
        <x:v>2029</x:v>
      </x:c>
      <x:c r="E35" s="5" t="str">
        <x:f>'02a_CSP_Contract_Alloc'!E35</x:f>
        <x:v>Amazon</x:v>
      </x:c>
      <x:c r="F35" s="28" t="n">
        <x:f>SUMPRODUCT(('02_Inputs'!$A$2:$A$181=B35)*('02_Inputs'!$B$2:$B$181=C35)*('02_Inputs'!$C$2:$C$181=D35)*'02_Inputs'!$D$2:$D$181*'02_Inputs'!$E$2:$E$181/'02_Inputs'!$F$2:$F$181*'02_Inputs'!$G$2:$G$181*'02_Inputs'!$H$2:$H$181*1000)</x:f>
        <x:v>2184.1631224882417</x:v>
      </x:c>
      <x:c r="G35" s="28" t="n">
        <x:f>'02a_CSP_Contract_Alloc'!F35</x:f>
        <x:v>3448</x:v>
      </x:c>
      <x:c r="H35" s="6" t="n">
        <x:f>'02a_CSP_Contract_Alloc'!G35</x:f>
        <x:v>1</x:v>
      </x:c>
      <x:c r="I35" s="28" t="n">
        <x:f>'02a_CSP_Contract_Alloc'!H35</x:f>
        <x:v>3448</x:v>
      </x:c>
      <x:c r="J35" s="6" t="n">
        <x:f>'02a_CSP_Contract_Alloc'!I35</x:f>
        <x:v>0.685</x:v>
      </x:c>
      <x:c r="K35" s="28" t="n">
        <x:f>'02a_CSP_Contract_Alloc'!K35</x:f>
        <x:v>2361.88</x:v>
      </x:c>
      <x:c r="L35" s="28" t="n">
        <x:f>SUMIFS('02a_CSP_Contract_Alloc'!$K$2:$K$305,'02a_CSP_Contract_Alloc'!$B$2:$B$305,B35,'02a_CSP_Contract_Alloc'!$C$2:$C$305,C35,'02a_CSP_Contract_Alloc'!$D$2:$D$305,D35)</x:f>
        <x:v>2960.113103082</x:v>
      </x:c>
      <x:c r="M35" s="6" t="n">
        <x:f>IF(L35&gt;0,K35/L35,0)</x:f>
        <x:v>0.7979019441996544</x:v>
      </x:c>
      <x:c r="N35" s="28" t="n">
        <x:f>F35*M35</x:f>
        <x:v>1742.748001882556</x:v>
      </x:c>
      <x:c r="O35" s="5" t="str">
        <x:f>'02a_CSP_Contract_Alloc'!L35</x:f>
        <x:v>epoch_csp_total_power_x_user_contract_share_seed</x:v>
      </x:c>
      <x:c r="P35" s="5" t="inlineStr">
        <x:is>
          <x:t xml:space="preserve">AI company inference power is normalized across CSPs by CSP total power * AI contract share * inference share.</x:t>
        </x:is>
      </x:c>
    </x:row>
    <x:row r="36">
      <x:c r="A36" s="5" t="str">
        <x:f>'02a_CSP_Contract_Alloc'!A36</x:f>
        <x:v>Bull|Anthropic|2029|Amazon</x:v>
      </x:c>
      <x:c r="B36" s="5" t="str">
        <x:f>'02a_CSP_Contract_Alloc'!B36</x:f>
        <x:v>Bull</x:v>
      </x:c>
      <x:c r="C36" s="5" t="str">
        <x:f>'02a_CSP_Contract_Alloc'!C36</x:f>
        <x:v>Anthropic</x:v>
      </x:c>
      <x:c r="D36" s="5" t="n">
        <x:f>'02a_CSP_Contract_Alloc'!D36</x:f>
        <x:v>2029</x:v>
      </x:c>
      <x:c r="E36" s="5" t="str">
        <x:f>'02a_CSP_Contract_Alloc'!E36</x:f>
        <x:v>Amazon</x:v>
      </x:c>
      <x:c r="F36" s="28" t="n">
        <x:f>SUMPRODUCT(('02_Inputs'!$A$2:$A$181=B36)*('02_Inputs'!$B$2:$B$181=C36)*('02_Inputs'!$C$2:$C$181=D36)*'02_Inputs'!$D$2:$D$181*'02_Inputs'!$E$2:$E$181/'02_Inputs'!$F$2:$F$181*'02_Inputs'!$G$2:$G$181*'02_Inputs'!$H$2:$H$181*1000)</x:f>
        <x:v>2773.252214438644</x:v>
      </x:c>
      <x:c r="G36" s="28" t="n">
        <x:f>'02a_CSP_Contract_Alloc'!F36</x:f>
        <x:v>3448</x:v>
      </x:c>
      <x:c r="H36" s="6" t="n">
        <x:f>'02a_CSP_Contract_Alloc'!G36</x:f>
        <x:v>1</x:v>
      </x:c>
      <x:c r="I36" s="28" t="n">
        <x:f>'02a_CSP_Contract_Alloc'!H36</x:f>
        <x:v>3448</x:v>
      </x:c>
      <x:c r="J36" s="6" t="n">
        <x:f>'02a_CSP_Contract_Alloc'!I36</x:f>
        <x:v>0.758</x:v>
      </x:c>
      <x:c r="K36" s="28" t="n">
        <x:f>'02a_CSP_Contract_Alloc'!K36</x:f>
        <x:v>2613.584</x:v>
      </x:c>
      <x:c r="L36" s="28" t="n">
        <x:f>SUMIFS('02a_CSP_Contract_Alloc'!$K$2:$K$305,'02a_CSP_Contract_Alloc'!$B$2:$B$305,B36,'02a_CSP_Contract_Alloc'!$C$2:$C$305,C36,'02a_CSP_Contract_Alloc'!$D$2:$D$305,D36)</x:f>
        <x:v>3275.5704118776002</x:v>
      </x:c>
      <x:c r="M36" s="6" t="n">
        <x:f>IF(L36&gt;0,K36/L36,0)</x:f>
        <x:v>0.7979019441996543</x:v>
      </x:c>
      <x:c r="N36" s="28" t="n">
        <x:f>F36*M36</x:f>
        <x:v>2212.7833336565905</x:v>
      </x:c>
      <x:c r="O36" s="5" t="str">
        <x:f>'02a_CSP_Contract_Alloc'!L36</x:f>
        <x:v>epoch_csp_total_power_x_user_contract_share_seed</x:v>
      </x:c>
      <x:c r="P36" s="5" t="inlineStr">
        <x:is>
          <x:t xml:space="preserve">AI company inference power is normalized across CSPs by CSP total power * AI contract share * inference share.</x:t>
        </x:is>
      </x:c>
    </x:row>
    <x:row r="37">
      <x:c r="A37" s="5" t="str">
        <x:f>'02a_CSP_Contract_Alloc'!A37</x:f>
        <x:v>Grid-Constrained / Efficiency-Upside|Anthropic|2029|Amazon</x:v>
      </x:c>
      <x:c r="B37" s="5" t="str">
        <x:f>'02a_CSP_Contract_Alloc'!B37</x:f>
        <x:v>Grid-Constrained / Efficiency-Upside</x:v>
      </x:c>
      <x:c r="C37" s="5" t="str">
        <x:f>'02a_CSP_Contract_Alloc'!C37</x:f>
        <x:v>Anthropic</x:v>
      </x:c>
      <x:c r="D37" s="5" t="n">
        <x:f>'02a_CSP_Contract_Alloc'!D37</x:f>
        <x:v>2029</x:v>
      </x:c>
      <x:c r="E37" s="5" t="str">
        <x:f>'02a_CSP_Contract_Alloc'!E37</x:f>
        <x:v>Amazon</x:v>
      </x:c>
      <x:c r="F37" s="28" t="n">
        <x:f>SUMPRODUCT(('02_Inputs'!$A$2:$A$181=B37)*('02_Inputs'!$B$2:$B$181=C37)*('02_Inputs'!$C$2:$C$181=D37)*'02_Inputs'!$D$2:$D$181*'02_Inputs'!$E$2:$E$181/'02_Inputs'!$F$2:$F$181*'02_Inputs'!$G$2:$G$181*'02_Inputs'!$H$2:$H$181*1000)</x:f>
        <x:v>1744.779651833898</x:v>
      </x:c>
      <x:c r="G37" s="28" t="n">
        <x:f>'02a_CSP_Contract_Alloc'!F37</x:f>
        <x:v>3448</x:v>
      </x:c>
      <x:c r="H37" s="6" t="n">
        <x:f>'02a_CSP_Contract_Alloc'!G37</x:f>
        <x:v>1</x:v>
      </x:c>
      <x:c r="I37" s="28" t="n">
        <x:f>'02a_CSP_Contract_Alloc'!H37</x:f>
        <x:v>3448</x:v>
      </x:c>
      <x:c r="J37" s="6" t="n">
        <x:f>'02a_CSP_Contract_Alloc'!I37</x:f>
        <x:v>0.72</x:v>
      </x:c>
      <x:c r="K37" s="28" t="n">
        <x:f>'02a_CSP_Contract_Alloc'!K37</x:f>
        <x:v>2482.56</x:v>
      </x:c>
      <x:c r="L37" s="28" t="n">
        <x:f>SUMIFS('02a_CSP_Contract_Alloc'!$K$2:$K$305,'02a_CSP_Contract_Alloc'!$B$2:$B$305,B37,'02a_CSP_Contract_Alloc'!$C$2:$C$305,C37,'02a_CSP_Contract_Alloc'!$D$2:$D$305,D37)</x:f>
        <x:v>3111.3597579839998</x:v>
      </x:c>
      <x:c r="M37" s="6" t="n">
        <x:f>IF(L37&gt;0,K37/L37,0)</x:f>
        <x:v>0.7979019441996545</x:v>
      </x:c>
      <x:c r="N37" s="28" t="n">
        <x:f>F37*M37</x:f>
        <x:v>1392.1630763982637</x:v>
      </x:c>
      <x:c r="O37" s="5" t="str">
        <x:f>'02a_CSP_Contract_Alloc'!L37</x:f>
        <x:v>epoch_csp_total_power_x_user_contract_share_seed</x:v>
      </x:c>
      <x:c r="P37" s="5" t="inlineStr">
        <x:is>
          <x:t xml:space="preserve">AI company inference power is normalized across CSPs by CSP total power * AI contract share * inference share.</x:t>
        </x:is>
      </x:c>
    </x:row>
    <x:row r="38">
      <x:c r="A38" s="5" t="str">
        <x:f>'02a_CSP_Contract_Alloc'!A38</x:f>
        <x:v>Bear|Anthropic|2030|Amazon</x:v>
      </x:c>
      <x:c r="B38" s="5" t="str">
        <x:f>'02a_CSP_Contract_Alloc'!B38</x:f>
        <x:v>Bear</x:v>
      </x:c>
      <x:c r="C38" s="5" t="str">
        <x:f>'02a_CSP_Contract_Alloc'!C38</x:f>
        <x:v>Anthropic</x:v>
      </x:c>
      <x:c r="D38" s="5" t="n">
        <x:f>'02a_CSP_Contract_Alloc'!D38</x:f>
        <x:v>2030</x:v>
      </x:c>
      <x:c r="E38" s="5" t="str">
        <x:f>'02a_CSP_Contract_Alloc'!E38</x:f>
        <x:v>Amazon</x:v>
      </x:c>
      <x:c r="F38" s="28" t="n">
        <x:f>SUMPRODUCT(('02_Inputs'!$A$2:$A$181=B38)*('02_Inputs'!$B$2:$B$181=C38)*('02_Inputs'!$C$2:$C$181=D38)*'02_Inputs'!$D$2:$D$181*'02_Inputs'!$E$2:$E$181/'02_Inputs'!$F$2:$F$181*'02_Inputs'!$G$2:$G$181*'02_Inputs'!$H$2:$H$181*1000)</x:f>
        <x:v>2103.6474436338985</x:v>
      </x:c>
      <x:c r="G38" s="28" t="n">
        <x:f>'02a_CSP_Contract_Alloc'!F38</x:f>
        <x:v>3448</x:v>
      </x:c>
      <x:c r="H38" s="6" t="n">
        <x:f>'02a_CSP_Contract_Alloc'!G38</x:f>
        <x:v>1</x:v>
      </x:c>
      <x:c r="I38" s="28" t="n">
        <x:f>'02a_CSP_Contract_Alloc'!H38</x:f>
        <x:v>3448</x:v>
      </x:c>
      <x:c r="J38" s="6" t="n">
        <x:f>'02a_CSP_Contract_Alloc'!I38</x:f>
        <x:v>0.64</x:v>
      </x:c>
      <x:c r="K38" s="28" t="n">
        <x:f>'02a_CSP_Contract_Alloc'!K38</x:f>
        <x:v>2206.7200000000003</x:v>
      </x:c>
      <x:c r="L38" s="28" t="n">
        <x:f>SUMIFS('02a_CSP_Contract_Alloc'!$K$2:$K$305,'02a_CSP_Contract_Alloc'!$B$2:$B$305,B38,'02a_CSP_Contract_Alloc'!$C$2:$C$305,C38,'02a_CSP_Contract_Alloc'!$D$2:$D$305,D38)</x:f>
        <x:v>2765.6531182080003</x:v>
      </x:c>
      <x:c r="M38" s="6" t="n">
        <x:f>IF(L38&gt;0,K38/L38,0)</x:f>
        <x:v>0.7979019441996544</x:v>
      </x:c>
      <x:c r="N38" s="28" t="n">
        <x:f>F38*M38</x:f>
        <x:v>1678.5043851861205</x:v>
      </x:c>
      <x:c r="O38" s="5" t="str">
        <x:f>'02a_CSP_Contract_Alloc'!L38</x:f>
        <x:v>epoch_csp_total_power_x_user_contract_share_seed</x:v>
      </x:c>
      <x:c r="P38" s="5" t="inlineStr">
        <x:is>
          <x:t xml:space="preserve">AI company inference power is normalized across CSPs by CSP total power * AI contract share * inference share.</x:t>
        </x:is>
      </x:c>
    </x:row>
    <x:row r="39">
      <x:c r="A39" s="5" t="str">
        <x:f>'02a_CSP_Contract_Alloc'!A39</x:f>
        <x:v>Base|Anthropic|2030|Amazon</x:v>
      </x:c>
      <x:c r="B39" s="5" t="str">
        <x:f>'02a_CSP_Contract_Alloc'!B39</x:f>
        <x:v>Base</x:v>
      </x:c>
      <x:c r="C39" s="5" t="str">
        <x:f>'02a_CSP_Contract_Alloc'!C39</x:f>
        <x:v>Anthropic</x:v>
      </x:c>
      <x:c r="D39" s="5" t="n">
        <x:f>'02a_CSP_Contract_Alloc'!D39</x:f>
        <x:v>2030</x:v>
      </x:c>
      <x:c r="E39" s="5" t="str">
        <x:f>'02a_CSP_Contract_Alloc'!E39</x:f>
        <x:v>Amazon</x:v>
      </x:c>
      <x:c r="F39" s="28" t="n">
        <x:f>SUMPRODUCT(('02_Inputs'!$A$2:$A$181=B39)*('02_Inputs'!$B$2:$B$181=C39)*('02_Inputs'!$C$2:$C$181=D39)*'02_Inputs'!$D$2:$D$181*'02_Inputs'!$E$2:$E$181/'02_Inputs'!$F$2:$F$181*'02_Inputs'!$G$2:$G$181*'02_Inputs'!$H$2:$H$181*1000)</x:f>
        <x:v>2966.2712026203394</x:v>
      </x:c>
      <x:c r="G39" s="28" t="n">
        <x:f>'02a_CSP_Contract_Alloc'!F39</x:f>
        <x:v>3448</x:v>
      </x:c>
      <x:c r="H39" s="6" t="n">
        <x:f>'02a_CSP_Contract_Alloc'!G39</x:f>
        <x:v>1</x:v>
      </x:c>
      <x:c r="I39" s="28" t="n">
        <x:f>'02a_CSP_Contract_Alloc'!H39</x:f>
        <x:v>3448</x:v>
      </x:c>
      <x:c r="J39" s="6" t="n">
        <x:f>'02a_CSP_Contract_Alloc'!I39</x:f>
        <x:v>0.74</x:v>
      </x:c>
      <x:c r="K39" s="28" t="n">
        <x:f>'02a_CSP_Contract_Alloc'!K39</x:f>
        <x:v>2551.52</x:v>
      </x:c>
      <x:c r="L39" s="28" t="n">
        <x:f>SUMIFS('02a_CSP_Contract_Alloc'!$K$2:$K$305,'02a_CSP_Contract_Alloc'!$B$2:$B$305,B39,'02a_CSP_Contract_Alloc'!$C$2:$C$305,C39,'02a_CSP_Contract_Alloc'!$D$2:$D$305,D39)</x:f>
        <x:v>3197.786417928</x:v>
      </x:c>
      <x:c r="M39" s="6" t="n">
        <x:f>IF(L39&gt;0,K39/L39,0)</x:f>
        <x:v>0.7979019441996544</x:v>
      </x:c>
      <x:c r="N39" s="28" t="n">
        <x:f>F39*M39</x:f>
        <x:v>2366.793559594216</x:v>
      </x:c>
      <x:c r="O39" s="5" t="str">
        <x:f>'02a_CSP_Contract_Alloc'!L39</x:f>
        <x:v>epoch_csp_total_power_x_user_contract_share_seed</x:v>
      </x:c>
      <x:c r="P39" s="5" t="inlineStr">
        <x:is>
          <x:t xml:space="preserve">AI company inference power is normalized across CSPs by CSP total power * AI contract share * inference share.</x:t>
        </x:is>
      </x:c>
    </x:row>
    <x:row r="40">
      <x:c r="A40" s="5" t="str">
        <x:f>'02a_CSP_Contract_Alloc'!A40</x:f>
        <x:v>Bull|Anthropic|2030|Amazon</x:v>
      </x:c>
      <x:c r="B40" s="5" t="str">
        <x:f>'02a_CSP_Contract_Alloc'!B40</x:f>
        <x:v>Bull</x:v>
      </x:c>
      <x:c r="C40" s="5" t="str">
        <x:f>'02a_CSP_Contract_Alloc'!C40</x:f>
        <x:v>Anthropic</x:v>
      </x:c>
      <x:c r="D40" s="5" t="n">
        <x:f>'02a_CSP_Contract_Alloc'!D40</x:f>
        <x:v>2030</x:v>
      </x:c>
      <x:c r="E40" s="5" t="str">
        <x:f>'02a_CSP_Contract_Alloc'!E40</x:f>
        <x:v>Amazon</x:v>
      </x:c>
      <x:c r="F40" s="28" t="n">
        <x:f>SUMPRODUCT(('02_Inputs'!$A$2:$A$181=B40)*('02_Inputs'!$B$2:$B$181=C40)*('02_Inputs'!$C$2:$C$181=D40)*'02_Inputs'!$D$2:$D$181*'02_Inputs'!$E$2:$E$181/'02_Inputs'!$F$2:$F$181*'02_Inputs'!$G$2:$G$181*'02_Inputs'!$H$2:$H$181*1000)</x:f>
        <x:v>3878.600011952542</x:v>
      </x:c>
      <x:c r="G40" s="28" t="n">
        <x:f>'02a_CSP_Contract_Alloc'!F40</x:f>
        <x:v>3448</x:v>
      </x:c>
      <x:c r="H40" s="6" t="n">
        <x:f>'02a_CSP_Contract_Alloc'!G40</x:f>
        <x:v>1</x:v>
      </x:c>
      <x:c r="I40" s="28" t="n">
        <x:f>'02a_CSP_Contract_Alloc'!H40</x:f>
        <x:v>3448</x:v>
      </x:c>
      <x:c r="J40" s="6" t="n">
        <x:f>'02a_CSP_Contract_Alloc'!I40</x:f>
        <x:v>0.82</x:v>
      </x:c>
      <x:c r="K40" s="28" t="n">
        <x:f>'02a_CSP_Contract_Alloc'!K40</x:f>
        <x:v>2827.3599999999997</x:v>
      </x:c>
      <x:c r="L40" s="28" t="n">
        <x:f>SUMIFS('02a_CSP_Contract_Alloc'!$K$2:$K$305,'02a_CSP_Contract_Alloc'!$B$2:$B$305,B40,'02a_CSP_Contract_Alloc'!$C$2:$C$305,C40,'02a_CSP_Contract_Alloc'!$D$2:$D$305,D40)</x:f>
        <x:v>3543.493057704</x:v>
      </x:c>
      <x:c r="M40" s="6" t="n">
        <x:f>IF(L40&gt;0,K40/L40,0)</x:f>
        <x:v>0.7979019441996544</x:v>
      </x:c>
      <x:c r="N40" s="28" t="n">
        <x:f>F40*M40</x:f>
        <x:v>3094.7424903097362</x:v>
      </x:c>
      <x:c r="O40" s="5" t="str">
        <x:f>'02a_CSP_Contract_Alloc'!L40</x:f>
        <x:v>epoch_csp_total_power_x_user_contract_share_seed</x:v>
      </x:c>
      <x:c r="P40" s="5" t="inlineStr">
        <x:is>
          <x:t xml:space="preserve">AI company inference power is normalized across CSPs by CSP total power * AI contract share * inference share.</x:t>
        </x:is>
      </x:c>
    </x:row>
    <x:row r="41">
      <x:c r="A41" s="5" t="str">
        <x:f>'02a_CSP_Contract_Alloc'!A41</x:f>
        <x:v>Grid-Constrained / Efficiency-Upside|Anthropic|2030|Amazon</x:v>
      </x:c>
      <x:c r="B41" s="5" t="str">
        <x:f>'02a_CSP_Contract_Alloc'!B41</x:f>
        <x:v>Grid-Constrained / Efficiency-Upside</x:v>
      </x:c>
      <x:c r="C41" s="5" t="str">
        <x:f>'02a_CSP_Contract_Alloc'!C41</x:f>
        <x:v>Anthropic</x:v>
      </x:c>
      <x:c r="D41" s="5" t="n">
        <x:f>'02a_CSP_Contract_Alloc'!D41</x:f>
        <x:v>2030</x:v>
      </x:c>
      <x:c r="E41" s="5" t="str">
        <x:f>'02a_CSP_Contract_Alloc'!E41</x:f>
        <x:v>Amazon</x:v>
      </x:c>
      <x:c r="F41" s="28" t="n">
        <x:f>SUMPRODUCT(('02_Inputs'!$A$2:$A$181=B41)*('02_Inputs'!$B$2:$B$181=C41)*('02_Inputs'!$C$2:$C$181=D41)*'02_Inputs'!$D$2:$D$181*'02_Inputs'!$E$2:$E$181/'02_Inputs'!$F$2:$F$181*'02_Inputs'!$G$2:$G$181*'02_Inputs'!$H$2:$H$181*1000)</x:f>
        <x:v>2251.1593390881358</x:v>
      </x:c>
      <x:c r="G41" s="28" t="n">
        <x:f>'02a_CSP_Contract_Alloc'!F41</x:f>
        <x:v>3448</x:v>
      </x:c>
      <x:c r="H41" s="6" t="n">
        <x:f>'02a_CSP_Contract_Alloc'!G41</x:f>
        <x:v>1</x:v>
      </x:c>
      <x:c r="I41" s="28" t="n">
        <x:f>'02a_CSP_Contract_Alloc'!H41</x:f>
        <x:v>3448</x:v>
      </x:c>
      <x:c r="J41" s="6" t="n">
        <x:f>'02a_CSP_Contract_Alloc'!I41</x:f>
        <x:v>0.78</x:v>
      </x:c>
      <x:c r="K41" s="28" t="n">
        <x:f>'02a_CSP_Contract_Alloc'!K41</x:f>
        <x:v>2689.44</x:v>
      </x:c>
      <x:c r="L41" s="28" t="n">
        <x:f>SUMIFS('02a_CSP_Contract_Alloc'!$K$2:$K$305,'02a_CSP_Contract_Alloc'!$B$2:$B$305,B41,'02a_CSP_Contract_Alloc'!$C$2:$C$305,C41,'02a_CSP_Contract_Alloc'!$D$2:$D$305,D41)</x:f>
        <x:v>3370.639737816</x:v>
      </x:c>
      <x:c r="M41" s="6" t="n">
        <x:f>IF(L41&gt;0,K41/L41,0)</x:f>
        <x:v>0.7979019441996545</x:v>
      </x:c>
      <x:c r="N41" s="28" t="n">
        <x:f>F41*M41</x:f>
        <x:v>1796.204413361633</x:v>
      </x:c>
      <x:c r="O41" s="5" t="str">
        <x:f>'02a_CSP_Contract_Alloc'!L41</x:f>
        <x:v>epoch_csp_total_power_x_user_contract_share_seed</x:v>
      </x:c>
      <x:c r="P41" s="5" t="inlineStr">
        <x:is>
          <x:t xml:space="preserve">AI company inference power is normalized across CSPs by CSP total power * AI contract share * inference share.</x:t>
        </x:is>
      </x:c>
    </x:row>
    <x:row r="42">
      <x:c r="A42" s="5" t="str">
        <x:f>'02a_CSP_Contract_Alloc'!A42</x:f>
        <x:v>Bear|Anthropic|2026|Fluidstack</x:v>
      </x:c>
      <x:c r="B42" s="5" t="str">
        <x:f>'02a_CSP_Contract_Alloc'!B42</x:f>
        <x:v>Bear</x:v>
      </x:c>
      <x:c r="C42" s="5" t="str">
        <x:f>'02a_CSP_Contract_Alloc'!C42</x:f>
        <x:v>Anthropic</x:v>
      </x:c>
      <x:c r="D42" s="5" t="n">
        <x:f>'02a_CSP_Contract_Alloc'!D42</x:f>
        <x:v>2026</x:v>
      </x:c>
      <x:c r="E42" s="5" t="str">
        <x:f>'02a_CSP_Contract_Alloc'!E42</x:f>
        <x:v>Fluidstack</x:v>
      </x:c>
      <x:c r="F42" s="28" t="n">
        <x:f>SUMPRODUCT(('02_Inputs'!$A$2:$A$181=B42)*('02_Inputs'!$B$2:$B$181=C42)*('02_Inputs'!$C$2:$C$181=D42)*'02_Inputs'!$D$2:$D$181*'02_Inputs'!$E$2:$E$181/'02_Inputs'!$F$2:$F$181*'02_Inputs'!$G$2:$G$181*'02_Inputs'!$H$2:$H$181*1000)</x:f>
        <x:v>288.61017269830506</x:v>
      </x:c>
      <x:c r="G42" s="28" t="n">
        <x:f>'02a_CSP_Contract_Alloc'!F42</x:f>
        <x:v>100</x:v>
      </x:c>
      <x:c r="H42" s="6" t="n">
        <x:f>'02a_CSP_Contract_Alloc'!G42</x:f>
        <x:v>0.5</x:v>
      </x:c>
      <x:c r="I42" s="28" t="n">
        <x:f>'02a_CSP_Contract_Alloc'!H42</x:f>
        <x:v>50</x:v>
      </x:c>
      <x:c r="J42" s="6" t="n">
        <x:f>'02a_CSP_Contract_Alloc'!I42</x:f>
        <x:v>0.44</x:v>
      </x:c>
      <x:c r="K42" s="28" t="n">
        <x:f>'02a_CSP_Contract_Alloc'!K42</x:f>
        <x:v>22</x:v>
      </x:c>
      <x:c r="L42" s="28" t="n">
        <x:f>SUMIFS('02a_CSP_Contract_Alloc'!$K$2:$K$305,'02a_CSP_Contract_Alloc'!$B$2:$B$305,B42,'02a_CSP_Contract_Alloc'!$C$2:$C$305,C42,'02a_CSP_Contract_Alloc'!$D$2:$D$305,D42)</x:f>
        <x:v>936.026518768</x:v>
      </x:c>
      <x:c r="M42" s="6" t="n">
        <x:f>IF(L42&gt;0,K42/L42,0)</x:f>
        <x:v>0.02350360759966122</x:v>
      </x:c>
      <x:c r="N42" s="28" t="n">
        <x:f>F42*M42</x:f>
        <x:v>6.78338024837142</x:v>
      </x:c>
      <x:c r="O42" s="5" t="str">
        <x:f>'02a_CSP_Contract_Alloc'!L42</x:f>
        <x:v>epoch_csp_total_power_x_user_contract_share_seed</x:v>
      </x:c>
      <x:c r="P42" s="5" t="inlineStr">
        <x:is>
          <x:t xml:space="preserve">AI company inference power is normalized across CSPs by CSP total power * AI contract share * inference share.</x:t>
        </x:is>
      </x:c>
    </x:row>
    <x:row r="43">
      <x:c r="A43" s="5" t="str">
        <x:f>'02a_CSP_Contract_Alloc'!A43</x:f>
        <x:v>Base|Anthropic|2026|Fluidstack</x:v>
      </x:c>
      <x:c r="B43" s="5" t="str">
        <x:f>'02a_CSP_Contract_Alloc'!B43</x:f>
        <x:v>Base</x:v>
      </x:c>
      <x:c r="C43" s="5" t="str">
        <x:f>'02a_CSP_Contract_Alloc'!C43</x:f>
        <x:v>Anthropic</x:v>
      </x:c>
      <x:c r="D43" s="5" t="n">
        <x:f>'02a_CSP_Contract_Alloc'!D43</x:f>
        <x:v>2026</x:v>
      </x:c>
      <x:c r="E43" s="5" t="str">
        <x:f>'02a_CSP_Contract_Alloc'!E43</x:f>
        <x:v>Fluidstack</x:v>
      </x:c>
      <x:c r="F43" s="28" t="n">
        <x:f>SUMPRODUCT(('02_Inputs'!$A$2:$A$181=B43)*('02_Inputs'!$B$2:$B$181=C43)*('02_Inputs'!$C$2:$C$181=D43)*'02_Inputs'!$D$2:$D$181*'02_Inputs'!$E$2:$E$181/'02_Inputs'!$F$2:$F$181*'02_Inputs'!$G$2:$G$181*'02_Inputs'!$H$2:$H$181*1000)</x:f>
        <x:v>378.9830565322034</x:v>
      </x:c>
      <x:c r="G43" s="28" t="n">
        <x:f>'02a_CSP_Contract_Alloc'!F43</x:f>
        <x:v>100</x:v>
      </x:c>
      <x:c r="H43" s="6" t="n">
        <x:f>'02a_CSP_Contract_Alloc'!G43</x:f>
        <x:v>0.5</x:v>
      </x:c>
      <x:c r="I43" s="28" t="n">
        <x:f>'02a_CSP_Contract_Alloc'!H43</x:f>
        <x:v>50</x:v>
      </x:c>
      <x:c r="J43" s="6" t="n">
        <x:f>'02a_CSP_Contract_Alloc'!I43</x:f>
        <x:v>0.52</x:v>
      </x:c>
      <x:c r="K43" s="28" t="n">
        <x:f>'02a_CSP_Contract_Alloc'!K43</x:f>
        <x:v>26</x:v>
      </x:c>
      <x:c r="L43" s="28" t="n">
        <x:f>SUMIFS('02a_CSP_Contract_Alloc'!$K$2:$K$305,'02a_CSP_Contract_Alloc'!$B$2:$B$305,B43,'02a_CSP_Contract_Alloc'!$C$2:$C$305,C43,'02a_CSP_Contract_Alloc'!$D$2:$D$305,D43)</x:f>
        <x:v>1106.2131585440002</x:v>
      </x:c>
      <x:c r="M43" s="6" t="n">
        <x:f>IF(L43&gt;0,K43/L43,0)</x:f>
        <x:v>0.023503607599661216</x:v>
      </x:c>
      <x:c r="N43" s="28" t="n">
        <x:f>F43*M43</x:f>
        <x:v>8.907469047653132</x:v>
      </x:c>
      <x:c r="O43" s="5" t="str">
        <x:f>'02a_CSP_Contract_Alloc'!L43</x:f>
        <x:v>epoch_csp_total_power_x_user_contract_share_seed</x:v>
      </x:c>
      <x:c r="P43" s="5" t="inlineStr">
        <x:is>
          <x:t xml:space="preserve">AI company inference power is normalized across CSPs by CSP total power * AI contract share * inference share.</x:t>
        </x:is>
      </x:c>
    </x:row>
    <x:row r="44">
      <x:c r="A44" s="5" t="str">
        <x:f>'02a_CSP_Contract_Alloc'!A44</x:f>
        <x:v>Bull|Anthropic|2026|Fluidstack</x:v>
      </x:c>
      <x:c r="B44" s="5" t="str">
        <x:f>'02a_CSP_Contract_Alloc'!B44</x:f>
        <x:v>Bull</x:v>
      </x:c>
      <x:c r="C44" s="5" t="str">
        <x:f>'02a_CSP_Contract_Alloc'!C44</x:f>
        <x:v>Anthropic</x:v>
      </x:c>
      <x:c r="D44" s="5" t="n">
        <x:f>'02a_CSP_Contract_Alloc'!D44</x:f>
        <x:v>2026</x:v>
      </x:c>
      <x:c r="E44" s="5" t="str">
        <x:f>'02a_CSP_Contract_Alloc'!E44</x:f>
        <x:v>Fluidstack</x:v>
      </x:c>
      <x:c r="F44" s="28" t="n">
        <x:f>SUMPRODUCT(('02_Inputs'!$A$2:$A$181=B44)*('02_Inputs'!$B$2:$B$181=C44)*('02_Inputs'!$C$2:$C$181=D44)*'02_Inputs'!$D$2:$D$181*'02_Inputs'!$E$2:$E$181/'02_Inputs'!$F$2:$F$181*'02_Inputs'!$G$2:$G$181*'02_Inputs'!$H$2:$H$181*1000)</x:f>
        <x:v>436.1949152542373</x:v>
      </x:c>
      <x:c r="G44" s="28" t="n">
        <x:f>'02a_CSP_Contract_Alloc'!F44</x:f>
        <x:v>100</x:v>
      </x:c>
      <x:c r="H44" s="6" t="n">
        <x:f>'02a_CSP_Contract_Alloc'!G44</x:f>
        <x:v>0.5</x:v>
      </x:c>
      <x:c r="I44" s="28" t="n">
        <x:f>'02a_CSP_Contract_Alloc'!H44</x:f>
        <x:v>50</x:v>
      </x:c>
      <x:c r="J44" s="6" t="n">
        <x:f>'02a_CSP_Contract_Alloc'!I44</x:f>
        <x:v>0.57</x:v>
      </x:c>
      <x:c r="K44" s="28" t="n">
        <x:f>'02a_CSP_Contract_Alloc'!K44</x:f>
        <x:v>28.499999999999996</x:v>
      </x:c>
      <x:c r="L44" s="28" t="n">
        <x:f>SUMIFS('02a_CSP_Contract_Alloc'!$K$2:$K$305,'02a_CSP_Contract_Alloc'!$B$2:$B$305,B44,'02a_CSP_Contract_Alloc'!$C$2:$C$305,C44,'02a_CSP_Contract_Alloc'!$D$2:$D$305,D44)</x:f>
        <x:v>1212.579808404</x:v>
      </x:c>
      <x:c r="M44" s="6" t="n">
        <x:f>IF(L44&gt;0,K44/L44,0)</x:f>
        <x:v>0.023503607599661216</x:v>
      </x:c>
      <x:c r="N44" s="28" t="n">
        <x:f>F44*M44</x:f>
        <x:v>10.252154125103072</x:v>
      </x:c>
      <x:c r="O44" s="5" t="str">
        <x:f>'02a_CSP_Contract_Alloc'!L44</x:f>
        <x:v>epoch_csp_total_power_x_user_contract_share_seed</x:v>
      </x:c>
      <x:c r="P44" s="5" t="inlineStr">
        <x:is>
          <x:t xml:space="preserve">AI company inference power is normalized across CSPs by CSP total power * AI contract share * inference share.</x:t>
        </x:is>
      </x:c>
    </x:row>
    <x:row r="45">
      <x:c r="A45" s="5" t="str">
        <x:f>'02a_CSP_Contract_Alloc'!A45</x:f>
        <x:v>Grid-Constrained / Efficiency-Upside|Anthropic|2026|Fluidstack</x:v>
      </x:c>
      <x:c r="B45" s="5" t="str">
        <x:f>'02a_CSP_Contract_Alloc'!B45</x:f>
        <x:v>Grid-Constrained / Efficiency-Upside</x:v>
      </x:c>
      <x:c r="C45" s="5" t="str">
        <x:f>'02a_CSP_Contract_Alloc'!C45</x:f>
        <x:v>Anthropic</x:v>
      </x:c>
      <x:c r="D45" s="5" t="n">
        <x:f>'02a_CSP_Contract_Alloc'!D45</x:f>
        <x:v>2026</x:v>
      </x:c>
      <x:c r="E45" s="5" t="str">
        <x:f>'02a_CSP_Contract_Alloc'!E45</x:f>
        <x:v>Fluidstack</x:v>
      </x:c>
      <x:c r="F45" s="28" t="n">
        <x:f>SUMPRODUCT(('02_Inputs'!$A$2:$A$181=B45)*('02_Inputs'!$B$2:$B$181=C45)*('02_Inputs'!$C$2:$C$181=D45)*'02_Inputs'!$D$2:$D$181*'02_Inputs'!$E$2:$E$181/'02_Inputs'!$F$2:$F$181*'02_Inputs'!$G$2:$G$181*'02_Inputs'!$H$2:$H$181*1000)</x:f>
        <x:v>346.33220142203396</x:v>
      </x:c>
      <x:c r="G45" s="28" t="n">
        <x:f>'02a_CSP_Contract_Alloc'!F45</x:f>
        <x:v>100</x:v>
      </x:c>
      <x:c r="H45" s="6" t="n">
        <x:f>'02a_CSP_Contract_Alloc'!G45</x:f>
        <x:v>0.5</x:v>
      </x:c>
      <x:c r="I45" s="28" t="n">
        <x:f>'02a_CSP_Contract_Alloc'!H45</x:f>
        <x:v>50</x:v>
      </x:c>
      <x:c r="J45" s="6" t="n">
        <x:f>'02a_CSP_Contract_Alloc'!I45</x:f>
        <x:v>0.54</x:v>
      </x:c>
      <x:c r="K45" s="28" t="n">
        <x:f>'02a_CSP_Contract_Alloc'!K45</x:f>
        <x:v>27</x:v>
      </x:c>
      <x:c r="L45" s="28" t="n">
        <x:f>SUMIFS('02a_CSP_Contract_Alloc'!$K$2:$K$305,'02a_CSP_Contract_Alloc'!$B$2:$B$305,B45,'02a_CSP_Contract_Alloc'!$C$2:$C$305,C45,'02a_CSP_Contract_Alloc'!$D$2:$D$305,D45)</x:f>
        <x:v>1148.759818488</x:v>
      </x:c>
      <x:c r="M45" s="6" t="n">
        <x:f>IF(L45&gt;0,K45/L45,0)</x:f>
        <x:v>0.02350360759966122</x:v>
      </x:c>
      <x:c r="N45" s="28" t="n">
        <x:f>F45*M45</x:f>
        <x:v>8.140056161350318</x:v>
      </x:c>
      <x:c r="O45" s="5" t="str">
        <x:f>'02a_CSP_Contract_Alloc'!L45</x:f>
        <x:v>epoch_csp_total_power_x_user_contract_share_seed</x:v>
      </x:c>
      <x:c r="P45" s="5" t="inlineStr">
        <x:is>
          <x:t xml:space="preserve">AI company inference power is normalized across CSPs by CSP total power * AI contract share * inference share.</x:t>
        </x:is>
      </x:c>
    </x:row>
    <x:row r="46">
      <x:c r="A46" s="5" t="str">
        <x:f>'02a_CSP_Contract_Alloc'!A46</x:f>
        <x:v>Bear|Anthropic|2027|Fluidstack</x:v>
      </x:c>
      <x:c r="B46" s="5" t="str">
        <x:f>'02a_CSP_Contract_Alloc'!B46</x:f>
        <x:v>Bear</x:v>
      </x:c>
      <x:c r="C46" s="5" t="str">
        <x:f>'02a_CSP_Contract_Alloc'!C46</x:f>
        <x:v>Anthropic</x:v>
      </x:c>
      <x:c r="D46" s="5" t="n">
        <x:f>'02a_CSP_Contract_Alloc'!D46</x:f>
        <x:v>2027</x:v>
      </x:c>
      <x:c r="E46" s="5" t="str">
        <x:f>'02a_CSP_Contract_Alloc'!E46</x:f>
        <x:v>Fluidstack</x:v>
      </x:c>
      <x:c r="F46" s="28" t="n">
        <x:f>SUMPRODUCT(('02_Inputs'!$A$2:$A$181=B46)*('02_Inputs'!$B$2:$B$181=C46)*('02_Inputs'!$C$2:$C$181=D46)*'02_Inputs'!$D$2:$D$181*'02_Inputs'!$E$2:$E$181/'02_Inputs'!$F$2:$F$181*'02_Inputs'!$G$2:$G$181*'02_Inputs'!$H$2:$H$181*1000)</x:f>
        <x:v>667.8118621747882</x:v>
      </x:c>
      <x:c r="G46" s="28" t="n">
        <x:f>'02a_CSP_Contract_Alloc'!F46</x:f>
        <x:v>436</x:v>
      </x:c>
      <x:c r="H46" s="6" t="n">
        <x:f>'02a_CSP_Contract_Alloc'!G46</x:f>
        <x:v>0.5</x:v>
      </x:c>
      <x:c r="I46" s="28" t="n">
        <x:f>'02a_CSP_Contract_Alloc'!H46</x:f>
        <x:v>218</x:v>
      </x:c>
      <x:c r="J46" s="6" t="n">
        <x:f>'02a_CSP_Contract_Alloc'!I46</x:f>
        <x:v>0.49</x:v>
      </x:c>
      <x:c r="K46" s="28" t="n">
        <x:f>'02a_CSP_Contract_Alloc'!K46</x:f>
        <x:v>106.82</x:v>
      </x:c>
      <x:c r="L46" s="28" t="n">
        <x:f>SUMIFS('02a_CSP_Contract_Alloc'!$K$2:$K$305,'02a_CSP_Contract_Alloc'!$B$2:$B$305,B46,'02a_CSP_Contract_Alloc'!$C$2:$C$305,C46,'02a_CSP_Contract_Alloc'!$D$2:$D$305,D46)</x:f>
        <x:v>1124.713168628</x:v>
      </x:c>
      <x:c r="M46" s="6" t="n">
        <x:f>IF(L46&gt;0,K46/L46,0)</x:f>
        <x:v>0.09497532613609046</x:v>
      </x:c>
      <x:c r="N46" s="28" t="n">
        <x:f>F46*M46</x:f>
        <x:v>63.425649407600396</x:v>
      </x:c>
      <x:c r="O46" s="5" t="str">
        <x:f>'02a_CSP_Contract_Alloc'!L46</x:f>
        <x:v>epoch_csp_total_power_x_user_contract_share_seed</x:v>
      </x:c>
      <x:c r="P46" s="5" t="inlineStr">
        <x:is>
          <x:t xml:space="preserve">AI company inference power is normalized across CSPs by CSP total power * AI contract share * inference share.</x:t>
        </x:is>
      </x:c>
    </x:row>
    <x:row r="47">
      <x:c r="A47" s="5" t="str">
        <x:f>'02a_CSP_Contract_Alloc'!A47</x:f>
        <x:v>Base|Anthropic|2027|Fluidstack</x:v>
      </x:c>
      <x:c r="B47" s="5" t="str">
        <x:f>'02a_CSP_Contract_Alloc'!B47</x:f>
        <x:v>Base</x:v>
      </x:c>
      <x:c r="C47" s="5" t="str">
        <x:f>'02a_CSP_Contract_Alloc'!C47</x:f>
        <x:v>Anthropic</x:v>
      </x:c>
      <x:c r="D47" s="5" t="n">
        <x:f>'02a_CSP_Contract_Alloc'!D47</x:f>
        <x:v>2027</x:v>
      </x:c>
      <x:c r="E47" s="5" t="str">
        <x:f>'02a_CSP_Contract_Alloc'!E47</x:f>
        <x:v>Fluidstack</x:v>
      </x:c>
      <x:c r="F47" s="28" t="n">
        <x:f>SUMPRODUCT(('02_Inputs'!$A$2:$A$181=B47)*('02_Inputs'!$B$2:$B$181=C47)*('02_Inputs'!$C$2:$C$181=D47)*'02_Inputs'!$D$2:$D$181*'02_Inputs'!$E$2:$E$181/'02_Inputs'!$F$2:$F$181*'02_Inputs'!$G$2:$G$181*'02_Inputs'!$H$2:$H$181*1000)</x:f>
        <x:v>890.5190756541313</x:v>
      </x:c>
      <x:c r="G47" s="28" t="n">
        <x:f>'02a_CSP_Contract_Alloc'!F47</x:f>
        <x:v>436</x:v>
      </x:c>
      <x:c r="H47" s="6" t="n">
        <x:f>'02a_CSP_Contract_Alloc'!G47</x:f>
        <x:v>0.5</x:v>
      </x:c>
      <x:c r="I47" s="28" t="n">
        <x:f>'02a_CSP_Contract_Alloc'!H47</x:f>
        <x:v>218</x:v>
      </x:c>
      <x:c r="J47" s="6" t="n">
        <x:f>'02a_CSP_Contract_Alloc'!I47</x:f>
        <x:v>0.575</x:v>
      </x:c>
      <x:c r="K47" s="28" t="n">
        <x:f>'02a_CSP_Contract_Alloc'!K47</x:f>
        <x:v>125.35</x:v>
      </x:c>
      <x:c r="L47" s="28" t="n">
        <x:f>SUMIFS('02a_CSP_Contract_Alloc'!$K$2:$K$305,'02a_CSP_Contract_Alloc'!$B$2:$B$305,B47,'02a_CSP_Contract_Alloc'!$C$2:$C$305,C47,'02a_CSP_Contract_Alloc'!$D$2:$D$305,D47)</x:f>
        <x:v>1319.81647339</x:v>
      </x:c>
      <x:c r="M47" s="6" t="n">
        <x:f>IF(L47&gt;0,K47/L47,0)</x:f>
        <x:v>0.09497532613609044</x:v>
      </x:c>
      <x:c r="N47" s="28" t="n">
        <x:f>F47*M47</x:f>
        <x:v>84.57733964066091</x:v>
      </x:c>
      <x:c r="O47" s="5" t="str">
        <x:f>'02a_CSP_Contract_Alloc'!L47</x:f>
        <x:v>epoch_csp_total_power_x_user_contract_share_seed</x:v>
      </x:c>
      <x:c r="P47" s="5" t="inlineStr">
        <x:is>
          <x:t xml:space="preserve">AI company inference power is normalized across CSPs by CSP total power * AI contract share * inference share.</x:t>
        </x:is>
      </x:c>
    </x:row>
    <x:row r="48">
      <x:c r="A48" s="5" t="str">
        <x:f>'02a_CSP_Contract_Alloc'!A48</x:f>
        <x:v>Bull|Anthropic|2027|Fluidstack</x:v>
      </x:c>
      <x:c r="B48" s="5" t="str">
        <x:f>'02a_CSP_Contract_Alloc'!B48</x:f>
        <x:v>Bull</x:v>
      </x:c>
      <x:c r="C48" s="5" t="str">
        <x:f>'02a_CSP_Contract_Alloc'!C48</x:f>
        <x:v>Anthropic</x:v>
      </x:c>
      <x:c r="D48" s="5" t="n">
        <x:f>'02a_CSP_Contract_Alloc'!D48</x:f>
        <x:v>2027</x:v>
      </x:c>
      <x:c r="E48" s="5" t="str">
        <x:f>'02a_CSP_Contract_Alloc'!E48</x:f>
        <x:v>Fluidstack</x:v>
      </x:c>
      <x:c r="F48" s="28" t="n">
        <x:f>SUMPRODUCT(('02_Inputs'!$A$2:$A$181=B48)*('02_Inputs'!$B$2:$B$181=C48)*('02_Inputs'!$C$2:$C$181=D48)*'02_Inputs'!$D$2:$D$181*'02_Inputs'!$E$2:$E$181/'02_Inputs'!$F$2:$F$181*'02_Inputs'!$G$2:$G$181*'02_Inputs'!$H$2:$H$181*1000)</x:f>
        <x:v>1059.4033984669493</x:v>
      </x:c>
      <x:c r="G48" s="28" t="n">
        <x:f>'02a_CSP_Contract_Alloc'!F48</x:f>
        <x:v>436</x:v>
      </x:c>
      <x:c r="H48" s="6" t="n">
        <x:f>'02a_CSP_Contract_Alloc'!G48</x:f>
        <x:v>0.5</x:v>
      </x:c>
      <x:c r="I48" s="28" t="n">
        <x:f>'02a_CSP_Contract_Alloc'!H48</x:f>
        <x:v>218</x:v>
      </x:c>
      <x:c r="J48" s="6" t="n">
        <x:f>'02a_CSP_Contract_Alloc'!I48</x:f>
        <x:v>0.632</x:v>
      </x:c>
      <x:c r="K48" s="28" t="n">
        <x:f>'02a_CSP_Contract_Alloc'!K48</x:f>
        <x:v>137.776</x:v>
      </x:c>
      <x:c r="L48" s="28" t="n">
        <x:f>SUMIFS('02a_CSP_Contract_Alloc'!$K$2:$K$305,'02a_CSP_Contract_Alloc'!$B$2:$B$305,B48,'02a_CSP_Contract_Alloc'!$C$2:$C$305,C48,'02a_CSP_Contract_Alloc'!$D$2:$D$305,D48)</x:f>
        <x:v>1450.6504542304</x:v>
      </x:c>
      <x:c r="M48" s="6" t="n">
        <x:f>IF(L48&gt;0,K48/L48,0)</x:f>
        <x:v>0.09497532613609046</x:v>
      </x:c>
      <x:c r="N48" s="28" t="n">
        <x:f>F48*M48</x:f>
        <x:v>100.6171832790811</x:v>
      </x:c>
      <x:c r="O48" s="5" t="str">
        <x:f>'02a_CSP_Contract_Alloc'!L48</x:f>
        <x:v>epoch_csp_total_power_x_user_contract_share_seed</x:v>
      </x:c>
      <x:c r="P48" s="5" t="inlineStr">
        <x:is>
          <x:t xml:space="preserve">AI company inference power is normalized across CSPs by CSP total power * AI contract share * inference share.</x:t>
        </x:is>
      </x:c>
    </x:row>
    <x:row r="49">
      <x:c r="A49" s="5" t="str">
        <x:f>'02a_CSP_Contract_Alloc'!A49</x:f>
        <x:v>Grid-Constrained / Efficiency-Upside|Anthropic|2027|Fluidstack</x:v>
      </x:c>
      <x:c r="B49" s="5" t="str">
        <x:f>'02a_CSP_Contract_Alloc'!B49</x:f>
        <x:v>Grid-Constrained / Efficiency-Upside</x:v>
      </x:c>
      <x:c r="C49" s="5" t="str">
        <x:f>'02a_CSP_Contract_Alloc'!C49</x:f>
        <x:v>Anthropic</x:v>
      </x:c>
      <x:c r="D49" s="5" t="n">
        <x:f>'02a_CSP_Contract_Alloc'!D49</x:f>
        <x:v>2027</x:v>
      </x:c>
      <x:c r="E49" s="5" t="str">
        <x:f>'02a_CSP_Contract_Alloc'!E49</x:f>
        <x:v>Fluidstack</x:v>
      </x:c>
      <x:c r="F49" s="28" t="n">
        <x:f>SUMPRODUCT(('02_Inputs'!$A$2:$A$181=B49)*('02_Inputs'!$B$2:$B$181=C49)*('02_Inputs'!$C$2:$C$181=D49)*'02_Inputs'!$D$2:$D$181*'02_Inputs'!$E$2:$E$181/'02_Inputs'!$F$2:$F$181*'02_Inputs'!$G$2:$G$181*'02_Inputs'!$H$2:$H$181*1000)</x:f>
        <x:v>780.5593220338983</x:v>
      </x:c>
      <x:c r="G49" s="28" t="n">
        <x:f>'02a_CSP_Contract_Alloc'!F49</x:f>
        <x:v>436</x:v>
      </x:c>
      <x:c r="H49" s="6" t="n">
        <x:f>'02a_CSP_Contract_Alloc'!G49</x:f>
        <x:v>0.5</x:v>
      </x:c>
      <x:c r="I49" s="28" t="n">
        <x:f>'02a_CSP_Contract_Alloc'!H49</x:f>
        <x:v>218</x:v>
      </x:c>
      <x:c r="J49" s="6" t="n">
        <x:f>'02a_CSP_Contract_Alloc'!I49</x:f>
        <x:v>0.6</x:v>
      </x:c>
      <x:c r="K49" s="28" t="n">
        <x:f>'02a_CSP_Contract_Alloc'!K49</x:f>
        <x:v>130.79999999999998</x:v>
      </x:c>
      <x:c r="L49" s="28" t="n">
        <x:f>SUMIFS('02a_CSP_Contract_Alloc'!$K$2:$K$305,'02a_CSP_Contract_Alloc'!$B$2:$B$305,B49,'02a_CSP_Contract_Alloc'!$C$2:$C$305,C49,'02a_CSP_Contract_Alloc'!$D$2:$D$305,D49)</x:f>
        <x:v>1377.19979832</x:v>
      </x:c>
      <x:c r="M49" s="6" t="n">
        <x:f>IF(L49&gt;0,K49/L49,0)</x:f>
        <x:v>0.09497532613609044</x:v>
      </x:c>
      <x:c r="N49" s="28" t="n">
        <x:f>F49*M49</x:f>
        <x:v>74.13387617873514</x:v>
      </x:c>
      <x:c r="O49" s="5" t="str">
        <x:f>'02a_CSP_Contract_Alloc'!L49</x:f>
        <x:v>epoch_csp_total_power_x_user_contract_share_seed</x:v>
      </x:c>
      <x:c r="P49" s="5" t="inlineStr">
        <x:is>
          <x:t xml:space="preserve">AI company inference power is normalized across CSPs by CSP total power * AI contract share * inference share.</x:t>
        </x:is>
      </x:c>
    </x:row>
    <x:row r="50">
      <x:c r="A50" s="5" t="str">
        <x:f>'02a_CSP_Contract_Alloc'!A50</x:f>
        <x:v>Bear|Anthropic|2028|Fluidstack</x:v>
      </x:c>
      <x:c r="B50" s="5" t="str">
        <x:f>'02a_CSP_Contract_Alloc'!B50</x:f>
        <x:v>Bear</x:v>
      </x:c>
      <x:c r="C50" s="5" t="str">
        <x:f>'02a_CSP_Contract_Alloc'!C50</x:f>
        <x:v>Anthropic</x:v>
      </x:c>
      <x:c r="D50" s="5" t="n">
        <x:f>'02a_CSP_Contract_Alloc'!D50</x:f>
        <x:v>2028</x:v>
      </x:c>
      <x:c r="E50" s="5" t="str">
        <x:f>'02a_CSP_Contract_Alloc'!E50</x:f>
        <x:v>Fluidstack</x:v>
      </x:c>
      <x:c r="F50" s="28" t="n">
        <x:f>SUMPRODUCT(('02_Inputs'!$A$2:$A$181=B50)*('02_Inputs'!$B$2:$B$181=C50)*('02_Inputs'!$C$2:$C$181=D50)*'02_Inputs'!$D$2:$D$181*'02_Inputs'!$E$2:$E$181/'02_Inputs'!$F$2:$F$181*'02_Inputs'!$G$2:$G$181*'02_Inputs'!$H$2:$H$181*1000)</x:f>
        <x:v>1099.9983001652542</x:v>
      </x:c>
      <x:c r="G50" s="28" t="n">
        <x:f>'02a_CSP_Contract_Alloc'!F50</x:f>
        <x:v>436</x:v>
      </x:c>
      <x:c r="H50" s="6" t="n">
        <x:f>'02a_CSP_Contract_Alloc'!G50</x:f>
        <x:v>0.5</x:v>
      </x:c>
      <x:c r="I50" s="28" t="n">
        <x:f>'02a_CSP_Contract_Alloc'!H50</x:f>
        <x:v>218</x:v>
      </x:c>
      <x:c r="J50" s="6" t="n">
        <x:f>'02a_CSP_Contract_Alloc'!I50</x:f>
        <x:v>0.54</x:v>
      </x:c>
      <x:c r="K50" s="28" t="n">
        <x:f>'02a_CSP_Contract_Alloc'!K50</x:f>
        <x:v>117.72000000000001</x:v>
      </x:c>
      <x:c r="L50" s="28" t="n">
        <x:f>SUMIFS('02a_CSP_Contract_Alloc'!$K$2:$K$305,'02a_CSP_Contract_Alloc'!$B$2:$B$305,B50,'02a_CSP_Contract_Alloc'!$C$2:$C$305,C50,'02a_CSP_Contract_Alloc'!$D$2:$D$305,D50)</x:f>
        <x:v>2333.519818488</x:v>
      </x:c>
      <x:c r="M50" s="6" t="n">
        <x:f>IF(L50&gt;0,K50/L50,0)</x:f>
        <x:v>0.050447396704038486</x:v>
      </x:c>
      <x:c r="N50" s="28" t="n">
        <x:f>F50*M50</x:f>
        <x:v>55.49205062220459</x:v>
      </x:c>
      <x:c r="O50" s="5" t="str">
        <x:f>'02a_CSP_Contract_Alloc'!L50</x:f>
        <x:v>epoch_csp_total_power_x_user_contract_share_seed</x:v>
      </x:c>
      <x:c r="P50" s="5" t="inlineStr">
        <x:is>
          <x:t xml:space="preserve">AI company inference power is normalized across CSPs by CSP total power * AI contract share * inference share.</x:t>
        </x:is>
      </x:c>
    </x:row>
    <x:row r="51">
      <x:c r="A51" s="5" t="str">
        <x:f>'02a_CSP_Contract_Alloc'!A51</x:f>
        <x:v>Base|Anthropic|2028|Fluidstack</x:v>
      </x:c>
      <x:c r="B51" s="5" t="str">
        <x:f>'02a_CSP_Contract_Alloc'!B51</x:f>
        <x:v>Base</x:v>
      </x:c>
      <x:c r="C51" s="5" t="str">
        <x:f>'02a_CSP_Contract_Alloc'!C51</x:f>
        <x:v>Anthropic</x:v>
      </x:c>
      <x:c r="D51" s="5" t="n">
        <x:f>'02a_CSP_Contract_Alloc'!D51</x:f>
        <x:v>2028</x:v>
      </x:c>
      <x:c r="E51" s="5" t="str">
        <x:f>'02a_CSP_Contract_Alloc'!E51</x:f>
        <x:v>Fluidstack</x:v>
      </x:c>
      <x:c r="F51" s="28" t="n">
        <x:f>SUMPRODUCT(('02_Inputs'!$A$2:$A$181=B51)*('02_Inputs'!$B$2:$B$181=C51)*('02_Inputs'!$C$2:$C$181=D51)*'02_Inputs'!$D$2:$D$181*'02_Inputs'!$E$2:$E$181/'02_Inputs'!$F$2:$F$181*'02_Inputs'!$G$2:$G$181*'02_Inputs'!$H$2:$H$181*1000)</x:f>
        <x:v>1492.2457650076271</x:v>
      </x:c>
      <x:c r="G51" s="28" t="n">
        <x:f>'02a_CSP_Contract_Alloc'!F51</x:f>
        <x:v>436</x:v>
      </x:c>
      <x:c r="H51" s="6" t="n">
        <x:f>'02a_CSP_Contract_Alloc'!G51</x:f>
        <x:v>0.5</x:v>
      </x:c>
      <x:c r="I51" s="28" t="n">
        <x:f>'02a_CSP_Contract_Alloc'!H51</x:f>
        <x:v>218</x:v>
      </x:c>
      <x:c r="J51" s="6" t="n">
        <x:f>'02a_CSP_Contract_Alloc'!I51</x:f>
        <x:v>0.63</x:v>
      </x:c>
      <x:c r="K51" s="28" t="n">
        <x:f>'02a_CSP_Contract_Alloc'!K51</x:f>
        <x:v>137.34</x:v>
      </x:c>
      <x:c r="L51" s="28" t="n">
        <x:f>SUMIFS('02a_CSP_Contract_Alloc'!$K$2:$K$305,'02a_CSP_Contract_Alloc'!$B$2:$B$305,B51,'02a_CSP_Contract_Alloc'!$C$2:$C$305,C51,'02a_CSP_Contract_Alloc'!$D$2:$D$305,D51)</x:f>
        <x:v>2722.4397882360004</x:v>
      </x:c>
      <x:c r="M51" s="6" t="n">
        <x:f>IF(L51&gt;0,K51/L51,0)</x:f>
        <x:v>0.05044739670403847</x:v>
      </x:c>
      <x:c r="N51" s="28" t="n">
        <x:f>F51*M51</x:f>
        <x:v>75.27991408726113</x:v>
      </x:c>
      <x:c r="O51" s="5" t="str">
        <x:f>'02a_CSP_Contract_Alloc'!L51</x:f>
        <x:v>epoch_csp_total_power_x_user_contract_share_seed</x:v>
      </x:c>
      <x:c r="P51" s="5" t="inlineStr">
        <x:is>
          <x:t xml:space="preserve">AI company inference power is normalized across CSPs by CSP total power * AI contract share * inference share.</x:t>
        </x:is>
      </x:c>
    </x:row>
    <x:row r="52">
      <x:c r="A52" s="5" t="str">
        <x:f>'02a_CSP_Contract_Alloc'!A52</x:f>
        <x:v>Bull|Anthropic|2028|Fluidstack</x:v>
      </x:c>
      <x:c r="B52" s="5" t="str">
        <x:f>'02a_CSP_Contract_Alloc'!B52</x:f>
        <x:v>Bull</x:v>
      </x:c>
      <x:c r="C52" s="5" t="str">
        <x:f>'02a_CSP_Contract_Alloc'!C52</x:f>
        <x:v>Anthropic</x:v>
      </x:c>
      <x:c r="D52" s="5" t="n">
        <x:f>'02a_CSP_Contract_Alloc'!D52</x:f>
        <x:v>2028</x:v>
      </x:c>
      <x:c r="E52" s="5" t="str">
        <x:f>'02a_CSP_Contract_Alloc'!E52</x:f>
        <x:v>Fluidstack</x:v>
      </x:c>
      <x:c r="F52" s="28" t="n">
        <x:f>SUMPRODUCT(('02_Inputs'!$A$2:$A$181=B52)*('02_Inputs'!$B$2:$B$181=C52)*('02_Inputs'!$C$2:$C$181=D52)*'02_Inputs'!$D$2:$D$181*'02_Inputs'!$E$2:$E$181/'02_Inputs'!$F$2:$F$181*'02_Inputs'!$G$2:$G$181*'02_Inputs'!$H$2:$H$181*1000)</x:f>
        <x:v>1835.6481241963984</x:v>
      </x:c>
      <x:c r="G52" s="28" t="n">
        <x:f>'02a_CSP_Contract_Alloc'!F52</x:f>
        <x:v>436</x:v>
      </x:c>
      <x:c r="H52" s="6" t="n">
        <x:f>'02a_CSP_Contract_Alloc'!G52</x:f>
        <x:v>0.5</x:v>
      </x:c>
      <x:c r="I52" s="28" t="n">
        <x:f>'02a_CSP_Contract_Alloc'!H52</x:f>
        <x:v>218</x:v>
      </x:c>
      <x:c r="J52" s="6" t="n">
        <x:f>'02a_CSP_Contract_Alloc'!I52</x:f>
        <x:v>0.695</x:v>
      </x:c>
      <x:c r="K52" s="28" t="n">
        <x:f>'02a_CSP_Contract_Alloc'!K52</x:f>
        <x:v>151.51</x:v>
      </x:c>
      <x:c r="L52" s="28" t="n">
        <x:f>SUMIFS('02a_CSP_Contract_Alloc'!$K$2:$K$305,'02a_CSP_Contract_Alloc'!$B$2:$B$305,B52,'02a_CSP_Contract_Alloc'!$C$2:$C$305,C52,'02a_CSP_Contract_Alloc'!$D$2:$D$305,D52)</x:f>
        <x:v>3003.326433054</x:v>
      </x:c>
      <x:c r="M52" s="6" t="n">
        <x:f>IF(L52&gt;0,K52/L52,0)</x:f>
        <x:v>0.05044739670403847</x:v>
      </x:c>
      <x:c r="N52" s="28" t="n">
        <x:f>F52*M52</x:f>
        <x:v>92.60366913035979</x:v>
      </x:c>
      <x:c r="O52" s="5" t="str">
        <x:f>'02a_CSP_Contract_Alloc'!L52</x:f>
        <x:v>epoch_csp_total_power_x_user_contract_share_seed</x:v>
      </x:c>
      <x:c r="P52" s="5" t="inlineStr">
        <x:is>
          <x:t xml:space="preserve">AI company inference power is normalized across CSPs by CSP total power * AI contract share * inference share.</x:t>
        </x:is>
      </x:c>
    </x:row>
    <x:row r="53">
      <x:c r="A53" s="5" t="str">
        <x:f>'02a_CSP_Contract_Alloc'!A53</x:f>
        <x:v>Grid-Constrained / Efficiency-Upside|Anthropic|2028|Fluidstack</x:v>
      </x:c>
      <x:c r="B53" s="5" t="str">
        <x:f>'02a_CSP_Contract_Alloc'!B53</x:f>
        <x:v>Grid-Constrained / Efficiency-Upside</x:v>
      </x:c>
      <x:c r="C53" s="5" t="str">
        <x:f>'02a_CSP_Contract_Alloc'!C53</x:f>
        <x:v>Anthropic</x:v>
      </x:c>
      <x:c r="D53" s="5" t="n">
        <x:f>'02a_CSP_Contract_Alloc'!D53</x:f>
        <x:v>2028</x:v>
      </x:c>
      <x:c r="E53" s="5" t="str">
        <x:f>'02a_CSP_Contract_Alloc'!E53</x:f>
        <x:v>Fluidstack</x:v>
      </x:c>
      <x:c r="F53" s="28" t="n">
        <x:f>SUMPRODUCT(('02_Inputs'!$A$2:$A$181=B53)*('02_Inputs'!$B$2:$B$181=C53)*('02_Inputs'!$C$2:$C$181=D53)*'02_Inputs'!$D$2:$D$181*'02_Inputs'!$E$2:$E$181/'02_Inputs'!$F$2:$F$181*'02_Inputs'!$G$2:$G$181*'02_Inputs'!$H$2:$H$181*1000)</x:f>
        <x:v>1250.644079822034</x:v>
      </x:c>
      <x:c r="G53" s="28" t="n">
        <x:f>'02a_CSP_Contract_Alloc'!F53</x:f>
        <x:v>436</x:v>
      </x:c>
      <x:c r="H53" s="6" t="n">
        <x:f>'02a_CSP_Contract_Alloc'!G53</x:f>
        <x:v>0.5</x:v>
      </x:c>
      <x:c r="I53" s="28" t="n">
        <x:f>'02a_CSP_Contract_Alloc'!H53</x:f>
        <x:v>218</x:v>
      </x:c>
      <x:c r="J53" s="6" t="n">
        <x:f>'02a_CSP_Contract_Alloc'!I53</x:f>
        <x:v>0.66</x:v>
      </x:c>
      <x:c r="K53" s="28" t="n">
        <x:f>'02a_CSP_Contract_Alloc'!K53</x:f>
        <x:v>143.88</x:v>
      </x:c>
      <x:c r="L53" s="28" t="n">
        <x:f>SUMIFS('02a_CSP_Contract_Alloc'!$K$2:$K$305,'02a_CSP_Contract_Alloc'!$B$2:$B$305,B53,'02a_CSP_Contract_Alloc'!$C$2:$C$305,C53,'02a_CSP_Contract_Alloc'!$D$2:$D$305,D53)</x:f>
        <x:v>2852.0797781520005</x:v>
      </x:c>
      <x:c r="M53" s="6" t="n">
        <x:f>IF(L53&gt;0,K53/L53,0)</x:f>
        <x:v>0.05044739670403847</x:v>
      </x:c>
      <x:c r="N53" s="28" t="n">
        <x:f>F53*M53</x:f>
        <x:v>63.09173803033931</x:v>
      </x:c>
      <x:c r="O53" s="5" t="str">
        <x:f>'02a_CSP_Contract_Alloc'!L53</x:f>
        <x:v>epoch_csp_total_power_x_user_contract_share_seed</x:v>
      </x:c>
      <x:c r="P53" s="5" t="inlineStr">
        <x:is>
          <x:t xml:space="preserve">AI company inference power is normalized across CSPs by CSP total power * AI contract share * inference share.</x:t>
        </x:is>
      </x:c>
    </x:row>
    <x:row r="54">
      <x:c r="A54" s="5" t="str">
        <x:f>'02a_CSP_Contract_Alloc'!A54</x:f>
        <x:v>Bear|Anthropic|2029|Fluidstack</x:v>
      </x:c>
      <x:c r="B54" s="5" t="str">
        <x:f>'02a_CSP_Contract_Alloc'!B54</x:f>
        <x:v>Bear</x:v>
      </x:c>
      <x:c r="C54" s="5" t="str">
        <x:f>'02a_CSP_Contract_Alloc'!C54</x:f>
        <x:v>Anthropic</x:v>
      </x:c>
      <x:c r="D54" s="5" t="n">
        <x:f>'02a_CSP_Contract_Alloc'!D54</x:f>
        <x:v>2029</x:v>
      </x:c>
      <x:c r="E54" s="5" t="str">
        <x:f>'02a_CSP_Contract_Alloc'!E54</x:f>
        <x:v>Fluidstack</x:v>
      </x:c>
      <x:c r="F54" s="28" t="n">
        <x:f>SUMPRODUCT(('02_Inputs'!$A$2:$A$181=B54)*('02_Inputs'!$B$2:$B$181=C54)*('02_Inputs'!$C$2:$C$181=D54)*'02_Inputs'!$D$2:$D$181*'02_Inputs'!$E$2:$E$181/'02_Inputs'!$F$2:$F$181*'02_Inputs'!$G$2:$G$181*'02_Inputs'!$H$2:$H$181*1000)</x:f>
        <x:v>1580.25</x:v>
      </x:c>
      <x:c r="G54" s="28" t="n">
        <x:f>'02a_CSP_Contract_Alloc'!F54</x:f>
        <x:v>436</x:v>
      </x:c>
      <x:c r="H54" s="6" t="n">
        <x:f>'02a_CSP_Contract_Alloc'!G54</x:f>
        <x:v>0.5</x:v>
      </x:c>
      <x:c r="I54" s="28" t="n">
        <x:f>'02a_CSP_Contract_Alloc'!H54</x:f>
        <x:v>218</x:v>
      </x:c>
      <x:c r="J54" s="6" t="n">
        <x:f>'02a_CSP_Contract_Alloc'!I54</x:f>
        <x:v>0.59</x:v>
      </x:c>
      <x:c r="K54" s="28" t="n">
        <x:f>'02a_CSP_Contract_Alloc'!K54</x:f>
        <x:v>128.62</x:v>
      </x:c>
      <x:c r="L54" s="28" t="n">
        <x:f>SUMIFS('02a_CSP_Contract_Alloc'!$K$2:$K$305,'02a_CSP_Contract_Alloc'!$B$2:$B$305,B54,'02a_CSP_Contract_Alloc'!$C$2:$C$305,C54,'02a_CSP_Contract_Alloc'!$D$2:$D$305,D54)</x:f>
        <x:v>2549.586468348</x:v>
      </x:c>
      <x:c r="M54" s="6" t="n">
        <x:f>IF(L54&gt;0,K54/L54,0)</x:f>
        <x:v>0.05044739670403848</x:v>
      </x:c>
      <x:c r="N54" s="28" t="n">
        <x:f>F54*M54</x:f>
        <x:v>79.71949864155681</x:v>
      </x:c>
      <x:c r="O54" s="5" t="str">
        <x:f>'02a_CSP_Contract_Alloc'!L54</x:f>
        <x:v>epoch_csp_total_power_x_user_contract_share_seed</x:v>
      </x:c>
      <x:c r="P54" s="5" t="inlineStr">
        <x:is>
          <x:t xml:space="preserve">AI company inference power is normalized across CSPs by CSP total power * AI contract share * inference share.</x:t>
        </x:is>
      </x:c>
    </x:row>
    <x:row r="55">
      <x:c r="A55" s="5" t="str">
        <x:f>'02a_CSP_Contract_Alloc'!A55</x:f>
        <x:v>Base|Anthropic|2029|Fluidstack</x:v>
      </x:c>
      <x:c r="B55" s="5" t="str">
        <x:f>'02a_CSP_Contract_Alloc'!B55</x:f>
        <x:v>Base</x:v>
      </x:c>
      <x:c r="C55" s="5" t="str">
        <x:f>'02a_CSP_Contract_Alloc'!C55</x:f>
        <x:v>Anthropic</x:v>
      </x:c>
      <x:c r="D55" s="5" t="n">
        <x:f>'02a_CSP_Contract_Alloc'!D55</x:f>
        <x:v>2029</x:v>
      </x:c>
      <x:c r="E55" s="5" t="str">
        <x:f>'02a_CSP_Contract_Alloc'!E55</x:f>
        <x:v>Fluidstack</x:v>
      </x:c>
      <x:c r="F55" s="28" t="n">
        <x:f>SUMPRODUCT(('02_Inputs'!$A$2:$A$181=B55)*('02_Inputs'!$B$2:$B$181=C55)*('02_Inputs'!$C$2:$C$181=D55)*'02_Inputs'!$D$2:$D$181*'02_Inputs'!$E$2:$E$181/'02_Inputs'!$F$2:$F$181*'02_Inputs'!$G$2:$G$181*'02_Inputs'!$H$2:$H$181*1000)</x:f>
        <x:v>2184.1631224882417</x:v>
      </x:c>
      <x:c r="G55" s="28" t="n">
        <x:f>'02a_CSP_Contract_Alloc'!F55</x:f>
        <x:v>436</x:v>
      </x:c>
      <x:c r="H55" s="6" t="n">
        <x:f>'02a_CSP_Contract_Alloc'!G55</x:f>
        <x:v>0.5</x:v>
      </x:c>
      <x:c r="I55" s="28" t="n">
        <x:f>'02a_CSP_Contract_Alloc'!H55</x:f>
        <x:v>218</x:v>
      </x:c>
      <x:c r="J55" s="6" t="n">
        <x:f>'02a_CSP_Contract_Alloc'!I55</x:f>
        <x:v>0.685</x:v>
      </x:c>
      <x:c r="K55" s="28" t="n">
        <x:f>'02a_CSP_Contract_Alloc'!K55</x:f>
        <x:v>149.33</x:v>
      </x:c>
      <x:c r="L55" s="28" t="n">
        <x:f>SUMIFS('02a_CSP_Contract_Alloc'!$K$2:$K$305,'02a_CSP_Contract_Alloc'!$B$2:$B$305,B55,'02a_CSP_Contract_Alloc'!$C$2:$C$305,C55,'02a_CSP_Contract_Alloc'!$D$2:$D$305,D55)</x:f>
        <x:v>2960.113103082</x:v>
      </x:c>
      <x:c r="M55" s="6" t="n">
        <x:f>IF(L55&gt;0,K55/L55,0)</x:f>
        <x:v>0.05044739670403848</x:v>
      </x:c>
      <x:c r="N55" s="28" t="n">
        <x:f>F55*M55</x:f>
        <x:v>110.18534350649571</x:v>
      </x:c>
      <x:c r="O55" s="5" t="str">
        <x:f>'02a_CSP_Contract_Alloc'!L55</x:f>
        <x:v>epoch_csp_total_power_x_user_contract_share_seed</x:v>
      </x:c>
      <x:c r="P55" s="5" t="inlineStr">
        <x:is>
          <x:t xml:space="preserve">AI company inference power is normalized across CSPs by CSP total power * AI contract share * inference share.</x:t>
        </x:is>
      </x:c>
    </x:row>
    <x:row r="56">
      <x:c r="A56" s="5" t="str">
        <x:f>'02a_CSP_Contract_Alloc'!A56</x:f>
        <x:v>Bull|Anthropic|2029|Fluidstack</x:v>
      </x:c>
      <x:c r="B56" s="5" t="str">
        <x:f>'02a_CSP_Contract_Alloc'!B56</x:f>
        <x:v>Bull</x:v>
      </x:c>
      <x:c r="C56" s="5" t="str">
        <x:f>'02a_CSP_Contract_Alloc'!C56</x:f>
        <x:v>Anthropic</x:v>
      </x:c>
      <x:c r="D56" s="5" t="n">
        <x:f>'02a_CSP_Contract_Alloc'!D56</x:f>
        <x:v>2029</x:v>
      </x:c>
      <x:c r="E56" s="5" t="str">
        <x:f>'02a_CSP_Contract_Alloc'!E56</x:f>
        <x:v>Fluidstack</x:v>
      </x:c>
      <x:c r="F56" s="28" t="n">
        <x:f>SUMPRODUCT(('02_Inputs'!$A$2:$A$181=B56)*('02_Inputs'!$B$2:$B$181=C56)*('02_Inputs'!$C$2:$C$181=D56)*'02_Inputs'!$D$2:$D$181*'02_Inputs'!$E$2:$E$181/'02_Inputs'!$F$2:$F$181*'02_Inputs'!$G$2:$G$181*'02_Inputs'!$H$2:$H$181*1000)</x:f>
        <x:v>2773.252214438644</x:v>
      </x:c>
      <x:c r="G56" s="28" t="n">
        <x:f>'02a_CSP_Contract_Alloc'!F56</x:f>
        <x:v>436</x:v>
      </x:c>
      <x:c r="H56" s="6" t="n">
        <x:f>'02a_CSP_Contract_Alloc'!G56</x:f>
        <x:v>0.5</x:v>
      </x:c>
      <x:c r="I56" s="28" t="n">
        <x:f>'02a_CSP_Contract_Alloc'!H56</x:f>
        <x:v>218</x:v>
      </x:c>
      <x:c r="J56" s="6" t="n">
        <x:f>'02a_CSP_Contract_Alloc'!I56</x:f>
        <x:v>0.758</x:v>
      </x:c>
      <x:c r="K56" s="28" t="n">
        <x:f>'02a_CSP_Contract_Alloc'!K56</x:f>
        <x:v>165.244</x:v>
      </x:c>
      <x:c r="L56" s="28" t="n">
        <x:f>SUMIFS('02a_CSP_Contract_Alloc'!$K$2:$K$305,'02a_CSP_Contract_Alloc'!$B$2:$B$305,B56,'02a_CSP_Contract_Alloc'!$C$2:$C$305,C56,'02a_CSP_Contract_Alloc'!$D$2:$D$305,D56)</x:f>
        <x:v>3275.5704118776002</x:v>
      </x:c>
      <x:c r="M56" s="6" t="n">
        <x:f>IF(L56&gt;0,K56/L56,0)</x:f>
        <x:v>0.05044739670403847</x:v>
      </x:c>
      <x:c r="N56" s="28" t="n">
        <x:f>F56*M56</x:f>
        <x:v>139.90335462213943</x:v>
      </x:c>
      <x:c r="O56" s="5" t="str">
        <x:f>'02a_CSP_Contract_Alloc'!L56</x:f>
        <x:v>epoch_csp_total_power_x_user_contract_share_seed</x:v>
      </x:c>
      <x:c r="P56" s="5" t="inlineStr">
        <x:is>
          <x:t xml:space="preserve">AI company inference power is normalized across CSPs by CSP total power * AI contract share * inference share.</x:t>
        </x:is>
      </x:c>
    </x:row>
    <x:row r="57">
      <x:c r="A57" s="5" t="str">
        <x:f>'02a_CSP_Contract_Alloc'!A57</x:f>
        <x:v>Grid-Constrained / Efficiency-Upside|Anthropic|2029|Fluidstack</x:v>
      </x:c>
      <x:c r="B57" s="5" t="str">
        <x:f>'02a_CSP_Contract_Alloc'!B57</x:f>
        <x:v>Grid-Constrained / Efficiency-Upside</x:v>
      </x:c>
      <x:c r="C57" s="5" t="str">
        <x:f>'02a_CSP_Contract_Alloc'!C57</x:f>
        <x:v>Anthropic</x:v>
      </x:c>
      <x:c r="D57" s="5" t="n">
        <x:f>'02a_CSP_Contract_Alloc'!D57</x:f>
        <x:v>2029</x:v>
      </x:c>
      <x:c r="E57" s="5" t="str">
        <x:f>'02a_CSP_Contract_Alloc'!E57</x:f>
        <x:v>Fluidstack</x:v>
      </x:c>
      <x:c r="F57" s="28" t="n">
        <x:f>SUMPRODUCT(('02_Inputs'!$A$2:$A$181=B57)*('02_Inputs'!$B$2:$B$181=C57)*('02_Inputs'!$C$2:$C$181=D57)*'02_Inputs'!$D$2:$D$181*'02_Inputs'!$E$2:$E$181/'02_Inputs'!$F$2:$F$181*'02_Inputs'!$G$2:$G$181*'02_Inputs'!$H$2:$H$181*1000)</x:f>
        <x:v>1744.779651833898</x:v>
      </x:c>
      <x:c r="G57" s="28" t="n">
        <x:f>'02a_CSP_Contract_Alloc'!F57</x:f>
        <x:v>436</x:v>
      </x:c>
      <x:c r="H57" s="6" t="n">
        <x:f>'02a_CSP_Contract_Alloc'!G57</x:f>
        <x:v>0.5</x:v>
      </x:c>
      <x:c r="I57" s="28" t="n">
        <x:f>'02a_CSP_Contract_Alloc'!H57</x:f>
        <x:v>218</x:v>
      </x:c>
      <x:c r="J57" s="6" t="n">
        <x:f>'02a_CSP_Contract_Alloc'!I57</x:f>
        <x:v>0.72</x:v>
      </x:c>
      <x:c r="K57" s="28" t="n">
        <x:f>'02a_CSP_Contract_Alloc'!K57</x:f>
        <x:v>156.96</x:v>
      </x:c>
      <x:c r="L57" s="28" t="n">
        <x:f>SUMIFS('02a_CSP_Contract_Alloc'!$K$2:$K$305,'02a_CSP_Contract_Alloc'!$B$2:$B$305,B57,'02a_CSP_Contract_Alloc'!$C$2:$C$305,C57,'02a_CSP_Contract_Alloc'!$D$2:$D$305,D57)</x:f>
        <x:v>3111.3597579839998</x:v>
      </x:c>
      <x:c r="M57" s="6" t="n">
        <x:f>IF(L57&gt;0,K57/L57,0)</x:f>
        <x:v>0.050447396704038486</x:v>
      </x:c>
      <x:c r="N57" s="28" t="n">
        <x:f>F57*M57</x:f>
        <x:v>88.0195912571988</x:v>
      </x:c>
      <x:c r="O57" s="5" t="str">
        <x:f>'02a_CSP_Contract_Alloc'!L57</x:f>
        <x:v>epoch_csp_total_power_x_user_contract_share_seed</x:v>
      </x:c>
      <x:c r="P57" s="5" t="inlineStr">
        <x:is>
          <x:t xml:space="preserve">AI company inference power is normalized across CSPs by CSP total power * AI contract share * inference share.</x:t>
        </x:is>
      </x:c>
    </x:row>
    <x:row r="58">
      <x:c r="A58" s="5" t="str">
        <x:f>'02a_CSP_Contract_Alloc'!A58</x:f>
        <x:v>Bear|Anthropic|2030|Fluidstack</x:v>
      </x:c>
      <x:c r="B58" s="5" t="str">
        <x:f>'02a_CSP_Contract_Alloc'!B58</x:f>
        <x:v>Bear</x:v>
      </x:c>
      <x:c r="C58" s="5" t="str">
        <x:f>'02a_CSP_Contract_Alloc'!C58</x:f>
        <x:v>Anthropic</x:v>
      </x:c>
      <x:c r="D58" s="5" t="n">
        <x:f>'02a_CSP_Contract_Alloc'!D58</x:f>
        <x:v>2030</x:v>
      </x:c>
      <x:c r="E58" s="5" t="str">
        <x:f>'02a_CSP_Contract_Alloc'!E58</x:f>
        <x:v>Fluidstack</x:v>
      </x:c>
      <x:c r="F58" s="28" t="n">
        <x:f>SUMPRODUCT(('02_Inputs'!$A$2:$A$181=B58)*('02_Inputs'!$B$2:$B$181=C58)*('02_Inputs'!$C$2:$C$181=D58)*'02_Inputs'!$D$2:$D$181*'02_Inputs'!$E$2:$E$181/'02_Inputs'!$F$2:$F$181*'02_Inputs'!$G$2:$G$181*'02_Inputs'!$H$2:$H$181*1000)</x:f>
        <x:v>2103.6474436338985</x:v>
      </x:c>
      <x:c r="G58" s="28" t="n">
        <x:f>'02a_CSP_Contract_Alloc'!F58</x:f>
        <x:v>436</x:v>
      </x:c>
      <x:c r="H58" s="6" t="n">
        <x:f>'02a_CSP_Contract_Alloc'!G58</x:f>
        <x:v>0.5</x:v>
      </x:c>
      <x:c r="I58" s="28" t="n">
        <x:f>'02a_CSP_Contract_Alloc'!H58</x:f>
        <x:v>218</x:v>
      </x:c>
      <x:c r="J58" s="6" t="n">
        <x:f>'02a_CSP_Contract_Alloc'!I58</x:f>
        <x:v>0.64</x:v>
      </x:c>
      <x:c r="K58" s="28" t="n">
        <x:f>'02a_CSP_Contract_Alloc'!K58</x:f>
        <x:v>139.52</x:v>
      </x:c>
      <x:c r="L58" s="28" t="n">
        <x:f>SUMIFS('02a_CSP_Contract_Alloc'!$K$2:$K$305,'02a_CSP_Contract_Alloc'!$B$2:$B$305,B58,'02a_CSP_Contract_Alloc'!$C$2:$C$305,C58,'02a_CSP_Contract_Alloc'!$D$2:$D$305,D58)</x:f>
        <x:v>2765.6531182080003</x:v>
      </x:c>
      <x:c r="M58" s="6" t="n">
        <x:f>IF(L58&gt;0,K58/L58,0)</x:f>
        <x:v>0.05044739670403848</x:v>
      </x:c>
      <x:c r="N58" s="28" t="n">
        <x:f>F58*M58</x:f>
        <x:v>106.1235371144357</x:v>
      </x:c>
      <x:c r="O58" s="5" t="str">
        <x:f>'02a_CSP_Contract_Alloc'!L58</x:f>
        <x:v>epoch_csp_total_power_x_user_contract_share_seed</x:v>
      </x:c>
      <x:c r="P58" s="5" t="inlineStr">
        <x:is>
          <x:t xml:space="preserve">AI company inference power is normalized across CSPs by CSP total power * AI contract share * inference share.</x:t>
        </x:is>
      </x:c>
    </x:row>
    <x:row r="59">
      <x:c r="A59" s="5" t="str">
        <x:f>'02a_CSP_Contract_Alloc'!A59</x:f>
        <x:v>Base|Anthropic|2030|Fluidstack</x:v>
      </x:c>
      <x:c r="B59" s="5" t="str">
        <x:f>'02a_CSP_Contract_Alloc'!B59</x:f>
        <x:v>Base</x:v>
      </x:c>
      <x:c r="C59" s="5" t="str">
        <x:f>'02a_CSP_Contract_Alloc'!C59</x:f>
        <x:v>Anthropic</x:v>
      </x:c>
      <x:c r="D59" s="5" t="n">
        <x:f>'02a_CSP_Contract_Alloc'!D59</x:f>
        <x:v>2030</x:v>
      </x:c>
      <x:c r="E59" s="5" t="str">
        <x:f>'02a_CSP_Contract_Alloc'!E59</x:f>
        <x:v>Fluidstack</x:v>
      </x:c>
      <x:c r="F59" s="28" t="n">
        <x:f>SUMPRODUCT(('02_Inputs'!$A$2:$A$181=B59)*('02_Inputs'!$B$2:$B$181=C59)*('02_Inputs'!$C$2:$C$181=D59)*'02_Inputs'!$D$2:$D$181*'02_Inputs'!$E$2:$E$181/'02_Inputs'!$F$2:$F$181*'02_Inputs'!$G$2:$G$181*'02_Inputs'!$H$2:$H$181*1000)</x:f>
        <x:v>2966.2712026203394</x:v>
      </x:c>
      <x:c r="G59" s="28" t="n">
        <x:f>'02a_CSP_Contract_Alloc'!F59</x:f>
        <x:v>436</x:v>
      </x:c>
      <x:c r="H59" s="6" t="n">
        <x:f>'02a_CSP_Contract_Alloc'!G59</x:f>
        <x:v>0.5</x:v>
      </x:c>
      <x:c r="I59" s="28" t="n">
        <x:f>'02a_CSP_Contract_Alloc'!H59</x:f>
        <x:v>218</x:v>
      </x:c>
      <x:c r="J59" s="6" t="n">
        <x:f>'02a_CSP_Contract_Alloc'!I59</x:f>
        <x:v>0.74</x:v>
      </x:c>
      <x:c r="K59" s="28" t="n">
        <x:f>'02a_CSP_Contract_Alloc'!K59</x:f>
        <x:v>161.32</x:v>
      </x:c>
      <x:c r="L59" s="28" t="n">
        <x:f>SUMIFS('02a_CSP_Contract_Alloc'!$K$2:$K$305,'02a_CSP_Contract_Alloc'!$B$2:$B$305,B59,'02a_CSP_Contract_Alloc'!$C$2:$C$305,C59,'02a_CSP_Contract_Alloc'!$D$2:$D$305,D59)</x:f>
        <x:v>3197.786417928</x:v>
      </x:c>
      <x:c r="M59" s="6" t="n">
        <x:f>IF(L59&gt;0,K59/L59,0)</x:f>
        <x:v>0.05044739670403848</x:v>
      </x:c>
      <x:c r="N59" s="28" t="n">
        <x:f>F59*M59</x:f>
        <x:v>149.64066009035358</x:v>
      </x:c>
      <x:c r="O59" s="5" t="str">
        <x:f>'02a_CSP_Contract_Alloc'!L59</x:f>
        <x:v>epoch_csp_total_power_x_user_contract_share_seed</x:v>
      </x:c>
      <x:c r="P59" s="5" t="inlineStr">
        <x:is>
          <x:t xml:space="preserve">AI company inference power is normalized across CSPs by CSP total power * AI contract share * inference share.</x:t>
        </x:is>
      </x:c>
    </x:row>
    <x:row r="60">
      <x:c r="A60" s="5" t="str">
        <x:f>'02a_CSP_Contract_Alloc'!A60</x:f>
        <x:v>Bull|Anthropic|2030|Fluidstack</x:v>
      </x:c>
      <x:c r="B60" s="5" t="str">
        <x:f>'02a_CSP_Contract_Alloc'!B60</x:f>
        <x:v>Bull</x:v>
      </x:c>
      <x:c r="C60" s="5" t="str">
        <x:f>'02a_CSP_Contract_Alloc'!C60</x:f>
        <x:v>Anthropic</x:v>
      </x:c>
      <x:c r="D60" s="5" t="n">
        <x:f>'02a_CSP_Contract_Alloc'!D60</x:f>
        <x:v>2030</x:v>
      </x:c>
      <x:c r="E60" s="5" t="str">
        <x:f>'02a_CSP_Contract_Alloc'!E60</x:f>
        <x:v>Fluidstack</x:v>
      </x:c>
      <x:c r="F60" s="28" t="n">
        <x:f>SUMPRODUCT(('02_Inputs'!$A$2:$A$181=B60)*('02_Inputs'!$B$2:$B$181=C60)*('02_Inputs'!$C$2:$C$181=D60)*'02_Inputs'!$D$2:$D$181*'02_Inputs'!$E$2:$E$181/'02_Inputs'!$F$2:$F$181*'02_Inputs'!$G$2:$G$181*'02_Inputs'!$H$2:$H$181*1000)</x:f>
        <x:v>3878.600011952542</x:v>
      </x:c>
      <x:c r="G60" s="28" t="n">
        <x:f>'02a_CSP_Contract_Alloc'!F60</x:f>
        <x:v>436</x:v>
      </x:c>
      <x:c r="H60" s="6" t="n">
        <x:f>'02a_CSP_Contract_Alloc'!G60</x:f>
        <x:v>0.5</x:v>
      </x:c>
      <x:c r="I60" s="28" t="n">
        <x:f>'02a_CSP_Contract_Alloc'!H60</x:f>
        <x:v>218</x:v>
      </x:c>
      <x:c r="J60" s="6" t="n">
        <x:f>'02a_CSP_Contract_Alloc'!I60</x:f>
        <x:v>0.82</x:v>
      </x:c>
      <x:c r="K60" s="28" t="n">
        <x:f>'02a_CSP_Contract_Alloc'!K60</x:f>
        <x:v>178.76</x:v>
      </x:c>
      <x:c r="L60" s="28" t="n">
        <x:f>SUMIFS('02a_CSP_Contract_Alloc'!$K$2:$K$305,'02a_CSP_Contract_Alloc'!$B$2:$B$305,B60,'02a_CSP_Contract_Alloc'!$C$2:$C$305,C60,'02a_CSP_Contract_Alloc'!$D$2:$D$305,D60)</x:f>
        <x:v>3543.493057704</x:v>
      </x:c>
      <x:c r="M60" s="6" t="n">
        <x:f>IF(L60&gt;0,K60/L60,0)</x:f>
        <x:v>0.05044739670403848</x:v>
      </x:c>
      <x:c r="N60" s="28" t="n">
        <x:f>F60*M60</x:f>
        <x:v>195.66527345925826</x:v>
      </x:c>
      <x:c r="O60" s="5" t="str">
        <x:f>'02a_CSP_Contract_Alloc'!L60</x:f>
        <x:v>epoch_csp_total_power_x_user_contract_share_seed</x:v>
      </x:c>
      <x:c r="P60" s="5" t="inlineStr">
        <x:is>
          <x:t xml:space="preserve">AI company inference power is normalized across CSPs by CSP total power * AI contract share * inference share.</x:t>
        </x:is>
      </x:c>
    </x:row>
    <x:row r="61">
      <x:c r="A61" s="5" t="str">
        <x:f>'02a_CSP_Contract_Alloc'!A61</x:f>
        <x:v>Grid-Constrained / Efficiency-Upside|Anthropic|2030|Fluidstack</x:v>
      </x:c>
      <x:c r="B61" s="5" t="str">
        <x:f>'02a_CSP_Contract_Alloc'!B61</x:f>
        <x:v>Grid-Constrained / Efficiency-Upside</x:v>
      </x:c>
      <x:c r="C61" s="5" t="str">
        <x:f>'02a_CSP_Contract_Alloc'!C61</x:f>
        <x:v>Anthropic</x:v>
      </x:c>
      <x:c r="D61" s="5" t="n">
        <x:f>'02a_CSP_Contract_Alloc'!D61</x:f>
        <x:v>2030</x:v>
      </x:c>
      <x:c r="E61" s="5" t="str">
        <x:f>'02a_CSP_Contract_Alloc'!E61</x:f>
        <x:v>Fluidstack</x:v>
      </x:c>
      <x:c r="F61" s="28" t="n">
        <x:f>SUMPRODUCT(('02_Inputs'!$A$2:$A$181=B61)*('02_Inputs'!$B$2:$B$181=C61)*('02_Inputs'!$C$2:$C$181=D61)*'02_Inputs'!$D$2:$D$181*'02_Inputs'!$E$2:$E$181/'02_Inputs'!$F$2:$F$181*'02_Inputs'!$G$2:$G$181*'02_Inputs'!$H$2:$H$181*1000)</x:f>
        <x:v>2251.1593390881358</x:v>
      </x:c>
      <x:c r="G61" s="28" t="n">
        <x:f>'02a_CSP_Contract_Alloc'!F61</x:f>
        <x:v>436</x:v>
      </x:c>
      <x:c r="H61" s="6" t="n">
        <x:f>'02a_CSP_Contract_Alloc'!G61</x:f>
        <x:v>0.5</x:v>
      </x:c>
      <x:c r="I61" s="28" t="n">
        <x:f>'02a_CSP_Contract_Alloc'!H61</x:f>
        <x:v>218</x:v>
      </x:c>
      <x:c r="J61" s="6" t="n">
        <x:f>'02a_CSP_Contract_Alloc'!I61</x:f>
        <x:v>0.78</x:v>
      </x:c>
      <x:c r="K61" s="28" t="n">
        <x:f>'02a_CSP_Contract_Alloc'!K61</x:f>
        <x:v>170.04</x:v>
      </x:c>
      <x:c r="L61" s="28" t="n">
        <x:f>SUMIFS('02a_CSP_Contract_Alloc'!$K$2:$K$305,'02a_CSP_Contract_Alloc'!$B$2:$B$305,B61,'02a_CSP_Contract_Alloc'!$C$2:$C$305,C61,'02a_CSP_Contract_Alloc'!$D$2:$D$305,D61)</x:f>
        <x:v>3370.639737816</x:v>
      </x:c>
      <x:c r="M61" s="6" t="n">
        <x:f>IF(L61&gt;0,K61/L61,0)</x:f>
        <x:v>0.05044739670403848</x:v>
      </x:c>
      <x:c r="N61" s="28" t="n">
        <x:f>F61*M61</x:f>
        <x:v>113.56512822298026</x:v>
      </x:c>
      <x:c r="O61" s="5" t="str">
        <x:f>'02a_CSP_Contract_Alloc'!L61</x:f>
        <x:v>epoch_csp_total_power_x_user_contract_share_seed</x:v>
      </x:c>
      <x:c r="P61" s="5" t="inlineStr">
        <x:is>
          <x:t xml:space="preserve">AI company inference power is normalized across CSPs by CSP total power * AI contract share * inference share.</x:t>
        </x:is>
      </x:c>
    </x:row>
    <x:row r="62">
      <x:c r="A62" s="5" t="str">
        <x:f>'02a_CSP_Contract_Alloc'!A62</x:f>
        <x:v>Bear|Anthropic|2026|SpaceXAI</x:v>
      </x:c>
      <x:c r="B62" s="5" t="str">
        <x:f>'02a_CSP_Contract_Alloc'!B62</x:f>
        <x:v>Bear</x:v>
      </x:c>
      <x:c r="C62" s="5" t="str">
        <x:f>'02a_CSP_Contract_Alloc'!C62</x:f>
        <x:v>Anthropic</x:v>
      </x:c>
      <x:c r="D62" s="5" t="n">
        <x:f>'02a_CSP_Contract_Alloc'!D62</x:f>
        <x:v>2026</x:v>
      </x:c>
      <x:c r="E62" s="5" t="str">
        <x:f>'02a_CSP_Contract_Alloc'!E62</x:f>
        <x:v>SpaceXAI</x:v>
      </x:c>
      <x:c r="F62" s="28" t="n">
        <x:f>SUMPRODUCT(('02_Inputs'!$A$2:$A$181=B62)*('02_Inputs'!$B$2:$B$181=C62)*('02_Inputs'!$C$2:$C$181=D62)*'02_Inputs'!$D$2:$D$181*'02_Inputs'!$E$2:$E$181/'02_Inputs'!$F$2:$F$181*'02_Inputs'!$G$2:$G$181*'02_Inputs'!$H$2:$H$181*1000)</x:f>
        <x:v>288.61017269830506</x:v>
      </x:c>
      <x:c r="G62" s="28" t="n">
        <x:f>'02a_CSP_Contract_Alloc'!F62</x:f>
        <x:v>1286</x:v>
      </x:c>
      <x:c r="H62" s="6" t="n">
        <x:f>'02a_CSP_Contract_Alloc'!G62</x:f>
        <x:v>0.5095902</x:v>
      </x:c>
      <x:c r="I62" s="28" t="n">
        <x:f>'02a_CSP_Contract_Alloc'!H62</x:f>
        <x:v>655.3329972</x:v>
      </x:c>
      <x:c r="J62" s="6" t="n">
        <x:f>'02a_CSP_Contract_Alloc'!I62</x:f>
        <x:v>0.44</x:v>
      </x:c>
      <x:c r="K62" s="28" t="n">
        <x:f>'02a_CSP_Contract_Alloc'!K62</x:f>
        <x:v>288.346518768</x:v>
      </x:c>
      <x:c r="L62" s="28" t="n">
        <x:f>SUMIFS('02a_CSP_Contract_Alloc'!$K$2:$K$305,'02a_CSP_Contract_Alloc'!$B$2:$B$305,B62,'02a_CSP_Contract_Alloc'!$C$2:$C$305,C62,'02a_CSP_Contract_Alloc'!$D$2:$D$305,D62)</x:f>
        <x:v>936.026518768</x:v>
      </x:c>
      <x:c r="M62" s="6" t="n">
        <x:f>IF(L62&gt;0,K62/L62,0)</x:f>
        <x:v>0.30805379226597374</x:v>
      </x:c>
      <x:c r="N62" s="28" t="n">
        <x:f>F62*M62</x:f>
        <x:v>88.90745818625047</x:v>
      </x:c>
      <x:c r="O62" s="5" t="str">
        <x:f>'02a_CSP_Contract_Alloc'!L62</x:f>
        <x:v>epoch_csp_total_power_x_user_contract_share_seed</x:v>
      </x:c>
      <x:c r="P62" s="5" t="inlineStr">
        <x:is>
          <x:t xml:space="preserve">AI company inference power is normalized across CSPs by CSP total power * AI contract share * inference share.</x:t>
        </x:is>
      </x:c>
    </x:row>
    <x:row r="63">
      <x:c r="A63" s="5" t="str">
        <x:f>'02a_CSP_Contract_Alloc'!A63</x:f>
        <x:v>Base|Anthropic|2026|SpaceXAI</x:v>
      </x:c>
      <x:c r="B63" s="5" t="str">
        <x:f>'02a_CSP_Contract_Alloc'!B63</x:f>
        <x:v>Base</x:v>
      </x:c>
      <x:c r="C63" s="5" t="str">
        <x:f>'02a_CSP_Contract_Alloc'!C63</x:f>
        <x:v>Anthropic</x:v>
      </x:c>
      <x:c r="D63" s="5" t="n">
        <x:f>'02a_CSP_Contract_Alloc'!D63</x:f>
        <x:v>2026</x:v>
      </x:c>
      <x:c r="E63" s="5" t="str">
        <x:f>'02a_CSP_Contract_Alloc'!E63</x:f>
        <x:v>SpaceXAI</x:v>
      </x:c>
      <x:c r="F63" s="28" t="n">
        <x:f>SUMPRODUCT(('02_Inputs'!$A$2:$A$181=B63)*('02_Inputs'!$B$2:$B$181=C63)*('02_Inputs'!$C$2:$C$181=D63)*'02_Inputs'!$D$2:$D$181*'02_Inputs'!$E$2:$E$181/'02_Inputs'!$F$2:$F$181*'02_Inputs'!$G$2:$G$181*'02_Inputs'!$H$2:$H$181*1000)</x:f>
        <x:v>378.9830565322034</x:v>
      </x:c>
      <x:c r="G63" s="28" t="n">
        <x:f>'02a_CSP_Contract_Alloc'!F63</x:f>
        <x:v>1286</x:v>
      </x:c>
      <x:c r="H63" s="6" t="n">
        <x:f>'02a_CSP_Contract_Alloc'!G63</x:f>
        <x:v>0.5095902</x:v>
      </x:c>
      <x:c r="I63" s="28" t="n">
        <x:f>'02a_CSP_Contract_Alloc'!H63</x:f>
        <x:v>655.3329972</x:v>
      </x:c>
      <x:c r="J63" s="6" t="n">
        <x:f>'02a_CSP_Contract_Alloc'!I63</x:f>
        <x:v>0.52</x:v>
      </x:c>
      <x:c r="K63" s="28" t="n">
        <x:f>'02a_CSP_Contract_Alloc'!K63</x:f>
        <x:v>340.773158544</x:v>
      </x:c>
      <x:c r="L63" s="28" t="n">
        <x:f>SUMIFS('02a_CSP_Contract_Alloc'!$K$2:$K$305,'02a_CSP_Contract_Alloc'!$B$2:$B$305,B63,'02a_CSP_Contract_Alloc'!$C$2:$C$305,C63,'02a_CSP_Contract_Alloc'!$D$2:$D$305,D63)</x:f>
        <x:v>1106.2131585440002</x:v>
      </x:c>
      <x:c r="M63" s="6" t="n">
        <x:f>IF(L63&gt;0,K63/L63,0)</x:f>
        <x:v>0.3080537922659737</x:v>
      </x:c>
      <x:c r="N63" s="28" t="n">
        <x:f>F63*M63</x:f>
        <x:v>116.74716776929515</x:v>
      </x:c>
      <x:c r="O63" s="5" t="str">
        <x:f>'02a_CSP_Contract_Alloc'!L63</x:f>
        <x:v>epoch_csp_total_power_x_user_contract_share_seed</x:v>
      </x:c>
      <x:c r="P63" s="5" t="inlineStr">
        <x:is>
          <x:t xml:space="preserve">AI company inference power is normalized across CSPs by CSP total power * AI contract share * inference share.</x:t>
        </x:is>
      </x:c>
    </x:row>
    <x:row r="64">
      <x:c r="A64" s="5" t="str">
        <x:f>'02a_CSP_Contract_Alloc'!A64</x:f>
        <x:v>Bull|Anthropic|2026|SpaceXAI</x:v>
      </x:c>
      <x:c r="B64" s="5" t="str">
        <x:f>'02a_CSP_Contract_Alloc'!B64</x:f>
        <x:v>Bull</x:v>
      </x:c>
      <x:c r="C64" s="5" t="str">
        <x:f>'02a_CSP_Contract_Alloc'!C64</x:f>
        <x:v>Anthropic</x:v>
      </x:c>
      <x:c r="D64" s="5" t="n">
        <x:f>'02a_CSP_Contract_Alloc'!D64</x:f>
        <x:v>2026</x:v>
      </x:c>
      <x:c r="E64" s="5" t="str">
        <x:f>'02a_CSP_Contract_Alloc'!E64</x:f>
        <x:v>SpaceXAI</x:v>
      </x:c>
      <x:c r="F64" s="28" t="n">
        <x:f>SUMPRODUCT(('02_Inputs'!$A$2:$A$181=B64)*('02_Inputs'!$B$2:$B$181=C64)*('02_Inputs'!$C$2:$C$181=D64)*'02_Inputs'!$D$2:$D$181*'02_Inputs'!$E$2:$E$181/'02_Inputs'!$F$2:$F$181*'02_Inputs'!$G$2:$G$181*'02_Inputs'!$H$2:$H$181*1000)</x:f>
        <x:v>436.1949152542373</x:v>
      </x:c>
      <x:c r="G64" s="28" t="n">
        <x:f>'02a_CSP_Contract_Alloc'!F64</x:f>
        <x:v>1286</x:v>
      </x:c>
      <x:c r="H64" s="6" t="n">
        <x:f>'02a_CSP_Contract_Alloc'!G64</x:f>
        <x:v>0.5095902</x:v>
      </x:c>
      <x:c r="I64" s="28" t="n">
        <x:f>'02a_CSP_Contract_Alloc'!H64</x:f>
        <x:v>655.3329972</x:v>
      </x:c>
      <x:c r="J64" s="6" t="n">
        <x:f>'02a_CSP_Contract_Alloc'!I64</x:f>
        <x:v>0.57</x:v>
      </x:c>
      <x:c r="K64" s="28" t="n">
        <x:f>'02a_CSP_Contract_Alloc'!K64</x:f>
        <x:v>373.539808404</x:v>
      </x:c>
      <x:c r="L64" s="28" t="n">
        <x:f>SUMIFS('02a_CSP_Contract_Alloc'!$K$2:$K$305,'02a_CSP_Contract_Alloc'!$B$2:$B$305,B64,'02a_CSP_Contract_Alloc'!$C$2:$C$305,C64,'02a_CSP_Contract_Alloc'!$D$2:$D$305,D64)</x:f>
        <x:v>1212.579808404</x:v>
      </x:c>
      <x:c r="M64" s="6" t="n">
        <x:f>IF(L64&gt;0,K64/L64,0)</x:f>
        <x:v>0.3080537922659737</x:v>
      </x:c>
      <x:c r="N64" s="28" t="n">
        <x:f>F64*M64</x:f>
        <x:v>134.3714978112028</x:v>
      </x:c>
      <x:c r="O64" s="5" t="str">
        <x:f>'02a_CSP_Contract_Alloc'!L64</x:f>
        <x:v>epoch_csp_total_power_x_user_contract_share_seed</x:v>
      </x:c>
      <x:c r="P64" s="5" t="inlineStr">
        <x:is>
          <x:t xml:space="preserve">AI company inference power is normalized across CSPs by CSP total power * AI contract share * inference share.</x:t>
        </x:is>
      </x:c>
    </x:row>
    <x:row r="65">
      <x:c r="A65" s="5" t="str">
        <x:f>'02a_CSP_Contract_Alloc'!A65</x:f>
        <x:v>Grid-Constrained / Efficiency-Upside|Anthropic|2026|SpaceXAI</x:v>
      </x:c>
      <x:c r="B65" s="5" t="str">
        <x:f>'02a_CSP_Contract_Alloc'!B65</x:f>
        <x:v>Grid-Constrained / Efficiency-Upside</x:v>
      </x:c>
      <x:c r="C65" s="5" t="str">
        <x:f>'02a_CSP_Contract_Alloc'!C65</x:f>
        <x:v>Anthropic</x:v>
      </x:c>
      <x:c r="D65" s="5" t="n">
        <x:f>'02a_CSP_Contract_Alloc'!D65</x:f>
        <x:v>2026</x:v>
      </x:c>
      <x:c r="E65" s="5" t="str">
        <x:f>'02a_CSP_Contract_Alloc'!E65</x:f>
        <x:v>SpaceXAI</x:v>
      </x:c>
      <x:c r="F65" s="28" t="n">
        <x:f>SUMPRODUCT(('02_Inputs'!$A$2:$A$181=B65)*('02_Inputs'!$B$2:$B$181=C65)*('02_Inputs'!$C$2:$C$181=D65)*'02_Inputs'!$D$2:$D$181*'02_Inputs'!$E$2:$E$181/'02_Inputs'!$F$2:$F$181*'02_Inputs'!$G$2:$G$181*'02_Inputs'!$H$2:$H$181*1000)</x:f>
        <x:v>346.33220142203396</x:v>
      </x:c>
      <x:c r="G65" s="28" t="n">
        <x:f>'02a_CSP_Contract_Alloc'!F65</x:f>
        <x:v>1286</x:v>
      </x:c>
      <x:c r="H65" s="6" t="n">
        <x:f>'02a_CSP_Contract_Alloc'!G65</x:f>
        <x:v>0.5095902</x:v>
      </x:c>
      <x:c r="I65" s="28" t="n">
        <x:f>'02a_CSP_Contract_Alloc'!H65</x:f>
        <x:v>655.3329972</x:v>
      </x:c>
      <x:c r="J65" s="6" t="n">
        <x:f>'02a_CSP_Contract_Alloc'!I65</x:f>
        <x:v>0.54</x:v>
      </x:c>
      <x:c r="K65" s="28" t="n">
        <x:f>'02a_CSP_Contract_Alloc'!K65</x:f>
        <x:v>353.879818488</x:v>
      </x:c>
      <x:c r="L65" s="28" t="n">
        <x:f>SUMIFS('02a_CSP_Contract_Alloc'!$K$2:$K$305,'02a_CSP_Contract_Alloc'!$B$2:$B$305,B65,'02a_CSP_Contract_Alloc'!$C$2:$C$305,C65,'02a_CSP_Contract_Alloc'!$D$2:$D$305,D65)</x:f>
        <x:v>1148.759818488</x:v>
      </x:c>
      <x:c r="M65" s="6" t="n">
        <x:f>IF(L65&gt;0,K65/L65,0)</x:f>
        <x:v>0.3080537922659737</x:v>
      </x:c>
      <x:c r="N65" s="28" t="n">
        <x:f>F65*M65</x:f>
        <x:v>106.6889480318806</x:v>
      </x:c>
      <x:c r="O65" s="5" t="str">
        <x:f>'02a_CSP_Contract_Alloc'!L65</x:f>
        <x:v>epoch_csp_total_power_x_user_contract_share_seed</x:v>
      </x:c>
      <x:c r="P65" s="5" t="inlineStr">
        <x:is>
          <x:t xml:space="preserve">AI company inference power is normalized across CSPs by CSP total power * AI contract share * inference share.</x:t>
        </x:is>
      </x:c>
    </x:row>
    <x:row r="66">
      <x:c r="A66" s="5" t="str">
        <x:f>'02a_CSP_Contract_Alloc'!A66</x:f>
        <x:v>Bear|Anthropic|2027|SpaceXAI</x:v>
      </x:c>
      <x:c r="B66" s="5" t="str">
        <x:f>'02a_CSP_Contract_Alloc'!B66</x:f>
        <x:v>Bear</x:v>
      </x:c>
      <x:c r="C66" s="5" t="str">
        <x:f>'02a_CSP_Contract_Alloc'!C66</x:f>
        <x:v>Anthropic</x:v>
      </x:c>
      <x:c r="D66" s="5" t="n">
        <x:f>'02a_CSP_Contract_Alloc'!D66</x:f>
        <x:v>2027</x:v>
      </x:c>
      <x:c r="E66" s="5" t="str">
        <x:f>'02a_CSP_Contract_Alloc'!E66</x:f>
        <x:v>SpaceXAI</x:v>
      </x:c>
      <x:c r="F66" s="28" t="n">
        <x:f>SUMPRODUCT(('02_Inputs'!$A$2:$A$181=B66)*('02_Inputs'!$B$2:$B$181=C66)*('02_Inputs'!$C$2:$C$181=D66)*'02_Inputs'!$D$2:$D$181*'02_Inputs'!$E$2:$E$181/'02_Inputs'!$F$2:$F$181*'02_Inputs'!$G$2:$G$181*'02_Inputs'!$H$2:$H$181*1000)</x:f>
        <x:v>667.8118621747882</x:v>
      </x:c>
      <x:c r="G66" s="28" t="n">
        <x:f>'02a_CSP_Contract_Alloc'!F66</x:f>
        <x:v>1286</x:v>
      </x:c>
      <x:c r="H66" s="6" t="n">
        <x:f>'02a_CSP_Contract_Alloc'!G66</x:f>
        <x:v>0.5095902</x:v>
      </x:c>
      <x:c r="I66" s="28" t="n">
        <x:f>'02a_CSP_Contract_Alloc'!H66</x:f>
        <x:v>655.3329972</x:v>
      </x:c>
      <x:c r="J66" s="6" t="n">
        <x:f>'02a_CSP_Contract_Alloc'!I66</x:f>
        <x:v>0.49</x:v>
      </x:c>
      <x:c r="K66" s="28" t="n">
        <x:f>'02a_CSP_Contract_Alloc'!K66</x:f>
        <x:v>321.113168628</x:v>
      </x:c>
      <x:c r="L66" s="28" t="n">
        <x:f>SUMIFS('02a_CSP_Contract_Alloc'!$K$2:$K$305,'02a_CSP_Contract_Alloc'!$B$2:$B$305,B66,'02a_CSP_Contract_Alloc'!$C$2:$C$305,C66,'02a_CSP_Contract_Alloc'!$D$2:$D$305,D66)</x:f>
        <x:v>1124.713168628</x:v>
      </x:c>
      <x:c r="M66" s="6" t="n">
        <x:f>IF(L66&gt;0,K66/L66,0)</x:f>
        <x:v>0.28550672081106265</x:v>
      </x:c>
      <x:c r="N66" s="28" t="n">
        <x:f>F66*M66</x:f>
        <x:v>190.6647748882531</x:v>
      </x:c>
      <x:c r="O66" s="5" t="str">
        <x:f>'02a_CSP_Contract_Alloc'!L66</x:f>
        <x:v>epoch_csp_total_power_x_user_contract_share_seed</x:v>
      </x:c>
      <x:c r="P66" s="5" t="inlineStr">
        <x:is>
          <x:t xml:space="preserve">AI company inference power is normalized across CSPs by CSP total power * AI contract share * inference share.</x:t>
        </x:is>
      </x:c>
    </x:row>
    <x:row r="67">
      <x:c r="A67" s="5" t="str">
        <x:f>'02a_CSP_Contract_Alloc'!A67</x:f>
        <x:v>Base|Anthropic|2027|SpaceXAI</x:v>
      </x:c>
      <x:c r="B67" s="5" t="str">
        <x:f>'02a_CSP_Contract_Alloc'!B67</x:f>
        <x:v>Base</x:v>
      </x:c>
      <x:c r="C67" s="5" t="str">
        <x:f>'02a_CSP_Contract_Alloc'!C67</x:f>
        <x:v>Anthropic</x:v>
      </x:c>
      <x:c r="D67" s="5" t="n">
        <x:f>'02a_CSP_Contract_Alloc'!D67</x:f>
        <x:v>2027</x:v>
      </x:c>
      <x:c r="E67" s="5" t="str">
        <x:f>'02a_CSP_Contract_Alloc'!E67</x:f>
        <x:v>SpaceXAI</x:v>
      </x:c>
      <x:c r="F67" s="28" t="n">
        <x:f>SUMPRODUCT(('02_Inputs'!$A$2:$A$181=B67)*('02_Inputs'!$B$2:$B$181=C67)*('02_Inputs'!$C$2:$C$181=D67)*'02_Inputs'!$D$2:$D$181*'02_Inputs'!$E$2:$E$181/'02_Inputs'!$F$2:$F$181*'02_Inputs'!$G$2:$G$181*'02_Inputs'!$H$2:$H$181*1000)</x:f>
        <x:v>890.5190756541313</x:v>
      </x:c>
      <x:c r="G67" s="28" t="n">
        <x:f>'02a_CSP_Contract_Alloc'!F67</x:f>
        <x:v>1286</x:v>
      </x:c>
      <x:c r="H67" s="6" t="n">
        <x:f>'02a_CSP_Contract_Alloc'!G67</x:f>
        <x:v>0.5095902</x:v>
      </x:c>
      <x:c r="I67" s="28" t="n">
        <x:f>'02a_CSP_Contract_Alloc'!H67</x:f>
        <x:v>655.3329972</x:v>
      </x:c>
      <x:c r="J67" s="6" t="n">
        <x:f>'02a_CSP_Contract_Alloc'!I67</x:f>
        <x:v>0.575</x:v>
      </x:c>
      <x:c r="K67" s="28" t="n">
        <x:f>'02a_CSP_Contract_Alloc'!K67</x:f>
        <x:v>376.81647339</x:v>
      </x:c>
      <x:c r="L67" s="28" t="n">
        <x:f>SUMIFS('02a_CSP_Contract_Alloc'!$K$2:$K$305,'02a_CSP_Contract_Alloc'!$B$2:$B$305,B67,'02a_CSP_Contract_Alloc'!$C$2:$C$305,C67,'02a_CSP_Contract_Alloc'!$D$2:$D$305,D67)</x:f>
        <x:v>1319.81647339</x:v>
      </x:c>
      <x:c r="M67" s="6" t="n">
        <x:f>IF(L67&gt;0,K67/L67,0)</x:f>
        <x:v>0.2855067208110626</x:v>
      </x:c>
      <x:c r="N67" s="28" t="n">
        <x:f>F67*M67</x:f>
        <x:v>254.24918110970958</x:v>
      </x:c>
      <x:c r="O67" s="5" t="str">
        <x:f>'02a_CSP_Contract_Alloc'!L67</x:f>
        <x:v>epoch_csp_total_power_x_user_contract_share_seed</x:v>
      </x:c>
      <x:c r="P67" s="5" t="inlineStr">
        <x:is>
          <x:t xml:space="preserve">AI company inference power is normalized across CSPs by CSP total power * AI contract share * inference share.</x:t>
        </x:is>
      </x:c>
    </x:row>
    <x:row r="68">
      <x:c r="A68" s="5" t="str">
        <x:f>'02a_CSP_Contract_Alloc'!A68</x:f>
        <x:v>Bull|Anthropic|2027|SpaceXAI</x:v>
      </x:c>
      <x:c r="B68" s="5" t="str">
        <x:f>'02a_CSP_Contract_Alloc'!B68</x:f>
        <x:v>Bull</x:v>
      </x:c>
      <x:c r="C68" s="5" t="str">
        <x:f>'02a_CSP_Contract_Alloc'!C68</x:f>
        <x:v>Anthropic</x:v>
      </x:c>
      <x:c r="D68" s="5" t="n">
        <x:f>'02a_CSP_Contract_Alloc'!D68</x:f>
        <x:v>2027</x:v>
      </x:c>
      <x:c r="E68" s="5" t="str">
        <x:f>'02a_CSP_Contract_Alloc'!E68</x:f>
        <x:v>SpaceXAI</x:v>
      </x:c>
      <x:c r="F68" s="28" t="n">
        <x:f>SUMPRODUCT(('02_Inputs'!$A$2:$A$181=B68)*('02_Inputs'!$B$2:$B$181=C68)*('02_Inputs'!$C$2:$C$181=D68)*'02_Inputs'!$D$2:$D$181*'02_Inputs'!$E$2:$E$181/'02_Inputs'!$F$2:$F$181*'02_Inputs'!$G$2:$G$181*'02_Inputs'!$H$2:$H$181*1000)</x:f>
        <x:v>1059.4033984669493</x:v>
      </x:c>
      <x:c r="G68" s="28" t="n">
        <x:f>'02a_CSP_Contract_Alloc'!F68</x:f>
        <x:v>1286</x:v>
      </x:c>
      <x:c r="H68" s="6" t="n">
        <x:f>'02a_CSP_Contract_Alloc'!G68</x:f>
        <x:v>0.5095902</x:v>
      </x:c>
      <x:c r="I68" s="28" t="n">
        <x:f>'02a_CSP_Contract_Alloc'!H68</x:f>
        <x:v>655.3329972</x:v>
      </x:c>
      <x:c r="J68" s="6" t="n">
        <x:f>'02a_CSP_Contract_Alloc'!I68</x:f>
        <x:v>0.632</x:v>
      </x:c>
      <x:c r="K68" s="28" t="n">
        <x:f>'02a_CSP_Contract_Alloc'!K68</x:f>
        <x:v>414.1704542304</x:v>
      </x:c>
      <x:c r="L68" s="28" t="n">
        <x:f>SUMIFS('02a_CSP_Contract_Alloc'!$K$2:$K$305,'02a_CSP_Contract_Alloc'!$B$2:$B$305,B68,'02a_CSP_Contract_Alloc'!$C$2:$C$305,C68,'02a_CSP_Contract_Alloc'!$D$2:$D$305,D68)</x:f>
        <x:v>1450.6504542304</x:v>
      </x:c>
      <x:c r="M68" s="6" t="n">
        <x:f>IF(L68&gt;0,K68/L68,0)</x:f>
        <x:v>0.28550672081106265</x:v>
      </x:c>
      <x:c r="N68" s="28" t="n">
        <x:f>F68*M68</x:f>
        <x:v>302.46679031239427</x:v>
      </x:c>
      <x:c r="O68" s="5" t="str">
        <x:f>'02a_CSP_Contract_Alloc'!L68</x:f>
        <x:v>epoch_csp_total_power_x_user_contract_share_seed</x:v>
      </x:c>
      <x:c r="P68" s="5" t="inlineStr">
        <x:is>
          <x:t xml:space="preserve">AI company inference power is normalized across CSPs by CSP total power * AI contract share * inference share.</x:t>
        </x:is>
      </x:c>
    </x:row>
    <x:row r="69">
      <x:c r="A69" s="5" t="str">
        <x:f>'02a_CSP_Contract_Alloc'!A69</x:f>
        <x:v>Grid-Constrained / Efficiency-Upside|Anthropic|2027|SpaceXAI</x:v>
      </x:c>
      <x:c r="B69" s="5" t="str">
        <x:f>'02a_CSP_Contract_Alloc'!B69</x:f>
        <x:v>Grid-Constrained / Efficiency-Upside</x:v>
      </x:c>
      <x:c r="C69" s="5" t="str">
        <x:f>'02a_CSP_Contract_Alloc'!C69</x:f>
        <x:v>Anthropic</x:v>
      </x:c>
      <x:c r="D69" s="5" t="n">
        <x:f>'02a_CSP_Contract_Alloc'!D69</x:f>
        <x:v>2027</x:v>
      </x:c>
      <x:c r="E69" s="5" t="str">
        <x:f>'02a_CSP_Contract_Alloc'!E69</x:f>
        <x:v>SpaceXAI</x:v>
      </x:c>
      <x:c r="F69" s="28" t="n">
        <x:f>SUMPRODUCT(('02_Inputs'!$A$2:$A$181=B69)*('02_Inputs'!$B$2:$B$181=C69)*('02_Inputs'!$C$2:$C$181=D69)*'02_Inputs'!$D$2:$D$181*'02_Inputs'!$E$2:$E$181/'02_Inputs'!$F$2:$F$181*'02_Inputs'!$G$2:$G$181*'02_Inputs'!$H$2:$H$181*1000)</x:f>
        <x:v>780.5593220338983</x:v>
      </x:c>
      <x:c r="G69" s="28" t="n">
        <x:f>'02a_CSP_Contract_Alloc'!F69</x:f>
        <x:v>1286</x:v>
      </x:c>
      <x:c r="H69" s="6" t="n">
        <x:f>'02a_CSP_Contract_Alloc'!G69</x:f>
        <x:v>0.5095902</x:v>
      </x:c>
      <x:c r="I69" s="28" t="n">
        <x:f>'02a_CSP_Contract_Alloc'!H69</x:f>
        <x:v>655.3329972</x:v>
      </x:c>
      <x:c r="J69" s="6" t="n">
        <x:f>'02a_CSP_Contract_Alloc'!I69</x:f>
        <x:v>0.6</x:v>
      </x:c>
      <x:c r="K69" s="28" t="n">
        <x:f>'02a_CSP_Contract_Alloc'!K69</x:f>
        <x:v>393.19979832</x:v>
      </x:c>
      <x:c r="L69" s="28" t="n">
        <x:f>SUMIFS('02a_CSP_Contract_Alloc'!$K$2:$K$305,'02a_CSP_Contract_Alloc'!$B$2:$B$305,B69,'02a_CSP_Contract_Alloc'!$C$2:$C$305,C69,'02a_CSP_Contract_Alloc'!$D$2:$D$305,D69)</x:f>
        <x:v>1377.19979832</x:v>
      </x:c>
      <x:c r="M69" s="6" t="n">
        <x:f>IF(L69&gt;0,K69/L69,0)</x:f>
        <x:v>0.28550672081106265</x:v>
      </x:c>
      <x:c r="N69" s="28" t="n">
        <x:f>F69*M69</x:f>
        <x:v>222.85493243240455</x:v>
      </x:c>
      <x:c r="O69" s="5" t="str">
        <x:f>'02a_CSP_Contract_Alloc'!L69</x:f>
        <x:v>epoch_csp_total_power_x_user_contract_share_seed</x:v>
      </x:c>
      <x:c r="P69" s="5" t="inlineStr">
        <x:is>
          <x:t xml:space="preserve">AI company inference power is normalized across CSPs by CSP total power * AI contract share * inference share.</x:t>
        </x:is>
      </x:c>
    </x:row>
    <x:row r="70">
      <x:c r="A70" s="5" t="str">
        <x:f>'02a_CSP_Contract_Alloc'!A70</x:f>
        <x:v>Bear|Anthropic|2028|SpaceXAI</x:v>
      </x:c>
      <x:c r="B70" s="5" t="str">
        <x:f>'02a_CSP_Contract_Alloc'!B70</x:f>
        <x:v>Bear</x:v>
      </x:c>
      <x:c r="C70" s="5" t="str">
        <x:f>'02a_CSP_Contract_Alloc'!C70</x:f>
        <x:v>Anthropic</x:v>
      </x:c>
      <x:c r="D70" s="5" t="n">
        <x:f>'02a_CSP_Contract_Alloc'!D70</x:f>
        <x:v>2028</x:v>
      </x:c>
      <x:c r="E70" s="5" t="str">
        <x:f>'02a_CSP_Contract_Alloc'!E70</x:f>
        <x:v>SpaceXAI</x:v>
      </x:c>
      <x:c r="F70" s="28" t="n">
        <x:f>SUMPRODUCT(('02_Inputs'!$A$2:$A$181=B70)*('02_Inputs'!$B$2:$B$181=C70)*('02_Inputs'!$C$2:$C$181=D70)*'02_Inputs'!$D$2:$D$181*'02_Inputs'!$E$2:$E$181/'02_Inputs'!$F$2:$F$181*'02_Inputs'!$G$2:$G$181*'02_Inputs'!$H$2:$H$181*1000)</x:f>
        <x:v>1099.9983001652542</x:v>
      </x:c>
      <x:c r="G70" s="28" t="n">
        <x:f>'02a_CSP_Contract_Alloc'!F70</x:f>
        <x:v>1286</x:v>
      </x:c>
      <x:c r="H70" s="6" t="n">
        <x:f>'02a_CSP_Contract_Alloc'!G70</x:f>
        <x:v>0.5095902</x:v>
      </x:c>
      <x:c r="I70" s="28" t="n">
        <x:f>'02a_CSP_Contract_Alloc'!H70</x:f>
        <x:v>655.3329972</x:v>
      </x:c>
      <x:c r="J70" s="6" t="n">
        <x:f>'02a_CSP_Contract_Alloc'!I70</x:f>
        <x:v>0.54</x:v>
      </x:c>
      <x:c r="K70" s="28" t="n">
        <x:f>'02a_CSP_Contract_Alloc'!K70</x:f>
        <x:v>353.879818488</x:v>
      </x:c>
      <x:c r="L70" s="28" t="n">
        <x:f>SUMIFS('02a_CSP_Contract_Alloc'!$K$2:$K$305,'02a_CSP_Contract_Alloc'!$B$2:$B$305,B70,'02a_CSP_Contract_Alloc'!$C$2:$C$305,C70,'02a_CSP_Contract_Alloc'!$D$2:$D$305,D70)</x:f>
        <x:v>2333.519818488</x:v>
      </x:c>
      <x:c r="M70" s="6" t="n">
        <x:f>IF(L70&gt;0,K70/L70,0)</x:f>
        <x:v>0.15165065909630707</x:v>
      </x:c>
      <x:c r="N70" s="28" t="n">
        <x:f>F70*M70</x:f>
        <x:v>166.81546722487823</x:v>
      </x:c>
      <x:c r="O70" s="5" t="str">
        <x:f>'02a_CSP_Contract_Alloc'!L70</x:f>
        <x:v>epoch_csp_total_power_x_user_contract_share_seed</x:v>
      </x:c>
      <x:c r="P70" s="5" t="inlineStr">
        <x:is>
          <x:t xml:space="preserve">AI company inference power is normalized across CSPs by CSP total power * AI contract share * inference share.</x:t>
        </x:is>
      </x:c>
    </x:row>
    <x:row r="71">
      <x:c r="A71" s="5" t="str">
        <x:f>'02a_CSP_Contract_Alloc'!A71</x:f>
        <x:v>Base|Anthropic|2028|SpaceXAI</x:v>
      </x:c>
      <x:c r="B71" s="5" t="str">
        <x:f>'02a_CSP_Contract_Alloc'!B71</x:f>
        <x:v>Base</x:v>
      </x:c>
      <x:c r="C71" s="5" t="str">
        <x:f>'02a_CSP_Contract_Alloc'!C71</x:f>
        <x:v>Anthropic</x:v>
      </x:c>
      <x:c r="D71" s="5" t="n">
        <x:f>'02a_CSP_Contract_Alloc'!D71</x:f>
        <x:v>2028</x:v>
      </x:c>
      <x:c r="E71" s="5" t="str">
        <x:f>'02a_CSP_Contract_Alloc'!E71</x:f>
        <x:v>SpaceXAI</x:v>
      </x:c>
      <x:c r="F71" s="28" t="n">
        <x:f>SUMPRODUCT(('02_Inputs'!$A$2:$A$181=B71)*('02_Inputs'!$B$2:$B$181=C71)*('02_Inputs'!$C$2:$C$181=D71)*'02_Inputs'!$D$2:$D$181*'02_Inputs'!$E$2:$E$181/'02_Inputs'!$F$2:$F$181*'02_Inputs'!$G$2:$G$181*'02_Inputs'!$H$2:$H$181*1000)</x:f>
        <x:v>1492.2457650076271</x:v>
      </x:c>
      <x:c r="G71" s="28" t="n">
        <x:f>'02a_CSP_Contract_Alloc'!F71</x:f>
        <x:v>1286</x:v>
      </x:c>
      <x:c r="H71" s="6" t="n">
        <x:f>'02a_CSP_Contract_Alloc'!G71</x:f>
        <x:v>0.5095902</x:v>
      </x:c>
      <x:c r="I71" s="28" t="n">
        <x:f>'02a_CSP_Contract_Alloc'!H71</x:f>
        <x:v>655.3329972</x:v>
      </x:c>
      <x:c r="J71" s="6" t="n">
        <x:f>'02a_CSP_Contract_Alloc'!I71</x:f>
        <x:v>0.63</x:v>
      </x:c>
      <x:c r="K71" s="28" t="n">
        <x:f>'02a_CSP_Contract_Alloc'!K71</x:f>
        <x:v>412.85978823600004</x:v>
      </x:c>
      <x:c r="L71" s="28" t="n">
        <x:f>SUMIFS('02a_CSP_Contract_Alloc'!$K$2:$K$305,'02a_CSP_Contract_Alloc'!$B$2:$B$305,B71,'02a_CSP_Contract_Alloc'!$C$2:$C$305,C71,'02a_CSP_Contract_Alloc'!$D$2:$D$305,D71)</x:f>
        <x:v>2722.4397882360004</x:v>
      </x:c>
      <x:c r="M71" s="6" t="n">
        <x:f>IF(L71&gt;0,K71/L71,0)</x:f>
        <x:v>0.15165065909630704</x:v>
      </x:c>
      <x:c r="N71" s="28" t="n">
        <x:f>F71*M71</x:f>
        <x:v>226.30005379707956</x:v>
      </x:c>
      <x:c r="O71" s="5" t="str">
        <x:f>'02a_CSP_Contract_Alloc'!L71</x:f>
        <x:v>epoch_csp_total_power_x_user_contract_share_seed</x:v>
      </x:c>
      <x:c r="P71" s="5" t="inlineStr">
        <x:is>
          <x:t xml:space="preserve">AI company inference power is normalized across CSPs by CSP total power * AI contract share * inference share.</x:t>
        </x:is>
      </x:c>
    </x:row>
    <x:row r="72">
      <x:c r="A72" s="5" t="str">
        <x:f>'02a_CSP_Contract_Alloc'!A72</x:f>
        <x:v>Bull|Anthropic|2028|SpaceXAI</x:v>
      </x:c>
      <x:c r="B72" s="5" t="str">
        <x:f>'02a_CSP_Contract_Alloc'!B72</x:f>
        <x:v>Bull</x:v>
      </x:c>
      <x:c r="C72" s="5" t="str">
        <x:f>'02a_CSP_Contract_Alloc'!C72</x:f>
        <x:v>Anthropic</x:v>
      </x:c>
      <x:c r="D72" s="5" t="n">
        <x:f>'02a_CSP_Contract_Alloc'!D72</x:f>
        <x:v>2028</x:v>
      </x:c>
      <x:c r="E72" s="5" t="str">
        <x:f>'02a_CSP_Contract_Alloc'!E72</x:f>
        <x:v>SpaceXAI</x:v>
      </x:c>
      <x:c r="F72" s="28" t="n">
        <x:f>SUMPRODUCT(('02_Inputs'!$A$2:$A$181=B72)*('02_Inputs'!$B$2:$B$181=C72)*('02_Inputs'!$C$2:$C$181=D72)*'02_Inputs'!$D$2:$D$181*'02_Inputs'!$E$2:$E$181/'02_Inputs'!$F$2:$F$181*'02_Inputs'!$G$2:$G$181*'02_Inputs'!$H$2:$H$181*1000)</x:f>
        <x:v>1835.6481241963984</x:v>
      </x:c>
      <x:c r="G72" s="28" t="n">
        <x:f>'02a_CSP_Contract_Alloc'!F72</x:f>
        <x:v>1286</x:v>
      </x:c>
      <x:c r="H72" s="6" t="n">
        <x:f>'02a_CSP_Contract_Alloc'!G72</x:f>
        <x:v>0.5095902</x:v>
      </x:c>
      <x:c r="I72" s="28" t="n">
        <x:f>'02a_CSP_Contract_Alloc'!H72</x:f>
        <x:v>655.3329972</x:v>
      </x:c>
      <x:c r="J72" s="6" t="n">
        <x:f>'02a_CSP_Contract_Alloc'!I72</x:f>
        <x:v>0.695</x:v>
      </x:c>
      <x:c r="K72" s="28" t="n">
        <x:f>'02a_CSP_Contract_Alloc'!K72</x:f>
        <x:v>455.456433054</x:v>
      </x:c>
      <x:c r="L72" s="28" t="n">
        <x:f>SUMIFS('02a_CSP_Contract_Alloc'!$K$2:$K$305,'02a_CSP_Contract_Alloc'!$B$2:$B$305,B72,'02a_CSP_Contract_Alloc'!$C$2:$C$305,C72,'02a_CSP_Contract_Alloc'!$D$2:$D$305,D72)</x:f>
        <x:v>3003.326433054</x:v>
      </x:c>
      <x:c r="M72" s="6" t="n">
        <x:f>IF(L72&gt;0,K72/L72,0)</x:f>
        <x:v>0.15165065909630704</x:v>
      </x:c>
      <x:c r="N72" s="28" t="n">
        <x:f>F72*M72</x:f>
        <x:v>278.3772479032835</x:v>
      </x:c>
      <x:c r="O72" s="5" t="str">
        <x:f>'02a_CSP_Contract_Alloc'!L72</x:f>
        <x:v>epoch_csp_total_power_x_user_contract_share_seed</x:v>
      </x:c>
      <x:c r="P72" s="5" t="inlineStr">
        <x:is>
          <x:t xml:space="preserve">AI company inference power is normalized across CSPs by CSP total power * AI contract share * inference share.</x:t>
        </x:is>
      </x:c>
    </x:row>
    <x:row r="73">
      <x:c r="A73" s="5" t="str">
        <x:f>'02a_CSP_Contract_Alloc'!A73</x:f>
        <x:v>Grid-Constrained / Efficiency-Upside|Anthropic|2028|SpaceXAI</x:v>
      </x:c>
      <x:c r="B73" s="5" t="str">
        <x:f>'02a_CSP_Contract_Alloc'!B73</x:f>
        <x:v>Grid-Constrained / Efficiency-Upside</x:v>
      </x:c>
      <x:c r="C73" s="5" t="str">
        <x:f>'02a_CSP_Contract_Alloc'!C73</x:f>
        <x:v>Anthropic</x:v>
      </x:c>
      <x:c r="D73" s="5" t="n">
        <x:f>'02a_CSP_Contract_Alloc'!D73</x:f>
        <x:v>2028</x:v>
      </x:c>
      <x:c r="E73" s="5" t="str">
        <x:f>'02a_CSP_Contract_Alloc'!E73</x:f>
        <x:v>SpaceXAI</x:v>
      </x:c>
      <x:c r="F73" s="28" t="n">
        <x:f>SUMPRODUCT(('02_Inputs'!$A$2:$A$181=B73)*('02_Inputs'!$B$2:$B$181=C73)*('02_Inputs'!$C$2:$C$181=D73)*'02_Inputs'!$D$2:$D$181*'02_Inputs'!$E$2:$E$181/'02_Inputs'!$F$2:$F$181*'02_Inputs'!$G$2:$G$181*'02_Inputs'!$H$2:$H$181*1000)</x:f>
        <x:v>1250.644079822034</x:v>
      </x:c>
      <x:c r="G73" s="28" t="n">
        <x:f>'02a_CSP_Contract_Alloc'!F73</x:f>
        <x:v>1286</x:v>
      </x:c>
      <x:c r="H73" s="6" t="n">
        <x:f>'02a_CSP_Contract_Alloc'!G73</x:f>
        <x:v>0.5095902</x:v>
      </x:c>
      <x:c r="I73" s="28" t="n">
        <x:f>'02a_CSP_Contract_Alloc'!H73</x:f>
        <x:v>655.3329972</x:v>
      </x:c>
      <x:c r="J73" s="6" t="n">
        <x:f>'02a_CSP_Contract_Alloc'!I73</x:f>
        <x:v>0.66</x:v>
      </x:c>
      <x:c r="K73" s="28" t="n">
        <x:f>'02a_CSP_Contract_Alloc'!K73</x:f>
        <x:v>432.519778152</x:v>
      </x:c>
      <x:c r="L73" s="28" t="n">
        <x:f>SUMIFS('02a_CSP_Contract_Alloc'!$K$2:$K$305,'02a_CSP_Contract_Alloc'!$B$2:$B$305,B73,'02a_CSP_Contract_Alloc'!$C$2:$C$305,C73,'02a_CSP_Contract_Alloc'!$D$2:$D$305,D73)</x:f>
        <x:v>2852.0797781520005</x:v>
      </x:c>
      <x:c r="M73" s="6" t="n">
        <x:f>IF(L73&gt;0,K73/L73,0)</x:f>
        <x:v>0.15165065909630704</x:v>
      </x:c>
      <x:c r="N73" s="28" t="n">
        <x:f>F73*M73</x:f>
        <x:v>189.66099899990587</x:v>
      </x:c>
      <x:c r="O73" s="5" t="str">
        <x:f>'02a_CSP_Contract_Alloc'!L73</x:f>
        <x:v>epoch_csp_total_power_x_user_contract_share_seed</x:v>
      </x:c>
      <x:c r="P73" s="5" t="inlineStr">
        <x:is>
          <x:t xml:space="preserve">AI company inference power is normalized across CSPs by CSP total power * AI contract share * inference share.</x:t>
        </x:is>
      </x:c>
    </x:row>
    <x:row r="74">
      <x:c r="A74" s="5" t="str">
        <x:f>'02a_CSP_Contract_Alloc'!A74</x:f>
        <x:v>Bear|Anthropic|2029|SpaceXAI</x:v>
      </x:c>
      <x:c r="B74" s="5" t="str">
        <x:f>'02a_CSP_Contract_Alloc'!B74</x:f>
        <x:v>Bear</x:v>
      </x:c>
      <x:c r="C74" s="5" t="str">
        <x:f>'02a_CSP_Contract_Alloc'!C74</x:f>
        <x:v>Anthropic</x:v>
      </x:c>
      <x:c r="D74" s="5" t="n">
        <x:f>'02a_CSP_Contract_Alloc'!D74</x:f>
        <x:v>2029</x:v>
      </x:c>
      <x:c r="E74" s="5" t="str">
        <x:f>'02a_CSP_Contract_Alloc'!E74</x:f>
        <x:v>SpaceXAI</x:v>
      </x:c>
      <x:c r="F74" s="28" t="n">
        <x:f>SUMPRODUCT(('02_Inputs'!$A$2:$A$181=B74)*('02_Inputs'!$B$2:$B$181=C74)*('02_Inputs'!$C$2:$C$181=D74)*'02_Inputs'!$D$2:$D$181*'02_Inputs'!$E$2:$E$181/'02_Inputs'!$F$2:$F$181*'02_Inputs'!$G$2:$G$181*'02_Inputs'!$H$2:$H$181*1000)</x:f>
        <x:v>1580.25</x:v>
      </x:c>
      <x:c r="G74" s="28" t="n">
        <x:f>'02a_CSP_Contract_Alloc'!F74</x:f>
        <x:v>1286</x:v>
      </x:c>
      <x:c r="H74" s="6" t="n">
        <x:f>'02a_CSP_Contract_Alloc'!G74</x:f>
        <x:v>0.5095902</x:v>
      </x:c>
      <x:c r="I74" s="28" t="n">
        <x:f>'02a_CSP_Contract_Alloc'!H74</x:f>
        <x:v>655.3329972</x:v>
      </x:c>
      <x:c r="J74" s="6" t="n">
        <x:f>'02a_CSP_Contract_Alloc'!I74</x:f>
        <x:v>0.59</x:v>
      </x:c>
      <x:c r="K74" s="28" t="n">
        <x:f>'02a_CSP_Contract_Alloc'!K74</x:f>
        <x:v>386.646468348</x:v>
      </x:c>
      <x:c r="L74" s="28" t="n">
        <x:f>SUMIFS('02a_CSP_Contract_Alloc'!$K$2:$K$305,'02a_CSP_Contract_Alloc'!$B$2:$B$305,B74,'02a_CSP_Contract_Alloc'!$C$2:$C$305,C74,'02a_CSP_Contract_Alloc'!$D$2:$D$305,D74)</x:f>
        <x:v>2549.586468348</x:v>
      </x:c>
      <x:c r="M74" s="6" t="n">
        <x:f>IF(L74&gt;0,K74/L74,0)</x:f>
        <x:v>0.15165065909630704</x:v>
      </x:c>
      <x:c r="N74" s="28" t="n">
        <x:f>F74*M74</x:f>
        <x:v>239.6459540369392</x:v>
      </x:c>
      <x:c r="O74" s="5" t="str">
        <x:f>'02a_CSP_Contract_Alloc'!L74</x:f>
        <x:v>epoch_csp_total_power_x_user_contract_share_seed</x:v>
      </x:c>
      <x:c r="P74" s="5" t="inlineStr">
        <x:is>
          <x:t xml:space="preserve">AI company inference power is normalized across CSPs by CSP total power * AI contract share * inference share.</x:t>
        </x:is>
      </x:c>
    </x:row>
    <x:row r="75">
      <x:c r="A75" s="5" t="str">
        <x:f>'02a_CSP_Contract_Alloc'!A75</x:f>
        <x:v>Base|Anthropic|2029|SpaceXAI</x:v>
      </x:c>
      <x:c r="B75" s="5" t="str">
        <x:f>'02a_CSP_Contract_Alloc'!B75</x:f>
        <x:v>Base</x:v>
      </x:c>
      <x:c r="C75" s="5" t="str">
        <x:f>'02a_CSP_Contract_Alloc'!C75</x:f>
        <x:v>Anthropic</x:v>
      </x:c>
      <x:c r="D75" s="5" t="n">
        <x:f>'02a_CSP_Contract_Alloc'!D75</x:f>
        <x:v>2029</x:v>
      </x:c>
      <x:c r="E75" s="5" t="str">
        <x:f>'02a_CSP_Contract_Alloc'!E75</x:f>
        <x:v>SpaceXAI</x:v>
      </x:c>
      <x:c r="F75" s="28" t="n">
        <x:f>SUMPRODUCT(('02_Inputs'!$A$2:$A$181=B75)*('02_Inputs'!$B$2:$B$181=C75)*('02_Inputs'!$C$2:$C$181=D75)*'02_Inputs'!$D$2:$D$181*'02_Inputs'!$E$2:$E$181/'02_Inputs'!$F$2:$F$181*'02_Inputs'!$G$2:$G$181*'02_Inputs'!$H$2:$H$181*1000)</x:f>
        <x:v>2184.1631224882417</x:v>
      </x:c>
      <x:c r="G75" s="28" t="n">
        <x:f>'02a_CSP_Contract_Alloc'!F75</x:f>
        <x:v>1286</x:v>
      </x:c>
      <x:c r="H75" s="6" t="n">
        <x:f>'02a_CSP_Contract_Alloc'!G75</x:f>
        <x:v>0.5095902</x:v>
      </x:c>
      <x:c r="I75" s="28" t="n">
        <x:f>'02a_CSP_Contract_Alloc'!H75</x:f>
        <x:v>655.3329972</x:v>
      </x:c>
      <x:c r="J75" s="6" t="n">
        <x:f>'02a_CSP_Contract_Alloc'!I75</x:f>
        <x:v>0.685</x:v>
      </x:c>
      <x:c r="K75" s="28" t="n">
        <x:f>'02a_CSP_Contract_Alloc'!K75</x:f>
        <x:v>448.90310308200003</x:v>
      </x:c>
      <x:c r="L75" s="28" t="n">
        <x:f>SUMIFS('02a_CSP_Contract_Alloc'!$K$2:$K$305,'02a_CSP_Contract_Alloc'!$B$2:$B$305,B75,'02a_CSP_Contract_Alloc'!$C$2:$C$305,C75,'02a_CSP_Contract_Alloc'!$D$2:$D$305,D75)</x:f>
        <x:v>2960.113103082</x:v>
      </x:c>
      <x:c r="M75" s="6" t="n">
        <x:f>IF(L75&gt;0,K75/L75,0)</x:f>
        <x:v>0.15165065909630707</x:v>
      </x:c>
      <x:c r="N75" s="28" t="n">
        <x:f>F75*M75</x:f>
        <x:v>331.2297770991899</x:v>
      </x:c>
      <x:c r="O75" s="5" t="str">
        <x:f>'02a_CSP_Contract_Alloc'!L75</x:f>
        <x:v>epoch_csp_total_power_x_user_contract_share_seed</x:v>
      </x:c>
      <x:c r="P75" s="5" t="inlineStr">
        <x:is>
          <x:t xml:space="preserve">AI company inference power is normalized across CSPs by CSP total power * AI contract share * inference share.</x:t>
        </x:is>
      </x:c>
    </x:row>
    <x:row r="76">
      <x:c r="A76" s="5" t="str">
        <x:f>'02a_CSP_Contract_Alloc'!A76</x:f>
        <x:v>Bull|Anthropic|2029|SpaceXAI</x:v>
      </x:c>
      <x:c r="B76" s="5" t="str">
        <x:f>'02a_CSP_Contract_Alloc'!B76</x:f>
        <x:v>Bull</x:v>
      </x:c>
      <x:c r="C76" s="5" t="str">
        <x:f>'02a_CSP_Contract_Alloc'!C76</x:f>
        <x:v>Anthropic</x:v>
      </x:c>
      <x:c r="D76" s="5" t="n">
        <x:f>'02a_CSP_Contract_Alloc'!D76</x:f>
        <x:v>2029</x:v>
      </x:c>
      <x:c r="E76" s="5" t="str">
        <x:f>'02a_CSP_Contract_Alloc'!E76</x:f>
        <x:v>SpaceXAI</x:v>
      </x:c>
      <x:c r="F76" s="28" t="n">
        <x:f>SUMPRODUCT(('02_Inputs'!$A$2:$A$181=B76)*('02_Inputs'!$B$2:$B$181=C76)*('02_Inputs'!$C$2:$C$181=D76)*'02_Inputs'!$D$2:$D$181*'02_Inputs'!$E$2:$E$181/'02_Inputs'!$F$2:$F$181*'02_Inputs'!$G$2:$G$181*'02_Inputs'!$H$2:$H$181*1000)</x:f>
        <x:v>2773.252214438644</x:v>
      </x:c>
      <x:c r="G76" s="28" t="n">
        <x:f>'02a_CSP_Contract_Alloc'!F76</x:f>
        <x:v>1286</x:v>
      </x:c>
      <x:c r="H76" s="6" t="n">
        <x:f>'02a_CSP_Contract_Alloc'!G76</x:f>
        <x:v>0.5095902</x:v>
      </x:c>
      <x:c r="I76" s="28" t="n">
        <x:f>'02a_CSP_Contract_Alloc'!H76</x:f>
        <x:v>655.3329972</x:v>
      </x:c>
      <x:c r="J76" s="6" t="n">
        <x:f>'02a_CSP_Contract_Alloc'!I76</x:f>
        <x:v>0.758</x:v>
      </x:c>
      <x:c r="K76" s="28" t="n">
        <x:f>'02a_CSP_Contract_Alloc'!K76</x:f>
        <x:v>496.74241187760003</x:v>
      </x:c>
      <x:c r="L76" s="28" t="n">
        <x:f>SUMIFS('02a_CSP_Contract_Alloc'!$K$2:$K$305,'02a_CSP_Contract_Alloc'!$B$2:$B$305,B76,'02a_CSP_Contract_Alloc'!$C$2:$C$305,C76,'02a_CSP_Contract_Alloc'!$D$2:$D$305,D76)</x:f>
        <x:v>3275.5704118776002</x:v>
      </x:c>
      <x:c r="M76" s="6" t="n">
        <x:f>IF(L76&gt;0,K76/L76,0)</x:f>
        <x:v>0.15165065909630704</x:v>
      </x:c>
      <x:c r="N76" s="28" t="n">
        <x:f>F76*M76</x:f>
        <x:v>420.56552615991336</x:v>
      </x:c>
      <x:c r="O76" s="5" t="str">
        <x:f>'02a_CSP_Contract_Alloc'!L76</x:f>
        <x:v>epoch_csp_total_power_x_user_contract_share_seed</x:v>
      </x:c>
      <x:c r="P76" s="5" t="inlineStr">
        <x:is>
          <x:t xml:space="preserve">AI company inference power is normalized across CSPs by CSP total power * AI contract share * inference share.</x:t>
        </x:is>
      </x:c>
    </x:row>
    <x:row r="77">
      <x:c r="A77" s="5" t="str">
        <x:f>'02a_CSP_Contract_Alloc'!A77</x:f>
        <x:v>Grid-Constrained / Efficiency-Upside|Anthropic|2029|SpaceXAI</x:v>
      </x:c>
      <x:c r="B77" s="5" t="str">
        <x:f>'02a_CSP_Contract_Alloc'!B77</x:f>
        <x:v>Grid-Constrained / Efficiency-Upside</x:v>
      </x:c>
      <x:c r="C77" s="5" t="str">
        <x:f>'02a_CSP_Contract_Alloc'!C77</x:f>
        <x:v>Anthropic</x:v>
      </x:c>
      <x:c r="D77" s="5" t="n">
        <x:f>'02a_CSP_Contract_Alloc'!D77</x:f>
        <x:v>2029</x:v>
      </x:c>
      <x:c r="E77" s="5" t="str">
        <x:f>'02a_CSP_Contract_Alloc'!E77</x:f>
        <x:v>SpaceXAI</x:v>
      </x:c>
      <x:c r="F77" s="28" t="n">
        <x:f>SUMPRODUCT(('02_Inputs'!$A$2:$A$181=B77)*('02_Inputs'!$B$2:$B$181=C77)*('02_Inputs'!$C$2:$C$181=D77)*'02_Inputs'!$D$2:$D$181*'02_Inputs'!$E$2:$E$181/'02_Inputs'!$F$2:$F$181*'02_Inputs'!$G$2:$G$181*'02_Inputs'!$H$2:$H$181*1000)</x:f>
        <x:v>1744.779651833898</x:v>
      </x:c>
      <x:c r="G77" s="28" t="n">
        <x:f>'02a_CSP_Contract_Alloc'!F77</x:f>
        <x:v>1286</x:v>
      </x:c>
      <x:c r="H77" s="6" t="n">
        <x:f>'02a_CSP_Contract_Alloc'!G77</x:f>
        <x:v>0.5095902</x:v>
      </x:c>
      <x:c r="I77" s="28" t="n">
        <x:f>'02a_CSP_Contract_Alloc'!H77</x:f>
        <x:v>655.3329972</x:v>
      </x:c>
      <x:c r="J77" s="6" t="n">
        <x:f>'02a_CSP_Contract_Alloc'!I77</x:f>
        <x:v>0.72</x:v>
      </x:c>
      <x:c r="K77" s="28" t="n">
        <x:f>'02a_CSP_Contract_Alloc'!K77</x:f>
        <x:v>471.839757984</x:v>
      </x:c>
      <x:c r="L77" s="28" t="n">
        <x:f>SUMIFS('02a_CSP_Contract_Alloc'!$K$2:$K$305,'02a_CSP_Contract_Alloc'!$B$2:$B$305,B77,'02a_CSP_Contract_Alloc'!$C$2:$C$305,C77,'02a_CSP_Contract_Alloc'!$D$2:$D$305,D77)</x:f>
        <x:v>3111.3597579839998</x:v>
      </x:c>
      <x:c r="M77" s="6" t="n">
        <x:f>IF(L77&gt;0,K77/L77,0)</x:f>
        <x:v>0.15165065909630707</x:v>
      </x:c>
      <x:c r="N77" s="28" t="n">
        <x:f>F77*M77</x:f>
        <x:v>264.5969841784358</x:v>
      </x:c>
      <x:c r="O77" s="5" t="str">
        <x:f>'02a_CSP_Contract_Alloc'!L77</x:f>
        <x:v>epoch_csp_total_power_x_user_contract_share_seed</x:v>
      </x:c>
      <x:c r="P77" s="5" t="inlineStr">
        <x:is>
          <x:t xml:space="preserve">AI company inference power is normalized across CSPs by CSP total power * AI contract share * inference share.</x:t>
        </x:is>
      </x:c>
    </x:row>
    <x:row r="78">
      <x:c r="A78" s="5" t="str">
        <x:f>'02a_CSP_Contract_Alloc'!A78</x:f>
        <x:v>Bear|Anthropic|2030|SpaceXAI</x:v>
      </x:c>
      <x:c r="B78" s="5" t="str">
        <x:f>'02a_CSP_Contract_Alloc'!B78</x:f>
        <x:v>Bear</x:v>
      </x:c>
      <x:c r="C78" s="5" t="str">
        <x:f>'02a_CSP_Contract_Alloc'!C78</x:f>
        <x:v>Anthropic</x:v>
      </x:c>
      <x:c r="D78" s="5" t="n">
        <x:f>'02a_CSP_Contract_Alloc'!D78</x:f>
        <x:v>2030</x:v>
      </x:c>
      <x:c r="E78" s="5" t="str">
        <x:f>'02a_CSP_Contract_Alloc'!E78</x:f>
        <x:v>SpaceXAI</x:v>
      </x:c>
      <x:c r="F78" s="28" t="n">
        <x:f>SUMPRODUCT(('02_Inputs'!$A$2:$A$181=B78)*('02_Inputs'!$B$2:$B$181=C78)*('02_Inputs'!$C$2:$C$181=D78)*'02_Inputs'!$D$2:$D$181*'02_Inputs'!$E$2:$E$181/'02_Inputs'!$F$2:$F$181*'02_Inputs'!$G$2:$G$181*'02_Inputs'!$H$2:$H$181*1000)</x:f>
        <x:v>2103.6474436338985</x:v>
      </x:c>
      <x:c r="G78" s="28" t="n">
        <x:f>'02a_CSP_Contract_Alloc'!F78</x:f>
        <x:v>1286</x:v>
      </x:c>
      <x:c r="H78" s="6" t="n">
        <x:f>'02a_CSP_Contract_Alloc'!G78</x:f>
        <x:v>0.5095902</x:v>
      </x:c>
      <x:c r="I78" s="28" t="n">
        <x:f>'02a_CSP_Contract_Alloc'!H78</x:f>
        <x:v>655.3329972</x:v>
      </x:c>
      <x:c r="J78" s="6" t="n">
        <x:f>'02a_CSP_Contract_Alloc'!I78</x:f>
        <x:v>0.64</x:v>
      </x:c>
      <x:c r="K78" s="28" t="n">
        <x:f>'02a_CSP_Contract_Alloc'!K78</x:f>
        <x:v>419.413118208</x:v>
      </x:c>
      <x:c r="L78" s="28" t="n">
        <x:f>SUMIFS('02a_CSP_Contract_Alloc'!$K$2:$K$305,'02a_CSP_Contract_Alloc'!$B$2:$B$305,B78,'02a_CSP_Contract_Alloc'!$C$2:$C$305,C78,'02a_CSP_Contract_Alloc'!$D$2:$D$305,D78)</x:f>
        <x:v>2765.6531182080003</x:v>
      </x:c>
      <x:c r="M78" s="6" t="n">
        <x:f>IF(L78&gt;0,K78/L78,0)</x:f>
        <x:v>0.15165065909630704</x:v>
      </x:c>
      <x:c r="N78" s="28" t="n">
        <x:f>F78*M78</x:f>
        <x:v>319.01952133334214</x:v>
      </x:c>
      <x:c r="O78" s="5" t="str">
        <x:f>'02a_CSP_Contract_Alloc'!L78</x:f>
        <x:v>epoch_csp_total_power_x_user_contract_share_seed</x:v>
      </x:c>
      <x:c r="P78" s="5" t="inlineStr">
        <x:is>
          <x:t xml:space="preserve">AI company inference power is normalized across CSPs by CSP total power * AI contract share * inference share.</x:t>
        </x:is>
      </x:c>
    </x:row>
    <x:row r="79">
      <x:c r="A79" s="5" t="str">
        <x:f>'02a_CSP_Contract_Alloc'!A79</x:f>
        <x:v>Base|Anthropic|2030|SpaceXAI</x:v>
      </x:c>
      <x:c r="B79" s="5" t="str">
        <x:f>'02a_CSP_Contract_Alloc'!B79</x:f>
        <x:v>Base</x:v>
      </x:c>
      <x:c r="C79" s="5" t="str">
        <x:f>'02a_CSP_Contract_Alloc'!C79</x:f>
        <x:v>Anthropic</x:v>
      </x:c>
      <x:c r="D79" s="5" t="n">
        <x:f>'02a_CSP_Contract_Alloc'!D79</x:f>
        <x:v>2030</x:v>
      </x:c>
      <x:c r="E79" s="5" t="str">
        <x:f>'02a_CSP_Contract_Alloc'!E79</x:f>
        <x:v>SpaceXAI</x:v>
      </x:c>
      <x:c r="F79" s="28" t="n">
        <x:f>SUMPRODUCT(('02_Inputs'!$A$2:$A$181=B79)*('02_Inputs'!$B$2:$B$181=C79)*('02_Inputs'!$C$2:$C$181=D79)*'02_Inputs'!$D$2:$D$181*'02_Inputs'!$E$2:$E$181/'02_Inputs'!$F$2:$F$181*'02_Inputs'!$G$2:$G$181*'02_Inputs'!$H$2:$H$181*1000)</x:f>
        <x:v>2966.2712026203394</x:v>
      </x:c>
      <x:c r="G79" s="28" t="n">
        <x:f>'02a_CSP_Contract_Alloc'!F79</x:f>
        <x:v>1286</x:v>
      </x:c>
      <x:c r="H79" s="6" t="n">
        <x:f>'02a_CSP_Contract_Alloc'!G79</x:f>
        <x:v>0.5095902</x:v>
      </x:c>
      <x:c r="I79" s="28" t="n">
        <x:f>'02a_CSP_Contract_Alloc'!H79</x:f>
        <x:v>655.3329972</x:v>
      </x:c>
      <x:c r="J79" s="6" t="n">
        <x:f>'02a_CSP_Contract_Alloc'!I79</x:f>
        <x:v>0.74</x:v>
      </x:c>
      <x:c r="K79" s="28" t="n">
        <x:f>'02a_CSP_Contract_Alloc'!K79</x:f>
        <x:v>484.946417928</x:v>
      </x:c>
      <x:c r="L79" s="28" t="n">
        <x:f>SUMIFS('02a_CSP_Contract_Alloc'!$K$2:$K$305,'02a_CSP_Contract_Alloc'!$B$2:$B$305,B79,'02a_CSP_Contract_Alloc'!$C$2:$C$305,C79,'02a_CSP_Contract_Alloc'!$D$2:$D$305,D79)</x:f>
        <x:v>3197.786417928</x:v>
      </x:c>
      <x:c r="M79" s="6" t="n">
        <x:f>IF(L79&gt;0,K79/L79,0)</x:f>
        <x:v>0.15165065909630707</x:v>
      </x:c>
      <x:c r="N79" s="28" t="n">
        <x:f>F79*M79</x:f>
        <x:v>449.83698293576987</x:v>
      </x:c>
      <x:c r="O79" s="5" t="str">
        <x:f>'02a_CSP_Contract_Alloc'!L79</x:f>
        <x:v>epoch_csp_total_power_x_user_contract_share_seed</x:v>
      </x:c>
      <x:c r="P79" s="5" t="inlineStr">
        <x:is>
          <x:t xml:space="preserve">AI company inference power is normalized across CSPs by CSP total power * AI contract share * inference share.</x:t>
        </x:is>
      </x:c>
    </x:row>
    <x:row r="80">
      <x:c r="A80" s="5" t="str">
        <x:f>'02a_CSP_Contract_Alloc'!A80</x:f>
        <x:v>Bull|Anthropic|2030|SpaceXAI</x:v>
      </x:c>
      <x:c r="B80" s="5" t="str">
        <x:f>'02a_CSP_Contract_Alloc'!B80</x:f>
        <x:v>Bull</x:v>
      </x:c>
      <x:c r="C80" s="5" t="str">
        <x:f>'02a_CSP_Contract_Alloc'!C80</x:f>
        <x:v>Anthropic</x:v>
      </x:c>
      <x:c r="D80" s="5" t="n">
        <x:f>'02a_CSP_Contract_Alloc'!D80</x:f>
        <x:v>2030</x:v>
      </x:c>
      <x:c r="E80" s="5" t="str">
        <x:f>'02a_CSP_Contract_Alloc'!E80</x:f>
        <x:v>SpaceXAI</x:v>
      </x:c>
      <x:c r="F80" s="28" t="n">
        <x:f>SUMPRODUCT(('02_Inputs'!$A$2:$A$181=B80)*('02_Inputs'!$B$2:$B$181=C80)*('02_Inputs'!$C$2:$C$181=D80)*'02_Inputs'!$D$2:$D$181*'02_Inputs'!$E$2:$E$181/'02_Inputs'!$F$2:$F$181*'02_Inputs'!$G$2:$G$181*'02_Inputs'!$H$2:$H$181*1000)</x:f>
        <x:v>3878.600011952542</x:v>
      </x:c>
      <x:c r="G80" s="28" t="n">
        <x:f>'02a_CSP_Contract_Alloc'!F80</x:f>
        <x:v>1286</x:v>
      </x:c>
      <x:c r="H80" s="6" t="n">
        <x:f>'02a_CSP_Contract_Alloc'!G80</x:f>
        <x:v>0.5095902</x:v>
      </x:c>
      <x:c r="I80" s="28" t="n">
        <x:f>'02a_CSP_Contract_Alloc'!H80</x:f>
        <x:v>655.3329972</x:v>
      </x:c>
      <x:c r="J80" s="6" t="n">
        <x:f>'02a_CSP_Contract_Alloc'!I80</x:f>
        <x:v>0.82</x:v>
      </x:c>
      <x:c r="K80" s="28" t="n">
        <x:f>'02a_CSP_Contract_Alloc'!K80</x:f>
        <x:v>537.373057704</x:v>
      </x:c>
      <x:c r="L80" s="28" t="n">
        <x:f>SUMIFS('02a_CSP_Contract_Alloc'!$K$2:$K$305,'02a_CSP_Contract_Alloc'!$B$2:$B$305,B80,'02a_CSP_Contract_Alloc'!$C$2:$C$305,C80,'02a_CSP_Contract_Alloc'!$D$2:$D$305,D80)</x:f>
        <x:v>3543.493057704</x:v>
      </x:c>
      <x:c r="M80" s="6" t="n">
        <x:f>IF(L80&gt;0,K80/L80,0)</x:f>
        <x:v>0.15165065909630704</x:v>
      </x:c>
      <x:c r="N80" s="28" t="n">
        <x:f>F80*M80</x:f>
        <x:v>588.1922481835473</x:v>
      </x:c>
      <x:c r="O80" s="5" t="str">
        <x:f>'02a_CSP_Contract_Alloc'!L80</x:f>
        <x:v>epoch_csp_total_power_x_user_contract_share_seed</x:v>
      </x:c>
      <x:c r="P80" s="5" t="inlineStr">
        <x:is>
          <x:t xml:space="preserve">AI company inference power is normalized across CSPs by CSP total power * AI contract share * inference share.</x:t>
        </x:is>
      </x:c>
    </x:row>
    <x:row r="81">
      <x:c r="A81" s="5" t="str">
        <x:f>'02a_CSP_Contract_Alloc'!A81</x:f>
        <x:v>Grid-Constrained / Efficiency-Upside|Anthropic|2030|SpaceXAI</x:v>
      </x:c>
      <x:c r="B81" s="5" t="str">
        <x:f>'02a_CSP_Contract_Alloc'!B81</x:f>
        <x:v>Grid-Constrained / Efficiency-Upside</x:v>
      </x:c>
      <x:c r="C81" s="5" t="str">
        <x:f>'02a_CSP_Contract_Alloc'!C81</x:f>
        <x:v>Anthropic</x:v>
      </x:c>
      <x:c r="D81" s="5" t="n">
        <x:f>'02a_CSP_Contract_Alloc'!D81</x:f>
        <x:v>2030</x:v>
      </x:c>
      <x:c r="E81" s="5" t="str">
        <x:f>'02a_CSP_Contract_Alloc'!E81</x:f>
        <x:v>SpaceXAI</x:v>
      </x:c>
      <x:c r="F81" s="28" t="n">
        <x:f>SUMPRODUCT(('02_Inputs'!$A$2:$A$181=B81)*('02_Inputs'!$B$2:$B$181=C81)*('02_Inputs'!$C$2:$C$181=D81)*'02_Inputs'!$D$2:$D$181*'02_Inputs'!$E$2:$E$181/'02_Inputs'!$F$2:$F$181*'02_Inputs'!$G$2:$G$181*'02_Inputs'!$H$2:$H$181*1000)</x:f>
        <x:v>2251.1593390881358</x:v>
      </x:c>
      <x:c r="G81" s="28" t="n">
        <x:f>'02a_CSP_Contract_Alloc'!F81</x:f>
        <x:v>1286</x:v>
      </x:c>
      <x:c r="H81" s="6" t="n">
        <x:f>'02a_CSP_Contract_Alloc'!G81</x:f>
        <x:v>0.5095902</x:v>
      </x:c>
      <x:c r="I81" s="28" t="n">
        <x:f>'02a_CSP_Contract_Alloc'!H81</x:f>
        <x:v>655.3329972</x:v>
      </x:c>
      <x:c r="J81" s="6" t="n">
        <x:f>'02a_CSP_Contract_Alloc'!I81</x:f>
        <x:v>0.78</x:v>
      </x:c>
      <x:c r="K81" s="28" t="n">
        <x:f>'02a_CSP_Contract_Alloc'!K81</x:f>
        <x:v>511.159737816</x:v>
      </x:c>
      <x:c r="L81" s="28" t="n">
        <x:f>SUMIFS('02a_CSP_Contract_Alloc'!$K$2:$K$305,'02a_CSP_Contract_Alloc'!$B$2:$B$305,B81,'02a_CSP_Contract_Alloc'!$C$2:$C$305,C81,'02a_CSP_Contract_Alloc'!$D$2:$D$305,D81)</x:f>
        <x:v>3370.639737816</x:v>
      </x:c>
      <x:c r="M81" s="6" t="n">
        <x:f>IF(L81&gt;0,K81/L81,0)</x:f>
        <x:v>0.15165065909630707</x:v>
      </x:c>
      <x:c r="N81" s="28" t="n">
        <x:f>F81*M81</x:f>
        <x:v>341.3897975035228</x:v>
      </x:c>
      <x:c r="O81" s="5" t="str">
        <x:f>'02a_CSP_Contract_Alloc'!L81</x:f>
        <x:v>epoch_csp_total_power_x_user_contract_share_seed</x:v>
      </x:c>
      <x:c r="P81" s="5" t="inlineStr">
        <x:is>
          <x:t xml:space="preserve">AI company inference power is normalized across CSPs by CSP total power * AI contract share * inference share.</x:t>
        </x:is>
      </x:c>
    </x:row>
    <x:row r="82">
      <x:c r="A82" s="5" t="str">
        <x:f>'02a_CSP_Contract_Alloc'!A82</x:f>
        <x:v>Bear|Google|2026|Google</x:v>
      </x:c>
      <x:c r="B82" s="5" t="str">
        <x:f>'02a_CSP_Contract_Alloc'!B82</x:f>
        <x:v>Bear</x:v>
      </x:c>
      <x:c r="C82" s="5" t="str">
        <x:f>'02a_CSP_Contract_Alloc'!C82</x:f>
        <x:v>Google</x:v>
      </x:c>
      <x:c r="D82" s="5" t="n">
        <x:f>'02a_CSP_Contract_Alloc'!D82</x:f>
        <x:v>2026</x:v>
      </x:c>
      <x:c r="E82" s="5" t="str">
        <x:f>'02a_CSP_Contract_Alloc'!E82</x:f>
        <x:v>Google</x:v>
      </x:c>
      <x:c r="F82" s="28" t="n">
        <x:f>SUMPRODUCT(('02_Inputs'!$A$2:$A$181=B82)*('02_Inputs'!$B$2:$B$181=C82)*('02_Inputs'!$C$2:$C$181=D82)*'02_Inputs'!$D$2:$D$181*'02_Inputs'!$E$2:$E$181/'02_Inputs'!$F$2:$F$181*'02_Inputs'!$G$2:$G$181*'02_Inputs'!$H$2:$H$181*1000)</x:f>
        <x:v>694.0067796610169</x:v>
      </x:c>
      <x:c r="G82" s="28" t="n">
        <x:f>'02a_CSP_Contract_Alloc'!F82</x:f>
        <x:v>3138</x:v>
      </x:c>
      <x:c r="H82" s="6" t="n">
        <x:f>'02a_CSP_Contract_Alloc'!G82</x:f>
        <x:v>0.66411727</x:v>
      </x:c>
      <x:c r="I82" s="28" t="n">
        <x:f>'02a_CSP_Contract_Alloc'!H82</x:f>
        <x:v>2083.99999326</x:v>
      </x:c>
      <x:c r="J82" s="6" t="n">
        <x:f>'02a_CSP_Contract_Alloc'!I82</x:f>
        <x:v>0.47</x:v>
      </x:c>
      <x:c r="K82" s="28" t="n">
        <x:f>'02a_CSP_Contract_Alloc'!K82</x:f>
        <x:v>979.4799968321998</x:v>
      </x:c>
      <x:c r="L82" s="28" t="n">
        <x:f>SUMIFS('02a_CSP_Contract_Alloc'!$K$2:$K$305,'02a_CSP_Contract_Alloc'!$B$2:$B$305,B82,'02a_CSP_Contract_Alloc'!$C$2:$C$305,C82,'02a_CSP_Contract_Alloc'!$D$2:$D$305,D82)</x:f>
        <x:v>979.4799968321998</x:v>
      </x:c>
      <x:c r="M82" s="6" t="n">
        <x:f>IF(L82&gt;0,K82/L82,0)</x:f>
        <x:v>1</x:v>
      </x:c>
      <x:c r="N82" s="28" t="n">
        <x:f>F82*M82</x:f>
        <x:v>694.0067796610169</x:v>
      </x:c>
      <x:c r="O82" s="5" t="str">
        <x:f>'02a_CSP_Contract_Alloc'!L82</x:f>
        <x:v>epoch_csp_total_power_x_user_contract_share_seed</x:v>
      </x:c>
      <x:c r="P82" s="5" t="inlineStr">
        <x:is>
          <x:t xml:space="preserve">AI company inference power is normalized across CSPs by CSP total power * AI contract share * inference share.</x:t>
        </x:is>
      </x:c>
    </x:row>
    <x:row r="83">
      <x:c r="A83" s="5" t="str">
        <x:f>'02a_CSP_Contract_Alloc'!A83</x:f>
        <x:v>Base|Google|2026|Google</x:v>
      </x:c>
      <x:c r="B83" s="5" t="str">
        <x:f>'02a_CSP_Contract_Alloc'!B83</x:f>
        <x:v>Base</x:v>
      </x:c>
      <x:c r="C83" s="5" t="str">
        <x:f>'02a_CSP_Contract_Alloc'!C83</x:f>
        <x:v>Google</x:v>
      </x:c>
      <x:c r="D83" s="5" t="n">
        <x:f>'02a_CSP_Contract_Alloc'!D83</x:f>
        <x:v>2026</x:v>
      </x:c>
      <x:c r="E83" s="5" t="str">
        <x:f>'02a_CSP_Contract_Alloc'!E83</x:f>
        <x:v>Google</x:v>
      </x:c>
      <x:c r="F83" s="28" t="n">
        <x:f>SUMPRODUCT(('02_Inputs'!$A$2:$A$181=B83)*('02_Inputs'!$B$2:$B$181=C83)*('02_Inputs'!$C$2:$C$181=D83)*'02_Inputs'!$D$2:$D$181*'02_Inputs'!$E$2:$E$181/'02_Inputs'!$F$2:$F$181*'02_Inputs'!$G$2:$G$181*'02_Inputs'!$H$2:$H$181*1000)</x:f>
        <x:v>902.3728834067799</x:v>
      </x:c>
      <x:c r="G83" s="28" t="n">
        <x:f>'02a_CSP_Contract_Alloc'!F83</x:f>
        <x:v>3138</x:v>
      </x:c>
      <x:c r="H83" s="6" t="n">
        <x:f>'02a_CSP_Contract_Alloc'!G83</x:f>
        <x:v>0.66411727</x:v>
      </x:c>
      <x:c r="I83" s="28" t="n">
        <x:f>'02a_CSP_Contract_Alloc'!H83</x:f>
        <x:v>2083.99999326</x:v>
      </x:c>
      <x:c r="J83" s="6" t="n">
        <x:f>'02a_CSP_Contract_Alloc'!I83</x:f>
        <x:v>0.55</x:v>
      </x:c>
      <x:c r="K83" s="28" t="n">
        <x:f>'02a_CSP_Contract_Alloc'!K83</x:f>
        <x:v>1146.1999962930001</x:v>
      </x:c>
      <x:c r="L83" s="28" t="n">
        <x:f>SUMIFS('02a_CSP_Contract_Alloc'!$K$2:$K$305,'02a_CSP_Contract_Alloc'!$B$2:$B$305,B83,'02a_CSP_Contract_Alloc'!$C$2:$C$305,C83,'02a_CSP_Contract_Alloc'!$D$2:$D$305,D83)</x:f>
        <x:v>1146.1999962930001</x:v>
      </x:c>
      <x:c r="M83" s="6" t="n">
        <x:f>IF(L83&gt;0,K83/L83,0)</x:f>
        <x:v>1</x:v>
      </x:c>
      <x:c r="N83" s="28" t="n">
        <x:f>F83*M83</x:f>
        <x:v>902.3728834067799</x:v>
      </x:c>
      <x:c r="O83" s="5" t="str">
        <x:f>'02a_CSP_Contract_Alloc'!L83</x:f>
        <x:v>epoch_csp_total_power_x_user_contract_share_seed</x:v>
      </x:c>
      <x:c r="P83" s="5" t="inlineStr">
        <x:is>
          <x:t xml:space="preserve">AI company inference power is normalized across CSPs by CSP total power * AI contract share * inference share.</x:t>
        </x:is>
      </x:c>
    </x:row>
    <x:row r="84">
      <x:c r="A84" s="5" t="str">
        <x:f>'02a_CSP_Contract_Alloc'!A84</x:f>
        <x:v>Bull|Google|2026|Google</x:v>
      </x:c>
      <x:c r="B84" s="5" t="str">
        <x:f>'02a_CSP_Contract_Alloc'!B84</x:f>
        <x:v>Bull</x:v>
      </x:c>
      <x:c r="C84" s="5" t="str">
        <x:f>'02a_CSP_Contract_Alloc'!C84</x:f>
        <x:v>Google</x:v>
      </x:c>
      <x:c r="D84" s="5" t="n">
        <x:f>'02a_CSP_Contract_Alloc'!D84</x:f>
        <x:v>2026</x:v>
      </x:c>
      <x:c r="E84" s="5" t="str">
        <x:f>'02a_CSP_Contract_Alloc'!E84</x:f>
        <x:v>Google</x:v>
      </x:c>
      <x:c r="F84" s="28" t="n">
        <x:f>SUMPRODUCT(('02_Inputs'!$A$2:$A$181=B84)*('02_Inputs'!$B$2:$B$181=C84)*('02_Inputs'!$C$2:$C$181=D84)*'02_Inputs'!$D$2:$D$181*'02_Inputs'!$E$2:$E$181/'02_Inputs'!$F$2:$F$181*'02_Inputs'!$G$2:$G$181*'02_Inputs'!$H$2:$H$181*1000)</x:f>
        <x:v>1033.6271119322034</x:v>
      </x:c>
      <x:c r="G84" s="28" t="n">
        <x:f>'02a_CSP_Contract_Alloc'!F84</x:f>
        <x:v>3138</x:v>
      </x:c>
      <x:c r="H84" s="6" t="n">
        <x:f>'02a_CSP_Contract_Alloc'!G84</x:f>
        <x:v>0.66411727</x:v>
      </x:c>
      <x:c r="I84" s="28" t="n">
        <x:f>'02a_CSP_Contract_Alloc'!H84</x:f>
        <x:v>2083.99999326</x:v>
      </x:c>
      <x:c r="J84" s="6" t="n">
        <x:f>'02a_CSP_Contract_Alloc'!I84</x:f>
        <x:v>0.6</x:v>
      </x:c>
      <x:c r="K84" s="28" t="n">
        <x:f>'02a_CSP_Contract_Alloc'!K84</x:f>
        <x:v>1250.3999959559999</x:v>
      </x:c>
      <x:c r="L84" s="28" t="n">
        <x:f>SUMIFS('02a_CSP_Contract_Alloc'!$K$2:$K$305,'02a_CSP_Contract_Alloc'!$B$2:$B$305,B84,'02a_CSP_Contract_Alloc'!$C$2:$C$305,C84,'02a_CSP_Contract_Alloc'!$D$2:$D$305,D84)</x:f>
        <x:v>1250.3999959559999</x:v>
      </x:c>
      <x:c r="M84" s="6" t="n">
        <x:f>IF(L84&gt;0,K84/L84,0)</x:f>
        <x:v>1</x:v>
      </x:c>
      <x:c r="N84" s="28" t="n">
        <x:f>F84*M84</x:f>
        <x:v>1033.6271119322034</x:v>
      </x:c>
      <x:c r="O84" s="5" t="str">
        <x:f>'02a_CSP_Contract_Alloc'!L84</x:f>
        <x:v>epoch_csp_total_power_x_user_contract_share_seed</x:v>
      </x:c>
      <x:c r="P84" s="5" t="inlineStr">
        <x:is>
          <x:t xml:space="preserve">AI company inference power is normalized across CSPs by CSP total power * AI contract share * inference share.</x:t>
        </x:is>
      </x:c>
    </x:row>
    <x:row r="85">
      <x:c r="A85" s="5" t="str">
        <x:f>'02a_CSP_Contract_Alloc'!A85</x:f>
        <x:v>Grid-Constrained / Efficiency-Upside|Google|2026|Google</x:v>
      </x:c>
      <x:c r="B85" s="5" t="str">
        <x:f>'02a_CSP_Contract_Alloc'!B85</x:f>
        <x:v>Grid-Constrained / Efficiency-Upside</x:v>
      </x:c>
      <x:c r="C85" s="5" t="str">
        <x:f>'02a_CSP_Contract_Alloc'!C85</x:f>
        <x:v>Google</x:v>
      </x:c>
      <x:c r="D85" s="5" t="n">
        <x:f>'02a_CSP_Contract_Alloc'!D85</x:f>
        <x:v>2026</x:v>
      </x:c>
      <x:c r="E85" s="5" t="str">
        <x:f>'02a_CSP_Contract_Alloc'!E85</x:f>
        <x:v>Google</x:v>
      </x:c>
      <x:c r="F85" s="28" t="n">
        <x:f>SUMPRODUCT(('02_Inputs'!$A$2:$A$181=B85)*('02_Inputs'!$B$2:$B$181=C85)*('02_Inputs'!$C$2:$C$181=D85)*'02_Inputs'!$D$2:$D$181*'02_Inputs'!$E$2:$E$181/'02_Inputs'!$F$2:$F$181*'02_Inputs'!$G$2:$G$181*'02_Inputs'!$H$2:$H$181*1000)</x:f>
        <x:v>822.9640635457627</x:v>
      </x:c>
      <x:c r="G85" s="28" t="n">
        <x:f>'02a_CSP_Contract_Alloc'!F85</x:f>
        <x:v>3138</x:v>
      </x:c>
      <x:c r="H85" s="6" t="n">
        <x:f>'02a_CSP_Contract_Alloc'!G85</x:f>
        <x:v>0.66411727</x:v>
      </x:c>
      <x:c r="I85" s="28" t="n">
        <x:f>'02a_CSP_Contract_Alloc'!H85</x:f>
        <x:v>2083.99999326</x:v>
      </x:c>
      <x:c r="J85" s="6" t="n">
        <x:f>'02a_CSP_Contract_Alloc'!I85</x:f>
        <x:v>0.57</x:v>
      </x:c>
      <x:c r="K85" s="28" t="n">
        <x:f>'02a_CSP_Contract_Alloc'!K85</x:f>
        <x:v>1187.8799961582</x:v>
      </x:c>
      <x:c r="L85" s="28" t="n">
        <x:f>SUMIFS('02a_CSP_Contract_Alloc'!$K$2:$K$305,'02a_CSP_Contract_Alloc'!$B$2:$B$305,B85,'02a_CSP_Contract_Alloc'!$C$2:$C$305,C85,'02a_CSP_Contract_Alloc'!$D$2:$D$305,D85)</x:f>
        <x:v>1187.8799961582</x:v>
      </x:c>
      <x:c r="M85" s="6" t="n">
        <x:f>IF(L85&gt;0,K85/L85,0)</x:f>
        <x:v>1</x:v>
      </x:c>
      <x:c r="N85" s="28" t="n">
        <x:f>F85*M85</x:f>
        <x:v>822.9640635457627</x:v>
      </x:c>
      <x:c r="O85" s="5" t="str">
        <x:f>'02a_CSP_Contract_Alloc'!L85</x:f>
        <x:v>epoch_csp_total_power_x_user_contract_share_seed</x:v>
      </x:c>
      <x:c r="P85" s="5" t="inlineStr">
        <x:is>
          <x:t xml:space="preserve">AI company inference power is normalized across CSPs by CSP total power * AI contract share * inference share.</x:t>
        </x:is>
      </x:c>
    </x:row>
    <x:row r="86">
      <x:c r="A86" s="5" t="str">
        <x:f>'02a_CSP_Contract_Alloc'!A86</x:f>
        <x:v>Bear|Google|2027|Google</x:v>
      </x:c>
      <x:c r="B86" s="5" t="str">
        <x:f>'02a_CSP_Contract_Alloc'!B86</x:f>
        <x:v>Bear</x:v>
      </x:c>
      <x:c r="C86" s="5" t="str">
        <x:f>'02a_CSP_Contract_Alloc'!C86</x:f>
        <x:v>Google</x:v>
      </x:c>
      <x:c r="D86" s="5" t="n">
        <x:f>'02a_CSP_Contract_Alloc'!D86</x:f>
        <x:v>2027</x:v>
      </x:c>
      <x:c r="E86" s="5" t="str">
        <x:f>'02a_CSP_Contract_Alloc'!E86</x:f>
        <x:v>Google</x:v>
      </x:c>
      <x:c r="F86" s="28" t="n">
        <x:f>SUMPRODUCT(('02_Inputs'!$A$2:$A$181=B86)*('02_Inputs'!$B$2:$B$181=C86)*('02_Inputs'!$C$2:$C$181=D86)*'02_Inputs'!$D$2:$D$181*'02_Inputs'!$E$2:$E$181/'02_Inputs'!$F$2:$F$181*'02_Inputs'!$G$2:$G$181*'02_Inputs'!$H$2:$H$181*1000)</x:f>
        <x:v>1116.8423126616951</x:v>
      </x:c>
      <x:c r="G86" s="28" t="n">
        <x:f>'02a_CSP_Contract_Alloc'!F86</x:f>
        <x:v>4769</x:v>
      </x:c>
      <x:c r="H86" s="6" t="n">
        <x:f>'02a_CSP_Contract_Alloc'!G86</x:f>
        <x:v>0.74921367</x:v>
      </x:c>
      <x:c r="I86" s="28" t="n">
        <x:f>'02a_CSP_Contract_Alloc'!H86</x:f>
        <x:v>3572.9999922300003</x:v>
      </x:c>
      <x:c r="J86" s="6" t="n">
        <x:f>'02a_CSP_Contract_Alloc'!I86</x:f>
        <x:v>0.508</x:v>
      </x:c>
      <x:c r="K86" s="28" t="n">
        <x:f>'02a_CSP_Contract_Alloc'!K86</x:f>
        <x:v>1815.0839960528401</x:v>
      </x:c>
      <x:c r="L86" s="28" t="n">
        <x:f>SUMIFS('02a_CSP_Contract_Alloc'!$K$2:$K$305,'02a_CSP_Contract_Alloc'!$B$2:$B$305,B86,'02a_CSP_Contract_Alloc'!$C$2:$C$305,C86,'02a_CSP_Contract_Alloc'!$D$2:$D$305,D86)</x:f>
        <x:v>1815.0839960528401</x:v>
      </x:c>
      <x:c r="M86" s="6" t="n">
        <x:f>IF(L86&gt;0,K86/L86,0)</x:f>
        <x:v>1</x:v>
      </x:c>
      <x:c r="N86" s="28" t="n">
        <x:f>F86*M86</x:f>
        <x:v>1116.8423126616951</x:v>
      </x:c>
      <x:c r="O86" s="5" t="str">
        <x:f>'02a_CSP_Contract_Alloc'!L86</x:f>
        <x:v>epoch_csp_total_power_x_user_contract_share_seed</x:v>
      </x:c>
      <x:c r="P86" s="5" t="inlineStr">
        <x:is>
          <x:t xml:space="preserve">AI company inference power is normalized across CSPs by CSP total power * AI contract share * inference share.</x:t>
        </x:is>
      </x:c>
    </x:row>
    <x:row r="87">
      <x:c r="A87" s="5" t="str">
        <x:f>'02a_CSP_Contract_Alloc'!A87</x:f>
        <x:v>Base|Google|2027|Google</x:v>
      </x:c>
      <x:c r="B87" s="5" t="str">
        <x:f>'02a_CSP_Contract_Alloc'!B87</x:f>
        <x:v>Base</x:v>
      </x:c>
      <x:c r="C87" s="5" t="str">
        <x:f>'02a_CSP_Contract_Alloc'!C87</x:f>
        <x:v>Google</x:v>
      </x:c>
      <x:c r="D87" s="5" t="n">
        <x:f>'02a_CSP_Contract_Alloc'!D87</x:f>
        <x:v>2027</x:v>
      </x:c>
      <x:c r="E87" s="5" t="str">
        <x:f>'02a_CSP_Contract_Alloc'!E87</x:f>
        <x:v>Google</x:v>
      </x:c>
      <x:c r="F87" s="28" t="n">
        <x:f>SUMPRODUCT(('02_Inputs'!$A$2:$A$181=B87)*('02_Inputs'!$B$2:$B$181=C87)*('02_Inputs'!$C$2:$C$181=D87)*'02_Inputs'!$D$2:$D$181*'02_Inputs'!$E$2:$E$181/'02_Inputs'!$F$2:$F$181*'02_Inputs'!$G$2:$G$181*'02_Inputs'!$H$2:$H$181*1000)</x:f>
        <x:v>1481.494905856695</x:v>
      </x:c>
      <x:c r="G87" s="28" t="n">
        <x:f>'02a_CSP_Contract_Alloc'!F87</x:f>
        <x:v>4769</x:v>
      </x:c>
      <x:c r="H87" s="6" t="n">
        <x:f>'02a_CSP_Contract_Alloc'!G87</x:f>
        <x:v>0.74921367</x:v>
      </x:c>
      <x:c r="I87" s="28" t="n">
        <x:f>'02a_CSP_Contract_Alloc'!H87</x:f>
        <x:v>3572.9999922300003</x:v>
      </x:c>
      <x:c r="J87" s="6" t="n">
        <x:f>'02a_CSP_Contract_Alloc'!I87</x:f>
        <x:v>0.593</x:v>
      </x:c>
      <x:c r="K87" s="28" t="n">
        <x:f>'02a_CSP_Contract_Alloc'!K87</x:f>
        <x:v>2118.78899539239</x:v>
      </x:c>
      <x:c r="L87" s="28" t="n">
        <x:f>SUMIFS('02a_CSP_Contract_Alloc'!$K$2:$K$305,'02a_CSP_Contract_Alloc'!$B$2:$B$305,B87,'02a_CSP_Contract_Alloc'!$C$2:$C$305,C87,'02a_CSP_Contract_Alloc'!$D$2:$D$305,D87)</x:f>
        <x:v>2118.78899539239</x:v>
      </x:c>
      <x:c r="M87" s="6" t="n">
        <x:f>IF(L87&gt;0,K87/L87,0)</x:f>
        <x:v>1</x:v>
      </x:c>
      <x:c r="N87" s="28" t="n">
        <x:f>F87*M87</x:f>
        <x:v>1481.494905856695</x:v>
      </x:c>
      <x:c r="O87" s="5" t="str">
        <x:f>'02a_CSP_Contract_Alloc'!L87</x:f>
        <x:v>epoch_csp_total_power_x_user_contract_share_seed</x:v>
      </x:c>
      <x:c r="P87" s="5" t="inlineStr">
        <x:is>
          <x:t xml:space="preserve">AI company inference power is normalized across CSPs by CSP total power * AI contract share * inference share.</x:t>
        </x:is>
      </x:c>
    </x:row>
    <x:row r="88">
      <x:c r="A88" s="5" t="str">
        <x:f>'02a_CSP_Contract_Alloc'!A88</x:f>
        <x:v>Bull|Google|2027|Google</x:v>
      </x:c>
      <x:c r="B88" s="5" t="str">
        <x:f>'02a_CSP_Contract_Alloc'!B88</x:f>
        <x:v>Bull</x:v>
      </x:c>
      <x:c r="C88" s="5" t="str">
        <x:f>'02a_CSP_Contract_Alloc'!C88</x:f>
        <x:v>Google</x:v>
      </x:c>
      <x:c r="D88" s="5" t="n">
        <x:f>'02a_CSP_Contract_Alloc'!D88</x:f>
        <x:v>2027</x:v>
      </x:c>
      <x:c r="E88" s="5" t="str">
        <x:f>'02a_CSP_Contract_Alloc'!E88</x:f>
        <x:v>Google</x:v>
      </x:c>
      <x:c r="F88" s="28" t="n">
        <x:f>SUMPRODUCT(('02_Inputs'!$A$2:$A$181=B88)*('02_Inputs'!$B$2:$B$181=C88)*('02_Inputs'!$C$2:$C$181=D88)*'02_Inputs'!$D$2:$D$181*'02_Inputs'!$E$2:$E$181/'02_Inputs'!$F$2:$F$181*'02_Inputs'!$G$2:$G$181*'02_Inputs'!$H$2:$H$181*1000)</x:f>
        <x:v>1757.6881325635597</x:v>
      </x:c>
      <x:c r="G88" s="28" t="n">
        <x:f>'02a_CSP_Contract_Alloc'!F88</x:f>
        <x:v>4769</x:v>
      </x:c>
      <x:c r="H88" s="6" t="n">
        <x:f>'02a_CSP_Contract_Alloc'!G88</x:f>
        <x:v>0.74921367</x:v>
      </x:c>
      <x:c r="I88" s="28" t="n">
        <x:f>'02a_CSP_Contract_Alloc'!H88</x:f>
        <x:v>3572.9999922300003</x:v>
      </x:c>
      <x:c r="J88" s="6" t="n">
        <x:f>'02a_CSP_Contract_Alloc'!I88</x:f>
        <x:v>0.65</x:v>
      </x:c>
      <x:c r="K88" s="28" t="n">
        <x:f>'02a_CSP_Contract_Alloc'!K88</x:f>
        <x:v>2322.4499949495003</x:v>
      </x:c>
      <x:c r="L88" s="28" t="n">
        <x:f>SUMIFS('02a_CSP_Contract_Alloc'!$K$2:$K$305,'02a_CSP_Contract_Alloc'!$B$2:$B$305,B88,'02a_CSP_Contract_Alloc'!$C$2:$C$305,C88,'02a_CSP_Contract_Alloc'!$D$2:$D$305,D88)</x:f>
        <x:v>2322.4499949495003</x:v>
      </x:c>
      <x:c r="M88" s="6" t="n">
        <x:f>IF(L88&gt;0,K88/L88,0)</x:f>
        <x:v>1</x:v>
      </x:c>
      <x:c r="N88" s="28" t="n">
        <x:f>F88*M88</x:f>
        <x:v>1757.6881325635597</x:v>
      </x:c>
      <x:c r="O88" s="5" t="str">
        <x:f>'02a_CSP_Contract_Alloc'!L88</x:f>
        <x:v>epoch_csp_total_power_x_user_contract_share_seed</x:v>
      </x:c>
      <x:c r="P88" s="5" t="inlineStr">
        <x:is>
          <x:t xml:space="preserve">AI company inference power is normalized across CSPs by CSP total power * AI contract share * inference share.</x:t>
        </x:is>
      </x:c>
    </x:row>
    <x:row r="89">
      <x:c r="A89" s="5" t="str">
        <x:f>'02a_CSP_Contract_Alloc'!A89</x:f>
        <x:v>Grid-Constrained / Efficiency-Upside|Google|2027|Google</x:v>
      </x:c>
      <x:c r="B89" s="5" t="str">
        <x:f>'02a_CSP_Contract_Alloc'!B89</x:f>
        <x:v>Grid-Constrained / Efficiency-Upside</x:v>
      </x:c>
      <x:c r="C89" s="5" t="str">
        <x:f>'02a_CSP_Contract_Alloc'!C89</x:f>
        <x:v>Google</x:v>
      </x:c>
      <x:c r="D89" s="5" t="n">
        <x:f>'02a_CSP_Contract_Alloc'!D89</x:f>
        <x:v>2027</x:v>
      </x:c>
      <x:c r="E89" s="5" t="str">
        <x:f>'02a_CSP_Contract_Alloc'!E89</x:f>
        <x:v>Google</x:v>
      </x:c>
      <x:c r="F89" s="28" t="n">
        <x:f>SUMPRODUCT(('02_Inputs'!$A$2:$A$181=B89)*('02_Inputs'!$B$2:$B$181=C89)*('02_Inputs'!$C$2:$C$181=D89)*'02_Inputs'!$D$2:$D$181*'02_Inputs'!$E$2:$E$181/'02_Inputs'!$F$2:$F$181*'02_Inputs'!$G$2:$G$181*'02_Inputs'!$H$2:$H$181*1000)</x:f>
        <x:v>1296.920126375593</x:v>
      </x:c>
      <x:c r="G89" s="28" t="n">
        <x:f>'02a_CSP_Contract_Alloc'!F89</x:f>
        <x:v>4769</x:v>
      </x:c>
      <x:c r="H89" s="6" t="n">
        <x:f>'02a_CSP_Contract_Alloc'!G89</x:f>
        <x:v>0.74921367</x:v>
      </x:c>
      <x:c r="I89" s="28" t="n">
        <x:f>'02a_CSP_Contract_Alloc'!H89</x:f>
        <x:v>3572.9999922300003</x:v>
      </x:c>
      <x:c r="J89" s="6" t="n">
        <x:f>'02a_CSP_Contract_Alloc'!I89</x:f>
        <x:v>0.618</x:v>
      </x:c>
      <x:c r="K89" s="28" t="n">
        <x:f>'02a_CSP_Contract_Alloc'!K89</x:f>
        <x:v>2208.11399519814</x:v>
      </x:c>
      <x:c r="L89" s="28" t="n">
        <x:f>SUMIFS('02a_CSP_Contract_Alloc'!$K$2:$K$305,'02a_CSP_Contract_Alloc'!$B$2:$B$305,B89,'02a_CSP_Contract_Alloc'!$C$2:$C$305,C89,'02a_CSP_Contract_Alloc'!$D$2:$D$305,D89)</x:f>
        <x:v>2208.11399519814</x:v>
      </x:c>
      <x:c r="M89" s="6" t="n">
        <x:f>IF(L89&gt;0,K89/L89,0)</x:f>
        <x:v>1</x:v>
      </x:c>
      <x:c r="N89" s="28" t="n">
        <x:f>F89*M89</x:f>
        <x:v>1296.920126375593</x:v>
      </x:c>
      <x:c r="O89" s="5" t="str">
        <x:f>'02a_CSP_Contract_Alloc'!L89</x:f>
        <x:v>epoch_csp_total_power_x_user_contract_share_seed</x:v>
      </x:c>
      <x:c r="P89" s="5" t="inlineStr">
        <x:is>
          <x:t xml:space="preserve">AI company inference power is normalized across CSPs by CSP total power * AI contract share * inference share.</x:t>
        </x:is>
      </x:c>
    </x:row>
    <x:row r="90">
      <x:c r="A90" s="5" t="str">
        <x:f>'02a_CSP_Contract_Alloc'!A90</x:f>
        <x:v>Bear|Google|2028|Google</x:v>
      </x:c>
      <x:c r="B90" s="5" t="str">
        <x:f>'02a_CSP_Contract_Alloc'!B90</x:f>
        <x:v>Bear</x:v>
      </x:c>
      <x:c r="C90" s="5" t="str">
        <x:f>'02a_CSP_Contract_Alloc'!C90</x:f>
        <x:v>Google</x:v>
      </x:c>
      <x:c r="D90" s="5" t="n">
        <x:f>'02a_CSP_Contract_Alloc'!D90</x:f>
        <x:v>2028</x:v>
      </x:c>
      <x:c r="E90" s="5" t="str">
        <x:f>'02a_CSP_Contract_Alloc'!E90</x:f>
        <x:v>Google</x:v>
      </x:c>
      <x:c r="F90" s="28" t="n">
        <x:f>SUMPRODUCT(('02_Inputs'!$A$2:$A$181=B90)*('02_Inputs'!$B$2:$B$181=C90)*('02_Inputs'!$C$2:$C$181=D90)*'02_Inputs'!$D$2:$D$181*'02_Inputs'!$E$2:$E$181/'02_Inputs'!$F$2:$F$181*'02_Inputs'!$G$2:$G$181*'02_Inputs'!$H$2:$H$181*1000)</x:f>
        <x:v>1572.9254237288135</x:v>
      </x:c>
      <x:c r="G90" s="28" t="n">
        <x:f>'02a_CSP_Contract_Alloc'!F90</x:f>
        <x:v>5790</x:v>
      </x:c>
      <x:c r="H90" s="6" t="n">
        <x:f>'02a_CSP_Contract_Alloc'!G90</x:f>
        <x:v>0.79343696</x:v>
      </x:c>
      <x:c r="I90" s="28" t="n">
        <x:f>'02a_CSP_Contract_Alloc'!H90</x:f>
        <x:v>4593.9999984</x:v>
      </x:c>
      <x:c r="J90" s="6" t="n">
        <x:f>'02a_CSP_Contract_Alloc'!I90</x:f>
        <x:v>0.545</x:v>
      </x:c>
      <x:c r="K90" s="28" t="n">
        <x:f>'02a_CSP_Contract_Alloc'!K90</x:f>
        <x:v>2503.729999128</x:v>
      </x:c>
      <x:c r="L90" s="28" t="n">
        <x:f>SUMIFS('02a_CSP_Contract_Alloc'!$K$2:$K$305,'02a_CSP_Contract_Alloc'!$B$2:$B$305,B90,'02a_CSP_Contract_Alloc'!$C$2:$C$305,C90,'02a_CSP_Contract_Alloc'!$D$2:$D$305,D90)</x:f>
        <x:v>2503.729999128</x:v>
      </x:c>
      <x:c r="M90" s="6" t="n">
        <x:f>IF(L90&gt;0,K90/L90,0)</x:f>
        <x:v>1</x:v>
      </x:c>
      <x:c r="N90" s="28" t="n">
        <x:f>F90*M90</x:f>
        <x:v>1572.9254237288135</x:v>
      </x:c>
      <x:c r="O90" s="5" t="str">
        <x:f>'02a_CSP_Contract_Alloc'!L90</x:f>
        <x:v>epoch_csp_total_power_x_user_contract_share_seed</x:v>
      </x:c>
      <x:c r="P90" s="5" t="inlineStr">
        <x:is>
          <x:t xml:space="preserve">AI company inference power is normalized across CSPs by CSP total power * AI contract share * inference share.</x:t>
        </x:is>
      </x:c>
    </x:row>
    <x:row r="91">
      <x:c r="A91" s="5" t="str">
        <x:f>'02a_CSP_Contract_Alloc'!A91</x:f>
        <x:v>Base|Google|2028|Google</x:v>
      </x:c>
      <x:c r="B91" s="5" t="str">
        <x:f>'02a_CSP_Contract_Alloc'!B91</x:f>
        <x:v>Base</x:v>
      </x:c>
      <x:c r="C91" s="5" t="str">
        <x:f>'02a_CSP_Contract_Alloc'!C91</x:f>
        <x:v>Google</x:v>
      </x:c>
      <x:c r="D91" s="5" t="n">
        <x:f>'02a_CSP_Contract_Alloc'!D91</x:f>
        <x:v>2028</x:v>
      </x:c>
      <x:c r="E91" s="5" t="str">
        <x:f>'02a_CSP_Contract_Alloc'!E91</x:f>
        <x:v>Google</x:v>
      </x:c>
      <x:c r="F91" s="28" t="n">
        <x:f>SUMPRODUCT(('02_Inputs'!$A$2:$A$181=B91)*('02_Inputs'!$B$2:$B$181=C91)*('02_Inputs'!$C$2:$C$181=D91)*'02_Inputs'!$D$2:$D$181*'02_Inputs'!$E$2:$E$181/'02_Inputs'!$F$2:$F$181*'02_Inputs'!$G$2:$G$181*'02_Inputs'!$H$2:$H$181*1000)</x:f>
        <x:v>2131.0169491525426</x:v>
      </x:c>
      <x:c r="G91" s="28" t="n">
        <x:f>'02a_CSP_Contract_Alloc'!F91</x:f>
        <x:v>5790</x:v>
      </x:c>
      <x:c r="H91" s="6" t="n">
        <x:f>'02a_CSP_Contract_Alloc'!G91</x:f>
        <x:v>0.79343696</x:v>
      </x:c>
      <x:c r="I91" s="28" t="n">
        <x:f>'02a_CSP_Contract_Alloc'!H91</x:f>
        <x:v>4593.9999984</x:v>
      </x:c>
      <x:c r="J91" s="6" t="n">
        <x:f>'02a_CSP_Contract_Alloc'!I91</x:f>
        <x:v>0.635</x:v>
      </x:c>
      <x:c r="K91" s="28" t="n">
        <x:f>'02a_CSP_Contract_Alloc'!K91</x:f>
        <x:v>2917.189998984</x:v>
      </x:c>
      <x:c r="L91" s="28" t="n">
        <x:f>SUMIFS('02a_CSP_Contract_Alloc'!$K$2:$K$305,'02a_CSP_Contract_Alloc'!$B$2:$B$305,B91,'02a_CSP_Contract_Alloc'!$C$2:$C$305,C91,'02a_CSP_Contract_Alloc'!$D$2:$D$305,D91)</x:f>
        <x:v>2917.189998984</x:v>
      </x:c>
      <x:c r="M91" s="6" t="n">
        <x:f>IF(L91&gt;0,K91/L91,0)</x:f>
        <x:v>1</x:v>
      </x:c>
      <x:c r="N91" s="28" t="n">
        <x:f>F91*M91</x:f>
        <x:v>2131.0169491525426</x:v>
      </x:c>
      <x:c r="O91" s="5" t="str">
        <x:f>'02a_CSP_Contract_Alloc'!L91</x:f>
        <x:v>epoch_csp_total_power_x_user_contract_share_seed</x:v>
      </x:c>
      <x:c r="P91" s="5" t="inlineStr">
        <x:is>
          <x:t xml:space="preserve">AI company inference power is normalized across CSPs by CSP total power * AI contract share * inference share.</x:t>
        </x:is>
      </x:c>
    </x:row>
    <x:row r="92">
      <x:c r="A92" s="5" t="str">
        <x:f>'02a_CSP_Contract_Alloc'!A92</x:f>
        <x:v>Bull|Google|2028|Google</x:v>
      </x:c>
      <x:c r="B92" s="5" t="str">
        <x:f>'02a_CSP_Contract_Alloc'!B92</x:f>
        <x:v>Bull</x:v>
      </x:c>
      <x:c r="C92" s="5" t="str">
        <x:f>'02a_CSP_Contract_Alloc'!C92</x:f>
        <x:v>Google</x:v>
      </x:c>
      <x:c r="D92" s="5" t="n">
        <x:f>'02a_CSP_Contract_Alloc'!D92</x:f>
        <x:v>2028</x:v>
      </x:c>
      <x:c r="E92" s="5" t="str">
        <x:f>'02a_CSP_Contract_Alloc'!E92</x:f>
        <x:v>Google</x:v>
      </x:c>
      <x:c r="F92" s="28" t="n">
        <x:f>SUMPRODUCT(('02_Inputs'!$A$2:$A$181=B92)*('02_Inputs'!$B$2:$B$181=C92)*('02_Inputs'!$C$2:$C$181=D92)*'02_Inputs'!$D$2:$D$181*'02_Inputs'!$E$2:$E$181/'02_Inputs'!$F$2:$F$181*'02_Inputs'!$G$2:$G$181*'02_Inputs'!$H$2:$H$181*1000)</x:f>
        <x:v>2619.5661016949157</x:v>
      </x:c>
      <x:c r="G92" s="28" t="n">
        <x:f>'02a_CSP_Contract_Alloc'!F92</x:f>
        <x:v>5790</x:v>
      </x:c>
      <x:c r="H92" s="6" t="n">
        <x:f>'02a_CSP_Contract_Alloc'!G92</x:f>
        <x:v>0.79343696</x:v>
      </x:c>
      <x:c r="I92" s="28" t="n">
        <x:f>'02a_CSP_Contract_Alloc'!H92</x:f>
        <x:v>4593.9999984</x:v>
      </x:c>
      <x:c r="J92" s="6" t="n">
        <x:f>'02a_CSP_Contract_Alloc'!I92</x:f>
        <x:v>0.7</x:v>
      </x:c>
      <x:c r="K92" s="28" t="n">
        <x:f>'02a_CSP_Contract_Alloc'!K92</x:f>
        <x:v>3215.7999988799997</x:v>
      </x:c>
      <x:c r="L92" s="28" t="n">
        <x:f>SUMIFS('02a_CSP_Contract_Alloc'!$K$2:$K$305,'02a_CSP_Contract_Alloc'!$B$2:$B$305,B92,'02a_CSP_Contract_Alloc'!$C$2:$C$305,C92,'02a_CSP_Contract_Alloc'!$D$2:$D$305,D92)</x:f>
        <x:v>3215.7999988799997</x:v>
      </x:c>
      <x:c r="M92" s="6" t="n">
        <x:f>IF(L92&gt;0,K92/L92,0)</x:f>
        <x:v>1</x:v>
      </x:c>
      <x:c r="N92" s="28" t="n">
        <x:f>F92*M92</x:f>
        <x:v>2619.5661016949157</x:v>
      </x:c>
      <x:c r="O92" s="5" t="str">
        <x:f>'02a_CSP_Contract_Alloc'!L92</x:f>
        <x:v>epoch_csp_total_power_x_user_contract_share_seed</x:v>
      </x:c>
      <x:c r="P92" s="5" t="inlineStr">
        <x:is>
          <x:t xml:space="preserve">AI company inference power is normalized across CSPs by CSP total power * AI contract share * inference share.</x:t>
        </x:is>
      </x:c>
    </x:row>
    <x:row r="93">
      <x:c r="A93" s="5" t="str">
        <x:f>'02a_CSP_Contract_Alloc'!A93</x:f>
        <x:v>Grid-Constrained / Efficiency-Upside|Google|2028|Google</x:v>
      </x:c>
      <x:c r="B93" s="5" t="str">
        <x:f>'02a_CSP_Contract_Alloc'!B93</x:f>
        <x:v>Grid-Constrained / Efficiency-Upside</x:v>
      </x:c>
      <x:c r="C93" s="5" t="str">
        <x:f>'02a_CSP_Contract_Alloc'!C93</x:f>
        <x:v>Google</x:v>
      </x:c>
      <x:c r="D93" s="5" t="n">
        <x:f>'02a_CSP_Contract_Alloc'!D93</x:f>
        <x:v>2028</x:v>
      </x:c>
      <x:c r="E93" s="5" t="str">
        <x:f>'02a_CSP_Contract_Alloc'!E93</x:f>
        <x:v>Google</x:v>
      </x:c>
      <x:c r="F93" s="28" t="n">
        <x:f>SUMPRODUCT(('02_Inputs'!$A$2:$A$181=B93)*('02_Inputs'!$B$2:$B$181=C93)*('02_Inputs'!$C$2:$C$181=D93)*'02_Inputs'!$D$2:$D$181*'02_Inputs'!$E$2:$E$181/'02_Inputs'!$F$2:$F$181*'02_Inputs'!$G$2:$G$181*'02_Inputs'!$H$2:$H$181*1000)</x:f>
        <x:v>1785.3559322033898</x:v>
      </x:c>
      <x:c r="G93" s="28" t="n">
        <x:f>'02a_CSP_Contract_Alloc'!F93</x:f>
        <x:v>5790</x:v>
      </x:c>
      <x:c r="H93" s="6" t="n">
        <x:f>'02a_CSP_Contract_Alloc'!G93</x:f>
        <x:v>0.79343696</x:v>
      </x:c>
      <x:c r="I93" s="28" t="n">
        <x:f>'02a_CSP_Contract_Alloc'!H93</x:f>
        <x:v>4593.9999984</x:v>
      </x:c>
      <x:c r="J93" s="6" t="n">
        <x:f>'02a_CSP_Contract_Alloc'!I93</x:f>
        <x:v>0.665</x:v>
      </x:c>
      <x:c r="K93" s="28" t="n">
        <x:f>'02a_CSP_Contract_Alloc'!K93</x:f>
        <x:v>3055.009998936</x:v>
      </x:c>
      <x:c r="L93" s="28" t="n">
        <x:f>SUMIFS('02a_CSP_Contract_Alloc'!$K$2:$K$305,'02a_CSP_Contract_Alloc'!$B$2:$B$305,B93,'02a_CSP_Contract_Alloc'!$C$2:$C$305,C93,'02a_CSP_Contract_Alloc'!$D$2:$D$305,D93)</x:f>
        <x:v>3055.009998936</x:v>
      </x:c>
      <x:c r="M93" s="6" t="n">
        <x:f>IF(L93&gt;0,K93/L93,0)</x:f>
        <x:v>1</x:v>
      </x:c>
      <x:c r="N93" s="28" t="n">
        <x:f>F93*M93</x:f>
        <x:v>1785.3559322033898</x:v>
      </x:c>
      <x:c r="O93" s="5" t="str">
        <x:f>'02a_CSP_Contract_Alloc'!L93</x:f>
        <x:v>epoch_csp_total_power_x_user_contract_share_seed</x:v>
      </x:c>
      <x:c r="P93" s="5" t="inlineStr">
        <x:is>
          <x:t xml:space="preserve">AI company inference power is normalized across CSPs by CSP total power * AI contract share * inference share.</x:t>
        </x:is>
      </x:c>
    </x:row>
    <x:row r="94">
      <x:c r="A94" s="5" t="str">
        <x:f>'02a_CSP_Contract_Alloc'!A94</x:f>
        <x:v>Bear|Google|2029|Google</x:v>
      </x:c>
      <x:c r="B94" s="5" t="str">
        <x:f>'02a_CSP_Contract_Alloc'!B94</x:f>
        <x:v>Bear</x:v>
      </x:c>
      <x:c r="C94" s="5" t="str">
        <x:f>'02a_CSP_Contract_Alloc'!C94</x:f>
        <x:v>Google</x:v>
      </x:c>
      <x:c r="D94" s="5" t="n">
        <x:f>'02a_CSP_Contract_Alloc'!D94</x:f>
        <x:v>2029</x:v>
      </x:c>
      <x:c r="E94" s="5" t="str">
        <x:f>'02a_CSP_Contract_Alloc'!E94</x:f>
        <x:v>Google</x:v>
      </x:c>
      <x:c r="F94" s="28" t="n">
        <x:f>SUMPRODUCT(('02_Inputs'!$A$2:$A$181=B94)*('02_Inputs'!$B$2:$B$181=C94)*('02_Inputs'!$C$2:$C$181=D94)*'02_Inputs'!$D$2:$D$181*'02_Inputs'!$E$2:$E$181/'02_Inputs'!$F$2:$F$181*'02_Inputs'!$G$2:$G$181*'02_Inputs'!$H$2:$H$181*1000)</x:f>
        <x:v>2063.4642614038985</x:v>
      </x:c>
      <x:c r="G94" s="28" t="n">
        <x:f>'02a_CSP_Contract_Alloc'!F94</x:f>
        <x:v>5790</x:v>
      </x:c>
      <x:c r="H94" s="6" t="n">
        <x:f>'02a_CSP_Contract_Alloc'!G94</x:f>
        <x:v>0.79343696</x:v>
      </x:c>
      <x:c r="I94" s="28" t="n">
        <x:f>'02a_CSP_Contract_Alloc'!H94</x:f>
        <x:v>4593.9999984</x:v>
      </x:c>
      <x:c r="J94" s="6" t="n">
        <x:f>'02a_CSP_Contract_Alloc'!I94</x:f>
        <x:v>0.583</x:v>
      </x:c>
      <x:c r="K94" s="28" t="n">
        <x:f>'02a_CSP_Contract_Alloc'!K94</x:f>
        <x:v>2678.3019990671996</x:v>
      </x:c>
      <x:c r="L94" s="28" t="n">
        <x:f>SUMIFS('02a_CSP_Contract_Alloc'!$K$2:$K$305,'02a_CSP_Contract_Alloc'!$B$2:$B$305,B94,'02a_CSP_Contract_Alloc'!$C$2:$C$305,C94,'02a_CSP_Contract_Alloc'!$D$2:$D$305,D94)</x:f>
        <x:v>2678.3019990671996</x:v>
      </x:c>
      <x:c r="M94" s="6" t="n">
        <x:f>IF(L94&gt;0,K94/L94,0)</x:f>
        <x:v>1</x:v>
      </x:c>
      <x:c r="N94" s="28" t="n">
        <x:f>F94*M94</x:f>
        <x:v>2063.4642614038985</x:v>
      </x:c>
      <x:c r="O94" s="5" t="str">
        <x:f>'02a_CSP_Contract_Alloc'!L94</x:f>
        <x:v>epoch_csp_total_power_x_user_contract_share_seed</x:v>
      </x:c>
      <x:c r="P94" s="5" t="inlineStr">
        <x:is>
          <x:t xml:space="preserve">AI company inference power is normalized across CSPs by CSP total power * AI contract share * inference share.</x:t>
        </x:is>
      </x:c>
    </x:row>
    <x:row r="95">
      <x:c r="A95" s="5" t="str">
        <x:f>'02a_CSP_Contract_Alloc'!A95</x:f>
        <x:v>Base|Google|2029|Google</x:v>
      </x:c>
      <x:c r="B95" s="5" t="str">
        <x:f>'02a_CSP_Contract_Alloc'!B95</x:f>
        <x:v>Base</x:v>
      </x:c>
      <x:c r="C95" s="5" t="str">
        <x:f>'02a_CSP_Contract_Alloc'!C95</x:f>
        <x:v>Google</x:v>
      </x:c>
      <x:c r="D95" s="5" t="n">
        <x:f>'02a_CSP_Contract_Alloc'!D95</x:f>
        <x:v>2029</x:v>
      </x:c>
      <x:c r="E95" s="5" t="str">
        <x:f>'02a_CSP_Contract_Alloc'!E95</x:f>
        <x:v>Google</x:v>
      </x:c>
      <x:c r="F95" s="28" t="n">
        <x:f>SUMPRODUCT(('02_Inputs'!$A$2:$A$181=B95)*('02_Inputs'!$B$2:$B$181=C95)*('02_Inputs'!$C$2:$C$181=D95)*'02_Inputs'!$D$2:$D$181*'02_Inputs'!$E$2:$E$181/'02_Inputs'!$F$2:$F$181*'02_Inputs'!$G$2:$G$181*'02_Inputs'!$H$2:$H$181*1000)</x:f>
        <x:v>2852.579674901187</x:v>
      </x:c>
      <x:c r="G95" s="28" t="n">
        <x:f>'02a_CSP_Contract_Alloc'!F95</x:f>
        <x:v>5790</x:v>
      </x:c>
      <x:c r="H95" s="6" t="n">
        <x:f>'02a_CSP_Contract_Alloc'!G95</x:f>
        <x:v>0.79343696</x:v>
      </x:c>
      <x:c r="I95" s="28" t="n">
        <x:f>'02a_CSP_Contract_Alloc'!H95</x:f>
        <x:v>4593.9999984</x:v>
      </x:c>
      <x:c r="J95" s="6" t="n">
        <x:f>'02a_CSP_Contract_Alloc'!I95</x:f>
        <x:v>0.677</x:v>
      </x:c>
      <x:c r="K95" s="28" t="n">
        <x:f>'02a_CSP_Contract_Alloc'!K95</x:f>
        <x:v>3110.1379989168</x:v>
      </x:c>
      <x:c r="L95" s="28" t="n">
        <x:f>SUMIFS('02a_CSP_Contract_Alloc'!$K$2:$K$305,'02a_CSP_Contract_Alloc'!$B$2:$B$305,B95,'02a_CSP_Contract_Alloc'!$C$2:$C$305,C95,'02a_CSP_Contract_Alloc'!$D$2:$D$305,D95)</x:f>
        <x:v>3110.1379989168</x:v>
      </x:c>
      <x:c r="M95" s="6" t="n">
        <x:f>IF(L95&gt;0,K95/L95,0)</x:f>
        <x:v>1</x:v>
      </x:c>
      <x:c r="N95" s="28" t="n">
        <x:f>F95*M95</x:f>
        <x:v>2852.579674901187</x:v>
      </x:c>
      <x:c r="O95" s="5" t="str">
        <x:f>'02a_CSP_Contract_Alloc'!L95</x:f>
        <x:v>epoch_csp_total_power_x_user_contract_share_seed</x:v>
      </x:c>
      <x:c r="P95" s="5" t="inlineStr">
        <x:is>
          <x:t xml:space="preserve">AI company inference power is normalized across CSPs by CSP total power * AI contract share * inference share.</x:t>
        </x:is>
      </x:c>
    </x:row>
    <x:row r="96">
      <x:c r="A96" s="5" t="str">
        <x:f>'02a_CSP_Contract_Alloc'!A96</x:f>
        <x:v>Bull|Google|2029|Google</x:v>
      </x:c>
      <x:c r="B96" s="5" t="str">
        <x:f>'02a_CSP_Contract_Alloc'!B96</x:f>
        <x:v>Bull</x:v>
      </x:c>
      <x:c r="C96" s="5" t="str">
        <x:f>'02a_CSP_Contract_Alloc'!C96</x:f>
        <x:v>Google</x:v>
      </x:c>
      <x:c r="D96" s="5" t="n">
        <x:f>'02a_CSP_Contract_Alloc'!D96</x:f>
        <x:v>2029</x:v>
      </x:c>
      <x:c r="E96" s="5" t="str">
        <x:f>'02a_CSP_Contract_Alloc'!E96</x:f>
        <x:v>Google</x:v>
      </x:c>
      <x:c r="F96" s="28" t="n">
        <x:f>SUMPRODUCT(('02_Inputs'!$A$2:$A$181=B96)*('02_Inputs'!$B$2:$B$181=C96)*('02_Inputs'!$C$2:$C$181=D96)*'02_Inputs'!$D$2:$D$181*'02_Inputs'!$E$2:$E$181/'02_Inputs'!$F$2:$F$181*'02_Inputs'!$G$2:$G$181*'02_Inputs'!$H$2:$H$181*1000)</x:f>
        <x:v>3626.0847583474583</x:v>
      </x:c>
      <x:c r="G96" s="28" t="n">
        <x:f>'02a_CSP_Contract_Alloc'!F96</x:f>
        <x:v>5790</x:v>
      </x:c>
      <x:c r="H96" s="6" t="n">
        <x:f>'02a_CSP_Contract_Alloc'!G96</x:f>
        <x:v>0.79343696</x:v>
      </x:c>
      <x:c r="I96" s="28" t="n">
        <x:f>'02a_CSP_Contract_Alloc'!H96</x:f>
        <x:v>4593.9999984</x:v>
      </x:c>
      <x:c r="J96" s="6" t="n">
        <x:f>'02a_CSP_Contract_Alloc'!I96</x:f>
        <x:v>0.75</x:v>
      </x:c>
      <x:c r="K96" s="28" t="n">
        <x:f>'02a_CSP_Contract_Alloc'!K96</x:f>
        <x:v>3445.4999988</x:v>
      </x:c>
      <x:c r="L96" s="28" t="n">
        <x:f>SUMIFS('02a_CSP_Contract_Alloc'!$K$2:$K$305,'02a_CSP_Contract_Alloc'!$B$2:$B$305,B96,'02a_CSP_Contract_Alloc'!$C$2:$C$305,C96,'02a_CSP_Contract_Alloc'!$D$2:$D$305,D96)</x:f>
        <x:v>3445.4999988</x:v>
      </x:c>
      <x:c r="M96" s="6" t="n">
        <x:f>IF(L96&gt;0,K96/L96,0)</x:f>
        <x:v>1</x:v>
      </x:c>
      <x:c r="N96" s="28" t="n">
        <x:f>F96*M96</x:f>
        <x:v>3626.0847583474583</x:v>
      </x:c>
      <x:c r="O96" s="5" t="str">
        <x:f>'02a_CSP_Contract_Alloc'!L96</x:f>
        <x:v>epoch_csp_total_power_x_user_contract_share_seed</x:v>
      </x:c>
      <x:c r="P96" s="5" t="inlineStr">
        <x:is>
          <x:t xml:space="preserve">AI company inference power is normalized across CSPs by CSP total power * AI contract share * inference share.</x:t>
        </x:is>
      </x:c>
    </x:row>
    <x:row r="97">
      <x:c r="A97" s="5" t="str">
        <x:f>'02a_CSP_Contract_Alloc'!A97</x:f>
        <x:v>Grid-Constrained / Efficiency-Upside|Google|2029|Google</x:v>
      </x:c>
      <x:c r="B97" s="5" t="str">
        <x:f>'02a_CSP_Contract_Alloc'!B97</x:f>
        <x:v>Grid-Constrained / Efficiency-Upside</x:v>
      </x:c>
      <x:c r="C97" s="5" t="str">
        <x:f>'02a_CSP_Contract_Alloc'!C97</x:f>
        <x:v>Google</x:v>
      </x:c>
      <x:c r="D97" s="5" t="n">
        <x:f>'02a_CSP_Contract_Alloc'!D97</x:f>
        <x:v>2029</x:v>
      </x:c>
      <x:c r="E97" s="5" t="str">
        <x:f>'02a_CSP_Contract_Alloc'!E97</x:f>
        <x:v>Google</x:v>
      </x:c>
      <x:c r="F97" s="28" t="n">
        <x:f>SUMPRODUCT(('02_Inputs'!$A$2:$A$181=B97)*('02_Inputs'!$B$2:$B$181=C97)*('02_Inputs'!$C$2:$C$181=D97)*'02_Inputs'!$D$2:$D$181*'02_Inputs'!$E$2:$E$181/'02_Inputs'!$F$2:$F$181*'02_Inputs'!$G$2:$G$181*'02_Inputs'!$H$2:$H$181*1000)</x:f>
        <x:v>2283.243538052288</x:v>
      </x:c>
      <x:c r="G97" s="28" t="n">
        <x:f>'02a_CSP_Contract_Alloc'!F97</x:f>
        <x:v>5790</x:v>
      </x:c>
      <x:c r="H97" s="6" t="n">
        <x:f>'02a_CSP_Contract_Alloc'!G97</x:f>
        <x:v>0.79343696</x:v>
      </x:c>
      <x:c r="I97" s="28" t="n">
        <x:f>'02a_CSP_Contract_Alloc'!H97</x:f>
        <x:v>4593.9999984</x:v>
      </x:c>
      <x:c r="J97" s="6" t="n">
        <x:f>'02a_CSP_Contract_Alloc'!I97</x:f>
        <x:v>0.713</x:v>
      </x:c>
      <x:c r="K97" s="28" t="n">
        <x:f>'02a_CSP_Contract_Alloc'!K97</x:f>
        <x:v>3275.5219988592</x:v>
      </x:c>
      <x:c r="L97" s="28" t="n">
        <x:f>SUMIFS('02a_CSP_Contract_Alloc'!$K$2:$K$305,'02a_CSP_Contract_Alloc'!$B$2:$B$305,B97,'02a_CSP_Contract_Alloc'!$C$2:$C$305,C97,'02a_CSP_Contract_Alloc'!$D$2:$D$305,D97)</x:f>
        <x:v>3275.5219988592</x:v>
      </x:c>
      <x:c r="M97" s="6" t="n">
        <x:f>IF(L97&gt;0,K97/L97,0)</x:f>
        <x:v>1</x:v>
      </x:c>
      <x:c r="N97" s="28" t="n">
        <x:f>F97*M97</x:f>
        <x:v>2283.243538052288</x:v>
      </x:c>
      <x:c r="O97" s="5" t="str">
        <x:f>'02a_CSP_Contract_Alloc'!L97</x:f>
        <x:v>epoch_csp_total_power_x_user_contract_share_seed</x:v>
      </x:c>
      <x:c r="P97" s="5" t="inlineStr">
        <x:is>
          <x:t xml:space="preserve">AI company inference power is normalized across CSPs by CSP total power * AI contract share * inference share.</x:t>
        </x:is>
      </x:c>
    </x:row>
    <x:row r="98">
      <x:c r="A98" s="5" t="str">
        <x:f>'02a_CSP_Contract_Alloc'!A98</x:f>
        <x:v>Bear|Google|2030|Google</x:v>
      </x:c>
      <x:c r="B98" s="5" t="str">
        <x:f>'02a_CSP_Contract_Alloc'!B98</x:f>
        <x:v>Bear</x:v>
      </x:c>
      <x:c r="C98" s="5" t="str">
        <x:f>'02a_CSP_Contract_Alloc'!C98</x:f>
        <x:v>Google</x:v>
      </x:c>
      <x:c r="D98" s="5" t="n">
        <x:f>'02a_CSP_Contract_Alloc'!D98</x:f>
        <x:v>2030</x:v>
      </x:c>
      <x:c r="E98" s="5" t="str">
        <x:f>'02a_CSP_Contract_Alloc'!E98</x:f>
        <x:v>Google</x:v>
      </x:c>
      <x:c r="F98" s="28" t="n">
        <x:f>SUMPRODUCT(('02_Inputs'!$A$2:$A$181=B98)*('02_Inputs'!$B$2:$B$181=C98)*('02_Inputs'!$C$2:$C$181=D98)*'02_Inputs'!$D$2:$D$181*'02_Inputs'!$E$2:$E$181/'02_Inputs'!$F$2:$F$181*'02_Inputs'!$G$2:$G$181*'02_Inputs'!$H$2:$H$181*1000)</x:f>
        <x:v>2578.191186440678</x:v>
      </x:c>
      <x:c r="G98" s="28" t="n">
        <x:f>'02a_CSP_Contract_Alloc'!F98</x:f>
        <x:v>5790</x:v>
      </x:c>
      <x:c r="H98" s="6" t="n">
        <x:f>'02a_CSP_Contract_Alloc'!G98</x:f>
        <x:v>0.79343696</x:v>
      </x:c>
      <x:c r="I98" s="28" t="n">
        <x:f>'02a_CSP_Contract_Alloc'!H98</x:f>
        <x:v>4593.9999984</x:v>
      </x:c>
      <x:c r="J98" s="6" t="n">
        <x:f>'02a_CSP_Contract_Alloc'!I98</x:f>
        <x:v>0.62</x:v>
      </x:c>
      <x:c r="K98" s="28" t="n">
        <x:f>'02a_CSP_Contract_Alloc'!K98</x:f>
        <x:v>2848.279999008</x:v>
      </x:c>
      <x:c r="L98" s="28" t="n">
        <x:f>SUMIFS('02a_CSP_Contract_Alloc'!$K$2:$K$305,'02a_CSP_Contract_Alloc'!$B$2:$B$305,B98,'02a_CSP_Contract_Alloc'!$C$2:$C$305,C98,'02a_CSP_Contract_Alloc'!$D$2:$D$305,D98)</x:f>
        <x:v>2848.279999008</x:v>
      </x:c>
      <x:c r="M98" s="6" t="n">
        <x:f>IF(L98&gt;0,K98/L98,0)</x:f>
        <x:v>1</x:v>
      </x:c>
      <x:c r="N98" s="28" t="n">
        <x:f>F98*M98</x:f>
        <x:v>2578.191186440678</x:v>
      </x:c>
      <x:c r="O98" s="5" t="str">
        <x:f>'02a_CSP_Contract_Alloc'!L98</x:f>
        <x:v>epoch_csp_total_power_x_user_contract_share_seed</x:v>
      </x:c>
      <x:c r="P98" s="5" t="inlineStr">
        <x:is>
          <x:t xml:space="preserve">AI company inference power is normalized across CSPs by CSP total power * AI contract share * inference share.</x:t>
        </x:is>
      </x:c>
    </x:row>
    <x:row r="99">
      <x:c r="A99" s="5" t="str">
        <x:f>'02a_CSP_Contract_Alloc'!A99</x:f>
        <x:v>Base|Google|2030|Google</x:v>
      </x:c>
      <x:c r="B99" s="5" t="str">
        <x:f>'02a_CSP_Contract_Alloc'!B99</x:f>
        <x:v>Base</x:v>
      </x:c>
      <x:c r="C99" s="5" t="str">
        <x:f>'02a_CSP_Contract_Alloc'!C99</x:f>
        <x:v>Google</x:v>
      </x:c>
      <x:c r="D99" s="5" t="n">
        <x:f>'02a_CSP_Contract_Alloc'!D99</x:f>
        <x:v>2030</x:v>
      </x:c>
      <x:c r="E99" s="5" t="str">
        <x:f>'02a_CSP_Contract_Alloc'!E99</x:f>
        <x:v>Google</x:v>
      </x:c>
      <x:c r="F99" s="28" t="n">
        <x:f>SUMPRODUCT(('02_Inputs'!$A$2:$A$181=B99)*('02_Inputs'!$B$2:$B$181=C99)*('02_Inputs'!$C$2:$C$181=D99)*'02_Inputs'!$D$2:$D$181*'02_Inputs'!$E$2:$E$181/'02_Inputs'!$F$2:$F$181*'02_Inputs'!$G$2:$G$181*'02_Inputs'!$H$2:$H$181*1000)</x:f>
        <x:v>3651.2542372881358</x:v>
      </x:c>
      <x:c r="G99" s="28" t="n">
        <x:f>'02a_CSP_Contract_Alloc'!F99</x:f>
        <x:v>5790</x:v>
      </x:c>
      <x:c r="H99" s="6" t="n">
        <x:f>'02a_CSP_Contract_Alloc'!G99</x:f>
        <x:v>0.79343696</x:v>
      </x:c>
      <x:c r="I99" s="28" t="n">
        <x:f>'02a_CSP_Contract_Alloc'!H99</x:f>
        <x:v>4593.9999984</x:v>
      </x:c>
      <x:c r="J99" s="6" t="n">
        <x:f>'02a_CSP_Contract_Alloc'!I99</x:f>
        <x:v>0.72</x:v>
      </x:c>
      <x:c r="K99" s="28" t="n">
        <x:f>'02a_CSP_Contract_Alloc'!K99</x:f>
        <x:v>3307.6799988479997</x:v>
      </x:c>
      <x:c r="L99" s="28" t="n">
        <x:f>SUMIFS('02a_CSP_Contract_Alloc'!$K$2:$K$305,'02a_CSP_Contract_Alloc'!$B$2:$B$305,B99,'02a_CSP_Contract_Alloc'!$C$2:$C$305,C99,'02a_CSP_Contract_Alloc'!$D$2:$D$305,D99)</x:f>
        <x:v>3307.6799988479997</x:v>
      </x:c>
      <x:c r="M99" s="6" t="n">
        <x:f>IF(L99&gt;0,K99/L99,0)</x:f>
        <x:v>1</x:v>
      </x:c>
      <x:c r="N99" s="28" t="n">
        <x:f>F99*M99</x:f>
        <x:v>3651.2542372881358</x:v>
      </x:c>
      <x:c r="O99" s="5" t="str">
        <x:f>'02a_CSP_Contract_Alloc'!L99</x:f>
        <x:v>epoch_csp_total_power_x_user_contract_share_seed</x:v>
      </x:c>
      <x:c r="P99" s="5" t="inlineStr">
        <x:is>
          <x:t xml:space="preserve">AI company inference power is normalized across CSPs by CSP total power * AI contract share * inference share.</x:t>
        </x:is>
      </x:c>
    </x:row>
    <x:row r="100">
      <x:c r="A100" s="5" t="str">
        <x:f>'02a_CSP_Contract_Alloc'!A100</x:f>
        <x:v>Bull|Google|2030|Google</x:v>
      </x:c>
      <x:c r="B100" s="5" t="str">
        <x:f>'02a_CSP_Contract_Alloc'!B100</x:f>
        <x:v>Bull</x:v>
      </x:c>
      <x:c r="C100" s="5" t="str">
        <x:f>'02a_CSP_Contract_Alloc'!C100</x:f>
        <x:v>Google</x:v>
      </x:c>
      <x:c r="D100" s="5" t="n">
        <x:f>'02a_CSP_Contract_Alloc'!D100</x:f>
        <x:v>2030</x:v>
      </x:c>
      <x:c r="E100" s="5" t="str">
        <x:f>'02a_CSP_Contract_Alloc'!E100</x:f>
        <x:v>Google</x:v>
      </x:c>
      <x:c r="F100" s="28" t="n">
        <x:f>SUMPRODUCT(('02_Inputs'!$A$2:$A$181=B100)*('02_Inputs'!$B$2:$B$181=C100)*('02_Inputs'!$C$2:$C$181=D100)*'02_Inputs'!$D$2:$D$181*'02_Inputs'!$E$2:$E$181/'02_Inputs'!$F$2:$F$181*'02_Inputs'!$G$2:$G$181*'02_Inputs'!$H$2:$H$181*1000)</x:f>
        <x:v>4772.881355932204</x:v>
      </x:c>
      <x:c r="G100" s="28" t="n">
        <x:f>'02a_CSP_Contract_Alloc'!F100</x:f>
        <x:v>5790</x:v>
      </x:c>
      <x:c r="H100" s="6" t="n">
        <x:f>'02a_CSP_Contract_Alloc'!G100</x:f>
        <x:v>0.79343696</x:v>
      </x:c>
      <x:c r="I100" s="28" t="n">
        <x:f>'02a_CSP_Contract_Alloc'!H100</x:f>
        <x:v>4593.9999984</x:v>
      </x:c>
      <x:c r="J100" s="6" t="n">
        <x:f>'02a_CSP_Contract_Alloc'!I100</x:f>
        <x:v>0.8</x:v>
      </x:c>
      <x:c r="K100" s="28" t="n">
        <x:f>'02a_CSP_Contract_Alloc'!K100</x:f>
        <x:v>3675.1999987199997</x:v>
      </x:c>
      <x:c r="L100" s="28" t="n">
        <x:f>SUMIFS('02a_CSP_Contract_Alloc'!$K$2:$K$305,'02a_CSP_Contract_Alloc'!$B$2:$B$305,B100,'02a_CSP_Contract_Alloc'!$C$2:$C$305,C100,'02a_CSP_Contract_Alloc'!$D$2:$D$305,D100)</x:f>
        <x:v>3675.1999987199997</x:v>
      </x:c>
      <x:c r="M100" s="6" t="n">
        <x:f>IF(L100&gt;0,K100/L100,0)</x:f>
        <x:v>1</x:v>
      </x:c>
      <x:c r="N100" s="28" t="n">
        <x:f>F100*M100</x:f>
        <x:v>4772.881355932204</x:v>
      </x:c>
      <x:c r="O100" s="5" t="str">
        <x:f>'02a_CSP_Contract_Alloc'!L100</x:f>
        <x:v>epoch_csp_total_power_x_user_contract_share_seed</x:v>
      </x:c>
      <x:c r="P100" s="5" t="inlineStr">
        <x:is>
          <x:t xml:space="preserve">AI company inference power is normalized across CSPs by CSP total power * AI contract share * inference share.</x:t>
        </x:is>
      </x:c>
    </x:row>
    <x:row r="101">
      <x:c r="A101" s="5" t="str">
        <x:f>'02a_CSP_Contract_Alloc'!A101</x:f>
        <x:v>Grid-Constrained / Efficiency-Upside|Google|2030|Google</x:v>
      </x:c>
      <x:c r="B101" s="5" t="str">
        <x:f>'02a_CSP_Contract_Alloc'!B101</x:f>
        <x:v>Grid-Constrained / Efficiency-Upside</x:v>
      </x:c>
      <x:c r="C101" s="5" t="str">
        <x:f>'02a_CSP_Contract_Alloc'!C101</x:f>
        <x:v>Google</x:v>
      </x:c>
      <x:c r="D101" s="5" t="n">
        <x:f>'02a_CSP_Contract_Alloc'!D101</x:f>
        <x:v>2030</x:v>
      </x:c>
      <x:c r="E101" s="5" t="str">
        <x:f>'02a_CSP_Contract_Alloc'!E101</x:f>
        <x:v>Google</x:v>
      </x:c>
      <x:c r="F101" s="28" t="n">
        <x:f>SUMPRODUCT(('02_Inputs'!$A$2:$A$181=B101)*('02_Inputs'!$B$2:$B$181=C101)*('02_Inputs'!$C$2:$C$181=D101)*'02_Inputs'!$D$2:$D$181*'02_Inputs'!$E$2:$E$181/'02_Inputs'!$F$2:$F$181*'02_Inputs'!$G$2:$G$181*'02_Inputs'!$H$2:$H$181*1000)</x:f>
        <x:v>2774.9532203389836</x:v>
      </x:c>
      <x:c r="G101" s="28" t="n">
        <x:f>'02a_CSP_Contract_Alloc'!F101</x:f>
        <x:v>5790</x:v>
      </x:c>
      <x:c r="H101" s="6" t="n">
        <x:f>'02a_CSP_Contract_Alloc'!G101</x:f>
        <x:v>0.79343696</x:v>
      </x:c>
      <x:c r="I101" s="28" t="n">
        <x:f>'02a_CSP_Contract_Alloc'!H101</x:f>
        <x:v>4593.9999984</x:v>
      </x:c>
      <x:c r="J101" s="6" t="n">
        <x:f>'02a_CSP_Contract_Alloc'!I101</x:f>
        <x:v>0.76</x:v>
      </x:c>
      <x:c r="K101" s="28" t="n">
        <x:f>'02a_CSP_Contract_Alloc'!K101</x:f>
        <x:v>3491.4399987839997</x:v>
      </x:c>
      <x:c r="L101" s="28" t="n">
        <x:f>SUMIFS('02a_CSP_Contract_Alloc'!$K$2:$K$305,'02a_CSP_Contract_Alloc'!$B$2:$B$305,B101,'02a_CSP_Contract_Alloc'!$C$2:$C$305,C101,'02a_CSP_Contract_Alloc'!$D$2:$D$305,D101)</x:f>
        <x:v>3491.4399987839997</x:v>
      </x:c>
      <x:c r="M101" s="6" t="n">
        <x:f>IF(L101&gt;0,K101/L101,0)</x:f>
        <x:v>1</x:v>
      </x:c>
      <x:c r="N101" s="28" t="n">
        <x:f>F101*M101</x:f>
        <x:v>2774.9532203389836</x:v>
      </x:c>
      <x:c r="O101" s="5" t="str">
        <x:f>'02a_CSP_Contract_Alloc'!L101</x:f>
        <x:v>epoch_csp_total_power_x_user_contract_share_seed</x:v>
      </x:c>
      <x:c r="P101" s="5" t="inlineStr">
        <x:is>
          <x:t xml:space="preserve">AI company inference power is normalized across CSPs by CSP total power * AI contract share * inference share.</x:t>
        </x:is>
      </x:c>
    </x:row>
    <x:row r="102">
      <x:c r="A102" s="5" t="str">
        <x:f>'02a_CSP_Contract_Alloc'!A102</x:f>
        <x:v>Bear|Meta|2026|Meta</x:v>
      </x:c>
      <x:c r="B102" s="5" t="str">
        <x:f>'02a_CSP_Contract_Alloc'!B102</x:f>
        <x:v>Bear</x:v>
      </x:c>
      <x:c r="C102" s="5" t="str">
        <x:f>'02a_CSP_Contract_Alloc'!C102</x:f>
        <x:v>Meta</x:v>
      </x:c>
      <x:c r="D102" s="5" t="n">
        <x:f>'02a_CSP_Contract_Alloc'!D102</x:f>
        <x:v>2026</x:v>
      </x:c>
      <x:c r="E102" s="5" t="str">
        <x:f>'02a_CSP_Contract_Alloc'!E102</x:f>
        <x:v>Meta</x:v>
      </x:c>
      <x:c r="F102" s="28" t="n">
        <x:f>SUMPRODUCT(('02_Inputs'!$A$2:$A$181=B102)*('02_Inputs'!$B$2:$B$181=C102)*('02_Inputs'!$C$2:$C$181=D102)*'02_Inputs'!$D$2:$D$181*'02_Inputs'!$E$2:$E$181/'02_Inputs'!$F$2:$F$181*'02_Inputs'!$G$2:$G$181*'02_Inputs'!$H$2:$H$181*1000)</x:f>
        <x:v>521.9999981875</x:v>
      </x:c>
      <x:c r="G102" s="28" t="n">
        <x:f>'02a_CSP_Contract_Alloc'!F102</x:f>
        <x:v>2222</x:v>
      </x:c>
      <x:c r="H102" s="6" t="n">
        <x:f>'02a_CSP_Contract_Alloc'!G102</x:f>
        <x:v>1</x:v>
      </x:c>
      <x:c r="I102" s="28" t="n">
        <x:f>'02a_CSP_Contract_Alloc'!H102</x:f>
        <x:v>2222</x:v>
      </x:c>
      <x:c r="J102" s="6" t="n">
        <x:f>'02a_CSP_Contract_Alloc'!I102</x:f>
        <x:v>0.5</x:v>
      </x:c>
      <x:c r="K102" s="28" t="n">
        <x:f>'02a_CSP_Contract_Alloc'!K102</x:f>
        <x:v>1111</x:v>
      </x:c>
      <x:c r="L102" s="28" t="n">
        <x:f>SUMIFS('02a_CSP_Contract_Alloc'!$K$2:$K$305,'02a_CSP_Contract_Alloc'!$B$2:$B$305,B102,'02a_CSP_Contract_Alloc'!$C$2:$C$305,C102,'02a_CSP_Contract_Alloc'!$D$2:$D$305,D102)</x:f>
        <x:v>1111</x:v>
      </x:c>
      <x:c r="M102" s="6" t="n">
        <x:f>IF(L102&gt;0,K102/L102,0)</x:f>
        <x:v>1</x:v>
      </x:c>
      <x:c r="N102" s="28" t="n">
        <x:f>F102*M102</x:f>
        <x:v>521.9999981875</x:v>
      </x:c>
      <x:c r="O102" s="5" t="str">
        <x:f>'02a_CSP_Contract_Alloc'!L102</x:f>
        <x:v>epoch_csp_total_power_x_user_contract_share_seed</x:v>
      </x:c>
      <x:c r="P102" s="5" t="inlineStr">
        <x:is>
          <x:t xml:space="preserve">AI company inference power is normalized across CSPs by CSP total power * AI contract share * inference share.</x:t>
        </x:is>
      </x:c>
    </x:row>
    <x:row r="103">
      <x:c r="A103" s="5" t="str">
        <x:f>'02a_CSP_Contract_Alloc'!A103</x:f>
        <x:v>Base|Meta|2026|Meta</x:v>
      </x:c>
      <x:c r="B103" s="5" t="str">
        <x:f>'02a_CSP_Contract_Alloc'!B103</x:f>
        <x:v>Base</x:v>
      </x:c>
      <x:c r="C103" s="5" t="str">
        <x:f>'02a_CSP_Contract_Alloc'!C103</x:f>
        <x:v>Meta</x:v>
      </x:c>
      <x:c r="D103" s="5" t="n">
        <x:f>'02a_CSP_Contract_Alloc'!D103</x:f>
        <x:v>2026</x:v>
      </x:c>
      <x:c r="E103" s="5" t="str">
        <x:f>'02a_CSP_Contract_Alloc'!E103</x:f>
        <x:v>Meta</x:v>
      </x:c>
      <x:c r="F103" s="28" t="n">
        <x:f>SUMPRODUCT(('02_Inputs'!$A$2:$A$181=B103)*('02_Inputs'!$B$2:$B$181=C103)*('02_Inputs'!$C$2:$C$181=D103)*'02_Inputs'!$D$2:$D$181*'02_Inputs'!$E$2:$E$181/'02_Inputs'!$F$2:$F$181*'02_Inputs'!$G$2:$G$181*'02_Inputs'!$H$2:$H$181*1000)</x:f>
        <x:v>672.8000042049999</x:v>
      </x:c>
      <x:c r="G103" s="28" t="n">
        <x:f>'02a_CSP_Contract_Alloc'!F103</x:f>
        <x:v>2222</x:v>
      </x:c>
      <x:c r="H103" s="6" t="n">
        <x:f>'02a_CSP_Contract_Alloc'!G103</x:f>
        <x:v>1</x:v>
      </x:c>
      <x:c r="I103" s="28" t="n">
        <x:f>'02a_CSP_Contract_Alloc'!H103</x:f>
        <x:v>2222</x:v>
      </x:c>
      <x:c r="J103" s="6" t="n">
        <x:f>'02a_CSP_Contract_Alloc'!I103</x:f>
        <x:v>0.58</x:v>
      </x:c>
      <x:c r="K103" s="28" t="n">
        <x:f>'02a_CSP_Contract_Alloc'!K103</x:f>
        <x:v>1288.76</x:v>
      </x:c>
      <x:c r="L103" s="28" t="n">
        <x:f>SUMIFS('02a_CSP_Contract_Alloc'!$K$2:$K$305,'02a_CSP_Contract_Alloc'!$B$2:$B$305,B103,'02a_CSP_Contract_Alloc'!$C$2:$C$305,C103,'02a_CSP_Contract_Alloc'!$D$2:$D$305,D103)</x:f>
        <x:v>1288.76</x:v>
      </x:c>
      <x:c r="M103" s="6" t="n">
        <x:f>IF(L103&gt;0,K103/L103,0)</x:f>
        <x:v>1</x:v>
      </x:c>
      <x:c r="N103" s="28" t="n">
        <x:f>F103*M103</x:f>
        <x:v>672.8000042049999</x:v>
      </x:c>
      <x:c r="O103" s="5" t="str">
        <x:f>'02a_CSP_Contract_Alloc'!L103</x:f>
        <x:v>epoch_csp_total_power_x_user_contract_share_seed</x:v>
      </x:c>
      <x:c r="P103" s="5" t="inlineStr">
        <x:is>
          <x:t xml:space="preserve">AI company inference power is normalized across CSPs by CSP total power * AI contract share * inference share.</x:t>
        </x:is>
      </x:c>
    </x:row>
    <x:row r="104">
      <x:c r="A104" s="5" t="str">
        <x:f>'02a_CSP_Contract_Alloc'!A104</x:f>
        <x:v>Bull|Meta|2026|Meta</x:v>
      </x:c>
      <x:c r="B104" s="5" t="str">
        <x:f>'02a_CSP_Contract_Alloc'!B104</x:f>
        <x:v>Bull</x:v>
      </x:c>
      <x:c r="C104" s="5" t="str">
        <x:f>'02a_CSP_Contract_Alloc'!C104</x:f>
        <x:v>Meta</x:v>
      </x:c>
      <x:c r="D104" s="5" t="n">
        <x:f>'02a_CSP_Contract_Alloc'!D104</x:f>
        <x:v>2026</x:v>
      </x:c>
      <x:c r="E104" s="5" t="str">
        <x:f>'02a_CSP_Contract_Alloc'!E104</x:f>
        <x:v>Meta</x:v>
      </x:c>
      <x:c r="F104" s="28" t="n">
        <x:f>SUMPRODUCT(('02_Inputs'!$A$2:$A$181=B104)*('02_Inputs'!$B$2:$B$181=C104)*('02_Inputs'!$C$2:$C$181=D104)*'02_Inputs'!$D$2:$D$181*'02_Inputs'!$E$2:$E$181/'02_Inputs'!$F$2:$F$181*'02_Inputs'!$G$2:$G$181*'02_Inputs'!$H$2:$H$181*1000)</x:f>
        <x:v>767.34</x:v>
      </x:c>
      <x:c r="G104" s="28" t="n">
        <x:f>'02a_CSP_Contract_Alloc'!F104</x:f>
        <x:v>2222</x:v>
      </x:c>
      <x:c r="H104" s="6" t="n">
        <x:f>'02a_CSP_Contract_Alloc'!G104</x:f>
        <x:v>1</x:v>
      </x:c>
      <x:c r="I104" s="28" t="n">
        <x:f>'02a_CSP_Contract_Alloc'!H104</x:f>
        <x:v>2222</x:v>
      </x:c>
      <x:c r="J104" s="6" t="n">
        <x:f>'02a_CSP_Contract_Alloc'!I104</x:f>
        <x:v>0.63</x:v>
      </x:c>
      <x:c r="K104" s="28" t="n">
        <x:f>'02a_CSP_Contract_Alloc'!K104</x:f>
        <x:v>1399.86</x:v>
      </x:c>
      <x:c r="L104" s="28" t="n">
        <x:f>SUMIFS('02a_CSP_Contract_Alloc'!$K$2:$K$305,'02a_CSP_Contract_Alloc'!$B$2:$B$305,B104,'02a_CSP_Contract_Alloc'!$C$2:$C$305,C104,'02a_CSP_Contract_Alloc'!$D$2:$D$305,D104)</x:f>
        <x:v>1399.86</x:v>
      </x:c>
      <x:c r="M104" s="6" t="n">
        <x:f>IF(L104&gt;0,K104/L104,0)</x:f>
        <x:v>1</x:v>
      </x:c>
      <x:c r="N104" s="28" t="n">
        <x:f>F104*M104</x:f>
        <x:v>767.34</x:v>
      </x:c>
      <x:c r="O104" s="5" t="str">
        <x:f>'02a_CSP_Contract_Alloc'!L104</x:f>
        <x:v>epoch_csp_total_power_x_user_contract_share_seed</x:v>
      </x:c>
      <x:c r="P104" s="5" t="inlineStr">
        <x:is>
          <x:t xml:space="preserve">AI company inference power is normalized across CSPs by CSP total power * AI contract share * inference share.</x:t>
        </x:is>
      </x:c>
    </x:row>
    <x:row r="105">
      <x:c r="A105" s="5" t="str">
        <x:f>'02a_CSP_Contract_Alloc'!A105</x:f>
        <x:v>Grid-Constrained / Efficiency-Upside|Meta|2026|Meta</x:v>
      </x:c>
      <x:c r="B105" s="5" t="str">
        <x:f>'02a_CSP_Contract_Alloc'!B105</x:f>
        <x:v>Grid-Constrained / Efficiency-Upside</x:v>
      </x:c>
      <x:c r="C105" s="5" t="str">
        <x:f>'02a_CSP_Contract_Alloc'!C105</x:f>
        <x:v>Meta</x:v>
      </x:c>
      <x:c r="D105" s="5" t="n">
        <x:f>'02a_CSP_Contract_Alloc'!D105</x:f>
        <x:v>2026</x:v>
      </x:c>
      <x:c r="E105" s="5" t="str">
        <x:f>'02a_CSP_Contract_Alloc'!E105</x:f>
        <x:v>Meta</x:v>
      </x:c>
      <x:c r="F105" s="28" t="n">
        <x:f>SUMPRODUCT(('02_Inputs'!$A$2:$A$181=B105)*('02_Inputs'!$B$2:$B$181=C105)*('02_Inputs'!$C$2:$C$181=D105)*'02_Inputs'!$D$2:$D$181*'02_Inputs'!$E$2:$E$181/'02_Inputs'!$F$2:$F$181*'02_Inputs'!$G$2:$G$181*'02_Inputs'!$H$2:$H$181*1000)</x:f>
        <x:v>612.479993475</x:v>
      </x:c>
      <x:c r="G105" s="28" t="n">
        <x:f>'02a_CSP_Contract_Alloc'!F105</x:f>
        <x:v>2222</x:v>
      </x:c>
      <x:c r="H105" s="6" t="n">
        <x:f>'02a_CSP_Contract_Alloc'!G105</x:f>
        <x:v>1</x:v>
      </x:c>
      <x:c r="I105" s="28" t="n">
        <x:f>'02a_CSP_Contract_Alloc'!H105</x:f>
        <x:v>2222</x:v>
      </x:c>
      <x:c r="J105" s="6" t="n">
        <x:f>'02a_CSP_Contract_Alloc'!I105</x:f>
        <x:v>0.6</x:v>
      </x:c>
      <x:c r="K105" s="28" t="n">
        <x:f>'02a_CSP_Contract_Alloc'!K105</x:f>
        <x:v>1333.2</x:v>
      </x:c>
      <x:c r="L105" s="28" t="n">
        <x:f>SUMIFS('02a_CSP_Contract_Alloc'!$K$2:$K$305,'02a_CSP_Contract_Alloc'!$B$2:$B$305,B105,'02a_CSP_Contract_Alloc'!$C$2:$C$305,C105,'02a_CSP_Contract_Alloc'!$D$2:$D$305,D105)</x:f>
        <x:v>1333.2</x:v>
      </x:c>
      <x:c r="M105" s="6" t="n">
        <x:f>IF(L105&gt;0,K105/L105,0)</x:f>
        <x:v>1</x:v>
      </x:c>
      <x:c r="N105" s="28" t="n">
        <x:f>F105*M105</x:f>
        <x:v>612.479993475</x:v>
      </x:c>
      <x:c r="O105" s="5" t="str">
        <x:f>'02a_CSP_Contract_Alloc'!L105</x:f>
        <x:v>epoch_csp_total_power_x_user_contract_share_seed</x:v>
      </x:c>
      <x:c r="P105" s="5" t="inlineStr">
        <x:is>
          <x:t xml:space="preserve">AI company inference power is normalized across CSPs by CSP total power * AI contract share * inference share.</x:t>
        </x:is>
      </x:c>
    </x:row>
    <x:row r="106">
      <x:c r="A106" s="5" t="str">
        <x:f>'02a_CSP_Contract_Alloc'!A106</x:f>
        <x:v>Bear|Meta|2027|Meta</x:v>
      </x:c>
      <x:c r="B106" s="5" t="str">
        <x:f>'02a_CSP_Contract_Alloc'!B106</x:f>
        <x:v>Bear</x:v>
      </x:c>
      <x:c r="C106" s="5" t="str">
        <x:f>'02a_CSP_Contract_Alloc'!C106</x:f>
        <x:v>Meta</x:v>
      </x:c>
      <x:c r="D106" s="5" t="n">
        <x:f>'02a_CSP_Contract_Alloc'!D106</x:f>
        <x:v>2027</x:v>
      </x:c>
      <x:c r="E106" s="5" t="str">
        <x:f>'02a_CSP_Contract_Alloc'!E106</x:f>
        <x:v>Meta</x:v>
      </x:c>
      <x:c r="F106" s="28" t="n">
        <x:f>SUMPRODUCT(('02_Inputs'!$A$2:$A$181=B106)*('02_Inputs'!$B$2:$B$181=C106)*('02_Inputs'!$C$2:$C$181=D106)*'02_Inputs'!$D$2:$D$181*'02_Inputs'!$E$2:$E$181/'02_Inputs'!$F$2:$F$181*'02_Inputs'!$G$2:$G$181*'02_Inputs'!$H$2:$H$181*1000)</x:f>
        <x:v>921.431497530469</x:v>
      </x:c>
      <x:c r="G106" s="28" t="n">
        <x:f>'02a_CSP_Contract_Alloc'!F106</x:f>
        <x:v>2647</x:v>
      </x:c>
      <x:c r="H106" s="6" t="n">
        <x:f>'02a_CSP_Contract_Alloc'!G106</x:f>
        <x:v>1</x:v>
      </x:c>
      <x:c r="I106" s="28" t="n">
        <x:f>'02a_CSP_Contract_Alloc'!H106</x:f>
        <x:v>2647</x:v>
      </x:c>
      <x:c r="J106" s="6" t="n">
        <x:f>'02a_CSP_Contract_Alloc'!I106</x:f>
        <x:v>0.545</x:v>
      </x:c>
      <x:c r="K106" s="28" t="n">
        <x:f>'02a_CSP_Contract_Alloc'!K106</x:f>
        <x:v>1442.615</x:v>
      </x:c>
      <x:c r="L106" s="28" t="n">
        <x:f>SUMIFS('02a_CSP_Contract_Alloc'!$K$2:$K$305,'02a_CSP_Contract_Alloc'!$B$2:$B$305,B106,'02a_CSP_Contract_Alloc'!$C$2:$C$305,C106,'02a_CSP_Contract_Alloc'!$D$2:$D$305,D106)</x:f>
        <x:v>1442.615</x:v>
      </x:c>
      <x:c r="M106" s="6" t="n">
        <x:f>IF(L106&gt;0,K106/L106,0)</x:f>
        <x:v>1</x:v>
      </x:c>
      <x:c r="N106" s="28" t="n">
        <x:f>F106*M106</x:f>
        <x:v>921.431497530469</x:v>
      </x:c>
      <x:c r="O106" s="5" t="str">
        <x:f>'02a_CSP_Contract_Alloc'!L106</x:f>
        <x:v>epoch_csp_total_power_x_user_contract_share_seed</x:v>
      </x:c>
      <x:c r="P106" s="5" t="inlineStr">
        <x:is>
          <x:t xml:space="preserve">AI company inference power is normalized across CSPs by CSP total power * AI contract share * inference share.</x:t>
        </x:is>
      </x:c>
    </x:row>
    <x:row r="107">
      <x:c r="A107" s="5" t="str">
        <x:f>'02a_CSP_Contract_Alloc'!A107</x:f>
        <x:v>Base|Meta|2027|Meta</x:v>
      </x:c>
      <x:c r="B107" s="5" t="str">
        <x:f>'02a_CSP_Contract_Alloc'!B107</x:f>
        <x:v>Base</x:v>
      </x:c>
      <x:c r="C107" s="5" t="str">
        <x:f>'02a_CSP_Contract_Alloc'!C107</x:f>
        <x:v>Meta</x:v>
      </x:c>
      <x:c r="D107" s="5" t="n">
        <x:f>'02a_CSP_Contract_Alloc'!D107</x:f>
        <x:v>2027</x:v>
      </x:c>
      <x:c r="E107" s="5" t="str">
        <x:f>'02a_CSP_Contract_Alloc'!E107</x:f>
        <x:v>Meta</x:v>
      </x:c>
      <x:c r="F107" s="28" t="n">
        <x:f>SUMPRODUCT(('02_Inputs'!$A$2:$A$181=B107)*('02_Inputs'!$B$2:$B$181=C107)*('02_Inputs'!$C$2:$C$181=D107)*'02_Inputs'!$D$2:$D$181*'02_Inputs'!$E$2:$E$181/'02_Inputs'!$F$2:$F$181*'02_Inputs'!$G$2:$G$181*'02_Inputs'!$H$2:$H$181*1000)</x:f>
        <x:v>1210.3875085640625</x:v>
      </x:c>
      <x:c r="G107" s="28" t="n">
        <x:f>'02a_CSP_Contract_Alloc'!F107</x:f>
        <x:v>2647</x:v>
      </x:c>
      <x:c r="H107" s="6" t="n">
        <x:f>'02a_CSP_Contract_Alloc'!G107</x:f>
        <x:v>1</x:v>
      </x:c>
      <x:c r="I107" s="28" t="n">
        <x:f>'02a_CSP_Contract_Alloc'!H107</x:f>
        <x:v>2647</x:v>
      </x:c>
      <x:c r="J107" s="6" t="n">
        <x:f>'02a_CSP_Contract_Alloc'!I107</x:f>
        <x:v>0.63</x:v>
      </x:c>
      <x:c r="K107" s="28" t="n">
        <x:f>'02a_CSP_Contract_Alloc'!K107</x:f>
        <x:v>1667.61</x:v>
      </x:c>
      <x:c r="L107" s="28" t="n">
        <x:f>SUMIFS('02a_CSP_Contract_Alloc'!$K$2:$K$305,'02a_CSP_Contract_Alloc'!$B$2:$B$305,B107,'02a_CSP_Contract_Alloc'!$C$2:$C$305,C107,'02a_CSP_Contract_Alloc'!$D$2:$D$305,D107)</x:f>
        <x:v>1667.61</x:v>
      </x:c>
      <x:c r="M107" s="6" t="n">
        <x:f>IF(L107&gt;0,K107/L107,0)</x:f>
        <x:v>1</x:v>
      </x:c>
      <x:c r="N107" s="28" t="n">
        <x:f>F107*M107</x:f>
        <x:v>1210.3875085640625</x:v>
      </x:c>
      <x:c r="O107" s="5" t="str">
        <x:f>'02a_CSP_Contract_Alloc'!L107</x:f>
        <x:v>epoch_csp_total_power_x_user_contract_share_seed</x:v>
      </x:c>
      <x:c r="P107" s="5" t="inlineStr">
        <x:is>
          <x:t xml:space="preserve">AI company inference power is normalized across CSPs by CSP total power * AI contract share * inference share.</x:t>
        </x:is>
      </x:c>
    </x:row>
    <x:row r="108">
      <x:c r="A108" s="5" t="str">
        <x:f>'02a_CSP_Contract_Alloc'!A108</x:f>
        <x:v>Bull|Meta|2027|Meta</x:v>
      </x:c>
      <x:c r="B108" s="5" t="str">
        <x:f>'02a_CSP_Contract_Alloc'!B108</x:f>
        <x:v>Bull</x:v>
      </x:c>
      <x:c r="C108" s="5" t="str">
        <x:f>'02a_CSP_Contract_Alloc'!C108</x:f>
        <x:v>Meta</x:v>
      </x:c>
      <x:c r="D108" s="5" t="n">
        <x:f>'02a_CSP_Contract_Alloc'!D108</x:f>
        <x:v>2027</x:v>
      </x:c>
      <x:c r="E108" s="5" t="str">
        <x:f>'02a_CSP_Contract_Alloc'!E108</x:f>
        <x:v>Meta</x:v>
      </x:c>
      <x:c r="F108" s="28" t="n">
        <x:f>SUMPRODUCT(('02_Inputs'!$A$2:$A$181=B108)*('02_Inputs'!$B$2:$B$181=C108)*('02_Inputs'!$C$2:$C$181=D108)*'02_Inputs'!$D$2:$D$181*'02_Inputs'!$E$2:$E$181/'02_Inputs'!$F$2:$F$181*'02_Inputs'!$G$2:$G$181*'02_Inputs'!$H$2:$H$181*1000)</x:f>
        <x:v>1431.0572031175</x:v>
      </x:c>
      <x:c r="G108" s="28" t="n">
        <x:f>'02a_CSP_Contract_Alloc'!F108</x:f>
        <x:v>2647</x:v>
      </x:c>
      <x:c r="H108" s="6" t="n">
        <x:f>'02a_CSP_Contract_Alloc'!G108</x:f>
        <x:v>1</x:v>
      </x:c>
      <x:c r="I108" s="28" t="n">
        <x:f>'02a_CSP_Contract_Alloc'!H108</x:f>
        <x:v>2647</x:v>
      </x:c>
      <x:c r="J108" s="6" t="n">
        <x:f>'02a_CSP_Contract_Alloc'!I108</x:f>
        <x:v>0.688</x:v>
      </x:c>
      <x:c r="K108" s="28" t="n">
        <x:f>'02a_CSP_Contract_Alloc'!K108</x:f>
        <x:v>1821.136</x:v>
      </x:c>
      <x:c r="L108" s="28" t="n">
        <x:f>SUMIFS('02a_CSP_Contract_Alloc'!$K$2:$K$305,'02a_CSP_Contract_Alloc'!$B$2:$B$305,B108,'02a_CSP_Contract_Alloc'!$C$2:$C$305,C108,'02a_CSP_Contract_Alloc'!$D$2:$D$305,D108)</x:f>
        <x:v>1821.136</x:v>
      </x:c>
      <x:c r="M108" s="6" t="n">
        <x:f>IF(L108&gt;0,K108/L108,0)</x:f>
        <x:v>1</x:v>
      </x:c>
      <x:c r="N108" s="28" t="n">
        <x:f>F108*M108</x:f>
        <x:v>1431.0572031175</x:v>
      </x:c>
      <x:c r="O108" s="5" t="str">
        <x:f>'02a_CSP_Contract_Alloc'!L108</x:f>
        <x:v>epoch_csp_total_power_x_user_contract_share_seed</x:v>
      </x:c>
      <x:c r="P108" s="5" t="inlineStr">
        <x:is>
          <x:t xml:space="preserve">AI company inference power is normalized across CSPs by CSP total power * AI contract share * inference share.</x:t>
        </x:is>
      </x:c>
    </x:row>
    <x:row r="109">
      <x:c r="A109" s="5" t="str">
        <x:f>'02a_CSP_Contract_Alloc'!A109</x:f>
        <x:v>Grid-Constrained / Efficiency-Upside|Meta|2027|Meta</x:v>
      </x:c>
      <x:c r="B109" s="5" t="str">
        <x:f>'02a_CSP_Contract_Alloc'!B109</x:f>
        <x:v>Grid-Constrained / Efficiency-Upside</x:v>
      </x:c>
      <x:c r="C109" s="5" t="str">
        <x:f>'02a_CSP_Contract_Alloc'!C109</x:f>
        <x:v>Meta</x:v>
      </x:c>
      <x:c r="D109" s="5" t="n">
        <x:f>'02a_CSP_Contract_Alloc'!D109</x:f>
        <x:v>2027</x:v>
      </x:c>
      <x:c r="E109" s="5" t="str">
        <x:f>'02a_CSP_Contract_Alloc'!E109</x:f>
        <x:v>Meta</x:v>
      </x:c>
      <x:c r="F109" s="28" t="n">
        <x:f>SUMPRODUCT(('02_Inputs'!$A$2:$A$181=B109)*('02_Inputs'!$B$2:$B$181=C109)*('02_Inputs'!$C$2:$C$181=D109)*'02_Inputs'!$D$2:$D$181*'02_Inputs'!$E$2:$E$181/'02_Inputs'!$F$2:$F$181*'02_Inputs'!$G$2:$G$181*'02_Inputs'!$H$2:$H$181*1000)</x:f>
        <x:v>1057.07175</x:v>
      </x:c>
      <x:c r="G109" s="28" t="n">
        <x:f>'02a_CSP_Contract_Alloc'!F109</x:f>
        <x:v>2647</x:v>
      </x:c>
      <x:c r="H109" s="6" t="n">
        <x:f>'02a_CSP_Contract_Alloc'!G109</x:f>
        <x:v>1</x:v>
      </x:c>
      <x:c r="I109" s="28" t="n">
        <x:f>'02a_CSP_Contract_Alloc'!H109</x:f>
        <x:v>2647</x:v>
      </x:c>
      <x:c r="J109" s="6" t="n">
        <x:f>'02a_CSP_Contract_Alloc'!I109</x:f>
        <x:v>0.655</x:v>
      </x:c>
      <x:c r="K109" s="28" t="n">
        <x:f>'02a_CSP_Contract_Alloc'!K109</x:f>
        <x:v>1733.785</x:v>
      </x:c>
      <x:c r="L109" s="28" t="n">
        <x:f>SUMIFS('02a_CSP_Contract_Alloc'!$K$2:$K$305,'02a_CSP_Contract_Alloc'!$B$2:$B$305,B109,'02a_CSP_Contract_Alloc'!$C$2:$C$305,C109,'02a_CSP_Contract_Alloc'!$D$2:$D$305,D109)</x:f>
        <x:v>1733.785</x:v>
      </x:c>
      <x:c r="M109" s="6" t="n">
        <x:f>IF(L109&gt;0,K109/L109,0)</x:f>
        <x:v>1</x:v>
      </x:c>
      <x:c r="N109" s="28" t="n">
        <x:f>F109*M109</x:f>
        <x:v>1057.07175</x:v>
      </x:c>
      <x:c r="O109" s="5" t="str">
        <x:f>'02a_CSP_Contract_Alloc'!L109</x:f>
        <x:v>epoch_csp_total_power_x_user_contract_share_seed</x:v>
      </x:c>
      <x:c r="P109" s="5" t="inlineStr">
        <x:is>
          <x:t xml:space="preserve">AI company inference power is normalized across CSPs by CSP total power * AI contract share * inference share.</x:t>
        </x:is>
      </x:c>
    </x:row>
    <x:row r="110">
      <x:c r="A110" s="5" t="str">
        <x:f>'02a_CSP_Contract_Alloc'!A110</x:f>
        <x:v>Bear|Meta|2028|Meta</x:v>
      </x:c>
      <x:c r="B110" s="5" t="str">
        <x:f>'02a_CSP_Contract_Alloc'!B110</x:f>
        <x:v>Bear</x:v>
      </x:c>
      <x:c r="C110" s="5" t="str">
        <x:f>'02a_CSP_Contract_Alloc'!C110</x:f>
        <x:v>Meta</x:v>
      </x:c>
      <x:c r="D110" s="5" t="n">
        <x:f>'02a_CSP_Contract_Alloc'!D110</x:f>
        <x:v>2028</x:v>
      </x:c>
      <x:c r="E110" s="5" t="str">
        <x:f>'02a_CSP_Contract_Alloc'!E110</x:f>
        <x:v>Meta</x:v>
      </x:c>
      <x:c r="F110" s="28" t="n">
        <x:f>SUMPRODUCT(('02_Inputs'!$A$2:$A$181=B110)*('02_Inputs'!$B$2:$B$181=C110)*('02_Inputs'!$C$2:$C$181=D110)*'02_Inputs'!$D$2:$D$181*'02_Inputs'!$E$2:$E$181/'02_Inputs'!$F$2:$F$181*'02_Inputs'!$G$2:$G$181*'02_Inputs'!$H$2:$H$181*1000)</x:f>
        <x:v>1361.1005042775</x:v>
      </x:c>
      <x:c r="G110" s="28" t="n">
        <x:f>'02a_CSP_Contract_Alloc'!F110</x:f>
        <x:v>4323</x:v>
      </x:c>
      <x:c r="H110" s="6" t="n">
        <x:f>'02a_CSP_Contract_Alloc'!G110</x:f>
        <x:v>1</x:v>
      </x:c>
      <x:c r="I110" s="28" t="n">
        <x:f>'02a_CSP_Contract_Alloc'!H110</x:f>
        <x:v>4323</x:v>
      </x:c>
      <x:c r="J110" s="6" t="n">
        <x:f>'02a_CSP_Contract_Alloc'!I110</x:f>
        <x:v>0.59</x:v>
      </x:c>
      <x:c r="K110" s="28" t="n">
        <x:f>'02a_CSP_Contract_Alloc'!K110</x:f>
        <x:v>2550.5699999999997</x:v>
      </x:c>
      <x:c r="L110" s="28" t="n">
        <x:f>SUMIFS('02a_CSP_Contract_Alloc'!$K$2:$K$305,'02a_CSP_Contract_Alloc'!$B$2:$B$305,B110,'02a_CSP_Contract_Alloc'!$C$2:$C$305,C110,'02a_CSP_Contract_Alloc'!$D$2:$D$305,D110)</x:f>
        <x:v>2550.5699999999997</x:v>
      </x:c>
      <x:c r="M110" s="6" t="n">
        <x:f>IF(L110&gt;0,K110/L110,0)</x:f>
        <x:v>1</x:v>
      </x:c>
      <x:c r="N110" s="28" t="n">
        <x:f>F110*M110</x:f>
        <x:v>1361.1005042775</x:v>
      </x:c>
      <x:c r="O110" s="5" t="str">
        <x:f>'02a_CSP_Contract_Alloc'!L110</x:f>
        <x:v>epoch_csp_total_power_x_user_contract_share_seed</x:v>
      </x:c>
      <x:c r="P110" s="5" t="inlineStr">
        <x:is>
          <x:t xml:space="preserve">AI company inference power is normalized across CSPs by CSP total power * AI contract share * inference share.</x:t>
        </x:is>
      </x:c>
    </x:row>
    <x:row r="111">
      <x:c r="A111" s="5" t="str">
        <x:f>'02a_CSP_Contract_Alloc'!A111</x:f>
        <x:v>Base|Meta|2028|Meta</x:v>
      </x:c>
      <x:c r="B111" s="5" t="str">
        <x:f>'02a_CSP_Contract_Alloc'!B111</x:f>
        <x:v>Base</x:v>
      </x:c>
      <x:c r="C111" s="5" t="str">
        <x:f>'02a_CSP_Contract_Alloc'!C111</x:f>
        <x:v>Meta</x:v>
      </x:c>
      <x:c r="D111" s="5" t="n">
        <x:f>'02a_CSP_Contract_Alloc'!D111</x:f>
        <x:v>2028</x:v>
      </x:c>
      <x:c r="E111" s="5" t="str">
        <x:f>'02a_CSP_Contract_Alloc'!E111</x:f>
        <x:v>Meta</x:v>
      </x:c>
      <x:c r="F111" s="28" t="n">
        <x:f>SUMPRODUCT(('02_Inputs'!$A$2:$A$181=B111)*('02_Inputs'!$B$2:$B$181=C111)*('02_Inputs'!$C$2:$C$181=D111)*'02_Inputs'!$D$2:$D$181*'02_Inputs'!$E$2:$E$181/'02_Inputs'!$F$2:$F$181*'02_Inputs'!$G$2:$G$181*'02_Inputs'!$H$2:$H$181*1000)</x:f>
        <x:v>1824.0999876750002</x:v>
      </x:c>
      <x:c r="G111" s="28" t="n">
        <x:f>'02a_CSP_Contract_Alloc'!F111</x:f>
        <x:v>4323</x:v>
      </x:c>
      <x:c r="H111" s="6" t="n">
        <x:f>'02a_CSP_Contract_Alloc'!G111</x:f>
        <x:v>1</x:v>
      </x:c>
      <x:c r="I111" s="28" t="n">
        <x:f>'02a_CSP_Contract_Alloc'!H111</x:f>
        <x:v>4323</x:v>
      </x:c>
      <x:c r="J111" s="6" t="n">
        <x:f>'02a_CSP_Contract_Alloc'!I111</x:f>
        <x:v>0.68</x:v>
      </x:c>
      <x:c r="K111" s="28" t="n">
        <x:f>'02a_CSP_Contract_Alloc'!K111</x:f>
        <x:v>2939.6400000000003</x:v>
      </x:c>
      <x:c r="L111" s="28" t="n">
        <x:f>SUMIFS('02a_CSP_Contract_Alloc'!$K$2:$K$305,'02a_CSP_Contract_Alloc'!$B$2:$B$305,B111,'02a_CSP_Contract_Alloc'!$C$2:$C$305,C111,'02a_CSP_Contract_Alloc'!$D$2:$D$305,D111)</x:f>
        <x:v>2939.6400000000003</x:v>
      </x:c>
      <x:c r="M111" s="6" t="n">
        <x:f>IF(L111&gt;0,K111/L111,0)</x:f>
        <x:v>1</x:v>
      </x:c>
      <x:c r="N111" s="28" t="n">
        <x:f>F111*M111</x:f>
        <x:v>1824.0999876750002</x:v>
      </x:c>
      <x:c r="O111" s="5" t="str">
        <x:f>'02a_CSP_Contract_Alloc'!L111</x:f>
        <x:v>epoch_csp_total_power_x_user_contract_share_seed</x:v>
      </x:c>
      <x:c r="P111" s="5" t="inlineStr">
        <x:is>
          <x:t xml:space="preserve">AI company inference power is normalized across CSPs by CSP total power * AI contract share * inference share.</x:t>
        </x:is>
      </x:c>
    </x:row>
    <x:row r="112">
      <x:c r="A112" s="5" t="str">
        <x:f>'02a_CSP_Contract_Alloc'!A112</x:f>
        <x:v>Bull|Meta|2028|Meta</x:v>
      </x:c>
      <x:c r="B112" s="5" t="str">
        <x:f>'02a_CSP_Contract_Alloc'!B112</x:f>
        <x:v>Bull</x:v>
      </x:c>
      <x:c r="C112" s="5" t="str">
        <x:f>'02a_CSP_Contract_Alloc'!C112</x:f>
        <x:v>Meta</x:v>
      </x:c>
      <x:c r="D112" s="5" t="n">
        <x:f>'02a_CSP_Contract_Alloc'!D112</x:f>
        <x:v>2028</x:v>
      </x:c>
      <x:c r="E112" s="5" t="str">
        <x:f>'02a_CSP_Contract_Alloc'!E112</x:f>
        <x:v>Meta</x:v>
      </x:c>
      <x:c r="F112" s="28" t="n">
        <x:f>SUMPRODUCT(('02_Inputs'!$A$2:$A$181=B112)*('02_Inputs'!$B$2:$B$181=C112)*('02_Inputs'!$C$2:$C$181=D112)*'02_Inputs'!$D$2:$D$181*'02_Inputs'!$E$2:$E$181/'02_Inputs'!$F$2:$F$181*'02_Inputs'!$G$2:$G$181*'02_Inputs'!$H$2:$H$181*1000)</x:f>
        <x:v>2228.015637152813</x:v>
      </x:c>
      <x:c r="G112" s="28" t="n">
        <x:f>'02a_CSP_Contract_Alloc'!F112</x:f>
        <x:v>4323</x:v>
      </x:c>
      <x:c r="H112" s="6" t="n">
        <x:f>'02a_CSP_Contract_Alloc'!G112</x:f>
        <x:v>1</x:v>
      </x:c>
      <x:c r="I112" s="28" t="n">
        <x:f>'02a_CSP_Contract_Alloc'!H112</x:f>
        <x:v>4323</x:v>
      </x:c>
      <x:c r="J112" s="6" t="n">
        <x:f>'02a_CSP_Contract_Alloc'!I112</x:f>
        <x:v>0.745</x:v>
      </x:c>
      <x:c r="K112" s="28" t="n">
        <x:f>'02a_CSP_Contract_Alloc'!K112</x:f>
        <x:v>3220.6349999999998</x:v>
      </x:c>
      <x:c r="L112" s="28" t="n">
        <x:f>SUMIFS('02a_CSP_Contract_Alloc'!$K$2:$K$305,'02a_CSP_Contract_Alloc'!$B$2:$B$305,B112,'02a_CSP_Contract_Alloc'!$C$2:$C$305,C112,'02a_CSP_Contract_Alloc'!$D$2:$D$305,D112)</x:f>
        <x:v>3220.6349999999998</x:v>
      </x:c>
      <x:c r="M112" s="6" t="n">
        <x:f>IF(L112&gt;0,K112/L112,0)</x:f>
        <x:v>1</x:v>
      </x:c>
      <x:c r="N112" s="28" t="n">
        <x:f>F112*M112</x:f>
        <x:v>2228.015637152813</x:v>
      </x:c>
      <x:c r="O112" s="5" t="str">
        <x:f>'02a_CSP_Contract_Alloc'!L112</x:f>
        <x:v>epoch_csp_total_power_x_user_contract_share_seed</x:v>
      </x:c>
      <x:c r="P112" s="5" t="inlineStr">
        <x:is>
          <x:t xml:space="preserve">AI company inference power is normalized across CSPs by CSP total power * AI contract share * inference share.</x:t>
        </x:is>
      </x:c>
    </x:row>
    <x:row r="113">
      <x:c r="A113" s="5" t="str">
        <x:f>'02a_CSP_Contract_Alloc'!A113</x:f>
        <x:v>Grid-Constrained / Efficiency-Upside|Meta|2028|Meta</x:v>
      </x:c>
      <x:c r="B113" s="5" t="str">
        <x:f>'02a_CSP_Contract_Alloc'!B113</x:f>
        <x:v>Grid-Constrained / Efficiency-Upside</x:v>
      </x:c>
      <x:c r="C113" s="5" t="str">
        <x:f>'02a_CSP_Contract_Alloc'!C113</x:f>
        <x:v>Meta</x:v>
      </x:c>
      <x:c r="D113" s="5" t="n">
        <x:f>'02a_CSP_Contract_Alloc'!D113</x:f>
        <x:v>2028</x:v>
      </x:c>
      <x:c r="E113" s="5" t="str">
        <x:f>'02a_CSP_Contract_Alloc'!E113</x:f>
        <x:v>Meta</x:v>
      </x:c>
      <x:c r="F113" s="28" t="n">
        <x:f>SUMPRODUCT(('02_Inputs'!$A$2:$A$181=B113)*('02_Inputs'!$B$2:$B$181=C113)*('02_Inputs'!$C$2:$C$181=D113)*'02_Inputs'!$D$2:$D$181*'02_Inputs'!$E$2:$E$181/'02_Inputs'!$F$2:$F$181*'02_Inputs'!$G$2:$G$181*'02_Inputs'!$H$2:$H$181*1000)</x:f>
        <x:v>1523.6599897049996</x:v>
      </x:c>
      <x:c r="G113" s="28" t="n">
        <x:f>'02a_CSP_Contract_Alloc'!F113</x:f>
        <x:v>4323</x:v>
      </x:c>
      <x:c r="H113" s="6" t="n">
        <x:f>'02a_CSP_Contract_Alloc'!G113</x:f>
        <x:v>1</x:v>
      </x:c>
      <x:c r="I113" s="28" t="n">
        <x:f>'02a_CSP_Contract_Alloc'!H113</x:f>
        <x:v>4323</x:v>
      </x:c>
      <x:c r="J113" s="6" t="n">
        <x:f>'02a_CSP_Contract_Alloc'!I113</x:f>
        <x:v>0.71</x:v>
      </x:c>
      <x:c r="K113" s="28" t="n">
        <x:f>'02a_CSP_Contract_Alloc'!K113</x:f>
        <x:v>3069.33</x:v>
      </x:c>
      <x:c r="L113" s="28" t="n">
        <x:f>SUMIFS('02a_CSP_Contract_Alloc'!$K$2:$K$305,'02a_CSP_Contract_Alloc'!$B$2:$B$305,B113,'02a_CSP_Contract_Alloc'!$C$2:$C$305,C113,'02a_CSP_Contract_Alloc'!$D$2:$D$305,D113)</x:f>
        <x:v>3069.33</x:v>
      </x:c>
      <x:c r="M113" s="6" t="n">
        <x:f>IF(L113&gt;0,K113/L113,0)</x:f>
        <x:v>1</x:v>
      </x:c>
      <x:c r="N113" s="28" t="n">
        <x:f>F113*M113</x:f>
        <x:v>1523.6599897049996</x:v>
      </x:c>
      <x:c r="O113" s="5" t="str">
        <x:f>'02a_CSP_Contract_Alloc'!L113</x:f>
        <x:v>epoch_csp_total_power_x_user_contract_share_seed</x:v>
      </x:c>
      <x:c r="P113" s="5" t="inlineStr">
        <x:is>
          <x:t xml:space="preserve">AI company inference power is normalized across CSPs by CSP total power * AI contract share * inference share.</x:t>
        </x:is>
      </x:c>
    </x:row>
    <x:row r="114">
      <x:c r="A114" s="5" t="str">
        <x:f>'02a_CSP_Contract_Alloc'!A114</x:f>
        <x:v>Bear|Meta|2029|Meta</x:v>
      </x:c>
      <x:c r="B114" s="5" t="str">
        <x:f>'02a_CSP_Contract_Alloc'!B114</x:f>
        <x:v>Bear</x:v>
      </x:c>
      <x:c r="C114" s="5" t="str">
        <x:f>'02a_CSP_Contract_Alloc'!C114</x:f>
        <x:v>Meta</x:v>
      </x:c>
      <x:c r="D114" s="5" t="n">
        <x:f>'02a_CSP_Contract_Alloc'!D114</x:f>
        <x:v>2029</x:v>
      </x:c>
      <x:c r="E114" s="5" t="str">
        <x:f>'02a_CSP_Contract_Alloc'!E114</x:f>
        <x:v>Meta</x:v>
      </x:c>
      <x:c r="F114" s="28" t="n">
        <x:f>SUMPRODUCT(('02_Inputs'!$A$2:$A$181=B114)*('02_Inputs'!$B$2:$B$181=C114)*('02_Inputs'!$C$2:$C$181=D114)*'02_Inputs'!$D$2:$D$181*'02_Inputs'!$E$2:$E$181/'02_Inputs'!$F$2:$F$181*'02_Inputs'!$G$2:$G$181*'02_Inputs'!$H$2:$H$181*1000)</x:f>
        <x:v>1836.8962459717188</x:v>
      </x:c>
      <x:c r="G114" s="28" t="n">
        <x:f>'02a_CSP_Contract_Alloc'!F114</x:f>
        <x:v>4323</x:v>
      </x:c>
      <x:c r="H114" s="6" t="n">
        <x:f>'02a_CSP_Contract_Alloc'!G114</x:f>
        <x:v>1</x:v>
      </x:c>
      <x:c r="I114" s="28" t="n">
        <x:f>'02a_CSP_Contract_Alloc'!H114</x:f>
        <x:v>4323</x:v>
      </x:c>
      <x:c r="J114" s="6" t="n">
        <x:f>'02a_CSP_Contract_Alloc'!I114</x:f>
        <x:v>0.635</x:v>
      </x:c>
      <x:c r="K114" s="28" t="n">
        <x:f>'02a_CSP_Contract_Alloc'!K114</x:f>
        <x:v>2745.105</x:v>
      </x:c>
      <x:c r="L114" s="28" t="n">
        <x:f>SUMIFS('02a_CSP_Contract_Alloc'!$K$2:$K$305,'02a_CSP_Contract_Alloc'!$B$2:$B$305,B114,'02a_CSP_Contract_Alloc'!$C$2:$C$305,C114,'02a_CSP_Contract_Alloc'!$D$2:$D$305,D114)</x:f>
        <x:v>2745.105</x:v>
      </x:c>
      <x:c r="M114" s="6" t="n">
        <x:f>IF(L114&gt;0,K114/L114,0)</x:f>
        <x:v>1</x:v>
      </x:c>
      <x:c r="N114" s="28" t="n">
        <x:f>F114*M114</x:f>
        <x:v>1836.8962459717188</x:v>
      </x:c>
      <x:c r="O114" s="5" t="str">
        <x:f>'02a_CSP_Contract_Alloc'!L114</x:f>
        <x:v>epoch_csp_total_power_x_user_contract_share_seed</x:v>
      </x:c>
      <x:c r="P114" s="5" t="inlineStr">
        <x:is>
          <x:t xml:space="preserve">AI company inference power is normalized across CSPs by CSP total power * AI contract share * inference share.</x:t>
        </x:is>
      </x:c>
    </x:row>
    <x:row r="115">
      <x:c r="A115" s="5" t="str">
        <x:f>'02a_CSP_Contract_Alloc'!A115</x:f>
        <x:v>Base|Meta|2029|Meta</x:v>
      </x:c>
      <x:c r="B115" s="5" t="str">
        <x:f>'02a_CSP_Contract_Alloc'!B115</x:f>
        <x:v>Base</x:v>
      </x:c>
      <x:c r="C115" s="5" t="str">
        <x:f>'02a_CSP_Contract_Alloc'!C115</x:f>
        <x:v>Meta</x:v>
      </x:c>
      <x:c r="D115" s="5" t="n">
        <x:f>'02a_CSP_Contract_Alloc'!D115</x:f>
        <x:v>2029</x:v>
      </x:c>
      <x:c r="E115" s="5" t="str">
        <x:f>'02a_CSP_Contract_Alloc'!E115</x:f>
        <x:v>Meta</x:v>
      </x:c>
      <x:c r="F115" s="28" t="n">
        <x:f>SUMPRODUCT(('02_Inputs'!$A$2:$A$181=B115)*('02_Inputs'!$B$2:$B$181=C115)*('02_Inputs'!$C$2:$C$181=D115)*'02_Inputs'!$D$2:$D$181*'02_Inputs'!$E$2:$E$181/'02_Inputs'!$F$2:$F$181*'02_Inputs'!$G$2:$G$181*'02_Inputs'!$H$2:$H$181*1000)</x:f>
        <x:v>2513.93748676875</x:v>
      </x:c>
      <x:c r="G115" s="28" t="n">
        <x:f>'02a_CSP_Contract_Alloc'!F115</x:f>
        <x:v>4323</x:v>
      </x:c>
      <x:c r="H115" s="6" t="n">
        <x:f>'02a_CSP_Contract_Alloc'!G115</x:f>
        <x:v>1</x:v>
      </x:c>
      <x:c r="I115" s="28" t="n">
        <x:f>'02a_CSP_Contract_Alloc'!H115</x:f>
        <x:v>4323</x:v>
      </x:c>
      <x:c r="J115" s="6" t="n">
        <x:f>'02a_CSP_Contract_Alloc'!I115</x:f>
        <x:v>0.73</x:v>
      </x:c>
      <x:c r="K115" s="28" t="n">
        <x:f>'02a_CSP_Contract_Alloc'!K115</x:f>
        <x:v>3155.79</x:v>
      </x:c>
      <x:c r="L115" s="28" t="n">
        <x:f>SUMIFS('02a_CSP_Contract_Alloc'!$K$2:$K$305,'02a_CSP_Contract_Alloc'!$B$2:$B$305,B115,'02a_CSP_Contract_Alloc'!$C$2:$C$305,C115,'02a_CSP_Contract_Alloc'!$D$2:$D$305,D115)</x:f>
        <x:v>3155.79</x:v>
      </x:c>
      <x:c r="M115" s="6" t="n">
        <x:f>IF(L115&gt;0,K115/L115,0)</x:f>
        <x:v>1</x:v>
      </x:c>
      <x:c r="N115" s="28" t="n">
        <x:f>F115*M115</x:f>
        <x:v>2513.93748676875</x:v>
      </x:c>
      <x:c r="O115" s="5" t="str">
        <x:f>'02a_CSP_Contract_Alloc'!L115</x:f>
        <x:v>epoch_csp_total_power_x_user_contract_share_seed</x:v>
      </x:c>
      <x:c r="P115" s="5" t="inlineStr">
        <x:is>
          <x:t xml:space="preserve">AI company inference power is normalized across CSPs by CSP total power * AI contract share * inference share.</x:t>
        </x:is>
      </x:c>
    </x:row>
    <x:row r="116">
      <x:c r="A116" s="5" t="str">
        <x:f>'02a_CSP_Contract_Alloc'!A116</x:f>
        <x:v>Bull|Meta|2029|Meta</x:v>
      </x:c>
      <x:c r="B116" s="5" t="str">
        <x:f>'02a_CSP_Contract_Alloc'!B116</x:f>
        <x:v>Bull</x:v>
      </x:c>
      <x:c r="C116" s="5" t="str">
        <x:f>'02a_CSP_Contract_Alloc'!C116</x:f>
        <x:v>Meta</x:v>
      </x:c>
      <x:c r="D116" s="5" t="n">
        <x:f>'02a_CSP_Contract_Alloc'!D116</x:f>
        <x:v>2029</x:v>
      </x:c>
      <x:c r="E116" s="5" t="str">
        <x:f>'02a_CSP_Contract_Alloc'!E116</x:f>
        <x:v>Meta</x:v>
      </x:c>
      <x:c r="F116" s="28" t="n">
        <x:f>SUMPRODUCT(('02_Inputs'!$A$2:$A$181=B116)*('02_Inputs'!$B$2:$B$181=C116)*('02_Inputs'!$C$2:$C$181=D116)*'02_Inputs'!$D$2:$D$181*'02_Inputs'!$E$2:$E$181/'02_Inputs'!$F$2:$F$181*'02_Inputs'!$G$2:$G$181*'02_Inputs'!$H$2:$H$181*1000)</x:f>
        <x:v>3169.4839369173746</x:v>
      </x:c>
      <x:c r="G116" s="28" t="n">
        <x:f>'02a_CSP_Contract_Alloc'!F116</x:f>
        <x:v>4323</x:v>
      </x:c>
      <x:c r="H116" s="6" t="n">
        <x:f>'02a_CSP_Contract_Alloc'!G116</x:f>
        <x:v>1</x:v>
      </x:c>
      <x:c r="I116" s="28" t="n">
        <x:f>'02a_CSP_Contract_Alloc'!H116</x:f>
        <x:v>4323</x:v>
      </x:c>
      <x:c r="J116" s="6" t="n">
        <x:f>'02a_CSP_Contract_Alloc'!I116</x:f>
        <x:v>0.802</x:v>
      </x:c>
      <x:c r="K116" s="28" t="n">
        <x:f>'02a_CSP_Contract_Alloc'!K116</x:f>
        <x:v>3467.0460000000003</x:v>
      </x:c>
      <x:c r="L116" s="28" t="n">
        <x:f>SUMIFS('02a_CSP_Contract_Alloc'!$K$2:$K$305,'02a_CSP_Contract_Alloc'!$B$2:$B$305,B116,'02a_CSP_Contract_Alloc'!$C$2:$C$305,C116,'02a_CSP_Contract_Alloc'!$D$2:$D$305,D116)</x:f>
        <x:v>3467.0460000000003</x:v>
      </x:c>
      <x:c r="M116" s="6" t="n">
        <x:f>IF(L116&gt;0,K116/L116,0)</x:f>
        <x:v>1</x:v>
      </x:c>
      <x:c r="N116" s="28" t="n">
        <x:f>F116*M116</x:f>
        <x:v>3169.4839369173746</x:v>
      </x:c>
      <x:c r="O116" s="5" t="str">
        <x:f>'02a_CSP_Contract_Alloc'!L116</x:f>
        <x:v>epoch_csp_total_power_x_user_contract_share_seed</x:v>
      </x:c>
      <x:c r="P116" s="5" t="inlineStr">
        <x:is>
          <x:t xml:space="preserve">AI company inference power is normalized across CSPs by CSP total power * AI contract share * inference share.</x:t>
        </x:is>
      </x:c>
    </x:row>
    <x:row r="117">
      <x:c r="A117" s="5" t="str">
        <x:f>'02a_CSP_Contract_Alloc'!A117</x:f>
        <x:v>Grid-Constrained / Efficiency-Upside|Meta|2029|Meta</x:v>
      </x:c>
      <x:c r="B117" s="5" t="str">
        <x:f>'02a_CSP_Contract_Alloc'!B117</x:f>
        <x:v>Grid-Constrained / Efficiency-Upside</x:v>
      </x:c>
      <x:c r="C117" s="5" t="str">
        <x:f>'02a_CSP_Contract_Alloc'!C117</x:f>
        <x:v>Meta</x:v>
      </x:c>
      <x:c r="D117" s="5" t="n">
        <x:f>'02a_CSP_Contract_Alloc'!D117</x:f>
        <x:v>2029</x:v>
      </x:c>
      <x:c r="E117" s="5" t="str">
        <x:f>'02a_CSP_Contract_Alloc'!E117</x:f>
        <x:v>Meta</x:v>
      </x:c>
      <x:c r="F117" s="28" t="n">
        <x:f>SUMPRODUCT(('02_Inputs'!$A$2:$A$181=B117)*('02_Inputs'!$B$2:$B$181=C117)*('02_Inputs'!$C$2:$C$181=D117)*'02_Inputs'!$D$2:$D$181*'02_Inputs'!$E$2:$E$181/'02_Inputs'!$F$2:$F$181*'02_Inputs'!$G$2:$G$181*'02_Inputs'!$H$2:$H$181*1000)</x:f>
        <x:v>2002.1962666387503</x:v>
      </x:c>
      <x:c r="G117" s="28" t="n">
        <x:f>'02a_CSP_Contract_Alloc'!F117</x:f>
        <x:v>4323</x:v>
      </x:c>
      <x:c r="H117" s="6" t="n">
        <x:f>'02a_CSP_Contract_Alloc'!G117</x:f>
        <x:v>1</x:v>
      </x:c>
      <x:c r="I117" s="28" t="n">
        <x:f>'02a_CSP_Contract_Alloc'!H117</x:f>
        <x:v>4323</x:v>
      </x:c>
      <x:c r="J117" s="6" t="n">
        <x:f>'02a_CSP_Contract_Alloc'!I117</x:f>
        <x:v>0.765</x:v>
      </x:c>
      <x:c r="K117" s="28" t="n">
        <x:f>'02a_CSP_Contract_Alloc'!K117</x:f>
        <x:v>3307.0950000000003</x:v>
      </x:c>
      <x:c r="L117" s="28" t="n">
        <x:f>SUMIFS('02a_CSP_Contract_Alloc'!$K$2:$K$305,'02a_CSP_Contract_Alloc'!$B$2:$B$305,B117,'02a_CSP_Contract_Alloc'!$C$2:$C$305,C117,'02a_CSP_Contract_Alloc'!$D$2:$D$305,D117)</x:f>
        <x:v>3307.0950000000003</x:v>
      </x:c>
      <x:c r="M117" s="6" t="n">
        <x:f>IF(L117&gt;0,K117/L117,0)</x:f>
        <x:v>1</x:v>
      </x:c>
      <x:c r="N117" s="28" t="n">
        <x:f>F117*M117</x:f>
        <x:v>2002.1962666387503</x:v>
      </x:c>
      <x:c r="O117" s="5" t="str">
        <x:f>'02a_CSP_Contract_Alloc'!L117</x:f>
        <x:v>epoch_csp_total_power_x_user_contract_share_seed</x:v>
      </x:c>
      <x:c r="P117" s="5" t="inlineStr">
        <x:is>
          <x:t xml:space="preserve">AI company inference power is normalized across CSPs by CSP total power * AI contract share * inference share.</x:t>
        </x:is>
      </x:c>
    </x:row>
    <x:row r="118">
      <x:c r="A118" s="5" t="str">
        <x:f>'02a_CSP_Contract_Alloc'!A118</x:f>
        <x:v>Bear|Meta|2030|Meta</x:v>
      </x:c>
      <x:c r="B118" s="5" t="str">
        <x:f>'02a_CSP_Contract_Alloc'!B118</x:f>
        <x:v>Bear</x:v>
      </x:c>
      <x:c r="C118" s="5" t="str">
        <x:f>'02a_CSP_Contract_Alloc'!C118</x:f>
        <x:v>Meta</x:v>
      </x:c>
      <x:c r="D118" s="5" t="n">
        <x:f>'02a_CSP_Contract_Alloc'!D118</x:f>
        <x:v>2030</x:v>
      </x:c>
      <x:c r="E118" s="5" t="str">
        <x:f>'02a_CSP_Contract_Alloc'!E118</x:f>
        <x:v>Meta</x:v>
      </x:c>
      <x:c r="F118" s="28" t="n">
        <x:f>SUMPRODUCT(('02_Inputs'!$A$2:$A$181=B118)*('02_Inputs'!$B$2:$B$181=C118)*('02_Inputs'!$C$2:$C$181=D118)*'02_Inputs'!$D$2:$D$181*'02_Inputs'!$E$2:$E$181/'02_Inputs'!$F$2:$F$181*'02_Inputs'!$G$2:$G$181*'02_Inputs'!$H$2:$H$181*1000)</x:f>
        <x:v>2344.7079950700004</x:v>
      </x:c>
      <x:c r="G118" s="28" t="n">
        <x:f>'02a_CSP_Contract_Alloc'!F118</x:f>
        <x:v>4323</x:v>
      </x:c>
      <x:c r="H118" s="6" t="n">
        <x:f>'02a_CSP_Contract_Alloc'!G118</x:f>
        <x:v>1</x:v>
      </x:c>
      <x:c r="I118" s="28" t="n">
        <x:f>'02a_CSP_Contract_Alloc'!H118</x:f>
        <x:v>4323</x:v>
      </x:c>
      <x:c r="J118" s="6" t="n">
        <x:f>'02a_CSP_Contract_Alloc'!I118</x:f>
        <x:v>0.68</x:v>
      </x:c>
      <x:c r="K118" s="28" t="n">
        <x:f>'02a_CSP_Contract_Alloc'!K118</x:f>
        <x:v>2939.6400000000003</x:v>
      </x:c>
      <x:c r="L118" s="28" t="n">
        <x:f>SUMIFS('02a_CSP_Contract_Alloc'!$K$2:$K$305,'02a_CSP_Contract_Alloc'!$B$2:$B$305,B118,'02a_CSP_Contract_Alloc'!$C$2:$C$305,C118,'02a_CSP_Contract_Alloc'!$D$2:$D$305,D118)</x:f>
        <x:v>2939.6400000000003</x:v>
      </x:c>
      <x:c r="M118" s="6" t="n">
        <x:f>IF(L118&gt;0,K118/L118,0)</x:f>
        <x:v>1</x:v>
      </x:c>
      <x:c r="N118" s="28" t="n">
        <x:f>F118*M118</x:f>
        <x:v>2344.7079950700004</x:v>
      </x:c>
      <x:c r="O118" s="5" t="str">
        <x:f>'02a_CSP_Contract_Alloc'!L118</x:f>
        <x:v>epoch_csp_total_power_x_user_contract_share_seed</x:v>
      </x:c>
      <x:c r="P118" s="5" t="inlineStr">
        <x:is>
          <x:t xml:space="preserve">AI company inference power is normalized across CSPs by CSP total power * AI contract share * inference share.</x:t>
        </x:is>
      </x:c>
    </x:row>
    <x:row r="119">
      <x:c r="A119" s="5" t="str">
        <x:f>'02a_CSP_Contract_Alloc'!A119</x:f>
        <x:v>Base|Meta|2030|Meta</x:v>
      </x:c>
      <x:c r="B119" s="5" t="str">
        <x:f>'02a_CSP_Contract_Alloc'!B119</x:f>
        <x:v>Base</x:v>
      </x:c>
      <x:c r="C119" s="5" t="str">
        <x:f>'02a_CSP_Contract_Alloc'!C119</x:f>
        <x:v>Meta</x:v>
      </x:c>
      <x:c r="D119" s="5" t="n">
        <x:f>'02a_CSP_Contract_Alloc'!D119</x:f>
        <x:v>2030</x:v>
      </x:c>
      <x:c r="E119" s="5" t="str">
        <x:f>'02a_CSP_Contract_Alloc'!E119</x:f>
        <x:v>Meta</x:v>
      </x:c>
      <x:c r="F119" s="28" t="n">
        <x:f>SUMPRODUCT(('02_Inputs'!$A$2:$A$181=B119)*('02_Inputs'!$B$2:$B$181=C119)*('02_Inputs'!$C$2:$C$181=D119)*'02_Inputs'!$D$2:$D$181*'02_Inputs'!$E$2:$E$181/'02_Inputs'!$F$2:$F$181*'02_Inputs'!$G$2:$G$181*'02_Inputs'!$H$2:$H$181*1000)</x:f>
        <x:v>3279.9000056550003</x:v>
      </x:c>
      <x:c r="G119" s="28" t="n">
        <x:f>'02a_CSP_Contract_Alloc'!F119</x:f>
        <x:v>4323</x:v>
      </x:c>
      <x:c r="H119" s="6" t="n">
        <x:f>'02a_CSP_Contract_Alloc'!G119</x:f>
        <x:v>1</x:v>
      </x:c>
      <x:c r="I119" s="28" t="n">
        <x:f>'02a_CSP_Contract_Alloc'!H119</x:f>
        <x:v>4323</x:v>
      </x:c>
      <x:c r="J119" s="6" t="n">
        <x:f>'02a_CSP_Contract_Alloc'!I119</x:f>
        <x:v>0.78</x:v>
      </x:c>
      <x:c r="K119" s="28" t="n">
        <x:f>'02a_CSP_Contract_Alloc'!K119</x:f>
        <x:v>3371.94</x:v>
      </x:c>
      <x:c r="L119" s="28" t="n">
        <x:f>SUMIFS('02a_CSP_Contract_Alloc'!$K$2:$K$305,'02a_CSP_Contract_Alloc'!$B$2:$B$305,B119,'02a_CSP_Contract_Alloc'!$C$2:$C$305,C119,'02a_CSP_Contract_Alloc'!$D$2:$D$305,D119)</x:f>
        <x:v>3371.94</x:v>
      </x:c>
      <x:c r="M119" s="6" t="n">
        <x:f>IF(L119&gt;0,K119/L119,0)</x:f>
        <x:v>1</x:v>
      </x:c>
      <x:c r="N119" s="28" t="n">
        <x:f>F119*M119</x:f>
        <x:v>3279.9000056550003</x:v>
      </x:c>
      <x:c r="O119" s="5" t="str">
        <x:f>'02a_CSP_Contract_Alloc'!L119</x:f>
        <x:v>epoch_csp_total_power_x_user_contract_share_seed</x:v>
      </x:c>
      <x:c r="P119" s="5" t="inlineStr">
        <x:is>
          <x:t xml:space="preserve">AI company inference power is normalized across CSPs by CSP total power * AI contract share * inference share.</x:t>
        </x:is>
      </x:c>
    </x:row>
    <x:row r="120">
      <x:c r="A120" s="5" t="str">
        <x:f>'02a_CSP_Contract_Alloc'!A120</x:f>
        <x:v>Bull|Meta|2030|Meta</x:v>
      </x:c>
      <x:c r="B120" s="5" t="str">
        <x:f>'02a_CSP_Contract_Alloc'!B120</x:f>
        <x:v>Bull</x:v>
      </x:c>
      <x:c r="C120" s="5" t="str">
        <x:f>'02a_CSP_Contract_Alloc'!C120</x:f>
        <x:v>Meta</x:v>
      </x:c>
      <x:c r="D120" s="5" t="n">
        <x:f>'02a_CSP_Contract_Alloc'!D120</x:f>
        <x:v>2030</x:v>
      </x:c>
      <x:c r="E120" s="5" t="str">
        <x:f>'02a_CSP_Contract_Alloc'!E120</x:f>
        <x:v>Meta</x:v>
      </x:c>
      <x:c r="F120" s="28" t="n">
        <x:f>SUMPRODUCT(('02_Inputs'!$A$2:$A$181=B120)*('02_Inputs'!$B$2:$B$181=C120)*('02_Inputs'!$C$2:$C$181=D120)*'02_Inputs'!$D$2:$D$181*'02_Inputs'!$E$2:$E$181/'02_Inputs'!$F$2:$F$181*'02_Inputs'!$G$2:$G$181*'02_Inputs'!$H$2:$H$181*1000)</x:f>
        <x:v>4267.2340187049995</x:v>
      </x:c>
      <x:c r="G120" s="28" t="n">
        <x:f>'02a_CSP_Contract_Alloc'!F120</x:f>
        <x:v>4323</x:v>
      </x:c>
      <x:c r="H120" s="6" t="n">
        <x:f>'02a_CSP_Contract_Alloc'!G120</x:f>
        <x:v>1</x:v>
      </x:c>
      <x:c r="I120" s="28" t="n">
        <x:f>'02a_CSP_Contract_Alloc'!H120</x:f>
        <x:v>4323</x:v>
      </x:c>
      <x:c r="J120" s="6" t="n">
        <x:f>'02a_CSP_Contract_Alloc'!I120</x:f>
        <x:v>0.86</x:v>
      </x:c>
      <x:c r="K120" s="28" t="n">
        <x:f>'02a_CSP_Contract_Alloc'!K120</x:f>
        <x:v>3717.7799999999997</x:v>
      </x:c>
      <x:c r="L120" s="28" t="n">
        <x:f>SUMIFS('02a_CSP_Contract_Alloc'!$K$2:$K$305,'02a_CSP_Contract_Alloc'!$B$2:$B$305,B120,'02a_CSP_Contract_Alloc'!$C$2:$C$305,C120,'02a_CSP_Contract_Alloc'!$D$2:$D$305,D120)</x:f>
        <x:v>3717.7799999999997</x:v>
      </x:c>
      <x:c r="M120" s="6" t="n">
        <x:f>IF(L120&gt;0,K120/L120,0)</x:f>
        <x:v>1</x:v>
      </x:c>
      <x:c r="N120" s="28" t="n">
        <x:f>F120*M120</x:f>
        <x:v>4267.2340187049995</x:v>
      </x:c>
      <x:c r="O120" s="5" t="str">
        <x:f>'02a_CSP_Contract_Alloc'!L120</x:f>
        <x:v>epoch_csp_total_power_x_user_contract_share_seed</x:v>
      </x:c>
      <x:c r="P120" s="5" t="inlineStr">
        <x:is>
          <x:t xml:space="preserve">AI company inference power is normalized across CSPs by CSP total power * AI contract share * inference share.</x:t>
        </x:is>
      </x:c>
    </x:row>
    <x:row r="121">
      <x:c r="A121" s="5" t="str">
        <x:f>'02a_CSP_Contract_Alloc'!A121</x:f>
        <x:v>Grid-Constrained / Efficiency-Upside|Meta|2030|Meta</x:v>
      </x:c>
      <x:c r="B121" s="5" t="str">
        <x:f>'02a_CSP_Contract_Alloc'!B121</x:f>
        <x:v>Grid-Constrained / Efficiency-Upside</x:v>
      </x:c>
      <x:c r="C121" s="5" t="str">
        <x:f>'02a_CSP_Contract_Alloc'!C121</x:f>
        <x:v>Meta</x:v>
      </x:c>
      <x:c r="D121" s="5" t="n">
        <x:f>'02a_CSP_Contract_Alloc'!D121</x:f>
        <x:v>2030</x:v>
      </x:c>
      <x:c r="E121" s="5" t="str">
        <x:f>'02a_CSP_Contract_Alloc'!E121</x:f>
        <x:v>Meta</x:v>
      </x:c>
      <x:c r="F121" s="28" t="n">
        <x:f>SUMPRODUCT(('02_Inputs'!$A$2:$A$181=B121)*('02_Inputs'!$B$2:$B$181=C121)*('02_Inputs'!$C$2:$C$181=D121)*'02_Inputs'!$D$2:$D$181*'02_Inputs'!$E$2:$E$181/'02_Inputs'!$F$2:$F$181*'02_Inputs'!$G$2:$G$181*'02_Inputs'!$H$2:$H$181*1000)</x:f>
        <x:v>2482.6320059450004</x:v>
      </x:c>
      <x:c r="G121" s="28" t="n">
        <x:f>'02a_CSP_Contract_Alloc'!F121</x:f>
        <x:v>4323</x:v>
      </x:c>
      <x:c r="H121" s="6" t="n">
        <x:f>'02a_CSP_Contract_Alloc'!G121</x:f>
        <x:v>1</x:v>
      </x:c>
      <x:c r="I121" s="28" t="n">
        <x:f>'02a_CSP_Contract_Alloc'!H121</x:f>
        <x:v>4323</x:v>
      </x:c>
      <x:c r="J121" s="6" t="n">
        <x:f>'02a_CSP_Contract_Alloc'!I121</x:f>
        <x:v>0.82</x:v>
      </x:c>
      <x:c r="K121" s="28" t="n">
        <x:f>'02a_CSP_Contract_Alloc'!K121</x:f>
        <x:v>3544.8599999999997</x:v>
      </x:c>
      <x:c r="L121" s="28" t="n">
        <x:f>SUMIFS('02a_CSP_Contract_Alloc'!$K$2:$K$305,'02a_CSP_Contract_Alloc'!$B$2:$B$305,B121,'02a_CSP_Contract_Alloc'!$C$2:$C$305,C121,'02a_CSP_Contract_Alloc'!$D$2:$D$305,D121)</x:f>
        <x:v>3544.8599999999997</x:v>
      </x:c>
      <x:c r="M121" s="6" t="n">
        <x:f>IF(L121&gt;0,K121/L121,0)</x:f>
        <x:v>1</x:v>
      </x:c>
      <x:c r="N121" s="28" t="n">
        <x:f>F121*M121</x:f>
        <x:v>2482.6320059450004</x:v>
      </x:c>
      <x:c r="O121" s="5" t="str">
        <x:f>'02a_CSP_Contract_Alloc'!L121</x:f>
        <x:v>epoch_csp_total_power_x_user_contract_share_seed</x:v>
      </x:c>
      <x:c r="P121" s="5" t="inlineStr">
        <x:is>
          <x:t xml:space="preserve">AI company inference power is normalized across CSPs by CSP total power * AI contract share * inference share.</x:t>
        </x:is>
      </x:c>
    </x:row>
    <x:row r="122">
      <x:c r="A122" s="5" t="str">
        <x:f>'02a_CSP_Contract_Alloc'!A122</x:f>
        <x:v>Bear|Microsoft|2026|Microsoft</x:v>
      </x:c>
      <x:c r="B122" s="5" t="str">
        <x:f>'02a_CSP_Contract_Alloc'!B122</x:f>
        <x:v>Bear</x:v>
      </x:c>
      <x:c r="C122" s="5" t="str">
        <x:f>'02a_CSP_Contract_Alloc'!C122</x:f>
        <x:v>Microsoft</x:v>
      </x:c>
      <x:c r="D122" s="5" t="n">
        <x:f>'02a_CSP_Contract_Alloc'!D122</x:f>
        <x:v>2026</x:v>
      </x:c>
      <x:c r="E122" s="5" t="str">
        <x:f>'02a_CSP_Contract_Alloc'!E122</x:f>
        <x:v>Microsoft</x:v>
      </x:c>
      <x:c r="F122" s="28" t="n">
        <x:f>SUMPRODUCT(('02_Inputs'!$A$2:$A$181=B122)*('02_Inputs'!$B$2:$B$181=C122)*('02_Inputs'!$C$2:$C$181=D122)*'02_Inputs'!$D$2:$D$181*'02_Inputs'!$E$2:$E$181/'02_Inputs'!$F$2:$F$181*'02_Inputs'!$G$2:$G$181*'02_Inputs'!$H$2:$H$181*1000)</x:f>
        <x:v>545.67</x:v>
      </x:c>
      <x:c r="G122" s="28" t="n">
        <x:f>'02a_CSP_Contract_Alloc'!F122</x:f>
        <x:v>1519</x:v>
      </x:c>
      <x:c r="H122" s="6" t="n">
        <x:f>'02a_CSP_Contract_Alloc'!G122</x:f>
        <x:v>0.39730086</x:v>
      </x:c>
      <x:c r="I122" s="28" t="n">
        <x:f>'02a_CSP_Contract_Alloc'!H122</x:f>
        <x:v>603.5000063399999</x:v>
      </x:c>
      <x:c r="J122" s="6" t="n">
        <x:f>'02a_CSP_Contract_Alloc'!I122</x:f>
        <x:v>0.47</x:v>
      </x:c>
      <x:c r="K122" s="28" t="n">
        <x:f>'02a_CSP_Contract_Alloc'!K122</x:f>
        <x:v>283.6450029797999</x:v>
      </x:c>
      <x:c r="L122" s="28" t="n">
        <x:f>SUMIFS('02a_CSP_Contract_Alloc'!$K$2:$K$305,'02a_CSP_Contract_Alloc'!$B$2:$B$305,B122,'02a_CSP_Contract_Alloc'!$C$2:$C$305,C122,'02a_CSP_Contract_Alloc'!$D$2:$D$305,D122)</x:f>
        <x:v>299.1550029797999</x:v>
      </x:c>
      <x:c r="M122" s="6" t="n">
        <x:f>IF(L122&gt;0,K122/L122,0)</x:f>
        <x:v>0.9481539675234939</x:v>
      </x:c>
      <x:c r="N122" s="28" t="n">
        <x:f>F122*M122</x:f>
        <x:v>517.3791754585449</x:v>
      </x:c>
      <x:c r="O122" s="5" t="str">
        <x:f>'02a_CSP_Contract_Alloc'!L122</x:f>
        <x:v>epoch_csp_total_power_x_user_contract_share_seed</x:v>
      </x:c>
      <x:c r="P122" s="5" t="inlineStr">
        <x:is>
          <x:t xml:space="preserve">AI company inference power is normalized across CSPs by CSP total power * AI contract share * inference share.</x:t>
        </x:is>
      </x:c>
    </x:row>
    <x:row r="123">
      <x:c r="A123" s="5" t="str">
        <x:f>'02a_CSP_Contract_Alloc'!A123</x:f>
        <x:v>Base|Microsoft|2026|Microsoft</x:v>
      </x:c>
      <x:c r="B123" s="5" t="str">
        <x:f>'02a_CSP_Contract_Alloc'!B123</x:f>
        <x:v>Base</x:v>
      </x:c>
      <x:c r="C123" s="5" t="str">
        <x:f>'02a_CSP_Contract_Alloc'!C123</x:f>
        <x:v>Microsoft</x:v>
      </x:c>
      <x:c r="D123" s="5" t="n">
        <x:f>'02a_CSP_Contract_Alloc'!D123</x:f>
        <x:v>2026</x:v>
      </x:c>
      <x:c r="E123" s="5" t="str">
        <x:f>'02a_CSP_Contract_Alloc'!E123</x:f>
        <x:v>Microsoft</x:v>
      </x:c>
      <x:c r="F123" s="28" t="n">
        <x:f>SUMPRODUCT(('02_Inputs'!$A$2:$A$181=B123)*('02_Inputs'!$B$2:$B$181=C123)*('02_Inputs'!$C$2:$C$181=D123)*'02_Inputs'!$D$2:$D$181*'02_Inputs'!$E$2:$E$181/'02_Inputs'!$F$2:$F$181*'02_Inputs'!$G$2:$G$181*'02_Inputs'!$H$2:$H$181*1000)</x:f>
        <x:v>709.5000000000001</x:v>
      </x:c>
      <x:c r="G123" s="28" t="n">
        <x:f>'02a_CSP_Contract_Alloc'!F123</x:f>
        <x:v>1519</x:v>
      </x:c>
      <x:c r="H123" s="6" t="n">
        <x:f>'02a_CSP_Contract_Alloc'!G123</x:f>
        <x:v>0.39730086</x:v>
      </x:c>
      <x:c r="I123" s="28" t="n">
        <x:f>'02a_CSP_Contract_Alloc'!H123</x:f>
        <x:v>603.5000063399999</x:v>
      </x:c>
      <x:c r="J123" s="6" t="n">
        <x:f>'02a_CSP_Contract_Alloc'!I123</x:f>
        <x:v>0.55</x:v>
      </x:c>
      <x:c r="K123" s="28" t="n">
        <x:f>'02a_CSP_Contract_Alloc'!K123</x:f>
        <x:v>331.92500348699997</x:v>
      </x:c>
      <x:c r="L123" s="28" t="n">
        <x:f>SUMIFS('02a_CSP_Contract_Alloc'!$K$2:$K$305,'02a_CSP_Contract_Alloc'!$B$2:$B$305,B123,'02a_CSP_Contract_Alloc'!$C$2:$C$305,C123,'02a_CSP_Contract_Alloc'!$D$2:$D$305,D123)</x:f>
        <x:v>350.07500348699995</x:v>
      </x:c>
      <x:c r="M123" s="6" t="n">
        <x:f>IF(L123&gt;0,K123/L123,0)</x:f>
        <x:v>0.9481539675234939</x:v>
      </x:c>
      <x:c r="N123" s="28" t="n">
        <x:f>F123*M123</x:f>
        <x:v>672.715239957919</x:v>
      </x:c>
      <x:c r="O123" s="5" t="str">
        <x:f>'02a_CSP_Contract_Alloc'!L123</x:f>
        <x:v>epoch_csp_total_power_x_user_contract_share_seed</x:v>
      </x:c>
      <x:c r="P123" s="5" t="inlineStr">
        <x:is>
          <x:t xml:space="preserve">AI company inference power is normalized across CSPs by CSP total power * AI contract share * inference share.</x:t>
        </x:is>
      </x:c>
    </x:row>
    <x:row r="124">
      <x:c r="A124" s="5" t="str">
        <x:f>'02a_CSP_Contract_Alloc'!A124</x:f>
        <x:v>Bull|Microsoft|2026|Microsoft</x:v>
      </x:c>
      <x:c r="B124" s="5" t="str">
        <x:f>'02a_CSP_Contract_Alloc'!B124</x:f>
        <x:v>Bull</x:v>
      </x:c>
      <x:c r="C124" s="5" t="str">
        <x:f>'02a_CSP_Contract_Alloc'!C124</x:f>
        <x:v>Microsoft</x:v>
      </x:c>
      <x:c r="D124" s="5" t="n">
        <x:f>'02a_CSP_Contract_Alloc'!D124</x:f>
        <x:v>2026</x:v>
      </x:c>
      <x:c r="E124" s="5" t="str">
        <x:f>'02a_CSP_Contract_Alloc'!E124</x:f>
        <x:v>Microsoft</x:v>
      </x:c>
      <x:c r="F124" s="28" t="n">
        <x:f>SUMPRODUCT(('02_Inputs'!$A$2:$A$181=B124)*('02_Inputs'!$B$2:$B$181=C124)*('02_Inputs'!$C$2:$C$181=D124)*'02_Inputs'!$D$2:$D$181*'02_Inputs'!$E$2:$E$181/'02_Inputs'!$F$2:$F$181*'02_Inputs'!$G$2:$G$181*'02_Inputs'!$H$2:$H$181*1000)</x:f>
        <x:v>812.6999999999999</x:v>
      </x:c>
      <x:c r="G124" s="28" t="n">
        <x:f>'02a_CSP_Contract_Alloc'!F124</x:f>
        <x:v>1519</x:v>
      </x:c>
      <x:c r="H124" s="6" t="n">
        <x:f>'02a_CSP_Contract_Alloc'!G124</x:f>
        <x:v>0.39730086</x:v>
      </x:c>
      <x:c r="I124" s="28" t="n">
        <x:f>'02a_CSP_Contract_Alloc'!H124</x:f>
        <x:v>603.5000063399999</x:v>
      </x:c>
      <x:c r="J124" s="6" t="n">
        <x:f>'02a_CSP_Contract_Alloc'!I124</x:f>
        <x:v>0.6</x:v>
      </x:c>
      <x:c r="K124" s="28" t="n">
        <x:f>'02a_CSP_Contract_Alloc'!K124</x:f>
        <x:v>362.1000038039999</x:v>
      </x:c>
      <x:c r="L124" s="28" t="n">
        <x:f>SUMIFS('02a_CSP_Contract_Alloc'!$K$2:$K$305,'02a_CSP_Contract_Alloc'!$B$2:$B$305,B124,'02a_CSP_Contract_Alloc'!$C$2:$C$305,C124,'02a_CSP_Contract_Alloc'!$D$2:$D$305,D124)</x:f>
        <x:v>381.90000380399994</x:v>
      </x:c>
      <x:c r="M124" s="6" t="n">
        <x:f>IF(L124&gt;0,K124/L124,0)</x:f>
        <x:v>0.9481539675234938</x:v>
      </x:c>
      <x:c r="N124" s="28" t="n">
        <x:f>F124*M124</x:f>
        <x:v>770.5647294063433</x:v>
      </x:c>
      <x:c r="O124" s="5" t="str">
        <x:f>'02a_CSP_Contract_Alloc'!L124</x:f>
        <x:v>epoch_csp_total_power_x_user_contract_share_seed</x:v>
      </x:c>
      <x:c r="P124" s="5" t="inlineStr">
        <x:is>
          <x:t xml:space="preserve">AI company inference power is normalized across CSPs by CSP total power * AI contract share * inference share.</x:t>
        </x:is>
      </x:c>
    </x:row>
    <x:row r="125">
      <x:c r="A125" s="5" t="str">
        <x:f>'02a_CSP_Contract_Alloc'!A125</x:f>
        <x:v>Grid-Constrained / Efficiency-Upside|Microsoft|2026|Microsoft</x:v>
      </x:c>
      <x:c r="B125" s="5" t="str">
        <x:f>'02a_CSP_Contract_Alloc'!B125</x:f>
        <x:v>Grid-Constrained / Efficiency-Upside</x:v>
      </x:c>
      <x:c r="C125" s="5" t="str">
        <x:f>'02a_CSP_Contract_Alloc'!C125</x:f>
        <x:v>Microsoft</x:v>
      </x:c>
      <x:c r="D125" s="5" t="n">
        <x:f>'02a_CSP_Contract_Alloc'!D125</x:f>
        <x:v>2026</x:v>
      </x:c>
      <x:c r="E125" s="5" t="str">
        <x:f>'02a_CSP_Contract_Alloc'!E125</x:f>
        <x:v>Microsoft</x:v>
      </x:c>
      <x:c r="F125" s="28" t="n">
        <x:f>SUMPRODUCT(('02_Inputs'!$A$2:$A$181=B125)*('02_Inputs'!$B$2:$B$181=C125)*('02_Inputs'!$C$2:$C$181=D125)*'02_Inputs'!$D$2:$D$181*'02_Inputs'!$E$2:$E$181/'02_Inputs'!$F$2:$F$181*'02_Inputs'!$G$2:$G$181*'02_Inputs'!$H$2:$H$181*1000)</x:f>
        <x:v>647.064</x:v>
      </x:c>
      <x:c r="G125" s="28" t="n">
        <x:f>'02a_CSP_Contract_Alloc'!F125</x:f>
        <x:v>1519</x:v>
      </x:c>
      <x:c r="H125" s="6" t="n">
        <x:f>'02a_CSP_Contract_Alloc'!G125</x:f>
        <x:v>0.39730086</x:v>
      </x:c>
      <x:c r="I125" s="28" t="n">
        <x:f>'02a_CSP_Contract_Alloc'!H125</x:f>
        <x:v>603.5000063399999</x:v>
      </x:c>
      <x:c r="J125" s="6" t="n">
        <x:f>'02a_CSP_Contract_Alloc'!I125</x:f>
        <x:v>0.57</x:v>
      </x:c>
      <x:c r="K125" s="28" t="n">
        <x:f>'02a_CSP_Contract_Alloc'!K125</x:f>
        <x:v>343.9950036137999</x:v>
      </x:c>
      <x:c r="L125" s="28" t="n">
        <x:f>SUMIFS('02a_CSP_Contract_Alloc'!$K$2:$K$305,'02a_CSP_Contract_Alloc'!$B$2:$B$305,B125,'02a_CSP_Contract_Alloc'!$C$2:$C$305,C125,'02a_CSP_Contract_Alloc'!$D$2:$D$305,D125)</x:f>
        <x:v>362.8050036137999</x:v>
      </x:c>
      <x:c r="M125" s="6" t="n">
        <x:f>IF(L125&gt;0,K125/L125,0)</x:f>
        <x:v>0.9481539675234938</x:v>
      </x:c>
      <x:c r="N125" s="28" t="n">
        <x:f>F125*M125</x:f>
        <x:v>613.516298841622</x:v>
      </x:c>
      <x:c r="O125" s="5" t="str">
        <x:f>'02a_CSP_Contract_Alloc'!L125</x:f>
        <x:v>epoch_csp_total_power_x_user_contract_share_seed</x:v>
      </x:c>
      <x:c r="P125" s="5" t="inlineStr">
        <x:is>
          <x:t xml:space="preserve">AI company inference power is normalized across CSPs by CSP total power * AI contract share * inference share.</x:t>
        </x:is>
      </x:c>
    </x:row>
    <x:row r="126">
      <x:c r="A126" s="5" t="str">
        <x:f>'02a_CSP_Contract_Alloc'!A126</x:f>
        <x:v>Bear|Microsoft|2027|Microsoft</x:v>
      </x:c>
      <x:c r="B126" s="5" t="str">
        <x:f>'02a_CSP_Contract_Alloc'!B126</x:f>
        <x:v>Bear</x:v>
      </x:c>
      <x:c r="C126" s="5" t="str">
        <x:f>'02a_CSP_Contract_Alloc'!C126</x:f>
        <x:v>Microsoft</x:v>
      </x:c>
      <x:c r="D126" s="5" t="n">
        <x:f>'02a_CSP_Contract_Alloc'!D126</x:f>
        <x:v>2027</x:v>
      </x:c>
      <x:c r="E126" s="5" t="str">
        <x:f>'02a_CSP_Contract_Alloc'!E126</x:f>
        <x:v>Microsoft</x:v>
      </x:c>
      <x:c r="F126" s="28" t="n">
        <x:f>SUMPRODUCT(('02_Inputs'!$A$2:$A$181=B126)*('02_Inputs'!$B$2:$B$181=C126)*('02_Inputs'!$C$2:$C$181=D126)*'02_Inputs'!$D$2:$D$181*'02_Inputs'!$E$2:$E$181/'02_Inputs'!$F$2:$F$181*'02_Inputs'!$G$2:$G$181*'02_Inputs'!$H$2:$H$181*1000)</x:f>
        <x:v>941.9006703575002</x:v>
      </x:c>
      <x:c r="G126" s="28" t="n">
        <x:f>'02a_CSP_Contract_Alloc'!F126</x:f>
        <x:v>2191</x:v>
      </x:c>
      <x:c r="H126" s="6" t="n">
        <x:f>'02a_CSP_Contract_Alloc'!G126</x:f>
        <x:v>0.58215427</x:v>
      </x:c>
      <x:c r="I126" s="28" t="n">
        <x:f>'02a_CSP_Contract_Alloc'!H126</x:f>
        <x:v>1275.50000557</x:v>
      </x:c>
      <x:c r="J126" s="6" t="n">
        <x:f>'02a_CSP_Contract_Alloc'!I126</x:f>
        <x:v>0.515</x:v>
      </x:c>
      <x:c r="K126" s="28" t="n">
        <x:f>'02a_CSP_Contract_Alloc'!K126</x:f>
        <x:v>656.88250286855</x:v>
      </x:c>
      <x:c r="L126" s="28" t="n">
        <x:f>SUMIFS('02a_CSP_Contract_Alloc'!$K$2:$K$305,'02a_CSP_Contract_Alloc'!$B$2:$B$305,B126,'02a_CSP_Contract_Alloc'!$C$2:$C$305,C126,'02a_CSP_Contract_Alloc'!$D$2:$D$305,D126)</x:f>
        <x:v>776.87750286855</x:v>
      </x:c>
      <x:c r="M126" s="6" t="n">
        <x:f>IF(L126&gt;0,K126/L126,0)</x:f>
        <x:v>0.8455419296389337</x:v>
      </x:c>
      <x:c r="N126" s="28" t="n">
        <x:f>F126*M126</x:f>
        <x:v>796.416510342286</x:v>
      </x:c>
      <x:c r="O126" s="5" t="str">
        <x:f>'02a_CSP_Contract_Alloc'!L126</x:f>
        <x:v>epoch_csp_total_power_x_user_contract_share_seed</x:v>
      </x:c>
      <x:c r="P126" s="5" t="inlineStr">
        <x:is>
          <x:t xml:space="preserve">AI company inference power is normalized across CSPs by CSP total power * AI contract share * inference share.</x:t>
        </x:is>
      </x:c>
    </x:row>
    <x:row r="127">
      <x:c r="A127" s="5" t="str">
        <x:f>'02a_CSP_Contract_Alloc'!A127</x:f>
        <x:v>Base|Microsoft|2027|Microsoft</x:v>
      </x:c>
      <x:c r="B127" s="5" t="str">
        <x:f>'02a_CSP_Contract_Alloc'!B127</x:f>
        <x:v>Base</x:v>
      </x:c>
      <x:c r="C127" s="5" t="str">
        <x:f>'02a_CSP_Contract_Alloc'!C127</x:f>
        <x:v>Microsoft</x:v>
      </x:c>
      <x:c r="D127" s="5" t="n">
        <x:f>'02a_CSP_Contract_Alloc'!D127</x:f>
        <x:v>2027</x:v>
      </x:c>
      <x:c r="E127" s="5" t="str">
        <x:f>'02a_CSP_Contract_Alloc'!E127</x:f>
        <x:v>Microsoft</x:v>
      </x:c>
      <x:c r="F127" s="28" t="n">
        <x:f>SUMPRODUCT(('02_Inputs'!$A$2:$A$181=B127)*('02_Inputs'!$B$2:$B$181=C127)*('02_Inputs'!$C$2:$C$181=D127)*'02_Inputs'!$D$2:$D$181*'02_Inputs'!$E$2:$E$181/'02_Inputs'!$F$2:$F$181*'02_Inputs'!$G$2:$G$181*'02_Inputs'!$H$2:$H$181*1000)</x:f>
        <x:v>1246.999994625</x:v>
      </x:c>
      <x:c r="G127" s="28" t="n">
        <x:f>'02a_CSP_Contract_Alloc'!F127</x:f>
        <x:v>2191</x:v>
      </x:c>
      <x:c r="H127" s="6" t="n">
        <x:f>'02a_CSP_Contract_Alloc'!G127</x:f>
        <x:v>0.58215427</x:v>
      </x:c>
      <x:c r="I127" s="28" t="n">
        <x:f>'02a_CSP_Contract_Alloc'!H127</x:f>
        <x:v>1275.50000557</x:v>
      </x:c>
      <x:c r="J127" s="6" t="n">
        <x:f>'02a_CSP_Contract_Alloc'!I127</x:f>
        <x:v>0.6</x:v>
      </x:c>
      <x:c r="K127" s="28" t="n">
        <x:f>'02a_CSP_Contract_Alloc'!K127</x:f>
        <x:v>765.300003342</x:v>
      </x:c>
      <x:c r="L127" s="28" t="n">
        <x:f>SUMIFS('02a_CSP_Contract_Alloc'!$K$2:$K$305,'02a_CSP_Contract_Alloc'!$B$2:$B$305,B127,'02a_CSP_Contract_Alloc'!$C$2:$C$305,C127,'02a_CSP_Contract_Alloc'!$D$2:$D$305,D127)</x:f>
        <x:v>905.1000033419999</x:v>
      </x:c>
      <x:c r="M127" s="6" t="n">
        <x:f>IF(L127&gt;0,K127/L127,0)</x:f>
        <x:v>0.8455419296389337</x:v>
      </x:c>
      <x:c r="N127" s="28" t="n">
        <x:f>F127*M127</x:f>
        <x:v>1054.3907817149625</x:v>
      </x:c>
      <x:c r="O127" s="5" t="str">
        <x:f>'02a_CSP_Contract_Alloc'!L127</x:f>
        <x:v>epoch_csp_total_power_x_user_contract_share_seed</x:v>
      </x:c>
      <x:c r="P127" s="5" t="inlineStr">
        <x:is>
          <x:t xml:space="preserve">AI company inference power is normalized across CSPs by CSP total power * AI contract share * inference share.</x:t>
        </x:is>
      </x:c>
    </x:row>
    <x:row r="128">
      <x:c r="A128" s="5" t="str">
        <x:f>'02a_CSP_Contract_Alloc'!A128</x:f>
        <x:v>Bull|Microsoft|2027|Microsoft</x:v>
      </x:c>
      <x:c r="B128" s="5" t="str">
        <x:f>'02a_CSP_Contract_Alloc'!B128</x:f>
        <x:v>Bull</x:v>
      </x:c>
      <x:c r="C128" s="5" t="str">
        <x:f>'02a_CSP_Contract_Alloc'!C128</x:f>
        <x:v>Microsoft</x:v>
      </x:c>
      <x:c r="D128" s="5" t="n">
        <x:f>'02a_CSP_Contract_Alloc'!D128</x:f>
        <x:v>2027</x:v>
      </x:c>
      <x:c r="E128" s="5" t="str">
        <x:f>'02a_CSP_Contract_Alloc'!E128</x:f>
        <x:v>Microsoft</x:v>
      </x:c>
      <x:c r="F128" s="28" t="n">
        <x:f>SUMPRODUCT(('02_Inputs'!$A$2:$A$181=B128)*('02_Inputs'!$B$2:$B$181=C128)*('02_Inputs'!$C$2:$C$181=D128)*'02_Inputs'!$D$2:$D$181*'02_Inputs'!$E$2:$E$181/'02_Inputs'!$F$2:$F$181*'02_Inputs'!$G$2:$G$181*'02_Inputs'!$H$2:$H$181*1000)</x:f>
        <x:v>1480.2477619510005</x:v>
      </x:c>
      <x:c r="G128" s="28" t="n">
        <x:f>'02a_CSP_Contract_Alloc'!F128</x:f>
        <x:v>2191</x:v>
      </x:c>
      <x:c r="H128" s="6" t="n">
        <x:f>'02a_CSP_Contract_Alloc'!G128</x:f>
        <x:v>0.58215427</x:v>
      </x:c>
      <x:c r="I128" s="28" t="n">
        <x:f>'02a_CSP_Contract_Alloc'!H128</x:f>
        <x:v>1275.50000557</x:v>
      </x:c>
      <x:c r="J128" s="6" t="n">
        <x:f>'02a_CSP_Contract_Alloc'!I128</x:f>
        <x:v>0.658</x:v>
      </x:c>
      <x:c r="K128" s="28" t="n">
        <x:f>'02a_CSP_Contract_Alloc'!K128</x:f>
        <x:v>839.27900366506</x:v>
      </x:c>
      <x:c r="L128" s="28" t="n">
        <x:f>SUMIFS('02a_CSP_Contract_Alloc'!$K$2:$K$305,'02a_CSP_Contract_Alloc'!$B$2:$B$305,B128,'02a_CSP_Contract_Alloc'!$C$2:$C$305,C128,'02a_CSP_Contract_Alloc'!$D$2:$D$305,D128)</x:f>
        <x:v>992.59300366506</x:v>
      </x:c>
      <x:c r="M128" s="6" t="n">
        <x:f>IF(L128&gt;0,K128/L128,0)</x:f>
        <x:v>0.8455419296389337</x:v>
      </x:c>
      <x:c r="N128" s="28" t="n">
        <x:f>F128*M128</x:f>
        <x:v>1251.6115489837618</x:v>
      </x:c>
      <x:c r="O128" s="5" t="str">
        <x:f>'02a_CSP_Contract_Alloc'!L128</x:f>
        <x:v>epoch_csp_total_power_x_user_contract_share_seed</x:v>
      </x:c>
      <x:c r="P128" s="5" t="inlineStr">
        <x:is>
          <x:t xml:space="preserve">AI company inference power is normalized across CSPs by CSP total power * AI contract share * inference share.</x:t>
        </x:is>
      </x:c>
    </x:row>
    <x:row r="129">
      <x:c r="A129" s="5" t="str">
        <x:f>'02a_CSP_Contract_Alloc'!A129</x:f>
        <x:v>Grid-Constrained / Efficiency-Upside|Microsoft|2027|Microsoft</x:v>
      </x:c>
      <x:c r="B129" s="5" t="str">
        <x:f>'02a_CSP_Contract_Alloc'!B129</x:f>
        <x:v>Grid-Constrained / Efficiency-Upside</x:v>
      </x:c>
      <x:c r="C129" s="5" t="str">
        <x:f>'02a_CSP_Contract_Alloc'!C129</x:f>
        <x:v>Microsoft</x:v>
      </x:c>
      <x:c r="D129" s="5" t="n">
        <x:f>'02a_CSP_Contract_Alloc'!D129</x:f>
        <x:v>2027</x:v>
      </x:c>
      <x:c r="E129" s="5" t="str">
        <x:f>'02a_CSP_Contract_Alloc'!E129</x:f>
        <x:v>Microsoft</x:v>
      </x:c>
      <x:c r="F129" s="28" t="n">
        <x:f>SUMPRODUCT(('02_Inputs'!$A$2:$A$181=B129)*('02_Inputs'!$B$2:$B$181=C129)*('02_Inputs'!$C$2:$C$181=D129)*'02_Inputs'!$D$2:$D$181*'02_Inputs'!$E$2:$E$181/'02_Inputs'!$F$2:$F$181*'02_Inputs'!$G$2:$G$181*'02_Inputs'!$H$2:$H$181*1000)</x:f>
        <x:v>1091.1250000000002</x:v>
      </x:c>
      <x:c r="G129" s="28" t="n">
        <x:f>'02a_CSP_Contract_Alloc'!F129</x:f>
        <x:v>2191</x:v>
      </x:c>
      <x:c r="H129" s="6" t="n">
        <x:f>'02a_CSP_Contract_Alloc'!G129</x:f>
        <x:v>0.58215427</x:v>
      </x:c>
      <x:c r="I129" s="28" t="n">
        <x:f>'02a_CSP_Contract_Alloc'!H129</x:f>
        <x:v>1275.50000557</x:v>
      </x:c>
      <x:c r="J129" s="6" t="n">
        <x:f>'02a_CSP_Contract_Alloc'!I129</x:f>
        <x:v>0.625</x:v>
      </x:c>
      <x:c r="K129" s="28" t="n">
        <x:f>'02a_CSP_Contract_Alloc'!K129</x:f>
        <x:v>797.18750348125</x:v>
      </x:c>
      <x:c r="L129" s="28" t="n">
        <x:f>SUMIFS('02a_CSP_Contract_Alloc'!$K$2:$K$305,'02a_CSP_Contract_Alloc'!$B$2:$B$305,B129,'02a_CSP_Contract_Alloc'!$C$2:$C$305,C129,'02a_CSP_Contract_Alloc'!$D$2:$D$305,D129)</x:f>
        <x:v>942.81250348125</x:v>
      </x:c>
      <x:c r="M129" s="6" t="n">
        <x:f>IF(L129&gt;0,K129/L129,0)</x:f>
        <x:v>0.8455419296389337</x:v>
      </x:c>
      <x:c r="N129" s="28" t="n">
        <x:f>F129*M129</x:f>
        <x:v>922.5919379772818</x:v>
      </x:c>
      <x:c r="O129" s="5" t="str">
        <x:f>'02a_CSP_Contract_Alloc'!L129</x:f>
        <x:v>epoch_csp_total_power_x_user_contract_share_seed</x:v>
      </x:c>
      <x:c r="P129" s="5" t="inlineStr">
        <x:is>
          <x:t xml:space="preserve">AI company inference power is normalized across CSPs by CSP total power * AI contract share * inference share.</x:t>
        </x:is>
      </x:c>
    </x:row>
    <x:row r="130">
      <x:c r="A130" s="5" t="str">
        <x:f>'02a_CSP_Contract_Alloc'!A130</x:f>
        <x:v>Bear|Microsoft|2028|Microsoft</x:v>
      </x:c>
      <x:c r="B130" s="5" t="str">
        <x:f>'02a_CSP_Contract_Alloc'!B130</x:f>
        <x:v>Bear</x:v>
      </x:c>
      <x:c r="C130" s="5" t="str">
        <x:f>'02a_CSP_Contract_Alloc'!C130</x:f>
        <x:v>Microsoft</x:v>
      </x:c>
      <x:c r="D130" s="5" t="n">
        <x:f>'02a_CSP_Contract_Alloc'!D130</x:f>
        <x:v>2028</x:v>
      </x:c>
      <x:c r="E130" s="5" t="str">
        <x:f>'02a_CSP_Contract_Alloc'!E130</x:f>
        <x:v>Microsoft</x:v>
      </x:c>
      <x:c r="F130" s="28" t="n">
        <x:f>SUMPRODUCT(('02_Inputs'!$A$2:$A$181=B130)*('02_Inputs'!$B$2:$B$181=C130)*('02_Inputs'!$C$2:$C$181=D130)*'02_Inputs'!$D$2:$D$181*'02_Inputs'!$E$2:$E$181/'02_Inputs'!$F$2:$F$181*'02_Inputs'!$G$2:$G$181*'02_Inputs'!$H$2:$H$181*1000)</x:f>
        <x:v>1380.5866686733334</x:v>
      </x:c>
      <x:c r="G130" s="28" t="n">
        <x:f>'02a_CSP_Contract_Alloc'!F130</x:f>
        <x:v>4085</x:v>
      </x:c>
      <x:c r="H130" s="6" t="n">
        <x:f>'02a_CSP_Contract_Alloc'!G130</x:f>
        <x:v>0.54406365</x:v>
      </x:c>
      <x:c r="I130" s="28" t="n">
        <x:f>'02a_CSP_Contract_Alloc'!H130</x:f>
        <x:v>2222.50001025</x:v>
      </x:c>
      <x:c r="J130" s="6" t="n">
        <x:f>'02a_CSP_Contract_Alloc'!I130</x:f>
        <x:v>0.56</x:v>
      </x:c>
      <x:c r="K130" s="28" t="n">
        <x:f>'02a_CSP_Contract_Alloc'!K130</x:f>
        <x:v>1244.60000574</x:v>
      </x:c>
      <x:c r="L130" s="28" t="n">
        <x:f>SUMIFS('02a_CSP_Contract_Alloc'!$K$2:$K$305,'02a_CSP_Contract_Alloc'!$B$2:$B$305,B130,'02a_CSP_Contract_Alloc'!$C$2:$C$305,C130,'02a_CSP_Contract_Alloc'!$D$2:$D$305,D130)</x:f>
        <x:v>1375.08000574</x:v>
      </x:c>
      <x:c r="M130" s="6" t="n">
        <x:f>IF(L130&gt;0,K130/L130,0)</x:f>
        <x:v>0.905110975757529</x:v>
      </x:c>
      <x:c r="N130" s="28" t="n">
        <x:f>F130*M130</x:f>
        <x:v>1249.5841468007573</x:v>
      </x:c>
      <x:c r="O130" s="5" t="str">
        <x:f>'02a_CSP_Contract_Alloc'!L130</x:f>
        <x:v>epoch_csp_total_power_x_user_contract_share_seed</x:v>
      </x:c>
      <x:c r="P130" s="5" t="inlineStr">
        <x:is>
          <x:t xml:space="preserve">AI company inference power is normalized across CSPs by CSP total power * AI contract share * inference share.</x:t>
        </x:is>
      </x:c>
    </x:row>
    <x:row r="131">
      <x:c r="A131" s="5" t="str">
        <x:f>'02a_CSP_Contract_Alloc'!A131</x:f>
        <x:v>Base|Microsoft|2028|Microsoft</x:v>
      </x:c>
      <x:c r="B131" s="5" t="str">
        <x:f>'02a_CSP_Contract_Alloc'!B131</x:f>
        <x:v>Base</x:v>
      </x:c>
      <x:c r="C131" s="5" t="str">
        <x:f>'02a_CSP_Contract_Alloc'!C131</x:f>
        <x:v>Microsoft</x:v>
      </x:c>
      <x:c r="D131" s="5" t="n">
        <x:f>'02a_CSP_Contract_Alloc'!D131</x:f>
        <x:v>2028</x:v>
      </x:c>
      <x:c r="E131" s="5" t="str">
        <x:f>'02a_CSP_Contract_Alloc'!E131</x:f>
        <x:v>Microsoft</x:v>
      </x:c>
      <x:c r="F131" s="28" t="n">
        <x:f>SUMPRODUCT(('02_Inputs'!$A$2:$A$181=B131)*('02_Inputs'!$B$2:$B$181=C131)*('02_Inputs'!$C$2:$C$181=D131)*'02_Inputs'!$D$2:$D$181*'02_Inputs'!$E$2:$E$181/'02_Inputs'!$F$2:$F$181*'02_Inputs'!$G$2:$G$181*'02_Inputs'!$H$2:$H$181*1000)</x:f>
        <x:v>1863.333347308334</x:v>
      </x:c>
      <x:c r="G131" s="28" t="n">
        <x:f>'02a_CSP_Contract_Alloc'!F131</x:f>
        <x:v>4085</x:v>
      </x:c>
      <x:c r="H131" s="6" t="n">
        <x:f>'02a_CSP_Contract_Alloc'!G131</x:f>
        <x:v>0.54406365</x:v>
      </x:c>
      <x:c r="I131" s="28" t="n">
        <x:f>'02a_CSP_Contract_Alloc'!H131</x:f>
        <x:v>2222.50001025</x:v>
      </x:c>
      <x:c r="J131" s="6" t="n">
        <x:f>'02a_CSP_Contract_Alloc'!I131</x:f>
        <x:v>0.65</x:v>
      </x:c>
      <x:c r="K131" s="28" t="n">
        <x:f>'02a_CSP_Contract_Alloc'!K131</x:f>
        <x:v>1444.6250066625</x:v>
      </x:c>
      <x:c r="L131" s="28" t="n">
        <x:f>SUMIFS('02a_CSP_Contract_Alloc'!$K$2:$K$305,'02a_CSP_Contract_Alloc'!$B$2:$B$305,B131,'02a_CSP_Contract_Alloc'!$C$2:$C$305,C131,'02a_CSP_Contract_Alloc'!$D$2:$D$305,D131)</x:f>
        <x:v>1596.0750066625</x:v>
      </x:c>
      <x:c r="M131" s="6" t="n">
        <x:f>IF(L131&gt;0,K131/L131,0)</x:f>
        <x:v>0.905110975757529</x:v>
      </x:c>
      <x:c r="N131" s="28" t="n">
        <x:f>F131*M131</x:f>
        <x:v>1686.5234641437887</x:v>
      </x:c>
      <x:c r="O131" s="5" t="str">
        <x:f>'02a_CSP_Contract_Alloc'!L131</x:f>
        <x:v>epoch_csp_total_power_x_user_contract_share_seed</x:v>
      </x:c>
      <x:c r="P131" s="5" t="inlineStr">
        <x:is>
          <x:t xml:space="preserve">AI company inference power is normalized across CSPs by CSP total power * AI contract share * inference share.</x:t>
        </x:is>
      </x:c>
    </x:row>
    <x:row r="132">
      <x:c r="A132" s="5" t="str">
        <x:f>'02a_CSP_Contract_Alloc'!A132</x:f>
        <x:v>Bull|Microsoft|2028|Microsoft</x:v>
      </x:c>
      <x:c r="B132" s="5" t="str">
        <x:f>'02a_CSP_Contract_Alloc'!B132</x:f>
        <x:v>Bull</x:v>
      </x:c>
      <x:c r="C132" s="5" t="str">
        <x:f>'02a_CSP_Contract_Alloc'!C132</x:f>
        <x:v>Microsoft</x:v>
      </x:c>
      <x:c r="D132" s="5" t="n">
        <x:f>'02a_CSP_Contract_Alloc'!D132</x:f>
        <x:v>2028</x:v>
      </x:c>
      <x:c r="E132" s="5" t="str">
        <x:f>'02a_CSP_Contract_Alloc'!E132</x:f>
        <x:v>Microsoft</x:v>
      </x:c>
      <x:c r="F132" s="28" t="n">
        <x:f>SUMPRODUCT(('02_Inputs'!$A$2:$A$181=B132)*('02_Inputs'!$B$2:$B$181=C132)*('02_Inputs'!$C$2:$C$181=D132)*'02_Inputs'!$D$2:$D$181*'02_Inputs'!$E$2:$E$181/'02_Inputs'!$F$2:$F$181*'02_Inputs'!$G$2:$G$181*'02_Inputs'!$H$2:$H$181*1000)</x:f>
        <x:v>2285.3783461437497</x:v>
      </x:c>
      <x:c r="G132" s="28" t="n">
        <x:f>'02a_CSP_Contract_Alloc'!F132</x:f>
        <x:v>4085</x:v>
      </x:c>
      <x:c r="H132" s="6" t="n">
        <x:f>'02a_CSP_Contract_Alloc'!G132</x:f>
        <x:v>0.54406365</x:v>
      </x:c>
      <x:c r="I132" s="28" t="n">
        <x:f>'02a_CSP_Contract_Alloc'!H132</x:f>
        <x:v>2222.50001025</x:v>
      </x:c>
      <x:c r="J132" s="6" t="n">
        <x:f>'02a_CSP_Contract_Alloc'!I132</x:f>
        <x:v>0.715</x:v>
      </x:c>
      <x:c r="K132" s="28" t="n">
        <x:f>'02a_CSP_Contract_Alloc'!K132</x:f>
        <x:v>1589.0875073287498</x:v>
      </x:c>
      <x:c r="L132" s="28" t="n">
        <x:f>SUMIFS('02a_CSP_Contract_Alloc'!$K$2:$K$305,'02a_CSP_Contract_Alloc'!$B$2:$B$305,B132,'02a_CSP_Contract_Alloc'!$C$2:$C$305,C132,'02a_CSP_Contract_Alloc'!$D$2:$D$305,D132)</x:f>
        <x:v>1755.6825073287498</x:v>
      </x:c>
      <x:c r="M132" s="6" t="n">
        <x:f>IF(L132&gt;0,K132/L132,0)</x:f>
        <x:v>0.905110975757529</x:v>
      </x:c>
      <x:c r="N132" s="28" t="n">
        <x:f>F132*M132</x:f>
        <x:v>2068.521024853297</x:v>
      </x:c>
      <x:c r="O132" s="5" t="str">
        <x:f>'02a_CSP_Contract_Alloc'!L132</x:f>
        <x:v>epoch_csp_total_power_x_user_contract_share_seed</x:v>
      </x:c>
      <x:c r="P132" s="5" t="inlineStr">
        <x:is>
          <x:t xml:space="preserve">AI company inference power is normalized across CSPs by CSP total power * AI contract share * inference share.</x:t>
        </x:is>
      </x:c>
    </x:row>
    <x:row r="133">
      <x:c r="A133" s="5" t="str">
        <x:f>'02a_CSP_Contract_Alloc'!A133</x:f>
        <x:v>Grid-Constrained / Efficiency-Upside|Microsoft|2028|Microsoft</x:v>
      </x:c>
      <x:c r="B133" s="5" t="str">
        <x:f>'02a_CSP_Contract_Alloc'!B133</x:f>
        <x:v>Grid-Constrained / Efficiency-Upside</x:v>
      </x:c>
      <x:c r="C133" s="5" t="str">
        <x:f>'02a_CSP_Contract_Alloc'!C133</x:f>
        <x:v>Microsoft</x:v>
      </x:c>
      <x:c r="D133" s="5" t="n">
        <x:f>'02a_CSP_Contract_Alloc'!D133</x:f>
        <x:v>2028</x:v>
      </x:c>
      <x:c r="E133" s="5" t="str">
        <x:f>'02a_CSP_Contract_Alloc'!E133</x:f>
        <x:v>Microsoft</x:v>
      </x:c>
      <x:c r="F133" s="28" t="n">
        <x:f>SUMPRODUCT(('02_Inputs'!$A$2:$A$181=B133)*('02_Inputs'!$B$2:$B$181=C133)*('02_Inputs'!$C$2:$C$181=D133)*'02_Inputs'!$D$2:$D$181*'02_Inputs'!$E$2:$E$181/'02_Inputs'!$F$2:$F$181*'02_Inputs'!$G$2:$G$181*'02_Inputs'!$H$2:$H$181*1000)</x:f>
        <x:v>1559.466659356667</x:v>
      </x:c>
      <x:c r="G133" s="28" t="n">
        <x:f>'02a_CSP_Contract_Alloc'!F133</x:f>
        <x:v>4085</x:v>
      </x:c>
      <x:c r="H133" s="6" t="n">
        <x:f>'02a_CSP_Contract_Alloc'!G133</x:f>
        <x:v>0.54406365</x:v>
      </x:c>
      <x:c r="I133" s="28" t="n">
        <x:f>'02a_CSP_Contract_Alloc'!H133</x:f>
        <x:v>2222.50001025</x:v>
      </x:c>
      <x:c r="J133" s="6" t="n">
        <x:f>'02a_CSP_Contract_Alloc'!I133</x:f>
        <x:v>0.68</x:v>
      </x:c>
      <x:c r="K133" s="28" t="n">
        <x:f>'02a_CSP_Contract_Alloc'!K133</x:f>
        <x:v>1511.30000697</x:v>
      </x:c>
      <x:c r="L133" s="28" t="n">
        <x:f>SUMIFS('02a_CSP_Contract_Alloc'!$K$2:$K$305,'02a_CSP_Contract_Alloc'!$B$2:$B$305,B133,'02a_CSP_Contract_Alloc'!$C$2:$C$305,C133,'02a_CSP_Contract_Alloc'!$D$2:$D$305,D133)</x:f>
        <x:v>1669.74000697</x:v>
      </x:c>
      <x:c r="M133" s="6" t="n">
        <x:f>IF(L133&gt;0,K133/L133,0)</x:f>
        <x:v>0.905110975757529</x:v>
      </x:c>
      <x:c r="N133" s="28" t="n">
        <x:f>F133*M133</x:f>
        <x:v>1411.490389711647</x:v>
      </x:c>
      <x:c r="O133" s="5" t="str">
        <x:f>'02a_CSP_Contract_Alloc'!L133</x:f>
        <x:v>epoch_csp_total_power_x_user_contract_share_seed</x:v>
      </x:c>
      <x:c r="P133" s="5" t="inlineStr">
        <x:is>
          <x:t xml:space="preserve">AI company inference power is normalized across CSPs by CSP total power * AI contract share * inference share.</x:t>
        </x:is>
      </x:c>
    </x:row>
    <x:row r="134">
      <x:c r="A134" s="5" t="str">
        <x:f>'02a_CSP_Contract_Alloc'!A134</x:f>
        <x:v>Bear|Microsoft|2029|Microsoft</x:v>
      </x:c>
      <x:c r="B134" s="5" t="str">
        <x:f>'02a_CSP_Contract_Alloc'!B134</x:f>
        <x:v>Bear</x:v>
      </x:c>
      <x:c r="C134" s="5" t="str">
        <x:f>'02a_CSP_Contract_Alloc'!C134</x:f>
        <x:v>Microsoft</x:v>
      </x:c>
      <x:c r="D134" s="5" t="n">
        <x:f>'02a_CSP_Contract_Alloc'!D134</x:f>
        <x:v>2029</x:v>
      </x:c>
      <x:c r="E134" s="5" t="str">
        <x:f>'02a_CSP_Contract_Alloc'!E134</x:f>
        <x:v>Microsoft</x:v>
      </x:c>
      <x:c r="F134" s="28" t="n">
        <x:f>SUMPRODUCT(('02_Inputs'!$A$2:$A$181=B134)*('02_Inputs'!$B$2:$B$181=C134)*('02_Inputs'!$C$2:$C$181=D134)*'02_Inputs'!$D$2:$D$181*'02_Inputs'!$E$2:$E$181/'02_Inputs'!$F$2:$F$181*'02_Inputs'!$G$2:$G$181*'02_Inputs'!$H$2:$H$181*1000)</x:f>
        <x:v>1857.470988076458</x:v>
      </x:c>
      <x:c r="G134" s="28" t="n">
        <x:f>'02a_CSP_Contract_Alloc'!F134</x:f>
        <x:v>4085</x:v>
      </x:c>
      <x:c r="H134" s="6" t="n">
        <x:f>'02a_CSP_Contract_Alloc'!G134</x:f>
        <x:v>0.54406365</x:v>
      </x:c>
      <x:c r="I134" s="28" t="n">
        <x:f>'02a_CSP_Contract_Alloc'!H134</x:f>
        <x:v>2222.50001025</x:v>
      </x:c>
      <x:c r="J134" s="6" t="n">
        <x:f>'02a_CSP_Contract_Alloc'!I134</x:f>
        <x:v>0.605</x:v>
      </x:c>
      <x:c r="K134" s="28" t="n">
        <x:f>'02a_CSP_Contract_Alloc'!K134</x:f>
        <x:v>1344.61250620125</x:v>
      </x:c>
      <x:c r="L134" s="28" t="n">
        <x:f>SUMIFS('02a_CSP_Contract_Alloc'!$K$2:$K$305,'02a_CSP_Contract_Alloc'!$B$2:$B$305,B134,'02a_CSP_Contract_Alloc'!$C$2:$C$305,C134,'02a_CSP_Contract_Alloc'!$D$2:$D$305,D134)</x:f>
        <x:v>1485.57750620125</x:v>
      </x:c>
      <x:c r="M134" s="6" t="n">
        <x:f>IF(L134&gt;0,K134/L134,0)</x:f>
        <x:v>0.9051109757575291</x:v>
      </x:c>
      <x:c r="N134" s="28" t="n">
        <x:f>F134*M134</x:f>
        <x:v>1681.2173784591846</x:v>
      </x:c>
      <x:c r="O134" s="5" t="str">
        <x:f>'02a_CSP_Contract_Alloc'!L134</x:f>
        <x:v>epoch_csp_total_power_x_user_contract_share_seed</x:v>
      </x:c>
      <x:c r="P134" s="5" t="inlineStr">
        <x:is>
          <x:t xml:space="preserve">AI company inference power is normalized across CSPs by CSP total power * AI contract share * inference share.</x:t>
        </x:is>
      </x:c>
    </x:row>
    <x:row r="135">
      <x:c r="A135" s="5" t="str">
        <x:f>'02a_CSP_Contract_Alloc'!A135</x:f>
        <x:v>Base|Microsoft|2029|Microsoft</x:v>
      </x:c>
      <x:c r="B135" s="5" t="str">
        <x:f>'02a_CSP_Contract_Alloc'!B135</x:f>
        <x:v>Base</x:v>
      </x:c>
      <x:c r="C135" s="5" t="str">
        <x:f>'02a_CSP_Contract_Alloc'!C135</x:f>
        <x:v>Microsoft</x:v>
      </x:c>
      <x:c r="D135" s="5" t="n">
        <x:f>'02a_CSP_Contract_Alloc'!D135</x:f>
        <x:v>2029</x:v>
      </x:c>
      <x:c r="E135" s="5" t="str">
        <x:f>'02a_CSP_Contract_Alloc'!E135</x:f>
        <x:v>Microsoft</x:v>
      </x:c>
      <x:c r="F135" s="28" t="n">
        <x:f>SUMPRODUCT(('02_Inputs'!$A$2:$A$181=B135)*('02_Inputs'!$B$2:$B$181=C135)*('02_Inputs'!$C$2:$C$181=D135)*'02_Inputs'!$D$2:$D$181*'02_Inputs'!$E$2:$E$181/'02_Inputs'!$F$2:$F$181*'02_Inputs'!$G$2:$G$181*'02_Inputs'!$H$2:$H$181*1000)</x:f>
        <x:v>2558.50001505</x:v>
      </x:c>
      <x:c r="G135" s="28" t="n">
        <x:f>'02a_CSP_Contract_Alloc'!F135</x:f>
        <x:v>4085</x:v>
      </x:c>
      <x:c r="H135" s="6" t="n">
        <x:f>'02a_CSP_Contract_Alloc'!G135</x:f>
        <x:v>0.54406365</x:v>
      </x:c>
      <x:c r="I135" s="28" t="n">
        <x:f>'02a_CSP_Contract_Alloc'!H135</x:f>
        <x:v>2222.50001025</x:v>
      </x:c>
      <x:c r="J135" s="6" t="n">
        <x:f>'02a_CSP_Contract_Alloc'!I135</x:f>
        <x:v>0.7</x:v>
      </x:c>
      <x:c r="K135" s="28" t="n">
        <x:f>'02a_CSP_Contract_Alloc'!K135</x:f>
        <x:v>1555.7500071749998</x:v>
      </x:c>
      <x:c r="L135" s="28" t="n">
        <x:f>SUMIFS('02a_CSP_Contract_Alloc'!$K$2:$K$305,'02a_CSP_Contract_Alloc'!$B$2:$B$305,B135,'02a_CSP_Contract_Alloc'!$C$2:$C$305,C135,'02a_CSP_Contract_Alloc'!$D$2:$D$305,D135)</x:f>
        <x:v>1718.8500071749997</x:v>
      </x:c>
      <x:c r="M135" s="6" t="n">
        <x:f>IF(L135&gt;0,K135/L135,0)</x:f>
        <x:v>0.9051109757575291</x:v>
      </x:c>
      <x:c r="N135" s="28" t="n">
        <x:f>F135*M135</x:f>
        <x:v>2315.7264450975586</x:v>
      </x:c>
      <x:c r="O135" s="5" t="str">
        <x:f>'02a_CSP_Contract_Alloc'!L135</x:f>
        <x:v>epoch_csp_total_power_x_user_contract_share_seed</x:v>
      </x:c>
      <x:c r="P135" s="5" t="inlineStr">
        <x:is>
          <x:t xml:space="preserve">AI company inference power is normalized across CSPs by CSP total power * AI contract share * inference share.</x:t>
        </x:is>
      </x:c>
    </x:row>
    <x:row r="136">
      <x:c r="A136" s="5" t="str">
        <x:f>'02a_CSP_Contract_Alloc'!A136</x:f>
        <x:v>Bull|Microsoft|2029|Microsoft</x:v>
      </x:c>
      <x:c r="B136" s="5" t="str">
        <x:f>'02a_CSP_Contract_Alloc'!B136</x:f>
        <x:v>Bull</x:v>
      </x:c>
      <x:c r="C136" s="5" t="str">
        <x:f>'02a_CSP_Contract_Alloc'!C136</x:f>
        <x:v>Microsoft</x:v>
      </x:c>
      <x:c r="D136" s="5" t="n">
        <x:f>'02a_CSP_Contract_Alloc'!D136</x:f>
        <x:v>2029</x:v>
      </x:c>
      <x:c r="E136" s="5" t="str">
        <x:f>'02a_CSP_Contract_Alloc'!E136</x:f>
        <x:v>Microsoft</x:v>
      </x:c>
      <x:c r="F136" s="28" t="n">
        <x:f>SUMPRODUCT(('02_Inputs'!$A$2:$A$181=B136)*('02_Inputs'!$B$2:$B$181=C136)*('02_Inputs'!$C$2:$C$181=D136)*'02_Inputs'!$D$2:$D$181*'02_Inputs'!$E$2:$E$181/'02_Inputs'!$F$2:$F$181*'02_Inputs'!$G$2:$G$181*'02_Inputs'!$H$2:$H$181*1000)</x:f>
        <x:v>3237.7165153521664</x:v>
      </x:c>
      <x:c r="G136" s="28" t="n">
        <x:f>'02a_CSP_Contract_Alloc'!F136</x:f>
        <x:v>4085</x:v>
      </x:c>
      <x:c r="H136" s="6" t="n">
        <x:f>'02a_CSP_Contract_Alloc'!G136</x:f>
        <x:v>0.54406365</x:v>
      </x:c>
      <x:c r="I136" s="28" t="n">
        <x:f>'02a_CSP_Contract_Alloc'!H136</x:f>
        <x:v>2222.50001025</x:v>
      </x:c>
      <x:c r="J136" s="6" t="n">
        <x:f>'02a_CSP_Contract_Alloc'!I136</x:f>
        <x:v>0.772</x:v>
      </x:c>
      <x:c r="K136" s="28" t="n">
        <x:f>'02a_CSP_Contract_Alloc'!K136</x:f>
        <x:v>1715.770007913</x:v>
      </x:c>
      <x:c r="L136" s="28" t="n">
        <x:f>SUMIFS('02a_CSP_Contract_Alloc'!$K$2:$K$305,'02a_CSP_Contract_Alloc'!$B$2:$B$305,B136,'02a_CSP_Contract_Alloc'!$C$2:$C$305,C136,'02a_CSP_Contract_Alloc'!$D$2:$D$305,D136)</x:f>
        <x:v>1895.646007913</x:v>
      </x:c>
      <x:c r="M136" s="6" t="n">
        <x:f>IF(L136&gt;0,K136/L136,0)</x:f>
        <x:v>0.9051109757575291</x:v>
      </x:c>
      <x:c r="N136" s="28" t="n">
        <x:f>F136*M136</x:f>
        <x:v>2930.492754436666</x:v>
      </x:c>
      <x:c r="O136" s="5" t="str">
        <x:f>'02a_CSP_Contract_Alloc'!L136</x:f>
        <x:v>epoch_csp_total_power_x_user_contract_share_seed</x:v>
      </x:c>
      <x:c r="P136" s="5" t="inlineStr">
        <x:is>
          <x:t xml:space="preserve">AI company inference power is normalized across CSPs by CSP total power * AI contract share * inference share.</x:t>
        </x:is>
      </x:c>
    </x:row>
    <x:row r="137">
      <x:c r="A137" s="5" t="str">
        <x:f>'02a_CSP_Contract_Alloc'!A137</x:f>
        <x:v>Grid-Constrained / Efficiency-Upside|Microsoft|2029|Microsoft</x:v>
      </x:c>
      <x:c r="B137" s="5" t="str">
        <x:f>'02a_CSP_Contract_Alloc'!B137</x:f>
        <x:v>Grid-Constrained / Efficiency-Upside</x:v>
      </x:c>
      <x:c r="C137" s="5" t="str">
        <x:f>'02a_CSP_Contract_Alloc'!C137</x:f>
        <x:v>Microsoft</x:v>
      </x:c>
      <x:c r="D137" s="5" t="n">
        <x:f>'02a_CSP_Contract_Alloc'!D137</x:f>
        <x:v>2029</x:v>
      </x:c>
      <x:c r="E137" s="5" t="str">
        <x:f>'02a_CSP_Contract_Alloc'!E137</x:f>
        <x:v>Microsoft</x:v>
      </x:c>
      <x:c r="F137" s="28" t="n">
        <x:f>SUMPRODUCT(('02_Inputs'!$A$2:$A$181=B137)*('02_Inputs'!$B$2:$B$181=C137)*('02_Inputs'!$C$2:$C$181=D137)*'02_Inputs'!$D$2:$D$181*'02_Inputs'!$E$2:$E$181/'02_Inputs'!$F$2:$F$181*'02_Inputs'!$G$2:$G$181*'02_Inputs'!$H$2:$H$181*1000)</x:f>
        <x:v>2041.6829907818749</x:v>
      </x:c>
      <x:c r="G137" s="28" t="n">
        <x:f>'02a_CSP_Contract_Alloc'!F137</x:f>
        <x:v>4085</x:v>
      </x:c>
      <x:c r="H137" s="6" t="n">
        <x:f>'02a_CSP_Contract_Alloc'!G137</x:f>
        <x:v>0.54406365</x:v>
      </x:c>
      <x:c r="I137" s="28" t="n">
        <x:f>'02a_CSP_Contract_Alloc'!H137</x:f>
        <x:v>2222.50001025</x:v>
      </x:c>
      <x:c r="J137" s="6" t="n">
        <x:f>'02a_CSP_Contract_Alloc'!I137</x:f>
        <x:v>0.735</x:v>
      </x:c>
      <x:c r="K137" s="28" t="n">
        <x:f>'02a_CSP_Contract_Alloc'!K137</x:f>
        <x:v>1633.53750753375</x:v>
      </x:c>
      <x:c r="L137" s="28" t="n">
        <x:f>SUMIFS('02a_CSP_Contract_Alloc'!$K$2:$K$305,'02a_CSP_Contract_Alloc'!$B$2:$B$305,B137,'02a_CSP_Contract_Alloc'!$C$2:$C$305,C137,'02a_CSP_Contract_Alloc'!$D$2:$D$305,D137)</x:f>
        <x:v>1804.7925075337498</x:v>
      </x:c>
      <x:c r="M137" s="6" t="n">
        <x:f>IF(L137&gt;0,K137/L137,0)</x:f>
        <x:v>0.9051109757575291</x:v>
      </x:c>
      <x:c r="N137" s="28" t="n">
        <x:f>F137*M137</x:f>
        <x:v>1847.949683974133</x:v>
      </x:c>
      <x:c r="O137" s="5" t="str">
        <x:f>'02a_CSP_Contract_Alloc'!L137</x:f>
        <x:v>epoch_csp_total_power_x_user_contract_share_seed</x:v>
      </x:c>
      <x:c r="P137" s="5" t="inlineStr">
        <x:is>
          <x:t xml:space="preserve">AI company inference power is normalized across CSPs by CSP total power * AI contract share * inference share.</x:t>
        </x:is>
      </x:c>
    </x:row>
    <x:row r="138">
      <x:c r="A138" s="5" t="str">
        <x:f>'02a_CSP_Contract_Alloc'!A138</x:f>
        <x:v>Bear|Microsoft|2030|Microsoft</x:v>
      </x:c>
      <x:c r="B138" s="5" t="str">
        <x:f>'02a_CSP_Contract_Alloc'!B138</x:f>
        <x:v>Bear</x:v>
      </x:c>
      <x:c r="C138" s="5" t="str">
        <x:f>'02a_CSP_Contract_Alloc'!C138</x:f>
        <x:v>Microsoft</x:v>
      </x:c>
      <x:c r="D138" s="5" t="n">
        <x:f>'02a_CSP_Contract_Alloc'!D138</x:f>
        <x:v>2030</x:v>
      </x:c>
      <x:c r="E138" s="5" t="str">
        <x:f>'02a_CSP_Contract_Alloc'!E138</x:f>
        <x:v>Microsoft</x:v>
      </x:c>
      <x:c r="F138" s="28" t="n">
        <x:f>SUMPRODUCT(('02_Inputs'!$A$2:$A$181=B138)*('02_Inputs'!$B$2:$B$181=C138)*('02_Inputs'!$C$2:$C$181=D138)*'02_Inputs'!$D$2:$D$181*'02_Inputs'!$E$2:$E$181/'02_Inputs'!$F$2:$F$181*'02_Inputs'!$G$2:$G$181*'02_Inputs'!$H$2:$H$181*1000)</x:f>
        <x:v>2368.2966713249994</x:v>
      </x:c>
      <x:c r="G138" s="28" t="n">
        <x:f>'02a_CSP_Contract_Alloc'!F138</x:f>
        <x:v>4085</x:v>
      </x:c>
      <x:c r="H138" s="6" t="n">
        <x:f>'02a_CSP_Contract_Alloc'!G138</x:f>
        <x:v>0.54406365</x:v>
      </x:c>
      <x:c r="I138" s="28" t="n">
        <x:f>'02a_CSP_Contract_Alloc'!H138</x:f>
        <x:v>2222.50001025</x:v>
      </x:c>
      <x:c r="J138" s="6" t="n">
        <x:f>'02a_CSP_Contract_Alloc'!I138</x:f>
        <x:v>0.65</x:v>
      </x:c>
      <x:c r="K138" s="28" t="n">
        <x:f>'02a_CSP_Contract_Alloc'!K138</x:f>
        <x:v>1444.6250066625</x:v>
      </x:c>
      <x:c r="L138" s="28" t="n">
        <x:f>SUMIFS('02a_CSP_Contract_Alloc'!$K$2:$K$305,'02a_CSP_Contract_Alloc'!$B$2:$B$305,B138,'02a_CSP_Contract_Alloc'!$C$2:$C$305,C138,'02a_CSP_Contract_Alloc'!$D$2:$D$305,D138)</x:f>
        <x:v>1596.0750066625</x:v>
      </x:c>
      <x:c r="M138" s="6" t="n">
        <x:f>IF(L138&gt;0,K138/L138,0)</x:f>
        <x:v>0.905110975757529</x:v>
      </x:c>
      <x:c r="N138" s="28" t="n">
        <x:f>F138*M138</x:f>
        <x:v>2143.571311066278</x:v>
      </x:c>
      <x:c r="O138" s="5" t="str">
        <x:f>'02a_CSP_Contract_Alloc'!L138</x:f>
        <x:v>epoch_csp_total_power_x_user_contract_share_seed</x:v>
      </x:c>
      <x:c r="P138" s="5" t="inlineStr">
        <x:is>
          <x:t xml:space="preserve">AI company inference power is normalized across CSPs by CSP total power * AI contract share * inference share.</x:t>
        </x:is>
      </x:c>
    </x:row>
    <x:row r="139">
      <x:c r="A139" s="5" t="str">
        <x:f>'02a_CSP_Contract_Alloc'!A139</x:f>
        <x:v>Base|Microsoft|2030|Microsoft</x:v>
      </x:c>
      <x:c r="B139" s="5" t="str">
        <x:f>'02a_CSP_Contract_Alloc'!B139</x:f>
        <x:v>Base</x:v>
      </x:c>
      <x:c r="C139" s="5" t="str">
        <x:f>'02a_CSP_Contract_Alloc'!C139</x:f>
        <x:v>Microsoft</x:v>
      </x:c>
      <x:c r="D139" s="5" t="n">
        <x:f>'02a_CSP_Contract_Alloc'!D139</x:f>
        <x:v>2030</x:v>
      </x:c>
      <x:c r="E139" s="5" t="str">
        <x:f>'02a_CSP_Contract_Alloc'!E139</x:f>
        <x:v>Microsoft</x:v>
      </x:c>
      <x:c r="F139" s="28" t="n">
        <x:f>SUMPRODUCT(('02_Inputs'!$A$2:$A$181=B139)*('02_Inputs'!$B$2:$B$181=C139)*('02_Inputs'!$C$2:$C$181=D139)*'02_Inputs'!$D$2:$D$181*'02_Inputs'!$E$2:$E$181/'02_Inputs'!$F$2:$F$181*'02_Inputs'!$G$2:$G$181*'02_Inputs'!$H$2:$H$181*1000)</x:f>
        <x:v>3332.5000053749995</x:v>
      </x:c>
      <x:c r="G139" s="28" t="n">
        <x:f>'02a_CSP_Contract_Alloc'!F139</x:f>
        <x:v>4085</x:v>
      </x:c>
      <x:c r="H139" s="6" t="n">
        <x:f>'02a_CSP_Contract_Alloc'!G139</x:f>
        <x:v>0.54406365</x:v>
      </x:c>
      <x:c r="I139" s="28" t="n">
        <x:f>'02a_CSP_Contract_Alloc'!H139</x:f>
        <x:v>2222.50001025</x:v>
      </x:c>
      <x:c r="J139" s="6" t="n">
        <x:f>'02a_CSP_Contract_Alloc'!I139</x:f>
        <x:v>0.75</x:v>
      </x:c>
      <x:c r="K139" s="28" t="n">
        <x:f>'02a_CSP_Contract_Alloc'!K139</x:f>
        <x:v>1666.8750076874999</x:v>
      </x:c>
      <x:c r="L139" s="28" t="n">
        <x:f>SUMIFS('02a_CSP_Contract_Alloc'!$K$2:$K$305,'02a_CSP_Contract_Alloc'!$B$2:$B$305,B139,'02a_CSP_Contract_Alloc'!$C$2:$C$305,C139,'02a_CSP_Contract_Alloc'!$D$2:$D$305,D139)</x:f>
        <x:v>1841.6250076874999</x:v>
      </x:c>
      <x:c r="M139" s="6" t="n">
        <x:f>IF(L139&gt;0,K139/L139,0)</x:f>
        <x:v>0.905110975757529</x:v>
      </x:c>
      <x:c r="N139" s="28" t="n">
        <x:f>F139*M139</x:f>
        <x:v>3016.2823315769365</x:v>
      </x:c>
      <x:c r="O139" s="5" t="str">
        <x:f>'02a_CSP_Contract_Alloc'!L139</x:f>
        <x:v>epoch_csp_total_power_x_user_contract_share_seed</x:v>
      </x:c>
      <x:c r="P139" s="5" t="inlineStr">
        <x:is>
          <x:t xml:space="preserve">AI company inference power is normalized across CSPs by CSP total power * AI contract share * inference share.</x:t>
        </x:is>
      </x:c>
    </x:row>
    <x:row r="140">
      <x:c r="A140" s="5" t="str">
        <x:f>'02a_CSP_Contract_Alloc'!A140</x:f>
        <x:v>Bull|Microsoft|2030|Microsoft</x:v>
      </x:c>
      <x:c r="B140" s="5" t="str">
        <x:f>'02a_CSP_Contract_Alloc'!B140</x:f>
        <x:v>Bull</x:v>
      </x:c>
      <x:c r="C140" s="5" t="str">
        <x:f>'02a_CSP_Contract_Alloc'!C140</x:f>
        <x:v>Microsoft</x:v>
      </x:c>
      <x:c r="D140" s="5" t="n">
        <x:f>'02a_CSP_Contract_Alloc'!D140</x:f>
        <x:v>2030</x:v>
      </x:c>
      <x:c r="E140" s="5" t="str">
        <x:f>'02a_CSP_Contract_Alloc'!E140</x:f>
        <x:v>Microsoft</x:v>
      </x:c>
      <x:c r="F140" s="28" t="n">
        <x:f>SUMPRODUCT(('02_Inputs'!$A$2:$A$181=B140)*('02_Inputs'!$B$2:$B$181=C140)*('02_Inputs'!$C$2:$C$181=D140)*'02_Inputs'!$D$2:$D$181*'02_Inputs'!$E$2:$E$181/'02_Inputs'!$F$2:$F$181*'02_Inputs'!$G$2:$G$181*'02_Inputs'!$H$2:$H$181*1000)</x:f>
        <x:v>4351.800672615</x:v>
      </x:c>
      <x:c r="G140" s="28" t="n">
        <x:f>'02a_CSP_Contract_Alloc'!F140</x:f>
        <x:v>4085</x:v>
      </x:c>
      <x:c r="H140" s="6" t="n">
        <x:f>'02a_CSP_Contract_Alloc'!G140</x:f>
        <x:v>0.54406365</x:v>
      </x:c>
      <x:c r="I140" s="28" t="n">
        <x:f>'02a_CSP_Contract_Alloc'!H140</x:f>
        <x:v>2222.50001025</x:v>
      </x:c>
      <x:c r="J140" s="6" t="n">
        <x:f>'02a_CSP_Contract_Alloc'!I140</x:f>
        <x:v>0.83</x:v>
      </x:c>
      <x:c r="K140" s="28" t="n">
        <x:f>'02a_CSP_Contract_Alloc'!K140</x:f>
        <x:v>1844.6750085074998</x:v>
      </x:c>
      <x:c r="L140" s="28" t="n">
        <x:f>SUMIFS('02a_CSP_Contract_Alloc'!$K$2:$K$305,'02a_CSP_Contract_Alloc'!$B$2:$B$305,B140,'02a_CSP_Contract_Alloc'!$C$2:$C$305,C140,'02a_CSP_Contract_Alloc'!$D$2:$D$305,D140)</x:f>
        <x:v>2038.0650085075</x:v>
      </x:c>
      <x:c r="M140" s="6" t="n">
        <x:f>IF(L140&gt;0,K140/L140,0)</x:f>
        <x:v>0.905110975757529</x:v>
      </x:c>
      <x:c r="N140" s="28" t="n">
        <x:f>F140*M140</x:f>
        <x:v>3938.8625530928334</x:v>
      </x:c>
      <x:c r="O140" s="5" t="str">
        <x:f>'02a_CSP_Contract_Alloc'!L140</x:f>
        <x:v>epoch_csp_total_power_x_user_contract_share_seed</x:v>
      </x:c>
      <x:c r="P140" s="5" t="inlineStr">
        <x:is>
          <x:t xml:space="preserve">AI company inference power is normalized across CSPs by CSP total power * AI contract share * inference share.</x:t>
        </x:is>
      </x:c>
    </x:row>
    <x:row r="141">
      <x:c r="A141" s="5" t="str">
        <x:f>'02a_CSP_Contract_Alloc'!A141</x:f>
        <x:v>Grid-Constrained / Efficiency-Upside|Microsoft|2030|Microsoft</x:v>
      </x:c>
      <x:c r="B141" s="5" t="str">
        <x:f>'02a_CSP_Contract_Alloc'!B141</x:f>
        <x:v>Grid-Constrained / Efficiency-Upside</x:v>
      </x:c>
      <x:c r="C141" s="5" t="str">
        <x:f>'02a_CSP_Contract_Alloc'!C141</x:f>
        <x:v>Microsoft</x:v>
      </x:c>
      <x:c r="D141" s="5" t="n">
        <x:f>'02a_CSP_Contract_Alloc'!D141</x:f>
        <x:v>2030</x:v>
      </x:c>
      <x:c r="E141" s="5" t="str">
        <x:f>'02a_CSP_Contract_Alloc'!E141</x:f>
        <x:v>Microsoft</x:v>
      </x:c>
      <x:c r="F141" s="28" t="n">
        <x:f>SUMPRODUCT(('02_Inputs'!$A$2:$A$181=B141)*('02_Inputs'!$B$2:$B$181=C141)*('02_Inputs'!$C$2:$C$181=D141)*'02_Inputs'!$D$2:$D$181*'02_Inputs'!$E$2:$E$181/'02_Inputs'!$F$2:$F$181*'02_Inputs'!$G$2:$G$181*'02_Inputs'!$H$2:$H$181*1000)</x:f>
        <x:v>2527.3680000000004</x:v>
      </x:c>
      <x:c r="G141" s="28" t="n">
        <x:f>'02a_CSP_Contract_Alloc'!F141</x:f>
        <x:v>4085</x:v>
      </x:c>
      <x:c r="H141" s="6" t="n">
        <x:f>'02a_CSP_Contract_Alloc'!G141</x:f>
        <x:v>0.54406365</x:v>
      </x:c>
      <x:c r="I141" s="28" t="n">
        <x:f>'02a_CSP_Contract_Alloc'!H141</x:f>
        <x:v>2222.50001025</x:v>
      </x:c>
      <x:c r="J141" s="6" t="n">
        <x:f>'02a_CSP_Contract_Alloc'!I141</x:f>
        <x:v>0.79</x:v>
      </x:c>
      <x:c r="K141" s="28" t="n">
        <x:f>'02a_CSP_Contract_Alloc'!K141</x:f>
        <x:v>1755.7750080975</x:v>
      </x:c>
      <x:c r="L141" s="28" t="n">
        <x:f>SUMIFS('02a_CSP_Contract_Alloc'!$K$2:$K$305,'02a_CSP_Contract_Alloc'!$B$2:$B$305,B141,'02a_CSP_Contract_Alloc'!$C$2:$C$305,C141,'02a_CSP_Contract_Alloc'!$D$2:$D$305,D141)</x:f>
        <x:v>1939.8450080974999</x:v>
      </x:c>
      <x:c r="M141" s="6" t="n">
        <x:f>IF(L141&gt;0,K141/L141,0)</x:f>
        <x:v>0.9051109757575291</x:v>
      </x:c>
      <x:c r="N141" s="28" t="n">
        <x:f>F141*M141</x:f>
        <x:v>2287.5485165783552</x:v>
      </x:c>
      <x:c r="O141" s="5" t="str">
        <x:f>'02a_CSP_Contract_Alloc'!L141</x:f>
        <x:v>epoch_csp_total_power_x_user_contract_share_seed</x:v>
      </x:c>
      <x:c r="P141" s="5" t="inlineStr">
        <x:is>
          <x:t xml:space="preserve">AI company inference power is normalized across CSPs by CSP total power * AI contract share * inference share.</x:t>
        </x:is>
      </x:c>
    </x:row>
    <x:row r="142">
      <x:c r="A142" s="5" t="str">
        <x:f>'02a_CSP_Contract_Alloc'!A142</x:f>
        <x:v>Bear|Microsoft|2026|Nscale</x:v>
      </x:c>
      <x:c r="B142" s="5" t="str">
        <x:f>'02a_CSP_Contract_Alloc'!B142</x:f>
        <x:v>Bear</x:v>
      </x:c>
      <x:c r="C142" s="5" t="str">
        <x:f>'02a_CSP_Contract_Alloc'!C142</x:f>
        <x:v>Microsoft</x:v>
      </x:c>
      <x:c r="D142" s="5" t="n">
        <x:f>'02a_CSP_Contract_Alloc'!D142</x:f>
        <x:v>2026</x:v>
      </x:c>
      <x:c r="E142" s="5" t="str">
        <x:f>'02a_CSP_Contract_Alloc'!E142</x:f>
        <x:v>Nscale</x:v>
      </x:c>
      <x:c r="F142" s="28" t="n">
        <x:f>SUMPRODUCT(('02_Inputs'!$A$2:$A$181=B142)*('02_Inputs'!$B$2:$B$181=C142)*('02_Inputs'!$C$2:$C$181=D142)*'02_Inputs'!$D$2:$D$181*'02_Inputs'!$E$2:$E$181/'02_Inputs'!$F$2:$F$181*'02_Inputs'!$G$2:$G$181*'02_Inputs'!$H$2:$H$181*1000)</x:f>
        <x:v>545.67</x:v>
      </x:c>
      <x:c r="G142" s="28" t="n">
        <x:f>'02a_CSP_Contract_Alloc'!F142</x:f>
        <x:v>33</x:v>
      </x:c>
      <x:c r="H142" s="6" t="n">
        <x:f>'02a_CSP_Contract_Alloc'!G142</x:f>
        <x:v>1</x:v>
      </x:c>
      <x:c r="I142" s="28" t="n">
        <x:f>'02a_CSP_Contract_Alloc'!H142</x:f>
        <x:v>33</x:v>
      </x:c>
      <x:c r="J142" s="6" t="n">
        <x:f>'02a_CSP_Contract_Alloc'!I142</x:f>
        <x:v>0.47</x:v>
      </x:c>
      <x:c r="K142" s="28" t="n">
        <x:f>'02a_CSP_Contract_Alloc'!K142</x:f>
        <x:v>15.51</x:v>
      </x:c>
      <x:c r="L142" s="28" t="n">
        <x:f>SUMIFS('02a_CSP_Contract_Alloc'!$K$2:$K$305,'02a_CSP_Contract_Alloc'!$B$2:$B$305,B142,'02a_CSP_Contract_Alloc'!$C$2:$C$305,C142,'02a_CSP_Contract_Alloc'!$D$2:$D$305,D142)</x:f>
        <x:v>299.1550029797999</x:v>
      </x:c>
      <x:c r="M142" s="6" t="n">
        <x:f>IF(L142&gt;0,K142/L142,0)</x:f>
        <x:v>0.05184603247650615</x:v>
      </x:c>
      <x:c r="N142" s="28" t="n">
        <x:f>F142*M142</x:f>
        <x:v>28.29082454145511</x:v>
      </x:c>
      <x:c r="O142" s="5" t="str">
        <x:f>'02a_CSP_Contract_Alloc'!L142</x:f>
        <x:v>epoch_csp_total_power_x_user_contract_share_seed</x:v>
      </x:c>
      <x:c r="P142" s="5" t="inlineStr">
        <x:is>
          <x:t xml:space="preserve">AI company inference power is normalized across CSPs by CSP total power * AI contract share * inference share.</x:t>
        </x:is>
      </x:c>
    </x:row>
    <x:row r="143">
      <x:c r="A143" s="5" t="str">
        <x:f>'02a_CSP_Contract_Alloc'!A143</x:f>
        <x:v>Base|Microsoft|2026|Nscale</x:v>
      </x:c>
      <x:c r="B143" s="5" t="str">
        <x:f>'02a_CSP_Contract_Alloc'!B143</x:f>
        <x:v>Base</x:v>
      </x:c>
      <x:c r="C143" s="5" t="str">
        <x:f>'02a_CSP_Contract_Alloc'!C143</x:f>
        <x:v>Microsoft</x:v>
      </x:c>
      <x:c r="D143" s="5" t="n">
        <x:f>'02a_CSP_Contract_Alloc'!D143</x:f>
        <x:v>2026</x:v>
      </x:c>
      <x:c r="E143" s="5" t="str">
        <x:f>'02a_CSP_Contract_Alloc'!E143</x:f>
        <x:v>Nscale</x:v>
      </x:c>
      <x:c r="F143" s="28" t="n">
        <x:f>SUMPRODUCT(('02_Inputs'!$A$2:$A$181=B143)*('02_Inputs'!$B$2:$B$181=C143)*('02_Inputs'!$C$2:$C$181=D143)*'02_Inputs'!$D$2:$D$181*'02_Inputs'!$E$2:$E$181/'02_Inputs'!$F$2:$F$181*'02_Inputs'!$G$2:$G$181*'02_Inputs'!$H$2:$H$181*1000)</x:f>
        <x:v>709.5000000000001</x:v>
      </x:c>
      <x:c r="G143" s="28" t="n">
        <x:f>'02a_CSP_Contract_Alloc'!F143</x:f>
        <x:v>33</x:v>
      </x:c>
      <x:c r="H143" s="6" t="n">
        <x:f>'02a_CSP_Contract_Alloc'!G143</x:f>
        <x:v>1</x:v>
      </x:c>
      <x:c r="I143" s="28" t="n">
        <x:f>'02a_CSP_Contract_Alloc'!H143</x:f>
        <x:v>33</x:v>
      </x:c>
      <x:c r="J143" s="6" t="n">
        <x:f>'02a_CSP_Contract_Alloc'!I143</x:f>
        <x:v>0.55</x:v>
      </x:c>
      <x:c r="K143" s="28" t="n">
        <x:f>'02a_CSP_Contract_Alloc'!K143</x:f>
        <x:v>18.150000000000002</x:v>
      </x:c>
      <x:c r="L143" s="28" t="n">
        <x:f>SUMIFS('02a_CSP_Contract_Alloc'!$K$2:$K$305,'02a_CSP_Contract_Alloc'!$B$2:$B$305,B143,'02a_CSP_Contract_Alloc'!$C$2:$C$305,C143,'02a_CSP_Contract_Alloc'!$D$2:$D$305,D143)</x:f>
        <x:v>350.07500348699995</x:v>
      </x:c>
      <x:c r="M143" s="6" t="n">
        <x:f>IF(L143&gt;0,K143/L143,0)</x:f>
        <x:v>0.05184603247650615</x:v>
      </x:c>
      <x:c r="N143" s="28" t="n">
        <x:f>F143*M143</x:f>
        <x:v>36.78476004208112</x:v>
      </x:c>
      <x:c r="O143" s="5" t="str">
        <x:f>'02a_CSP_Contract_Alloc'!L143</x:f>
        <x:v>epoch_csp_total_power_x_user_contract_share_seed</x:v>
      </x:c>
      <x:c r="P143" s="5" t="inlineStr">
        <x:is>
          <x:t xml:space="preserve">AI company inference power is normalized across CSPs by CSP total power * AI contract share * inference share.</x:t>
        </x:is>
      </x:c>
    </x:row>
    <x:row r="144">
      <x:c r="A144" s="5" t="str">
        <x:f>'02a_CSP_Contract_Alloc'!A144</x:f>
        <x:v>Bull|Microsoft|2026|Nscale</x:v>
      </x:c>
      <x:c r="B144" s="5" t="str">
        <x:f>'02a_CSP_Contract_Alloc'!B144</x:f>
        <x:v>Bull</x:v>
      </x:c>
      <x:c r="C144" s="5" t="str">
        <x:f>'02a_CSP_Contract_Alloc'!C144</x:f>
        <x:v>Microsoft</x:v>
      </x:c>
      <x:c r="D144" s="5" t="n">
        <x:f>'02a_CSP_Contract_Alloc'!D144</x:f>
        <x:v>2026</x:v>
      </x:c>
      <x:c r="E144" s="5" t="str">
        <x:f>'02a_CSP_Contract_Alloc'!E144</x:f>
        <x:v>Nscale</x:v>
      </x:c>
      <x:c r="F144" s="28" t="n">
        <x:f>SUMPRODUCT(('02_Inputs'!$A$2:$A$181=B144)*('02_Inputs'!$B$2:$B$181=C144)*('02_Inputs'!$C$2:$C$181=D144)*'02_Inputs'!$D$2:$D$181*'02_Inputs'!$E$2:$E$181/'02_Inputs'!$F$2:$F$181*'02_Inputs'!$G$2:$G$181*'02_Inputs'!$H$2:$H$181*1000)</x:f>
        <x:v>812.6999999999999</x:v>
      </x:c>
      <x:c r="G144" s="28" t="n">
        <x:f>'02a_CSP_Contract_Alloc'!F144</x:f>
        <x:v>33</x:v>
      </x:c>
      <x:c r="H144" s="6" t="n">
        <x:f>'02a_CSP_Contract_Alloc'!G144</x:f>
        <x:v>1</x:v>
      </x:c>
      <x:c r="I144" s="28" t="n">
        <x:f>'02a_CSP_Contract_Alloc'!H144</x:f>
        <x:v>33</x:v>
      </x:c>
      <x:c r="J144" s="6" t="n">
        <x:f>'02a_CSP_Contract_Alloc'!I144</x:f>
        <x:v>0.6</x:v>
      </x:c>
      <x:c r="K144" s="28" t="n">
        <x:f>'02a_CSP_Contract_Alloc'!K144</x:f>
        <x:v>19.8</x:v>
      </x:c>
      <x:c r="L144" s="28" t="n">
        <x:f>SUMIFS('02a_CSP_Contract_Alloc'!$K$2:$K$305,'02a_CSP_Contract_Alloc'!$B$2:$B$305,B144,'02a_CSP_Contract_Alloc'!$C$2:$C$305,C144,'02a_CSP_Contract_Alloc'!$D$2:$D$305,D144)</x:f>
        <x:v>381.90000380399994</x:v>
      </x:c>
      <x:c r="M144" s="6" t="n">
        <x:f>IF(L144&gt;0,K144/L144,0)</x:f>
        <x:v>0.05184603247650615</x:v>
      </x:c>
      <x:c r="N144" s="28" t="n">
        <x:f>F144*M144</x:f>
        <x:v>42.13527059365654</x:v>
      </x:c>
      <x:c r="O144" s="5" t="str">
        <x:f>'02a_CSP_Contract_Alloc'!L144</x:f>
        <x:v>epoch_csp_total_power_x_user_contract_share_seed</x:v>
      </x:c>
      <x:c r="P144" s="5" t="inlineStr">
        <x:is>
          <x:t xml:space="preserve">AI company inference power is normalized across CSPs by CSP total power * AI contract share * inference share.</x:t>
        </x:is>
      </x:c>
    </x:row>
    <x:row r="145">
      <x:c r="A145" s="5" t="str">
        <x:f>'02a_CSP_Contract_Alloc'!A145</x:f>
        <x:v>Grid-Constrained / Efficiency-Upside|Microsoft|2026|Nscale</x:v>
      </x:c>
      <x:c r="B145" s="5" t="str">
        <x:f>'02a_CSP_Contract_Alloc'!B145</x:f>
        <x:v>Grid-Constrained / Efficiency-Upside</x:v>
      </x:c>
      <x:c r="C145" s="5" t="str">
        <x:f>'02a_CSP_Contract_Alloc'!C145</x:f>
        <x:v>Microsoft</x:v>
      </x:c>
      <x:c r="D145" s="5" t="n">
        <x:f>'02a_CSP_Contract_Alloc'!D145</x:f>
        <x:v>2026</x:v>
      </x:c>
      <x:c r="E145" s="5" t="str">
        <x:f>'02a_CSP_Contract_Alloc'!E145</x:f>
        <x:v>Nscale</x:v>
      </x:c>
      <x:c r="F145" s="28" t="n">
        <x:f>SUMPRODUCT(('02_Inputs'!$A$2:$A$181=B145)*('02_Inputs'!$B$2:$B$181=C145)*('02_Inputs'!$C$2:$C$181=D145)*'02_Inputs'!$D$2:$D$181*'02_Inputs'!$E$2:$E$181/'02_Inputs'!$F$2:$F$181*'02_Inputs'!$G$2:$G$181*'02_Inputs'!$H$2:$H$181*1000)</x:f>
        <x:v>647.064</x:v>
      </x:c>
      <x:c r="G145" s="28" t="n">
        <x:f>'02a_CSP_Contract_Alloc'!F145</x:f>
        <x:v>33</x:v>
      </x:c>
      <x:c r="H145" s="6" t="n">
        <x:f>'02a_CSP_Contract_Alloc'!G145</x:f>
        <x:v>1</x:v>
      </x:c>
      <x:c r="I145" s="28" t="n">
        <x:f>'02a_CSP_Contract_Alloc'!H145</x:f>
        <x:v>33</x:v>
      </x:c>
      <x:c r="J145" s="6" t="n">
        <x:f>'02a_CSP_Contract_Alloc'!I145</x:f>
        <x:v>0.57</x:v>
      </x:c>
      <x:c r="K145" s="28" t="n">
        <x:f>'02a_CSP_Contract_Alloc'!K145</x:f>
        <x:v>18.81</x:v>
      </x:c>
      <x:c r="L145" s="28" t="n">
        <x:f>SUMIFS('02a_CSP_Contract_Alloc'!$K$2:$K$305,'02a_CSP_Contract_Alloc'!$B$2:$B$305,B145,'02a_CSP_Contract_Alloc'!$C$2:$C$305,C145,'02a_CSP_Contract_Alloc'!$D$2:$D$305,D145)</x:f>
        <x:v>362.8050036137999</x:v>
      </x:c>
      <x:c r="M145" s="6" t="n">
        <x:f>IF(L145&gt;0,K145/L145,0)</x:f>
        <x:v>0.05184603247650615</x:v>
      </x:c>
      <x:c r="N145" s="28" t="n">
        <x:f>F145*M145</x:f>
        <x:v>33.54770115837797</x:v>
      </x:c>
      <x:c r="O145" s="5" t="str">
        <x:f>'02a_CSP_Contract_Alloc'!L145</x:f>
        <x:v>epoch_csp_total_power_x_user_contract_share_seed</x:v>
      </x:c>
      <x:c r="P145" s="5" t="inlineStr">
        <x:is>
          <x:t xml:space="preserve">AI company inference power is normalized across CSPs by CSP total power * AI contract share * inference share.</x:t>
        </x:is>
      </x:c>
    </x:row>
    <x:row r="146">
      <x:c r="A146" s="5" t="str">
        <x:f>'02a_CSP_Contract_Alloc'!A146</x:f>
        <x:v>Bear|Microsoft|2027|Nscale</x:v>
      </x:c>
      <x:c r="B146" s="5" t="str">
        <x:f>'02a_CSP_Contract_Alloc'!B146</x:f>
        <x:v>Bear</x:v>
      </x:c>
      <x:c r="C146" s="5" t="str">
        <x:f>'02a_CSP_Contract_Alloc'!C146</x:f>
        <x:v>Microsoft</x:v>
      </x:c>
      <x:c r="D146" s="5" t="n">
        <x:f>'02a_CSP_Contract_Alloc'!D146</x:f>
        <x:v>2027</x:v>
      </x:c>
      <x:c r="E146" s="5" t="str">
        <x:f>'02a_CSP_Contract_Alloc'!E146</x:f>
        <x:v>Nscale</x:v>
      </x:c>
      <x:c r="F146" s="28" t="n">
        <x:f>SUMPRODUCT(('02_Inputs'!$A$2:$A$181=B146)*('02_Inputs'!$B$2:$B$181=C146)*('02_Inputs'!$C$2:$C$181=D146)*'02_Inputs'!$D$2:$D$181*'02_Inputs'!$E$2:$E$181/'02_Inputs'!$F$2:$F$181*'02_Inputs'!$G$2:$G$181*'02_Inputs'!$H$2:$H$181*1000)</x:f>
        <x:v>941.9006703575002</x:v>
      </x:c>
      <x:c r="G146" s="28" t="n">
        <x:f>'02a_CSP_Contract_Alloc'!F146</x:f>
        <x:v>233</x:v>
      </x:c>
      <x:c r="H146" s="6" t="n">
        <x:f>'02a_CSP_Contract_Alloc'!G146</x:f>
        <x:v>1</x:v>
      </x:c>
      <x:c r="I146" s="28" t="n">
        <x:f>'02a_CSP_Contract_Alloc'!H146</x:f>
        <x:v>233</x:v>
      </x:c>
      <x:c r="J146" s="6" t="n">
        <x:f>'02a_CSP_Contract_Alloc'!I146</x:f>
        <x:v>0.515</x:v>
      </x:c>
      <x:c r="K146" s="28" t="n">
        <x:f>'02a_CSP_Contract_Alloc'!K146</x:f>
        <x:v>119.995</x:v>
      </x:c>
      <x:c r="L146" s="28" t="n">
        <x:f>SUMIFS('02a_CSP_Contract_Alloc'!$K$2:$K$305,'02a_CSP_Contract_Alloc'!$B$2:$B$305,B146,'02a_CSP_Contract_Alloc'!$C$2:$C$305,C146,'02a_CSP_Contract_Alloc'!$D$2:$D$305,D146)</x:f>
        <x:v>776.87750286855</x:v>
      </x:c>
      <x:c r="M146" s="6" t="n">
        <x:f>IF(L146&gt;0,K146/L146,0)</x:f>
        <x:v>0.15445807036106632</x:v>
      </x:c>
      <x:c r="N146" s="28" t="n">
        <x:f>F146*M146</x:f>
        <x:v>145.4841600152143</x:v>
      </x:c>
      <x:c r="O146" s="5" t="str">
        <x:f>'02a_CSP_Contract_Alloc'!L146</x:f>
        <x:v>epoch_csp_total_power_x_user_contract_share_seed</x:v>
      </x:c>
      <x:c r="P146" s="5" t="inlineStr">
        <x:is>
          <x:t xml:space="preserve">AI company inference power is normalized across CSPs by CSP total power * AI contract share * inference share.</x:t>
        </x:is>
      </x:c>
    </x:row>
    <x:row r="147">
      <x:c r="A147" s="5" t="str">
        <x:f>'02a_CSP_Contract_Alloc'!A147</x:f>
        <x:v>Base|Microsoft|2027|Nscale</x:v>
      </x:c>
      <x:c r="B147" s="5" t="str">
        <x:f>'02a_CSP_Contract_Alloc'!B147</x:f>
        <x:v>Base</x:v>
      </x:c>
      <x:c r="C147" s="5" t="str">
        <x:f>'02a_CSP_Contract_Alloc'!C147</x:f>
        <x:v>Microsoft</x:v>
      </x:c>
      <x:c r="D147" s="5" t="n">
        <x:f>'02a_CSP_Contract_Alloc'!D147</x:f>
        <x:v>2027</x:v>
      </x:c>
      <x:c r="E147" s="5" t="str">
        <x:f>'02a_CSP_Contract_Alloc'!E147</x:f>
        <x:v>Nscale</x:v>
      </x:c>
      <x:c r="F147" s="28" t="n">
        <x:f>SUMPRODUCT(('02_Inputs'!$A$2:$A$181=B147)*('02_Inputs'!$B$2:$B$181=C147)*('02_Inputs'!$C$2:$C$181=D147)*'02_Inputs'!$D$2:$D$181*'02_Inputs'!$E$2:$E$181/'02_Inputs'!$F$2:$F$181*'02_Inputs'!$G$2:$G$181*'02_Inputs'!$H$2:$H$181*1000)</x:f>
        <x:v>1246.999994625</x:v>
      </x:c>
      <x:c r="G147" s="28" t="n">
        <x:f>'02a_CSP_Contract_Alloc'!F147</x:f>
        <x:v>233</x:v>
      </x:c>
      <x:c r="H147" s="6" t="n">
        <x:f>'02a_CSP_Contract_Alloc'!G147</x:f>
        <x:v>1</x:v>
      </x:c>
      <x:c r="I147" s="28" t="n">
        <x:f>'02a_CSP_Contract_Alloc'!H147</x:f>
        <x:v>233</x:v>
      </x:c>
      <x:c r="J147" s="6" t="n">
        <x:f>'02a_CSP_Contract_Alloc'!I147</x:f>
        <x:v>0.6</x:v>
      </x:c>
      <x:c r="K147" s="28" t="n">
        <x:f>'02a_CSP_Contract_Alloc'!K147</x:f>
        <x:v>139.79999999999998</x:v>
      </x:c>
      <x:c r="L147" s="28" t="n">
        <x:f>SUMIFS('02a_CSP_Contract_Alloc'!$K$2:$K$305,'02a_CSP_Contract_Alloc'!$B$2:$B$305,B147,'02a_CSP_Contract_Alloc'!$C$2:$C$305,C147,'02a_CSP_Contract_Alloc'!$D$2:$D$305,D147)</x:f>
        <x:v>905.1000033419999</x:v>
      </x:c>
      <x:c r="M147" s="6" t="n">
        <x:f>IF(L147&gt;0,K147/L147,0)</x:f>
        <x:v>0.15445807036106632</x:v>
      </x:c>
      <x:c r="N147" s="28" t="n">
        <x:f>F147*M147</x:f>
        <x:v>192.60921291003757</x:v>
      </x:c>
      <x:c r="O147" s="5" t="str">
        <x:f>'02a_CSP_Contract_Alloc'!L147</x:f>
        <x:v>epoch_csp_total_power_x_user_contract_share_seed</x:v>
      </x:c>
      <x:c r="P147" s="5" t="inlineStr">
        <x:is>
          <x:t xml:space="preserve">AI company inference power is normalized across CSPs by CSP total power * AI contract share * inference share.</x:t>
        </x:is>
      </x:c>
    </x:row>
    <x:row r="148">
      <x:c r="A148" s="5" t="str">
        <x:f>'02a_CSP_Contract_Alloc'!A148</x:f>
        <x:v>Bull|Microsoft|2027|Nscale</x:v>
      </x:c>
      <x:c r="B148" s="5" t="str">
        <x:f>'02a_CSP_Contract_Alloc'!B148</x:f>
        <x:v>Bull</x:v>
      </x:c>
      <x:c r="C148" s="5" t="str">
        <x:f>'02a_CSP_Contract_Alloc'!C148</x:f>
        <x:v>Microsoft</x:v>
      </x:c>
      <x:c r="D148" s="5" t="n">
        <x:f>'02a_CSP_Contract_Alloc'!D148</x:f>
        <x:v>2027</x:v>
      </x:c>
      <x:c r="E148" s="5" t="str">
        <x:f>'02a_CSP_Contract_Alloc'!E148</x:f>
        <x:v>Nscale</x:v>
      </x:c>
      <x:c r="F148" s="28" t="n">
        <x:f>SUMPRODUCT(('02_Inputs'!$A$2:$A$181=B148)*('02_Inputs'!$B$2:$B$181=C148)*('02_Inputs'!$C$2:$C$181=D148)*'02_Inputs'!$D$2:$D$181*'02_Inputs'!$E$2:$E$181/'02_Inputs'!$F$2:$F$181*'02_Inputs'!$G$2:$G$181*'02_Inputs'!$H$2:$H$181*1000)</x:f>
        <x:v>1480.2477619510005</x:v>
      </x:c>
      <x:c r="G148" s="28" t="n">
        <x:f>'02a_CSP_Contract_Alloc'!F148</x:f>
        <x:v>233</x:v>
      </x:c>
      <x:c r="H148" s="6" t="n">
        <x:f>'02a_CSP_Contract_Alloc'!G148</x:f>
        <x:v>1</x:v>
      </x:c>
      <x:c r="I148" s="28" t="n">
        <x:f>'02a_CSP_Contract_Alloc'!H148</x:f>
        <x:v>233</x:v>
      </x:c>
      <x:c r="J148" s="6" t="n">
        <x:f>'02a_CSP_Contract_Alloc'!I148</x:f>
        <x:v>0.658</x:v>
      </x:c>
      <x:c r="K148" s="28" t="n">
        <x:f>'02a_CSP_Contract_Alloc'!K148</x:f>
        <x:v>153.314</x:v>
      </x:c>
      <x:c r="L148" s="28" t="n">
        <x:f>SUMIFS('02a_CSP_Contract_Alloc'!$K$2:$K$305,'02a_CSP_Contract_Alloc'!$B$2:$B$305,B148,'02a_CSP_Contract_Alloc'!$C$2:$C$305,C148,'02a_CSP_Contract_Alloc'!$D$2:$D$305,D148)</x:f>
        <x:v>992.59300366506</x:v>
      </x:c>
      <x:c r="M148" s="6" t="n">
        <x:f>IF(L148&gt;0,K148/L148,0)</x:f>
        <x:v>0.15445807036106632</x:v>
      </x:c>
      <x:c r="N148" s="28" t="n">
        <x:f>F148*M148</x:f>
        <x:v>228.63621296723858</x:v>
      </x:c>
      <x:c r="O148" s="5" t="str">
        <x:f>'02a_CSP_Contract_Alloc'!L148</x:f>
        <x:v>epoch_csp_total_power_x_user_contract_share_seed</x:v>
      </x:c>
      <x:c r="P148" s="5" t="inlineStr">
        <x:is>
          <x:t xml:space="preserve">AI company inference power is normalized across CSPs by CSP total power * AI contract share * inference share.</x:t>
        </x:is>
      </x:c>
    </x:row>
    <x:row r="149">
      <x:c r="A149" s="5" t="str">
        <x:f>'02a_CSP_Contract_Alloc'!A149</x:f>
        <x:v>Grid-Constrained / Efficiency-Upside|Microsoft|2027|Nscale</x:v>
      </x:c>
      <x:c r="B149" s="5" t="str">
        <x:f>'02a_CSP_Contract_Alloc'!B149</x:f>
        <x:v>Grid-Constrained / Efficiency-Upside</x:v>
      </x:c>
      <x:c r="C149" s="5" t="str">
        <x:f>'02a_CSP_Contract_Alloc'!C149</x:f>
        <x:v>Microsoft</x:v>
      </x:c>
      <x:c r="D149" s="5" t="n">
        <x:f>'02a_CSP_Contract_Alloc'!D149</x:f>
        <x:v>2027</x:v>
      </x:c>
      <x:c r="E149" s="5" t="str">
        <x:f>'02a_CSP_Contract_Alloc'!E149</x:f>
        <x:v>Nscale</x:v>
      </x:c>
      <x:c r="F149" s="28" t="n">
        <x:f>SUMPRODUCT(('02_Inputs'!$A$2:$A$181=B149)*('02_Inputs'!$B$2:$B$181=C149)*('02_Inputs'!$C$2:$C$181=D149)*'02_Inputs'!$D$2:$D$181*'02_Inputs'!$E$2:$E$181/'02_Inputs'!$F$2:$F$181*'02_Inputs'!$G$2:$G$181*'02_Inputs'!$H$2:$H$181*1000)</x:f>
        <x:v>1091.1250000000002</x:v>
      </x:c>
      <x:c r="G149" s="28" t="n">
        <x:f>'02a_CSP_Contract_Alloc'!F149</x:f>
        <x:v>233</x:v>
      </x:c>
      <x:c r="H149" s="6" t="n">
        <x:f>'02a_CSP_Contract_Alloc'!G149</x:f>
        <x:v>1</x:v>
      </x:c>
      <x:c r="I149" s="28" t="n">
        <x:f>'02a_CSP_Contract_Alloc'!H149</x:f>
        <x:v>233</x:v>
      </x:c>
      <x:c r="J149" s="6" t="n">
        <x:f>'02a_CSP_Contract_Alloc'!I149</x:f>
        <x:v>0.625</x:v>
      </x:c>
      <x:c r="K149" s="28" t="n">
        <x:f>'02a_CSP_Contract_Alloc'!K149</x:f>
        <x:v>145.625</x:v>
      </x:c>
      <x:c r="L149" s="28" t="n">
        <x:f>SUMIFS('02a_CSP_Contract_Alloc'!$K$2:$K$305,'02a_CSP_Contract_Alloc'!$B$2:$B$305,B149,'02a_CSP_Contract_Alloc'!$C$2:$C$305,C149,'02a_CSP_Contract_Alloc'!$D$2:$D$305,D149)</x:f>
        <x:v>942.81250348125</x:v>
      </x:c>
      <x:c r="M149" s="6" t="n">
        <x:f>IF(L149&gt;0,K149/L149,0)</x:f>
        <x:v>0.15445807036106632</x:v>
      </x:c>
      <x:c r="N149" s="28" t="n">
        <x:f>F149*M149</x:f>
        <x:v>168.53306202271852</x:v>
      </x:c>
      <x:c r="O149" s="5" t="str">
        <x:f>'02a_CSP_Contract_Alloc'!L149</x:f>
        <x:v>epoch_csp_total_power_x_user_contract_share_seed</x:v>
      </x:c>
      <x:c r="P149" s="5" t="inlineStr">
        <x:is>
          <x:t xml:space="preserve">AI company inference power is normalized across CSPs by CSP total power * AI contract share * inference share.</x:t>
        </x:is>
      </x:c>
    </x:row>
    <x:row r="150">
      <x:c r="A150" s="5" t="str">
        <x:f>'02a_CSP_Contract_Alloc'!A150</x:f>
        <x:v>Bear|Microsoft|2028|Nscale</x:v>
      </x:c>
      <x:c r="B150" s="5" t="str">
        <x:f>'02a_CSP_Contract_Alloc'!B150</x:f>
        <x:v>Bear</x:v>
      </x:c>
      <x:c r="C150" s="5" t="str">
        <x:f>'02a_CSP_Contract_Alloc'!C150</x:f>
        <x:v>Microsoft</x:v>
      </x:c>
      <x:c r="D150" s="5" t="n">
        <x:f>'02a_CSP_Contract_Alloc'!D150</x:f>
        <x:v>2028</x:v>
      </x:c>
      <x:c r="E150" s="5" t="str">
        <x:f>'02a_CSP_Contract_Alloc'!E150</x:f>
        <x:v>Nscale</x:v>
      </x:c>
      <x:c r="F150" s="28" t="n">
        <x:f>SUMPRODUCT(('02_Inputs'!$A$2:$A$181=B150)*('02_Inputs'!$B$2:$B$181=C150)*('02_Inputs'!$C$2:$C$181=D150)*'02_Inputs'!$D$2:$D$181*'02_Inputs'!$E$2:$E$181/'02_Inputs'!$F$2:$F$181*'02_Inputs'!$G$2:$G$181*'02_Inputs'!$H$2:$H$181*1000)</x:f>
        <x:v>1380.5866686733334</x:v>
      </x:c>
      <x:c r="G150" s="28" t="n">
        <x:f>'02a_CSP_Contract_Alloc'!F150</x:f>
        <x:v>233</x:v>
      </x:c>
      <x:c r="H150" s="6" t="n">
        <x:f>'02a_CSP_Contract_Alloc'!G150</x:f>
        <x:v>1</x:v>
      </x:c>
      <x:c r="I150" s="28" t="n">
        <x:f>'02a_CSP_Contract_Alloc'!H150</x:f>
        <x:v>233</x:v>
      </x:c>
      <x:c r="J150" s="6" t="n">
        <x:f>'02a_CSP_Contract_Alloc'!I150</x:f>
        <x:v>0.56</x:v>
      </x:c>
      <x:c r="K150" s="28" t="n">
        <x:f>'02a_CSP_Contract_Alloc'!K150</x:f>
        <x:v>130.48000000000002</x:v>
      </x:c>
      <x:c r="L150" s="28" t="n">
        <x:f>SUMIFS('02a_CSP_Contract_Alloc'!$K$2:$K$305,'02a_CSP_Contract_Alloc'!$B$2:$B$305,B150,'02a_CSP_Contract_Alloc'!$C$2:$C$305,C150,'02a_CSP_Contract_Alloc'!$D$2:$D$305,D150)</x:f>
        <x:v>1375.08000574</x:v>
      </x:c>
      <x:c r="M150" s="6" t="n">
        <x:f>IF(L150&gt;0,K150/L150,0)</x:f>
        <x:v>0.094889024242471</x:v>
      </x:c>
      <x:c r="N150" s="28" t="n">
        <x:f>F150*M150</x:f>
        <x:v>131.0025218725762</x:v>
      </x:c>
      <x:c r="O150" s="5" t="str">
        <x:f>'02a_CSP_Contract_Alloc'!L150</x:f>
        <x:v>epoch_csp_total_power_x_user_contract_share_seed</x:v>
      </x:c>
      <x:c r="P150" s="5" t="inlineStr">
        <x:is>
          <x:t xml:space="preserve">AI company inference power is normalized across CSPs by CSP total power * AI contract share * inference share.</x:t>
        </x:is>
      </x:c>
    </x:row>
    <x:row r="151">
      <x:c r="A151" s="5" t="str">
        <x:f>'02a_CSP_Contract_Alloc'!A151</x:f>
        <x:v>Base|Microsoft|2028|Nscale</x:v>
      </x:c>
      <x:c r="B151" s="5" t="str">
        <x:f>'02a_CSP_Contract_Alloc'!B151</x:f>
        <x:v>Base</x:v>
      </x:c>
      <x:c r="C151" s="5" t="str">
        <x:f>'02a_CSP_Contract_Alloc'!C151</x:f>
        <x:v>Microsoft</x:v>
      </x:c>
      <x:c r="D151" s="5" t="n">
        <x:f>'02a_CSP_Contract_Alloc'!D151</x:f>
        <x:v>2028</x:v>
      </x:c>
      <x:c r="E151" s="5" t="str">
        <x:f>'02a_CSP_Contract_Alloc'!E151</x:f>
        <x:v>Nscale</x:v>
      </x:c>
      <x:c r="F151" s="28" t="n">
        <x:f>SUMPRODUCT(('02_Inputs'!$A$2:$A$181=B151)*('02_Inputs'!$B$2:$B$181=C151)*('02_Inputs'!$C$2:$C$181=D151)*'02_Inputs'!$D$2:$D$181*'02_Inputs'!$E$2:$E$181/'02_Inputs'!$F$2:$F$181*'02_Inputs'!$G$2:$G$181*'02_Inputs'!$H$2:$H$181*1000)</x:f>
        <x:v>1863.333347308334</x:v>
      </x:c>
      <x:c r="G151" s="28" t="n">
        <x:f>'02a_CSP_Contract_Alloc'!F151</x:f>
        <x:v>233</x:v>
      </x:c>
      <x:c r="H151" s="6" t="n">
        <x:f>'02a_CSP_Contract_Alloc'!G151</x:f>
        <x:v>1</x:v>
      </x:c>
      <x:c r="I151" s="28" t="n">
        <x:f>'02a_CSP_Contract_Alloc'!H151</x:f>
        <x:v>233</x:v>
      </x:c>
      <x:c r="J151" s="6" t="n">
        <x:f>'02a_CSP_Contract_Alloc'!I151</x:f>
        <x:v>0.65</x:v>
      </x:c>
      <x:c r="K151" s="28" t="n">
        <x:f>'02a_CSP_Contract_Alloc'!K151</x:f>
        <x:v>151.45000000000002</x:v>
      </x:c>
      <x:c r="L151" s="28" t="n">
        <x:f>SUMIFS('02a_CSP_Contract_Alloc'!$K$2:$K$305,'02a_CSP_Contract_Alloc'!$B$2:$B$305,B151,'02a_CSP_Contract_Alloc'!$C$2:$C$305,C151,'02a_CSP_Contract_Alloc'!$D$2:$D$305,D151)</x:f>
        <x:v>1596.0750066625</x:v>
      </x:c>
      <x:c r="M151" s="6" t="n">
        <x:f>IF(L151&gt;0,K151/L151,0)</x:f>
        <x:v>0.09488902424247099</x:v>
      </x:c>
      <x:c r="N151" s="28" t="n">
        <x:f>F151*M151</x:f>
        <x:v>176.8098831645451</x:v>
      </x:c>
      <x:c r="O151" s="5" t="str">
        <x:f>'02a_CSP_Contract_Alloc'!L151</x:f>
        <x:v>epoch_csp_total_power_x_user_contract_share_seed</x:v>
      </x:c>
      <x:c r="P151" s="5" t="inlineStr">
        <x:is>
          <x:t xml:space="preserve">AI company inference power is normalized across CSPs by CSP total power * AI contract share * inference share.</x:t>
        </x:is>
      </x:c>
    </x:row>
    <x:row r="152">
      <x:c r="A152" s="5" t="str">
        <x:f>'02a_CSP_Contract_Alloc'!A152</x:f>
        <x:v>Bull|Microsoft|2028|Nscale</x:v>
      </x:c>
      <x:c r="B152" s="5" t="str">
        <x:f>'02a_CSP_Contract_Alloc'!B152</x:f>
        <x:v>Bull</x:v>
      </x:c>
      <x:c r="C152" s="5" t="str">
        <x:f>'02a_CSP_Contract_Alloc'!C152</x:f>
        <x:v>Microsoft</x:v>
      </x:c>
      <x:c r="D152" s="5" t="n">
        <x:f>'02a_CSP_Contract_Alloc'!D152</x:f>
        <x:v>2028</x:v>
      </x:c>
      <x:c r="E152" s="5" t="str">
        <x:f>'02a_CSP_Contract_Alloc'!E152</x:f>
        <x:v>Nscale</x:v>
      </x:c>
      <x:c r="F152" s="28" t="n">
        <x:f>SUMPRODUCT(('02_Inputs'!$A$2:$A$181=B152)*('02_Inputs'!$B$2:$B$181=C152)*('02_Inputs'!$C$2:$C$181=D152)*'02_Inputs'!$D$2:$D$181*'02_Inputs'!$E$2:$E$181/'02_Inputs'!$F$2:$F$181*'02_Inputs'!$G$2:$G$181*'02_Inputs'!$H$2:$H$181*1000)</x:f>
        <x:v>2285.3783461437497</x:v>
      </x:c>
      <x:c r="G152" s="28" t="n">
        <x:f>'02a_CSP_Contract_Alloc'!F152</x:f>
        <x:v>233</x:v>
      </x:c>
      <x:c r="H152" s="6" t="n">
        <x:f>'02a_CSP_Contract_Alloc'!G152</x:f>
        <x:v>1</x:v>
      </x:c>
      <x:c r="I152" s="28" t="n">
        <x:f>'02a_CSP_Contract_Alloc'!H152</x:f>
        <x:v>233</x:v>
      </x:c>
      <x:c r="J152" s="6" t="n">
        <x:f>'02a_CSP_Contract_Alloc'!I152</x:f>
        <x:v>0.715</x:v>
      </x:c>
      <x:c r="K152" s="28" t="n">
        <x:f>'02a_CSP_Contract_Alloc'!K152</x:f>
        <x:v>166.595</x:v>
      </x:c>
      <x:c r="L152" s="28" t="n">
        <x:f>SUMIFS('02a_CSP_Contract_Alloc'!$K$2:$K$305,'02a_CSP_Contract_Alloc'!$B$2:$B$305,B152,'02a_CSP_Contract_Alloc'!$C$2:$C$305,C152,'02a_CSP_Contract_Alloc'!$D$2:$D$305,D152)</x:f>
        <x:v>1755.6825073287498</x:v>
      </x:c>
      <x:c r="M152" s="6" t="n">
        <x:f>IF(L152&gt;0,K152/L152,0)</x:f>
        <x:v>0.09488902424247099</x:v>
      </x:c>
      <x:c r="N152" s="28" t="n">
        <x:f>F152*M152</x:f>
        <x:v>216.85732129045252</x:v>
      </x:c>
      <x:c r="O152" s="5" t="str">
        <x:f>'02a_CSP_Contract_Alloc'!L152</x:f>
        <x:v>epoch_csp_total_power_x_user_contract_share_seed</x:v>
      </x:c>
      <x:c r="P152" s="5" t="inlineStr">
        <x:is>
          <x:t xml:space="preserve">AI company inference power is normalized across CSPs by CSP total power * AI contract share * inference share.</x:t>
        </x:is>
      </x:c>
    </x:row>
    <x:row r="153">
      <x:c r="A153" s="5" t="str">
        <x:f>'02a_CSP_Contract_Alloc'!A153</x:f>
        <x:v>Grid-Constrained / Efficiency-Upside|Microsoft|2028|Nscale</x:v>
      </x:c>
      <x:c r="B153" s="5" t="str">
        <x:f>'02a_CSP_Contract_Alloc'!B153</x:f>
        <x:v>Grid-Constrained / Efficiency-Upside</x:v>
      </x:c>
      <x:c r="C153" s="5" t="str">
        <x:f>'02a_CSP_Contract_Alloc'!C153</x:f>
        <x:v>Microsoft</x:v>
      </x:c>
      <x:c r="D153" s="5" t="n">
        <x:f>'02a_CSP_Contract_Alloc'!D153</x:f>
        <x:v>2028</x:v>
      </x:c>
      <x:c r="E153" s="5" t="str">
        <x:f>'02a_CSP_Contract_Alloc'!E153</x:f>
        <x:v>Nscale</x:v>
      </x:c>
      <x:c r="F153" s="28" t="n">
        <x:f>SUMPRODUCT(('02_Inputs'!$A$2:$A$181=B153)*('02_Inputs'!$B$2:$B$181=C153)*('02_Inputs'!$C$2:$C$181=D153)*'02_Inputs'!$D$2:$D$181*'02_Inputs'!$E$2:$E$181/'02_Inputs'!$F$2:$F$181*'02_Inputs'!$G$2:$G$181*'02_Inputs'!$H$2:$H$181*1000)</x:f>
        <x:v>1559.466659356667</x:v>
      </x:c>
      <x:c r="G153" s="28" t="n">
        <x:f>'02a_CSP_Contract_Alloc'!F153</x:f>
        <x:v>233</x:v>
      </x:c>
      <x:c r="H153" s="6" t="n">
        <x:f>'02a_CSP_Contract_Alloc'!G153</x:f>
        <x:v>1</x:v>
      </x:c>
      <x:c r="I153" s="28" t="n">
        <x:f>'02a_CSP_Contract_Alloc'!H153</x:f>
        <x:v>233</x:v>
      </x:c>
      <x:c r="J153" s="6" t="n">
        <x:f>'02a_CSP_Contract_Alloc'!I153</x:f>
        <x:v>0.68</x:v>
      </x:c>
      <x:c r="K153" s="28" t="n">
        <x:f>'02a_CSP_Contract_Alloc'!K153</x:f>
        <x:v>158.44</x:v>
      </x:c>
      <x:c r="L153" s="28" t="n">
        <x:f>SUMIFS('02a_CSP_Contract_Alloc'!$K$2:$K$305,'02a_CSP_Contract_Alloc'!$B$2:$B$305,B153,'02a_CSP_Contract_Alloc'!$C$2:$C$305,C153,'02a_CSP_Contract_Alloc'!$D$2:$D$305,D153)</x:f>
        <x:v>1669.74000697</x:v>
      </x:c>
      <x:c r="M153" s="6" t="n">
        <x:f>IF(L153&gt;0,K153/L153,0)</x:f>
        <x:v>0.09488902424247099</x:v>
      </x:c>
      <x:c r="N153" s="28" t="n">
        <x:f>F153*M153</x:f>
        <x:v>147.97626964502</x:v>
      </x:c>
      <x:c r="O153" s="5" t="str">
        <x:f>'02a_CSP_Contract_Alloc'!L153</x:f>
        <x:v>epoch_csp_total_power_x_user_contract_share_seed</x:v>
      </x:c>
      <x:c r="P153" s="5" t="inlineStr">
        <x:is>
          <x:t xml:space="preserve">AI company inference power is normalized across CSPs by CSP total power * AI contract share * inference share.</x:t>
        </x:is>
      </x:c>
    </x:row>
    <x:row r="154">
      <x:c r="A154" s="5" t="str">
        <x:f>'02a_CSP_Contract_Alloc'!A154</x:f>
        <x:v>Bear|Microsoft|2029|Nscale</x:v>
      </x:c>
      <x:c r="B154" s="5" t="str">
        <x:f>'02a_CSP_Contract_Alloc'!B154</x:f>
        <x:v>Bear</x:v>
      </x:c>
      <x:c r="C154" s="5" t="str">
        <x:f>'02a_CSP_Contract_Alloc'!C154</x:f>
        <x:v>Microsoft</x:v>
      </x:c>
      <x:c r="D154" s="5" t="n">
        <x:f>'02a_CSP_Contract_Alloc'!D154</x:f>
        <x:v>2029</x:v>
      </x:c>
      <x:c r="E154" s="5" t="str">
        <x:f>'02a_CSP_Contract_Alloc'!E154</x:f>
        <x:v>Nscale</x:v>
      </x:c>
      <x:c r="F154" s="28" t="n">
        <x:f>SUMPRODUCT(('02_Inputs'!$A$2:$A$181=B154)*('02_Inputs'!$B$2:$B$181=C154)*('02_Inputs'!$C$2:$C$181=D154)*'02_Inputs'!$D$2:$D$181*'02_Inputs'!$E$2:$E$181/'02_Inputs'!$F$2:$F$181*'02_Inputs'!$G$2:$G$181*'02_Inputs'!$H$2:$H$181*1000)</x:f>
        <x:v>1857.470988076458</x:v>
      </x:c>
      <x:c r="G154" s="28" t="n">
        <x:f>'02a_CSP_Contract_Alloc'!F154</x:f>
        <x:v>233</x:v>
      </x:c>
      <x:c r="H154" s="6" t="n">
        <x:f>'02a_CSP_Contract_Alloc'!G154</x:f>
        <x:v>1</x:v>
      </x:c>
      <x:c r="I154" s="28" t="n">
        <x:f>'02a_CSP_Contract_Alloc'!H154</x:f>
        <x:v>233</x:v>
      </x:c>
      <x:c r="J154" s="6" t="n">
        <x:f>'02a_CSP_Contract_Alloc'!I154</x:f>
        <x:v>0.605</x:v>
      </x:c>
      <x:c r="K154" s="28" t="n">
        <x:f>'02a_CSP_Contract_Alloc'!K154</x:f>
        <x:v>140.965</x:v>
      </x:c>
      <x:c r="L154" s="28" t="n">
        <x:f>SUMIFS('02a_CSP_Contract_Alloc'!$K$2:$K$305,'02a_CSP_Contract_Alloc'!$B$2:$B$305,B154,'02a_CSP_Contract_Alloc'!$C$2:$C$305,C154,'02a_CSP_Contract_Alloc'!$D$2:$D$305,D154)</x:f>
        <x:v>1485.57750620125</x:v>
      </x:c>
      <x:c r="M154" s="6" t="n">
        <x:f>IF(L154&gt;0,K154/L154,0)</x:f>
        <x:v>0.09488902424247099</x:v>
      </x:c>
      <x:c r="N154" s="28" t="n">
        <x:f>F154*M154</x:f>
        <x:v>176.25360961727358</x:v>
      </x:c>
      <x:c r="O154" s="5" t="str">
        <x:f>'02a_CSP_Contract_Alloc'!L154</x:f>
        <x:v>epoch_csp_total_power_x_user_contract_share_seed</x:v>
      </x:c>
      <x:c r="P154" s="5" t="inlineStr">
        <x:is>
          <x:t xml:space="preserve">AI company inference power is normalized across CSPs by CSP total power * AI contract share * inference share.</x:t>
        </x:is>
      </x:c>
    </x:row>
    <x:row r="155">
      <x:c r="A155" s="5" t="str">
        <x:f>'02a_CSP_Contract_Alloc'!A155</x:f>
        <x:v>Base|Microsoft|2029|Nscale</x:v>
      </x:c>
      <x:c r="B155" s="5" t="str">
        <x:f>'02a_CSP_Contract_Alloc'!B155</x:f>
        <x:v>Base</x:v>
      </x:c>
      <x:c r="C155" s="5" t="str">
        <x:f>'02a_CSP_Contract_Alloc'!C155</x:f>
        <x:v>Microsoft</x:v>
      </x:c>
      <x:c r="D155" s="5" t="n">
        <x:f>'02a_CSP_Contract_Alloc'!D155</x:f>
        <x:v>2029</x:v>
      </x:c>
      <x:c r="E155" s="5" t="str">
        <x:f>'02a_CSP_Contract_Alloc'!E155</x:f>
        <x:v>Nscale</x:v>
      </x:c>
      <x:c r="F155" s="28" t="n">
        <x:f>SUMPRODUCT(('02_Inputs'!$A$2:$A$181=B155)*('02_Inputs'!$B$2:$B$181=C155)*('02_Inputs'!$C$2:$C$181=D155)*'02_Inputs'!$D$2:$D$181*'02_Inputs'!$E$2:$E$181/'02_Inputs'!$F$2:$F$181*'02_Inputs'!$G$2:$G$181*'02_Inputs'!$H$2:$H$181*1000)</x:f>
        <x:v>2558.50001505</x:v>
      </x:c>
      <x:c r="G155" s="28" t="n">
        <x:f>'02a_CSP_Contract_Alloc'!F155</x:f>
        <x:v>233</x:v>
      </x:c>
      <x:c r="H155" s="6" t="n">
        <x:f>'02a_CSP_Contract_Alloc'!G155</x:f>
        <x:v>1</x:v>
      </x:c>
      <x:c r="I155" s="28" t="n">
        <x:f>'02a_CSP_Contract_Alloc'!H155</x:f>
        <x:v>233</x:v>
      </x:c>
      <x:c r="J155" s="6" t="n">
        <x:f>'02a_CSP_Contract_Alloc'!I155</x:f>
        <x:v>0.7</x:v>
      </x:c>
      <x:c r="K155" s="28" t="n">
        <x:f>'02a_CSP_Contract_Alloc'!K155</x:f>
        <x:v>163.1</x:v>
      </x:c>
      <x:c r="L155" s="28" t="n">
        <x:f>SUMIFS('02a_CSP_Contract_Alloc'!$K$2:$K$305,'02a_CSP_Contract_Alloc'!$B$2:$B$305,B155,'02a_CSP_Contract_Alloc'!$C$2:$C$305,C155,'02a_CSP_Contract_Alloc'!$D$2:$D$305,D155)</x:f>
        <x:v>1718.8500071749997</x:v>
      </x:c>
      <x:c r="M155" s="6" t="n">
        <x:f>IF(L155&gt;0,K155/L155,0)</x:f>
        <x:v>0.09488902424247099</x:v>
      </x:c>
      <x:c r="N155" s="28" t="n">
        <x:f>F155*M155</x:f>
        <x:v>242.77356995244185</x:v>
      </x:c>
      <x:c r="O155" s="5" t="str">
        <x:f>'02a_CSP_Contract_Alloc'!L155</x:f>
        <x:v>epoch_csp_total_power_x_user_contract_share_seed</x:v>
      </x:c>
      <x:c r="P155" s="5" t="inlineStr">
        <x:is>
          <x:t xml:space="preserve">AI company inference power is normalized across CSPs by CSP total power * AI contract share * inference share.</x:t>
        </x:is>
      </x:c>
    </x:row>
    <x:row r="156">
      <x:c r="A156" s="5" t="str">
        <x:f>'02a_CSP_Contract_Alloc'!A156</x:f>
        <x:v>Bull|Microsoft|2029|Nscale</x:v>
      </x:c>
      <x:c r="B156" s="5" t="str">
        <x:f>'02a_CSP_Contract_Alloc'!B156</x:f>
        <x:v>Bull</x:v>
      </x:c>
      <x:c r="C156" s="5" t="str">
        <x:f>'02a_CSP_Contract_Alloc'!C156</x:f>
        <x:v>Microsoft</x:v>
      </x:c>
      <x:c r="D156" s="5" t="n">
        <x:f>'02a_CSP_Contract_Alloc'!D156</x:f>
        <x:v>2029</x:v>
      </x:c>
      <x:c r="E156" s="5" t="str">
        <x:f>'02a_CSP_Contract_Alloc'!E156</x:f>
        <x:v>Nscale</x:v>
      </x:c>
      <x:c r="F156" s="28" t="n">
        <x:f>SUMPRODUCT(('02_Inputs'!$A$2:$A$181=B156)*('02_Inputs'!$B$2:$B$181=C156)*('02_Inputs'!$C$2:$C$181=D156)*'02_Inputs'!$D$2:$D$181*'02_Inputs'!$E$2:$E$181/'02_Inputs'!$F$2:$F$181*'02_Inputs'!$G$2:$G$181*'02_Inputs'!$H$2:$H$181*1000)</x:f>
        <x:v>3237.7165153521664</x:v>
      </x:c>
      <x:c r="G156" s="28" t="n">
        <x:f>'02a_CSP_Contract_Alloc'!F156</x:f>
        <x:v>233</x:v>
      </x:c>
      <x:c r="H156" s="6" t="n">
        <x:f>'02a_CSP_Contract_Alloc'!G156</x:f>
        <x:v>1</x:v>
      </x:c>
      <x:c r="I156" s="28" t="n">
        <x:f>'02a_CSP_Contract_Alloc'!H156</x:f>
        <x:v>233</x:v>
      </x:c>
      <x:c r="J156" s="6" t="n">
        <x:f>'02a_CSP_Contract_Alloc'!I156</x:f>
        <x:v>0.772</x:v>
      </x:c>
      <x:c r="K156" s="28" t="n">
        <x:f>'02a_CSP_Contract_Alloc'!K156</x:f>
        <x:v>179.876</x:v>
      </x:c>
      <x:c r="L156" s="28" t="n">
        <x:f>SUMIFS('02a_CSP_Contract_Alloc'!$K$2:$K$305,'02a_CSP_Contract_Alloc'!$B$2:$B$305,B156,'02a_CSP_Contract_Alloc'!$C$2:$C$305,C156,'02a_CSP_Contract_Alloc'!$D$2:$D$305,D156)</x:f>
        <x:v>1895.646007913</x:v>
      </x:c>
      <x:c r="M156" s="6" t="n">
        <x:f>IF(L156&gt;0,K156/L156,0)</x:f>
        <x:v>0.09488902424247099</x:v>
      </x:c>
      <x:c r="N156" s="28" t="n">
        <x:f>F156*M156</x:f>
        <x:v>307.2237609155004</x:v>
      </x:c>
      <x:c r="O156" s="5" t="str">
        <x:f>'02a_CSP_Contract_Alloc'!L156</x:f>
        <x:v>epoch_csp_total_power_x_user_contract_share_seed</x:v>
      </x:c>
      <x:c r="P156" s="5" t="inlineStr">
        <x:is>
          <x:t xml:space="preserve">AI company inference power is normalized across CSPs by CSP total power * AI contract share * inference share.</x:t>
        </x:is>
      </x:c>
    </x:row>
    <x:row r="157">
      <x:c r="A157" s="5" t="str">
        <x:f>'02a_CSP_Contract_Alloc'!A157</x:f>
        <x:v>Grid-Constrained / Efficiency-Upside|Microsoft|2029|Nscale</x:v>
      </x:c>
      <x:c r="B157" s="5" t="str">
        <x:f>'02a_CSP_Contract_Alloc'!B157</x:f>
        <x:v>Grid-Constrained / Efficiency-Upside</x:v>
      </x:c>
      <x:c r="C157" s="5" t="str">
        <x:f>'02a_CSP_Contract_Alloc'!C157</x:f>
        <x:v>Microsoft</x:v>
      </x:c>
      <x:c r="D157" s="5" t="n">
        <x:f>'02a_CSP_Contract_Alloc'!D157</x:f>
        <x:v>2029</x:v>
      </x:c>
      <x:c r="E157" s="5" t="str">
        <x:f>'02a_CSP_Contract_Alloc'!E157</x:f>
        <x:v>Nscale</x:v>
      </x:c>
      <x:c r="F157" s="28" t="n">
        <x:f>SUMPRODUCT(('02_Inputs'!$A$2:$A$181=B157)*('02_Inputs'!$B$2:$B$181=C157)*('02_Inputs'!$C$2:$C$181=D157)*'02_Inputs'!$D$2:$D$181*'02_Inputs'!$E$2:$E$181/'02_Inputs'!$F$2:$F$181*'02_Inputs'!$G$2:$G$181*'02_Inputs'!$H$2:$H$181*1000)</x:f>
        <x:v>2041.6829907818749</x:v>
      </x:c>
      <x:c r="G157" s="28" t="n">
        <x:f>'02a_CSP_Contract_Alloc'!F157</x:f>
        <x:v>233</x:v>
      </x:c>
      <x:c r="H157" s="6" t="n">
        <x:f>'02a_CSP_Contract_Alloc'!G157</x:f>
        <x:v>1</x:v>
      </x:c>
      <x:c r="I157" s="28" t="n">
        <x:f>'02a_CSP_Contract_Alloc'!H157</x:f>
        <x:v>233</x:v>
      </x:c>
      <x:c r="J157" s="6" t="n">
        <x:f>'02a_CSP_Contract_Alloc'!I157</x:f>
        <x:v>0.735</x:v>
      </x:c>
      <x:c r="K157" s="28" t="n">
        <x:f>'02a_CSP_Contract_Alloc'!K157</x:f>
        <x:v>171.255</x:v>
      </x:c>
      <x:c r="L157" s="28" t="n">
        <x:f>SUMIFS('02a_CSP_Contract_Alloc'!$K$2:$K$305,'02a_CSP_Contract_Alloc'!$B$2:$B$305,B157,'02a_CSP_Contract_Alloc'!$C$2:$C$305,C157,'02a_CSP_Contract_Alloc'!$D$2:$D$305,D157)</x:f>
        <x:v>1804.7925075337498</x:v>
      </x:c>
      <x:c r="M157" s="6" t="n">
        <x:f>IF(L157&gt;0,K157/L157,0)</x:f>
        <x:v>0.09488902424247099</x:v>
      </x:c>
      <x:c r="N157" s="28" t="n">
        <x:f>F157*M157</x:f>
        <x:v>193.733306807742</x:v>
      </x:c>
      <x:c r="O157" s="5" t="str">
        <x:f>'02a_CSP_Contract_Alloc'!L157</x:f>
        <x:v>epoch_csp_total_power_x_user_contract_share_seed</x:v>
      </x:c>
      <x:c r="P157" s="5" t="inlineStr">
        <x:is>
          <x:t xml:space="preserve">AI company inference power is normalized across CSPs by CSP total power * AI contract share * inference share.</x:t>
        </x:is>
      </x:c>
    </x:row>
    <x:row r="158">
      <x:c r="A158" s="5" t="str">
        <x:f>'02a_CSP_Contract_Alloc'!A158</x:f>
        <x:v>Bear|Microsoft|2030|Nscale</x:v>
      </x:c>
      <x:c r="B158" s="5" t="str">
        <x:f>'02a_CSP_Contract_Alloc'!B158</x:f>
        <x:v>Bear</x:v>
      </x:c>
      <x:c r="C158" s="5" t="str">
        <x:f>'02a_CSP_Contract_Alloc'!C158</x:f>
        <x:v>Microsoft</x:v>
      </x:c>
      <x:c r="D158" s="5" t="n">
        <x:f>'02a_CSP_Contract_Alloc'!D158</x:f>
        <x:v>2030</x:v>
      </x:c>
      <x:c r="E158" s="5" t="str">
        <x:f>'02a_CSP_Contract_Alloc'!E158</x:f>
        <x:v>Nscale</x:v>
      </x:c>
      <x:c r="F158" s="28" t="n">
        <x:f>SUMPRODUCT(('02_Inputs'!$A$2:$A$181=B158)*('02_Inputs'!$B$2:$B$181=C158)*('02_Inputs'!$C$2:$C$181=D158)*'02_Inputs'!$D$2:$D$181*'02_Inputs'!$E$2:$E$181/'02_Inputs'!$F$2:$F$181*'02_Inputs'!$G$2:$G$181*'02_Inputs'!$H$2:$H$181*1000)</x:f>
        <x:v>2368.2966713249994</x:v>
      </x:c>
      <x:c r="G158" s="28" t="n">
        <x:f>'02a_CSP_Contract_Alloc'!F158</x:f>
        <x:v>233</x:v>
      </x:c>
      <x:c r="H158" s="6" t="n">
        <x:f>'02a_CSP_Contract_Alloc'!G158</x:f>
        <x:v>1</x:v>
      </x:c>
      <x:c r="I158" s="28" t="n">
        <x:f>'02a_CSP_Contract_Alloc'!H158</x:f>
        <x:v>233</x:v>
      </x:c>
      <x:c r="J158" s="6" t="n">
        <x:f>'02a_CSP_Contract_Alloc'!I158</x:f>
        <x:v>0.65</x:v>
      </x:c>
      <x:c r="K158" s="28" t="n">
        <x:f>'02a_CSP_Contract_Alloc'!K158</x:f>
        <x:v>151.45000000000002</x:v>
      </x:c>
      <x:c r="L158" s="28" t="n">
        <x:f>SUMIFS('02a_CSP_Contract_Alloc'!$K$2:$K$305,'02a_CSP_Contract_Alloc'!$B$2:$B$305,B158,'02a_CSP_Contract_Alloc'!$C$2:$C$305,C158,'02a_CSP_Contract_Alloc'!$D$2:$D$305,D158)</x:f>
        <x:v>1596.0750066625</x:v>
      </x:c>
      <x:c r="M158" s="6" t="n">
        <x:f>IF(L158&gt;0,K158/L158,0)</x:f>
        <x:v>0.09488902424247099</x:v>
      </x:c>
      <x:c r="N158" s="28" t="n">
        <x:f>F158*M158</x:f>
        <x:v>224.72536025872122</x:v>
      </x:c>
      <x:c r="O158" s="5" t="str">
        <x:f>'02a_CSP_Contract_Alloc'!L158</x:f>
        <x:v>epoch_csp_total_power_x_user_contract_share_seed</x:v>
      </x:c>
      <x:c r="P158" s="5" t="inlineStr">
        <x:is>
          <x:t xml:space="preserve">AI company inference power is normalized across CSPs by CSP total power * AI contract share * inference share.</x:t>
        </x:is>
      </x:c>
    </x:row>
    <x:row r="159">
      <x:c r="A159" s="5" t="str">
        <x:f>'02a_CSP_Contract_Alloc'!A159</x:f>
        <x:v>Base|Microsoft|2030|Nscale</x:v>
      </x:c>
      <x:c r="B159" s="5" t="str">
        <x:f>'02a_CSP_Contract_Alloc'!B159</x:f>
        <x:v>Base</x:v>
      </x:c>
      <x:c r="C159" s="5" t="str">
        <x:f>'02a_CSP_Contract_Alloc'!C159</x:f>
        <x:v>Microsoft</x:v>
      </x:c>
      <x:c r="D159" s="5" t="n">
        <x:f>'02a_CSP_Contract_Alloc'!D159</x:f>
        <x:v>2030</x:v>
      </x:c>
      <x:c r="E159" s="5" t="str">
        <x:f>'02a_CSP_Contract_Alloc'!E159</x:f>
        <x:v>Nscale</x:v>
      </x:c>
      <x:c r="F159" s="28" t="n">
        <x:f>SUMPRODUCT(('02_Inputs'!$A$2:$A$181=B159)*('02_Inputs'!$B$2:$B$181=C159)*('02_Inputs'!$C$2:$C$181=D159)*'02_Inputs'!$D$2:$D$181*'02_Inputs'!$E$2:$E$181/'02_Inputs'!$F$2:$F$181*'02_Inputs'!$G$2:$G$181*'02_Inputs'!$H$2:$H$181*1000)</x:f>
        <x:v>3332.5000053749995</x:v>
      </x:c>
      <x:c r="G159" s="28" t="n">
        <x:f>'02a_CSP_Contract_Alloc'!F159</x:f>
        <x:v>233</x:v>
      </x:c>
      <x:c r="H159" s="6" t="n">
        <x:f>'02a_CSP_Contract_Alloc'!G159</x:f>
        <x:v>1</x:v>
      </x:c>
      <x:c r="I159" s="28" t="n">
        <x:f>'02a_CSP_Contract_Alloc'!H159</x:f>
        <x:v>233</x:v>
      </x:c>
      <x:c r="J159" s="6" t="n">
        <x:f>'02a_CSP_Contract_Alloc'!I159</x:f>
        <x:v>0.75</x:v>
      </x:c>
      <x:c r="K159" s="28" t="n">
        <x:f>'02a_CSP_Contract_Alloc'!K159</x:f>
        <x:v>174.75</x:v>
      </x:c>
      <x:c r="L159" s="28" t="n">
        <x:f>SUMIFS('02a_CSP_Contract_Alloc'!$K$2:$K$305,'02a_CSP_Contract_Alloc'!$B$2:$B$305,B159,'02a_CSP_Contract_Alloc'!$C$2:$C$305,C159,'02a_CSP_Contract_Alloc'!$D$2:$D$305,D159)</x:f>
        <x:v>1841.6250076874999</x:v>
      </x:c>
      <x:c r="M159" s="6" t="n">
        <x:f>IF(L159&gt;0,K159/L159,0)</x:f>
        <x:v>0.09488902424247099</x:v>
      </x:c>
      <x:c r="N159" s="28" t="n">
        <x:f>F159*M159</x:f>
        <x:v>316.21767379806306</x:v>
      </x:c>
      <x:c r="O159" s="5" t="str">
        <x:f>'02a_CSP_Contract_Alloc'!L159</x:f>
        <x:v>epoch_csp_total_power_x_user_contract_share_seed</x:v>
      </x:c>
      <x:c r="P159" s="5" t="inlineStr">
        <x:is>
          <x:t xml:space="preserve">AI company inference power is normalized across CSPs by CSP total power * AI contract share * inference share.</x:t>
        </x:is>
      </x:c>
    </x:row>
    <x:row r="160">
      <x:c r="A160" s="5" t="str">
        <x:f>'02a_CSP_Contract_Alloc'!A160</x:f>
        <x:v>Bull|Microsoft|2030|Nscale</x:v>
      </x:c>
      <x:c r="B160" s="5" t="str">
        <x:f>'02a_CSP_Contract_Alloc'!B160</x:f>
        <x:v>Bull</x:v>
      </x:c>
      <x:c r="C160" s="5" t="str">
        <x:f>'02a_CSP_Contract_Alloc'!C160</x:f>
        <x:v>Microsoft</x:v>
      </x:c>
      <x:c r="D160" s="5" t="n">
        <x:f>'02a_CSP_Contract_Alloc'!D160</x:f>
        <x:v>2030</x:v>
      </x:c>
      <x:c r="E160" s="5" t="str">
        <x:f>'02a_CSP_Contract_Alloc'!E160</x:f>
        <x:v>Nscale</x:v>
      </x:c>
      <x:c r="F160" s="28" t="n">
        <x:f>SUMPRODUCT(('02_Inputs'!$A$2:$A$181=B160)*('02_Inputs'!$B$2:$B$181=C160)*('02_Inputs'!$C$2:$C$181=D160)*'02_Inputs'!$D$2:$D$181*'02_Inputs'!$E$2:$E$181/'02_Inputs'!$F$2:$F$181*'02_Inputs'!$G$2:$G$181*'02_Inputs'!$H$2:$H$181*1000)</x:f>
        <x:v>4351.800672615</x:v>
      </x:c>
      <x:c r="G160" s="28" t="n">
        <x:f>'02a_CSP_Contract_Alloc'!F160</x:f>
        <x:v>233</x:v>
      </x:c>
      <x:c r="H160" s="6" t="n">
        <x:f>'02a_CSP_Contract_Alloc'!G160</x:f>
        <x:v>1</x:v>
      </x:c>
      <x:c r="I160" s="28" t="n">
        <x:f>'02a_CSP_Contract_Alloc'!H160</x:f>
        <x:v>233</x:v>
      </x:c>
      <x:c r="J160" s="6" t="n">
        <x:f>'02a_CSP_Contract_Alloc'!I160</x:f>
        <x:v>0.83</x:v>
      </x:c>
      <x:c r="K160" s="28" t="n">
        <x:f>'02a_CSP_Contract_Alloc'!K160</x:f>
        <x:v>193.39</x:v>
      </x:c>
      <x:c r="L160" s="28" t="n">
        <x:f>SUMIFS('02a_CSP_Contract_Alloc'!$K$2:$K$305,'02a_CSP_Contract_Alloc'!$B$2:$B$305,B160,'02a_CSP_Contract_Alloc'!$C$2:$C$305,C160,'02a_CSP_Contract_Alloc'!$D$2:$D$305,D160)</x:f>
        <x:v>2038.0650085075</x:v>
      </x:c>
      <x:c r="M160" s="6" t="n">
        <x:f>IF(L160&gt;0,K160/L160,0)</x:f>
        <x:v>0.09488902424247098</x:v>
      </x:c>
      <x:c r="N160" s="28" t="n">
        <x:f>F160*M160</x:f>
        <x:v>412.93811952216623</x:v>
      </x:c>
      <x:c r="O160" s="5" t="str">
        <x:f>'02a_CSP_Contract_Alloc'!L160</x:f>
        <x:v>epoch_csp_total_power_x_user_contract_share_seed</x:v>
      </x:c>
      <x:c r="P160" s="5" t="inlineStr">
        <x:is>
          <x:t xml:space="preserve">AI company inference power is normalized across CSPs by CSP total power * AI contract share * inference share.</x:t>
        </x:is>
      </x:c>
    </x:row>
    <x:row r="161">
      <x:c r="A161" s="5" t="str">
        <x:f>'02a_CSP_Contract_Alloc'!A161</x:f>
        <x:v>Grid-Constrained / Efficiency-Upside|Microsoft|2030|Nscale</x:v>
      </x:c>
      <x:c r="B161" s="5" t="str">
        <x:f>'02a_CSP_Contract_Alloc'!B161</x:f>
        <x:v>Grid-Constrained / Efficiency-Upside</x:v>
      </x:c>
      <x:c r="C161" s="5" t="str">
        <x:f>'02a_CSP_Contract_Alloc'!C161</x:f>
        <x:v>Microsoft</x:v>
      </x:c>
      <x:c r="D161" s="5" t="n">
        <x:f>'02a_CSP_Contract_Alloc'!D161</x:f>
        <x:v>2030</x:v>
      </x:c>
      <x:c r="E161" s="5" t="str">
        <x:f>'02a_CSP_Contract_Alloc'!E161</x:f>
        <x:v>Nscale</x:v>
      </x:c>
      <x:c r="F161" s="28" t="n">
        <x:f>SUMPRODUCT(('02_Inputs'!$A$2:$A$181=B161)*('02_Inputs'!$B$2:$B$181=C161)*('02_Inputs'!$C$2:$C$181=D161)*'02_Inputs'!$D$2:$D$181*'02_Inputs'!$E$2:$E$181/'02_Inputs'!$F$2:$F$181*'02_Inputs'!$G$2:$G$181*'02_Inputs'!$H$2:$H$181*1000)</x:f>
        <x:v>2527.3680000000004</x:v>
      </x:c>
      <x:c r="G161" s="28" t="n">
        <x:f>'02a_CSP_Contract_Alloc'!F161</x:f>
        <x:v>233</x:v>
      </x:c>
      <x:c r="H161" s="6" t="n">
        <x:f>'02a_CSP_Contract_Alloc'!G161</x:f>
        <x:v>1</x:v>
      </x:c>
      <x:c r="I161" s="28" t="n">
        <x:f>'02a_CSP_Contract_Alloc'!H161</x:f>
        <x:v>233</x:v>
      </x:c>
      <x:c r="J161" s="6" t="n">
        <x:f>'02a_CSP_Contract_Alloc'!I161</x:f>
        <x:v>0.79</x:v>
      </x:c>
      <x:c r="K161" s="28" t="n">
        <x:f>'02a_CSP_Contract_Alloc'!K161</x:f>
        <x:v>184.07000000000002</x:v>
      </x:c>
      <x:c r="L161" s="28" t="n">
        <x:f>SUMIFS('02a_CSP_Contract_Alloc'!$K$2:$K$305,'02a_CSP_Contract_Alloc'!$B$2:$B$305,B161,'02a_CSP_Contract_Alloc'!$C$2:$C$305,C161,'02a_CSP_Contract_Alloc'!$D$2:$D$305,D161)</x:f>
        <x:v>1939.8450080974999</x:v>
      </x:c>
      <x:c r="M161" s="6" t="n">
        <x:f>IF(L161&gt;0,K161/L161,0)</x:f>
        <x:v>0.094889024242471</x:v>
      </x:c>
      <x:c r="N161" s="28" t="n">
        <x:f>F161*M161</x:f>
        <x:v>239.8194834216455</x:v>
      </x:c>
      <x:c r="O161" s="5" t="str">
        <x:f>'02a_CSP_Contract_Alloc'!L161</x:f>
        <x:v>epoch_csp_total_power_x_user_contract_share_seed</x:v>
      </x:c>
      <x:c r="P161" s="5" t="inlineStr">
        <x:is>
          <x:t xml:space="preserve">AI company inference power is normalized across CSPs by CSP total power * AI contract share * inference share.</x:t>
        </x:is>
      </x:c>
    </x:row>
    <x:row r="162">
      <x:c r="A162" s="5" t="str">
        <x:f>'02a_CSP_Contract_Alloc'!A162</x:f>
        <x:v>Bear|OpenAI|2026|CoreWeave</x:v>
      </x:c>
      <x:c r="B162" s="5" t="str">
        <x:f>'02a_CSP_Contract_Alloc'!B162</x:f>
        <x:v>Bear</x:v>
      </x:c>
      <x:c r="C162" s="5" t="str">
        <x:f>'02a_CSP_Contract_Alloc'!C162</x:f>
        <x:v>OpenAI</x:v>
      </x:c>
      <x:c r="D162" s="5" t="n">
        <x:f>'02a_CSP_Contract_Alloc'!D162</x:f>
        <x:v>2026</x:v>
      </x:c>
      <x:c r="E162" s="5" t="str">
        <x:f>'02a_CSP_Contract_Alloc'!E162</x:f>
        <x:v>CoreWeave</x:v>
      </x:c>
      <x:c r="F162" s="28" t="n">
        <x:f>SUMPRODUCT(('02_Inputs'!$A$2:$A$181=B162)*('02_Inputs'!$B$2:$B$181=C162)*('02_Inputs'!$C$2:$C$181=D162)*'02_Inputs'!$D$2:$D$181*'02_Inputs'!$E$2:$E$181/'02_Inputs'!$F$2:$F$181*'02_Inputs'!$G$2:$G$181*'02_Inputs'!$H$2:$H$181*1000)</x:f>
        <x:v>462</x:v>
      </x:c>
      <x:c r="G162" s="28" t="n">
        <x:f>'02a_CSP_Contract_Alloc'!F162</x:f>
        <x:v>637</x:v>
      </x:c>
      <x:c r="H162" s="6" t="n">
        <x:f>'02a_CSP_Contract_Alloc'!G162</x:f>
        <x:v>1</x:v>
      </x:c>
      <x:c r="I162" s="28" t="n">
        <x:f>'02a_CSP_Contract_Alloc'!H162</x:f>
        <x:v>637</x:v>
      </x:c>
      <x:c r="J162" s="6" t="n">
        <x:f>'02a_CSP_Contract_Alloc'!I162</x:f>
        <x:v>0.5</x:v>
      </x:c>
      <x:c r="K162" s="28" t="n">
        <x:f>'02a_CSP_Contract_Alloc'!K162</x:f>
        <x:v>318.5</x:v>
      </x:c>
      <x:c r="L162" s="28" t="n">
        <x:f>SUMIFS('02a_CSP_Contract_Alloc'!$K$2:$K$305,'02a_CSP_Contract_Alloc'!$B$2:$B$305,B162,'02a_CSP_Contract_Alloc'!$C$2:$C$305,C162,'02a_CSP_Contract_Alloc'!$D$2:$D$305,D162)</x:f>
        <x:v>1136.750004525</x:v>
      </x:c>
      <x:c r="M162" s="6" t="n">
        <x:f>IF(L162&gt;0,K162/L162,0)</x:f>
        <x:v>0.2801847360740392</x:v>
      </x:c>
      <x:c r="N162" s="28" t="n">
        <x:f>F162*M162</x:f>
        <x:v>129.44534806620612</x:v>
      </x:c>
      <x:c r="O162" s="5" t="str">
        <x:f>'02a_CSP_Contract_Alloc'!L162</x:f>
        <x:v>epoch_csp_total_power_x_user_contract_share_seed</x:v>
      </x:c>
      <x:c r="P162" s="5" t="inlineStr">
        <x:is>
          <x:t xml:space="preserve">AI company inference power is normalized across CSPs by CSP total power * AI contract share * inference share.</x:t>
        </x:is>
      </x:c>
    </x:row>
    <x:row r="163">
      <x:c r="A163" s="5" t="str">
        <x:f>'02a_CSP_Contract_Alloc'!A163</x:f>
        <x:v>Base|OpenAI|2026|CoreWeave</x:v>
      </x:c>
      <x:c r="B163" s="5" t="str">
        <x:f>'02a_CSP_Contract_Alloc'!B163</x:f>
        <x:v>Base</x:v>
      </x:c>
      <x:c r="C163" s="5" t="str">
        <x:f>'02a_CSP_Contract_Alloc'!C163</x:f>
        <x:v>OpenAI</x:v>
      </x:c>
      <x:c r="D163" s="5" t="n">
        <x:f>'02a_CSP_Contract_Alloc'!D163</x:f>
        <x:v>2026</x:v>
      </x:c>
      <x:c r="E163" s="5" t="str">
        <x:f>'02a_CSP_Contract_Alloc'!E163</x:f>
        <x:v>CoreWeave</x:v>
      </x:c>
      <x:c r="F163" s="28" t="n">
        <x:f>SUMPRODUCT(('02_Inputs'!$A$2:$A$181=B163)*('02_Inputs'!$B$2:$B$181=C163)*('02_Inputs'!$C$2:$C$181=D163)*'02_Inputs'!$D$2:$D$181*'02_Inputs'!$E$2:$E$181/'02_Inputs'!$F$2:$F$181*'02_Inputs'!$G$2:$G$181*'02_Inputs'!$H$2:$H$181*1000)</x:f>
        <x:v>595.4666666666667</x:v>
      </x:c>
      <x:c r="G163" s="28" t="n">
        <x:f>'02a_CSP_Contract_Alloc'!F163</x:f>
        <x:v>637</x:v>
      </x:c>
      <x:c r="H163" s="6" t="n">
        <x:f>'02a_CSP_Contract_Alloc'!G163</x:f>
        <x:v>1</x:v>
      </x:c>
      <x:c r="I163" s="28" t="n">
        <x:f>'02a_CSP_Contract_Alloc'!H163</x:f>
        <x:v>637</x:v>
      </x:c>
      <x:c r="J163" s="6" t="n">
        <x:f>'02a_CSP_Contract_Alloc'!I163</x:f>
        <x:v>0.58</x:v>
      </x:c>
      <x:c r="K163" s="28" t="n">
        <x:f>'02a_CSP_Contract_Alloc'!K163</x:f>
        <x:v>369.46</x:v>
      </x:c>
      <x:c r="L163" s="28" t="n">
        <x:f>SUMIFS('02a_CSP_Contract_Alloc'!$K$2:$K$305,'02a_CSP_Contract_Alloc'!$B$2:$B$305,B163,'02a_CSP_Contract_Alloc'!$C$2:$C$305,C163,'02a_CSP_Contract_Alloc'!$D$2:$D$305,D163)</x:f>
        <x:v>1318.6300052489999</x:v>
      </x:c>
      <x:c r="M163" s="6" t="n">
        <x:f>IF(L163&gt;0,K163/L163,0)</x:f>
        <x:v>0.2801847360740392</x:v>
      </x:c>
      <x:c r="N163" s="28" t="n">
        <x:f>F163*M163</x:f>
        <x:v>166.8406708408879</x:v>
      </x:c>
      <x:c r="O163" s="5" t="str">
        <x:f>'02a_CSP_Contract_Alloc'!L163</x:f>
        <x:v>epoch_csp_total_power_x_user_contract_share_seed</x:v>
      </x:c>
      <x:c r="P163" s="5" t="inlineStr">
        <x:is>
          <x:t xml:space="preserve">AI company inference power is normalized across CSPs by CSP total power * AI contract share * inference share.</x:t>
        </x:is>
      </x:c>
    </x:row>
    <x:row r="164">
      <x:c r="A164" s="5" t="str">
        <x:f>'02a_CSP_Contract_Alloc'!A164</x:f>
        <x:v>Bull|OpenAI|2026|CoreWeave</x:v>
      </x:c>
      <x:c r="B164" s="5" t="str">
        <x:f>'02a_CSP_Contract_Alloc'!B164</x:f>
        <x:v>Bull</x:v>
      </x:c>
      <x:c r="C164" s="5" t="str">
        <x:f>'02a_CSP_Contract_Alloc'!C164</x:f>
        <x:v>OpenAI</x:v>
      </x:c>
      <x:c r="D164" s="5" t="n">
        <x:f>'02a_CSP_Contract_Alloc'!D164</x:f>
        <x:v>2026</x:v>
      </x:c>
      <x:c r="E164" s="5" t="str">
        <x:f>'02a_CSP_Contract_Alloc'!E164</x:f>
        <x:v>CoreWeave</x:v>
      </x:c>
      <x:c r="F164" s="28" t="n">
        <x:f>SUMPRODUCT(('02_Inputs'!$A$2:$A$181=B164)*('02_Inputs'!$B$2:$B$181=C164)*('02_Inputs'!$C$2:$C$181=D164)*'02_Inputs'!$D$2:$D$181*'02_Inputs'!$E$2:$E$181/'02_Inputs'!$F$2:$F$181*'02_Inputs'!$G$2:$G$181*'02_Inputs'!$H$2:$H$181*1000)</x:f>
        <x:v>679.1400000000001</x:v>
      </x:c>
      <x:c r="G164" s="28" t="n">
        <x:f>'02a_CSP_Contract_Alloc'!F164</x:f>
        <x:v>637</x:v>
      </x:c>
      <x:c r="H164" s="6" t="n">
        <x:f>'02a_CSP_Contract_Alloc'!G164</x:f>
        <x:v>1</x:v>
      </x:c>
      <x:c r="I164" s="28" t="n">
        <x:f>'02a_CSP_Contract_Alloc'!H164</x:f>
        <x:v>637</x:v>
      </x:c>
      <x:c r="J164" s="6" t="n">
        <x:f>'02a_CSP_Contract_Alloc'!I164</x:f>
        <x:v>0.63</x:v>
      </x:c>
      <x:c r="K164" s="28" t="n">
        <x:f>'02a_CSP_Contract_Alloc'!K164</x:f>
        <x:v>401.31</x:v>
      </x:c>
      <x:c r="L164" s="28" t="n">
        <x:f>SUMIFS('02a_CSP_Contract_Alloc'!$K$2:$K$305,'02a_CSP_Contract_Alloc'!$B$2:$B$305,B164,'02a_CSP_Contract_Alloc'!$C$2:$C$305,C164,'02a_CSP_Contract_Alloc'!$D$2:$D$305,D164)</x:f>
        <x:v>1432.3050057014998</x:v>
      </x:c>
      <x:c r="M164" s="6" t="n">
        <x:f>IF(L164&gt;0,K164/L164,0)</x:f>
        <x:v>0.28018473607403926</x:v>
      </x:c>
      <x:c r="N164" s="28" t="n">
        <x:f>F164*M164</x:f>
        <x:v>190.28466165732306</x:v>
      </x:c>
      <x:c r="O164" s="5" t="str">
        <x:f>'02a_CSP_Contract_Alloc'!L164</x:f>
        <x:v>epoch_csp_total_power_x_user_contract_share_seed</x:v>
      </x:c>
      <x:c r="P164" s="5" t="inlineStr">
        <x:is>
          <x:t xml:space="preserve">AI company inference power is normalized across CSPs by CSP total power * AI contract share * inference share.</x:t>
        </x:is>
      </x:c>
    </x:row>
    <x:row r="165">
      <x:c r="A165" s="5" t="str">
        <x:f>'02a_CSP_Contract_Alloc'!A165</x:f>
        <x:v>Grid-Constrained / Efficiency-Upside|OpenAI|2026|CoreWeave</x:v>
      </x:c>
      <x:c r="B165" s="5" t="str">
        <x:f>'02a_CSP_Contract_Alloc'!B165</x:f>
        <x:v>Grid-Constrained / Efficiency-Upside</x:v>
      </x:c>
      <x:c r="C165" s="5" t="str">
        <x:f>'02a_CSP_Contract_Alloc'!C165</x:f>
        <x:v>OpenAI</x:v>
      </x:c>
      <x:c r="D165" s="5" t="n">
        <x:f>'02a_CSP_Contract_Alloc'!D165</x:f>
        <x:v>2026</x:v>
      </x:c>
      <x:c r="E165" s="5" t="str">
        <x:f>'02a_CSP_Contract_Alloc'!E165</x:f>
        <x:v>CoreWeave</x:v>
      </x:c>
      <x:c r="F165" s="28" t="n">
        <x:f>SUMPRODUCT(('02_Inputs'!$A$2:$A$181=B165)*('02_Inputs'!$B$2:$B$181=C165)*('02_Inputs'!$C$2:$C$181=D165)*'02_Inputs'!$D$2:$D$181*'02_Inputs'!$E$2:$E$181/'02_Inputs'!$F$2:$F$181*'02_Inputs'!$G$2:$G$181*'02_Inputs'!$H$2:$H$181*1000)</x:f>
        <x:v>542.08</x:v>
      </x:c>
      <x:c r="G165" s="28" t="n">
        <x:f>'02a_CSP_Contract_Alloc'!F165</x:f>
        <x:v>637</x:v>
      </x:c>
      <x:c r="H165" s="6" t="n">
        <x:f>'02a_CSP_Contract_Alloc'!G165</x:f>
        <x:v>1</x:v>
      </x:c>
      <x:c r="I165" s="28" t="n">
        <x:f>'02a_CSP_Contract_Alloc'!H165</x:f>
        <x:v>637</x:v>
      </x:c>
      <x:c r="J165" s="6" t="n">
        <x:f>'02a_CSP_Contract_Alloc'!I165</x:f>
        <x:v>0.6</x:v>
      </x:c>
      <x:c r="K165" s="28" t="n">
        <x:f>'02a_CSP_Contract_Alloc'!K165</x:f>
        <x:v>382.2</x:v>
      </x:c>
      <x:c r="L165" s="28" t="n">
        <x:f>SUMIFS('02a_CSP_Contract_Alloc'!$K$2:$K$305,'02a_CSP_Contract_Alloc'!$B$2:$B$305,B165,'02a_CSP_Contract_Alloc'!$C$2:$C$305,C165,'02a_CSP_Contract_Alloc'!$D$2:$D$305,D165)</x:f>
        <x:v>1364.1000054299998</x:v>
      </x:c>
      <x:c r="M165" s="6" t="n">
        <x:f>IF(L165&gt;0,K165/L165,0)</x:f>
        <x:v>0.28018473607403926</x:v>
      </x:c>
      <x:c r="N165" s="28" t="n">
        <x:f>F165*M165</x:f>
        <x:v>151.8825417310152</x:v>
      </x:c>
      <x:c r="O165" s="5" t="str">
        <x:f>'02a_CSP_Contract_Alloc'!L165</x:f>
        <x:v>epoch_csp_total_power_x_user_contract_share_seed</x:v>
      </x:c>
      <x:c r="P165" s="5" t="inlineStr">
        <x:is>
          <x:t xml:space="preserve">AI company inference power is normalized across CSPs by CSP total power * AI contract share * inference share.</x:t>
        </x:is>
      </x:c>
    </x:row>
    <x:row r="166">
      <x:c r="A166" s="5" t="str">
        <x:f>'02a_CSP_Contract_Alloc'!A166</x:f>
        <x:v>Bear|OpenAI|2027|CoreWeave</x:v>
      </x:c>
      <x:c r="B166" s="5" t="str">
        <x:f>'02a_CSP_Contract_Alloc'!B166</x:f>
        <x:v>Bear</x:v>
      </x:c>
      <x:c r="C166" s="5" t="str">
        <x:f>'02a_CSP_Contract_Alloc'!C166</x:f>
        <x:v>OpenAI</x:v>
      </x:c>
      <x:c r="D166" s="5" t="n">
        <x:f>'02a_CSP_Contract_Alloc'!D166</x:f>
        <x:v>2027</x:v>
      </x:c>
      <x:c r="E166" s="5" t="str">
        <x:f>'02a_CSP_Contract_Alloc'!E166</x:f>
        <x:v>CoreWeave</x:v>
      </x:c>
      <x:c r="F166" s="28" t="n">
        <x:f>SUMPRODUCT(('02_Inputs'!$A$2:$A$181=B166)*('02_Inputs'!$B$2:$B$181=C166)*('02_Inputs'!$C$2:$C$181=D166)*'02_Inputs'!$D$2:$D$181*'02_Inputs'!$E$2:$E$181/'02_Inputs'!$F$2:$F$181*'02_Inputs'!$G$2:$G$181*'02_Inputs'!$H$2:$H$181*1000)</x:f>
        <x:v>1116.6686776575004</x:v>
      </x:c>
      <x:c r="G166" s="28" t="n">
        <x:f>'02a_CSP_Contract_Alloc'!F166</x:f>
        <x:v>1153</x:v>
      </x:c>
      <x:c r="H166" s="6" t="n">
        <x:f>'02a_CSP_Contract_Alloc'!G166</x:f>
        <x:v>1</x:v>
      </x:c>
      <x:c r="I166" s="28" t="n">
        <x:f>'02a_CSP_Contract_Alloc'!H166</x:f>
        <x:v>1153</x:v>
      </x:c>
      <x:c r="J166" s="6" t="n">
        <x:f>'02a_CSP_Contract_Alloc'!I166</x:f>
        <x:v>0.545</x:v>
      </x:c>
      <x:c r="K166" s="28" t="n">
        <x:f>'02a_CSP_Contract_Alloc'!K166</x:f>
        <x:v>628.385</x:v>
      </x:c>
      <x:c r="L166" s="28" t="n">
        <x:f>SUMIFS('02a_CSP_Contract_Alloc'!$K$2:$K$305,'02a_CSP_Contract_Alloc'!$B$2:$B$305,B166,'02a_CSP_Contract_Alloc'!$C$2:$C$305,C166,'02a_CSP_Contract_Alloc'!$D$2:$D$305,D166)</x:f>
        <x:v>1520.2775074120002</x:v>
      </x:c>
      <x:c r="M166" s="6" t="n">
        <x:f>IF(L166&gt;0,K166/L166,0)</x:f>
        <x:v>0.41333572123270623</x:v>
      </x:c>
      <x:c r="N166" s="28" t="n">
        <x:f>F166*M166</x:f>
        <x:v>461.5590532575353</x:v>
      </x:c>
      <x:c r="O166" s="5" t="str">
        <x:f>'02a_CSP_Contract_Alloc'!L166</x:f>
        <x:v>epoch_csp_total_power_x_user_contract_share_seed</x:v>
      </x:c>
      <x:c r="P166" s="5" t="inlineStr">
        <x:is>
          <x:t xml:space="preserve">AI company inference power is normalized across CSPs by CSP total power * AI contract share * inference share.</x:t>
        </x:is>
      </x:c>
    </x:row>
    <x:row r="167">
      <x:c r="A167" s="5" t="str">
        <x:f>'02a_CSP_Contract_Alloc'!A167</x:f>
        <x:v>Base|OpenAI|2027|CoreWeave</x:v>
      </x:c>
      <x:c r="B167" s="5" t="str">
        <x:f>'02a_CSP_Contract_Alloc'!B167</x:f>
        <x:v>Base</x:v>
      </x:c>
      <x:c r="C167" s="5" t="str">
        <x:f>'02a_CSP_Contract_Alloc'!C167</x:f>
        <x:v>OpenAI</x:v>
      </x:c>
      <x:c r="D167" s="5" t="n">
        <x:f>'02a_CSP_Contract_Alloc'!D167</x:f>
        <x:v>2027</x:v>
      </x:c>
      <x:c r="E167" s="5" t="str">
        <x:f>'02a_CSP_Contract_Alloc'!E167</x:f>
        <x:v>CoreWeave</x:v>
      </x:c>
      <x:c r="F167" s="28" t="n">
        <x:f>SUMPRODUCT(('02_Inputs'!$A$2:$A$181=B167)*('02_Inputs'!$B$2:$B$181=C167)*('02_Inputs'!$C$2:$C$181=D167)*'02_Inputs'!$D$2:$D$181*'02_Inputs'!$E$2:$E$181/'02_Inputs'!$F$2:$F$181*'02_Inputs'!$G$2:$G$181*'02_Inputs'!$H$2:$H$181*1000)</x:f>
        <x:v>1466.849998845</x:v>
      </x:c>
      <x:c r="G167" s="28" t="n">
        <x:f>'02a_CSP_Contract_Alloc'!F167</x:f>
        <x:v>1153</x:v>
      </x:c>
      <x:c r="H167" s="6" t="n">
        <x:f>'02a_CSP_Contract_Alloc'!G167</x:f>
        <x:v>1</x:v>
      </x:c>
      <x:c r="I167" s="28" t="n">
        <x:f>'02a_CSP_Contract_Alloc'!H167</x:f>
        <x:v>1153</x:v>
      </x:c>
      <x:c r="J167" s="6" t="n">
        <x:f>'02a_CSP_Contract_Alloc'!I167</x:f>
        <x:v>0.63</x:v>
      </x:c>
      <x:c r="K167" s="28" t="n">
        <x:f>'02a_CSP_Contract_Alloc'!K167</x:f>
        <x:v>726.39</x:v>
      </x:c>
      <x:c r="L167" s="28" t="n">
        <x:f>SUMIFS('02a_CSP_Contract_Alloc'!$K$2:$K$305,'02a_CSP_Contract_Alloc'!$B$2:$B$305,B167,'02a_CSP_Contract_Alloc'!$C$2:$C$305,C167,'02a_CSP_Contract_Alloc'!$D$2:$D$305,D167)</x:f>
        <x:v>1757.3850085679999</x:v>
      </x:c>
      <x:c r="M167" s="6" t="n">
        <x:f>IF(L167&gt;0,K167/L167,0)</x:f>
        <x:v>0.4133357212327063</x:v>
      </x:c>
      <x:c r="N167" s="28" t="n">
        <x:f>F167*M167</x:f>
        <x:v>606.3015022127925</x:v>
      </x:c>
      <x:c r="O167" s="5" t="str">
        <x:f>'02a_CSP_Contract_Alloc'!L167</x:f>
        <x:v>epoch_csp_total_power_x_user_contract_share_seed</x:v>
      </x:c>
      <x:c r="P167" s="5" t="inlineStr">
        <x:is>
          <x:t xml:space="preserve">AI company inference power is normalized across CSPs by CSP total power * AI contract share * inference share.</x:t>
        </x:is>
      </x:c>
    </x:row>
    <x:row r="168">
      <x:c r="A168" s="5" t="str">
        <x:f>'02a_CSP_Contract_Alloc'!A168</x:f>
        <x:v>Bull|OpenAI|2027|CoreWeave</x:v>
      </x:c>
      <x:c r="B168" s="5" t="str">
        <x:f>'02a_CSP_Contract_Alloc'!B168</x:f>
        <x:v>Bull</x:v>
      </x:c>
      <x:c r="C168" s="5" t="str">
        <x:f>'02a_CSP_Contract_Alloc'!C168</x:f>
        <x:v>OpenAI</x:v>
      </x:c>
      <x:c r="D168" s="5" t="n">
        <x:f>'02a_CSP_Contract_Alloc'!D168</x:f>
        <x:v>2027</x:v>
      </x:c>
      <x:c r="E168" s="5" t="str">
        <x:f>'02a_CSP_Contract_Alloc'!E168</x:f>
        <x:v>CoreWeave</x:v>
      </x:c>
      <x:c r="F168" s="28" t="n">
        <x:f>SUMPRODUCT(('02_Inputs'!$A$2:$A$181=B168)*('02_Inputs'!$B$2:$B$181=C168)*('02_Inputs'!$C$2:$C$181=D168)*'02_Inputs'!$D$2:$D$181*'02_Inputs'!$E$2:$E$181/'02_Inputs'!$F$2:$F$181*'02_Inputs'!$G$2:$G$181*'02_Inputs'!$H$2:$H$181*1000)</x:f>
        <x:v>1734.0810830639998</x:v>
      </x:c>
      <x:c r="G168" s="28" t="n">
        <x:f>'02a_CSP_Contract_Alloc'!F168</x:f>
        <x:v>1153</x:v>
      </x:c>
      <x:c r="H168" s="6" t="n">
        <x:f>'02a_CSP_Contract_Alloc'!G168</x:f>
        <x:v>1</x:v>
      </x:c>
      <x:c r="I168" s="28" t="n">
        <x:f>'02a_CSP_Contract_Alloc'!H168</x:f>
        <x:v>1153</x:v>
      </x:c>
      <x:c r="J168" s="6" t="n">
        <x:f>'02a_CSP_Contract_Alloc'!I168</x:f>
        <x:v>0.688</x:v>
      </x:c>
      <x:c r="K168" s="28" t="n">
        <x:f>'02a_CSP_Contract_Alloc'!K168</x:f>
        <x:v>793.2639999999999</x:v>
      </x:c>
      <x:c r="L168" s="28" t="n">
        <x:f>SUMIFS('02a_CSP_Contract_Alloc'!$K$2:$K$305,'02a_CSP_Contract_Alloc'!$B$2:$B$305,B168,'02a_CSP_Contract_Alloc'!$C$2:$C$305,C168,'02a_CSP_Contract_Alloc'!$D$2:$D$305,D168)</x:f>
        <x:v>1919.1760093567998</x:v>
      </x:c>
      <x:c r="M168" s="6" t="n">
        <x:f>IF(L168&gt;0,K168/L168,0)</x:f>
        <x:v>0.4133357212327063</x:v>
      </x:c>
      <x:c r="N168" s="28" t="n">
        <x:f>F168*M168</x:f>
        <x:v>716.7576551442509</x:v>
      </x:c>
      <x:c r="O168" s="5" t="str">
        <x:f>'02a_CSP_Contract_Alloc'!L168</x:f>
        <x:v>epoch_csp_total_power_x_user_contract_share_seed</x:v>
      </x:c>
      <x:c r="P168" s="5" t="inlineStr">
        <x:is>
          <x:t xml:space="preserve">AI company inference power is normalized across CSPs by CSP total power * AI contract share * inference share.</x:t>
        </x:is>
      </x:c>
    </x:row>
    <x:row r="169">
      <x:c r="A169" s="5" t="str">
        <x:f>'02a_CSP_Contract_Alloc'!A169</x:f>
        <x:v>Grid-Constrained / Efficiency-Upside|OpenAI|2027|CoreWeave</x:v>
      </x:c>
      <x:c r="B169" s="5" t="str">
        <x:f>'02a_CSP_Contract_Alloc'!B169</x:f>
        <x:v>Grid-Constrained / Efficiency-Upside</x:v>
      </x:c>
      <x:c r="C169" s="5" t="str">
        <x:f>'02a_CSP_Contract_Alloc'!C169</x:f>
        <x:v>OpenAI</x:v>
      </x:c>
      <x:c r="D169" s="5" t="n">
        <x:f>'02a_CSP_Contract_Alloc'!D169</x:f>
        <x:v>2027</x:v>
      </x:c>
      <x:c r="E169" s="5" t="str">
        <x:f>'02a_CSP_Contract_Alloc'!E169</x:f>
        <x:v>CoreWeave</x:v>
      </x:c>
      <x:c r="F169" s="28" t="n">
        <x:f>SUMPRODUCT(('02_Inputs'!$A$2:$A$181=B169)*('02_Inputs'!$B$2:$B$181=C169)*('02_Inputs'!$C$2:$C$181=D169)*'02_Inputs'!$D$2:$D$181*'02_Inputs'!$E$2:$E$181/'02_Inputs'!$F$2:$F$181*'02_Inputs'!$G$2:$G$181*'02_Inputs'!$H$2:$H$181*1000)</x:f>
        <x:v>1281.0489963975</x:v>
      </x:c>
      <x:c r="G169" s="28" t="n">
        <x:f>'02a_CSP_Contract_Alloc'!F169</x:f>
        <x:v>1153</x:v>
      </x:c>
      <x:c r="H169" s="6" t="n">
        <x:f>'02a_CSP_Contract_Alloc'!G169</x:f>
        <x:v>1</x:v>
      </x:c>
      <x:c r="I169" s="28" t="n">
        <x:f>'02a_CSP_Contract_Alloc'!H169</x:f>
        <x:v>1153</x:v>
      </x:c>
      <x:c r="J169" s="6" t="n">
        <x:f>'02a_CSP_Contract_Alloc'!I169</x:f>
        <x:v>0.655</x:v>
      </x:c>
      <x:c r="K169" s="28" t="n">
        <x:f>'02a_CSP_Contract_Alloc'!K169</x:f>
        <x:v>755.215</x:v>
      </x:c>
      <x:c r="L169" s="28" t="n">
        <x:f>SUMIFS('02a_CSP_Contract_Alloc'!$K$2:$K$305,'02a_CSP_Contract_Alloc'!$B$2:$B$305,B169,'02a_CSP_Contract_Alloc'!$C$2:$C$305,C169,'02a_CSP_Contract_Alloc'!$D$2:$D$305,D169)</x:f>
        <x:v>1827.122508908</x:v>
      </x:c>
      <x:c r="M169" s="6" t="n">
        <x:f>IF(L169&gt;0,K169/L169,0)</x:f>
        <x:v>0.4133357212327063</x:v>
      </x:c>
      <x:c r="N169" s="28" t="n">
        <x:f>F169*M169</x:f>
        <x:v>529.5033108603952</x:v>
      </x:c>
      <x:c r="O169" s="5" t="str">
        <x:f>'02a_CSP_Contract_Alloc'!L169</x:f>
        <x:v>epoch_csp_total_power_x_user_contract_share_seed</x:v>
      </x:c>
      <x:c r="P169" s="5" t="inlineStr">
        <x:is>
          <x:t xml:space="preserve">AI company inference power is normalized across CSPs by CSP total power * AI contract share * inference share.</x:t>
        </x:is>
      </x:c>
    </x:row>
    <x:row r="170">
      <x:c r="A170" s="5" t="str">
        <x:f>'02a_CSP_Contract_Alloc'!A170</x:f>
        <x:v>Bear|OpenAI|2028|CoreWeave</x:v>
      </x:c>
      <x:c r="B170" s="5" t="str">
        <x:f>'02a_CSP_Contract_Alloc'!B170</x:f>
        <x:v>Bear</x:v>
      </x:c>
      <x:c r="C170" s="5" t="str">
        <x:f>'02a_CSP_Contract_Alloc'!C170</x:f>
        <x:v>OpenAI</x:v>
      </x:c>
      <x:c r="D170" s="5" t="n">
        <x:f>'02a_CSP_Contract_Alloc'!D170</x:f>
        <x:v>2028</x:v>
      </x:c>
      <x:c r="E170" s="5" t="str">
        <x:f>'02a_CSP_Contract_Alloc'!E170</x:f>
        <x:v>CoreWeave</x:v>
      </x:c>
      <x:c r="F170" s="28" t="n">
        <x:f>SUMPRODUCT(('02_Inputs'!$A$2:$A$181=B170)*('02_Inputs'!$B$2:$B$181=C170)*('02_Inputs'!$C$2:$C$181=D170)*'02_Inputs'!$D$2:$D$181*'02_Inputs'!$E$2:$E$181/'02_Inputs'!$F$2:$F$181*'02_Inputs'!$G$2:$G$181*'02_Inputs'!$H$2:$H$181*1000)</x:f>
        <x:v>1841.8620021633335</x:v>
      </x:c>
      <x:c r="G170" s="28" t="n">
        <x:f>'02a_CSP_Contract_Alloc'!F170</x:f>
        <x:v>1153</x:v>
      </x:c>
      <x:c r="H170" s="6" t="n">
        <x:f>'02a_CSP_Contract_Alloc'!G170</x:f>
        <x:v>1</x:v>
      </x:c>
      <x:c r="I170" s="28" t="n">
        <x:f>'02a_CSP_Contract_Alloc'!H170</x:f>
        <x:v>1153</x:v>
      </x:c>
      <x:c r="J170" s="6" t="n">
        <x:f>'02a_CSP_Contract_Alloc'!I170</x:f>
        <x:v>0.59</x:v>
      </x:c>
      <x:c r="K170" s="28" t="n">
        <x:f>'02a_CSP_Contract_Alloc'!K170</x:f>
        <x:v>680.27</x:v>
      </x:c>
      <x:c r="L170" s="28" t="n">
        <x:f>SUMIFS('02a_CSP_Contract_Alloc'!$K$2:$K$305,'02a_CSP_Contract_Alloc'!$B$2:$B$305,B170,'02a_CSP_Contract_Alloc'!$C$2:$C$305,C170,'02a_CSP_Contract_Alloc'!$D$2:$D$305,D170)</x:f>
        <x:v>6172.284980577199</x:v>
      </x:c>
      <x:c r="M170" s="6" t="n">
        <x:f>IF(L170&gt;0,K170/L170,0)</x:f>
        <x:v>0.11021364083814301</x:v>
      </x:c>
      <x:c r="N170" s="28" t="n">
        <x:f>F170*M170</x:f>
        <x:v>202.99831717985262</x:v>
      </x:c>
      <x:c r="O170" s="5" t="str">
        <x:f>'02a_CSP_Contract_Alloc'!L170</x:f>
        <x:v>epoch_csp_total_power_x_user_contract_share_seed</x:v>
      </x:c>
      <x:c r="P170" s="5" t="inlineStr">
        <x:is>
          <x:t xml:space="preserve">AI company inference power is normalized across CSPs by CSP total power * AI contract share * inference share.</x:t>
        </x:is>
      </x:c>
    </x:row>
    <x:row r="171">
      <x:c r="A171" s="5" t="str">
        <x:f>'02a_CSP_Contract_Alloc'!A171</x:f>
        <x:v>Base|OpenAI|2028|CoreWeave</x:v>
      </x:c>
      <x:c r="B171" s="5" t="str">
        <x:f>'02a_CSP_Contract_Alloc'!B171</x:f>
        <x:v>Base</x:v>
      </x:c>
      <x:c r="C171" s="5" t="str">
        <x:f>'02a_CSP_Contract_Alloc'!C171</x:f>
        <x:v>OpenAI</x:v>
      </x:c>
      <x:c r="D171" s="5" t="n">
        <x:f>'02a_CSP_Contract_Alloc'!D171</x:f>
        <x:v>2028</x:v>
      </x:c>
      <x:c r="E171" s="5" t="str">
        <x:f>'02a_CSP_Contract_Alloc'!E171</x:f>
        <x:v>CoreWeave</x:v>
      </x:c>
      <x:c r="F171" s="28" t="n">
        <x:f>SUMPRODUCT(('02_Inputs'!$A$2:$A$181=B171)*('02_Inputs'!$B$2:$B$181=C171)*('02_Inputs'!$C$2:$C$181=D171)*'02_Inputs'!$D$2:$D$181*'02_Inputs'!$E$2:$E$181/'02_Inputs'!$F$2:$F$181*'02_Inputs'!$G$2:$G$181*'02_Inputs'!$H$2:$H$181*1000)</x:f>
        <x:v>2468.399995013334</x:v>
      </x:c>
      <x:c r="G171" s="28" t="n">
        <x:f>'02a_CSP_Contract_Alloc'!F171</x:f>
        <x:v>1153</x:v>
      </x:c>
      <x:c r="H171" s="6" t="n">
        <x:f>'02a_CSP_Contract_Alloc'!G171</x:f>
        <x:v>1</x:v>
      </x:c>
      <x:c r="I171" s="28" t="n">
        <x:f>'02a_CSP_Contract_Alloc'!H171</x:f>
        <x:v>1153</x:v>
      </x:c>
      <x:c r="J171" s="6" t="n">
        <x:f>'02a_CSP_Contract_Alloc'!I171</x:f>
        <x:v>0.68</x:v>
      </x:c>
      <x:c r="K171" s="28" t="n">
        <x:f>'02a_CSP_Contract_Alloc'!K171</x:f>
        <x:v>784.0400000000001</x:v>
      </x:c>
      <x:c r="L171" s="28" t="n">
        <x:f>SUMIFS('02a_CSP_Contract_Alloc'!$K$2:$K$305,'02a_CSP_Contract_Alloc'!$B$2:$B$305,B171,'02a_CSP_Contract_Alloc'!$C$2:$C$305,C171,'02a_CSP_Contract_Alloc'!$D$2:$D$305,D171)</x:f>
        <x:v>7113.819977614401</x:v>
      </x:c>
      <x:c r="M171" s="6" t="n">
        <x:f>IF(L171&gt;0,K171/L171,0)</x:f>
        <x:v>0.110213640838143</x:v>
      </x:c>
      <x:c r="N171" s="28" t="n">
        <x:f>F171*M171</x:f>
        <x:v>272.05135049527354</x:v>
      </x:c>
      <x:c r="O171" s="5" t="str">
        <x:f>'02a_CSP_Contract_Alloc'!L171</x:f>
        <x:v>epoch_csp_total_power_x_user_contract_share_seed</x:v>
      </x:c>
      <x:c r="P171" s="5" t="inlineStr">
        <x:is>
          <x:t xml:space="preserve">AI company inference power is normalized across CSPs by CSP total power * AI contract share * inference share.</x:t>
        </x:is>
      </x:c>
    </x:row>
    <x:row r="172">
      <x:c r="A172" s="5" t="str">
        <x:f>'02a_CSP_Contract_Alloc'!A172</x:f>
        <x:v>Bull|OpenAI|2028|CoreWeave</x:v>
      </x:c>
      <x:c r="B172" s="5" t="str">
        <x:f>'02a_CSP_Contract_Alloc'!B172</x:f>
        <x:v>Bull</x:v>
      </x:c>
      <x:c r="C172" s="5" t="str">
        <x:f>'02a_CSP_Contract_Alloc'!C172</x:f>
        <x:v>OpenAI</x:v>
      </x:c>
      <x:c r="D172" s="5" t="n">
        <x:f>'02a_CSP_Contract_Alloc'!D172</x:f>
        <x:v>2028</x:v>
      </x:c>
      <x:c r="E172" s="5" t="str">
        <x:f>'02a_CSP_Contract_Alloc'!E172</x:f>
        <x:v>CoreWeave</x:v>
      </x:c>
      <x:c r="F172" s="28" t="n">
        <x:f>SUMPRODUCT(('02_Inputs'!$A$2:$A$181=B172)*('02_Inputs'!$B$2:$B$181=C172)*('02_Inputs'!$C$2:$C$181=D172)*'02_Inputs'!$D$2:$D$181*'02_Inputs'!$E$2:$E$181/'02_Inputs'!$F$2:$F$181*'02_Inputs'!$G$2:$G$181*'02_Inputs'!$H$2:$H$181*1000)</x:f>
        <x:v>3015.213677593333</x:v>
      </x:c>
      <x:c r="G172" s="28" t="n">
        <x:f>'02a_CSP_Contract_Alloc'!F172</x:f>
        <x:v>1153</x:v>
      </x:c>
      <x:c r="H172" s="6" t="n">
        <x:f>'02a_CSP_Contract_Alloc'!G172</x:f>
        <x:v>1</x:v>
      </x:c>
      <x:c r="I172" s="28" t="n">
        <x:f>'02a_CSP_Contract_Alloc'!H172</x:f>
        <x:v>1153</x:v>
      </x:c>
      <x:c r="J172" s="6" t="n">
        <x:f>'02a_CSP_Contract_Alloc'!I172</x:f>
        <x:v>0.745</x:v>
      </x:c>
      <x:c r="K172" s="28" t="n">
        <x:f>'02a_CSP_Contract_Alloc'!K172</x:f>
        <x:v>858.985</x:v>
      </x:c>
      <x:c r="L172" s="28" t="n">
        <x:f>SUMIFS('02a_CSP_Contract_Alloc'!$K$2:$K$305,'02a_CSP_Contract_Alloc'!$B$2:$B$305,B172,'02a_CSP_Contract_Alloc'!$C$2:$C$305,C172,'02a_CSP_Contract_Alloc'!$D$2:$D$305,D172)</x:f>
        <x:v>7793.8174754746</x:v>
      </x:c>
      <x:c r="M172" s="6" t="n">
        <x:f>IF(L172&gt;0,K172/L172,0)</x:f>
        <x:v>0.11021364083814301</x:v>
      </x:c>
      <x:c r="N172" s="28" t="n">
        <x:f>F172*M172</x:f>
        <x:v>332.31767731252796</x:v>
      </x:c>
      <x:c r="O172" s="5" t="str">
        <x:f>'02a_CSP_Contract_Alloc'!L172</x:f>
        <x:v>epoch_csp_total_power_x_user_contract_share_seed</x:v>
      </x:c>
      <x:c r="P172" s="5" t="inlineStr">
        <x:is>
          <x:t xml:space="preserve">AI company inference power is normalized across CSPs by CSP total power * AI contract share * inference share.</x:t>
        </x:is>
      </x:c>
    </x:row>
    <x:row r="173">
      <x:c r="A173" s="5" t="str">
        <x:f>'02a_CSP_Contract_Alloc'!A173</x:f>
        <x:v>Grid-Constrained / Efficiency-Upside|OpenAI|2028|CoreWeave</x:v>
      </x:c>
      <x:c r="B173" s="5" t="str">
        <x:f>'02a_CSP_Contract_Alloc'!B173</x:f>
        <x:v>Grid-Constrained / Efficiency-Upside</x:v>
      </x:c>
      <x:c r="C173" s="5" t="str">
        <x:f>'02a_CSP_Contract_Alloc'!C173</x:f>
        <x:v>OpenAI</x:v>
      </x:c>
      <x:c r="D173" s="5" t="n">
        <x:f>'02a_CSP_Contract_Alloc'!D173</x:f>
        <x:v>2028</x:v>
      </x:c>
      <x:c r="E173" s="5" t="str">
        <x:f>'02a_CSP_Contract_Alloc'!E173</x:f>
        <x:v>CoreWeave</x:v>
      </x:c>
      <x:c r="F173" s="28" t="n">
        <x:f>SUMPRODUCT(('02_Inputs'!$A$2:$A$181=B173)*('02_Inputs'!$B$2:$B$181=C173)*('02_Inputs'!$C$2:$C$181=D173)*'02_Inputs'!$D$2:$D$181*'02_Inputs'!$E$2:$E$181/'02_Inputs'!$F$2:$F$181*'02_Inputs'!$G$2:$G$181*'02_Inputs'!$H$2:$H$181*1000)</x:f>
        <x:v>2061.8399869833333</x:v>
      </x:c>
      <x:c r="G173" s="28" t="n">
        <x:f>'02a_CSP_Contract_Alloc'!F173</x:f>
        <x:v>1153</x:v>
      </x:c>
      <x:c r="H173" s="6" t="n">
        <x:f>'02a_CSP_Contract_Alloc'!G173</x:f>
        <x:v>1</x:v>
      </x:c>
      <x:c r="I173" s="28" t="n">
        <x:f>'02a_CSP_Contract_Alloc'!H173</x:f>
        <x:v>1153</x:v>
      </x:c>
      <x:c r="J173" s="6" t="n">
        <x:f>'02a_CSP_Contract_Alloc'!I173</x:f>
        <x:v>0.71</x:v>
      </x:c>
      <x:c r="K173" s="28" t="n">
        <x:f>'02a_CSP_Contract_Alloc'!K173</x:f>
        <x:v>818.63</x:v>
      </x:c>
      <x:c r="L173" s="28" t="n">
        <x:f>SUMIFS('02a_CSP_Contract_Alloc'!$K$2:$K$305,'02a_CSP_Contract_Alloc'!$B$2:$B$305,B173,'02a_CSP_Contract_Alloc'!$C$2:$C$305,C173,'02a_CSP_Contract_Alloc'!$D$2:$D$305,D173)</x:f>
        <x:v>7427.664976626799</x:v>
      </x:c>
      <x:c r="M173" s="6" t="n">
        <x:f>IF(L173&gt;0,K173/L173,0)</x:f>
        <x:v>0.11021364083814301</x:v>
      </x:c>
      <x:c r="N173" s="28" t="n">
        <x:f>F173*M173</x:f>
        <x:v>227.24289179110258</x:v>
      </x:c>
      <x:c r="O173" s="5" t="str">
        <x:f>'02a_CSP_Contract_Alloc'!L173</x:f>
        <x:v>epoch_csp_total_power_x_user_contract_share_seed</x:v>
      </x:c>
      <x:c r="P173" s="5" t="inlineStr">
        <x:is>
          <x:t xml:space="preserve">AI company inference power is normalized across CSPs by CSP total power * AI contract share * inference share.</x:t>
        </x:is>
      </x:c>
    </x:row>
    <x:row r="174">
      <x:c r="A174" s="5" t="str">
        <x:f>'02a_CSP_Contract_Alloc'!A174</x:f>
        <x:v>Bear|OpenAI|2029|CoreWeave</x:v>
      </x:c>
      <x:c r="B174" s="5" t="str">
        <x:f>'02a_CSP_Contract_Alloc'!B174</x:f>
        <x:v>Bear</x:v>
      </x:c>
      <x:c r="C174" s="5" t="str">
        <x:f>'02a_CSP_Contract_Alloc'!C174</x:f>
        <x:v>OpenAI</x:v>
      </x:c>
      <x:c r="D174" s="5" t="n">
        <x:f>'02a_CSP_Contract_Alloc'!D174</x:f>
        <x:v>2029</x:v>
      </x:c>
      <x:c r="E174" s="5" t="str">
        <x:f>'02a_CSP_Contract_Alloc'!E174</x:f>
        <x:v>CoreWeave</x:v>
      </x:c>
      <x:c r="F174" s="28" t="n">
        <x:f>SUMPRODUCT(('02_Inputs'!$A$2:$A$181=B174)*('02_Inputs'!$B$2:$B$181=C174)*('02_Inputs'!$C$2:$C$181=D174)*'02_Inputs'!$D$2:$D$181*'02_Inputs'!$E$2:$E$181/'02_Inputs'!$F$2:$F$181*'02_Inputs'!$G$2:$G$181*'02_Inputs'!$H$2:$H$181*1000)</x:f>
        <x:v>2630.5509941791674</x:v>
      </x:c>
      <x:c r="G174" s="28" t="n">
        <x:f>'02a_CSP_Contract_Alloc'!F174</x:f>
        <x:v>1549</x:v>
      </x:c>
      <x:c r="H174" s="6" t="n">
        <x:f>'02a_CSP_Contract_Alloc'!G174</x:f>
        <x:v>1</x:v>
      </x:c>
      <x:c r="I174" s="28" t="n">
        <x:f>'02a_CSP_Contract_Alloc'!H174</x:f>
        <x:v>1549</x:v>
      </x:c>
      <x:c r="J174" s="6" t="n">
        <x:f>'02a_CSP_Contract_Alloc'!I174</x:f>
        <x:v>0.635</x:v>
      </x:c>
      <x:c r="K174" s="28" t="n">
        <x:f>'02a_CSP_Contract_Alloc'!K174</x:f>
        <x:v>983.615</x:v>
      </x:c>
      <x:c r="L174" s="28" t="n">
        <x:f>SUMIFS('02a_CSP_Contract_Alloc'!$K$2:$K$305,'02a_CSP_Contract_Alloc'!$B$2:$B$305,B174,'02a_CSP_Contract_Alloc'!$C$2:$C$305,C174,'02a_CSP_Contract_Alloc'!$D$2:$D$305,D174)</x:f>
        <x:v>6894.5124790958</x:v>
      </x:c>
      <x:c r="M174" s="6" t="n">
        <x:f>IF(L174&gt;0,K174/L174,0)</x:f>
        <x:v>0.14266636009178693</x:v>
      </x:c>
      <x:c r="N174" s="28" t="n">
        <x:f>F174*M174</x:f>
        <x:v>375.2911353753732</x:v>
      </x:c>
      <x:c r="O174" s="5" t="str">
        <x:f>'02a_CSP_Contract_Alloc'!L174</x:f>
        <x:v>epoch_csp_total_power_x_user_contract_share_seed</x:v>
      </x:c>
      <x:c r="P174" s="5" t="inlineStr">
        <x:is>
          <x:t xml:space="preserve">AI company inference power is normalized across CSPs by CSP total power * AI contract share * inference share.</x:t>
        </x:is>
      </x:c>
    </x:row>
    <x:row r="175">
      <x:c r="A175" s="5" t="str">
        <x:f>'02a_CSP_Contract_Alloc'!A175</x:f>
        <x:v>Base|OpenAI|2029|CoreWeave</x:v>
      </x:c>
      <x:c r="B175" s="5" t="str">
        <x:f>'02a_CSP_Contract_Alloc'!B175</x:f>
        <x:v>Base</x:v>
      </x:c>
      <x:c r="C175" s="5" t="str">
        <x:f>'02a_CSP_Contract_Alloc'!C175</x:f>
        <x:v>OpenAI</x:v>
      </x:c>
      <x:c r="D175" s="5" t="n">
        <x:f>'02a_CSP_Contract_Alloc'!D175</x:f>
        <x:v>2029</x:v>
      </x:c>
      <x:c r="E175" s="5" t="str">
        <x:f>'02a_CSP_Contract_Alloc'!E175</x:f>
        <x:v>CoreWeave</x:v>
      </x:c>
      <x:c r="F175" s="28" t="n">
        <x:f>SUMPRODUCT(('02_Inputs'!$A$2:$A$181=B175)*('02_Inputs'!$B$2:$B$181=C175)*('02_Inputs'!$C$2:$C$181=D175)*'02_Inputs'!$D$2:$D$181*'02_Inputs'!$E$2:$E$181/'02_Inputs'!$F$2:$F$181*'02_Inputs'!$G$2:$G$181*'02_Inputs'!$H$2:$H$181*1000)</x:f>
        <x:v>3600.1166613133328</x:v>
      </x:c>
      <x:c r="G175" s="28" t="n">
        <x:f>'02a_CSP_Contract_Alloc'!F175</x:f>
        <x:v>1549</x:v>
      </x:c>
      <x:c r="H175" s="6" t="n">
        <x:f>'02a_CSP_Contract_Alloc'!G175</x:f>
        <x:v>1</x:v>
      </x:c>
      <x:c r="I175" s="28" t="n">
        <x:f>'02a_CSP_Contract_Alloc'!H175</x:f>
        <x:v>1549</x:v>
      </x:c>
      <x:c r="J175" s="6" t="n">
        <x:f>'02a_CSP_Contract_Alloc'!I175</x:f>
        <x:v>0.73</x:v>
      </x:c>
      <x:c r="K175" s="28" t="n">
        <x:f>'02a_CSP_Contract_Alloc'!K175</x:f>
        <x:v>1130.77</x:v>
      </x:c>
      <x:c r="L175" s="28" t="n">
        <x:f>SUMIFS('02a_CSP_Contract_Alloc'!$K$2:$K$305,'02a_CSP_Contract_Alloc'!$B$2:$B$305,B175,'02a_CSP_Contract_Alloc'!$C$2:$C$305,C175,'02a_CSP_Contract_Alloc'!$D$2:$D$305,D175)</x:f>
        <x:v>7925.974975968399</x:v>
      </x:c>
      <x:c r="M175" s="6" t="n">
        <x:f>IF(L175&gt;0,K175/L175,0)</x:f>
        <x:v>0.14266636009178693</x:v>
      </x:c>
      <x:c r="N175" s="28" t="n">
        <x:f>F175*M175</x:f>
        <x:v>513.6155399753696</x:v>
      </x:c>
      <x:c r="O175" s="5" t="str">
        <x:f>'02a_CSP_Contract_Alloc'!L175</x:f>
        <x:v>epoch_csp_total_power_x_user_contract_share_seed</x:v>
      </x:c>
      <x:c r="P175" s="5" t="inlineStr">
        <x:is>
          <x:t xml:space="preserve">AI company inference power is normalized across CSPs by CSP total power * AI contract share * inference share.</x:t>
        </x:is>
      </x:c>
    </x:row>
    <x:row r="176">
      <x:c r="A176" s="5" t="str">
        <x:f>'02a_CSP_Contract_Alloc'!A176</x:f>
        <x:v>Bull|OpenAI|2029|CoreWeave</x:v>
      </x:c>
      <x:c r="B176" s="5" t="str">
        <x:f>'02a_CSP_Contract_Alloc'!B176</x:f>
        <x:v>Bull</x:v>
      </x:c>
      <x:c r="C176" s="5" t="str">
        <x:f>'02a_CSP_Contract_Alloc'!C176</x:f>
        <x:v>OpenAI</x:v>
      </x:c>
      <x:c r="D176" s="5" t="n">
        <x:f>'02a_CSP_Contract_Alloc'!D176</x:f>
        <x:v>2029</x:v>
      </x:c>
      <x:c r="E176" s="5" t="str">
        <x:f>'02a_CSP_Contract_Alloc'!E176</x:f>
        <x:v>CoreWeave</x:v>
      </x:c>
      <x:c r="F176" s="28" t="n">
        <x:f>SUMPRODUCT(('02_Inputs'!$A$2:$A$181=B176)*('02_Inputs'!$B$2:$B$181=C176)*('02_Inputs'!$C$2:$C$181=D176)*'02_Inputs'!$D$2:$D$181*'02_Inputs'!$E$2:$E$181/'02_Inputs'!$F$2:$F$181*'02_Inputs'!$G$2:$G$181*'02_Inputs'!$H$2:$H$181*1000)</x:f>
        <x:v>4538.624940684999</x:v>
      </x:c>
      <x:c r="G176" s="28" t="n">
        <x:f>'02a_CSP_Contract_Alloc'!F176</x:f>
        <x:v>1549</x:v>
      </x:c>
      <x:c r="H176" s="6" t="n">
        <x:f>'02a_CSP_Contract_Alloc'!G176</x:f>
        <x:v>1</x:v>
      </x:c>
      <x:c r="I176" s="28" t="n">
        <x:f>'02a_CSP_Contract_Alloc'!H176</x:f>
        <x:v>1549</x:v>
      </x:c>
      <x:c r="J176" s="6" t="n">
        <x:f>'02a_CSP_Contract_Alloc'!I176</x:f>
        <x:v>0.802</x:v>
      </x:c>
      <x:c r="K176" s="28" t="n">
        <x:f>'02a_CSP_Contract_Alloc'!K176</x:f>
        <x:v>1242.298</x:v>
      </x:c>
      <x:c r="L176" s="28" t="n">
        <x:f>SUMIFS('02a_CSP_Contract_Alloc'!$K$2:$K$305,'02a_CSP_Contract_Alloc'!$B$2:$B$305,B176,'02a_CSP_Contract_Alloc'!$C$2:$C$305,C176,'02a_CSP_Contract_Alloc'!$D$2:$D$305,D176)</x:f>
        <x:v>8707.71497359816</x:v>
      </x:c>
      <x:c r="M176" s="6" t="n">
        <x:f>IF(L176&gt;0,K176/L176,0)</x:f>
        <x:v>0.14266636009178693</x:v>
      </x:c>
      <x:c r="N176" s="28" t="n">
        <x:f>F176*M176</x:f>
        <x:v>647.5091001093313</x:v>
      </x:c>
      <x:c r="O176" s="5" t="str">
        <x:f>'02a_CSP_Contract_Alloc'!L176</x:f>
        <x:v>epoch_csp_total_power_x_user_contract_share_seed</x:v>
      </x:c>
      <x:c r="P176" s="5" t="inlineStr">
        <x:is>
          <x:t xml:space="preserve">AI company inference power is normalized across CSPs by CSP total power * AI contract share * inference share.</x:t>
        </x:is>
      </x:c>
    </x:row>
    <x:row r="177">
      <x:c r="A177" s="5" t="str">
        <x:f>'02a_CSP_Contract_Alloc'!A177</x:f>
        <x:v>Grid-Constrained / Efficiency-Upside|OpenAI|2029|CoreWeave</x:v>
      </x:c>
      <x:c r="B177" s="5" t="str">
        <x:f>'02a_CSP_Contract_Alloc'!B177</x:f>
        <x:v>Grid-Constrained / Efficiency-Upside</x:v>
      </x:c>
      <x:c r="C177" s="5" t="str">
        <x:f>'02a_CSP_Contract_Alloc'!C177</x:f>
        <x:v>OpenAI</x:v>
      </x:c>
      <x:c r="D177" s="5" t="n">
        <x:f>'02a_CSP_Contract_Alloc'!D177</x:f>
        <x:v>2029</x:v>
      </x:c>
      <x:c r="E177" s="5" t="str">
        <x:f>'02a_CSP_Contract_Alloc'!E177</x:f>
        <x:v>CoreWeave</x:v>
      </x:c>
      <x:c r="F177" s="28" t="n">
        <x:f>SUMPRODUCT(('02_Inputs'!$A$2:$A$181=B177)*('02_Inputs'!$B$2:$B$181=C177)*('02_Inputs'!$C$2:$C$181=D177)*'02_Inputs'!$D$2:$D$181*'02_Inputs'!$E$2:$E$181/'02_Inputs'!$F$2:$F$181*'02_Inputs'!$G$2:$G$181*'02_Inputs'!$H$2:$H$181*1000)</x:f>
        <x:v>2867.2710210375003</x:v>
      </x:c>
      <x:c r="G177" s="28" t="n">
        <x:f>'02a_CSP_Contract_Alloc'!F177</x:f>
        <x:v>1549</x:v>
      </x:c>
      <x:c r="H177" s="6" t="n">
        <x:f>'02a_CSP_Contract_Alloc'!G177</x:f>
        <x:v>1</x:v>
      </x:c>
      <x:c r="I177" s="28" t="n">
        <x:f>'02a_CSP_Contract_Alloc'!H177</x:f>
        <x:v>1549</x:v>
      </x:c>
      <x:c r="J177" s="6" t="n">
        <x:f>'02a_CSP_Contract_Alloc'!I177</x:f>
        <x:v>0.765</x:v>
      </x:c>
      <x:c r="K177" s="28" t="n">
        <x:f>'02a_CSP_Contract_Alloc'!K177</x:f>
        <x:v>1184.9850000000001</x:v>
      </x:c>
      <x:c r="L177" s="28" t="n">
        <x:f>SUMIFS('02a_CSP_Contract_Alloc'!$K$2:$K$305,'02a_CSP_Contract_Alloc'!$B$2:$B$305,B177,'02a_CSP_Contract_Alloc'!$C$2:$C$305,C177,'02a_CSP_Contract_Alloc'!$D$2:$D$305,D177)</x:f>
        <x:v>8305.9874748162</x:v>
      </x:c>
      <x:c r="M177" s="6" t="n">
        <x:f>IF(L177&gt;0,K177/L177,0)</x:f>
        <x:v>0.14266636009178693</x:v>
      </x:c>
      <x:c r="N177" s="28" t="n">
        <x:f>F177*M177</x:f>
        <x:v>409.0631199680816</x:v>
      </x:c>
      <x:c r="O177" s="5" t="str">
        <x:f>'02a_CSP_Contract_Alloc'!L177</x:f>
        <x:v>epoch_csp_total_power_x_user_contract_share_seed</x:v>
      </x:c>
      <x:c r="P177" s="5" t="inlineStr">
        <x:is>
          <x:t xml:space="preserve">AI company inference power is normalized across CSPs by CSP total power * AI contract share * inference share.</x:t>
        </x:is>
      </x:c>
    </x:row>
    <x:row r="178">
      <x:c r="A178" s="5" t="str">
        <x:f>'02a_CSP_Contract_Alloc'!A178</x:f>
        <x:v>Bear|OpenAI|2030|CoreWeave</x:v>
      </x:c>
      <x:c r="B178" s="5" t="str">
        <x:f>'02a_CSP_Contract_Alloc'!B178</x:f>
        <x:v>Bear</x:v>
      </x:c>
      <x:c r="C178" s="5" t="str">
        <x:f>'02a_CSP_Contract_Alloc'!C178</x:f>
        <x:v>OpenAI</x:v>
      </x:c>
      <x:c r="D178" s="5" t="n">
        <x:f>'02a_CSP_Contract_Alloc'!D178</x:f>
        <x:v>2030</x:v>
      </x:c>
      <x:c r="E178" s="5" t="str">
        <x:f>'02a_CSP_Contract_Alloc'!E178</x:f>
        <x:v>CoreWeave</x:v>
      </x:c>
      <x:c r="F178" s="28" t="n">
        <x:f>SUMPRODUCT(('02_Inputs'!$A$2:$A$181=B178)*('02_Inputs'!$B$2:$B$181=C178)*('02_Inputs'!$C$2:$C$181=D178)*'02_Inputs'!$D$2:$D$181*'02_Inputs'!$E$2:$E$181/'02_Inputs'!$F$2:$F$181*'02_Inputs'!$G$2:$G$181*'02_Inputs'!$H$2:$H$181*1000)</x:f>
        <x:v>3475.706646720001</x:v>
      </x:c>
      <x:c r="G178" s="28" t="n">
        <x:f>'02a_CSP_Contract_Alloc'!F178</x:f>
        <x:v>1549</x:v>
      </x:c>
      <x:c r="H178" s="6" t="n">
        <x:f>'02a_CSP_Contract_Alloc'!G178</x:f>
        <x:v>1</x:v>
      </x:c>
      <x:c r="I178" s="28" t="n">
        <x:f>'02a_CSP_Contract_Alloc'!H178</x:f>
        <x:v>1549</x:v>
      </x:c>
      <x:c r="J178" s="6" t="n">
        <x:f>'02a_CSP_Contract_Alloc'!I178</x:f>
        <x:v>0.68</x:v>
      </x:c>
      <x:c r="K178" s="28" t="n">
        <x:f>'02a_CSP_Contract_Alloc'!K178</x:f>
        <x:v>1053.3200000000002</x:v>
      </x:c>
      <x:c r="L178" s="28" t="n">
        <x:f>SUMIFS('02a_CSP_Contract_Alloc'!$K$2:$K$305,'02a_CSP_Contract_Alloc'!$B$2:$B$305,B178,'02a_CSP_Contract_Alloc'!$C$2:$C$305,C178,'02a_CSP_Contract_Alloc'!$D$2:$D$305,D178)</x:f>
        <x:v>7383.099977614401</x:v>
      </x:c>
      <x:c r="M178" s="6" t="n">
        <x:f>IF(L178&gt;0,K178/L178,0)</x:f>
        <x:v>0.14266636009178693</x:v>
      </x:c>
      <x:c r="N178" s="28" t="n">
        <x:f>F178*M178</x:f>
        <x:v>495.86641603437295</x:v>
      </x:c>
      <x:c r="O178" s="5" t="str">
        <x:f>'02a_CSP_Contract_Alloc'!L178</x:f>
        <x:v>epoch_csp_total_power_x_user_contract_share_seed</x:v>
      </x:c>
      <x:c r="P178" s="5" t="inlineStr">
        <x:is>
          <x:t xml:space="preserve">AI company inference power is normalized across CSPs by CSP total power * AI contract share * inference share.</x:t>
        </x:is>
      </x:c>
    </x:row>
    <x:row r="179">
      <x:c r="A179" s="5" t="str">
        <x:f>'02a_CSP_Contract_Alloc'!A179</x:f>
        <x:v>Base|OpenAI|2030|CoreWeave</x:v>
      </x:c>
      <x:c r="B179" s="5" t="str">
        <x:f>'02a_CSP_Contract_Alloc'!B179</x:f>
        <x:v>Base</x:v>
      </x:c>
      <x:c r="C179" s="5" t="str">
        <x:f>'02a_CSP_Contract_Alloc'!C179</x:f>
        <x:v>OpenAI</x:v>
      </x:c>
      <x:c r="D179" s="5" t="n">
        <x:f>'02a_CSP_Contract_Alloc'!D179</x:f>
        <x:v>2030</x:v>
      </x:c>
      <x:c r="E179" s="5" t="str">
        <x:f>'02a_CSP_Contract_Alloc'!E179</x:f>
        <x:v>CoreWeave</x:v>
      </x:c>
      <x:c r="F179" s="28" t="n">
        <x:f>SUMPRODUCT(('02_Inputs'!$A$2:$A$181=B179)*('02_Inputs'!$B$2:$B$181=C179)*('02_Inputs'!$C$2:$C$181=D179)*'02_Inputs'!$D$2:$D$181*'02_Inputs'!$E$2:$E$181/'02_Inputs'!$F$2:$F$181*'02_Inputs'!$G$2:$G$181*'02_Inputs'!$H$2:$H$181*1000)</x:f>
        <x:v>4861.99997712</x:v>
      </x:c>
      <x:c r="G179" s="28" t="n">
        <x:f>'02a_CSP_Contract_Alloc'!F179</x:f>
        <x:v>1549</x:v>
      </x:c>
      <x:c r="H179" s="6" t="n">
        <x:f>'02a_CSP_Contract_Alloc'!G179</x:f>
        <x:v>1</x:v>
      </x:c>
      <x:c r="I179" s="28" t="n">
        <x:f>'02a_CSP_Contract_Alloc'!H179</x:f>
        <x:v>1549</x:v>
      </x:c>
      <x:c r="J179" s="6" t="n">
        <x:f>'02a_CSP_Contract_Alloc'!I179</x:f>
        <x:v>0.78</x:v>
      </x:c>
      <x:c r="K179" s="28" t="n">
        <x:f>'02a_CSP_Contract_Alloc'!K179</x:f>
        <x:v>1208.22</x:v>
      </x:c>
      <x:c r="L179" s="28" t="n">
        <x:f>SUMIFS('02a_CSP_Contract_Alloc'!$K$2:$K$305,'02a_CSP_Contract_Alloc'!$B$2:$B$305,B179,'02a_CSP_Contract_Alloc'!$C$2:$C$305,C179,'02a_CSP_Contract_Alloc'!$D$2:$D$305,D179)</x:f>
        <x:v>8468.8499743224</x:v>
      </x:c>
      <x:c r="M179" s="6" t="n">
        <x:f>IF(L179&gt;0,K179/L179,0)</x:f>
        <x:v>0.14266636009178693</x:v>
      </x:c>
      <x:c r="N179" s="28" t="n">
        <x:f>F179*M179</x:f>
        <x:v>693.6438395020617</x:v>
      </x:c>
      <x:c r="O179" s="5" t="str">
        <x:f>'02a_CSP_Contract_Alloc'!L179</x:f>
        <x:v>epoch_csp_total_power_x_user_contract_share_seed</x:v>
      </x:c>
      <x:c r="P179" s="5" t="inlineStr">
        <x:is>
          <x:t xml:space="preserve">AI company inference power is normalized across CSPs by CSP total power * AI contract share * inference share.</x:t>
        </x:is>
      </x:c>
    </x:row>
    <x:row r="180">
      <x:c r="A180" s="5" t="str">
        <x:f>'02a_CSP_Contract_Alloc'!A180</x:f>
        <x:v>Bull|OpenAI|2030|CoreWeave</x:v>
      </x:c>
      <x:c r="B180" s="5" t="str">
        <x:f>'02a_CSP_Contract_Alloc'!B180</x:f>
        <x:v>Bull</x:v>
      </x:c>
      <x:c r="C180" s="5" t="str">
        <x:f>'02a_CSP_Contract_Alloc'!C180</x:f>
        <x:v>OpenAI</x:v>
      </x:c>
      <x:c r="D180" s="5" t="n">
        <x:f>'02a_CSP_Contract_Alloc'!D180</x:f>
        <x:v>2030</x:v>
      </x:c>
      <x:c r="E180" s="5" t="str">
        <x:f>'02a_CSP_Contract_Alloc'!E180</x:f>
        <x:v>CoreWeave</x:v>
      </x:c>
      <x:c r="F180" s="28" t="n">
        <x:f>SUMPRODUCT(('02_Inputs'!$A$2:$A$181=B180)*('02_Inputs'!$B$2:$B$181=C180)*('02_Inputs'!$C$2:$C$181=D180)*'02_Inputs'!$D$2:$D$181*'02_Inputs'!$E$2:$E$181/'02_Inputs'!$F$2:$F$181*'02_Inputs'!$G$2:$G$181*'02_Inputs'!$H$2:$H$181*1000)</x:f>
        <x:v>6325.586641440002</x:v>
      </x:c>
      <x:c r="G180" s="28" t="n">
        <x:f>'02a_CSP_Contract_Alloc'!F180</x:f>
        <x:v>1549</x:v>
      </x:c>
      <x:c r="H180" s="6" t="n">
        <x:f>'02a_CSP_Contract_Alloc'!G180</x:f>
        <x:v>1</x:v>
      </x:c>
      <x:c r="I180" s="28" t="n">
        <x:f>'02a_CSP_Contract_Alloc'!H180</x:f>
        <x:v>1549</x:v>
      </x:c>
      <x:c r="J180" s="6" t="n">
        <x:f>'02a_CSP_Contract_Alloc'!I180</x:f>
        <x:v>0.86</x:v>
      </x:c>
      <x:c r="K180" s="28" t="n">
        <x:f>'02a_CSP_Contract_Alloc'!K180</x:f>
        <x:v>1332.1399999999999</x:v>
      </x:c>
      <x:c r="L180" s="28" t="n">
        <x:f>SUMIFS('02a_CSP_Contract_Alloc'!$K$2:$K$305,'02a_CSP_Contract_Alloc'!$B$2:$B$305,B180,'02a_CSP_Contract_Alloc'!$C$2:$C$305,C180,'02a_CSP_Contract_Alloc'!$D$2:$D$305,D180)</x:f>
        <x:v>9337.4499716888</x:v>
      </x:c>
      <x:c r="M180" s="6" t="n">
        <x:f>IF(L180&gt;0,K180/L180,0)</x:f>
        <x:v>0.1426663600917869</x:v>
      </x:c>
      <x:c r="N180" s="28" t="n">
        <x:f>F180*M180</x:f>
        <x:v>902.4484215794762</x:v>
      </x:c>
      <x:c r="O180" s="5" t="str">
        <x:f>'02a_CSP_Contract_Alloc'!L180</x:f>
        <x:v>epoch_csp_total_power_x_user_contract_share_seed</x:v>
      </x:c>
      <x:c r="P180" s="5" t="inlineStr">
        <x:is>
          <x:t xml:space="preserve">AI company inference power is normalized across CSPs by CSP total power * AI contract share * inference share.</x:t>
        </x:is>
      </x:c>
    </x:row>
    <x:row r="181">
      <x:c r="A181" s="5" t="str">
        <x:f>'02a_CSP_Contract_Alloc'!A181</x:f>
        <x:v>Grid-Constrained / Efficiency-Upside|OpenAI|2030|CoreWeave</x:v>
      </x:c>
      <x:c r="B181" s="5" t="str">
        <x:f>'02a_CSP_Contract_Alloc'!B181</x:f>
        <x:v>Grid-Constrained / Efficiency-Upside</x:v>
      </x:c>
      <x:c r="C181" s="5" t="str">
        <x:f>'02a_CSP_Contract_Alloc'!C181</x:f>
        <x:v>OpenAI</x:v>
      </x:c>
      <x:c r="D181" s="5" t="n">
        <x:f>'02a_CSP_Contract_Alloc'!D181</x:f>
        <x:v>2030</x:v>
      </x:c>
      <x:c r="E181" s="5" t="str">
        <x:f>'02a_CSP_Contract_Alloc'!E181</x:f>
        <x:v>CoreWeave</x:v>
      </x:c>
      <x:c r="F181" s="28" t="n">
        <x:f>SUMPRODUCT(('02_Inputs'!$A$2:$A$181=B181)*('02_Inputs'!$B$2:$B$181=C181)*('02_Inputs'!$C$2:$C$181=D181)*'02_Inputs'!$D$2:$D$181*'02_Inputs'!$E$2:$E$181/'02_Inputs'!$F$2:$F$181*'02_Inputs'!$G$2:$G$181*'02_Inputs'!$H$2:$H$181*1000)</x:f>
        <x:v>3680.1600000000003</x:v>
      </x:c>
      <x:c r="G181" s="28" t="n">
        <x:f>'02a_CSP_Contract_Alloc'!F181</x:f>
        <x:v>1549</x:v>
      </x:c>
      <x:c r="H181" s="6" t="n">
        <x:f>'02a_CSP_Contract_Alloc'!G181</x:f>
        <x:v>1</x:v>
      </x:c>
      <x:c r="I181" s="28" t="n">
        <x:f>'02a_CSP_Contract_Alloc'!H181</x:f>
        <x:v>1549</x:v>
      </x:c>
      <x:c r="J181" s="6" t="n">
        <x:f>'02a_CSP_Contract_Alloc'!I181</x:f>
        <x:v>0.82</x:v>
      </x:c>
      <x:c r="K181" s="28" t="n">
        <x:f>'02a_CSP_Contract_Alloc'!K181</x:f>
        <x:v>1270.1799999999998</x:v>
      </x:c>
      <x:c r="L181" s="28" t="n">
        <x:f>SUMIFS('02a_CSP_Contract_Alloc'!$K$2:$K$305,'02a_CSP_Contract_Alloc'!$B$2:$B$305,B181,'02a_CSP_Contract_Alloc'!$C$2:$C$305,C181,'02a_CSP_Contract_Alloc'!$D$2:$D$305,D181)</x:f>
        <x:v>8903.1499730056</x:v>
      </x:c>
      <x:c r="M181" s="6" t="n">
        <x:f>IF(L181&gt;0,K181/L181,0)</x:f>
        <x:v>0.1426663600917869</x:v>
      </x:c>
      <x:c r="N181" s="28" t="n">
        <x:f>F181*M181</x:f>
        <x:v>525.0350317553905</x:v>
      </x:c>
      <x:c r="O181" s="5" t="str">
        <x:f>'02a_CSP_Contract_Alloc'!L181</x:f>
        <x:v>epoch_csp_total_power_x_user_contract_share_seed</x:v>
      </x:c>
      <x:c r="P181" s="5" t="inlineStr">
        <x:is>
          <x:t xml:space="preserve">AI company inference power is normalized across CSPs by CSP total power * AI contract share * inference share.</x:t>
        </x:is>
      </x:c>
    </x:row>
    <x:row r="182">
      <x:c r="A182" s="5" t="str">
        <x:f>'02a_CSP_Contract_Alloc'!A182</x:f>
        <x:v>Bear|OpenAI|2028|G42</x:v>
      </x:c>
      <x:c r="B182" s="5" t="str">
        <x:f>'02a_CSP_Contract_Alloc'!B182</x:f>
        <x:v>Bear</x:v>
      </x:c>
      <x:c r="C182" s="5" t="str">
        <x:f>'02a_CSP_Contract_Alloc'!C182</x:f>
        <x:v>OpenAI</x:v>
      </x:c>
      <x:c r="D182" s="5" t="n">
        <x:f>'02a_CSP_Contract_Alloc'!D182</x:f>
        <x:v>2028</x:v>
      </x:c>
      <x:c r="E182" s="5" t="str">
        <x:f>'02a_CSP_Contract_Alloc'!E182</x:f>
        <x:v>G42</x:v>
      </x:c>
      <x:c r="F182" s="28" t="n">
        <x:f>SUMPRODUCT(('02_Inputs'!$A$2:$A$181=B182)*('02_Inputs'!$B$2:$B$181=C182)*('02_Inputs'!$C$2:$C$181=D182)*'02_Inputs'!$D$2:$D$181*'02_Inputs'!$E$2:$E$181/'02_Inputs'!$F$2:$F$181*'02_Inputs'!$G$2:$G$181*'02_Inputs'!$H$2:$H$181*1000)</x:f>
        <x:v>1841.8620021633335</x:v>
      </x:c>
      <x:c r="G182" s="28" t="n">
        <x:f>'02a_CSP_Contract_Alloc'!F182</x:f>
        <x:v>1000</x:v>
      </x:c>
      <x:c r="H182" s="6" t="n">
        <x:f>'02a_CSP_Contract_Alloc'!G182</x:f>
        <x:v>1</x:v>
      </x:c>
      <x:c r="I182" s="28" t="n">
        <x:f>'02a_CSP_Contract_Alloc'!H182</x:f>
        <x:v>1000</x:v>
      </x:c>
      <x:c r="J182" s="6" t="n">
        <x:f>'02a_CSP_Contract_Alloc'!I182</x:f>
        <x:v>0.59</x:v>
      </x:c>
      <x:c r="K182" s="28" t="n">
        <x:f>'02a_CSP_Contract_Alloc'!K182</x:f>
        <x:v>590</x:v>
      </x:c>
      <x:c r="L182" s="28" t="n">
        <x:f>SUMIFS('02a_CSP_Contract_Alloc'!$K$2:$K$305,'02a_CSP_Contract_Alloc'!$B$2:$B$305,B182,'02a_CSP_Contract_Alloc'!$C$2:$C$305,C182,'02a_CSP_Contract_Alloc'!$D$2:$D$305,D182)</x:f>
        <x:v>6172.284980577199</x:v>
      </x:c>
      <x:c r="M182" s="6" t="n">
        <x:f>IF(L182&gt;0,K182/L182,0)</x:f>
        <x:v>0.09558858702354121</x:v>
      </x:c>
      <x:c r="N182" s="28" t="n">
        <x:f>F182*M182</x:f>
        <x:v>176.06098627914366</x:v>
      </x:c>
      <x:c r="O182" s="5" t="str">
        <x:f>'02a_CSP_Contract_Alloc'!L182</x:f>
        <x:v>epoch_csp_total_power_x_user_contract_share_seed</x:v>
      </x:c>
      <x:c r="P182" s="5" t="inlineStr">
        <x:is>
          <x:t xml:space="preserve">AI company inference power is normalized across CSPs by CSP total power * AI contract share * inference share.</x:t>
        </x:is>
      </x:c>
    </x:row>
    <x:row r="183">
      <x:c r="A183" s="5" t="str">
        <x:f>'02a_CSP_Contract_Alloc'!A183</x:f>
        <x:v>Base|OpenAI|2028|G42</x:v>
      </x:c>
      <x:c r="B183" s="5" t="str">
        <x:f>'02a_CSP_Contract_Alloc'!B183</x:f>
        <x:v>Base</x:v>
      </x:c>
      <x:c r="C183" s="5" t="str">
        <x:f>'02a_CSP_Contract_Alloc'!C183</x:f>
        <x:v>OpenAI</x:v>
      </x:c>
      <x:c r="D183" s="5" t="n">
        <x:f>'02a_CSP_Contract_Alloc'!D183</x:f>
        <x:v>2028</x:v>
      </x:c>
      <x:c r="E183" s="5" t="str">
        <x:f>'02a_CSP_Contract_Alloc'!E183</x:f>
        <x:v>G42</x:v>
      </x:c>
      <x:c r="F183" s="28" t="n">
        <x:f>SUMPRODUCT(('02_Inputs'!$A$2:$A$181=B183)*('02_Inputs'!$B$2:$B$181=C183)*('02_Inputs'!$C$2:$C$181=D183)*'02_Inputs'!$D$2:$D$181*'02_Inputs'!$E$2:$E$181/'02_Inputs'!$F$2:$F$181*'02_Inputs'!$G$2:$G$181*'02_Inputs'!$H$2:$H$181*1000)</x:f>
        <x:v>2468.399995013334</x:v>
      </x:c>
      <x:c r="G183" s="28" t="n">
        <x:f>'02a_CSP_Contract_Alloc'!F183</x:f>
        <x:v>1000</x:v>
      </x:c>
      <x:c r="H183" s="6" t="n">
        <x:f>'02a_CSP_Contract_Alloc'!G183</x:f>
        <x:v>1</x:v>
      </x:c>
      <x:c r="I183" s="28" t="n">
        <x:f>'02a_CSP_Contract_Alloc'!H183</x:f>
        <x:v>1000</x:v>
      </x:c>
      <x:c r="J183" s="6" t="n">
        <x:f>'02a_CSP_Contract_Alloc'!I183</x:f>
        <x:v>0.68</x:v>
      </x:c>
      <x:c r="K183" s="28" t="n">
        <x:f>'02a_CSP_Contract_Alloc'!K183</x:f>
        <x:v>680</x:v>
      </x:c>
      <x:c r="L183" s="28" t="n">
        <x:f>SUMIFS('02a_CSP_Contract_Alloc'!$K$2:$K$305,'02a_CSP_Contract_Alloc'!$B$2:$B$305,B183,'02a_CSP_Contract_Alloc'!$C$2:$C$305,C183,'02a_CSP_Contract_Alloc'!$D$2:$D$305,D183)</x:f>
        <x:v>7113.819977614401</x:v>
      </x:c>
      <x:c r="M183" s="6" t="n">
        <x:f>IF(L183&gt;0,K183/L183,0)</x:f>
        <x:v>0.09558858702354119</x:v>
      </x:c>
      <x:c r="N183" s="28" t="n">
        <x:f>F183*M183</x:f>
        <x:v>235.95086773224068</x:v>
      </x:c>
      <x:c r="O183" s="5" t="str">
        <x:f>'02a_CSP_Contract_Alloc'!L183</x:f>
        <x:v>epoch_csp_total_power_x_user_contract_share_seed</x:v>
      </x:c>
      <x:c r="P183" s="5" t="inlineStr">
        <x:is>
          <x:t xml:space="preserve">AI company inference power is normalized across CSPs by CSP total power * AI contract share * inference share.</x:t>
        </x:is>
      </x:c>
    </x:row>
    <x:row r="184">
      <x:c r="A184" s="5" t="str">
        <x:f>'02a_CSP_Contract_Alloc'!A184</x:f>
        <x:v>Bull|OpenAI|2028|G42</x:v>
      </x:c>
      <x:c r="B184" s="5" t="str">
        <x:f>'02a_CSP_Contract_Alloc'!B184</x:f>
        <x:v>Bull</x:v>
      </x:c>
      <x:c r="C184" s="5" t="str">
        <x:f>'02a_CSP_Contract_Alloc'!C184</x:f>
        <x:v>OpenAI</x:v>
      </x:c>
      <x:c r="D184" s="5" t="n">
        <x:f>'02a_CSP_Contract_Alloc'!D184</x:f>
        <x:v>2028</x:v>
      </x:c>
      <x:c r="E184" s="5" t="str">
        <x:f>'02a_CSP_Contract_Alloc'!E184</x:f>
        <x:v>G42</x:v>
      </x:c>
      <x:c r="F184" s="28" t="n">
        <x:f>SUMPRODUCT(('02_Inputs'!$A$2:$A$181=B184)*('02_Inputs'!$B$2:$B$181=C184)*('02_Inputs'!$C$2:$C$181=D184)*'02_Inputs'!$D$2:$D$181*'02_Inputs'!$E$2:$E$181/'02_Inputs'!$F$2:$F$181*'02_Inputs'!$G$2:$G$181*'02_Inputs'!$H$2:$H$181*1000)</x:f>
        <x:v>3015.213677593333</x:v>
      </x:c>
      <x:c r="G184" s="28" t="n">
        <x:f>'02a_CSP_Contract_Alloc'!F184</x:f>
        <x:v>1000</x:v>
      </x:c>
      <x:c r="H184" s="6" t="n">
        <x:f>'02a_CSP_Contract_Alloc'!G184</x:f>
        <x:v>1</x:v>
      </x:c>
      <x:c r="I184" s="28" t="n">
        <x:f>'02a_CSP_Contract_Alloc'!H184</x:f>
        <x:v>1000</x:v>
      </x:c>
      <x:c r="J184" s="6" t="n">
        <x:f>'02a_CSP_Contract_Alloc'!I184</x:f>
        <x:v>0.745</x:v>
      </x:c>
      <x:c r="K184" s="28" t="n">
        <x:f>'02a_CSP_Contract_Alloc'!K184</x:f>
        <x:v>745</x:v>
      </x:c>
      <x:c r="L184" s="28" t="n">
        <x:f>SUMIFS('02a_CSP_Contract_Alloc'!$K$2:$K$305,'02a_CSP_Contract_Alloc'!$B$2:$B$305,B184,'02a_CSP_Contract_Alloc'!$C$2:$C$305,C184,'02a_CSP_Contract_Alloc'!$D$2:$D$305,D184)</x:f>
        <x:v>7793.8174754746</x:v>
      </x:c>
      <x:c r="M184" s="6" t="n">
        <x:f>IF(L184&gt;0,K184/L184,0)</x:f>
        <x:v>0.09558858702354121</x:v>
      </x:c>
      <x:c r="N184" s="28" t="n">
        <x:f>F184*M184</x:f>
        <x:v>288.2200150152021</x:v>
      </x:c>
      <x:c r="O184" s="5" t="str">
        <x:f>'02a_CSP_Contract_Alloc'!L184</x:f>
        <x:v>epoch_csp_total_power_x_user_contract_share_seed</x:v>
      </x:c>
      <x:c r="P184" s="5" t="inlineStr">
        <x:is>
          <x:t xml:space="preserve">AI company inference power is normalized across CSPs by CSP total power * AI contract share * inference share.</x:t>
        </x:is>
      </x:c>
    </x:row>
    <x:row r="185">
      <x:c r="A185" s="5" t="str">
        <x:f>'02a_CSP_Contract_Alloc'!A185</x:f>
        <x:v>Grid-Constrained / Efficiency-Upside|OpenAI|2028|G42</x:v>
      </x:c>
      <x:c r="B185" s="5" t="str">
        <x:f>'02a_CSP_Contract_Alloc'!B185</x:f>
        <x:v>Grid-Constrained / Efficiency-Upside</x:v>
      </x:c>
      <x:c r="C185" s="5" t="str">
        <x:f>'02a_CSP_Contract_Alloc'!C185</x:f>
        <x:v>OpenAI</x:v>
      </x:c>
      <x:c r="D185" s="5" t="n">
        <x:f>'02a_CSP_Contract_Alloc'!D185</x:f>
        <x:v>2028</x:v>
      </x:c>
      <x:c r="E185" s="5" t="str">
        <x:f>'02a_CSP_Contract_Alloc'!E185</x:f>
        <x:v>G42</x:v>
      </x:c>
      <x:c r="F185" s="28" t="n">
        <x:f>SUMPRODUCT(('02_Inputs'!$A$2:$A$181=B185)*('02_Inputs'!$B$2:$B$181=C185)*('02_Inputs'!$C$2:$C$181=D185)*'02_Inputs'!$D$2:$D$181*'02_Inputs'!$E$2:$E$181/'02_Inputs'!$F$2:$F$181*'02_Inputs'!$G$2:$G$181*'02_Inputs'!$H$2:$H$181*1000)</x:f>
        <x:v>2061.8399869833333</x:v>
      </x:c>
      <x:c r="G185" s="28" t="n">
        <x:f>'02a_CSP_Contract_Alloc'!F185</x:f>
        <x:v>1000</x:v>
      </x:c>
      <x:c r="H185" s="6" t="n">
        <x:f>'02a_CSP_Contract_Alloc'!G185</x:f>
        <x:v>1</x:v>
      </x:c>
      <x:c r="I185" s="28" t="n">
        <x:f>'02a_CSP_Contract_Alloc'!H185</x:f>
        <x:v>1000</x:v>
      </x:c>
      <x:c r="J185" s="6" t="n">
        <x:f>'02a_CSP_Contract_Alloc'!I185</x:f>
        <x:v>0.71</x:v>
      </x:c>
      <x:c r="K185" s="28" t="n">
        <x:f>'02a_CSP_Contract_Alloc'!K185</x:f>
        <x:v>710</x:v>
      </x:c>
      <x:c r="L185" s="28" t="n">
        <x:f>SUMIFS('02a_CSP_Contract_Alloc'!$K$2:$K$305,'02a_CSP_Contract_Alloc'!$B$2:$B$305,B185,'02a_CSP_Contract_Alloc'!$C$2:$C$305,C185,'02a_CSP_Contract_Alloc'!$D$2:$D$305,D185)</x:f>
        <x:v>7427.664976626799</x:v>
      </x:c>
      <x:c r="M185" s="6" t="n">
        <x:f>IF(L185&gt;0,K185/L185,0)</x:f>
        <x:v>0.09558858702354121</x:v>
      </x:c>
      <x:c r="N185" s="28" t="n">
        <x:f>F185*M185</x:f>
        <x:v>197.08837102437343</x:v>
      </x:c>
      <x:c r="O185" s="5" t="str">
        <x:f>'02a_CSP_Contract_Alloc'!L185</x:f>
        <x:v>epoch_csp_total_power_x_user_contract_share_seed</x:v>
      </x:c>
      <x:c r="P185" s="5" t="inlineStr">
        <x:is>
          <x:t xml:space="preserve">AI company inference power is normalized across CSPs by CSP total power * AI contract share * inference share.</x:t>
        </x:is>
      </x:c>
    </x:row>
    <x:row r="186">
      <x:c r="A186" s="5" t="str">
        <x:f>'02a_CSP_Contract_Alloc'!A186</x:f>
        <x:v>Bear|OpenAI|2029|G42</x:v>
      </x:c>
      <x:c r="B186" s="5" t="str">
        <x:f>'02a_CSP_Contract_Alloc'!B186</x:f>
        <x:v>Bear</x:v>
      </x:c>
      <x:c r="C186" s="5" t="str">
        <x:f>'02a_CSP_Contract_Alloc'!C186</x:f>
        <x:v>OpenAI</x:v>
      </x:c>
      <x:c r="D186" s="5" t="n">
        <x:f>'02a_CSP_Contract_Alloc'!D186</x:f>
        <x:v>2029</x:v>
      </x:c>
      <x:c r="E186" s="5" t="str">
        <x:f>'02a_CSP_Contract_Alloc'!E186</x:f>
        <x:v>G42</x:v>
      </x:c>
      <x:c r="F186" s="28" t="n">
        <x:f>SUMPRODUCT(('02_Inputs'!$A$2:$A$181=B186)*('02_Inputs'!$B$2:$B$181=C186)*('02_Inputs'!$C$2:$C$181=D186)*'02_Inputs'!$D$2:$D$181*'02_Inputs'!$E$2:$E$181/'02_Inputs'!$F$2:$F$181*'02_Inputs'!$G$2:$G$181*'02_Inputs'!$H$2:$H$181*1000)</x:f>
        <x:v>2630.5509941791674</x:v>
      </x:c>
      <x:c r="G186" s="28" t="n">
        <x:f>'02a_CSP_Contract_Alloc'!F186</x:f>
        <x:v>1000</x:v>
      </x:c>
      <x:c r="H186" s="6" t="n">
        <x:f>'02a_CSP_Contract_Alloc'!G186</x:f>
        <x:v>1</x:v>
      </x:c>
      <x:c r="I186" s="28" t="n">
        <x:f>'02a_CSP_Contract_Alloc'!H186</x:f>
        <x:v>1000</x:v>
      </x:c>
      <x:c r="J186" s="6" t="n">
        <x:f>'02a_CSP_Contract_Alloc'!I186</x:f>
        <x:v>0.635</x:v>
      </x:c>
      <x:c r="K186" s="28" t="n">
        <x:f>'02a_CSP_Contract_Alloc'!K186</x:f>
        <x:v>635</x:v>
      </x:c>
      <x:c r="L186" s="28" t="n">
        <x:f>SUMIFS('02a_CSP_Contract_Alloc'!$K$2:$K$305,'02a_CSP_Contract_Alloc'!$B$2:$B$305,B186,'02a_CSP_Contract_Alloc'!$C$2:$C$305,C186,'02a_CSP_Contract_Alloc'!$D$2:$D$305,D186)</x:f>
        <x:v>6894.5124790958</x:v>
      </x:c>
      <x:c r="M186" s="6" t="n">
        <x:f>IF(L186&gt;0,K186/L186,0)</x:f>
        <x:v>0.09210223375841635</x:v>
      </x:c>
      <x:c r="N186" s="28" t="n">
        <x:f>F186*M186</x:f>
        <x:v>242.2796225793242</x:v>
      </x:c>
      <x:c r="O186" s="5" t="str">
        <x:f>'02a_CSP_Contract_Alloc'!L186</x:f>
        <x:v>epoch_csp_total_power_x_user_contract_share_seed</x:v>
      </x:c>
      <x:c r="P186" s="5" t="inlineStr">
        <x:is>
          <x:t xml:space="preserve">AI company inference power is normalized across CSPs by CSP total power * AI contract share * inference share.</x:t>
        </x:is>
      </x:c>
    </x:row>
    <x:row r="187">
      <x:c r="A187" s="5" t="str">
        <x:f>'02a_CSP_Contract_Alloc'!A187</x:f>
        <x:v>Base|OpenAI|2029|G42</x:v>
      </x:c>
      <x:c r="B187" s="5" t="str">
        <x:f>'02a_CSP_Contract_Alloc'!B187</x:f>
        <x:v>Base</x:v>
      </x:c>
      <x:c r="C187" s="5" t="str">
        <x:f>'02a_CSP_Contract_Alloc'!C187</x:f>
        <x:v>OpenAI</x:v>
      </x:c>
      <x:c r="D187" s="5" t="n">
        <x:f>'02a_CSP_Contract_Alloc'!D187</x:f>
        <x:v>2029</x:v>
      </x:c>
      <x:c r="E187" s="5" t="str">
        <x:f>'02a_CSP_Contract_Alloc'!E187</x:f>
        <x:v>G42</x:v>
      </x:c>
      <x:c r="F187" s="28" t="n">
        <x:f>SUMPRODUCT(('02_Inputs'!$A$2:$A$181=B187)*('02_Inputs'!$B$2:$B$181=C187)*('02_Inputs'!$C$2:$C$181=D187)*'02_Inputs'!$D$2:$D$181*'02_Inputs'!$E$2:$E$181/'02_Inputs'!$F$2:$F$181*'02_Inputs'!$G$2:$G$181*'02_Inputs'!$H$2:$H$181*1000)</x:f>
        <x:v>3600.1166613133328</x:v>
      </x:c>
      <x:c r="G187" s="28" t="n">
        <x:f>'02a_CSP_Contract_Alloc'!F187</x:f>
        <x:v>1000</x:v>
      </x:c>
      <x:c r="H187" s="6" t="n">
        <x:f>'02a_CSP_Contract_Alloc'!G187</x:f>
        <x:v>1</x:v>
      </x:c>
      <x:c r="I187" s="28" t="n">
        <x:f>'02a_CSP_Contract_Alloc'!H187</x:f>
        <x:v>1000</x:v>
      </x:c>
      <x:c r="J187" s="6" t="n">
        <x:f>'02a_CSP_Contract_Alloc'!I187</x:f>
        <x:v>0.73</x:v>
      </x:c>
      <x:c r="K187" s="28" t="n">
        <x:f>'02a_CSP_Contract_Alloc'!K187</x:f>
        <x:v>730</x:v>
      </x:c>
      <x:c r="L187" s="28" t="n">
        <x:f>SUMIFS('02a_CSP_Contract_Alloc'!$K$2:$K$305,'02a_CSP_Contract_Alloc'!$B$2:$B$305,B187,'02a_CSP_Contract_Alloc'!$C$2:$C$305,C187,'02a_CSP_Contract_Alloc'!$D$2:$D$305,D187)</x:f>
        <x:v>7925.974975968399</x:v>
      </x:c>
      <x:c r="M187" s="6" t="n">
        <x:f>IF(L187&gt;0,K187/L187,0)</x:f>
        <x:v>0.09210223375841636</x:v>
      </x:c>
      <x:c r="N187" s="28" t="n">
        <x:f>F187*M187</x:f>
        <x:v>331.57878629785006</x:v>
      </x:c>
      <x:c r="O187" s="5" t="str">
        <x:f>'02a_CSP_Contract_Alloc'!L187</x:f>
        <x:v>epoch_csp_total_power_x_user_contract_share_seed</x:v>
      </x:c>
      <x:c r="P187" s="5" t="inlineStr">
        <x:is>
          <x:t xml:space="preserve">AI company inference power is normalized across CSPs by CSP total power * AI contract share * inference share.</x:t>
        </x:is>
      </x:c>
    </x:row>
    <x:row r="188">
      <x:c r="A188" s="5" t="str">
        <x:f>'02a_CSP_Contract_Alloc'!A188</x:f>
        <x:v>Bull|OpenAI|2029|G42</x:v>
      </x:c>
      <x:c r="B188" s="5" t="str">
        <x:f>'02a_CSP_Contract_Alloc'!B188</x:f>
        <x:v>Bull</x:v>
      </x:c>
      <x:c r="C188" s="5" t="str">
        <x:f>'02a_CSP_Contract_Alloc'!C188</x:f>
        <x:v>OpenAI</x:v>
      </x:c>
      <x:c r="D188" s="5" t="n">
        <x:f>'02a_CSP_Contract_Alloc'!D188</x:f>
        <x:v>2029</x:v>
      </x:c>
      <x:c r="E188" s="5" t="str">
        <x:f>'02a_CSP_Contract_Alloc'!E188</x:f>
        <x:v>G42</x:v>
      </x:c>
      <x:c r="F188" s="28" t="n">
        <x:f>SUMPRODUCT(('02_Inputs'!$A$2:$A$181=B188)*('02_Inputs'!$B$2:$B$181=C188)*('02_Inputs'!$C$2:$C$181=D188)*'02_Inputs'!$D$2:$D$181*'02_Inputs'!$E$2:$E$181/'02_Inputs'!$F$2:$F$181*'02_Inputs'!$G$2:$G$181*'02_Inputs'!$H$2:$H$181*1000)</x:f>
        <x:v>4538.624940684999</x:v>
      </x:c>
      <x:c r="G188" s="28" t="n">
        <x:f>'02a_CSP_Contract_Alloc'!F188</x:f>
        <x:v>1000</x:v>
      </x:c>
      <x:c r="H188" s="6" t="n">
        <x:f>'02a_CSP_Contract_Alloc'!G188</x:f>
        <x:v>1</x:v>
      </x:c>
      <x:c r="I188" s="28" t="n">
        <x:f>'02a_CSP_Contract_Alloc'!H188</x:f>
        <x:v>1000</x:v>
      </x:c>
      <x:c r="J188" s="6" t="n">
        <x:f>'02a_CSP_Contract_Alloc'!I188</x:f>
        <x:v>0.802</x:v>
      </x:c>
      <x:c r="K188" s="28" t="n">
        <x:f>'02a_CSP_Contract_Alloc'!K188</x:f>
        <x:v>802</x:v>
      </x:c>
      <x:c r="L188" s="28" t="n">
        <x:f>SUMIFS('02a_CSP_Contract_Alloc'!$K$2:$K$305,'02a_CSP_Contract_Alloc'!$B$2:$B$305,B188,'02a_CSP_Contract_Alloc'!$C$2:$C$305,C188,'02a_CSP_Contract_Alloc'!$D$2:$D$305,D188)</x:f>
        <x:v>8707.71497359816</x:v>
      </x:c>
      <x:c r="M188" s="6" t="n">
        <x:f>IF(L188&gt;0,K188/L188,0)</x:f>
        <x:v>0.09210223375841635</x:v>
      </x:c>
      <x:c r="N188" s="28" t="n">
        <x:f>F188*M188</x:f>
        <x:v>418.0174952287483</x:v>
      </x:c>
      <x:c r="O188" s="5" t="str">
        <x:f>'02a_CSP_Contract_Alloc'!L188</x:f>
        <x:v>epoch_csp_total_power_x_user_contract_share_seed</x:v>
      </x:c>
      <x:c r="P188" s="5" t="inlineStr">
        <x:is>
          <x:t xml:space="preserve">AI company inference power is normalized across CSPs by CSP total power * AI contract share * inference share.</x:t>
        </x:is>
      </x:c>
    </x:row>
    <x:row r="189">
      <x:c r="A189" s="5" t="str">
        <x:f>'02a_CSP_Contract_Alloc'!A189</x:f>
        <x:v>Grid-Constrained / Efficiency-Upside|OpenAI|2029|G42</x:v>
      </x:c>
      <x:c r="B189" s="5" t="str">
        <x:f>'02a_CSP_Contract_Alloc'!B189</x:f>
        <x:v>Grid-Constrained / Efficiency-Upside</x:v>
      </x:c>
      <x:c r="C189" s="5" t="str">
        <x:f>'02a_CSP_Contract_Alloc'!C189</x:f>
        <x:v>OpenAI</x:v>
      </x:c>
      <x:c r="D189" s="5" t="n">
        <x:f>'02a_CSP_Contract_Alloc'!D189</x:f>
        <x:v>2029</x:v>
      </x:c>
      <x:c r="E189" s="5" t="str">
        <x:f>'02a_CSP_Contract_Alloc'!E189</x:f>
        <x:v>G42</x:v>
      </x:c>
      <x:c r="F189" s="28" t="n">
        <x:f>SUMPRODUCT(('02_Inputs'!$A$2:$A$181=B189)*('02_Inputs'!$B$2:$B$181=C189)*('02_Inputs'!$C$2:$C$181=D189)*'02_Inputs'!$D$2:$D$181*'02_Inputs'!$E$2:$E$181/'02_Inputs'!$F$2:$F$181*'02_Inputs'!$G$2:$G$181*'02_Inputs'!$H$2:$H$181*1000)</x:f>
        <x:v>2867.2710210375003</x:v>
      </x:c>
      <x:c r="G189" s="28" t="n">
        <x:f>'02a_CSP_Contract_Alloc'!F189</x:f>
        <x:v>1000</x:v>
      </x:c>
      <x:c r="H189" s="6" t="n">
        <x:f>'02a_CSP_Contract_Alloc'!G189</x:f>
        <x:v>1</x:v>
      </x:c>
      <x:c r="I189" s="28" t="n">
        <x:f>'02a_CSP_Contract_Alloc'!H189</x:f>
        <x:v>1000</x:v>
      </x:c>
      <x:c r="J189" s="6" t="n">
        <x:f>'02a_CSP_Contract_Alloc'!I189</x:f>
        <x:v>0.765</x:v>
      </x:c>
      <x:c r="K189" s="28" t="n">
        <x:f>'02a_CSP_Contract_Alloc'!K189</x:f>
        <x:v>765</x:v>
      </x:c>
      <x:c r="L189" s="28" t="n">
        <x:f>SUMIFS('02a_CSP_Contract_Alloc'!$K$2:$K$305,'02a_CSP_Contract_Alloc'!$B$2:$B$305,B189,'02a_CSP_Contract_Alloc'!$C$2:$C$305,C189,'02a_CSP_Contract_Alloc'!$D$2:$D$305,D189)</x:f>
        <x:v>8305.9874748162</x:v>
      </x:c>
      <x:c r="M189" s="6" t="n">
        <x:f>IF(L189&gt;0,K189/L189,0)</x:f>
        <x:v>0.09210223375841635</x:v>
      </x:c>
      <x:c r="N189" s="28" t="n">
        <x:f>F189*M189</x:f>
        <x:v>264.08206582832895</x:v>
      </x:c>
      <x:c r="O189" s="5" t="str">
        <x:f>'02a_CSP_Contract_Alloc'!L189</x:f>
        <x:v>epoch_csp_total_power_x_user_contract_share_seed</x:v>
      </x:c>
      <x:c r="P189" s="5" t="inlineStr">
        <x:is>
          <x:t xml:space="preserve">AI company inference power is normalized across CSPs by CSP total power * AI contract share * inference share.</x:t>
        </x:is>
      </x:c>
    </x:row>
    <x:row r="190">
      <x:c r="A190" s="5" t="str">
        <x:f>'02a_CSP_Contract_Alloc'!A190</x:f>
        <x:v>Bear|OpenAI|2030|G42</x:v>
      </x:c>
      <x:c r="B190" s="5" t="str">
        <x:f>'02a_CSP_Contract_Alloc'!B190</x:f>
        <x:v>Bear</x:v>
      </x:c>
      <x:c r="C190" s="5" t="str">
        <x:f>'02a_CSP_Contract_Alloc'!C190</x:f>
        <x:v>OpenAI</x:v>
      </x:c>
      <x:c r="D190" s="5" t="n">
        <x:f>'02a_CSP_Contract_Alloc'!D190</x:f>
        <x:v>2030</x:v>
      </x:c>
      <x:c r="E190" s="5" t="str">
        <x:f>'02a_CSP_Contract_Alloc'!E190</x:f>
        <x:v>G42</x:v>
      </x:c>
      <x:c r="F190" s="28" t="n">
        <x:f>SUMPRODUCT(('02_Inputs'!$A$2:$A$181=B190)*('02_Inputs'!$B$2:$B$181=C190)*('02_Inputs'!$C$2:$C$181=D190)*'02_Inputs'!$D$2:$D$181*'02_Inputs'!$E$2:$E$181/'02_Inputs'!$F$2:$F$181*'02_Inputs'!$G$2:$G$181*'02_Inputs'!$H$2:$H$181*1000)</x:f>
        <x:v>3475.706646720001</x:v>
      </x:c>
      <x:c r="G190" s="28" t="n">
        <x:f>'02a_CSP_Contract_Alloc'!F190</x:f>
        <x:v>1000</x:v>
      </x:c>
      <x:c r="H190" s="6" t="n">
        <x:f>'02a_CSP_Contract_Alloc'!G190</x:f>
        <x:v>1</x:v>
      </x:c>
      <x:c r="I190" s="28" t="n">
        <x:f>'02a_CSP_Contract_Alloc'!H190</x:f>
        <x:v>1000</x:v>
      </x:c>
      <x:c r="J190" s="6" t="n">
        <x:f>'02a_CSP_Contract_Alloc'!I190</x:f>
        <x:v>0.68</x:v>
      </x:c>
      <x:c r="K190" s="28" t="n">
        <x:f>'02a_CSP_Contract_Alloc'!K190</x:f>
        <x:v>680</x:v>
      </x:c>
      <x:c r="L190" s="28" t="n">
        <x:f>SUMIFS('02a_CSP_Contract_Alloc'!$K$2:$K$305,'02a_CSP_Contract_Alloc'!$B$2:$B$305,B190,'02a_CSP_Contract_Alloc'!$C$2:$C$305,C190,'02a_CSP_Contract_Alloc'!$D$2:$D$305,D190)</x:f>
        <x:v>7383.099977614401</x:v>
      </x:c>
      <x:c r="M190" s="6" t="n">
        <x:f>IF(L190&gt;0,K190/L190,0)</x:f>
        <x:v>0.09210223375841634</x:v>
      </x:c>
      <x:c r="N190" s="28" t="n">
        <x:f>F190*M190</x:f>
        <x:v>320.12034605188694</x:v>
      </x:c>
      <x:c r="O190" s="5" t="str">
        <x:f>'02a_CSP_Contract_Alloc'!L190</x:f>
        <x:v>epoch_csp_total_power_x_user_contract_share_seed</x:v>
      </x:c>
      <x:c r="P190" s="5" t="inlineStr">
        <x:is>
          <x:t xml:space="preserve">AI company inference power is normalized across CSPs by CSP total power * AI contract share * inference share.</x:t>
        </x:is>
      </x:c>
    </x:row>
    <x:row r="191">
      <x:c r="A191" s="5" t="str">
        <x:f>'02a_CSP_Contract_Alloc'!A191</x:f>
        <x:v>Base|OpenAI|2030|G42</x:v>
      </x:c>
      <x:c r="B191" s="5" t="str">
        <x:f>'02a_CSP_Contract_Alloc'!B191</x:f>
        <x:v>Base</x:v>
      </x:c>
      <x:c r="C191" s="5" t="str">
        <x:f>'02a_CSP_Contract_Alloc'!C191</x:f>
        <x:v>OpenAI</x:v>
      </x:c>
      <x:c r="D191" s="5" t="n">
        <x:f>'02a_CSP_Contract_Alloc'!D191</x:f>
        <x:v>2030</x:v>
      </x:c>
      <x:c r="E191" s="5" t="str">
        <x:f>'02a_CSP_Contract_Alloc'!E191</x:f>
        <x:v>G42</x:v>
      </x:c>
      <x:c r="F191" s="28" t="n">
        <x:f>SUMPRODUCT(('02_Inputs'!$A$2:$A$181=B191)*('02_Inputs'!$B$2:$B$181=C191)*('02_Inputs'!$C$2:$C$181=D191)*'02_Inputs'!$D$2:$D$181*'02_Inputs'!$E$2:$E$181/'02_Inputs'!$F$2:$F$181*'02_Inputs'!$G$2:$G$181*'02_Inputs'!$H$2:$H$181*1000)</x:f>
        <x:v>4861.99997712</x:v>
      </x:c>
      <x:c r="G191" s="28" t="n">
        <x:f>'02a_CSP_Contract_Alloc'!F191</x:f>
        <x:v>1000</x:v>
      </x:c>
      <x:c r="H191" s="6" t="n">
        <x:f>'02a_CSP_Contract_Alloc'!G191</x:f>
        <x:v>1</x:v>
      </x:c>
      <x:c r="I191" s="28" t="n">
        <x:f>'02a_CSP_Contract_Alloc'!H191</x:f>
        <x:v>1000</x:v>
      </x:c>
      <x:c r="J191" s="6" t="n">
        <x:f>'02a_CSP_Contract_Alloc'!I191</x:f>
        <x:v>0.78</x:v>
      </x:c>
      <x:c r="K191" s="28" t="n">
        <x:f>'02a_CSP_Contract_Alloc'!K191</x:f>
        <x:v>780</x:v>
      </x:c>
      <x:c r="L191" s="28" t="n">
        <x:f>SUMIFS('02a_CSP_Contract_Alloc'!$K$2:$K$305,'02a_CSP_Contract_Alloc'!$B$2:$B$305,B191,'02a_CSP_Contract_Alloc'!$C$2:$C$305,C191,'02a_CSP_Contract_Alloc'!$D$2:$D$305,D191)</x:f>
        <x:v>8468.8499743224</x:v>
      </x:c>
      <x:c r="M191" s="6" t="n">
        <x:f>IF(L191&gt;0,K191/L191,0)</x:f>
        <x:v>0.09210223375841635</x:v>
      </x:c>
      <x:c r="N191" s="28" t="n">
        <x:f>F191*M191</x:f>
        <x:v>447.8010584261212</x:v>
      </x:c>
      <x:c r="O191" s="5" t="str">
        <x:f>'02a_CSP_Contract_Alloc'!L191</x:f>
        <x:v>epoch_csp_total_power_x_user_contract_share_seed</x:v>
      </x:c>
      <x:c r="P191" s="5" t="inlineStr">
        <x:is>
          <x:t xml:space="preserve">AI company inference power is normalized across CSPs by CSP total power * AI contract share * inference share.</x:t>
        </x:is>
      </x:c>
    </x:row>
    <x:row r="192">
      <x:c r="A192" s="5" t="str">
        <x:f>'02a_CSP_Contract_Alloc'!A192</x:f>
        <x:v>Bull|OpenAI|2030|G42</x:v>
      </x:c>
      <x:c r="B192" s="5" t="str">
        <x:f>'02a_CSP_Contract_Alloc'!B192</x:f>
        <x:v>Bull</x:v>
      </x:c>
      <x:c r="C192" s="5" t="str">
        <x:f>'02a_CSP_Contract_Alloc'!C192</x:f>
        <x:v>OpenAI</x:v>
      </x:c>
      <x:c r="D192" s="5" t="n">
        <x:f>'02a_CSP_Contract_Alloc'!D192</x:f>
        <x:v>2030</x:v>
      </x:c>
      <x:c r="E192" s="5" t="str">
        <x:f>'02a_CSP_Contract_Alloc'!E192</x:f>
        <x:v>G42</x:v>
      </x:c>
      <x:c r="F192" s="28" t="n">
        <x:f>SUMPRODUCT(('02_Inputs'!$A$2:$A$181=B192)*('02_Inputs'!$B$2:$B$181=C192)*('02_Inputs'!$C$2:$C$181=D192)*'02_Inputs'!$D$2:$D$181*'02_Inputs'!$E$2:$E$181/'02_Inputs'!$F$2:$F$181*'02_Inputs'!$G$2:$G$181*'02_Inputs'!$H$2:$H$181*1000)</x:f>
        <x:v>6325.586641440002</x:v>
      </x:c>
      <x:c r="G192" s="28" t="n">
        <x:f>'02a_CSP_Contract_Alloc'!F192</x:f>
        <x:v>1000</x:v>
      </x:c>
      <x:c r="H192" s="6" t="n">
        <x:f>'02a_CSP_Contract_Alloc'!G192</x:f>
        <x:v>1</x:v>
      </x:c>
      <x:c r="I192" s="28" t="n">
        <x:f>'02a_CSP_Contract_Alloc'!H192</x:f>
        <x:v>1000</x:v>
      </x:c>
      <x:c r="J192" s="6" t="n">
        <x:f>'02a_CSP_Contract_Alloc'!I192</x:f>
        <x:v>0.86</x:v>
      </x:c>
      <x:c r="K192" s="28" t="n">
        <x:f>'02a_CSP_Contract_Alloc'!K192</x:f>
        <x:v>860</x:v>
      </x:c>
      <x:c r="L192" s="28" t="n">
        <x:f>SUMIFS('02a_CSP_Contract_Alloc'!$K$2:$K$305,'02a_CSP_Contract_Alloc'!$B$2:$B$305,B192,'02a_CSP_Contract_Alloc'!$C$2:$C$305,C192,'02a_CSP_Contract_Alloc'!$D$2:$D$305,D192)</x:f>
        <x:v>9337.4499716888</x:v>
      </x:c>
      <x:c r="M192" s="6" t="n">
        <x:f>IF(L192&gt;0,K192/L192,0)</x:f>
        <x:v>0.09210223375841635</x:v>
      </x:c>
      <x:c r="N192" s="28" t="n">
        <x:f>F192*M192</x:f>
        <x:v>582.6006595090228</x:v>
      </x:c>
      <x:c r="O192" s="5" t="str">
        <x:f>'02a_CSP_Contract_Alloc'!L192</x:f>
        <x:v>epoch_csp_total_power_x_user_contract_share_seed</x:v>
      </x:c>
      <x:c r="P192" s="5" t="inlineStr">
        <x:is>
          <x:t xml:space="preserve">AI company inference power is normalized across CSPs by CSP total power * AI contract share * inference share.</x:t>
        </x:is>
      </x:c>
    </x:row>
    <x:row r="193">
      <x:c r="A193" s="5" t="str">
        <x:f>'02a_CSP_Contract_Alloc'!A193</x:f>
        <x:v>Grid-Constrained / Efficiency-Upside|OpenAI|2030|G42</x:v>
      </x:c>
      <x:c r="B193" s="5" t="str">
        <x:f>'02a_CSP_Contract_Alloc'!B193</x:f>
        <x:v>Grid-Constrained / Efficiency-Upside</x:v>
      </x:c>
      <x:c r="C193" s="5" t="str">
        <x:f>'02a_CSP_Contract_Alloc'!C193</x:f>
        <x:v>OpenAI</x:v>
      </x:c>
      <x:c r="D193" s="5" t="n">
        <x:f>'02a_CSP_Contract_Alloc'!D193</x:f>
        <x:v>2030</x:v>
      </x:c>
      <x:c r="E193" s="5" t="str">
        <x:f>'02a_CSP_Contract_Alloc'!E193</x:f>
        <x:v>G42</x:v>
      </x:c>
      <x:c r="F193" s="28" t="n">
        <x:f>SUMPRODUCT(('02_Inputs'!$A$2:$A$181=B193)*('02_Inputs'!$B$2:$B$181=C193)*('02_Inputs'!$C$2:$C$181=D193)*'02_Inputs'!$D$2:$D$181*'02_Inputs'!$E$2:$E$181/'02_Inputs'!$F$2:$F$181*'02_Inputs'!$G$2:$G$181*'02_Inputs'!$H$2:$H$181*1000)</x:f>
        <x:v>3680.1600000000003</x:v>
      </x:c>
      <x:c r="G193" s="28" t="n">
        <x:f>'02a_CSP_Contract_Alloc'!F193</x:f>
        <x:v>1000</x:v>
      </x:c>
      <x:c r="H193" s="6" t="n">
        <x:f>'02a_CSP_Contract_Alloc'!G193</x:f>
        <x:v>1</x:v>
      </x:c>
      <x:c r="I193" s="28" t="n">
        <x:f>'02a_CSP_Contract_Alloc'!H193</x:f>
        <x:v>1000</x:v>
      </x:c>
      <x:c r="J193" s="6" t="n">
        <x:f>'02a_CSP_Contract_Alloc'!I193</x:f>
        <x:v>0.82</x:v>
      </x:c>
      <x:c r="K193" s="28" t="n">
        <x:f>'02a_CSP_Contract_Alloc'!K193</x:f>
        <x:v>820</x:v>
      </x:c>
      <x:c r="L193" s="28" t="n">
        <x:f>SUMIFS('02a_CSP_Contract_Alloc'!$K$2:$K$305,'02a_CSP_Contract_Alloc'!$B$2:$B$305,B193,'02a_CSP_Contract_Alloc'!$C$2:$C$305,C193,'02a_CSP_Contract_Alloc'!$D$2:$D$305,D193)</x:f>
        <x:v>8903.1499730056</x:v>
      </x:c>
      <x:c r="M193" s="6" t="n">
        <x:f>IF(L193&gt;0,K193/L193,0)</x:f>
        <x:v>0.09210223375841635</x:v>
      </x:c>
      <x:c r="N193" s="28" t="n">
        <x:f>F193*M193</x:f>
        <x:v>338.9509565883735</x:v>
      </x:c>
      <x:c r="O193" s="5" t="str">
        <x:f>'02a_CSP_Contract_Alloc'!L193</x:f>
        <x:v>epoch_csp_total_power_x_user_contract_share_seed</x:v>
      </x:c>
      <x:c r="P193" s="5" t="inlineStr">
        <x:is>
          <x:t xml:space="preserve">AI company inference power is normalized across CSPs by CSP total power * AI contract share * inference share.</x:t>
        </x:is>
      </x:c>
    </x:row>
    <x:row r="194">
      <x:c r="A194" s="5" t="str">
        <x:f>'02a_CSP_Contract_Alloc'!A194</x:f>
        <x:v>Bear|OpenAI|2026|Microsoft</x:v>
      </x:c>
      <x:c r="B194" s="5" t="str">
        <x:f>'02a_CSP_Contract_Alloc'!B194</x:f>
        <x:v>Bear</x:v>
      </x:c>
      <x:c r="C194" s="5" t="str">
        <x:f>'02a_CSP_Contract_Alloc'!C194</x:f>
        <x:v>OpenAI</x:v>
      </x:c>
      <x:c r="D194" s="5" t="n">
        <x:f>'02a_CSP_Contract_Alloc'!D194</x:f>
        <x:v>2026</x:v>
      </x:c>
      <x:c r="E194" s="5" t="str">
        <x:f>'02a_CSP_Contract_Alloc'!E194</x:f>
        <x:v>Microsoft</x:v>
      </x:c>
      <x:c r="F194" s="28" t="n">
        <x:f>SUMPRODUCT(('02_Inputs'!$A$2:$A$181=B194)*('02_Inputs'!$B$2:$B$181=C194)*('02_Inputs'!$C$2:$C$181=D194)*'02_Inputs'!$D$2:$D$181*'02_Inputs'!$E$2:$E$181/'02_Inputs'!$F$2:$F$181*'02_Inputs'!$G$2:$G$181*'02_Inputs'!$H$2:$H$181*1000)</x:f>
        <x:v>462</x:v>
      </x:c>
      <x:c r="G194" s="28" t="n">
        <x:f>'02a_CSP_Contract_Alloc'!F194</x:f>
        <x:v>1519</x:v>
      </x:c>
      <x:c r="H194" s="6" t="n">
        <x:f>'02a_CSP_Contract_Alloc'!G194</x:f>
        <x:v>0.52238315</x:v>
      </x:c>
      <x:c r="I194" s="28" t="n">
        <x:f>'02a_CSP_Contract_Alloc'!H194</x:f>
        <x:v>793.50000485</x:v>
      </x:c>
      <x:c r="J194" s="6" t="n">
        <x:f>'02a_CSP_Contract_Alloc'!I194</x:f>
        <x:v>0.5</x:v>
      </x:c>
      <x:c r="K194" s="28" t="n">
        <x:f>'02a_CSP_Contract_Alloc'!K194</x:f>
        <x:v>396.750002425</x:v>
      </x:c>
      <x:c r="L194" s="28" t="n">
        <x:f>SUMIFS('02a_CSP_Contract_Alloc'!$K$2:$K$305,'02a_CSP_Contract_Alloc'!$B$2:$B$305,B194,'02a_CSP_Contract_Alloc'!$C$2:$C$305,C194,'02a_CSP_Contract_Alloc'!$D$2:$D$305,D194)</x:f>
        <x:v>1136.750004525</x:v>
      </x:c>
      <x:c r="M194" s="6" t="n">
        <x:f>IF(L194&gt;0,K194/L194,0)</x:f>
        <x:v>0.3490213334908102</x:v>
      </x:c>
      <x:c r="N194" s="28" t="n">
        <x:f>F194*M194</x:f>
        <x:v>161.24785607275433</x:v>
      </x:c>
      <x:c r="O194" s="5" t="str">
        <x:f>'02a_CSP_Contract_Alloc'!L194</x:f>
        <x:v>epoch_csp_total_power_x_user_contract_share_seed</x:v>
      </x:c>
      <x:c r="P194" s="5" t="inlineStr">
        <x:is>
          <x:t xml:space="preserve">AI company inference power is normalized across CSPs by CSP total power * AI contract share * inference share.</x:t>
        </x:is>
      </x:c>
    </x:row>
    <x:row r="195">
      <x:c r="A195" s="5" t="str">
        <x:f>'02a_CSP_Contract_Alloc'!A195</x:f>
        <x:v>Base|OpenAI|2026|Microsoft</x:v>
      </x:c>
      <x:c r="B195" s="5" t="str">
        <x:f>'02a_CSP_Contract_Alloc'!B195</x:f>
        <x:v>Base</x:v>
      </x:c>
      <x:c r="C195" s="5" t="str">
        <x:f>'02a_CSP_Contract_Alloc'!C195</x:f>
        <x:v>OpenAI</x:v>
      </x:c>
      <x:c r="D195" s="5" t="n">
        <x:f>'02a_CSP_Contract_Alloc'!D195</x:f>
        <x:v>2026</x:v>
      </x:c>
      <x:c r="E195" s="5" t="str">
        <x:f>'02a_CSP_Contract_Alloc'!E195</x:f>
        <x:v>Microsoft</x:v>
      </x:c>
      <x:c r="F195" s="28" t="n">
        <x:f>SUMPRODUCT(('02_Inputs'!$A$2:$A$181=B195)*('02_Inputs'!$B$2:$B$181=C195)*('02_Inputs'!$C$2:$C$181=D195)*'02_Inputs'!$D$2:$D$181*'02_Inputs'!$E$2:$E$181/'02_Inputs'!$F$2:$F$181*'02_Inputs'!$G$2:$G$181*'02_Inputs'!$H$2:$H$181*1000)</x:f>
        <x:v>595.4666666666667</x:v>
      </x:c>
      <x:c r="G195" s="28" t="n">
        <x:f>'02a_CSP_Contract_Alloc'!F195</x:f>
        <x:v>1519</x:v>
      </x:c>
      <x:c r="H195" s="6" t="n">
        <x:f>'02a_CSP_Contract_Alloc'!G195</x:f>
        <x:v>0.52238315</x:v>
      </x:c>
      <x:c r="I195" s="28" t="n">
        <x:f>'02a_CSP_Contract_Alloc'!H195</x:f>
        <x:v>793.50000485</x:v>
      </x:c>
      <x:c r="J195" s="6" t="n">
        <x:f>'02a_CSP_Contract_Alloc'!I195</x:f>
        <x:v>0.58</x:v>
      </x:c>
      <x:c r="K195" s="28" t="n">
        <x:f>'02a_CSP_Contract_Alloc'!K195</x:f>
        <x:v>460.23000281299994</x:v>
      </x:c>
      <x:c r="L195" s="28" t="n">
        <x:f>SUMIFS('02a_CSP_Contract_Alloc'!$K$2:$K$305,'02a_CSP_Contract_Alloc'!$B$2:$B$305,B195,'02a_CSP_Contract_Alloc'!$C$2:$C$305,C195,'02a_CSP_Contract_Alloc'!$D$2:$D$305,D195)</x:f>
        <x:v>1318.6300052489999</x:v>
      </x:c>
      <x:c r="M195" s="6" t="n">
        <x:f>IF(L195&gt;0,K195/L195,0)</x:f>
        <x:v>0.34902133349081016</x:v>
      </x:c>
      <x:c r="N195" s="28" t="n">
        <x:f>F195*M195</x:f>
        <x:v>207.83057004932778</x:v>
      </x:c>
      <x:c r="O195" s="5" t="str">
        <x:f>'02a_CSP_Contract_Alloc'!L195</x:f>
        <x:v>epoch_csp_total_power_x_user_contract_share_seed</x:v>
      </x:c>
      <x:c r="P195" s="5" t="inlineStr">
        <x:is>
          <x:t xml:space="preserve">AI company inference power is normalized across CSPs by CSP total power * AI contract share * inference share.</x:t>
        </x:is>
      </x:c>
    </x:row>
    <x:row r="196">
      <x:c r="A196" s="5" t="str">
        <x:f>'02a_CSP_Contract_Alloc'!A196</x:f>
        <x:v>Bull|OpenAI|2026|Microsoft</x:v>
      </x:c>
      <x:c r="B196" s="5" t="str">
        <x:f>'02a_CSP_Contract_Alloc'!B196</x:f>
        <x:v>Bull</x:v>
      </x:c>
      <x:c r="C196" s="5" t="str">
        <x:f>'02a_CSP_Contract_Alloc'!C196</x:f>
        <x:v>OpenAI</x:v>
      </x:c>
      <x:c r="D196" s="5" t="n">
        <x:f>'02a_CSP_Contract_Alloc'!D196</x:f>
        <x:v>2026</x:v>
      </x:c>
      <x:c r="E196" s="5" t="str">
        <x:f>'02a_CSP_Contract_Alloc'!E196</x:f>
        <x:v>Microsoft</x:v>
      </x:c>
      <x:c r="F196" s="28" t="n">
        <x:f>SUMPRODUCT(('02_Inputs'!$A$2:$A$181=B196)*('02_Inputs'!$B$2:$B$181=C196)*('02_Inputs'!$C$2:$C$181=D196)*'02_Inputs'!$D$2:$D$181*'02_Inputs'!$E$2:$E$181/'02_Inputs'!$F$2:$F$181*'02_Inputs'!$G$2:$G$181*'02_Inputs'!$H$2:$H$181*1000)</x:f>
        <x:v>679.1400000000001</x:v>
      </x:c>
      <x:c r="G196" s="28" t="n">
        <x:f>'02a_CSP_Contract_Alloc'!F196</x:f>
        <x:v>1519</x:v>
      </x:c>
      <x:c r="H196" s="6" t="n">
        <x:f>'02a_CSP_Contract_Alloc'!G196</x:f>
        <x:v>0.52238315</x:v>
      </x:c>
      <x:c r="I196" s="28" t="n">
        <x:f>'02a_CSP_Contract_Alloc'!H196</x:f>
        <x:v>793.50000485</x:v>
      </x:c>
      <x:c r="J196" s="6" t="n">
        <x:f>'02a_CSP_Contract_Alloc'!I196</x:f>
        <x:v>0.63</x:v>
      </x:c>
      <x:c r="K196" s="28" t="n">
        <x:f>'02a_CSP_Contract_Alloc'!K196</x:f>
        <x:v>499.9050030555</x:v>
      </x:c>
      <x:c r="L196" s="28" t="n">
        <x:f>SUMIFS('02a_CSP_Contract_Alloc'!$K$2:$K$305,'02a_CSP_Contract_Alloc'!$B$2:$B$305,B196,'02a_CSP_Contract_Alloc'!$C$2:$C$305,C196,'02a_CSP_Contract_Alloc'!$D$2:$D$305,D196)</x:f>
        <x:v>1432.3050057014998</x:v>
      </x:c>
      <x:c r="M196" s="6" t="n">
        <x:f>IF(L196&gt;0,K196/L196,0)</x:f>
        <x:v>0.3490213334908102</x:v>
      </x:c>
      <x:c r="N196" s="28" t="n">
        <x:f>F196*M196</x:f>
        <x:v>237.0343484269489</x:v>
      </x:c>
      <x:c r="O196" s="5" t="str">
        <x:f>'02a_CSP_Contract_Alloc'!L196</x:f>
        <x:v>epoch_csp_total_power_x_user_contract_share_seed</x:v>
      </x:c>
      <x:c r="P196" s="5" t="inlineStr">
        <x:is>
          <x:t xml:space="preserve">AI company inference power is normalized across CSPs by CSP total power * AI contract share * inference share.</x:t>
        </x:is>
      </x:c>
    </x:row>
    <x:row r="197">
      <x:c r="A197" s="5" t="str">
        <x:f>'02a_CSP_Contract_Alloc'!A197</x:f>
        <x:v>Grid-Constrained / Efficiency-Upside|OpenAI|2026|Microsoft</x:v>
      </x:c>
      <x:c r="B197" s="5" t="str">
        <x:f>'02a_CSP_Contract_Alloc'!B197</x:f>
        <x:v>Grid-Constrained / Efficiency-Upside</x:v>
      </x:c>
      <x:c r="C197" s="5" t="str">
        <x:f>'02a_CSP_Contract_Alloc'!C197</x:f>
        <x:v>OpenAI</x:v>
      </x:c>
      <x:c r="D197" s="5" t="n">
        <x:f>'02a_CSP_Contract_Alloc'!D197</x:f>
        <x:v>2026</x:v>
      </x:c>
      <x:c r="E197" s="5" t="str">
        <x:f>'02a_CSP_Contract_Alloc'!E197</x:f>
        <x:v>Microsoft</x:v>
      </x:c>
      <x:c r="F197" s="28" t="n">
        <x:f>SUMPRODUCT(('02_Inputs'!$A$2:$A$181=B197)*('02_Inputs'!$B$2:$B$181=C197)*('02_Inputs'!$C$2:$C$181=D197)*'02_Inputs'!$D$2:$D$181*'02_Inputs'!$E$2:$E$181/'02_Inputs'!$F$2:$F$181*'02_Inputs'!$G$2:$G$181*'02_Inputs'!$H$2:$H$181*1000)</x:f>
        <x:v>542.08</x:v>
      </x:c>
      <x:c r="G197" s="28" t="n">
        <x:f>'02a_CSP_Contract_Alloc'!F197</x:f>
        <x:v>1519</x:v>
      </x:c>
      <x:c r="H197" s="6" t="n">
        <x:f>'02a_CSP_Contract_Alloc'!G197</x:f>
        <x:v>0.52238315</x:v>
      </x:c>
      <x:c r="I197" s="28" t="n">
        <x:f>'02a_CSP_Contract_Alloc'!H197</x:f>
        <x:v>793.50000485</x:v>
      </x:c>
      <x:c r="J197" s="6" t="n">
        <x:f>'02a_CSP_Contract_Alloc'!I197</x:f>
        <x:v>0.6</x:v>
      </x:c>
      <x:c r="K197" s="28" t="n">
        <x:f>'02a_CSP_Contract_Alloc'!K197</x:f>
        <x:v>476.10000290999994</x:v>
      </x:c>
      <x:c r="L197" s="28" t="n">
        <x:f>SUMIFS('02a_CSP_Contract_Alloc'!$K$2:$K$305,'02a_CSP_Contract_Alloc'!$B$2:$B$305,B197,'02a_CSP_Contract_Alloc'!$C$2:$C$305,C197,'02a_CSP_Contract_Alloc'!$D$2:$D$305,D197)</x:f>
        <x:v>1364.1000054299998</x:v>
      </x:c>
      <x:c r="M197" s="6" t="n">
        <x:f>IF(L197&gt;0,K197/L197,0)</x:f>
        <x:v>0.3490213334908102</x:v>
      </x:c>
      <x:c r="N197" s="28" t="n">
        <x:f>F197*M197</x:f>
        <x:v>189.19748445869843</x:v>
      </x:c>
      <x:c r="O197" s="5" t="str">
        <x:f>'02a_CSP_Contract_Alloc'!L197</x:f>
        <x:v>epoch_csp_total_power_x_user_contract_share_seed</x:v>
      </x:c>
      <x:c r="P197" s="5" t="inlineStr">
        <x:is>
          <x:t xml:space="preserve">AI company inference power is normalized across CSPs by CSP total power * AI contract share * inference share.</x:t>
        </x:is>
      </x:c>
    </x:row>
    <x:row r="198">
      <x:c r="A198" s="5" t="str">
        <x:f>'02a_CSP_Contract_Alloc'!A198</x:f>
        <x:v>Bear|OpenAI|2027|Microsoft</x:v>
      </x:c>
      <x:c r="B198" s="5" t="str">
        <x:f>'02a_CSP_Contract_Alloc'!B198</x:f>
        <x:v>Bear</x:v>
      </x:c>
      <x:c r="C198" s="5" t="str">
        <x:f>'02a_CSP_Contract_Alloc'!C198</x:f>
        <x:v>OpenAI</x:v>
      </x:c>
      <x:c r="D198" s="5" t="n">
        <x:f>'02a_CSP_Contract_Alloc'!D198</x:f>
        <x:v>2027</x:v>
      </x:c>
      <x:c r="E198" s="5" t="str">
        <x:f>'02a_CSP_Contract_Alloc'!E198</x:f>
        <x:v>Microsoft</x:v>
      </x:c>
      <x:c r="F198" s="28" t="n">
        <x:f>SUMPRODUCT(('02_Inputs'!$A$2:$A$181=B198)*('02_Inputs'!$B$2:$B$181=C198)*('02_Inputs'!$C$2:$C$181=D198)*'02_Inputs'!$D$2:$D$181*'02_Inputs'!$E$2:$E$181/'02_Inputs'!$F$2:$F$181*'02_Inputs'!$G$2:$G$181*'02_Inputs'!$H$2:$H$181*1000)</x:f>
        <x:v>1116.6686776575004</x:v>
      </x:c>
      <x:c r="G198" s="28" t="n">
        <x:f>'02a_CSP_Contract_Alloc'!F198</x:f>
        <x:v>2191</x:v>
      </x:c>
      <x:c r="H198" s="6" t="n">
        <x:f>'02a_CSP_Contract_Alloc'!G198</x:f>
        <x:v>0.3621634</x:v>
      </x:c>
      <x:c r="I198" s="28" t="n">
        <x:f>'02a_CSP_Contract_Alloc'!H198</x:f>
        <x:v>793.5000094000001</x:v>
      </x:c>
      <x:c r="J198" s="6" t="n">
        <x:f>'02a_CSP_Contract_Alloc'!I198</x:f>
        <x:v>0.545</x:v>
      </x:c>
      <x:c r="K198" s="28" t="n">
        <x:f>'02a_CSP_Contract_Alloc'!K198</x:f>
        <x:v>432.4575051230001</x:v>
      </x:c>
      <x:c r="L198" s="28" t="n">
        <x:f>SUMIFS('02a_CSP_Contract_Alloc'!$K$2:$K$305,'02a_CSP_Contract_Alloc'!$B$2:$B$305,B198,'02a_CSP_Contract_Alloc'!$C$2:$C$305,C198,'02a_CSP_Contract_Alloc'!$D$2:$D$305,D198)</x:f>
        <x:v>1520.2775074120002</x:v>
      </x:c>
      <x:c r="M198" s="6" t="n">
        <x:f>IF(L198&gt;0,K198/L198,0)</x:f>
        <x:v>0.2844595825529126</x:v>
      </x:c>
      <x:c r="N198" s="28" t="n">
        <x:f>F198*M198</x:f>
        <x:v>317.6471058963655</x:v>
      </x:c>
      <x:c r="O198" s="5" t="str">
        <x:f>'02a_CSP_Contract_Alloc'!L198</x:f>
        <x:v>epoch_csp_total_power_x_user_contract_share_seed</x:v>
      </x:c>
      <x:c r="P198" s="5" t="inlineStr">
        <x:is>
          <x:t xml:space="preserve">AI company inference power is normalized across CSPs by CSP total power * AI contract share * inference share.</x:t>
        </x:is>
      </x:c>
    </x:row>
    <x:row r="199">
      <x:c r="A199" s="5" t="str">
        <x:f>'02a_CSP_Contract_Alloc'!A199</x:f>
        <x:v>Base|OpenAI|2027|Microsoft</x:v>
      </x:c>
      <x:c r="B199" s="5" t="str">
        <x:f>'02a_CSP_Contract_Alloc'!B199</x:f>
        <x:v>Base</x:v>
      </x:c>
      <x:c r="C199" s="5" t="str">
        <x:f>'02a_CSP_Contract_Alloc'!C199</x:f>
        <x:v>OpenAI</x:v>
      </x:c>
      <x:c r="D199" s="5" t="n">
        <x:f>'02a_CSP_Contract_Alloc'!D199</x:f>
        <x:v>2027</x:v>
      </x:c>
      <x:c r="E199" s="5" t="str">
        <x:f>'02a_CSP_Contract_Alloc'!E199</x:f>
        <x:v>Microsoft</x:v>
      </x:c>
      <x:c r="F199" s="28" t="n">
        <x:f>SUMPRODUCT(('02_Inputs'!$A$2:$A$181=B199)*('02_Inputs'!$B$2:$B$181=C199)*('02_Inputs'!$C$2:$C$181=D199)*'02_Inputs'!$D$2:$D$181*'02_Inputs'!$E$2:$E$181/'02_Inputs'!$F$2:$F$181*'02_Inputs'!$G$2:$G$181*'02_Inputs'!$H$2:$H$181*1000)</x:f>
        <x:v>1466.849998845</x:v>
      </x:c>
      <x:c r="G199" s="28" t="n">
        <x:f>'02a_CSP_Contract_Alloc'!F199</x:f>
        <x:v>2191</x:v>
      </x:c>
      <x:c r="H199" s="6" t="n">
        <x:f>'02a_CSP_Contract_Alloc'!G199</x:f>
        <x:v>0.3621634</x:v>
      </x:c>
      <x:c r="I199" s="28" t="n">
        <x:f>'02a_CSP_Contract_Alloc'!H199</x:f>
        <x:v>793.5000094000001</x:v>
      </x:c>
      <x:c r="J199" s="6" t="n">
        <x:f>'02a_CSP_Contract_Alloc'!I199</x:f>
        <x:v>0.63</x:v>
      </x:c>
      <x:c r="K199" s="28" t="n">
        <x:f>'02a_CSP_Contract_Alloc'!K199</x:f>
        <x:v>499.90500592200004</x:v>
      </x:c>
      <x:c r="L199" s="28" t="n">
        <x:f>SUMIFS('02a_CSP_Contract_Alloc'!$K$2:$K$305,'02a_CSP_Contract_Alloc'!$B$2:$B$305,B199,'02a_CSP_Contract_Alloc'!$C$2:$C$305,C199,'02a_CSP_Contract_Alloc'!$D$2:$D$305,D199)</x:f>
        <x:v>1757.3850085679999</x:v>
      </x:c>
      <x:c r="M199" s="6" t="n">
        <x:f>IF(L199&gt;0,K199/L199,0)</x:f>
        <x:v>0.28445958255291265</x:v>
      </x:c>
      <x:c r="N199" s="28" t="n">
        <x:f>F199*M199</x:f>
        <x:v>417.25953833918913</x:v>
      </x:c>
      <x:c r="O199" s="5" t="str">
        <x:f>'02a_CSP_Contract_Alloc'!L199</x:f>
        <x:v>epoch_csp_total_power_x_user_contract_share_seed</x:v>
      </x:c>
      <x:c r="P199" s="5" t="inlineStr">
        <x:is>
          <x:t xml:space="preserve">AI company inference power is normalized across CSPs by CSP total power * AI contract share * inference share.</x:t>
        </x:is>
      </x:c>
    </x:row>
    <x:row r="200">
      <x:c r="A200" s="5" t="str">
        <x:f>'02a_CSP_Contract_Alloc'!A200</x:f>
        <x:v>Bull|OpenAI|2027|Microsoft</x:v>
      </x:c>
      <x:c r="B200" s="5" t="str">
        <x:f>'02a_CSP_Contract_Alloc'!B200</x:f>
        <x:v>Bull</x:v>
      </x:c>
      <x:c r="C200" s="5" t="str">
        <x:f>'02a_CSP_Contract_Alloc'!C200</x:f>
        <x:v>OpenAI</x:v>
      </x:c>
      <x:c r="D200" s="5" t="n">
        <x:f>'02a_CSP_Contract_Alloc'!D200</x:f>
        <x:v>2027</x:v>
      </x:c>
      <x:c r="E200" s="5" t="str">
        <x:f>'02a_CSP_Contract_Alloc'!E200</x:f>
        <x:v>Microsoft</x:v>
      </x:c>
      <x:c r="F200" s="28" t="n">
        <x:f>SUMPRODUCT(('02_Inputs'!$A$2:$A$181=B200)*('02_Inputs'!$B$2:$B$181=C200)*('02_Inputs'!$C$2:$C$181=D200)*'02_Inputs'!$D$2:$D$181*'02_Inputs'!$E$2:$E$181/'02_Inputs'!$F$2:$F$181*'02_Inputs'!$G$2:$G$181*'02_Inputs'!$H$2:$H$181*1000)</x:f>
        <x:v>1734.0810830639998</x:v>
      </x:c>
      <x:c r="G200" s="28" t="n">
        <x:f>'02a_CSP_Contract_Alloc'!F200</x:f>
        <x:v>2191</x:v>
      </x:c>
      <x:c r="H200" s="6" t="n">
        <x:f>'02a_CSP_Contract_Alloc'!G200</x:f>
        <x:v>0.3621634</x:v>
      </x:c>
      <x:c r="I200" s="28" t="n">
        <x:f>'02a_CSP_Contract_Alloc'!H200</x:f>
        <x:v>793.5000094000001</x:v>
      </x:c>
      <x:c r="J200" s="6" t="n">
        <x:f>'02a_CSP_Contract_Alloc'!I200</x:f>
        <x:v>0.688</x:v>
      </x:c>
      <x:c r="K200" s="28" t="n">
        <x:f>'02a_CSP_Contract_Alloc'!K200</x:f>
        <x:v>545.9280064672</x:v>
      </x:c>
      <x:c r="L200" s="28" t="n">
        <x:f>SUMIFS('02a_CSP_Contract_Alloc'!$K$2:$K$305,'02a_CSP_Contract_Alloc'!$B$2:$B$305,B200,'02a_CSP_Contract_Alloc'!$C$2:$C$305,C200,'02a_CSP_Contract_Alloc'!$D$2:$D$305,D200)</x:f>
        <x:v>1919.1760093567998</x:v>
      </x:c>
      <x:c r="M200" s="6" t="n">
        <x:f>IF(L200&gt;0,K200/L200,0)</x:f>
        <x:v>0.28445958255291265</x:v>
      </x:c>
      <x:c r="N200" s="28" t="n">
        <x:f>F200*M200</x:f>
        <x:v>493.275981001288</x:v>
      </x:c>
      <x:c r="O200" s="5" t="str">
        <x:f>'02a_CSP_Contract_Alloc'!L200</x:f>
        <x:v>epoch_csp_total_power_x_user_contract_share_seed</x:v>
      </x:c>
      <x:c r="P200" s="5" t="inlineStr">
        <x:is>
          <x:t xml:space="preserve">AI company inference power is normalized across CSPs by CSP total power * AI contract share * inference share.</x:t>
        </x:is>
      </x:c>
    </x:row>
    <x:row r="201">
      <x:c r="A201" s="5" t="str">
        <x:f>'02a_CSP_Contract_Alloc'!A201</x:f>
        <x:v>Grid-Constrained / Efficiency-Upside|OpenAI|2027|Microsoft</x:v>
      </x:c>
      <x:c r="B201" s="5" t="str">
        <x:f>'02a_CSP_Contract_Alloc'!B201</x:f>
        <x:v>Grid-Constrained / Efficiency-Upside</x:v>
      </x:c>
      <x:c r="C201" s="5" t="str">
        <x:f>'02a_CSP_Contract_Alloc'!C201</x:f>
        <x:v>OpenAI</x:v>
      </x:c>
      <x:c r="D201" s="5" t="n">
        <x:f>'02a_CSP_Contract_Alloc'!D201</x:f>
        <x:v>2027</x:v>
      </x:c>
      <x:c r="E201" s="5" t="str">
        <x:f>'02a_CSP_Contract_Alloc'!E201</x:f>
        <x:v>Microsoft</x:v>
      </x:c>
      <x:c r="F201" s="28" t="n">
        <x:f>SUMPRODUCT(('02_Inputs'!$A$2:$A$181=B201)*('02_Inputs'!$B$2:$B$181=C201)*('02_Inputs'!$C$2:$C$181=D201)*'02_Inputs'!$D$2:$D$181*'02_Inputs'!$E$2:$E$181/'02_Inputs'!$F$2:$F$181*'02_Inputs'!$G$2:$G$181*'02_Inputs'!$H$2:$H$181*1000)</x:f>
        <x:v>1281.0489963975</x:v>
      </x:c>
      <x:c r="G201" s="28" t="n">
        <x:f>'02a_CSP_Contract_Alloc'!F201</x:f>
        <x:v>2191</x:v>
      </x:c>
      <x:c r="H201" s="6" t="n">
        <x:f>'02a_CSP_Contract_Alloc'!G201</x:f>
        <x:v>0.3621634</x:v>
      </x:c>
      <x:c r="I201" s="28" t="n">
        <x:f>'02a_CSP_Contract_Alloc'!H201</x:f>
        <x:v>793.5000094000001</x:v>
      </x:c>
      <x:c r="J201" s="6" t="n">
        <x:f>'02a_CSP_Contract_Alloc'!I201</x:f>
        <x:v>0.655</x:v>
      </x:c>
      <x:c r="K201" s="28" t="n">
        <x:f>'02a_CSP_Contract_Alloc'!K201</x:f>
        <x:v>519.7425061570001</x:v>
      </x:c>
      <x:c r="L201" s="28" t="n">
        <x:f>SUMIFS('02a_CSP_Contract_Alloc'!$K$2:$K$305,'02a_CSP_Contract_Alloc'!$B$2:$B$305,B201,'02a_CSP_Contract_Alloc'!$C$2:$C$305,C201,'02a_CSP_Contract_Alloc'!$D$2:$D$305,D201)</x:f>
        <x:v>1827.122508908</x:v>
      </x:c>
      <x:c r="M201" s="6" t="n">
        <x:f>IF(L201&gt;0,K201/L201,0)</x:f>
        <x:v>0.28445958255291265</x:v>
      </x:c>
      <x:c r="N201" s="28" t="n">
        <x:f>F201*M201</x:f>
        <x:v>364.4066627450606</x:v>
      </x:c>
      <x:c r="O201" s="5" t="str">
        <x:f>'02a_CSP_Contract_Alloc'!L201</x:f>
        <x:v>epoch_csp_total_power_x_user_contract_share_seed</x:v>
      </x:c>
      <x:c r="P201" s="5" t="inlineStr">
        <x:is>
          <x:t xml:space="preserve">AI company inference power is normalized across CSPs by CSP total power * AI contract share * inference share.</x:t>
        </x:is>
      </x:c>
    </x:row>
    <x:row r="202">
      <x:c r="A202" s="5" t="str">
        <x:f>'02a_CSP_Contract_Alloc'!A202</x:f>
        <x:v>Bear|OpenAI|2028|Microsoft</x:v>
      </x:c>
      <x:c r="B202" s="5" t="str">
        <x:f>'02a_CSP_Contract_Alloc'!B202</x:f>
        <x:v>Bear</x:v>
      </x:c>
      <x:c r="C202" s="5" t="str">
        <x:f>'02a_CSP_Contract_Alloc'!C202</x:f>
        <x:v>OpenAI</x:v>
      </x:c>
      <x:c r="D202" s="5" t="n">
        <x:f>'02a_CSP_Contract_Alloc'!D202</x:f>
        <x:v>2028</x:v>
      </x:c>
      <x:c r="E202" s="5" t="str">
        <x:f>'02a_CSP_Contract_Alloc'!E202</x:f>
        <x:v>Microsoft</x:v>
      </x:c>
      <x:c r="F202" s="28" t="n">
        <x:f>SUMPRODUCT(('02_Inputs'!$A$2:$A$181=B202)*('02_Inputs'!$B$2:$B$181=C202)*('02_Inputs'!$C$2:$C$181=D202)*'02_Inputs'!$D$2:$D$181*'02_Inputs'!$E$2:$E$181/'02_Inputs'!$F$2:$F$181*'02_Inputs'!$G$2:$G$181*'02_Inputs'!$H$2:$H$181*1000)</x:f>
        <x:v>1841.8620021633335</x:v>
      </x:c>
      <x:c r="G202" s="28" t="n">
        <x:f>'02a_CSP_Contract_Alloc'!F202</x:f>
        <x:v>4085</x:v>
      </x:c>
      <x:c r="H202" s="6" t="n">
        <x:f>'02a_CSP_Contract_Alloc'!G202</x:f>
        <x:v>0.42607099</x:v>
      </x:c>
      <x:c r="I202" s="28" t="n">
        <x:f>'02a_CSP_Contract_Alloc'!H202</x:f>
        <x:v>1740.49999415</x:v>
      </x:c>
      <x:c r="J202" s="6" t="n">
        <x:f>'02a_CSP_Contract_Alloc'!I202</x:f>
        <x:v>0.59</x:v>
      </x:c>
      <x:c r="K202" s="28" t="n">
        <x:f>'02a_CSP_Contract_Alloc'!K202</x:f>
        <x:v>1026.8949965484999</x:v>
      </x:c>
      <x:c r="L202" s="28" t="n">
        <x:f>SUMIFS('02a_CSP_Contract_Alloc'!$K$2:$K$305,'02a_CSP_Contract_Alloc'!$B$2:$B$305,B202,'02a_CSP_Contract_Alloc'!$C$2:$C$305,C202,'02a_CSP_Contract_Alloc'!$D$2:$D$305,D202)</x:f>
        <x:v>6172.284980577199</x:v>
      </x:c>
      <x:c r="M202" s="6" t="n">
        <x:f>IF(L202&gt;0,K202/L202,0)</x:f>
        <x:v>0.16637193515528023</x:v>
      </x:c>
      <x:c r="N202" s="28" t="n">
        <x:f>F202*M202</x:f>
        <x:v>306.43414558889276</x:v>
      </x:c>
      <x:c r="O202" s="5" t="str">
        <x:f>'02a_CSP_Contract_Alloc'!L202</x:f>
        <x:v>epoch_csp_total_power_x_user_contract_share_seed</x:v>
      </x:c>
      <x:c r="P202" s="5" t="inlineStr">
        <x:is>
          <x:t xml:space="preserve">AI company inference power is normalized across CSPs by CSP total power * AI contract share * inference share.</x:t>
        </x:is>
      </x:c>
    </x:row>
    <x:row r="203">
      <x:c r="A203" s="5" t="str">
        <x:f>'02a_CSP_Contract_Alloc'!A203</x:f>
        <x:v>Base|OpenAI|2028|Microsoft</x:v>
      </x:c>
      <x:c r="B203" s="5" t="str">
        <x:f>'02a_CSP_Contract_Alloc'!B203</x:f>
        <x:v>Base</x:v>
      </x:c>
      <x:c r="C203" s="5" t="str">
        <x:f>'02a_CSP_Contract_Alloc'!C203</x:f>
        <x:v>OpenAI</x:v>
      </x:c>
      <x:c r="D203" s="5" t="n">
        <x:f>'02a_CSP_Contract_Alloc'!D203</x:f>
        <x:v>2028</x:v>
      </x:c>
      <x:c r="E203" s="5" t="str">
        <x:f>'02a_CSP_Contract_Alloc'!E203</x:f>
        <x:v>Microsoft</x:v>
      </x:c>
      <x:c r="F203" s="28" t="n">
        <x:f>SUMPRODUCT(('02_Inputs'!$A$2:$A$181=B203)*('02_Inputs'!$B$2:$B$181=C203)*('02_Inputs'!$C$2:$C$181=D203)*'02_Inputs'!$D$2:$D$181*'02_Inputs'!$E$2:$E$181/'02_Inputs'!$F$2:$F$181*'02_Inputs'!$G$2:$G$181*'02_Inputs'!$H$2:$H$181*1000)</x:f>
        <x:v>2468.399995013334</x:v>
      </x:c>
      <x:c r="G203" s="28" t="n">
        <x:f>'02a_CSP_Contract_Alloc'!F203</x:f>
        <x:v>4085</x:v>
      </x:c>
      <x:c r="H203" s="6" t="n">
        <x:f>'02a_CSP_Contract_Alloc'!G203</x:f>
        <x:v>0.42607099</x:v>
      </x:c>
      <x:c r="I203" s="28" t="n">
        <x:f>'02a_CSP_Contract_Alloc'!H203</x:f>
        <x:v>1740.49999415</x:v>
      </x:c>
      <x:c r="J203" s="6" t="n">
        <x:f>'02a_CSP_Contract_Alloc'!I203</x:f>
        <x:v>0.68</x:v>
      </x:c>
      <x:c r="K203" s="28" t="n">
        <x:f>'02a_CSP_Contract_Alloc'!K203</x:f>
        <x:v>1183.5399960220002</x:v>
      </x:c>
      <x:c r="L203" s="28" t="n">
        <x:f>SUMIFS('02a_CSP_Contract_Alloc'!$K$2:$K$305,'02a_CSP_Contract_Alloc'!$B$2:$B$305,B203,'02a_CSP_Contract_Alloc'!$C$2:$C$305,C203,'02a_CSP_Contract_Alloc'!$D$2:$D$305,D203)</x:f>
        <x:v>7113.819977614401</x:v>
      </x:c>
      <x:c r="M203" s="6" t="n">
        <x:f>IF(L203&gt;0,K203/L203,0)</x:f>
        <x:v>0.16637193515528023</x:v>
      </x:c>
      <x:c r="N203" s="28" t="n">
        <x:f>F203*M203</x:f>
        <x:v>410.6724839076524</x:v>
      </x:c>
      <x:c r="O203" s="5" t="str">
        <x:f>'02a_CSP_Contract_Alloc'!L203</x:f>
        <x:v>epoch_csp_total_power_x_user_contract_share_seed</x:v>
      </x:c>
      <x:c r="P203" s="5" t="inlineStr">
        <x:is>
          <x:t xml:space="preserve">AI company inference power is normalized across CSPs by CSP total power * AI contract share * inference share.</x:t>
        </x:is>
      </x:c>
    </x:row>
    <x:row r="204">
      <x:c r="A204" s="5" t="str">
        <x:f>'02a_CSP_Contract_Alloc'!A204</x:f>
        <x:v>Bull|OpenAI|2028|Microsoft</x:v>
      </x:c>
      <x:c r="B204" s="5" t="str">
        <x:f>'02a_CSP_Contract_Alloc'!B204</x:f>
        <x:v>Bull</x:v>
      </x:c>
      <x:c r="C204" s="5" t="str">
        <x:f>'02a_CSP_Contract_Alloc'!C204</x:f>
        <x:v>OpenAI</x:v>
      </x:c>
      <x:c r="D204" s="5" t="n">
        <x:f>'02a_CSP_Contract_Alloc'!D204</x:f>
        <x:v>2028</x:v>
      </x:c>
      <x:c r="E204" s="5" t="str">
        <x:f>'02a_CSP_Contract_Alloc'!E204</x:f>
        <x:v>Microsoft</x:v>
      </x:c>
      <x:c r="F204" s="28" t="n">
        <x:f>SUMPRODUCT(('02_Inputs'!$A$2:$A$181=B204)*('02_Inputs'!$B$2:$B$181=C204)*('02_Inputs'!$C$2:$C$181=D204)*'02_Inputs'!$D$2:$D$181*'02_Inputs'!$E$2:$E$181/'02_Inputs'!$F$2:$F$181*'02_Inputs'!$G$2:$G$181*'02_Inputs'!$H$2:$H$181*1000)</x:f>
        <x:v>3015.213677593333</x:v>
      </x:c>
      <x:c r="G204" s="28" t="n">
        <x:f>'02a_CSP_Contract_Alloc'!F204</x:f>
        <x:v>4085</x:v>
      </x:c>
      <x:c r="H204" s="6" t="n">
        <x:f>'02a_CSP_Contract_Alloc'!G204</x:f>
        <x:v>0.42607099</x:v>
      </x:c>
      <x:c r="I204" s="28" t="n">
        <x:f>'02a_CSP_Contract_Alloc'!H204</x:f>
        <x:v>1740.49999415</x:v>
      </x:c>
      <x:c r="J204" s="6" t="n">
        <x:f>'02a_CSP_Contract_Alloc'!I204</x:f>
        <x:v>0.745</x:v>
      </x:c>
      <x:c r="K204" s="28" t="n">
        <x:f>'02a_CSP_Contract_Alloc'!K204</x:f>
        <x:v>1296.67249564175</x:v>
      </x:c>
      <x:c r="L204" s="28" t="n">
        <x:f>SUMIFS('02a_CSP_Contract_Alloc'!$K$2:$K$305,'02a_CSP_Contract_Alloc'!$B$2:$B$305,B204,'02a_CSP_Contract_Alloc'!$C$2:$C$305,C204,'02a_CSP_Contract_Alloc'!$D$2:$D$305,D204)</x:f>
        <x:v>7793.8174754746</x:v>
      </x:c>
      <x:c r="M204" s="6" t="n">
        <x:f>IF(L204&gt;0,K204/L204,0)</x:f>
        <x:v>0.16637193515528023</x:v>
      </x:c>
      <x:c r="N204" s="28" t="n">
        <x:f>F204*M204</x:f>
        <x:v>501.64693444787207</x:v>
      </x:c>
      <x:c r="O204" s="5" t="str">
        <x:f>'02a_CSP_Contract_Alloc'!L204</x:f>
        <x:v>epoch_csp_total_power_x_user_contract_share_seed</x:v>
      </x:c>
      <x:c r="P204" s="5" t="inlineStr">
        <x:is>
          <x:t xml:space="preserve">AI company inference power is normalized across CSPs by CSP total power * AI contract share * inference share.</x:t>
        </x:is>
      </x:c>
    </x:row>
    <x:row r="205">
      <x:c r="A205" s="5" t="str">
        <x:f>'02a_CSP_Contract_Alloc'!A205</x:f>
        <x:v>Grid-Constrained / Efficiency-Upside|OpenAI|2028|Microsoft</x:v>
      </x:c>
      <x:c r="B205" s="5" t="str">
        <x:f>'02a_CSP_Contract_Alloc'!B205</x:f>
        <x:v>Grid-Constrained / Efficiency-Upside</x:v>
      </x:c>
      <x:c r="C205" s="5" t="str">
        <x:f>'02a_CSP_Contract_Alloc'!C205</x:f>
        <x:v>OpenAI</x:v>
      </x:c>
      <x:c r="D205" s="5" t="n">
        <x:f>'02a_CSP_Contract_Alloc'!D205</x:f>
        <x:v>2028</x:v>
      </x:c>
      <x:c r="E205" s="5" t="str">
        <x:f>'02a_CSP_Contract_Alloc'!E205</x:f>
        <x:v>Microsoft</x:v>
      </x:c>
      <x:c r="F205" s="28" t="n">
        <x:f>SUMPRODUCT(('02_Inputs'!$A$2:$A$181=B205)*('02_Inputs'!$B$2:$B$181=C205)*('02_Inputs'!$C$2:$C$181=D205)*'02_Inputs'!$D$2:$D$181*'02_Inputs'!$E$2:$E$181/'02_Inputs'!$F$2:$F$181*'02_Inputs'!$G$2:$G$181*'02_Inputs'!$H$2:$H$181*1000)</x:f>
        <x:v>2061.8399869833333</x:v>
      </x:c>
      <x:c r="G205" s="28" t="n">
        <x:f>'02a_CSP_Contract_Alloc'!F205</x:f>
        <x:v>4085</x:v>
      </x:c>
      <x:c r="H205" s="6" t="n">
        <x:f>'02a_CSP_Contract_Alloc'!G205</x:f>
        <x:v>0.42607099</x:v>
      </x:c>
      <x:c r="I205" s="28" t="n">
        <x:f>'02a_CSP_Contract_Alloc'!H205</x:f>
        <x:v>1740.49999415</x:v>
      </x:c>
      <x:c r="J205" s="6" t="n">
        <x:f>'02a_CSP_Contract_Alloc'!I205</x:f>
        <x:v>0.71</x:v>
      </x:c>
      <x:c r="K205" s="28" t="n">
        <x:f>'02a_CSP_Contract_Alloc'!K205</x:f>
        <x:v>1235.7549958465</x:v>
      </x:c>
      <x:c r="L205" s="28" t="n">
        <x:f>SUMIFS('02a_CSP_Contract_Alloc'!$K$2:$K$305,'02a_CSP_Contract_Alloc'!$B$2:$B$305,B205,'02a_CSP_Contract_Alloc'!$C$2:$C$305,C205,'02a_CSP_Contract_Alloc'!$D$2:$D$305,D205)</x:f>
        <x:v>7427.664976626799</x:v>
      </x:c>
      <x:c r="M205" s="6" t="n">
        <x:f>IF(L205&gt;0,K205/L205,0)</x:f>
        <x:v>0.16637193515528023</x:v>
      </x:c>
      <x:c r="N205" s="28" t="n">
        <x:f>F205*M205</x:f>
        <x:v>343.03230861495496</x:v>
      </x:c>
      <x:c r="O205" s="5" t="str">
        <x:f>'02a_CSP_Contract_Alloc'!L205</x:f>
        <x:v>epoch_csp_total_power_x_user_contract_share_seed</x:v>
      </x:c>
      <x:c r="P205" s="5" t="inlineStr">
        <x:is>
          <x:t xml:space="preserve">AI company inference power is normalized across CSPs by CSP total power * AI contract share * inference share.</x:t>
        </x:is>
      </x:c>
    </x:row>
    <x:row r="206">
      <x:c r="A206" s="5" t="str">
        <x:f>'02a_CSP_Contract_Alloc'!A206</x:f>
        <x:v>Bear|OpenAI|2029|Microsoft</x:v>
      </x:c>
      <x:c r="B206" s="5" t="str">
        <x:f>'02a_CSP_Contract_Alloc'!B206</x:f>
        <x:v>Bear</x:v>
      </x:c>
      <x:c r="C206" s="5" t="str">
        <x:f>'02a_CSP_Contract_Alloc'!C206</x:f>
        <x:v>OpenAI</x:v>
      </x:c>
      <x:c r="D206" s="5" t="n">
        <x:f>'02a_CSP_Contract_Alloc'!D206</x:f>
        <x:v>2029</x:v>
      </x:c>
      <x:c r="E206" s="5" t="str">
        <x:f>'02a_CSP_Contract_Alloc'!E206</x:f>
        <x:v>Microsoft</x:v>
      </x:c>
      <x:c r="F206" s="28" t="n">
        <x:f>SUMPRODUCT(('02_Inputs'!$A$2:$A$181=B206)*('02_Inputs'!$B$2:$B$181=C206)*('02_Inputs'!$C$2:$C$181=D206)*'02_Inputs'!$D$2:$D$181*'02_Inputs'!$E$2:$E$181/'02_Inputs'!$F$2:$F$181*'02_Inputs'!$G$2:$G$181*'02_Inputs'!$H$2:$H$181*1000)</x:f>
        <x:v>2630.5509941791674</x:v>
      </x:c>
      <x:c r="G206" s="28" t="n">
        <x:f>'02a_CSP_Contract_Alloc'!F206</x:f>
        <x:v>4085</x:v>
      </x:c>
      <x:c r="H206" s="6" t="n">
        <x:f>'02a_CSP_Contract_Alloc'!G206</x:f>
        <x:v>0.42607099</x:v>
      </x:c>
      <x:c r="I206" s="28" t="n">
        <x:f>'02a_CSP_Contract_Alloc'!H206</x:f>
        <x:v>1740.49999415</x:v>
      </x:c>
      <x:c r="J206" s="6" t="n">
        <x:f>'02a_CSP_Contract_Alloc'!I206</x:f>
        <x:v>0.635</x:v>
      </x:c>
      <x:c r="K206" s="28" t="n">
        <x:f>'02a_CSP_Contract_Alloc'!K206</x:f>
        <x:v>1105.21749628525</x:v>
      </x:c>
      <x:c r="L206" s="28" t="n">
        <x:f>SUMIFS('02a_CSP_Contract_Alloc'!$K$2:$K$305,'02a_CSP_Contract_Alloc'!$B$2:$B$305,B206,'02a_CSP_Contract_Alloc'!$C$2:$C$305,C206,'02a_CSP_Contract_Alloc'!$D$2:$D$305,D206)</x:f>
        <x:v>6894.5124790958</x:v>
      </x:c>
      <x:c r="M206" s="6" t="n">
        <x:f>IF(L206&gt;0,K206/L206,0)</x:f>
        <x:v>0.1603039373177256</x:v>
      </x:c>
      <x:c r="N206" s="28" t="n">
        <x:f>F206*M206</x:f>
        <x:v>421.687681681978</x:v>
      </x:c>
      <x:c r="O206" s="5" t="str">
        <x:f>'02a_CSP_Contract_Alloc'!L206</x:f>
        <x:v>epoch_csp_total_power_x_user_contract_share_seed</x:v>
      </x:c>
      <x:c r="P206" s="5" t="inlineStr">
        <x:is>
          <x:t xml:space="preserve">AI company inference power is normalized across CSPs by CSP total power * AI contract share * inference share.</x:t>
        </x:is>
      </x:c>
    </x:row>
    <x:row r="207">
      <x:c r="A207" s="5" t="str">
        <x:f>'02a_CSP_Contract_Alloc'!A207</x:f>
        <x:v>Base|OpenAI|2029|Microsoft</x:v>
      </x:c>
      <x:c r="B207" s="5" t="str">
        <x:f>'02a_CSP_Contract_Alloc'!B207</x:f>
        <x:v>Base</x:v>
      </x:c>
      <x:c r="C207" s="5" t="str">
        <x:f>'02a_CSP_Contract_Alloc'!C207</x:f>
        <x:v>OpenAI</x:v>
      </x:c>
      <x:c r="D207" s="5" t="n">
        <x:f>'02a_CSP_Contract_Alloc'!D207</x:f>
        <x:v>2029</x:v>
      </x:c>
      <x:c r="E207" s="5" t="str">
        <x:f>'02a_CSP_Contract_Alloc'!E207</x:f>
        <x:v>Microsoft</x:v>
      </x:c>
      <x:c r="F207" s="28" t="n">
        <x:f>SUMPRODUCT(('02_Inputs'!$A$2:$A$181=B207)*('02_Inputs'!$B$2:$B$181=C207)*('02_Inputs'!$C$2:$C$181=D207)*'02_Inputs'!$D$2:$D$181*'02_Inputs'!$E$2:$E$181/'02_Inputs'!$F$2:$F$181*'02_Inputs'!$G$2:$G$181*'02_Inputs'!$H$2:$H$181*1000)</x:f>
        <x:v>3600.1166613133328</x:v>
      </x:c>
      <x:c r="G207" s="28" t="n">
        <x:f>'02a_CSP_Contract_Alloc'!F207</x:f>
        <x:v>4085</x:v>
      </x:c>
      <x:c r="H207" s="6" t="n">
        <x:f>'02a_CSP_Contract_Alloc'!G207</x:f>
        <x:v>0.42607099</x:v>
      </x:c>
      <x:c r="I207" s="28" t="n">
        <x:f>'02a_CSP_Contract_Alloc'!H207</x:f>
        <x:v>1740.49999415</x:v>
      </x:c>
      <x:c r="J207" s="6" t="n">
        <x:f>'02a_CSP_Contract_Alloc'!I207</x:f>
        <x:v>0.73</x:v>
      </x:c>
      <x:c r="K207" s="28" t="n">
        <x:f>'02a_CSP_Contract_Alloc'!K207</x:f>
        <x:v>1270.5649957295</x:v>
      </x:c>
      <x:c r="L207" s="28" t="n">
        <x:f>SUMIFS('02a_CSP_Contract_Alloc'!$K$2:$K$305,'02a_CSP_Contract_Alloc'!$B$2:$B$305,B207,'02a_CSP_Contract_Alloc'!$C$2:$C$305,C207,'02a_CSP_Contract_Alloc'!$D$2:$D$305,D207)</x:f>
        <x:v>7925.974975968399</x:v>
      </x:c>
      <x:c r="M207" s="6" t="n">
        <x:f>IF(L207&gt;0,K207/L207,0)</x:f>
        <x:v>0.1603039373177256</x:v>
      </x:c>
      <x:c r="N207" s="28" t="n">
        <x:f>F207*M207</x:f>
        <x:v>577.112875611672</x:v>
      </x:c>
      <x:c r="O207" s="5" t="str">
        <x:f>'02a_CSP_Contract_Alloc'!L207</x:f>
        <x:v>epoch_csp_total_power_x_user_contract_share_seed</x:v>
      </x:c>
      <x:c r="P207" s="5" t="inlineStr">
        <x:is>
          <x:t xml:space="preserve">AI company inference power is normalized across CSPs by CSP total power * AI contract share * inference share.</x:t>
        </x:is>
      </x:c>
    </x:row>
    <x:row r="208">
      <x:c r="A208" s="5" t="str">
        <x:f>'02a_CSP_Contract_Alloc'!A208</x:f>
        <x:v>Bull|OpenAI|2029|Microsoft</x:v>
      </x:c>
      <x:c r="B208" s="5" t="str">
        <x:f>'02a_CSP_Contract_Alloc'!B208</x:f>
        <x:v>Bull</x:v>
      </x:c>
      <x:c r="C208" s="5" t="str">
        <x:f>'02a_CSP_Contract_Alloc'!C208</x:f>
        <x:v>OpenAI</x:v>
      </x:c>
      <x:c r="D208" s="5" t="n">
        <x:f>'02a_CSP_Contract_Alloc'!D208</x:f>
        <x:v>2029</x:v>
      </x:c>
      <x:c r="E208" s="5" t="str">
        <x:f>'02a_CSP_Contract_Alloc'!E208</x:f>
        <x:v>Microsoft</x:v>
      </x:c>
      <x:c r="F208" s="28" t="n">
        <x:f>SUMPRODUCT(('02_Inputs'!$A$2:$A$181=B208)*('02_Inputs'!$B$2:$B$181=C208)*('02_Inputs'!$C$2:$C$181=D208)*'02_Inputs'!$D$2:$D$181*'02_Inputs'!$E$2:$E$181/'02_Inputs'!$F$2:$F$181*'02_Inputs'!$G$2:$G$181*'02_Inputs'!$H$2:$H$181*1000)</x:f>
        <x:v>4538.624940684999</x:v>
      </x:c>
      <x:c r="G208" s="28" t="n">
        <x:f>'02a_CSP_Contract_Alloc'!F208</x:f>
        <x:v>4085</x:v>
      </x:c>
      <x:c r="H208" s="6" t="n">
        <x:f>'02a_CSP_Contract_Alloc'!G208</x:f>
        <x:v>0.42607099</x:v>
      </x:c>
      <x:c r="I208" s="28" t="n">
        <x:f>'02a_CSP_Contract_Alloc'!H208</x:f>
        <x:v>1740.49999415</x:v>
      </x:c>
      <x:c r="J208" s="6" t="n">
        <x:f>'02a_CSP_Contract_Alloc'!I208</x:f>
        <x:v>0.802</x:v>
      </x:c>
      <x:c r="K208" s="28" t="n">
        <x:f>'02a_CSP_Contract_Alloc'!K208</x:f>
        <x:v>1395.8809953083</x:v>
      </x:c>
      <x:c r="L208" s="28" t="n">
        <x:f>SUMIFS('02a_CSP_Contract_Alloc'!$K$2:$K$305,'02a_CSP_Contract_Alloc'!$B$2:$B$305,B208,'02a_CSP_Contract_Alloc'!$C$2:$C$305,C208,'02a_CSP_Contract_Alloc'!$D$2:$D$305,D208)</x:f>
        <x:v>8707.71497359816</x:v>
      </x:c>
      <x:c r="M208" s="6" t="n">
        <x:f>IF(L208&gt;0,K208/L208,0)</x:f>
        <x:v>0.1603039373177256</x:v>
      </x:c>
      <x:c r="N208" s="28" t="n">
        <x:f>F208*M208</x:f>
        <x:v>727.5594480002342</x:v>
      </x:c>
      <x:c r="O208" s="5" t="str">
        <x:f>'02a_CSP_Contract_Alloc'!L208</x:f>
        <x:v>epoch_csp_total_power_x_user_contract_share_seed</x:v>
      </x:c>
      <x:c r="P208" s="5" t="inlineStr">
        <x:is>
          <x:t xml:space="preserve">AI company inference power is normalized across CSPs by CSP total power * AI contract share * inference share.</x:t>
        </x:is>
      </x:c>
    </x:row>
    <x:row r="209">
      <x:c r="A209" s="5" t="str">
        <x:f>'02a_CSP_Contract_Alloc'!A209</x:f>
        <x:v>Grid-Constrained / Efficiency-Upside|OpenAI|2029|Microsoft</x:v>
      </x:c>
      <x:c r="B209" s="5" t="str">
        <x:f>'02a_CSP_Contract_Alloc'!B209</x:f>
        <x:v>Grid-Constrained / Efficiency-Upside</x:v>
      </x:c>
      <x:c r="C209" s="5" t="str">
        <x:f>'02a_CSP_Contract_Alloc'!C209</x:f>
        <x:v>OpenAI</x:v>
      </x:c>
      <x:c r="D209" s="5" t="n">
        <x:f>'02a_CSP_Contract_Alloc'!D209</x:f>
        <x:v>2029</x:v>
      </x:c>
      <x:c r="E209" s="5" t="str">
        <x:f>'02a_CSP_Contract_Alloc'!E209</x:f>
        <x:v>Microsoft</x:v>
      </x:c>
      <x:c r="F209" s="28" t="n">
        <x:f>SUMPRODUCT(('02_Inputs'!$A$2:$A$181=B209)*('02_Inputs'!$B$2:$B$181=C209)*('02_Inputs'!$C$2:$C$181=D209)*'02_Inputs'!$D$2:$D$181*'02_Inputs'!$E$2:$E$181/'02_Inputs'!$F$2:$F$181*'02_Inputs'!$G$2:$G$181*'02_Inputs'!$H$2:$H$181*1000)</x:f>
        <x:v>2867.2710210375003</x:v>
      </x:c>
      <x:c r="G209" s="28" t="n">
        <x:f>'02a_CSP_Contract_Alloc'!F209</x:f>
        <x:v>4085</x:v>
      </x:c>
      <x:c r="H209" s="6" t="n">
        <x:f>'02a_CSP_Contract_Alloc'!G209</x:f>
        <x:v>0.42607099</x:v>
      </x:c>
      <x:c r="I209" s="28" t="n">
        <x:f>'02a_CSP_Contract_Alloc'!H209</x:f>
        <x:v>1740.49999415</x:v>
      </x:c>
      <x:c r="J209" s="6" t="n">
        <x:f>'02a_CSP_Contract_Alloc'!I209</x:f>
        <x:v>0.765</x:v>
      </x:c>
      <x:c r="K209" s="28" t="n">
        <x:f>'02a_CSP_Contract_Alloc'!K209</x:f>
        <x:v>1331.48249552475</x:v>
      </x:c>
      <x:c r="L209" s="28" t="n">
        <x:f>SUMIFS('02a_CSP_Contract_Alloc'!$K$2:$K$305,'02a_CSP_Contract_Alloc'!$B$2:$B$305,B209,'02a_CSP_Contract_Alloc'!$C$2:$C$305,C209,'02a_CSP_Contract_Alloc'!$D$2:$D$305,D209)</x:f>
        <x:v>8305.9874748162</x:v>
      </x:c>
      <x:c r="M209" s="6" t="n">
        <x:f>IF(L209&gt;0,K209/L209,0)</x:f>
        <x:v>0.16030393731772558</x:v>
      </x:c>
      <x:c r="N209" s="28" t="n">
        <x:f>F209*M209</x:f>
        <x:v>459.63483402932644</x:v>
      </x:c>
      <x:c r="O209" s="5" t="str">
        <x:f>'02a_CSP_Contract_Alloc'!L209</x:f>
        <x:v>epoch_csp_total_power_x_user_contract_share_seed</x:v>
      </x:c>
      <x:c r="P209" s="5" t="inlineStr">
        <x:is>
          <x:t xml:space="preserve">AI company inference power is normalized across CSPs by CSP total power * AI contract share * inference share.</x:t>
        </x:is>
      </x:c>
    </x:row>
    <x:row r="210">
      <x:c r="A210" s="5" t="str">
        <x:f>'02a_CSP_Contract_Alloc'!A210</x:f>
        <x:v>Bear|OpenAI|2030|Microsoft</x:v>
      </x:c>
      <x:c r="B210" s="5" t="str">
        <x:f>'02a_CSP_Contract_Alloc'!B210</x:f>
        <x:v>Bear</x:v>
      </x:c>
      <x:c r="C210" s="5" t="str">
        <x:f>'02a_CSP_Contract_Alloc'!C210</x:f>
        <x:v>OpenAI</x:v>
      </x:c>
      <x:c r="D210" s="5" t="n">
        <x:f>'02a_CSP_Contract_Alloc'!D210</x:f>
        <x:v>2030</x:v>
      </x:c>
      <x:c r="E210" s="5" t="str">
        <x:f>'02a_CSP_Contract_Alloc'!E210</x:f>
        <x:v>Microsoft</x:v>
      </x:c>
      <x:c r="F210" s="28" t="n">
        <x:f>SUMPRODUCT(('02_Inputs'!$A$2:$A$181=B210)*('02_Inputs'!$B$2:$B$181=C210)*('02_Inputs'!$C$2:$C$181=D210)*'02_Inputs'!$D$2:$D$181*'02_Inputs'!$E$2:$E$181/'02_Inputs'!$F$2:$F$181*'02_Inputs'!$G$2:$G$181*'02_Inputs'!$H$2:$H$181*1000)</x:f>
        <x:v>3475.706646720001</x:v>
      </x:c>
      <x:c r="G210" s="28" t="n">
        <x:f>'02a_CSP_Contract_Alloc'!F210</x:f>
        <x:v>4085</x:v>
      </x:c>
      <x:c r="H210" s="6" t="n">
        <x:f>'02a_CSP_Contract_Alloc'!G210</x:f>
        <x:v>0.42607099</x:v>
      </x:c>
      <x:c r="I210" s="28" t="n">
        <x:f>'02a_CSP_Contract_Alloc'!H210</x:f>
        <x:v>1740.49999415</x:v>
      </x:c>
      <x:c r="J210" s="6" t="n">
        <x:f>'02a_CSP_Contract_Alloc'!I210</x:f>
        <x:v>0.68</x:v>
      </x:c>
      <x:c r="K210" s="28" t="n">
        <x:f>'02a_CSP_Contract_Alloc'!K210</x:f>
        <x:v>1183.5399960220002</x:v>
      </x:c>
      <x:c r="L210" s="28" t="n">
        <x:f>SUMIFS('02a_CSP_Contract_Alloc'!$K$2:$K$305,'02a_CSP_Contract_Alloc'!$B$2:$B$305,B210,'02a_CSP_Contract_Alloc'!$C$2:$C$305,C210,'02a_CSP_Contract_Alloc'!$D$2:$D$305,D210)</x:f>
        <x:v>7383.099977614401</x:v>
      </x:c>
      <x:c r="M210" s="6" t="n">
        <x:f>IF(L210&gt;0,K210/L210,0)</x:f>
        <x:v>0.1603039373177256</x:v>
      </x:c>
      <x:c r="N210" s="28" t="n">
        <x:f>F210*M210</x:f>
        <x:v>557.1694604306053</x:v>
      </x:c>
      <x:c r="O210" s="5" t="str">
        <x:f>'02a_CSP_Contract_Alloc'!L210</x:f>
        <x:v>epoch_csp_total_power_x_user_contract_share_seed</x:v>
      </x:c>
      <x:c r="P210" s="5" t="inlineStr">
        <x:is>
          <x:t xml:space="preserve">AI company inference power is normalized across CSPs by CSP total power * AI contract share * inference share.</x:t>
        </x:is>
      </x:c>
    </x:row>
    <x:row r="211">
      <x:c r="A211" s="5" t="str">
        <x:f>'02a_CSP_Contract_Alloc'!A211</x:f>
        <x:v>Base|OpenAI|2030|Microsoft</x:v>
      </x:c>
      <x:c r="B211" s="5" t="str">
        <x:f>'02a_CSP_Contract_Alloc'!B211</x:f>
        <x:v>Base</x:v>
      </x:c>
      <x:c r="C211" s="5" t="str">
        <x:f>'02a_CSP_Contract_Alloc'!C211</x:f>
        <x:v>OpenAI</x:v>
      </x:c>
      <x:c r="D211" s="5" t="n">
        <x:f>'02a_CSP_Contract_Alloc'!D211</x:f>
        <x:v>2030</x:v>
      </x:c>
      <x:c r="E211" s="5" t="str">
        <x:f>'02a_CSP_Contract_Alloc'!E211</x:f>
        <x:v>Microsoft</x:v>
      </x:c>
      <x:c r="F211" s="28" t="n">
        <x:f>SUMPRODUCT(('02_Inputs'!$A$2:$A$181=B211)*('02_Inputs'!$B$2:$B$181=C211)*('02_Inputs'!$C$2:$C$181=D211)*'02_Inputs'!$D$2:$D$181*'02_Inputs'!$E$2:$E$181/'02_Inputs'!$F$2:$F$181*'02_Inputs'!$G$2:$G$181*'02_Inputs'!$H$2:$H$181*1000)</x:f>
        <x:v>4861.99997712</x:v>
      </x:c>
      <x:c r="G211" s="28" t="n">
        <x:f>'02a_CSP_Contract_Alloc'!F211</x:f>
        <x:v>4085</x:v>
      </x:c>
      <x:c r="H211" s="6" t="n">
        <x:f>'02a_CSP_Contract_Alloc'!G211</x:f>
        <x:v>0.42607099</x:v>
      </x:c>
      <x:c r="I211" s="28" t="n">
        <x:f>'02a_CSP_Contract_Alloc'!H211</x:f>
        <x:v>1740.49999415</x:v>
      </x:c>
      <x:c r="J211" s="6" t="n">
        <x:f>'02a_CSP_Contract_Alloc'!I211</x:f>
        <x:v>0.78</x:v>
      </x:c>
      <x:c r="K211" s="28" t="n">
        <x:f>'02a_CSP_Contract_Alloc'!K211</x:f>
        <x:v>1357.589995437</x:v>
      </x:c>
      <x:c r="L211" s="28" t="n">
        <x:f>SUMIFS('02a_CSP_Contract_Alloc'!$K$2:$K$305,'02a_CSP_Contract_Alloc'!$B$2:$B$305,B211,'02a_CSP_Contract_Alloc'!$C$2:$C$305,C211,'02a_CSP_Contract_Alloc'!$D$2:$D$305,D211)</x:f>
        <x:v>8468.8499743224</x:v>
      </x:c>
      <x:c r="M211" s="6" t="n">
        <x:f>IF(L211&gt;0,K211/L211,0)</x:f>
        <x:v>0.16030393731772558</x:v>
      </x:c>
      <x:c r="N211" s="28" t="n">
        <x:f>F211*M211</x:f>
        <x:v>779.3977395710276</x:v>
      </x:c>
      <x:c r="O211" s="5" t="str">
        <x:f>'02a_CSP_Contract_Alloc'!L211</x:f>
        <x:v>epoch_csp_total_power_x_user_contract_share_seed</x:v>
      </x:c>
      <x:c r="P211" s="5" t="inlineStr">
        <x:is>
          <x:t xml:space="preserve">AI company inference power is normalized across CSPs by CSP total power * AI contract share * inference share.</x:t>
        </x:is>
      </x:c>
    </x:row>
    <x:row r="212">
      <x:c r="A212" s="5" t="str">
        <x:f>'02a_CSP_Contract_Alloc'!A212</x:f>
        <x:v>Bull|OpenAI|2030|Microsoft</x:v>
      </x:c>
      <x:c r="B212" s="5" t="str">
        <x:f>'02a_CSP_Contract_Alloc'!B212</x:f>
        <x:v>Bull</x:v>
      </x:c>
      <x:c r="C212" s="5" t="str">
        <x:f>'02a_CSP_Contract_Alloc'!C212</x:f>
        <x:v>OpenAI</x:v>
      </x:c>
      <x:c r="D212" s="5" t="n">
        <x:f>'02a_CSP_Contract_Alloc'!D212</x:f>
        <x:v>2030</x:v>
      </x:c>
      <x:c r="E212" s="5" t="str">
        <x:f>'02a_CSP_Contract_Alloc'!E212</x:f>
        <x:v>Microsoft</x:v>
      </x:c>
      <x:c r="F212" s="28" t="n">
        <x:f>SUMPRODUCT(('02_Inputs'!$A$2:$A$181=B212)*('02_Inputs'!$B$2:$B$181=C212)*('02_Inputs'!$C$2:$C$181=D212)*'02_Inputs'!$D$2:$D$181*'02_Inputs'!$E$2:$E$181/'02_Inputs'!$F$2:$F$181*'02_Inputs'!$G$2:$G$181*'02_Inputs'!$H$2:$H$181*1000)</x:f>
        <x:v>6325.586641440002</x:v>
      </x:c>
      <x:c r="G212" s="28" t="n">
        <x:f>'02a_CSP_Contract_Alloc'!F212</x:f>
        <x:v>4085</x:v>
      </x:c>
      <x:c r="H212" s="6" t="n">
        <x:f>'02a_CSP_Contract_Alloc'!G212</x:f>
        <x:v>0.42607099</x:v>
      </x:c>
      <x:c r="I212" s="28" t="n">
        <x:f>'02a_CSP_Contract_Alloc'!H212</x:f>
        <x:v>1740.49999415</x:v>
      </x:c>
      <x:c r="J212" s="6" t="n">
        <x:f>'02a_CSP_Contract_Alloc'!I212</x:f>
        <x:v>0.86</x:v>
      </x:c>
      <x:c r="K212" s="28" t="n">
        <x:f>'02a_CSP_Contract_Alloc'!K212</x:f>
        <x:v>1496.829994969</x:v>
      </x:c>
      <x:c r="L212" s="28" t="n">
        <x:f>SUMIFS('02a_CSP_Contract_Alloc'!$K$2:$K$305,'02a_CSP_Contract_Alloc'!$B$2:$B$305,B212,'02a_CSP_Contract_Alloc'!$C$2:$C$305,C212,'02a_CSP_Contract_Alloc'!$D$2:$D$305,D212)</x:f>
        <x:v>9337.4499716888</x:v>
      </x:c>
      <x:c r="M212" s="6" t="n">
        <x:f>IF(L212&gt;0,K212/L212,0)</x:f>
        <x:v>0.16030393731772558</x:v>
      </x:c>
      <x:c r="N212" s="28" t="n">
        <x:f>F212*M212</x:f>
        <x:v>1014.0164444672403</x:v>
      </x:c>
      <x:c r="O212" s="5" t="str">
        <x:f>'02a_CSP_Contract_Alloc'!L212</x:f>
        <x:v>epoch_csp_total_power_x_user_contract_share_seed</x:v>
      </x:c>
      <x:c r="P212" s="5" t="inlineStr">
        <x:is>
          <x:t xml:space="preserve">AI company inference power is normalized across CSPs by CSP total power * AI contract share * inference share.</x:t>
        </x:is>
      </x:c>
    </x:row>
    <x:row r="213">
      <x:c r="A213" s="5" t="str">
        <x:f>'02a_CSP_Contract_Alloc'!A213</x:f>
        <x:v>Grid-Constrained / Efficiency-Upside|OpenAI|2030|Microsoft</x:v>
      </x:c>
      <x:c r="B213" s="5" t="str">
        <x:f>'02a_CSP_Contract_Alloc'!B213</x:f>
        <x:v>Grid-Constrained / Efficiency-Upside</x:v>
      </x:c>
      <x:c r="C213" s="5" t="str">
        <x:f>'02a_CSP_Contract_Alloc'!C213</x:f>
        <x:v>OpenAI</x:v>
      </x:c>
      <x:c r="D213" s="5" t="n">
        <x:f>'02a_CSP_Contract_Alloc'!D213</x:f>
        <x:v>2030</x:v>
      </x:c>
      <x:c r="E213" s="5" t="str">
        <x:f>'02a_CSP_Contract_Alloc'!E213</x:f>
        <x:v>Microsoft</x:v>
      </x:c>
      <x:c r="F213" s="28" t="n">
        <x:f>SUMPRODUCT(('02_Inputs'!$A$2:$A$181=B213)*('02_Inputs'!$B$2:$B$181=C213)*('02_Inputs'!$C$2:$C$181=D213)*'02_Inputs'!$D$2:$D$181*'02_Inputs'!$E$2:$E$181/'02_Inputs'!$F$2:$F$181*'02_Inputs'!$G$2:$G$181*'02_Inputs'!$H$2:$H$181*1000)</x:f>
        <x:v>3680.1600000000003</x:v>
      </x:c>
      <x:c r="G213" s="28" t="n">
        <x:f>'02a_CSP_Contract_Alloc'!F213</x:f>
        <x:v>4085</x:v>
      </x:c>
      <x:c r="H213" s="6" t="n">
        <x:f>'02a_CSP_Contract_Alloc'!G213</x:f>
        <x:v>0.42607099</x:v>
      </x:c>
      <x:c r="I213" s="28" t="n">
        <x:f>'02a_CSP_Contract_Alloc'!H213</x:f>
        <x:v>1740.49999415</x:v>
      </x:c>
      <x:c r="J213" s="6" t="n">
        <x:f>'02a_CSP_Contract_Alloc'!I213</x:f>
        <x:v>0.82</x:v>
      </x:c>
      <x:c r="K213" s="28" t="n">
        <x:f>'02a_CSP_Contract_Alloc'!K213</x:f>
        <x:v>1427.2099952029998</x:v>
      </x:c>
      <x:c r="L213" s="28" t="n">
        <x:f>SUMIFS('02a_CSP_Contract_Alloc'!$K$2:$K$305,'02a_CSP_Contract_Alloc'!$B$2:$B$305,B213,'02a_CSP_Contract_Alloc'!$C$2:$C$305,C213,'02a_CSP_Contract_Alloc'!$D$2:$D$305,D213)</x:f>
        <x:v>8903.1499730056</x:v>
      </x:c>
      <x:c r="M213" s="6" t="n">
        <x:f>IF(L213&gt;0,K213/L213,0)</x:f>
        <x:v>0.16030393731772558</x:v>
      </x:c>
      <x:c r="N213" s="28" t="n">
        <x:f>F213*M213</x:f>
        <x:v>589.944137959201</x:v>
      </x:c>
      <x:c r="O213" s="5" t="str">
        <x:f>'02a_CSP_Contract_Alloc'!L213</x:f>
        <x:v>epoch_csp_total_power_x_user_contract_share_seed</x:v>
      </x:c>
      <x:c r="P213" s="5" t="inlineStr">
        <x:is>
          <x:t xml:space="preserve">AI company inference power is normalized across CSPs by CSP total power * AI contract share * inference share.</x:t>
        </x:is>
      </x:c>
    </x:row>
    <x:row r="214">
      <x:c r="A214" s="5" t="str">
        <x:f>'02a_CSP_Contract_Alloc'!A214</x:f>
        <x:v>Bear|OpenAI|2026|Oracle</x:v>
      </x:c>
      <x:c r="B214" s="5" t="str">
        <x:f>'02a_CSP_Contract_Alloc'!B214</x:f>
        <x:v>Bear</x:v>
      </x:c>
      <x:c r="C214" s="5" t="str">
        <x:f>'02a_CSP_Contract_Alloc'!C214</x:f>
        <x:v>OpenAI</x:v>
      </x:c>
      <x:c r="D214" s="5" t="n">
        <x:f>'02a_CSP_Contract_Alloc'!D214</x:f>
        <x:v>2026</x:v>
      </x:c>
      <x:c r="E214" s="5" t="str">
        <x:f>'02a_CSP_Contract_Alloc'!E214</x:f>
        <x:v>Oracle</x:v>
      </x:c>
      <x:c r="F214" s="28" t="n">
        <x:f>SUMPRODUCT(('02_Inputs'!$A$2:$A$181=B214)*('02_Inputs'!$B$2:$B$181=C214)*('02_Inputs'!$C$2:$C$181=D214)*'02_Inputs'!$D$2:$D$181*'02_Inputs'!$E$2:$E$181/'02_Inputs'!$F$2:$F$181*'02_Inputs'!$G$2:$G$181*'02_Inputs'!$H$2:$H$181*1000)</x:f>
        <x:v>462</x:v>
      </x:c>
      <x:c r="G214" s="28" t="n">
        <x:f>'02a_CSP_Contract_Alloc'!F214</x:f>
        <x:v>915</x:v>
      </x:c>
      <x:c r="H214" s="6" t="n">
        <x:f>'02a_CSP_Contract_Alloc'!G214</x:f>
        <x:v>0.92131148</x:v>
      </x:c>
      <x:c r="I214" s="28" t="n">
        <x:f>'02a_CSP_Contract_Alloc'!H214</x:f>
        <x:v>843.0000041999999</x:v>
      </x:c>
      <x:c r="J214" s="6" t="n">
        <x:f>'02a_CSP_Contract_Alloc'!I214</x:f>
        <x:v>0.5</x:v>
      </x:c>
      <x:c r="K214" s="28" t="n">
        <x:f>'02a_CSP_Contract_Alloc'!K214</x:f>
        <x:v>421.50000209999996</x:v>
      </x:c>
      <x:c r="L214" s="28" t="n">
        <x:f>SUMIFS('02a_CSP_Contract_Alloc'!$K$2:$K$305,'02a_CSP_Contract_Alloc'!$B$2:$B$305,B214,'02a_CSP_Contract_Alloc'!$C$2:$C$305,C214,'02a_CSP_Contract_Alloc'!$D$2:$D$305,D214)</x:f>
        <x:v>1136.750004525</x:v>
      </x:c>
      <x:c r="M214" s="6" t="n">
        <x:f>IF(L214&gt;0,K214/L214,0)</x:f>
        <x:v>0.37079393043515063</x:v>
      </x:c>
      <x:c r="N214" s="28" t="n">
        <x:f>F214*M214</x:f>
        <x:v>171.3067958610396</x:v>
      </x:c>
      <x:c r="O214" s="5" t="str">
        <x:f>'02a_CSP_Contract_Alloc'!L214</x:f>
        <x:v>epoch_csp_total_power_x_user_contract_share_seed</x:v>
      </x:c>
      <x:c r="P214" s="5" t="inlineStr">
        <x:is>
          <x:t xml:space="preserve">AI company inference power is normalized across CSPs by CSP total power * AI contract share * inference share.</x:t>
        </x:is>
      </x:c>
    </x:row>
    <x:row r="215">
      <x:c r="A215" s="5" t="str">
        <x:f>'02a_CSP_Contract_Alloc'!A215</x:f>
        <x:v>Base|OpenAI|2026|Oracle</x:v>
      </x:c>
      <x:c r="B215" s="5" t="str">
        <x:f>'02a_CSP_Contract_Alloc'!B215</x:f>
        <x:v>Base</x:v>
      </x:c>
      <x:c r="C215" s="5" t="str">
        <x:f>'02a_CSP_Contract_Alloc'!C215</x:f>
        <x:v>OpenAI</x:v>
      </x:c>
      <x:c r="D215" s="5" t="n">
        <x:f>'02a_CSP_Contract_Alloc'!D215</x:f>
        <x:v>2026</x:v>
      </x:c>
      <x:c r="E215" s="5" t="str">
        <x:f>'02a_CSP_Contract_Alloc'!E215</x:f>
        <x:v>Oracle</x:v>
      </x:c>
      <x:c r="F215" s="28" t="n">
        <x:f>SUMPRODUCT(('02_Inputs'!$A$2:$A$181=B215)*('02_Inputs'!$B$2:$B$181=C215)*('02_Inputs'!$C$2:$C$181=D215)*'02_Inputs'!$D$2:$D$181*'02_Inputs'!$E$2:$E$181/'02_Inputs'!$F$2:$F$181*'02_Inputs'!$G$2:$G$181*'02_Inputs'!$H$2:$H$181*1000)</x:f>
        <x:v>595.4666666666667</x:v>
      </x:c>
      <x:c r="G215" s="28" t="n">
        <x:f>'02a_CSP_Contract_Alloc'!F215</x:f>
        <x:v>915</x:v>
      </x:c>
      <x:c r="H215" s="6" t="n">
        <x:f>'02a_CSP_Contract_Alloc'!G215</x:f>
        <x:v>0.92131148</x:v>
      </x:c>
      <x:c r="I215" s="28" t="n">
        <x:f>'02a_CSP_Contract_Alloc'!H215</x:f>
        <x:v>843.0000041999999</x:v>
      </x:c>
      <x:c r="J215" s="6" t="n">
        <x:f>'02a_CSP_Contract_Alloc'!I215</x:f>
        <x:v>0.58</x:v>
      </x:c>
      <x:c r="K215" s="28" t="n">
        <x:f>'02a_CSP_Contract_Alloc'!K215</x:f>
        <x:v>488.94000243599993</x:v>
      </x:c>
      <x:c r="L215" s="28" t="n">
        <x:f>SUMIFS('02a_CSP_Contract_Alloc'!$K$2:$K$305,'02a_CSP_Contract_Alloc'!$B$2:$B$305,B215,'02a_CSP_Contract_Alloc'!$C$2:$C$305,C215,'02a_CSP_Contract_Alloc'!$D$2:$D$305,D215)</x:f>
        <x:v>1318.6300052489999</x:v>
      </x:c>
      <x:c r="M215" s="6" t="n">
        <x:f>IF(L215&gt;0,K215/L215,0)</x:f>
        <x:v>0.37079393043515063</x:v>
      </x:c>
      <x:c r="N215" s="28" t="n">
        <x:f>F215*M215</x:f>
        <x:v>220.79542577645105</x:v>
      </x:c>
      <x:c r="O215" s="5" t="str">
        <x:f>'02a_CSP_Contract_Alloc'!L215</x:f>
        <x:v>epoch_csp_total_power_x_user_contract_share_seed</x:v>
      </x:c>
      <x:c r="P215" s="5" t="inlineStr">
        <x:is>
          <x:t xml:space="preserve">AI company inference power is normalized across CSPs by CSP total power * AI contract share * inference share.</x:t>
        </x:is>
      </x:c>
    </x:row>
    <x:row r="216">
      <x:c r="A216" s="5" t="str">
        <x:f>'02a_CSP_Contract_Alloc'!A216</x:f>
        <x:v>Bull|OpenAI|2026|Oracle</x:v>
      </x:c>
      <x:c r="B216" s="5" t="str">
        <x:f>'02a_CSP_Contract_Alloc'!B216</x:f>
        <x:v>Bull</x:v>
      </x:c>
      <x:c r="C216" s="5" t="str">
        <x:f>'02a_CSP_Contract_Alloc'!C216</x:f>
        <x:v>OpenAI</x:v>
      </x:c>
      <x:c r="D216" s="5" t="n">
        <x:f>'02a_CSP_Contract_Alloc'!D216</x:f>
        <x:v>2026</x:v>
      </x:c>
      <x:c r="E216" s="5" t="str">
        <x:f>'02a_CSP_Contract_Alloc'!E216</x:f>
        <x:v>Oracle</x:v>
      </x:c>
      <x:c r="F216" s="28" t="n">
        <x:f>SUMPRODUCT(('02_Inputs'!$A$2:$A$181=B216)*('02_Inputs'!$B$2:$B$181=C216)*('02_Inputs'!$C$2:$C$181=D216)*'02_Inputs'!$D$2:$D$181*'02_Inputs'!$E$2:$E$181/'02_Inputs'!$F$2:$F$181*'02_Inputs'!$G$2:$G$181*'02_Inputs'!$H$2:$H$181*1000)</x:f>
        <x:v>679.1400000000001</x:v>
      </x:c>
      <x:c r="G216" s="28" t="n">
        <x:f>'02a_CSP_Contract_Alloc'!F216</x:f>
        <x:v>915</x:v>
      </x:c>
      <x:c r="H216" s="6" t="n">
        <x:f>'02a_CSP_Contract_Alloc'!G216</x:f>
        <x:v>0.92131148</x:v>
      </x:c>
      <x:c r="I216" s="28" t="n">
        <x:f>'02a_CSP_Contract_Alloc'!H216</x:f>
        <x:v>843.0000041999999</x:v>
      </x:c>
      <x:c r="J216" s="6" t="n">
        <x:f>'02a_CSP_Contract_Alloc'!I216</x:f>
        <x:v>0.63</x:v>
      </x:c>
      <x:c r="K216" s="28" t="n">
        <x:f>'02a_CSP_Contract_Alloc'!K216</x:f>
        <x:v>531.0900026459999</x:v>
      </x:c>
      <x:c r="L216" s="28" t="n">
        <x:f>SUMIFS('02a_CSP_Contract_Alloc'!$K$2:$K$305,'02a_CSP_Contract_Alloc'!$B$2:$B$305,B216,'02a_CSP_Contract_Alloc'!$C$2:$C$305,C216,'02a_CSP_Contract_Alloc'!$D$2:$D$305,D216)</x:f>
        <x:v>1432.3050057014998</x:v>
      </x:c>
      <x:c r="M216" s="6" t="n">
        <x:f>IF(L216&gt;0,K216/L216,0)</x:f>
        <x:v>0.3707939304351506</x:v>
      </x:c>
      <x:c r="N216" s="28" t="n">
        <x:f>F216*M216</x:f>
        <x:v>251.8209899157282</x:v>
      </x:c>
      <x:c r="O216" s="5" t="str">
        <x:f>'02a_CSP_Contract_Alloc'!L216</x:f>
        <x:v>epoch_csp_total_power_x_user_contract_share_seed</x:v>
      </x:c>
      <x:c r="P216" s="5" t="inlineStr">
        <x:is>
          <x:t xml:space="preserve">AI company inference power is normalized across CSPs by CSP total power * AI contract share * inference share.</x:t>
        </x:is>
      </x:c>
    </x:row>
    <x:row r="217">
      <x:c r="A217" s="5" t="str">
        <x:f>'02a_CSP_Contract_Alloc'!A217</x:f>
        <x:v>Grid-Constrained / Efficiency-Upside|OpenAI|2026|Oracle</x:v>
      </x:c>
      <x:c r="B217" s="5" t="str">
        <x:f>'02a_CSP_Contract_Alloc'!B217</x:f>
        <x:v>Grid-Constrained / Efficiency-Upside</x:v>
      </x:c>
      <x:c r="C217" s="5" t="str">
        <x:f>'02a_CSP_Contract_Alloc'!C217</x:f>
        <x:v>OpenAI</x:v>
      </x:c>
      <x:c r="D217" s="5" t="n">
        <x:f>'02a_CSP_Contract_Alloc'!D217</x:f>
        <x:v>2026</x:v>
      </x:c>
      <x:c r="E217" s="5" t="str">
        <x:f>'02a_CSP_Contract_Alloc'!E217</x:f>
        <x:v>Oracle</x:v>
      </x:c>
      <x:c r="F217" s="28" t="n">
        <x:f>SUMPRODUCT(('02_Inputs'!$A$2:$A$181=B217)*('02_Inputs'!$B$2:$B$181=C217)*('02_Inputs'!$C$2:$C$181=D217)*'02_Inputs'!$D$2:$D$181*'02_Inputs'!$E$2:$E$181/'02_Inputs'!$F$2:$F$181*'02_Inputs'!$G$2:$G$181*'02_Inputs'!$H$2:$H$181*1000)</x:f>
        <x:v>542.08</x:v>
      </x:c>
      <x:c r="G217" s="28" t="n">
        <x:f>'02a_CSP_Contract_Alloc'!F217</x:f>
        <x:v>915</x:v>
      </x:c>
      <x:c r="H217" s="6" t="n">
        <x:f>'02a_CSP_Contract_Alloc'!G217</x:f>
        <x:v>0.92131148</x:v>
      </x:c>
      <x:c r="I217" s="28" t="n">
        <x:f>'02a_CSP_Contract_Alloc'!H217</x:f>
        <x:v>843.0000041999999</x:v>
      </x:c>
      <x:c r="J217" s="6" t="n">
        <x:f>'02a_CSP_Contract_Alloc'!I217</x:f>
        <x:v>0.6</x:v>
      </x:c>
      <x:c r="K217" s="28" t="n">
        <x:f>'02a_CSP_Contract_Alloc'!K217</x:f>
        <x:v>505.8000025199999</x:v>
      </x:c>
      <x:c r="L217" s="28" t="n">
        <x:f>SUMIFS('02a_CSP_Contract_Alloc'!$K$2:$K$305,'02a_CSP_Contract_Alloc'!$B$2:$B$305,B217,'02a_CSP_Contract_Alloc'!$C$2:$C$305,C217,'02a_CSP_Contract_Alloc'!$D$2:$D$305,D217)</x:f>
        <x:v>1364.1000054299998</x:v>
      </x:c>
      <x:c r="M217" s="6" t="n">
        <x:f>IF(L217&gt;0,K217/L217,0)</x:f>
        <x:v>0.37079393043515063</x:v>
      </x:c>
      <x:c r="N217" s="28" t="n">
        <x:f>F217*M217</x:f>
        <x:v>200.99997381028646</x:v>
      </x:c>
      <x:c r="O217" s="5" t="str">
        <x:f>'02a_CSP_Contract_Alloc'!L217</x:f>
        <x:v>epoch_csp_total_power_x_user_contract_share_seed</x:v>
      </x:c>
      <x:c r="P217" s="5" t="inlineStr">
        <x:is>
          <x:t xml:space="preserve">AI company inference power is normalized across CSPs by CSP total power * AI contract share * inference share.</x:t>
        </x:is>
      </x:c>
    </x:row>
    <x:row r="218">
      <x:c r="A218" s="5" t="str">
        <x:f>'02a_CSP_Contract_Alloc'!A218</x:f>
        <x:v>Bear|OpenAI|2027|Oracle</x:v>
      </x:c>
      <x:c r="B218" s="5" t="str">
        <x:f>'02a_CSP_Contract_Alloc'!B218</x:f>
        <x:v>Bear</x:v>
      </x:c>
      <x:c r="C218" s="5" t="str">
        <x:f>'02a_CSP_Contract_Alloc'!C218</x:f>
        <x:v>OpenAI</x:v>
      </x:c>
      <x:c r="D218" s="5" t="n">
        <x:f>'02a_CSP_Contract_Alloc'!D218</x:f>
        <x:v>2027</x:v>
      </x:c>
      <x:c r="E218" s="5" t="str">
        <x:f>'02a_CSP_Contract_Alloc'!E218</x:f>
        <x:v>Oracle</x:v>
      </x:c>
      <x:c r="F218" s="28" t="n">
        <x:f>SUMPRODUCT(('02_Inputs'!$A$2:$A$181=B218)*('02_Inputs'!$B$2:$B$181=C218)*('02_Inputs'!$C$2:$C$181=D218)*'02_Inputs'!$D$2:$D$181*'02_Inputs'!$E$2:$E$181/'02_Inputs'!$F$2:$F$181*'02_Inputs'!$G$2:$G$181*'02_Inputs'!$H$2:$H$181*1000)</x:f>
        <x:v>1116.6686776575004</x:v>
      </x:c>
      <x:c r="G218" s="28" t="n">
        <x:f>'02a_CSP_Contract_Alloc'!F218</x:f>
        <x:v>915</x:v>
      </x:c>
      <x:c r="H218" s="6" t="n">
        <x:f>'02a_CSP_Contract_Alloc'!G218</x:f>
        <x:v>0.92131148</x:v>
      </x:c>
      <x:c r="I218" s="28" t="n">
        <x:f>'02a_CSP_Contract_Alloc'!H218</x:f>
        <x:v>843.0000041999999</x:v>
      </x:c>
      <x:c r="J218" s="6" t="n">
        <x:f>'02a_CSP_Contract_Alloc'!I218</x:f>
        <x:v>0.545</x:v>
      </x:c>
      <x:c r="K218" s="28" t="n">
        <x:f>'02a_CSP_Contract_Alloc'!K218</x:f>
        <x:v>459.435002289</x:v>
      </x:c>
      <x:c r="L218" s="28" t="n">
        <x:f>SUMIFS('02a_CSP_Contract_Alloc'!$K$2:$K$305,'02a_CSP_Contract_Alloc'!$B$2:$B$305,B218,'02a_CSP_Contract_Alloc'!$C$2:$C$305,C218,'02a_CSP_Contract_Alloc'!$D$2:$D$305,D218)</x:f>
        <x:v>1520.2775074120002</x:v>
      </x:c>
      <x:c r="M218" s="6" t="n">
        <x:f>IF(L218&gt;0,K218/L218,0)</x:f>
        <x:v>0.30220469621438106</x:v>
      </x:c>
      <x:c r="N218" s="28" t="n">
        <x:f>F218*M218</x:f>
        <x:v>337.46251850359954</x:v>
      </x:c>
      <x:c r="O218" s="5" t="str">
        <x:f>'02a_CSP_Contract_Alloc'!L218</x:f>
        <x:v>epoch_csp_total_power_x_user_contract_share_seed</x:v>
      </x:c>
      <x:c r="P218" s="5" t="inlineStr">
        <x:is>
          <x:t xml:space="preserve">AI company inference power is normalized across CSPs by CSP total power * AI contract share * inference share.</x:t>
        </x:is>
      </x:c>
    </x:row>
    <x:row r="219">
      <x:c r="A219" s="5" t="str">
        <x:f>'02a_CSP_Contract_Alloc'!A219</x:f>
        <x:v>Base|OpenAI|2027|Oracle</x:v>
      </x:c>
      <x:c r="B219" s="5" t="str">
        <x:f>'02a_CSP_Contract_Alloc'!B219</x:f>
        <x:v>Base</x:v>
      </x:c>
      <x:c r="C219" s="5" t="str">
        <x:f>'02a_CSP_Contract_Alloc'!C219</x:f>
        <x:v>OpenAI</x:v>
      </x:c>
      <x:c r="D219" s="5" t="n">
        <x:f>'02a_CSP_Contract_Alloc'!D219</x:f>
        <x:v>2027</x:v>
      </x:c>
      <x:c r="E219" s="5" t="str">
        <x:f>'02a_CSP_Contract_Alloc'!E219</x:f>
        <x:v>Oracle</x:v>
      </x:c>
      <x:c r="F219" s="28" t="n">
        <x:f>SUMPRODUCT(('02_Inputs'!$A$2:$A$181=B219)*('02_Inputs'!$B$2:$B$181=C219)*('02_Inputs'!$C$2:$C$181=D219)*'02_Inputs'!$D$2:$D$181*'02_Inputs'!$E$2:$E$181/'02_Inputs'!$F$2:$F$181*'02_Inputs'!$G$2:$G$181*'02_Inputs'!$H$2:$H$181*1000)</x:f>
        <x:v>1466.849998845</x:v>
      </x:c>
      <x:c r="G219" s="28" t="n">
        <x:f>'02a_CSP_Contract_Alloc'!F219</x:f>
        <x:v>915</x:v>
      </x:c>
      <x:c r="H219" s="6" t="n">
        <x:f>'02a_CSP_Contract_Alloc'!G219</x:f>
        <x:v>0.92131148</x:v>
      </x:c>
      <x:c r="I219" s="28" t="n">
        <x:f>'02a_CSP_Contract_Alloc'!H219</x:f>
        <x:v>843.0000041999999</x:v>
      </x:c>
      <x:c r="J219" s="6" t="n">
        <x:f>'02a_CSP_Contract_Alloc'!I219</x:f>
        <x:v>0.63</x:v>
      </x:c>
      <x:c r="K219" s="28" t="n">
        <x:f>'02a_CSP_Contract_Alloc'!K219</x:f>
        <x:v>531.0900026459999</x:v>
      </x:c>
      <x:c r="L219" s="28" t="n">
        <x:f>SUMIFS('02a_CSP_Contract_Alloc'!$K$2:$K$305,'02a_CSP_Contract_Alloc'!$B$2:$B$305,B219,'02a_CSP_Contract_Alloc'!$C$2:$C$305,C219,'02a_CSP_Contract_Alloc'!$D$2:$D$305,D219)</x:f>
        <x:v>1757.3850085679999</x:v>
      </x:c>
      <x:c r="M219" s="6" t="n">
        <x:f>IF(L219&gt;0,K219/L219,0)</x:f>
        <x:v>0.30220469621438106</x:v>
      </x:c>
      <x:c r="N219" s="28" t="n">
        <x:f>F219*M219</x:f>
        <x:v>443.2889582930185</x:v>
      </x:c>
      <x:c r="O219" s="5" t="str">
        <x:f>'02a_CSP_Contract_Alloc'!L219</x:f>
        <x:v>epoch_csp_total_power_x_user_contract_share_seed</x:v>
      </x:c>
      <x:c r="P219" s="5" t="inlineStr">
        <x:is>
          <x:t xml:space="preserve">AI company inference power is normalized across CSPs by CSP total power * AI contract share * inference share.</x:t>
        </x:is>
      </x:c>
    </x:row>
    <x:row r="220">
      <x:c r="A220" s="5" t="str">
        <x:f>'02a_CSP_Contract_Alloc'!A220</x:f>
        <x:v>Bull|OpenAI|2027|Oracle</x:v>
      </x:c>
      <x:c r="B220" s="5" t="str">
        <x:f>'02a_CSP_Contract_Alloc'!B220</x:f>
        <x:v>Bull</x:v>
      </x:c>
      <x:c r="C220" s="5" t="str">
        <x:f>'02a_CSP_Contract_Alloc'!C220</x:f>
        <x:v>OpenAI</x:v>
      </x:c>
      <x:c r="D220" s="5" t="n">
        <x:f>'02a_CSP_Contract_Alloc'!D220</x:f>
        <x:v>2027</x:v>
      </x:c>
      <x:c r="E220" s="5" t="str">
        <x:f>'02a_CSP_Contract_Alloc'!E220</x:f>
        <x:v>Oracle</x:v>
      </x:c>
      <x:c r="F220" s="28" t="n">
        <x:f>SUMPRODUCT(('02_Inputs'!$A$2:$A$181=B220)*('02_Inputs'!$B$2:$B$181=C220)*('02_Inputs'!$C$2:$C$181=D220)*'02_Inputs'!$D$2:$D$181*'02_Inputs'!$E$2:$E$181/'02_Inputs'!$F$2:$F$181*'02_Inputs'!$G$2:$G$181*'02_Inputs'!$H$2:$H$181*1000)</x:f>
        <x:v>1734.0810830639998</x:v>
      </x:c>
      <x:c r="G220" s="28" t="n">
        <x:f>'02a_CSP_Contract_Alloc'!F220</x:f>
        <x:v>915</x:v>
      </x:c>
      <x:c r="H220" s="6" t="n">
        <x:f>'02a_CSP_Contract_Alloc'!G220</x:f>
        <x:v>0.92131148</x:v>
      </x:c>
      <x:c r="I220" s="28" t="n">
        <x:f>'02a_CSP_Contract_Alloc'!H220</x:f>
        <x:v>843.0000041999999</x:v>
      </x:c>
      <x:c r="J220" s="6" t="n">
        <x:f>'02a_CSP_Contract_Alloc'!I220</x:f>
        <x:v>0.688</x:v>
      </x:c>
      <x:c r="K220" s="28" t="n">
        <x:f>'02a_CSP_Contract_Alloc'!K220</x:f>
        <x:v>579.9840028895999</x:v>
      </x:c>
      <x:c r="L220" s="28" t="n">
        <x:f>SUMIFS('02a_CSP_Contract_Alloc'!$K$2:$K$305,'02a_CSP_Contract_Alloc'!$B$2:$B$305,B220,'02a_CSP_Contract_Alloc'!$C$2:$C$305,C220,'02a_CSP_Contract_Alloc'!$D$2:$D$305,D220)</x:f>
        <x:v>1919.1760093567998</x:v>
      </x:c>
      <x:c r="M220" s="6" t="n">
        <x:f>IF(L220&gt;0,K220/L220,0)</x:f>
        <x:v>0.30220469621438106</x:v>
      </x:c>
      <x:c r="N220" s="28" t="n">
        <x:f>F220*M220</x:f>
        <x:v>524.047446918461</x:v>
      </x:c>
      <x:c r="O220" s="5" t="str">
        <x:f>'02a_CSP_Contract_Alloc'!L220</x:f>
        <x:v>epoch_csp_total_power_x_user_contract_share_seed</x:v>
      </x:c>
      <x:c r="P220" s="5" t="inlineStr">
        <x:is>
          <x:t xml:space="preserve">AI company inference power is normalized across CSPs by CSP total power * AI contract share * inference share.</x:t>
        </x:is>
      </x:c>
    </x:row>
    <x:row r="221">
      <x:c r="A221" s="5" t="str">
        <x:f>'02a_CSP_Contract_Alloc'!A221</x:f>
        <x:v>Grid-Constrained / Efficiency-Upside|OpenAI|2027|Oracle</x:v>
      </x:c>
      <x:c r="B221" s="5" t="str">
        <x:f>'02a_CSP_Contract_Alloc'!B221</x:f>
        <x:v>Grid-Constrained / Efficiency-Upside</x:v>
      </x:c>
      <x:c r="C221" s="5" t="str">
        <x:f>'02a_CSP_Contract_Alloc'!C221</x:f>
        <x:v>OpenAI</x:v>
      </x:c>
      <x:c r="D221" s="5" t="n">
        <x:f>'02a_CSP_Contract_Alloc'!D221</x:f>
        <x:v>2027</x:v>
      </x:c>
      <x:c r="E221" s="5" t="str">
        <x:f>'02a_CSP_Contract_Alloc'!E221</x:f>
        <x:v>Oracle</x:v>
      </x:c>
      <x:c r="F221" s="28" t="n">
        <x:f>SUMPRODUCT(('02_Inputs'!$A$2:$A$181=B221)*('02_Inputs'!$B$2:$B$181=C221)*('02_Inputs'!$C$2:$C$181=D221)*'02_Inputs'!$D$2:$D$181*'02_Inputs'!$E$2:$E$181/'02_Inputs'!$F$2:$F$181*'02_Inputs'!$G$2:$G$181*'02_Inputs'!$H$2:$H$181*1000)</x:f>
        <x:v>1281.0489963975</x:v>
      </x:c>
      <x:c r="G221" s="28" t="n">
        <x:f>'02a_CSP_Contract_Alloc'!F221</x:f>
        <x:v>915</x:v>
      </x:c>
      <x:c r="H221" s="6" t="n">
        <x:f>'02a_CSP_Contract_Alloc'!G221</x:f>
        <x:v>0.92131148</x:v>
      </x:c>
      <x:c r="I221" s="28" t="n">
        <x:f>'02a_CSP_Contract_Alloc'!H221</x:f>
        <x:v>843.0000041999999</x:v>
      </x:c>
      <x:c r="J221" s="6" t="n">
        <x:f>'02a_CSP_Contract_Alloc'!I221</x:f>
        <x:v>0.655</x:v>
      </x:c>
      <x:c r="K221" s="28" t="n">
        <x:f>'02a_CSP_Contract_Alloc'!K221</x:f>
        <x:v>552.165002751</x:v>
      </x:c>
      <x:c r="L221" s="28" t="n">
        <x:f>SUMIFS('02a_CSP_Contract_Alloc'!$K$2:$K$305,'02a_CSP_Contract_Alloc'!$B$2:$B$305,B221,'02a_CSP_Contract_Alloc'!$C$2:$C$305,C221,'02a_CSP_Contract_Alloc'!$D$2:$D$305,D221)</x:f>
        <x:v>1827.122508908</x:v>
      </x:c>
      <x:c r="M221" s="6" t="n">
        <x:f>IF(L221&gt;0,K221/L221,0)</x:f>
        <x:v>0.30220469621438106</x:v>
      </x:c>
      <x:c r="N221" s="28" t="n">
        <x:f>F221*M221</x:f>
        <x:v>387.1390227920443</x:v>
      </x:c>
      <x:c r="O221" s="5" t="str">
        <x:f>'02a_CSP_Contract_Alloc'!L221</x:f>
        <x:v>epoch_csp_total_power_x_user_contract_share_seed</x:v>
      </x:c>
      <x:c r="P221" s="5" t="inlineStr">
        <x:is>
          <x:t xml:space="preserve">AI company inference power is normalized across CSPs by CSP total power * AI contract share * inference share.</x:t>
        </x:is>
      </x:c>
    </x:row>
    <x:row r="222">
      <x:c r="A222" s="5" t="str">
        <x:f>'02a_CSP_Contract_Alloc'!A222</x:f>
        <x:v>Bear|OpenAI|2028|Oracle</x:v>
      </x:c>
      <x:c r="B222" s="5" t="str">
        <x:f>'02a_CSP_Contract_Alloc'!B222</x:f>
        <x:v>Bear</x:v>
      </x:c>
      <x:c r="C222" s="5" t="str">
        <x:f>'02a_CSP_Contract_Alloc'!C222</x:f>
        <x:v>OpenAI</x:v>
      </x:c>
      <x:c r="D222" s="5" t="n">
        <x:f>'02a_CSP_Contract_Alloc'!D222</x:f>
        <x:v>2028</x:v>
      </x:c>
      <x:c r="E222" s="5" t="str">
        <x:f>'02a_CSP_Contract_Alloc'!E222</x:f>
        <x:v>Oracle</x:v>
      </x:c>
      <x:c r="F222" s="28" t="n">
        <x:f>SUMPRODUCT(('02_Inputs'!$A$2:$A$181=B222)*('02_Inputs'!$B$2:$B$181=C222)*('02_Inputs'!$C$2:$C$181=D222)*'02_Inputs'!$D$2:$D$181*'02_Inputs'!$E$2:$E$181/'02_Inputs'!$F$2:$F$181*'02_Inputs'!$G$2:$G$181*'02_Inputs'!$H$2:$H$181*1000)</x:f>
        <x:v>1841.8620021633335</x:v>
      </x:c>
      <x:c r="G222" s="28" t="n">
        <x:f>'02a_CSP_Contract_Alloc'!F222</x:f>
        <x:v>5783</x:v>
      </x:c>
      <x:c r="H222" s="6" t="n">
        <x:f>'02a_CSP_Contract_Alloc'!G222</x:f>
        <x:v>0.98754971</x:v>
      </x:c>
      <x:c r="I222" s="28" t="n">
        <x:f>'02a_CSP_Contract_Alloc'!H222</x:f>
        <x:v>5710.99997293</x:v>
      </x:c>
      <x:c r="J222" s="6" t="n">
        <x:f>'02a_CSP_Contract_Alloc'!I222</x:f>
        <x:v>0.59</x:v>
      </x:c>
      <x:c r="K222" s="28" t="n">
        <x:f>'02a_CSP_Contract_Alloc'!K222</x:f>
        <x:v>3369.4899840287</x:v>
      </x:c>
      <x:c r="L222" s="28" t="n">
        <x:f>SUMIFS('02a_CSP_Contract_Alloc'!$K$2:$K$305,'02a_CSP_Contract_Alloc'!$B$2:$B$305,B222,'02a_CSP_Contract_Alloc'!$C$2:$C$305,C222,'02a_CSP_Contract_Alloc'!$D$2:$D$305,D222)</x:f>
        <x:v>6172.284980577199</x:v>
      </x:c>
      <x:c r="M222" s="6" t="n">
        <x:f>IF(L222&gt;0,K222/L222,0)</x:f>
        <x:v>0.5459064179038607</x:v>
      </x:c>
      <x:c r="N222" s="28" t="n">
        <x:f>F222*M222</x:f>
        <x:v>1005.4842878742184</x:v>
      </x:c>
      <x:c r="O222" s="5" t="str">
        <x:f>'02a_CSP_Contract_Alloc'!L222</x:f>
        <x:v>epoch_csp_total_power_x_user_contract_share_seed</x:v>
      </x:c>
      <x:c r="P222" s="5" t="inlineStr">
        <x:is>
          <x:t xml:space="preserve">AI company inference power is normalized across CSPs by CSP total power * AI contract share * inference share.</x:t>
        </x:is>
      </x:c>
    </x:row>
    <x:row r="223">
      <x:c r="A223" s="5" t="str">
        <x:f>'02a_CSP_Contract_Alloc'!A223</x:f>
        <x:v>Base|OpenAI|2028|Oracle</x:v>
      </x:c>
      <x:c r="B223" s="5" t="str">
        <x:f>'02a_CSP_Contract_Alloc'!B223</x:f>
        <x:v>Base</x:v>
      </x:c>
      <x:c r="C223" s="5" t="str">
        <x:f>'02a_CSP_Contract_Alloc'!C223</x:f>
        <x:v>OpenAI</x:v>
      </x:c>
      <x:c r="D223" s="5" t="n">
        <x:f>'02a_CSP_Contract_Alloc'!D223</x:f>
        <x:v>2028</x:v>
      </x:c>
      <x:c r="E223" s="5" t="str">
        <x:f>'02a_CSP_Contract_Alloc'!E223</x:f>
        <x:v>Oracle</x:v>
      </x:c>
      <x:c r="F223" s="28" t="n">
        <x:f>SUMPRODUCT(('02_Inputs'!$A$2:$A$181=B223)*('02_Inputs'!$B$2:$B$181=C223)*('02_Inputs'!$C$2:$C$181=D223)*'02_Inputs'!$D$2:$D$181*'02_Inputs'!$E$2:$E$181/'02_Inputs'!$F$2:$F$181*'02_Inputs'!$G$2:$G$181*'02_Inputs'!$H$2:$H$181*1000)</x:f>
        <x:v>2468.399995013334</x:v>
      </x:c>
      <x:c r="G223" s="28" t="n">
        <x:f>'02a_CSP_Contract_Alloc'!F223</x:f>
        <x:v>5783</x:v>
      </x:c>
      <x:c r="H223" s="6" t="n">
        <x:f>'02a_CSP_Contract_Alloc'!G223</x:f>
        <x:v>0.98754971</x:v>
      </x:c>
      <x:c r="I223" s="28" t="n">
        <x:f>'02a_CSP_Contract_Alloc'!H223</x:f>
        <x:v>5710.99997293</x:v>
      </x:c>
      <x:c r="J223" s="6" t="n">
        <x:f>'02a_CSP_Contract_Alloc'!I223</x:f>
        <x:v>0.68</x:v>
      </x:c>
      <x:c r="K223" s="28" t="n">
        <x:f>'02a_CSP_Contract_Alloc'!K223</x:f>
        <x:v>3883.4799815924002</x:v>
      </x:c>
      <x:c r="L223" s="28" t="n">
        <x:f>SUMIFS('02a_CSP_Contract_Alloc'!$K$2:$K$305,'02a_CSP_Contract_Alloc'!$B$2:$B$305,B223,'02a_CSP_Contract_Alloc'!$C$2:$C$305,C223,'02a_CSP_Contract_Alloc'!$D$2:$D$305,D223)</x:f>
        <x:v>7113.819977614401</x:v>
      </x:c>
      <x:c r="M223" s="6" t="n">
        <x:f>IF(L223&gt;0,K223/L223,0)</x:f>
        <x:v>0.5459064179038607</x:v>
      </x:c>
      <x:c r="N223" s="28" t="n">
        <x:f>F223*M223</x:f>
        <x:v>1347.5153992316368</x:v>
      </x:c>
      <x:c r="O223" s="5" t="str">
        <x:f>'02a_CSP_Contract_Alloc'!L223</x:f>
        <x:v>epoch_csp_total_power_x_user_contract_share_seed</x:v>
      </x:c>
      <x:c r="P223" s="5" t="inlineStr">
        <x:is>
          <x:t xml:space="preserve">AI company inference power is normalized across CSPs by CSP total power * AI contract share * inference share.</x:t>
        </x:is>
      </x:c>
    </x:row>
    <x:row r="224">
      <x:c r="A224" s="5" t="str">
        <x:f>'02a_CSP_Contract_Alloc'!A224</x:f>
        <x:v>Bull|OpenAI|2028|Oracle</x:v>
      </x:c>
      <x:c r="B224" s="5" t="str">
        <x:f>'02a_CSP_Contract_Alloc'!B224</x:f>
        <x:v>Bull</x:v>
      </x:c>
      <x:c r="C224" s="5" t="str">
        <x:f>'02a_CSP_Contract_Alloc'!C224</x:f>
        <x:v>OpenAI</x:v>
      </x:c>
      <x:c r="D224" s="5" t="n">
        <x:f>'02a_CSP_Contract_Alloc'!D224</x:f>
        <x:v>2028</x:v>
      </x:c>
      <x:c r="E224" s="5" t="str">
        <x:f>'02a_CSP_Contract_Alloc'!E224</x:f>
        <x:v>Oracle</x:v>
      </x:c>
      <x:c r="F224" s="28" t="n">
        <x:f>SUMPRODUCT(('02_Inputs'!$A$2:$A$181=B224)*('02_Inputs'!$B$2:$B$181=C224)*('02_Inputs'!$C$2:$C$181=D224)*'02_Inputs'!$D$2:$D$181*'02_Inputs'!$E$2:$E$181/'02_Inputs'!$F$2:$F$181*'02_Inputs'!$G$2:$G$181*'02_Inputs'!$H$2:$H$181*1000)</x:f>
        <x:v>3015.213677593333</x:v>
      </x:c>
      <x:c r="G224" s="28" t="n">
        <x:f>'02a_CSP_Contract_Alloc'!F224</x:f>
        <x:v>5783</x:v>
      </x:c>
      <x:c r="H224" s="6" t="n">
        <x:f>'02a_CSP_Contract_Alloc'!G224</x:f>
        <x:v>0.98754971</x:v>
      </x:c>
      <x:c r="I224" s="28" t="n">
        <x:f>'02a_CSP_Contract_Alloc'!H224</x:f>
        <x:v>5710.99997293</x:v>
      </x:c>
      <x:c r="J224" s="6" t="n">
        <x:f>'02a_CSP_Contract_Alloc'!I224</x:f>
        <x:v>0.745</x:v>
      </x:c>
      <x:c r="K224" s="28" t="n">
        <x:f>'02a_CSP_Contract_Alloc'!K224</x:f>
        <x:v>4254.69497983285</x:v>
      </x:c>
      <x:c r="L224" s="28" t="n">
        <x:f>SUMIFS('02a_CSP_Contract_Alloc'!$K$2:$K$305,'02a_CSP_Contract_Alloc'!$B$2:$B$305,B224,'02a_CSP_Contract_Alloc'!$C$2:$C$305,C224,'02a_CSP_Contract_Alloc'!$D$2:$D$305,D224)</x:f>
        <x:v>7793.8174754746</x:v>
      </x:c>
      <x:c r="M224" s="6" t="n">
        <x:f>IF(L224&gt;0,K224/L224,0)</x:f>
        <x:v>0.5459064179038607</x:v>
      </x:c>
      <x:c r="N224" s="28" t="n">
        <x:f>F224*M224</x:f>
        <x:v>1646.024497949703</x:v>
      </x:c>
      <x:c r="O224" s="5" t="str">
        <x:f>'02a_CSP_Contract_Alloc'!L224</x:f>
        <x:v>epoch_csp_total_power_x_user_contract_share_seed</x:v>
      </x:c>
      <x:c r="P224" s="5" t="inlineStr">
        <x:is>
          <x:t xml:space="preserve">AI company inference power is normalized across CSPs by CSP total power * AI contract share * inference share.</x:t>
        </x:is>
      </x:c>
    </x:row>
    <x:row r="225">
      <x:c r="A225" s="5" t="str">
        <x:f>'02a_CSP_Contract_Alloc'!A225</x:f>
        <x:v>Grid-Constrained / Efficiency-Upside|OpenAI|2028|Oracle</x:v>
      </x:c>
      <x:c r="B225" s="5" t="str">
        <x:f>'02a_CSP_Contract_Alloc'!B225</x:f>
        <x:v>Grid-Constrained / Efficiency-Upside</x:v>
      </x:c>
      <x:c r="C225" s="5" t="str">
        <x:f>'02a_CSP_Contract_Alloc'!C225</x:f>
        <x:v>OpenAI</x:v>
      </x:c>
      <x:c r="D225" s="5" t="n">
        <x:f>'02a_CSP_Contract_Alloc'!D225</x:f>
        <x:v>2028</x:v>
      </x:c>
      <x:c r="E225" s="5" t="str">
        <x:f>'02a_CSP_Contract_Alloc'!E225</x:f>
        <x:v>Oracle</x:v>
      </x:c>
      <x:c r="F225" s="28" t="n">
        <x:f>SUMPRODUCT(('02_Inputs'!$A$2:$A$181=B225)*('02_Inputs'!$B$2:$B$181=C225)*('02_Inputs'!$C$2:$C$181=D225)*'02_Inputs'!$D$2:$D$181*'02_Inputs'!$E$2:$E$181/'02_Inputs'!$F$2:$F$181*'02_Inputs'!$G$2:$G$181*'02_Inputs'!$H$2:$H$181*1000)</x:f>
        <x:v>2061.8399869833333</x:v>
      </x:c>
      <x:c r="G225" s="28" t="n">
        <x:f>'02a_CSP_Contract_Alloc'!F225</x:f>
        <x:v>5783</x:v>
      </x:c>
      <x:c r="H225" s="6" t="n">
        <x:f>'02a_CSP_Contract_Alloc'!G225</x:f>
        <x:v>0.98754971</x:v>
      </x:c>
      <x:c r="I225" s="28" t="n">
        <x:f>'02a_CSP_Contract_Alloc'!H225</x:f>
        <x:v>5710.99997293</x:v>
      </x:c>
      <x:c r="J225" s="6" t="n">
        <x:f>'02a_CSP_Contract_Alloc'!I225</x:f>
        <x:v>0.71</x:v>
      </x:c>
      <x:c r="K225" s="28" t="n">
        <x:f>'02a_CSP_Contract_Alloc'!K225</x:f>
        <x:v>4054.8099807802996</x:v>
      </x:c>
      <x:c r="L225" s="28" t="n">
        <x:f>SUMIFS('02a_CSP_Contract_Alloc'!$K$2:$K$305,'02a_CSP_Contract_Alloc'!$B$2:$B$305,B225,'02a_CSP_Contract_Alloc'!$C$2:$C$305,C225,'02a_CSP_Contract_Alloc'!$D$2:$D$305,D225)</x:f>
        <x:v>7427.664976626799</x:v>
      </x:c>
      <x:c r="M225" s="6" t="n">
        <x:f>IF(L225&gt;0,K225/L225,0)</x:f>
        <x:v>0.5459064179038607</x:v>
      </x:c>
      <x:c r="N225" s="28" t="n">
        <x:f>F225*M225</x:f>
        <x:v>1125.5716815850144</x:v>
      </x:c>
      <x:c r="O225" s="5" t="str">
        <x:f>'02a_CSP_Contract_Alloc'!L225</x:f>
        <x:v>epoch_csp_total_power_x_user_contract_share_seed</x:v>
      </x:c>
      <x:c r="P225" s="5" t="inlineStr">
        <x:is>
          <x:t xml:space="preserve">AI company inference power is normalized across CSPs by CSP total power * AI contract share * inference share.</x:t>
        </x:is>
      </x:c>
    </x:row>
    <x:row r="226">
      <x:c r="A226" s="5" t="str">
        <x:f>'02a_CSP_Contract_Alloc'!A226</x:f>
        <x:v>Bear|OpenAI|2029|Oracle</x:v>
      </x:c>
      <x:c r="B226" s="5" t="str">
        <x:f>'02a_CSP_Contract_Alloc'!B226</x:f>
        <x:v>Bear</x:v>
      </x:c>
      <x:c r="C226" s="5" t="str">
        <x:f>'02a_CSP_Contract_Alloc'!C226</x:f>
        <x:v>OpenAI</x:v>
      </x:c>
      <x:c r="D226" s="5" t="n">
        <x:f>'02a_CSP_Contract_Alloc'!D226</x:f>
        <x:v>2029</x:v>
      </x:c>
      <x:c r="E226" s="5" t="str">
        <x:f>'02a_CSP_Contract_Alloc'!E226</x:f>
        <x:v>Oracle</x:v>
      </x:c>
      <x:c r="F226" s="28" t="n">
        <x:f>SUMPRODUCT(('02_Inputs'!$A$2:$A$181=B226)*('02_Inputs'!$B$2:$B$181=C226)*('02_Inputs'!$C$2:$C$181=D226)*'02_Inputs'!$D$2:$D$181*'02_Inputs'!$E$2:$E$181/'02_Inputs'!$F$2:$F$181*'02_Inputs'!$G$2:$G$181*'02_Inputs'!$H$2:$H$181*1000)</x:f>
        <x:v>2630.5509941791674</x:v>
      </x:c>
      <x:c r="G226" s="28" t="n">
        <x:f>'02a_CSP_Contract_Alloc'!F226</x:f>
        <x:v>5783</x:v>
      </x:c>
      <x:c r="H226" s="6" t="n">
        <x:f>'02a_CSP_Contract_Alloc'!G226</x:f>
        <x:v>0.98754971</x:v>
      </x:c>
      <x:c r="I226" s="28" t="n">
        <x:f>'02a_CSP_Contract_Alloc'!H226</x:f>
        <x:v>5710.99997293</x:v>
      </x:c>
      <x:c r="J226" s="6" t="n">
        <x:f>'02a_CSP_Contract_Alloc'!I226</x:f>
        <x:v>0.635</x:v>
      </x:c>
      <x:c r="K226" s="28" t="n">
        <x:f>'02a_CSP_Contract_Alloc'!K226</x:f>
        <x:v>3626.48498281055</x:v>
      </x:c>
      <x:c r="L226" s="28" t="n">
        <x:f>SUMIFS('02a_CSP_Contract_Alloc'!$K$2:$K$305,'02a_CSP_Contract_Alloc'!$B$2:$B$305,B226,'02a_CSP_Contract_Alloc'!$C$2:$C$305,C226,'02a_CSP_Contract_Alloc'!$D$2:$D$305,D226)</x:f>
        <x:v>6894.5124790958</x:v>
      </x:c>
      <x:c r="M226" s="6" t="n">
        <x:f>IF(L226&gt;0,K226/L226,0)</x:f>
        <x:v>0.5259958545011083</x:v>
      </x:c>
      <x:c r="N226" s="28" t="n">
        <x:f>F226*M226</x:f>
        <x:v>1383.658917992011</x:v>
      </x:c>
      <x:c r="O226" s="5" t="str">
        <x:f>'02a_CSP_Contract_Alloc'!L226</x:f>
        <x:v>epoch_csp_total_power_x_user_contract_share_seed</x:v>
      </x:c>
      <x:c r="P226" s="5" t="inlineStr">
        <x:is>
          <x:t xml:space="preserve">AI company inference power is normalized across CSPs by CSP total power * AI contract share * inference share.</x:t>
        </x:is>
      </x:c>
    </x:row>
    <x:row r="227">
      <x:c r="A227" s="5" t="str">
        <x:f>'02a_CSP_Contract_Alloc'!A227</x:f>
        <x:v>Base|OpenAI|2029|Oracle</x:v>
      </x:c>
      <x:c r="B227" s="5" t="str">
        <x:f>'02a_CSP_Contract_Alloc'!B227</x:f>
        <x:v>Base</x:v>
      </x:c>
      <x:c r="C227" s="5" t="str">
        <x:f>'02a_CSP_Contract_Alloc'!C227</x:f>
        <x:v>OpenAI</x:v>
      </x:c>
      <x:c r="D227" s="5" t="n">
        <x:f>'02a_CSP_Contract_Alloc'!D227</x:f>
        <x:v>2029</x:v>
      </x:c>
      <x:c r="E227" s="5" t="str">
        <x:f>'02a_CSP_Contract_Alloc'!E227</x:f>
        <x:v>Oracle</x:v>
      </x:c>
      <x:c r="F227" s="28" t="n">
        <x:f>SUMPRODUCT(('02_Inputs'!$A$2:$A$181=B227)*('02_Inputs'!$B$2:$B$181=C227)*('02_Inputs'!$C$2:$C$181=D227)*'02_Inputs'!$D$2:$D$181*'02_Inputs'!$E$2:$E$181/'02_Inputs'!$F$2:$F$181*'02_Inputs'!$G$2:$G$181*'02_Inputs'!$H$2:$H$181*1000)</x:f>
        <x:v>3600.1166613133328</x:v>
      </x:c>
      <x:c r="G227" s="28" t="n">
        <x:f>'02a_CSP_Contract_Alloc'!F227</x:f>
        <x:v>5783</x:v>
      </x:c>
      <x:c r="H227" s="6" t="n">
        <x:f>'02a_CSP_Contract_Alloc'!G227</x:f>
        <x:v>0.98754971</x:v>
      </x:c>
      <x:c r="I227" s="28" t="n">
        <x:f>'02a_CSP_Contract_Alloc'!H227</x:f>
        <x:v>5710.99997293</x:v>
      </x:c>
      <x:c r="J227" s="6" t="n">
        <x:f>'02a_CSP_Contract_Alloc'!I227</x:f>
        <x:v>0.73</x:v>
      </x:c>
      <x:c r="K227" s="28" t="n">
        <x:f>'02a_CSP_Contract_Alloc'!K227</x:f>
        <x:v>4169.0299802389</x:v>
      </x:c>
      <x:c r="L227" s="28" t="n">
        <x:f>SUMIFS('02a_CSP_Contract_Alloc'!$K$2:$K$305,'02a_CSP_Contract_Alloc'!$B$2:$B$305,B227,'02a_CSP_Contract_Alloc'!$C$2:$C$305,C227,'02a_CSP_Contract_Alloc'!$D$2:$D$305,D227)</x:f>
        <x:v>7925.974975968399</x:v>
      </x:c>
      <x:c r="M227" s="6" t="n">
        <x:f>IF(L227&gt;0,K227/L227,0)</x:f>
        <x:v>0.5259958545011084</x:v>
      </x:c>
      <x:c r="N227" s="28" t="n">
        <x:f>F227*M227</x:f>
        <x:v>1893.646439571184</x:v>
      </x:c>
      <x:c r="O227" s="5" t="str">
        <x:f>'02a_CSP_Contract_Alloc'!L227</x:f>
        <x:v>epoch_csp_total_power_x_user_contract_share_seed</x:v>
      </x:c>
      <x:c r="P227" s="5" t="inlineStr">
        <x:is>
          <x:t xml:space="preserve">AI company inference power is normalized across CSPs by CSP total power * AI contract share * inference share.</x:t>
        </x:is>
      </x:c>
    </x:row>
    <x:row r="228">
      <x:c r="A228" s="5" t="str">
        <x:f>'02a_CSP_Contract_Alloc'!A228</x:f>
        <x:v>Bull|OpenAI|2029|Oracle</x:v>
      </x:c>
      <x:c r="B228" s="5" t="str">
        <x:f>'02a_CSP_Contract_Alloc'!B228</x:f>
        <x:v>Bull</x:v>
      </x:c>
      <x:c r="C228" s="5" t="str">
        <x:f>'02a_CSP_Contract_Alloc'!C228</x:f>
        <x:v>OpenAI</x:v>
      </x:c>
      <x:c r="D228" s="5" t="n">
        <x:f>'02a_CSP_Contract_Alloc'!D228</x:f>
        <x:v>2029</x:v>
      </x:c>
      <x:c r="E228" s="5" t="str">
        <x:f>'02a_CSP_Contract_Alloc'!E228</x:f>
        <x:v>Oracle</x:v>
      </x:c>
      <x:c r="F228" s="28" t="n">
        <x:f>SUMPRODUCT(('02_Inputs'!$A$2:$A$181=B228)*('02_Inputs'!$B$2:$B$181=C228)*('02_Inputs'!$C$2:$C$181=D228)*'02_Inputs'!$D$2:$D$181*'02_Inputs'!$E$2:$E$181/'02_Inputs'!$F$2:$F$181*'02_Inputs'!$G$2:$G$181*'02_Inputs'!$H$2:$H$181*1000)</x:f>
        <x:v>4538.624940684999</x:v>
      </x:c>
      <x:c r="G228" s="28" t="n">
        <x:f>'02a_CSP_Contract_Alloc'!F228</x:f>
        <x:v>5783</x:v>
      </x:c>
      <x:c r="H228" s="6" t="n">
        <x:f>'02a_CSP_Contract_Alloc'!G228</x:f>
        <x:v>0.98754971</x:v>
      </x:c>
      <x:c r="I228" s="28" t="n">
        <x:f>'02a_CSP_Contract_Alloc'!H228</x:f>
        <x:v>5710.99997293</x:v>
      </x:c>
      <x:c r="J228" s="6" t="n">
        <x:f>'02a_CSP_Contract_Alloc'!I228</x:f>
        <x:v>0.802</x:v>
      </x:c>
      <x:c r="K228" s="28" t="n">
        <x:f>'02a_CSP_Contract_Alloc'!K228</x:f>
        <x:v>4580.22197828986</x:v>
      </x:c>
      <x:c r="L228" s="28" t="n">
        <x:f>SUMIFS('02a_CSP_Contract_Alloc'!$K$2:$K$305,'02a_CSP_Contract_Alloc'!$B$2:$B$305,B228,'02a_CSP_Contract_Alloc'!$C$2:$C$305,C228,'02a_CSP_Contract_Alloc'!$D$2:$D$305,D228)</x:f>
        <x:v>8707.71497359816</x:v>
      </x:c>
      <x:c r="M228" s="6" t="n">
        <x:f>IF(L228&gt;0,K228/L228,0)</x:f>
        <x:v>0.5259958545011083</x:v>
      </x:c>
      <x:c r="N228" s="28" t="n">
        <x:f>F228*M228</x:f>
        <x:v>2387.2979039356483</x:v>
      </x:c>
      <x:c r="O228" s="5" t="str">
        <x:f>'02a_CSP_Contract_Alloc'!L228</x:f>
        <x:v>epoch_csp_total_power_x_user_contract_share_seed</x:v>
      </x:c>
      <x:c r="P228" s="5" t="inlineStr">
        <x:is>
          <x:t xml:space="preserve">AI company inference power is normalized across CSPs by CSP total power * AI contract share * inference share.</x:t>
        </x:is>
      </x:c>
    </x:row>
    <x:row r="229">
      <x:c r="A229" s="5" t="str">
        <x:f>'02a_CSP_Contract_Alloc'!A229</x:f>
        <x:v>Grid-Constrained / Efficiency-Upside|OpenAI|2029|Oracle</x:v>
      </x:c>
      <x:c r="B229" s="5" t="str">
        <x:f>'02a_CSP_Contract_Alloc'!B229</x:f>
        <x:v>Grid-Constrained / Efficiency-Upside</x:v>
      </x:c>
      <x:c r="C229" s="5" t="str">
        <x:f>'02a_CSP_Contract_Alloc'!C229</x:f>
        <x:v>OpenAI</x:v>
      </x:c>
      <x:c r="D229" s="5" t="n">
        <x:f>'02a_CSP_Contract_Alloc'!D229</x:f>
        <x:v>2029</x:v>
      </x:c>
      <x:c r="E229" s="5" t="str">
        <x:f>'02a_CSP_Contract_Alloc'!E229</x:f>
        <x:v>Oracle</x:v>
      </x:c>
      <x:c r="F229" s="28" t="n">
        <x:f>SUMPRODUCT(('02_Inputs'!$A$2:$A$181=B229)*('02_Inputs'!$B$2:$B$181=C229)*('02_Inputs'!$C$2:$C$181=D229)*'02_Inputs'!$D$2:$D$181*'02_Inputs'!$E$2:$E$181/'02_Inputs'!$F$2:$F$181*'02_Inputs'!$G$2:$G$181*'02_Inputs'!$H$2:$H$181*1000)</x:f>
        <x:v>2867.2710210375003</x:v>
      </x:c>
      <x:c r="G229" s="28" t="n">
        <x:f>'02a_CSP_Contract_Alloc'!F229</x:f>
        <x:v>5783</x:v>
      </x:c>
      <x:c r="H229" s="6" t="n">
        <x:f>'02a_CSP_Contract_Alloc'!G229</x:f>
        <x:v>0.98754971</x:v>
      </x:c>
      <x:c r="I229" s="28" t="n">
        <x:f>'02a_CSP_Contract_Alloc'!H229</x:f>
        <x:v>5710.99997293</x:v>
      </x:c>
      <x:c r="J229" s="6" t="n">
        <x:f>'02a_CSP_Contract_Alloc'!I229</x:f>
        <x:v>0.765</x:v>
      </x:c>
      <x:c r="K229" s="28" t="n">
        <x:f>'02a_CSP_Contract_Alloc'!K229</x:f>
        <x:v>4368.9149792914495</x:v>
      </x:c>
      <x:c r="L229" s="28" t="n">
        <x:f>SUMIFS('02a_CSP_Contract_Alloc'!$K$2:$K$305,'02a_CSP_Contract_Alloc'!$B$2:$B$305,B229,'02a_CSP_Contract_Alloc'!$C$2:$C$305,C229,'02a_CSP_Contract_Alloc'!$D$2:$D$305,D229)</x:f>
        <x:v>8305.9874748162</x:v>
      </x:c>
      <x:c r="M229" s="6" t="n">
        <x:f>IF(L229&gt;0,K229/L229,0)</x:f>
        <x:v>0.5259958545011082</x:v>
      </x:c>
      <x:c r="N229" s="28" t="n">
        <x:f>F229*M229</x:f>
        <x:v>1508.1726707968849</x:v>
      </x:c>
      <x:c r="O229" s="5" t="str">
        <x:f>'02a_CSP_Contract_Alloc'!L229</x:f>
        <x:v>epoch_csp_total_power_x_user_contract_share_seed</x:v>
      </x:c>
      <x:c r="P229" s="5" t="inlineStr">
        <x:is>
          <x:t xml:space="preserve">AI company inference power is normalized across CSPs by CSP total power * AI contract share * inference share.</x:t>
        </x:is>
      </x:c>
    </x:row>
    <x:row r="230">
      <x:c r="A230" s="5" t="str">
        <x:f>'02a_CSP_Contract_Alloc'!A230</x:f>
        <x:v>Bear|OpenAI|2030|Oracle</x:v>
      </x:c>
      <x:c r="B230" s="5" t="str">
        <x:f>'02a_CSP_Contract_Alloc'!B230</x:f>
        <x:v>Bear</x:v>
      </x:c>
      <x:c r="C230" s="5" t="str">
        <x:f>'02a_CSP_Contract_Alloc'!C230</x:f>
        <x:v>OpenAI</x:v>
      </x:c>
      <x:c r="D230" s="5" t="n">
        <x:f>'02a_CSP_Contract_Alloc'!D230</x:f>
        <x:v>2030</x:v>
      </x:c>
      <x:c r="E230" s="5" t="str">
        <x:f>'02a_CSP_Contract_Alloc'!E230</x:f>
        <x:v>Oracle</x:v>
      </x:c>
      <x:c r="F230" s="28" t="n">
        <x:f>SUMPRODUCT(('02_Inputs'!$A$2:$A$181=B230)*('02_Inputs'!$B$2:$B$181=C230)*('02_Inputs'!$C$2:$C$181=D230)*'02_Inputs'!$D$2:$D$181*'02_Inputs'!$E$2:$E$181/'02_Inputs'!$F$2:$F$181*'02_Inputs'!$G$2:$G$181*'02_Inputs'!$H$2:$H$181*1000)</x:f>
        <x:v>3475.706646720001</x:v>
      </x:c>
      <x:c r="G230" s="28" t="n">
        <x:f>'02a_CSP_Contract_Alloc'!F230</x:f>
        <x:v>5783</x:v>
      </x:c>
      <x:c r="H230" s="6" t="n">
        <x:f>'02a_CSP_Contract_Alloc'!G230</x:f>
        <x:v>0.98754971</x:v>
      </x:c>
      <x:c r="I230" s="28" t="n">
        <x:f>'02a_CSP_Contract_Alloc'!H230</x:f>
        <x:v>5710.99997293</x:v>
      </x:c>
      <x:c r="J230" s="6" t="n">
        <x:f>'02a_CSP_Contract_Alloc'!I230</x:f>
        <x:v>0.68</x:v>
      </x:c>
      <x:c r="K230" s="28" t="n">
        <x:f>'02a_CSP_Contract_Alloc'!K230</x:f>
        <x:v>3883.4799815924002</x:v>
      </x:c>
      <x:c r="L230" s="28" t="n">
        <x:f>SUMIFS('02a_CSP_Contract_Alloc'!$K$2:$K$305,'02a_CSP_Contract_Alloc'!$B$2:$B$305,B230,'02a_CSP_Contract_Alloc'!$C$2:$C$305,C230,'02a_CSP_Contract_Alloc'!$D$2:$D$305,D230)</x:f>
        <x:v>7383.099977614401</x:v>
      </x:c>
      <x:c r="M230" s="6" t="n">
        <x:f>IF(L230&gt;0,K230/L230,0)</x:f>
        <x:v>0.5259958545011083</x:v>
      </x:c>
      <x:c r="N230" s="28" t="n">
        <x:f>F230*M230</x:f>
        <x:v>1828.2072876366688</x:v>
      </x:c>
      <x:c r="O230" s="5" t="str">
        <x:f>'02a_CSP_Contract_Alloc'!L230</x:f>
        <x:v>epoch_csp_total_power_x_user_contract_share_seed</x:v>
      </x:c>
      <x:c r="P230" s="5" t="inlineStr">
        <x:is>
          <x:t xml:space="preserve">AI company inference power is normalized across CSPs by CSP total power * AI contract share * inference share.</x:t>
        </x:is>
      </x:c>
    </x:row>
    <x:row r="231">
      <x:c r="A231" s="5" t="str">
        <x:f>'02a_CSP_Contract_Alloc'!A231</x:f>
        <x:v>Base|OpenAI|2030|Oracle</x:v>
      </x:c>
      <x:c r="B231" s="5" t="str">
        <x:f>'02a_CSP_Contract_Alloc'!B231</x:f>
        <x:v>Base</x:v>
      </x:c>
      <x:c r="C231" s="5" t="str">
        <x:f>'02a_CSP_Contract_Alloc'!C231</x:f>
        <x:v>OpenAI</x:v>
      </x:c>
      <x:c r="D231" s="5" t="n">
        <x:f>'02a_CSP_Contract_Alloc'!D231</x:f>
        <x:v>2030</x:v>
      </x:c>
      <x:c r="E231" s="5" t="str">
        <x:f>'02a_CSP_Contract_Alloc'!E231</x:f>
        <x:v>Oracle</x:v>
      </x:c>
      <x:c r="F231" s="28" t="n">
        <x:f>SUMPRODUCT(('02_Inputs'!$A$2:$A$181=B231)*('02_Inputs'!$B$2:$B$181=C231)*('02_Inputs'!$C$2:$C$181=D231)*'02_Inputs'!$D$2:$D$181*'02_Inputs'!$E$2:$E$181/'02_Inputs'!$F$2:$F$181*'02_Inputs'!$G$2:$G$181*'02_Inputs'!$H$2:$H$181*1000)</x:f>
        <x:v>4861.99997712</x:v>
      </x:c>
      <x:c r="G231" s="28" t="n">
        <x:f>'02a_CSP_Contract_Alloc'!F231</x:f>
        <x:v>5783</x:v>
      </x:c>
      <x:c r="H231" s="6" t="n">
        <x:f>'02a_CSP_Contract_Alloc'!G231</x:f>
        <x:v>0.98754971</x:v>
      </x:c>
      <x:c r="I231" s="28" t="n">
        <x:f>'02a_CSP_Contract_Alloc'!H231</x:f>
        <x:v>5710.99997293</x:v>
      </x:c>
      <x:c r="J231" s="6" t="n">
        <x:f>'02a_CSP_Contract_Alloc'!I231</x:f>
        <x:v>0.78</x:v>
      </x:c>
      <x:c r="K231" s="28" t="n">
        <x:f>'02a_CSP_Contract_Alloc'!K231</x:f>
        <x:v>4454.5799788854</x:v>
      </x:c>
      <x:c r="L231" s="28" t="n">
        <x:f>SUMIFS('02a_CSP_Contract_Alloc'!$K$2:$K$305,'02a_CSP_Contract_Alloc'!$B$2:$B$305,B231,'02a_CSP_Contract_Alloc'!$C$2:$C$305,C231,'02a_CSP_Contract_Alloc'!$D$2:$D$305,D231)</x:f>
        <x:v>8468.8499743224</x:v>
      </x:c>
      <x:c r="M231" s="6" t="n">
        <x:f>IF(L231&gt;0,K231/L231,0)</x:f>
        <x:v>0.5259958545011083</x:v>
      </x:c>
      <x:c r="N231" s="28" t="n">
        <x:f>F231*M231</x:f>
        <x:v>2557.3918325496034</x:v>
      </x:c>
      <x:c r="O231" s="5" t="str">
        <x:f>'02a_CSP_Contract_Alloc'!L231</x:f>
        <x:v>epoch_csp_total_power_x_user_contract_share_seed</x:v>
      </x:c>
      <x:c r="P231" s="5" t="inlineStr">
        <x:is>
          <x:t xml:space="preserve">AI company inference power is normalized across CSPs by CSP total power * AI contract share * inference share.</x:t>
        </x:is>
      </x:c>
    </x:row>
    <x:row r="232">
      <x:c r="A232" s="5" t="str">
        <x:f>'02a_CSP_Contract_Alloc'!A232</x:f>
        <x:v>Bull|OpenAI|2030|Oracle</x:v>
      </x:c>
      <x:c r="B232" s="5" t="str">
        <x:f>'02a_CSP_Contract_Alloc'!B232</x:f>
        <x:v>Bull</x:v>
      </x:c>
      <x:c r="C232" s="5" t="str">
        <x:f>'02a_CSP_Contract_Alloc'!C232</x:f>
        <x:v>OpenAI</x:v>
      </x:c>
      <x:c r="D232" s="5" t="n">
        <x:f>'02a_CSP_Contract_Alloc'!D232</x:f>
        <x:v>2030</x:v>
      </x:c>
      <x:c r="E232" s="5" t="str">
        <x:f>'02a_CSP_Contract_Alloc'!E232</x:f>
        <x:v>Oracle</x:v>
      </x:c>
      <x:c r="F232" s="28" t="n">
        <x:f>SUMPRODUCT(('02_Inputs'!$A$2:$A$181=B232)*('02_Inputs'!$B$2:$B$181=C232)*('02_Inputs'!$C$2:$C$181=D232)*'02_Inputs'!$D$2:$D$181*'02_Inputs'!$E$2:$E$181/'02_Inputs'!$F$2:$F$181*'02_Inputs'!$G$2:$G$181*'02_Inputs'!$H$2:$H$181*1000)</x:f>
        <x:v>6325.586641440002</x:v>
      </x:c>
      <x:c r="G232" s="28" t="n">
        <x:f>'02a_CSP_Contract_Alloc'!F232</x:f>
        <x:v>5783</x:v>
      </x:c>
      <x:c r="H232" s="6" t="n">
        <x:f>'02a_CSP_Contract_Alloc'!G232</x:f>
        <x:v>0.98754971</x:v>
      </x:c>
      <x:c r="I232" s="28" t="n">
        <x:f>'02a_CSP_Contract_Alloc'!H232</x:f>
        <x:v>5710.99997293</x:v>
      </x:c>
      <x:c r="J232" s="6" t="n">
        <x:f>'02a_CSP_Contract_Alloc'!I232</x:f>
        <x:v>0.86</x:v>
      </x:c>
      <x:c r="K232" s="28" t="n">
        <x:f>'02a_CSP_Contract_Alloc'!K232</x:f>
        <x:v>4911.4599767198</x:v>
      </x:c>
      <x:c r="L232" s="28" t="n">
        <x:f>SUMIFS('02a_CSP_Contract_Alloc'!$K$2:$K$305,'02a_CSP_Contract_Alloc'!$B$2:$B$305,B232,'02a_CSP_Contract_Alloc'!$C$2:$C$305,C232,'02a_CSP_Contract_Alloc'!$D$2:$D$305,D232)</x:f>
        <x:v>9337.4499716888</x:v>
      </x:c>
      <x:c r="M232" s="6" t="n">
        <x:f>IF(L232&gt;0,K232/L232,0)</x:f>
        <x:v>0.5259958545011083</x:v>
      </x:c>
      <x:c r="N232" s="28" t="n">
        <x:f>F232*M232</x:f>
        <x:v>3327.2323506850294</x:v>
      </x:c>
      <x:c r="O232" s="5" t="str">
        <x:f>'02a_CSP_Contract_Alloc'!L232</x:f>
        <x:v>epoch_csp_total_power_x_user_contract_share_seed</x:v>
      </x:c>
      <x:c r="P232" s="5" t="inlineStr">
        <x:is>
          <x:t xml:space="preserve">AI company inference power is normalized across CSPs by CSP total power * AI contract share * inference share.</x:t>
        </x:is>
      </x:c>
    </x:row>
    <x:row r="233">
      <x:c r="A233" s="5" t="str">
        <x:f>'02a_CSP_Contract_Alloc'!A233</x:f>
        <x:v>Grid-Constrained / Efficiency-Upside|OpenAI|2030|Oracle</x:v>
      </x:c>
      <x:c r="B233" s="5" t="str">
        <x:f>'02a_CSP_Contract_Alloc'!B233</x:f>
        <x:v>Grid-Constrained / Efficiency-Upside</x:v>
      </x:c>
      <x:c r="C233" s="5" t="str">
        <x:f>'02a_CSP_Contract_Alloc'!C233</x:f>
        <x:v>OpenAI</x:v>
      </x:c>
      <x:c r="D233" s="5" t="n">
        <x:f>'02a_CSP_Contract_Alloc'!D233</x:f>
        <x:v>2030</x:v>
      </x:c>
      <x:c r="E233" s="5" t="str">
        <x:f>'02a_CSP_Contract_Alloc'!E233</x:f>
        <x:v>Oracle</x:v>
      </x:c>
      <x:c r="F233" s="28" t="n">
        <x:f>SUMPRODUCT(('02_Inputs'!$A$2:$A$181=B233)*('02_Inputs'!$B$2:$B$181=C233)*('02_Inputs'!$C$2:$C$181=D233)*'02_Inputs'!$D$2:$D$181*'02_Inputs'!$E$2:$E$181/'02_Inputs'!$F$2:$F$181*'02_Inputs'!$G$2:$G$181*'02_Inputs'!$H$2:$H$181*1000)</x:f>
        <x:v>3680.1600000000003</x:v>
      </x:c>
      <x:c r="G233" s="28" t="n">
        <x:f>'02a_CSP_Contract_Alloc'!F233</x:f>
        <x:v>5783</x:v>
      </x:c>
      <x:c r="H233" s="6" t="n">
        <x:f>'02a_CSP_Contract_Alloc'!G233</x:f>
        <x:v>0.98754971</x:v>
      </x:c>
      <x:c r="I233" s="28" t="n">
        <x:f>'02a_CSP_Contract_Alloc'!H233</x:f>
        <x:v>5710.99997293</x:v>
      </x:c>
      <x:c r="J233" s="6" t="n">
        <x:f>'02a_CSP_Contract_Alloc'!I233</x:f>
        <x:v>0.82</x:v>
      </x:c>
      <x:c r="K233" s="28" t="n">
        <x:f>'02a_CSP_Contract_Alloc'!K233</x:f>
        <x:v>4683.0199778026</x:v>
      </x:c>
      <x:c r="L233" s="28" t="n">
        <x:f>SUMIFS('02a_CSP_Contract_Alloc'!$K$2:$K$305,'02a_CSP_Contract_Alloc'!$B$2:$B$305,B233,'02a_CSP_Contract_Alloc'!$C$2:$C$305,C233,'02a_CSP_Contract_Alloc'!$D$2:$D$305,D233)</x:f>
        <x:v>8903.1499730056</x:v>
      </x:c>
      <x:c r="M233" s="6" t="n">
        <x:f>IF(L233&gt;0,K233/L233,0)</x:f>
        <x:v>0.5259958545011083</x:v>
      </x:c>
      <x:c r="N233" s="28" t="n">
        <x:f>F233*M233</x:f>
        <x:v>1935.748903900799</x:v>
      </x:c>
      <x:c r="O233" s="5" t="str">
        <x:f>'02a_CSP_Contract_Alloc'!L233</x:f>
        <x:v>epoch_csp_total_power_x_user_contract_share_seed</x:v>
      </x:c>
      <x:c r="P233" s="5" t="inlineStr">
        <x:is>
          <x:t xml:space="preserve">AI company inference power is normalized across CSPs by CSP total power * AI contract share * inference share.</x:t>
        </x:is>
      </x:c>
    </x:row>
    <x:row r="234">
      <x:c r="A234" s="5" t="str">
        <x:f>'02a_CSP_Contract_Alloc'!A234</x:f>
        <x:v>Bear|OpenAI|2028|Softbank</x:v>
      </x:c>
      <x:c r="B234" s="5" t="str">
        <x:f>'02a_CSP_Contract_Alloc'!B234</x:f>
        <x:v>Bear</x:v>
      </x:c>
      <x:c r="C234" s="5" t="str">
        <x:f>'02a_CSP_Contract_Alloc'!C234</x:f>
        <x:v>OpenAI</x:v>
      </x:c>
      <x:c r="D234" s="5" t="n">
        <x:f>'02a_CSP_Contract_Alloc'!D234</x:f>
        <x:v>2028</x:v>
      </x:c>
      <x:c r="E234" s="5" t="str">
        <x:f>'02a_CSP_Contract_Alloc'!E234</x:f>
        <x:v>Softbank</x:v>
      </x:c>
      <x:c r="F234" s="28" t="n">
        <x:f>SUMPRODUCT(('02_Inputs'!$A$2:$A$181=B234)*('02_Inputs'!$B$2:$B$181=C234)*('02_Inputs'!$C$2:$C$181=D234)*'02_Inputs'!$D$2:$D$181*'02_Inputs'!$E$2:$E$181/'02_Inputs'!$F$2:$F$181*'02_Inputs'!$G$2:$G$181*'02_Inputs'!$H$2:$H$181*1000)</x:f>
        <x:v>1841.8620021633335</x:v>
      </x:c>
      <x:c r="G234" s="28" t="n">
        <x:f>'02a_CSP_Contract_Alloc'!F234</x:f>
        <x:v>857</x:v>
      </x:c>
      <x:c r="H234" s="6" t="n">
        <x:f>'02a_CSP_Contract_Alloc'!G234</x:f>
        <x:v>1</x:v>
      </x:c>
      <x:c r="I234" s="28" t="n">
        <x:f>'02a_CSP_Contract_Alloc'!H234</x:f>
        <x:v>857</x:v>
      </x:c>
      <x:c r="J234" s="6" t="n">
        <x:f>'02a_CSP_Contract_Alloc'!I234</x:f>
        <x:v>0.59</x:v>
      </x:c>
      <x:c r="K234" s="28" t="n">
        <x:f>'02a_CSP_Contract_Alloc'!K234</x:f>
        <x:v>505.63</x:v>
      </x:c>
      <x:c r="L234" s="28" t="n">
        <x:f>SUMIFS('02a_CSP_Contract_Alloc'!$K$2:$K$305,'02a_CSP_Contract_Alloc'!$B$2:$B$305,B234,'02a_CSP_Contract_Alloc'!$C$2:$C$305,C234,'02a_CSP_Contract_Alloc'!$D$2:$D$305,D234)</x:f>
        <x:v>6172.284980577199</x:v>
      </x:c>
      <x:c r="M234" s="6" t="n">
        <x:f>IF(L234&gt;0,K234/L234,0)</x:f>
        <x:v>0.08191941907917481</x:v>
      </x:c>
      <x:c r="N234" s="28" t="n">
        <x:f>F234*M234</x:f>
        <x:v>150.8842652412261</x:v>
      </x:c>
      <x:c r="O234" s="5" t="str">
        <x:f>'02a_CSP_Contract_Alloc'!L234</x:f>
        <x:v>epoch_csp_total_power_x_user_contract_share_seed</x:v>
      </x:c>
      <x:c r="P234" s="5" t="inlineStr">
        <x:is>
          <x:t xml:space="preserve">AI company inference power is normalized across CSPs by CSP total power * AI contract share * inference share.</x:t>
        </x:is>
      </x:c>
    </x:row>
    <x:row r="235">
      <x:c r="A235" s="5" t="str">
        <x:f>'02a_CSP_Contract_Alloc'!A235</x:f>
        <x:v>Base|OpenAI|2028|Softbank</x:v>
      </x:c>
      <x:c r="B235" s="5" t="str">
        <x:f>'02a_CSP_Contract_Alloc'!B235</x:f>
        <x:v>Base</x:v>
      </x:c>
      <x:c r="C235" s="5" t="str">
        <x:f>'02a_CSP_Contract_Alloc'!C235</x:f>
        <x:v>OpenAI</x:v>
      </x:c>
      <x:c r="D235" s="5" t="n">
        <x:f>'02a_CSP_Contract_Alloc'!D235</x:f>
        <x:v>2028</x:v>
      </x:c>
      <x:c r="E235" s="5" t="str">
        <x:f>'02a_CSP_Contract_Alloc'!E235</x:f>
        <x:v>Softbank</x:v>
      </x:c>
      <x:c r="F235" s="28" t="n">
        <x:f>SUMPRODUCT(('02_Inputs'!$A$2:$A$181=B235)*('02_Inputs'!$B$2:$B$181=C235)*('02_Inputs'!$C$2:$C$181=D235)*'02_Inputs'!$D$2:$D$181*'02_Inputs'!$E$2:$E$181/'02_Inputs'!$F$2:$F$181*'02_Inputs'!$G$2:$G$181*'02_Inputs'!$H$2:$H$181*1000)</x:f>
        <x:v>2468.399995013334</x:v>
      </x:c>
      <x:c r="G235" s="28" t="n">
        <x:f>'02a_CSP_Contract_Alloc'!F235</x:f>
        <x:v>857</x:v>
      </x:c>
      <x:c r="H235" s="6" t="n">
        <x:f>'02a_CSP_Contract_Alloc'!G235</x:f>
        <x:v>1</x:v>
      </x:c>
      <x:c r="I235" s="28" t="n">
        <x:f>'02a_CSP_Contract_Alloc'!H235</x:f>
        <x:v>857</x:v>
      </x:c>
      <x:c r="J235" s="6" t="n">
        <x:f>'02a_CSP_Contract_Alloc'!I235</x:f>
        <x:v>0.68</x:v>
      </x:c>
      <x:c r="K235" s="28" t="n">
        <x:f>'02a_CSP_Contract_Alloc'!K235</x:f>
        <x:v>582.76</x:v>
      </x:c>
      <x:c r="L235" s="28" t="n">
        <x:f>SUMIFS('02a_CSP_Contract_Alloc'!$K$2:$K$305,'02a_CSP_Contract_Alloc'!$B$2:$B$305,B235,'02a_CSP_Contract_Alloc'!$C$2:$C$305,C235,'02a_CSP_Contract_Alloc'!$D$2:$D$305,D235)</x:f>
        <x:v>7113.819977614401</x:v>
      </x:c>
      <x:c r="M235" s="6" t="n">
        <x:f>IF(L235&gt;0,K235/L235,0)</x:f>
        <x:v>0.0819194190791748</x:v>
      </x:c>
      <x:c r="N235" s="28" t="n">
        <x:f>F235*M235</x:f>
        <x:v>202.20989364653028</x:v>
      </x:c>
      <x:c r="O235" s="5" t="str">
        <x:f>'02a_CSP_Contract_Alloc'!L235</x:f>
        <x:v>epoch_csp_total_power_x_user_contract_share_seed</x:v>
      </x:c>
      <x:c r="P235" s="5" t="inlineStr">
        <x:is>
          <x:t xml:space="preserve">AI company inference power is normalized across CSPs by CSP total power * AI contract share * inference share.</x:t>
        </x:is>
      </x:c>
    </x:row>
    <x:row r="236">
      <x:c r="A236" s="5" t="str">
        <x:f>'02a_CSP_Contract_Alloc'!A236</x:f>
        <x:v>Bull|OpenAI|2028|Softbank</x:v>
      </x:c>
      <x:c r="B236" s="5" t="str">
        <x:f>'02a_CSP_Contract_Alloc'!B236</x:f>
        <x:v>Bull</x:v>
      </x:c>
      <x:c r="C236" s="5" t="str">
        <x:f>'02a_CSP_Contract_Alloc'!C236</x:f>
        <x:v>OpenAI</x:v>
      </x:c>
      <x:c r="D236" s="5" t="n">
        <x:f>'02a_CSP_Contract_Alloc'!D236</x:f>
        <x:v>2028</x:v>
      </x:c>
      <x:c r="E236" s="5" t="str">
        <x:f>'02a_CSP_Contract_Alloc'!E236</x:f>
        <x:v>Softbank</x:v>
      </x:c>
      <x:c r="F236" s="28" t="n">
        <x:f>SUMPRODUCT(('02_Inputs'!$A$2:$A$181=B236)*('02_Inputs'!$B$2:$B$181=C236)*('02_Inputs'!$C$2:$C$181=D236)*'02_Inputs'!$D$2:$D$181*'02_Inputs'!$E$2:$E$181/'02_Inputs'!$F$2:$F$181*'02_Inputs'!$G$2:$G$181*'02_Inputs'!$H$2:$H$181*1000)</x:f>
        <x:v>3015.213677593333</x:v>
      </x:c>
      <x:c r="G236" s="28" t="n">
        <x:f>'02a_CSP_Contract_Alloc'!F236</x:f>
        <x:v>857</x:v>
      </x:c>
      <x:c r="H236" s="6" t="n">
        <x:f>'02a_CSP_Contract_Alloc'!G236</x:f>
        <x:v>1</x:v>
      </x:c>
      <x:c r="I236" s="28" t="n">
        <x:f>'02a_CSP_Contract_Alloc'!H236</x:f>
        <x:v>857</x:v>
      </x:c>
      <x:c r="J236" s="6" t="n">
        <x:f>'02a_CSP_Contract_Alloc'!I236</x:f>
        <x:v>0.745</x:v>
      </x:c>
      <x:c r="K236" s="28" t="n">
        <x:f>'02a_CSP_Contract_Alloc'!K236</x:f>
        <x:v>638.465</x:v>
      </x:c>
      <x:c r="L236" s="28" t="n">
        <x:f>SUMIFS('02a_CSP_Contract_Alloc'!$K$2:$K$305,'02a_CSP_Contract_Alloc'!$B$2:$B$305,B236,'02a_CSP_Contract_Alloc'!$C$2:$C$305,C236,'02a_CSP_Contract_Alloc'!$D$2:$D$305,D236)</x:f>
        <x:v>7793.8174754746</x:v>
      </x:c>
      <x:c r="M236" s="6" t="n">
        <x:f>IF(L236&gt;0,K236/L236,0)</x:f>
        <x:v>0.08191941907917481</x:v>
      </x:c>
      <x:c r="N236" s="28" t="n">
        <x:f>F236*M236</x:f>
        <x:v>247.00455286802816</x:v>
      </x:c>
      <x:c r="O236" s="5" t="str">
        <x:f>'02a_CSP_Contract_Alloc'!L236</x:f>
        <x:v>epoch_csp_total_power_x_user_contract_share_seed</x:v>
      </x:c>
      <x:c r="P236" s="5" t="inlineStr">
        <x:is>
          <x:t xml:space="preserve">AI company inference power is normalized across CSPs by CSP total power * AI contract share * inference share.</x:t>
        </x:is>
      </x:c>
    </x:row>
    <x:row r="237">
      <x:c r="A237" s="5" t="str">
        <x:f>'02a_CSP_Contract_Alloc'!A237</x:f>
        <x:v>Grid-Constrained / Efficiency-Upside|OpenAI|2028|Softbank</x:v>
      </x:c>
      <x:c r="B237" s="5" t="str">
        <x:f>'02a_CSP_Contract_Alloc'!B237</x:f>
        <x:v>Grid-Constrained / Efficiency-Upside</x:v>
      </x:c>
      <x:c r="C237" s="5" t="str">
        <x:f>'02a_CSP_Contract_Alloc'!C237</x:f>
        <x:v>OpenAI</x:v>
      </x:c>
      <x:c r="D237" s="5" t="n">
        <x:f>'02a_CSP_Contract_Alloc'!D237</x:f>
        <x:v>2028</x:v>
      </x:c>
      <x:c r="E237" s="5" t="str">
        <x:f>'02a_CSP_Contract_Alloc'!E237</x:f>
        <x:v>Softbank</x:v>
      </x:c>
      <x:c r="F237" s="28" t="n">
        <x:f>SUMPRODUCT(('02_Inputs'!$A$2:$A$181=B237)*('02_Inputs'!$B$2:$B$181=C237)*('02_Inputs'!$C$2:$C$181=D237)*'02_Inputs'!$D$2:$D$181*'02_Inputs'!$E$2:$E$181/'02_Inputs'!$F$2:$F$181*'02_Inputs'!$G$2:$G$181*'02_Inputs'!$H$2:$H$181*1000)</x:f>
        <x:v>2061.8399869833333</x:v>
      </x:c>
      <x:c r="G237" s="28" t="n">
        <x:f>'02a_CSP_Contract_Alloc'!F237</x:f>
        <x:v>857</x:v>
      </x:c>
      <x:c r="H237" s="6" t="n">
        <x:f>'02a_CSP_Contract_Alloc'!G237</x:f>
        <x:v>1</x:v>
      </x:c>
      <x:c r="I237" s="28" t="n">
        <x:f>'02a_CSP_Contract_Alloc'!H237</x:f>
        <x:v>857</x:v>
      </x:c>
      <x:c r="J237" s="6" t="n">
        <x:f>'02a_CSP_Contract_Alloc'!I237</x:f>
        <x:v>0.71</x:v>
      </x:c>
      <x:c r="K237" s="28" t="n">
        <x:f>'02a_CSP_Contract_Alloc'!K237</x:f>
        <x:v>608.4699999999999</x:v>
      </x:c>
      <x:c r="L237" s="28" t="n">
        <x:f>SUMIFS('02a_CSP_Contract_Alloc'!$K$2:$K$305,'02a_CSP_Contract_Alloc'!$B$2:$B$305,B237,'02a_CSP_Contract_Alloc'!$C$2:$C$305,C237,'02a_CSP_Contract_Alloc'!$D$2:$D$305,D237)</x:f>
        <x:v>7427.664976626799</x:v>
      </x:c>
      <x:c r="M237" s="6" t="n">
        <x:f>IF(L237&gt;0,K237/L237,0)</x:f>
        <x:v>0.08191941907917481</x:v>
      </x:c>
      <x:c r="N237" s="28" t="n">
        <x:f>F237*M237</x:f>
        <x:v>168.90473396788803</x:v>
      </x:c>
      <x:c r="O237" s="5" t="str">
        <x:f>'02a_CSP_Contract_Alloc'!L237</x:f>
        <x:v>epoch_csp_total_power_x_user_contract_share_seed</x:v>
      </x:c>
      <x:c r="P237" s="5" t="inlineStr">
        <x:is>
          <x:t xml:space="preserve">AI company inference power is normalized across CSPs by CSP total power * AI contract share * inference share.</x:t>
        </x:is>
      </x:c>
    </x:row>
    <x:row r="238">
      <x:c r="A238" s="5" t="str">
        <x:f>'02a_CSP_Contract_Alloc'!A238</x:f>
        <x:v>Bear|OpenAI|2029|Softbank</x:v>
      </x:c>
      <x:c r="B238" s="5" t="str">
        <x:f>'02a_CSP_Contract_Alloc'!B238</x:f>
        <x:v>Bear</x:v>
      </x:c>
      <x:c r="C238" s="5" t="str">
        <x:f>'02a_CSP_Contract_Alloc'!C238</x:f>
        <x:v>OpenAI</x:v>
      </x:c>
      <x:c r="D238" s="5" t="n">
        <x:f>'02a_CSP_Contract_Alloc'!D238</x:f>
        <x:v>2029</x:v>
      </x:c>
      <x:c r="E238" s="5" t="str">
        <x:f>'02a_CSP_Contract_Alloc'!E238</x:f>
        <x:v>Softbank</x:v>
      </x:c>
      <x:c r="F238" s="28" t="n">
        <x:f>SUMPRODUCT(('02_Inputs'!$A$2:$A$181=B238)*('02_Inputs'!$B$2:$B$181=C238)*('02_Inputs'!$C$2:$C$181=D238)*'02_Inputs'!$D$2:$D$181*'02_Inputs'!$E$2:$E$181/'02_Inputs'!$F$2:$F$181*'02_Inputs'!$G$2:$G$181*'02_Inputs'!$H$2:$H$181*1000)</x:f>
        <x:v>2630.5509941791674</x:v>
      </x:c>
      <x:c r="G238" s="28" t="n">
        <x:f>'02a_CSP_Contract_Alloc'!F238</x:f>
        <x:v>857</x:v>
      </x:c>
      <x:c r="H238" s="6" t="n">
        <x:f>'02a_CSP_Contract_Alloc'!G238</x:f>
        <x:v>1</x:v>
      </x:c>
      <x:c r="I238" s="28" t="n">
        <x:f>'02a_CSP_Contract_Alloc'!H238</x:f>
        <x:v>857</x:v>
      </x:c>
      <x:c r="J238" s="6" t="n">
        <x:f>'02a_CSP_Contract_Alloc'!I238</x:f>
        <x:v>0.635</x:v>
      </x:c>
      <x:c r="K238" s="28" t="n">
        <x:f>'02a_CSP_Contract_Alloc'!K238</x:f>
        <x:v>544.195</x:v>
      </x:c>
      <x:c r="L238" s="28" t="n">
        <x:f>SUMIFS('02a_CSP_Contract_Alloc'!$K$2:$K$305,'02a_CSP_Contract_Alloc'!$B$2:$B$305,B238,'02a_CSP_Contract_Alloc'!$C$2:$C$305,C238,'02a_CSP_Contract_Alloc'!$D$2:$D$305,D238)</x:f>
        <x:v>6894.5124790958</x:v>
      </x:c>
      <x:c r="M238" s="6" t="n">
        <x:f>IF(L238&gt;0,K238/L238,0)</x:f>
        <x:v>0.07893161433096282</x:v>
      </x:c>
      <x:c r="N238" s="28" t="n">
        <x:f>F238*M238</x:f>
        <x:v>207.63363655048087</x:v>
      </x:c>
      <x:c r="O238" s="5" t="str">
        <x:f>'02a_CSP_Contract_Alloc'!L238</x:f>
        <x:v>epoch_csp_total_power_x_user_contract_share_seed</x:v>
      </x:c>
      <x:c r="P238" s="5" t="inlineStr">
        <x:is>
          <x:t xml:space="preserve">AI company inference power is normalized across CSPs by CSP total power * AI contract share * inference share.</x:t>
        </x:is>
      </x:c>
    </x:row>
    <x:row r="239">
      <x:c r="A239" s="5" t="str">
        <x:f>'02a_CSP_Contract_Alloc'!A239</x:f>
        <x:v>Base|OpenAI|2029|Softbank</x:v>
      </x:c>
      <x:c r="B239" s="5" t="str">
        <x:f>'02a_CSP_Contract_Alloc'!B239</x:f>
        <x:v>Base</x:v>
      </x:c>
      <x:c r="C239" s="5" t="str">
        <x:f>'02a_CSP_Contract_Alloc'!C239</x:f>
        <x:v>OpenAI</x:v>
      </x:c>
      <x:c r="D239" s="5" t="n">
        <x:f>'02a_CSP_Contract_Alloc'!D239</x:f>
        <x:v>2029</x:v>
      </x:c>
      <x:c r="E239" s="5" t="str">
        <x:f>'02a_CSP_Contract_Alloc'!E239</x:f>
        <x:v>Softbank</x:v>
      </x:c>
      <x:c r="F239" s="28" t="n">
        <x:f>SUMPRODUCT(('02_Inputs'!$A$2:$A$181=B239)*('02_Inputs'!$B$2:$B$181=C239)*('02_Inputs'!$C$2:$C$181=D239)*'02_Inputs'!$D$2:$D$181*'02_Inputs'!$E$2:$E$181/'02_Inputs'!$F$2:$F$181*'02_Inputs'!$G$2:$G$181*'02_Inputs'!$H$2:$H$181*1000)</x:f>
        <x:v>3600.1166613133328</x:v>
      </x:c>
      <x:c r="G239" s="28" t="n">
        <x:f>'02a_CSP_Contract_Alloc'!F239</x:f>
        <x:v>857</x:v>
      </x:c>
      <x:c r="H239" s="6" t="n">
        <x:f>'02a_CSP_Contract_Alloc'!G239</x:f>
        <x:v>1</x:v>
      </x:c>
      <x:c r="I239" s="28" t="n">
        <x:f>'02a_CSP_Contract_Alloc'!H239</x:f>
        <x:v>857</x:v>
      </x:c>
      <x:c r="J239" s="6" t="n">
        <x:f>'02a_CSP_Contract_Alloc'!I239</x:f>
        <x:v>0.73</x:v>
      </x:c>
      <x:c r="K239" s="28" t="n">
        <x:f>'02a_CSP_Contract_Alloc'!K239</x:f>
        <x:v>625.61</x:v>
      </x:c>
      <x:c r="L239" s="28" t="n">
        <x:f>SUMIFS('02a_CSP_Contract_Alloc'!$K$2:$K$305,'02a_CSP_Contract_Alloc'!$B$2:$B$305,B239,'02a_CSP_Contract_Alloc'!$C$2:$C$305,C239,'02a_CSP_Contract_Alloc'!$D$2:$D$305,D239)</x:f>
        <x:v>7925.974975968399</x:v>
      </x:c>
      <x:c r="M239" s="6" t="n">
        <x:f>IF(L239&gt;0,K239/L239,0)</x:f>
        <x:v>0.07893161433096282</x:v>
      </x:c>
      <x:c r="N239" s="28" t="n">
        <x:f>F239*M239</x:f>
        <x:v>284.1630198572575</x:v>
      </x:c>
      <x:c r="O239" s="5" t="str">
        <x:f>'02a_CSP_Contract_Alloc'!L239</x:f>
        <x:v>epoch_csp_total_power_x_user_contract_share_seed</x:v>
      </x:c>
      <x:c r="P239" s="5" t="inlineStr">
        <x:is>
          <x:t xml:space="preserve">AI company inference power is normalized across CSPs by CSP total power * AI contract share * inference share.</x:t>
        </x:is>
      </x:c>
    </x:row>
    <x:row r="240">
      <x:c r="A240" s="5" t="str">
        <x:f>'02a_CSP_Contract_Alloc'!A240</x:f>
        <x:v>Bull|OpenAI|2029|Softbank</x:v>
      </x:c>
      <x:c r="B240" s="5" t="str">
        <x:f>'02a_CSP_Contract_Alloc'!B240</x:f>
        <x:v>Bull</x:v>
      </x:c>
      <x:c r="C240" s="5" t="str">
        <x:f>'02a_CSP_Contract_Alloc'!C240</x:f>
        <x:v>OpenAI</x:v>
      </x:c>
      <x:c r="D240" s="5" t="n">
        <x:f>'02a_CSP_Contract_Alloc'!D240</x:f>
        <x:v>2029</x:v>
      </x:c>
      <x:c r="E240" s="5" t="str">
        <x:f>'02a_CSP_Contract_Alloc'!E240</x:f>
        <x:v>Softbank</x:v>
      </x:c>
      <x:c r="F240" s="28" t="n">
        <x:f>SUMPRODUCT(('02_Inputs'!$A$2:$A$181=B240)*('02_Inputs'!$B$2:$B$181=C240)*('02_Inputs'!$C$2:$C$181=D240)*'02_Inputs'!$D$2:$D$181*'02_Inputs'!$E$2:$E$181/'02_Inputs'!$F$2:$F$181*'02_Inputs'!$G$2:$G$181*'02_Inputs'!$H$2:$H$181*1000)</x:f>
        <x:v>4538.624940684999</x:v>
      </x:c>
      <x:c r="G240" s="28" t="n">
        <x:f>'02a_CSP_Contract_Alloc'!F240</x:f>
        <x:v>857</x:v>
      </x:c>
      <x:c r="H240" s="6" t="n">
        <x:f>'02a_CSP_Contract_Alloc'!G240</x:f>
        <x:v>1</x:v>
      </x:c>
      <x:c r="I240" s="28" t="n">
        <x:f>'02a_CSP_Contract_Alloc'!H240</x:f>
        <x:v>857</x:v>
      </x:c>
      <x:c r="J240" s="6" t="n">
        <x:f>'02a_CSP_Contract_Alloc'!I240</x:f>
        <x:v>0.802</x:v>
      </x:c>
      <x:c r="K240" s="28" t="n">
        <x:f>'02a_CSP_Contract_Alloc'!K240</x:f>
        <x:v>687.3140000000001</x:v>
      </x:c>
      <x:c r="L240" s="28" t="n">
        <x:f>SUMIFS('02a_CSP_Contract_Alloc'!$K$2:$K$305,'02a_CSP_Contract_Alloc'!$B$2:$B$305,B240,'02a_CSP_Contract_Alloc'!$C$2:$C$305,C240,'02a_CSP_Contract_Alloc'!$D$2:$D$305,D240)</x:f>
        <x:v>8707.71497359816</x:v>
      </x:c>
      <x:c r="M240" s="6" t="n">
        <x:f>IF(L240&gt;0,K240/L240,0)</x:f>
        <x:v>0.07893161433096282</x:v>
      </x:c>
      <x:c r="N240" s="28" t="n">
        <x:f>F240*M240</x:f>
        <x:v>358.2409934110374</x:v>
      </x:c>
      <x:c r="O240" s="5" t="str">
        <x:f>'02a_CSP_Contract_Alloc'!L240</x:f>
        <x:v>epoch_csp_total_power_x_user_contract_share_seed</x:v>
      </x:c>
      <x:c r="P240" s="5" t="inlineStr">
        <x:is>
          <x:t xml:space="preserve">AI company inference power is normalized across CSPs by CSP total power * AI contract share * inference share.</x:t>
        </x:is>
      </x:c>
    </x:row>
    <x:row r="241">
      <x:c r="A241" s="5" t="str">
        <x:f>'02a_CSP_Contract_Alloc'!A241</x:f>
        <x:v>Grid-Constrained / Efficiency-Upside|OpenAI|2029|Softbank</x:v>
      </x:c>
      <x:c r="B241" s="5" t="str">
        <x:f>'02a_CSP_Contract_Alloc'!B241</x:f>
        <x:v>Grid-Constrained / Efficiency-Upside</x:v>
      </x:c>
      <x:c r="C241" s="5" t="str">
        <x:f>'02a_CSP_Contract_Alloc'!C241</x:f>
        <x:v>OpenAI</x:v>
      </x:c>
      <x:c r="D241" s="5" t="n">
        <x:f>'02a_CSP_Contract_Alloc'!D241</x:f>
        <x:v>2029</x:v>
      </x:c>
      <x:c r="E241" s="5" t="str">
        <x:f>'02a_CSP_Contract_Alloc'!E241</x:f>
        <x:v>Softbank</x:v>
      </x:c>
      <x:c r="F241" s="28" t="n">
        <x:f>SUMPRODUCT(('02_Inputs'!$A$2:$A$181=B241)*('02_Inputs'!$B$2:$B$181=C241)*('02_Inputs'!$C$2:$C$181=D241)*'02_Inputs'!$D$2:$D$181*'02_Inputs'!$E$2:$E$181/'02_Inputs'!$F$2:$F$181*'02_Inputs'!$G$2:$G$181*'02_Inputs'!$H$2:$H$181*1000)</x:f>
        <x:v>2867.2710210375003</x:v>
      </x:c>
      <x:c r="G241" s="28" t="n">
        <x:f>'02a_CSP_Contract_Alloc'!F241</x:f>
        <x:v>857</x:v>
      </x:c>
      <x:c r="H241" s="6" t="n">
        <x:f>'02a_CSP_Contract_Alloc'!G241</x:f>
        <x:v>1</x:v>
      </x:c>
      <x:c r="I241" s="28" t="n">
        <x:f>'02a_CSP_Contract_Alloc'!H241</x:f>
        <x:v>857</x:v>
      </x:c>
      <x:c r="J241" s="6" t="n">
        <x:f>'02a_CSP_Contract_Alloc'!I241</x:f>
        <x:v>0.765</x:v>
      </x:c>
      <x:c r="K241" s="28" t="n">
        <x:f>'02a_CSP_Contract_Alloc'!K241</x:f>
        <x:v>655.605</x:v>
      </x:c>
      <x:c r="L241" s="28" t="n">
        <x:f>SUMIFS('02a_CSP_Contract_Alloc'!$K$2:$K$305,'02a_CSP_Contract_Alloc'!$B$2:$B$305,B241,'02a_CSP_Contract_Alloc'!$C$2:$C$305,C241,'02a_CSP_Contract_Alloc'!$D$2:$D$305,D241)</x:f>
        <x:v>8305.9874748162</x:v>
      </x:c>
      <x:c r="M241" s="6" t="n">
        <x:f>IF(L241&gt;0,K241/L241,0)</x:f>
        <x:v>0.07893161433096281</x:v>
      </x:c>
      <x:c r="N241" s="28" t="n">
        <x:f>F241*M241</x:f>
        <x:v>226.31833041487792</x:v>
      </x:c>
      <x:c r="O241" s="5" t="str">
        <x:f>'02a_CSP_Contract_Alloc'!L241</x:f>
        <x:v>epoch_csp_total_power_x_user_contract_share_seed</x:v>
      </x:c>
      <x:c r="P241" s="5" t="inlineStr">
        <x:is>
          <x:t xml:space="preserve">AI company inference power is normalized across CSPs by CSP total power * AI contract share * inference share.</x:t>
        </x:is>
      </x:c>
    </x:row>
    <x:row r="242">
      <x:c r="A242" s="5" t="str">
        <x:f>'02a_CSP_Contract_Alloc'!A242</x:f>
        <x:v>Bear|OpenAI|2030|Softbank</x:v>
      </x:c>
      <x:c r="B242" s="5" t="str">
        <x:f>'02a_CSP_Contract_Alloc'!B242</x:f>
        <x:v>Bear</x:v>
      </x:c>
      <x:c r="C242" s="5" t="str">
        <x:f>'02a_CSP_Contract_Alloc'!C242</x:f>
        <x:v>OpenAI</x:v>
      </x:c>
      <x:c r="D242" s="5" t="n">
        <x:f>'02a_CSP_Contract_Alloc'!D242</x:f>
        <x:v>2030</x:v>
      </x:c>
      <x:c r="E242" s="5" t="str">
        <x:f>'02a_CSP_Contract_Alloc'!E242</x:f>
        <x:v>Softbank</x:v>
      </x:c>
      <x:c r="F242" s="28" t="n">
        <x:f>SUMPRODUCT(('02_Inputs'!$A$2:$A$181=B242)*('02_Inputs'!$B$2:$B$181=C242)*('02_Inputs'!$C$2:$C$181=D242)*'02_Inputs'!$D$2:$D$181*'02_Inputs'!$E$2:$E$181/'02_Inputs'!$F$2:$F$181*'02_Inputs'!$G$2:$G$181*'02_Inputs'!$H$2:$H$181*1000)</x:f>
        <x:v>3475.706646720001</x:v>
      </x:c>
      <x:c r="G242" s="28" t="n">
        <x:f>'02a_CSP_Contract_Alloc'!F242</x:f>
        <x:v>857</x:v>
      </x:c>
      <x:c r="H242" s="6" t="n">
        <x:f>'02a_CSP_Contract_Alloc'!G242</x:f>
        <x:v>1</x:v>
      </x:c>
      <x:c r="I242" s="28" t="n">
        <x:f>'02a_CSP_Contract_Alloc'!H242</x:f>
        <x:v>857</x:v>
      </x:c>
      <x:c r="J242" s="6" t="n">
        <x:f>'02a_CSP_Contract_Alloc'!I242</x:f>
        <x:v>0.68</x:v>
      </x:c>
      <x:c r="K242" s="28" t="n">
        <x:f>'02a_CSP_Contract_Alloc'!K242</x:f>
        <x:v>582.76</x:v>
      </x:c>
      <x:c r="L242" s="28" t="n">
        <x:f>SUMIFS('02a_CSP_Contract_Alloc'!$K$2:$K$305,'02a_CSP_Contract_Alloc'!$B$2:$B$305,B242,'02a_CSP_Contract_Alloc'!$C$2:$C$305,C242,'02a_CSP_Contract_Alloc'!$D$2:$D$305,D242)</x:f>
        <x:v>7383.099977614401</x:v>
      </x:c>
      <x:c r="M242" s="6" t="n">
        <x:f>IF(L242&gt;0,K242/L242,0)</x:f>
        <x:v>0.07893161433096281</x:v>
      </x:c>
      <x:c r="N242" s="28" t="n">
        <x:f>F242*M242</x:f>
        <x:v>274.34313656646714</x:v>
      </x:c>
      <x:c r="O242" s="5" t="str">
        <x:f>'02a_CSP_Contract_Alloc'!L242</x:f>
        <x:v>epoch_csp_total_power_x_user_contract_share_seed</x:v>
      </x:c>
      <x:c r="P242" s="5" t="inlineStr">
        <x:is>
          <x:t xml:space="preserve">AI company inference power is normalized across CSPs by CSP total power * AI contract share * inference share.</x:t>
        </x:is>
      </x:c>
    </x:row>
    <x:row r="243">
      <x:c r="A243" s="5" t="str">
        <x:f>'02a_CSP_Contract_Alloc'!A243</x:f>
        <x:v>Base|OpenAI|2030|Softbank</x:v>
      </x:c>
      <x:c r="B243" s="5" t="str">
        <x:f>'02a_CSP_Contract_Alloc'!B243</x:f>
        <x:v>Base</x:v>
      </x:c>
      <x:c r="C243" s="5" t="str">
        <x:f>'02a_CSP_Contract_Alloc'!C243</x:f>
        <x:v>OpenAI</x:v>
      </x:c>
      <x:c r="D243" s="5" t="n">
        <x:f>'02a_CSP_Contract_Alloc'!D243</x:f>
        <x:v>2030</x:v>
      </x:c>
      <x:c r="E243" s="5" t="str">
        <x:f>'02a_CSP_Contract_Alloc'!E243</x:f>
        <x:v>Softbank</x:v>
      </x:c>
      <x:c r="F243" s="28" t="n">
        <x:f>SUMPRODUCT(('02_Inputs'!$A$2:$A$181=B243)*('02_Inputs'!$B$2:$B$181=C243)*('02_Inputs'!$C$2:$C$181=D243)*'02_Inputs'!$D$2:$D$181*'02_Inputs'!$E$2:$E$181/'02_Inputs'!$F$2:$F$181*'02_Inputs'!$G$2:$G$181*'02_Inputs'!$H$2:$H$181*1000)</x:f>
        <x:v>4861.99997712</x:v>
      </x:c>
      <x:c r="G243" s="28" t="n">
        <x:f>'02a_CSP_Contract_Alloc'!F243</x:f>
        <x:v>857</x:v>
      </x:c>
      <x:c r="H243" s="6" t="n">
        <x:f>'02a_CSP_Contract_Alloc'!G243</x:f>
        <x:v>1</x:v>
      </x:c>
      <x:c r="I243" s="28" t="n">
        <x:f>'02a_CSP_Contract_Alloc'!H243</x:f>
        <x:v>857</x:v>
      </x:c>
      <x:c r="J243" s="6" t="n">
        <x:f>'02a_CSP_Contract_Alloc'!I243</x:f>
        <x:v>0.78</x:v>
      </x:c>
      <x:c r="K243" s="28" t="n">
        <x:f>'02a_CSP_Contract_Alloc'!K243</x:f>
        <x:v>668.46</x:v>
      </x:c>
      <x:c r="L243" s="28" t="n">
        <x:f>SUMIFS('02a_CSP_Contract_Alloc'!$K$2:$K$305,'02a_CSP_Contract_Alloc'!$B$2:$B$305,B243,'02a_CSP_Contract_Alloc'!$C$2:$C$305,C243,'02a_CSP_Contract_Alloc'!$D$2:$D$305,D243)</x:f>
        <x:v>8468.8499743224</x:v>
      </x:c>
      <x:c r="M243" s="6" t="n">
        <x:f>IF(L243&gt;0,K243/L243,0)</x:f>
        <x:v>0.07893161433096281</x:v>
      </x:c>
      <x:c r="N243" s="28" t="n">
        <x:f>F243*M243</x:f>
        <x:v>383.7655070711858</x:v>
      </x:c>
      <x:c r="O243" s="5" t="str">
        <x:f>'02a_CSP_Contract_Alloc'!L243</x:f>
        <x:v>epoch_csp_total_power_x_user_contract_share_seed</x:v>
      </x:c>
      <x:c r="P243" s="5" t="inlineStr">
        <x:is>
          <x:t xml:space="preserve">AI company inference power is normalized across CSPs by CSP total power * AI contract share * inference share.</x:t>
        </x:is>
      </x:c>
    </x:row>
    <x:row r="244">
      <x:c r="A244" s="5" t="str">
        <x:f>'02a_CSP_Contract_Alloc'!A244</x:f>
        <x:v>Bull|OpenAI|2030|Softbank</x:v>
      </x:c>
      <x:c r="B244" s="5" t="str">
        <x:f>'02a_CSP_Contract_Alloc'!B244</x:f>
        <x:v>Bull</x:v>
      </x:c>
      <x:c r="C244" s="5" t="str">
        <x:f>'02a_CSP_Contract_Alloc'!C244</x:f>
        <x:v>OpenAI</x:v>
      </x:c>
      <x:c r="D244" s="5" t="n">
        <x:f>'02a_CSP_Contract_Alloc'!D244</x:f>
        <x:v>2030</x:v>
      </x:c>
      <x:c r="E244" s="5" t="str">
        <x:f>'02a_CSP_Contract_Alloc'!E244</x:f>
        <x:v>Softbank</x:v>
      </x:c>
      <x:c r="F244" s="28" t="n">
        <x:f>SUMPRODUCT(('02_Inputs'!$A$2:$A$181=B244)*('02_Inputs'!$B$2:$B$181=C244)*('02_Inputs'!$C$2:$C$181=D244)*'02_Inputs'!$D$2:$D$181*'02_Inputs'!$E$2:$E$181/'02_Inputs'!$F$2:$F$181*'02_Inputs'!$G$2:$G$181*'02_Inputs'!$H$2:$H$181*1000)</x:f>
        <x:v>6325.586641440002</x:v>
      </x:c>
      <x:c r="G244" s="28" t="n">
        <x:f>'02a_CSP_Contract_Alloc'!F244</x:f>
        <x:v>857</x:v>
      </x:c>
      <x:c r="H244" s="6" t="n">
        <x:f>'02a_CSP_Contract_Alloc'!G244</x:f>
        <x:v>1</x:v>
      </x:c>
      <x:c r="I244" s="28" t="n">
        <x:f>'02a_CSP_Contract_Alloc'!H244</x:f>
        <x:v>857</x:v>
      </x:c>
      <x:c r="J244" s="6" t="n">
        <x:f>'02a_CSP_Contract_Alloc'!I244</x:f>
        <x:v>0.86</x:v>
      </x:c>
      <x:c r="K244" s="28" t="n">
        <x:f>'02a_CSP_Contract_Alloc'!K244</x:f>
        <x:v>737.02</x:v>
      </x:c>
      <x:c r="L244" s="28" t="n">
        <x:f>SUMIFS('02a_CSP_Contract_Alloc'!$K$2:$K$305,'02a_CSP_Contract_Alloc'!$B$2:$B$305,B244,'02a_CSP_Contract_Alloc'!$C$2:$C$305,C244,'02a_CSP_Contract_Alloc'!$D$2:$D$305,D244)</x:f>
        <x:v>9337.4499716888</x:v>
      </x:c>
      <x:c r="M244" s="6" t="n">
        <x:f>IF(L244&gt;0,K244/L244,0)</x:f>
        <x:v>0.07893161433096281</x:v>
      </x:c>
      <x:c r="N244" s="28" t="n">
        <x:f>F244*M244</x:f>
        <x:v>499.28876519923256</x:v>
      </x:c>
      <x:c r="O244" s="5" t="str">
        <x:f>'02a_CSP_Contract_Alloc'!L244</x:f>
        <x:v>epoch_csp_total_power_x_user_contract_share_seed</x:v>
      </x:c>
      <x:c r="P244" s="5" t="inlineStr">
        <x:is>
          <x:t xml:space="preserve">AI company inference power is normalized across CSPs by CSP total power * AI contract share * inference share.</x:t>
        </x:is>
      </x:c>
    </x:row>
    <x:row r="245">
      <x:c r="A245" s="5" t="str">
        <x:f>'02a_CSP_Contract_Alloc'!A245</x:f>
        <x:v>Grid-Constrained / Efficiency-Upside|OpenAI|2030|Softbank</x:v>
      </x:c>
      <x:c r="B245" s="5" t="str">
        <x:f>'02a_CSP_Contract_Alloc'!B245</x:f>
        <x:v>Grid-Constrained / Efficiency-Upside</x:v>
      </x:c>
      <x:c r="C245" s="5" t="str">
        <x:f>'02a_CSP_Contract_Alloc'!C245</x:f>
        <x:v>OpenAI</x:v>
      </x:c>
      <x:c r="D245" s="5" t="n">
        <x:f>'02a_CSP_Contract_Alloc'!D245</x:f>
        <x:v>2030</x:v>
      </x:c>
      <x:c r="E245" s="5" t="str">
        <x:f>'02a_CSP_Contract_Alloc'!E245</x:f>
        <x:v>Softbank</x:v>
      </x:c>
      <x:c r="F245" s="28" t="n">
        <x:f>SUMPRODUCT(('02_Inputs'!$A$2:$A$181=B245)*('02_Inputs'!$B$2:$B$181=C245)*('02_Inputs'!$C$2:$C$181=D245)*'02_Inputs'!$D$2:$D$181*'02_Inputs'!$E$2:$E$181/'02_Inputs'!$F$2:$F$181*'02_Inputs'!$G$2:$G$181*'02_Inputs'!$H$2:$H$181*1000)</x:f>
        <x:v>3680.1600000000003</x:v>
      </x:c>
      <x:c r="G245" s="28" t="n">
        <x:f>'02a_CSP_Contract_Alloc'!F245</x:f>
        <x:v>857</x:v>
      </x:c>
      <x:c r="H245" s="6" t="n">
        <x:f>'02a_CSP_Contract_Alloc'!G245</x:f>
        <x:v>1</x:v>
      </x:c>
      <x:c r="I245" s="28" t="n">
        <x:f>'02a_CSP_Contract_Alloc'!H245</x:f>
        <x:v>857</x:v>
      </x:c>
      <x:c r="J245" s="6" t="n">
        <x:f>'02a_CSP_Contract_Alloc'!I245</x:f>
        <x:v>0.82</x:v>
      </x:c>
      <x:c r="K245" s="28" t="n">
        <x:f>'02a_CSP_Contract_Alloc'!K245</x:f>
        <x:v>702.74</x:v>
      </x:c>
      <x:c r="L245" s="28" t="n">
        <x:f>SUMIFS('02a_CSP_Contract_Alloc'!$K$2:$K$305,'02a_CSP_Contract_Alloc'!$B$2:$B$305,B245,'02a_CSP_Contract_Alloc'!$C$2:$C$305,C245,'02a_CSP_Contract_Alloc'!$D$2:$D$305,D245)</x:f>
        <x:v>8903.1499730056</x:v>
      </x:c>
      <x:c r="M245" s="6" t="n">
        <x:f>IF(L245&gt;0,K245/L245,0)</x:f>
        <x:v>0.07893161433096281</x:v>
      </x:c>
      <x:c r="N245" s="28" t="n">
        <x:f>F245*M245</x:f>
        <x:v>290.48096979623614</x:v>
      </x:c>
      <x:c r="O245" s="5" t="str">
        <x:f>'02a_CSP_Contract_Alloc'!L245</x:f>
        <x:v>epoch_csp_total_power_x_user_contract_share_seed</x:v>
      </x:c>
      <x:c r="P245" s="5" t="inlineStr">
        <x:is>
          <x:t xml:space="preserve">AI company inference power is normalized across CSPs by CSP total power * AI contract share * inference share.</x:t>
        </x:is>
      </x:c>
    </x:row>
    <x:row r="246">
      <x:c r="A246" s="5" t="str">
        <x:f>'02a_CSP_Contract_Alloc'!A246</x:f>
        <x:v>Bear|xAI|2026|SpaceXAI</x:v>
      </x:c>
      <x:c r="B246" s="5" t="str">
        <x:f>'02a_CSP_Contract_Alloc'!B246</x:f>
        <x:v>Bear</x:v>
      </x:c>
      <x:c r="C246" s="5" t="str">
        <x:f>'02a_CSP_Contract_Alloc'!C246</x:f>
        <x:v>xAI</x:v>
      </x:c>
      <x:c r="D246" s="5" t="n">
        <x:f>'02a_CSP_Contract_Alloc'!D246</x:f>
        <x:v>2026</x:v>
      </x:c>
      <x:c r="E246" s="5" t="str">
        <x:f>'02a_CSP_Contract_Alloc'!E246</x:f>
        <x:v>SpaceXAI</x:v>
      </x:c>
      <x:c r="F246" s="28" t="n">
        <x:f>SUMPRODUCT(('02_Inputs'!$A$2:$A$181=B246)*('02_Inputs'!$B$2:$B$181=C246)*('02_Inputs'!$C$2:$C$181=D246)*'02_Inputs'!$D$2:$D$181*'02_Inputs'!$E$2:$E$181/'02_Inputs'!$F$2:$F$181*'02_Inputs'!$G$2:$G$181*'02_Inputs'!$H$2:$H$181*1000)</x:f>
        <x:v>81.20286885245902</x:v>
      </x:c>
      <x:c r="G246" s="28" t="n">
        <x:f>'02a_CSP_Contract_Alloc'!F246</x:f>
        <x:v>1286</x:v>
      </x:c>
      <x:c r="H246" s="6" t="n">
        <x:f>'02a_CSP_Contract_Alloc'!G246</x:f>
        <x:v>0.24520451</x:v>
      </x:c>
      <x:c r="I246" s="28" t="n">
        <x:f>'02a_CSP_Contract_Alloc'!H246</x:f>
        <x:v>315.33299986</x:v>
      </x:c>
      <x:c r="J246" s="6" t="n">
        <x:f>'02a_CSP_Contract_Alloc'!I246</x:f>
        <x:v>0.37</x:v>
      </x:c>
      <x:c r="K246" s="28" t="n">
        <x:f>'02a_CSP_Contract_Alloc'!K246</x:f>
        <x:v>116.67320994819998</x:v>
      </x:c>
      <x:c r="L246" s="28" t="n">
        <x:f>SUMIFS('02a_CSP_Contract_Alloc'!$K$2:$K$305,'02a_CSP_Contract_Alloc'!$B$2:$B$305,B246,'02a_CSP_Contract_Alloc'!$C$2:$C$305,C246,'02a_CSP_Contract_Alloc'!$D$2:$D$305,D246)</x:f>
        <x:v>116.67320994819998</x:v>
      </x:c>
      <x:c r="M246" s="6" t="n">
        <x:f>IF(L246&gt;0,K246/L246,0)</x:f>
        <x:v>1</x:v>
      </x:c>
      <x:c r="N246" s="28" t="n">
        <x:f>F246*M246</x:f>
        <x:v>81.20286885245902</x:v>
      </x:c>
      <x:c r="O246" s="5" t="str">
        <x:f>'02a_CSP_Contract_Alloc'!L246</x:f>
        <x:v>epoch_csp_total_power_x_user_contract_share_seed</x:v>
      </x:c>
      <x:c r="P246" s="5" t="inlineStr">
        <x:is>
          <x:t xml:space="preserve">AI company inference power is normalized across CSPs by CSP total power * AI contract share * inference share.</x:t>
        </x:is>
      </x:c>
    </x:row>
    <x:row r="247">
      <x:c r="A247" s="5" t="str">
        <x:f>'02a_CSP_Contract_Alloc'!A247</x:f>
        <x:v>Base|xAI|2026|SpaceXAI</x:v>
      </x:c>
      <x:c r="B247" s="5" t="str">
        <x:f>'02a_CSP_Contract_Alloc'!B247</x:f>
        <x:v>Base</x:v>
      </x:c>
      <x:c r="C247" s="5" t="str">
        <x:f>'02a_CSP_Contract_Alloc'!C247</x:f>
        <x:v>xAI</x:v>
      </x:c>
      <x:c r="D247" s="5" t="n">
        <x:f>'02a_CSP_Contract_Alloc'!D247</x:f>
        <x:v>2026</x:v>
      </x:c>
      <x:c r="E247" s="5" t="str">
        <x:f>'02a_CSP_Contract_Alloc'!E247</x:f>
        <x:v>SpaceXAI</x:v>
      </x:c>
      <x:c r="F247" s="28" t="n">
        <x:f>SUMPRODUCT(('02_Inputs'!$A$2:$A$181=B247)*('02_Inputs'!$B$2:$B$181=C247)*('02_Inputs'!$C$2:$C$181=D247)*'02_Inputs'!$D$2:$D$181*'02_Inputs'!$E$2:$E$181/'02_Inputs'!$F$2:$F$181*'02_Inputs'!$G$2:$G$181*'02_Inputs'!$H$2:$H$181*1000)</x:f>
        <x:v>109.73360655737704</x:v>
      </x:c>
      <x:c r="G247" s="28" t="n">
        <x:f>'02a_CSP_Contract_Alloc'!F247</x:f>
        <x:v>1286</x:v>
      </x:c>
      <x:c r="H247" s="6" t="n">
        <x:f>'02a_CSP_Contract_Alloc'!G247</x:f>
        <x:v>0.24520451</x:v>
      </x:c>
      <x:c r="I247" s="28" t="n">
        <x:f>'02a_CSP_Contract_Alloc'!H247</x:f>
        <x:v>315.33299986</x:v>
      </x:c>
      <x:c r="J247" s="6" t="n">
        <x:f>'02a_CSP_Contract_Alloc'!I247</x:f>
        <x:v>0.45</x:v>
      </x:c>
      <x:c r="K247" s="28" t="n">
        <x:f>'02a_CSP_Contract_Alloc'!K247</x:f>
        <x:v>141.899849937</x:v>
      </x:c>
      <x:c r="L247" s="28" t="n">
        <x:f>SUMIFS('02a_CSP_Contract_Alloc'!$K$2:$K$305,'02a_CSP_Contract_Alloc'!$B$2:$B$305,B247,'02a_CSP_Contract_Alloc'!$C$2:$C$305,C247,'02a_CSP_Contract_Alloc'!$D$2:$D$305,D247)</x:f>
        <x:v>141.899849937</x:v>
      </x:c>
      <x:c r="M247" s="6" t="n">
        <x:f>IF(L247&gt;0,K247/L247,0)</x:f>
        <x:v>1</x:v>
      </x:c>
      <x:c r="N247" s="28" t="n">
        <x:f>F247*M247</x:f>
        <x:v>109.73360655737704</x:v>
      </x:c>
      <x:c r="O247" s="5" t="str">
        <x:f>'02a_CSP_Contract_Alloc'!L247</x:f>
        <x:v>epoch_csp_total_power_x_user_contract_share_seed</x:v>
      </x:c>
      <x:c r="P247" s="5" t="inlineStr">
        <x:is>
          <x:t xml:space="preserve">AI company inference power is normalized across CSPs by CSP total power * AI contract share * inference share.</x:t>
        </x:is>
      </x:c>
    </x:row>
    <x:row r="248">
      <x:c r="A248" s="5" t="str">
        <x:f>'02a_CSP_Contract_Alloc'!A248</x:f>
        <x:v>Bull|xAI|2026|SpaceXAI</x:v>
      </x:c>
      <x:c r="B248" s="5" t="str">
        <x:f>'02a_CSP_Contract_Alloc'!B248</x:f>
        <x:v>Bull</x:v>
      </x:c>
      <x:c r="C248" s="5" t="str">
        <x:f>'02a_CSP_Contract_Alloc'!C248</x:f>
        <x:v>xAI</x:v>
      </x:c>
      <x:c r="D248" s="5" t="n">
        <x:f>'02a_CSP_Contract_Alloc'!D248</x:f>
        <x:v>2026</x:v>
      </x:c>
      <x:c r="E248" s="5" t="str">
        <x:f>'02a_CSP_Contract_Alloc'!E248</x:f>
        <x:v>SpaceXAI</x:v>
      </x:c>
      <x:c r="F248" s="28" t="n">
        <x:f>SUMPRODUCT(('02_Inputs'!$A$2:$A$181=B248)*('02_Inputs'!$B$2:$B$181=C248)*('02_Inputs'!$C$2:$C$181=D248)*'02_Inputs'!$D$2:$D$181*'02_Inputs'!$E$2:$E$181/'02_Inputs'!$F$2:$F$181*'02_Inputs'!$G$2:$G$181*'02_Inputs'!$H$2:$H$181*1000)</x:f>
        <x:v>127.84836065573768</x:v>
      </x:c>
      <x:c r="G248" s="28" t="n">
        <x:f>'02a_CSP_Contract_Alloc'!F248</x:f>
        <x:v>1286</x:v>
      </x:c>
      <x:c r="H248" s="6" t="n">
        <x:f>'02a_CSP_Contract_Alloc'!G248</x:f>
        <x:v>0.24520451</x:v>
      </x:c>
      <x:c r="I248" s="28" t="n">
        <x:f>'02a_CSP_Contract_Alloc'!H248</x:f>
        <x:v>315.33299986</x:v>
      </x:c>
      <x:c r="J248" s="6" t="n">
        <x:f>'02a_CSP_Contract_Alloc'!I248</x:f>
        <x:v>0.5</x:v>
      </x:c>
      <x:c r="K248" s="28" t="n">
        <x:f>'02a_CSP_Contract_Alloc'!K248</x:f>
        <x:v>157.66649993</x:v>
      </x:c>
      <x:c r="L248" s="28" t="n">
        <x:f>SUMIFS('02a_CSP_Contract_Alloc'!$K$2:$K$305,'02a_CSP_Contract_Alloc'!$B$2:$B$305,B248,'02a_CSP_Contract_Alloc'!$C$2:$C$305,C248,'02a_CSP_Contract_Alloc'!$D$2:$D$305,D248)</x:f>
        <x:v>157.66649993</x:v>
      </x:c>
      <x:c r="M248" s="6" t="n">
        <x:f>IF(L248&gt;0,K248/L248,0)</x:f>
        <x:v>1</x:v>
      </x:c>
      <x:c r="N248" s="28" t="n">
        <x:f>F248*M248</x:f>
        <x:v>127.84836065573768</x:v>
      </x:c>
      <x:c r="O248" s="5" t="str">
        <x:f>'02a_CSP_Contract_Alloc'!L248</x:f>
        <x:v>epoch_csp_total_power_x_user_contract_share_seed</x:v>
      </x:c>
      <x:c r="P248" s="5" t="inlineStr">
        <x:is>
          <x:t xml:space="preserve">AI company inference power is normalized across CSPs by CSP total power * AI contract share * inference share.</x:t>
        </x:is>
      </x:c>
    </x:row>
    <x:row r="249">
      <x:c r="A249" s="5" t="str">
        <x:f>'02a_CSP_Contract_Alloc'!A249</x:f>
        <x:v>Grid-Constrained / Efficiency-Upside|xAI|2026|SpaceXAI</x:v>
      </x:c>
      <x:c r="B249" s="5" t="str">
        <x:f>'02a_CSP_Contract_Alloc'!B249</x:f>
        <x:v>Grid-Constrained / Efficiency-Upside</x:v>
      </x:c>
      <x:c r="C249" s="5" t="str">
        <x:f>'02a_CSP_Contract_Alloc'!C249</x:f>
        <x:v>xAI</x:v>
      </x:c>
      <x:c r="D249" s="5" t="n">
        <x:f>'02a_CSP_Contract_Alloc'!D249</x:f>
        <x:v>2026</x:v>
      </x:c>
      <x:c r="E249" s="5" t="str">
        <x:f>'02a_CSP_Contract_Alloc'!E249</x:f>
        <x:v>SpaceXAI</x:v>
      </x:c>
      <x:c r="F249" s="28" t="n">
        <x:f>SUMPRODUCT(('02_Inputs'!$A$2:$A$181=B249)*('02_Inputs'!$B$2:$B$181=C249)*('02_Inputs'!$C$2:$C$181=D249)*'02_Inputs'!$D$2:$D$181*'02_Inputs'!$E$2:$E$181/'02_Inputs'!$F$2:$F$181*'02_Inputs'!$G$2:$G$181*'02_Inputs'!$H$2:$H$181*1000)</x:f>
        <x:v>100.85737704918033</x:v>
      </x:c>
      <x:c r="G249" s="28" t="n">
        <x:f>'02a_CSP_Contract_Alloc'!F249</x:f>
        <x:v>1286</x:v>
      </x:c>
      <x:c r="H249" s="6" t="n">
        <x:f>'02a_CSP_Contract_Alloc'!G249</x:f>
        <x:v>0.24520451</x:v>
      </x:c>
      <x:c r="I249" s="28" t="n">
        <x:f>'02a_CSP_Contract_Alloc'!H249</x:f>
        <x:v>315.33299986</x:v>
      </x:c>
      <x:c r="J249" s="6" t="n">
        <x:f>'02a_CSP_Contract_Alloc'!I249</x:f>
        <x:v>0.47</x:v>
      </x:c>
      <x:c r="K249" s="28" t="n">
        <x:f>'02a_CSP_Contract_Alloc'!K249</x:f>
        <x:v>148.20650993419997</x:v>
      </x:c>
      <x:c r="L249" s="28" t="n">
        <x:f>SUMIFS('02a_CSP_Contract_Alloc'!$K$2:$K$305,'02a_CSP_Contract_Alloc'!$B$2:$B$305,B249,'02a_CSP_Contract_Alloc'!$C$2:$C$305,C249,'02a_CSP_Contract_Alloc'!$D$2:$D$305,D249)</x:f>
        <x:v>148.20650993419997</x:v>
      </x:c>
      <x:c r="M249" s="6" t="n">
        <x:f>IF(L249&gt;0,K249/L249,0)</x:f>
        <x:v>1</x:v>
      </x:c>
      <x:c r="N249" s="28" t="n">
        <x:f>F249*M249</x:f>
        <x:v>100.85737704918033</x:v>
      </x:c>
      <x:c r="O249" s="5" t="str">
        <x:f>'02a_CSP_Contract_Alloc'!L249</x:f>
        <x:v>epoch_csp_total_power_x_user_contract_share_seed</x:v>
      </x:c>
      <x:c r="P249" s="5" t="inlineStr">
        <x:is>
          <x:t xml:space="preserve">AI company inference power is normalized across CSPs by CSP total power * AI contract share * inference share.</x:t>
        </x:is>
      </x:c>
    </x:row>
    <x:row r="250">
      <x:c r="A250" s="5" t="str">
        <x:f>'02a_CSP_Contract_Alloc'!A250</x:f>
        <x:v>Bear|xAI|2027|SpaceXAI</x:v>
      </x:c>
      <x:c r="B250" s="5" t="str">
        <x:f>'02a_CSP_Contract_Alloc'!B250</x:f>
        <x:v>Bear</x:v>
      </x:c>
      <x:c r="C250" s="5" t="str">
        <x:f>'02a_CSP_Contract_Alloc'!C250</x:f>
        <x:v>xAI</x:v>
      </x:c>
      <x:c r="D250" s="5" t="n">
        <x:f>'02a_CSP_Contract_Alloc'!D250</x:f>
        <x:v>2027</x:v>
      </x:c>
      <x:c r="E250" s="5" t="str">
        <x:f>'02a_CSP_Contract_Alloc'!E250</x:f>
        <x:v>SpaceXAI</x:v>
      </x:c>
      <x:c r="F250" s="28" t="n">
        <x:f>SUMPRODUCT(('02_Inputs'!$A$2:$A$181=B250)*('02_Inputs'!$B$2:$B$181=C250)*('02_Inputs'!$C$2:$C$181=D250)*'02_Inputs'!$D$2:$D$181*'02_Inputs'!$E$2:$E$181/'02_Inputs'!$F$2:$F$181*'02_Inputs'!$G$2:$G$181*'02_Inputs'!$H$2:$H$181*1000)</x:f>
        <x:v>232.34750148749998</x:v>
      </x:c>
      <x:c r="G250" s="28" t="n">
        <x:f>'02a_CSP_Contract_Alloc'!F250</x:f>
        <x:v>1286</x:v>
      </x:c>
      <x:c r="H250" s="6" t="n">
        <x:f>'02a_CSP_Contract_Alloc'!G250</x:f>
        <x:v>0.24520451</x:v>
      </x:c>
      <x:c r="I250" s="28" t="n">
        <x:f>'02a_CSP_Contract_Alloc'!H250</x:f>
        <x:v>315.33299986</x:v>
      </x:c>
      <x:c r="J250" s="6" t="n">
        <x:f>'02a_CSP_Contract_Alloc'!I250</x:f>
        <x:v>0.427</x:v>
      </x:c>
      <x:c r="K250" s="28" t="n">
        <x:f>'02a_CSP_Contract_Alloc'!K250</x:f>
        <x:v>134.64719094021999</x:v>
      </x:c>
      <x:c r="L250" s="28" t="n">
        <x:f>SUMIFS('02a_CSP_Contract_Alloc'!$K$2:$K$305,'02a_CSP_Contract_Alloc'!$B$2:$B$305,B250,'02a_CSP_Contract_Alloc'!$C$2:$C$305,C250,'02a_CSP_Contract_Alloc'!$D$2:$D$305,D250)</x:f>
        <x:v>134.64719094021999</x:v>
      </x:c>
      <x:c r="M250" s="6" t="n">
        <x:f>IF(L250&gt;0,K250/L250,0)</x:f>
        <x:v>1</x:v>
      </x:c>
      <x:c r="N250" s="28" t="n">
        <x:f>F250*M250</x:f>
        <x:v>232.34750148749998</x:v>
      </x:c>
      <x:c r="O250" s="5" t="str">
        <x:f>'02a_CSP_Contract_Alloc'!L250</x:f>
        <x:v>epoch_csp_total_power_x_user_contract_share_seed</x:v>
      </x:c>
      <x:c r="P250" s="5" t="inlineStr">
        <x:is>
          <x:t xml:space="preserve">AI company inference power is normalized across CSPs by CSP total power * AI contract share * inference share.</x:t>
        </x:is>
      </x:c>
    </x:row>
    <x:row r="251">
      <x:c r="A251" s="5" t="str">
        <x:f>'02a_CSP_Contract_Alloc'!A251</x:f>
        <x:v>Base|xAI|2027|SpaceXAI</x:v>
      </x:c>
      <x:c r="B251" s="5" t="str">
        <x:f>'02a_CSP_Contract_Alloc'!B251</x:f>
        <x:v>Base</x:v>
      </x:c>
      <x:c r="C251" s="5" t="str">
        <x:f>'02a_CSP_Contract_Alloc'!C251</x:f>
        <x:v>xAI</x:v>
      </x:c>
      <x:c r="D251" s="5" t="n">
        <x:f>'02a_CSP_Contract_Alloc'!D251</x:f>
        <x:v>2027</x:v>
      </x:c>
      <x:c r="E251" s="5" t="str">
        <x:f>'02a_CSP_Contract_Alloc'!E251</x:f>
        <x:v>SpaceXAI</x:v>
      </x:c>
      <x:c r="F251" s="28" t="n">
        <x:f>SUMPRODUCT(('02_Inputs'!$A$2:$A$181=B251)*('02_Inputs'!$B$2:$B$181=C251)*('02_Inputs'!$C$2:$C$181=D251)*'02_Inputs'!$D$2:$D$181*'02_Inputs'!$E$2:$E$181/'02_Inputs'!$F$2:$F$181*'02_Inputs'!$G$2:$G$181*'02_Inputs'!$H$2:$H$181*1000)</x:f>
        <x:v>316.411801495082</x:v>
      </x:c>
      <x:c r="G251" s="28" t="n">
        <x:f>'02a_CSP_Contract_Alloc'!F251</x:f>
        <x:v>1286</x:v>
      </x:c>
      <x:c r="H251" s="6" t="n">
        <x:f>'02a_CSP_Contract_Alloc'!G251</x:f>
        <x:v>0.24520451</x:v>
      </x:c>
      <x:c r="I251" s="28" t="n">
        <x:f>'02a_CSP_Contract_Alloc'!H251</x:f>
        <x:v>315.33299986</x:v>
      </x:c>
      <x:c r="J251" s="6" t="n">
        <x:f>'02a_CSP_Contract_Alloc'!I251</x:f>
        <x:v>0.512</x:v>
      </x:c>
      <x:c r="K251" s="28" t="n">
        <x:f>'02a_CSP_Contract_Alloc'!K251</x:f>
        <x:v>161.45049592831998</x:v>
      </x:c>
      <x:c r="L251" s="28" t="n">
        <x:f>SUMIFS('02a_CSP_Contract_Alloc'!$K$2:$K$305,'02a_CSP_Contract_Alloc'!$B$2:$B$305,B251,'02a_CSP_Contract_Alloc'!$C$2:$C$305,C251,'02a_CSP_Contract_Alloc'!$D$2:$D$305,D251)</x:f>
        <x:v>161.45049592831998</x:v>
      </x:c>
      <x:c r="M251" s="6" t="n">
        <x:f>IF(L251&gt;0,K251/L251,0)</x:f>
        <x:v>1</x:v>
      </x:c>
      <x:c r="N251" s="28" t="n">
        <x:f>F251*M251</x:f>
        <x:v>316.411801495082</x:v>
      </x:c>
      <x:c r="O251" s="5" t="str">
        <x:f>'02a_CSP_Contract_Alloc'!L251</x:f>
        <x:v>epoch_csp_total_power_x_user_contract_share_seed</x:v>
      </x:c>
      <x:c r="P251" s="5" t="inlineStr">
        <x:is>
          <x:t xml:space="preserve">AI company inference power is normalized across CSPs by CSP total power * AI contract share * inference share.</x:t>
        </x:is>
      </x:c>
    </x:row>
    <x:row r="252">
      <x:c r="A252" s="5" t="str">
        <x:f>'02a_CSP_Contract_Alloc'!A252</x:f>
        <x:v>Bull|xAI|2027|SpaceXAI</x:v>
      </x:c>
      <x:c r="B252" s="5" t="str">
        <x:f>'02a_CSP_Contract_Alloc'!B252</x:f>
        <x:v>Bull</x:v>
      </x:c>
      <x:c r="C252" s="5" t="str">
        <x:f>'02a_CSP_Contract_Alloc'!C252</x:f>
        <x:v>xAI</x:v>
      </x:c>
      <x:c r="D252" s="5" t="n">
        <x:f>'02a_CSP_Contract_Alloc'!D252</x:f>
        <x:v>2027</x:v>
      </x:c>
      <x:c r="E252" s="5" t="str">
        <x:f>'02a_CSP_Contract_Alloc'!E252</x:f>
        <x:v>SpaceXAI</x:v>
      </x:c>
      <x:c r="F252" s="28" t="n">
        <x:f>SUMPRODUCT(('02_Inputs'!$A$2:$A$181=B252)*('02_Inputs'!$B$2:$B$181=C252)*('02_Inputs'!$C$2:$C$181=D252)*'02_Inputs'!$D$2:$D$181*'02_Inputs'!$E$2:$E$181/'02_Inputs'!$F$2:$F$181*'02_Inputs'!$G$2:$G$181*'02_Inputs'!$H$2:$H$181*1000)</x:f>
        <x:v>381.64303477254094</x:v>
      </x:c>
      <x:c r="G252" s="28" t="n">
        <x:f>'02a_CSP_Contract_Alloc'!F252</x:f>
        <x:v>1286</x:v>
      </x:c>
      <x:c r="H252" s="6" t="n">
        <x:f>'02a_CSP_Contract_Alloc'!G252</x:f>
        <x:v>0.24520451</x:v>
      </x:c>
      <x:c r="I252" s="28" t="n">
        <x:f>'02a_CSP_Contract_Alloc'!H252</x:f>
        <x:v>315.33299986</x:v>
      </x:c>
      <x:c r="J252" s="6" t="n">
        <x:f>'02a_CSP_Contract_Alloc'!I252</x:f>
        <x:v>0.57</x:v>
      </x:c>
      <x:c r="K252" s="28" t="n">
        <x:f>'02a_CSP_Contract_Alloc'!K252</x:f>
        <x:v>179.73980992019997</x:v>
      </x:c>
      <x:c r="L252" s="28" t="n">
        <x:f>SUMIFS('02a_CSP_Contract_Alloc'!$K$2:$K$305,'02a_CSP_Contract_Alloc'!$B$2:$B$305,B252,'02a_CSP_Contract_Alloc'!$C$2:$C$305,C252,'02a_CSP_Contract_Alloc'!$D$2:$D$305,D252)</x:f>
        <x:v>179.73980992019997</x:v>
      </x:c>
      <x:c r="M252" s="6" t="n">
        <x:f>IF(L252&gt;0,K252/L252,0)</x:f>
        <x:v>1</x:v>
      </x:c>
      <x:c r="N252" s="28" t="n">
        <x:f>F252*M252</x:f>
        <x:v>381.64303477254094</x:v>
      </x:c>
      <x:c r="O252" s="5" t="str">
        <x:f>'02a_CSP_Contract_Alloc'!L252</x:f>
        <x:v>epoch_csp_total_power_x_user_contract_share_seed</x:v>
      </x:c>
      <x:c r="P252" s="5" t="inlineStr">
        <x:is>
          <x:t xml:space="preserve">AI company inference power is normalized across CSPs by CSP total power * AI contract share * inference share.</x:t>
        </x:is>
      </x:c>
    </x:row>
    <x:row r="253">
      <x:c r="A253" s="5" t="str">
        <x:f>'02a_CSP_Contract_Alloc'!A253</x:f>
        <x:v>Grid-Constrained / Efficiency-Upside|xAI|2027|SpaceXAI</x:v>
      </x:c>
      <x:c r="B253" s="5" t="str">
        <x:f>'02a_CSP_Contract_Alloc'!B253</x:f>
        <x:v>Grid-Constrained / Efficiency-Upside</x:v>
      </x:c>
      <x:c r="C253" s="5" t="str">
        <x:f>'02a_CSP_Contract_Alloc'!C253</x:f>
        <x:v>xAI</x:v>
      </x:c>
      <x:c r="D253" s="5" t="n">
        <x:f>'02a_CSP_Contract_Alloc'!D253</x:f>
        <x:v>2027</x:v>
      </x:c>
      <x:c r="E253" s="5" t="str">
        <x:f>'02a_CSP_Contract_Alloc'!E253</x:f>
        <x:v>SpaceXAI</x:v>
      </x:c>
      <x:c r="F253" s="28" t="n">
        <x:f>SUMPRODUCT(('02_Inputs'!$A$2:$A$181=B253)*('02_Inputs'!$B$2:$B$181=C253)*('02_Inputs'!$C$2:$C$181=D253)*'02_Inputs'!$D$2:$D$181*'02_Inputs'!$E$2:$E$181/'02_Inputs'!$F$2:$F$181*'02_Inputs'!$G$2:$G$181*'02_Inputs'!$H$2:$H$181*1000)</x:f>
        <x:v>278.7338133461065</x:v>
      </x:c>
      <x:c r="G253" s="28" t="n">
        <x:f>'02a_CSP_Contract_Alloc'!F253</x:f>
        <x:v>1286</x:v>
      </x:c>
      <x:c r="H253" s="6" t="n">
        <x:f>'02a_CSP_Contract_Alloc'!G253</x:f>
        <x:v>0.24520451</x:v>
      </x:c>
      <x:c r="I253" s="28" t="n">
        <x:f>'02a_CSP_Contract_Alloc'!H253</x:f>
        <x:v>315.33299986</x:v>
      </x:c>
      <x:c r="J253" s="6" t="n">
        <x:f>'02a_CSP_Contract_Alloc'!I253</x:f>
        <x:v>0.537</x:v>
      </x:c>
      <x:c r="K253" s="28" t="n">
        <x:f>'02a_CSP_Contract_Alloc'!K253</x:f>
        <x:v>169.33382092482</x:v>
      </x:c>
      <x:c r="L253" s="28" t="n">
        <x:f>SUMIFS('02a_CSP_Contract_Alloc'!$K$2:$K$305,'02a_CSP_Contract_Alloc'!$B$2:$B$305,B253,'02a_CSP_Contract_Alloc'!$C$2:$C$305,C253,'02a_CSP_Contract_Alloc'!$D$2:$D$305,D253)</x:f>
        <x:v>169.33382092482</x:v>
      </x:c>
      <x:c r="M253" s="6" t="n">
        <x:f>IF(L253&gt;0,K253/L253,0)</x:f>
        <x:v>1</x:v>
      </x:c>
      <x:c r="N253" s="28" t="n">
        <x:f>F253*M253</x:f>
        <x:v>278.7338133461065</x:v>
      </x:c>
      <x:c r="O253" s="5" t="str">
        <x:f>'02a_CSP_Contract_Alloc'!L253</x:f>
        <x:v>epoch_csp_total_power_x_user_contract_share_seed</x:v>
      </x:c>
      <x:c r="P253" s="5" t="inlineStr">
        <x:is>
          <x:t xml:space="preserve">AI company inference power is normalized across CSPs by CSP total power * AI contract share * inference share.</x:t>
        </x:is>
      </x:c>
    </x:row>
    <x:row r="254">
      <x:c r="A254" s="5" t="str">
        <x:f>'02a_CSP_Contract_Alloc'!A254</x:f>
        <x:v>Bear|xAI|2028|SpaceXAI</x:v>
      </x:c>
      <x:c r="B254" s="5" t="str">
        <x:f>'02a_CSP_Contract_Alloc'!B254</x:f>
        <x:v>Bear</x:v>
      </x:c>
      <x:c r="C254" s="5" t="str">
        <x:f>'02a_CSP_Contract_Alloc'!C254</x:f>
        <x:v>xAI</x:v>
      </x:c>
      <x:c r="D254" s="5" t="n">
        <x:f>'02a_CSP_Contract_Alloc'!D254</x:f>
        <x:v>2028</x:v>
      </x:c>
      <x:c r="E254" s="5" t="str">
        <x:f>'02a_CSP_Contract_Alloc'!E254</x:f>
        <x:v>SpaceXAI</x:v>
      </x:c>
      <x:c r="F254" s="28" t="n">
        <x:f>SUMPRODUCT(('02_Inputs'!$A$2:$A$181=B254)*('02_Inputs'!$B$2:$B$181=C254)*('02_Inputs'!$C$2:$C$181=D254)*'02_Inputs'!$D$2:$D$181*'02_Inputs'!$E$2:$E$181/'02_Inputs'!$F$2:$F$181*'02_Inputs'!$G$2:$G$181*'02_Inputs'!$H$2:$H$181*1000)</x:f>
        <x:v>413.93954918032796</x:v>
      </x:c>
      <x:c r="G254" s="28" t="n">
        <x:f>'02a_CSP_Contract_Alloc'!F254</x:f>
        <x:v>1286</x:v>
      </x:c>
      <x:c r="H254" s="6" t="n">
        <x:f>'02a_CSP_Contract_Alloc'!G254</x:f>
        <x:v>0.24520451</x:v>
      </x:c>
      <x:c r="I254" s="28" t="n">
        <x:f>'02a_CSP_Contract_Alloc'!H254</x:f>
        <x:v>315.33299986</x:v>
      </x:c>
      <x:c r="J254" s="6" t="n">
        <x:f>'02a_CSP_Contract_Alloc'!I254</x:f>
        <x:v>0.485</x:v>
      </x:c>
      <x:c r="K254" s="28" t="n">
        <x:f>'02a_CSP_Contract_Alloc'!K254</x:f>
        <x:v>152.93650493209998</x:v>
      </x:c>
      <x:c r="L254" s="28" t="n">
        <x:f>SUMIFS('02a_CSP_Contract_Alloc'!$K$2:$K$305,'02a_CSP_Contract_Alloc'!$B$2:$B$305,B254,'02a_CSP_Contract_Alloc'!$C$2:$C$305,C254,'02a_CSP_Contract_Alloc'!$D$2:$D$305,D254)</x:f>
        <x:v>152.93650493209998</x:v>
      </x:c>
      <x:c r="M254" s="6" t="n">
        <x:f>IF(L254&gt;0,K254/L254,0)</x:f>
        <x:v>1</x:v>
      </x:c>
      <x:c r="N254" s="28" t="n">
        <x:f>F254*M254</x:f>
        <x:v>413.93954918032796</x:v>
      </x:c>
      <x:c r="O254" s="5" t="str">
        <x:f>'02a_CSP_Contract_Alloc'!L254</x:f>
        <x:v>epoch_csp_total_power_x_user_contract_share_seed</x:v>
      </x:c>
      <x:c r="P254" s="5" t="inlineStr">
        <x:is>
          <x:t xml:space="preserve">AI company inference power is normalized across CSPs by CSP total power * AI contract share * inference share.</x:t>
        </x:is>
      </x:c>
    </x:row>
    <x:row r="255">
      <x:c r="A255" s="5" t="str">
        <x:f>'02a_CSP_Contract_Alloc'!A255</x:f>
        <x:v>Base|xAI|2028|SpaceXAI</x:v>
      </x:c>
      <x:c r="B255" s="5" t="str">
        <x:f>'02a_CSP_Contract_Alloc'!B255</x:f>
        <x:v>Base</x:v>
      </x:c>
      <x:c r="C255" s="5" t="str">
        <x:f>'02a_CSP_Contract_Alloc'!C255</x:f>
        <x:v>xAI</x:v>
      </x:c>
      <x:c r="D255" s="5" t="n">
        <x:f>'02a_CSP_Contract_Alloc'!D255</x:f>
        <x:v>2028</x:v>
      </x:c>
      <x:c r="E255" s="5" t="str">
        <x:f>'02a_CSP_Contract_Alloc'!E255</x:f>
        <x:v>SpaceXAI</x:v>
      </x:c>
      <x:c r="F255" s="28" t="n">
        <x:f>SUMPRODUCT(('02_Inputs'!$A$2:$A$181=B255)*('02_Inputs'!$B$2:$B$181=C255)*('02_Inputs'!$C$2:$C$181=D255)*'02_Inputs'!$D$2:$D$181*'02_Inputs'!$E$2:$E$181/'02_Inputs'!$F$2:$F$181*'02_Inputs'!$G$2:$G$181*'02_Inputs'!$H$2:$H$181*1000)</x:f>
        <x:v>570.876024590164</x:v>
      </x:c>
      <x:c r="G255" s="28" t="n">
        <x:f>'02a_CSP_Contract_Alloc'!F255</x:f>
        <x:v>1286</x:v>
      </x:c>
      <x:c r="H255" s="6" t="n">
        <x:f>'02a_CSP_Contract_Alloc'!G255</x:f>
        <x:v>0.24520451</x:v>
      </x:c>
      <x:c r="I255" s="28" t="n">
        <x:f>'02a_CSP_Contract_Alloc'!H255</x:f>
        <x:v>315.33299986</x:v>
      </x:c>
      <x:c r="J255" s="6" t="n">
        <x:f>'02a_CSP_Contract_Alloc'!I255</x:f>
        <x:v>0.575</x:v>
      </x:c>
      <x:c r="K255" s="28" t="n">
        <x:f>'02a_CSP_Contract_Alloc'!K255</x:f>
        <x:v>181.31647491949997</x:v>
      </x:c>
      <x:c r="L255" s="28" t="n">
        <x:f>SUMIFS('02a_CSP_Contract_Alloc'!$K$2:$K$305,'02a_CSP_Contract_Alloc'!$B$2:$B$305,B255,'02a_CSP_Contract_Alloc'!$C$2:$C$305,C255,'02a_CSP_Contract_Alloc'!$D$2:$D$305,D255)</x:f>
        <x:v>181.31647491949997</x:v>
      </x:c>
      <x:c r="M255" s="6" t="n">
        <x:f>IF(L255&gt;0,K255/L255,0)</x:f>
        <x:v>1</x:v>
      </x:c>
      <x:c r="N255" s="28" t="n">
        <x:f>F255*M255</x:f>
        <x:v>570.876024590164</x:v>
      </x:c>
      <x:c r="O255" s="5" t="str">
        <x:f>'02a_CSP_Contract_Alloc'!L255</x:f>
        <x:v>epoch_csp_total_power_x_user_contract_share_seed</x:v>
      </x:c>
      <x:c r="P255" s="5" t="inlineStr">
        <x:is>
          <x:t xml:space="preserve">AI company inference power is normalized across CSPs by CSP total power * AI contract share * inference share.</x:t>
        </x:is>
      </x:c>
    </x:row>
    <x:row r="256">
      <x:c r="A256" s="5" t="str">
        <x:f>'02a_CSP_Contract_Alloc'!A256</x:f>
        <x:v>Bull|xAI|2028|SpaceXAI</x:v>
      </x:c>
      <x:c r="B256" s="5" t="str">
        <x:f>'02a_CSP_Contract_Alloc'!B256</x:f>
        <x:v>Bull</x:v>
      </x:c>
      <x:c r="C256" s="5" t="str">
        <x:f>'02a_CSP_Contract_Alloc'!C256</x:f>
        <x:v>xAI</x:v>
      </x:c>
      <x:c r="D256" s="5" t="n">
        <x:f>'02a_CSP_Contract_Alloc'!D256</x:f>
        <x:v>2028</x:v>
      </x:c>
      <x:c r="E256" s="5" t="str">
        <x:f>'02a_CSP_Contract_Alloc'!E256</x:f>
        <x:v>SpaceXAI</x:v>
      </x:c>
      <x:c r="F256" s="28" t="n">
        <x:f>SUMPRODUCT(('02_Inputs'!$A$2:$A$181=B256)*('02_Inputs'!$B$2:$B$181=C256)*('02_Inputs'!$C$2:$C$181=D256)*'02_Inputs'!$D$2:$D$181*'02_Inputs'!$E$2:$E$181/'02_Inputs'!$F$2:$F$181*'02_Inputs'!$G$2:$G$181*'02_Inputs'!$H$2:$H$181*1000)</x:f>
        <x:v>708.5377049180328</x:v>
      </x:c>
      <x:c r="G256" s="28" t="n">
        <x:f>'02a_CSP_Contract_Alloc'!F256</x:f>
        <x:v>1286</x:v>
      </x:c>
      <x:c r="H256" s="6" t="n">
        <x:f>'02a_CSP_Contract_Alloc'!G256</x:f>
        <x:v>0.24520451</x:v>
      </x:c>
      <x:c r="I256" s="28" t="n">
        <x:f>'02a_CSP_Contract_Alloc'!H256</x:f>
        <x:v>315.33299986</x:v>
      </x:c>
      <x:c r="J256" s="6" t="n">
        <x:f>'02a_CSP_Contract_Alloc'!I256</x:f>
        <x:v>0.64</x:v>
      </x:c>
      <x:c r="K256" s="28" t="n">
        <x:f>'02a_CSP_Contract_Alloc'!K256</x:f>
        <x:v>201.8131199104</x:v>
      </x:c>
      <x:c r="L256" s="28" t="n">
        <x:f>SUMIFS('02a_CSP_Contract_Alloc'!$K$2:$K$305,'02a_CSP_Contract_Alloc'!$B$2:$B$305,B256,'02a_CSP_Contract_Alloc'!$C$2:$C$305,C256,'02a_CSP_Contract_Alloc'!$D$2:$D$305,D256)</x:f>
        <x:v>201.8131199104</x:v>
      </x:c>
      <x:c r="M256" s="6" t="n">
        <x:f>IF(L256&gt;0,K256/L256,0)</x:f>
        <x:v>1</x:v>
      </x:c>
      <x:c r="N256" s="28" t="n">
        <x:f>F256*M256</x:f>
        <x:v>708.5377049180328</x:v>
      </x:c>
      <x:c r="O256" s="5" t="str">
        <x:f>'02a_CSP_Contract_Alloc'!L256</x:f>
        <x:v>epoch_csp_total_power_x_user_contract_share_seed</x:v>
      </x:c>
      <x:c r="P256" s="5" t="inlineStr">
        <x:is>
          <x:t xml:space="preserve">AI company inference power is normalized across CSPs by CSP total power * AI contract share * inference share.</x:t>
        </x:is>
      </x:c>
    </x:row>
    <x:row r="257">
      <x:c r="A257" s="5" t="str">
        <x:f>'02a_CSP_Contract_Alloc'!A257</x:f>
        <x:v>Grid-Constrained / Efficiency-Upside|xAI|2028|SpaceXAI</x:v>
      </x:c>
      <x:c r="B257" s="5" t="str">
        <x:f>'02a_CSP_Contract_Alloc'!B257</x:f>
        <x:v>Grid-Constrained / Efficiency-Upside</x:v>
      </x:c>
      <x:c r="C257" s="5" t="str">
        <x:f>'02a_CSP_Contract_Alloc'!C257</x:f>
        <x:v>xAI</x:v>
      </x:c>
      <x:c r="D257" s="5" t="n">
        <x:f>'02a_CSP_Contract_Alloc'!D257</x:f>
        <x:v>2028</x:v>
      </x:c>
      <x:c r="E257" s="5" t="str">
        <x:f>'02a_CSP_Contract_Alloc'!E257</x:f>
        <x:v>SpaceXAI</x:v>
      </x:c>
      <x:c r="F257" s="28" t="n">
        <x:f>SUMPRODUCT(('02_Inputs'!$A$2:$A$181=B257)*('02_Inputs'!$B$2:$B$181=C257)*('02_Inputs'!$C$2:$C$181=D257)*'02_Inputs'!$D$2:$D$181*'02_Inputs'!$E$2:$E$181/'02_Inputs'!$F$2:$F$181*'02_Inputs'!$G$2:$G$181*'02_Inputs'!$H$2:$H$181*1000)</x:f>
        <x:v>480.52868852459005</x:v>
      </x:c>
      <x:c r="G257" s="28" t="n">
        <x:f>'02a_CSP_Contract_Alloc'!F257</x:f>
        <x:v>1286</x:v>
      </x:c>
      <x:c r="H257" s="6" t="n">
        <x:f>'02a_CSP_Contract_Alloc'!G257</x:f>
        <x:v>0.24520451</x:v>
      </x:c>
      <x:c r="I257" s="28" t="n">
        <x:f>'02a_CSP_Contract_Alloc'!H257</x:f>
        <x:v>315.33299986</x:v>
      </x:c>
      <x:c r="J257" s="6" t="n">
        <x:f>'02a_CSP_Contract_Alloc'!I257</x:f>
        <x:v>0.605</x:v>
      </x:c>
      <x:c r="K257" s="28" t="n">
        <x:f>'02a_CSP_Contract_Alloc'!K257</x:f>
        <x:v>190.77646491529998</x:v>
      </x:c>
      <x:c r="L257" s="28" t="n">
        <x:f>SUMIFS('02a_CSP_Contract_Alloc'!$K$2:$K$305,'02a_CSP_Contract_Alloc'!$B$2:$B$305,B257,'02a_CSP_Contract_Alloc'!$C$2:$C$305,C257,'02a_CSP_Contract_Alloc'!$D$2:$D$305,D257)</x:f>
        <x:v>190.77646491529998</x:v>
      </x:c>
      <x:c r="M257" s="6" t="n">
        <x:f>IF(L257&gt;0,K257/L257,0)</x:f>
        <x:v>1</x:v>
      </x:c>
      <x:c r="N257" s="28" t="n">
        <x:f>F257*M257</x:f>
        <x:v>480.52868852459005</x:v>
      </x:c>
      <x:c r="O257" s="5" t="str">
        <x:f>'02a_CSP_Contract_Alloc'!L257</x:f>
        <x:v>epoch_csp_total_power_x_user_contract_share_seed</x:v>
      </x:c>
      <x:c r="P257" s="5" t="inlineStr">
        <x:is>
          <x:t xml:space="preserve">AI company inference power is normalized across CSPs by CSP total power * AI contract share * inference share.</x:t>
        </x:is>
      </x:c>
    </x:row>
    <x:row r="258">
      <x:c r="A258" s="5" t="str">
        <x:f>'02a_CSP_Contract_Alloc'!A258</x:f>
        <x:v>Bear|xAI|2029|SpaceXAI</x:v>
      </x:c>
      <x:c r="B258" s="5" t="str">
        <x:f>'02a_CSP_Contract_Alloc'!B258</x:f>
        <x:v>Bear</x:v>
      </x:c>
      <x:c r="C258" s="5" t="str">
        <x:f>'02a_CSP_Contract_Alloc'!C258</x:f>
        <x:v>xAI</x:v>
      </x:c>
      <x:c r="D258" s="5" t="n">
        <x:f>'02a_CSP_Contract_Alloc'!D258</x:f>
        <x:v>2029</x:v>
      </x:c>
      <x:c r="E258" s="5" t="str">
        <x:f>'02a_CSP_Contract_Alloc'!E258</x:f>
        <x:v>SpaceXAI</x:v>
      </x:c>
      <x:c r="F258" s="28" t="n">
        <x:f>SUMPRODUCT(('02_Inputs'!$A$2:$A$181=B258)*('02_Inputs'!$B$2:$B$181=C258)*('02_Inputs'!$C$2:$C$181=D258)*'02_Inputs'!$D$2:$D$181*'02_Inputs'!$E$2:$E$181/'02_Inputs'!$F$2:$F$181*'02_Inputs'!$G$2:$G$181*'02_Inputs'!$H$2:$H$181*1000)</x:f>
        <x:v>622.3226229508198</x:v>
      </x:c>
      <x:c r="G258" s="28" t="n">
        <x:f>'02a_CSP_Contract_Alloc'!F258</x:f>
        <x:v>1286</x:v>
      </x:c>
      <x:c r="H258" s="6" t="n">
        <x:f>'02a_CSP_Contract_Alloc'!G258</x:f>
        <x:v>0.24520451</x:v>
      </x:c>
      <x:c r="I258" s="28" t="n">
        <x:f>'02a_CSP_Contract_Alloc'!H258</x:f>
        <x:v>315.33299986</x:v>
      </x:c>
      <x:c r="J258" s="6" t="n">
        <x:f>'02a_CSP_Contract_Alloc'!I258</x:f>
        <x:v>0.542</x:v>
      </x:c>
      <x:c r="K258" s="28" t="n">
        <x:f>'02a_CSP_Contract_Alloc'!K258</x:f>
        <x:v>170.91048592412</x:v>
      </x:c>
      <x:c r="L258" s="28" t="n">
        <x:f>SUMIFS('02a_CSP_Contract_Alloc'!$K$2:$K$305,'02a_CSP_Contract_Alloc'!$B$2:$B$305,B258,'02a_CSP_Contract_Alloc'!$C$2:$C$305,C258,'02a_CSP_Contract_Alloc'!$D$2:$D$305,D258)</x:f>
        <x:v>170.91048592412</x:v>
      </x:c>
      <x:c r="M258" s="6" t="n">
        <x:f>IF(L258&gt;0,K258/L258,0)</x:f>
        <x:v>1</x:v>
      </x:c>
      <x:c r="N258" s="28" t="n">
        <x:f>F258*M258</x:f>
        <x:v>622.3226229508198</x:v>
      </x:c>
      <x:c r="O258" s="5" t="str">
        <x:f>'02a_CSP_Contract_Alloc'!L258</x:f>
        <x:v>epoch_csp_total_power_x_user_contract_share_seed</x:v>
      </x:c>
      <x:c r="P258" s="5" t="inlineStr">
        <x:is>
          <x:t xml:space="preserve">AI company inference power is normalized across CSPs by CSP total power * AI contract share * inference share.</x:t>
        </x:is>
      </x:c>
    </x:row>
    <x:row r="259">
      <x:c r="A259" s="5" t="str">
        <x:f>'02a_CSP_Contract_Alloc'!A259</x:f>
        <x:v>Base|xAI|2029|SpaceXAI</x:v>
      </x:c>
      <x:c r="B259" s="5" t="str">
        <x:f>'02a_CSP_Contract_Alloc'!B259</x:f>
        <x:v>Base</x:v>
      </x:c>
      <x:c r="C259" s="5" t="str">
        <x:f>'02a_CSP_Contract_Alloc'!C259</x:f>
        <x:v>xAI</x:v>
      </x:c>
      <x:c r="D259" s="5" t="n">
        <x:f>'02a_CSP_Contract_Alloc'!D259</x:f>
        <x:v>2029</x:v>
      </x:c>
      <x:c r="E259" s="5" t="str">
        <x:f>'02a_CSP_Contract_Alloc'!E259</x:f>
        <x:v>SpaceXAI</x:v>
      </x:c>
      <x:c r="F259" s="28" t="n">
        <x:f>SUMPRODUCT(('02_Inputs'!$A$2:$A$181=B259)*('02_Inputs'!$B$2:$B$181=C259)*('02_Inputs'!$C$2:$C$181=D259)*'02_Inputs'!$D$2:$D$181*'02_Inputs'!$E$2:$E$181/'02_Inputs'!$F$2:$F$181*'02_Inputs'!$G$2:$G$181*'02_Inputs'!$H$2:$H$181*1000)</x:f>
        <x:v>870.7581147540985</x:v>
      </x:c>
      <x:c r="G259" s="28" t="n">
        <x:f>'02a_CSP_Contract_Alloc'!F259</x:f>
        <x:v>1286</x:v>
      </x:c>
      <x:c r="H259" s="6" t="n">
        <x:f>'02a_CSP_Contract_Alloc'!G259</x:f>
        <x:v>0.24520451</x:v>
      </x:c>
      <x:c r="I259" s="28" t="n">
        <x:f>'02a_CSP_Contract_Alloc'!H259</x:f>
        <x:v>315.33299986</x:v>
      </x:c>
      <x:c r="J259" s="6" t="n">
        <x:f>'02a_CSP_Contract_Alloc'!I259</x:f>
        <x:v>0.637</x:v>
      </x:c>
      <x:c r="K259" s="28" t="n">
        <x:f>'02a_CSP_Contract_Alloc'!K259</x:f>
        <x:v>200.86712091081998</x:v>
      </x:c>
      <x:c r="L259" s="28" t="n">
        <x:f>SUMIFS('02a_CSP_Contract_Alloc'!$K$2:$K$305,'02a_CSP_Contract_Alloc'!$B$2:$B$305,B259,'02a_CSP_Contract_Alloc'!$C$2:$C$305,C259,'02a_CSP_Contract_Alloc'!$D$2:$D$305,D259)</x:f>
        <x:v>200.86712091081998</x:v>
      </x:c>
      <x:c r="M259" s="6" t="n">
        <x:f>IF(L259&gt;0,K259/L259,0)</x:f>
        <x:v>1</x:v>
      </x:c>
      <x:c r="N259" s="28" t="n">
        <x:f>F259*M259</x:f>
        <x:v>870.7581147540985</x:v>
      </x:c>
      <x:c r="O259" s="5" t="str">
        <x:f>'02a_CSP_Contract_Alloc'!L259</x:f>
        <x:v>epoch_csp_total_power_x_user_contract_share_seed</x:v>
      </x:c>
      <x:c r="P259" s="5" t="inlineStr">
        <x:is>
          <x:t xml:space="preserve">AI company inference power is normalized across CSPs by CSP total power * AI contract share * inference share.</x:t>
        </x:is>
      </x:c>
    </x:row>
    <x:row r="260">
      <x:c r="A260" s="5" t="str">
        <x:f>'02a_CSP_Contract_Alloc'!A260</x:f>
        <x:v>Bull|xAI|2029|SpaceXAI</x:v>
      </x:c>
      <x:c r="B260" s="5" t="str">
        <x:f>'02a_CSP_Contract_Alloc'!B260</x:f>
        <x:v>Bull</x:v>
      </x:c>
      <x:c r="C260" s="5" t="str">
        <x:f>'02a_CSP_Contract_Alloc'!C260</x:f>
        <x:v>xAI</x:v>
      </x:c>
      <x:c r="D260" s="5" t="n">
        <x:f>'02a_CSP_Contract_Alloc'!D260</x:f>
        <x:v>2029</x:v>
      </x:c>
      <x:c r="E260" s="5" t="str">
        <x:f>'02a_CSP_Contract_Alloc'!E260</x:f>
        <x:v>SpaceXAI</x:v>
      </x:c>
      <x:c r="F260" s="28" t="n">
        <x:f>SUMPRODUCT(('02_Inputs'!$A$2:$A$181=B260)*('02_Inputs'!$B$2:$B$181=C260)*('02_Inputs'!$C$2:$C$181=D260)*'02_Inputs'!$D$2:$D$181*'02_Inputs'!$E$2:$E$181/'02_Inputs'!$F$2:$F$181*'02_Inputs'!$G$2:$G$181*'02_Inputs'!$H$2:$H$181*1000)</x:f>
        <x:v>1114.0016393442625</x:v>
      </x:c>
      <x:c r="G260" s="28" t="n">
        <x:f>'02a_CSP_Contract_Alloc'!F260</x:f>
        <x:v>1286</x:v>
      </x:c>
      <x:c r="H260" s="6" t="n">
        <x:f>'02a_CSP_Contract_Alloc'!G260</x:f>
        <x:v>0.24520451</x:v>
      </x:c>
      <x:c r="I260" s="28" t="n">
        <x:f>'02a_CSP_Contract_Alloc'!H260</x:f>
        <x:v>315.33299986</x:v>
      </x:c>
      <x:c r="J260" s="6" t="n">
        <x:f>'02a_CSP_Contract_Alloc'!I260</x:f>
        <x:v>0.71</x:v>
      </x:c>
      <x:c r="K260" s="28" t="n">
        <x:f>'02a_CSP_Contract_Alloc'!K260</x:f>
        <x:v>223.88642990059998</x:v>
      </x:c>
      <x:c r="L260" s="28" t="n">
        <x:f>SUMIFS('02a_CSP_Contract_Alloc'!$K$2:$K$305,'02a_CSP_Contract_Alloc'!$B$2:$B$305,B260,'02a_CSP_Contract_Alloc'!$C$2:$C$305,C260,'02a_CSP_Contract_Alloc'!$D$2:$D$305,D260)</x:f>
        <x:v>223.88642990059998</x:v>
      </x:c>
      <x:c r="M260" s="6" t="n">
        <x:f>IF(L260&gt;0,K260/L260,0)</x:f>
        <x:v>1</x:v>
      </x:c>
      <x:c r="N260" s="28" t="n">
        <x:f>F260*M260</x:f>
        <x:v>1114.0016393442625</x:v>
      </x:c>
      <x:c r="O260" s="5" t="str">
        <x:f>'02a_CSP_Contract_Alloc'!L260</x:f>
        <x:v>epoch_csp_total_power_x_user_contract_share_seed</x:v>
      </x:c>
      <x:c r="P260" s="5" t="inlineStr">
        <x:is>
          <x:t xml:space="preserve">AI company inference power is normalized across CSPs by CSP total power * AI contract share * inference share.</x:t>
        </x:is>
      </x:c>
    </x:row>
    <x:row r="261">
      <x:c r="A261" s="5" t="str">
        <x:f>'02a_CSP_Contract_Alloc'!A261</x:f>
        <x:v>Grid-Constrained / Efficiency-Upside|xAI|2029|SpaceXAI</x:v>
      </x:c>
      <x:c r="B261" s="5" t="str">
        <x:f>'02a_CSP_Contract_Alloc'!B261</x:f>
        <x:v>Grid-Constrained / Efficiency-Upside</x:v>
      </x:c>
      <x:c r="C261" s="5" t="str">
        <x:f>'02a_CSP_Contract_Alloc'!C261</x:f>
        <x:v>xAI</x:v>
      </x:c>
      <x:c r="D261" s="5" t="n">
        <x:f>'02a_CSP_Contract_Alloc'!D261</x:f>
        <x:v>2029</x:v>
      </x:c>
      <x:c r="E261" s="5" t="str">
        <x:f>'02a_CSP_Contract_Alloc'!E261</x:f>
        <x:v>SpaceXAI</x:v>
      </x:c>
      <x:c r="F261" s="28" t="n">
        <x:f>SUMPRODUCT(('02_Inputs'!$A$2:$A$181=B261)*('02_Inputs'!$B$2:$B$181=C261)*('02_Inputs'!$C$2:$C$181=D261)*'02_Inputs'!$D$2:$D$181*'02_Inputs'!$E$2:$E$181/'02_Inputs'!$F$2:$F$181*'02_Inputs'!$G$2:$G$181*'02_Inputs'!$H$2:$H$181*1000)</x:f>
        <x:v>698.5495081967215</x:v>
      </x:c>
      <x:c r="G261" s="28" t="n">
        <x:f>'02a_CSP_Contract_Alloc'!F261</x:f>
        <x:v>1286</x:v>
      </x:c>
      <x:c r="H261" s="6" t="n">
        <x:f>'02a_CSP_Contract_Alloc'!G261</x:f>
        <x:v>0.24520451</x:v>
      </x:c>
      <x:c r="I261" s="28" t="n">
        <x:f>'02a_CSP_Contract_Alloc'!H261</x:f>
        <x:v>315.33299986</x:v>
      </x:c>
      <x:c r="J261" s="6" t="n">
        <x:f>'02a_CSP_Contract_Alloc'!I261</x:f>
        <x:v>0.672</x:v>
      </x:c>
      <x:c r="K261" s="28" t="n">
        <x:f>'02a_CSP_Contract_Alloc'!K261</x:f>
        <x:v>211.90377590591999</x:v>
      </x:c>
      <x:c r="L261" s="28" t="n">
        <x:f>SUMIFS('02a_CSP_Contract_Alloc'!$K$2:$K$305,'02a_CSP_Contract_Alloc'!$B$2:$B$305,B261,'02a_CSP_Contract_Alloc'!$C$2:$C$305,C261,'02a_CSP_Contract_Alloc'!$D$2:$D$305,D261)</x:f>
        <x:v>211.90377590591999</x:v>
      </x:c>
      <x:c r="M261" s="6" t="n">
        <x:f>IF(L261&gt;0,K261/L261,0)</x:f>
        <x:v>1</x:v>
      </x:c>
      <x:c r="N261" s="28" t="n">
        <x:f>F261*M261</x:f>
        <x:v>698.5495081967215</x:v>
      </x:c>
      <x:c r="O261" s="5" t="str">
        <x:f>'02a_CSP_Contract_Alloc'!L261</x:f>
        <x:v>epoch_csp_total_power_x_user_contract_share_seed</x:v>
      </x:c>
      <x:c r="P261" s="5" t="inlineStr">
        <x:is>
          <x:t xml:space="preserve">AI company inference power is normalized across CSPs by CSP total power * AI contract share * inference share.</x:t>
        </x:is>
      </x:c>
    </x:row>
    <x:row r="262">
      <x:c r="A262" s="5" t="str">
        <x:f>'02a_CSP_Contract_Alloc'!A262</x:f>
        <x:v>Bear|xAI|2030|SpaceXAI</x:v>
      </x:c>
      <x:c r="B262" s="5" t="str">
        <x:f>'02a_CSP_Contract_Alloc'!B262</x:f>
        <x:v>Bear</x:v>
      </x:c>
      <x:c r="C262" s="5" t="str">
        <x:f>'02a_CSP_Contract_Alloc'!C262</x:f>
        <x:v>xAI</x:v>
      </x:c>
      <x:c r="D262" s="5" t="n">
        <x:f>'02a_CSP_Contract_Alloc'!D262</x:f>
        <x:v>2030</x:v>
      </x:c>
      <x:c r="E262" s="5" t="str">
        <x:f>'02a_CSP_Contract_Alloc'!E262</x:f>
        <x:v>SpaceXAI</x:v>
      </x:c>
      <x:c r="F262" s="28" t="n">
        <x:f>SUMPRODUCT(('02_Inputs'!$A$2:$A$181=B262)*('02_Inputs'!$B$2:$B$181=C262)*('02_Inputs'!$C$2:$C$181=D262)*'02_Inputs'!$D$2:$D$181*'02_Inputs'!$E$2:$E$181/'02_Inputs'!$F$2:$F$181*'02_Inputs'!$G$2:$G$181*'02_Inputs'!$H$2:$H$181*1000)</x:f>
        <x:v>856.9672089344261</x:v>
      </x:c>
      <x:c r="G262" s="28" t="n">
        <x:f>'02a_CSP_Contract_Alloc'!F262</x:f>
        <x:v>1286</x:v>
      </x:c>
      <x:c r="H262" s="6" t="n">
        <x:f>'02a_CSP_Contract_Alloc'!G262</x:f>
        <x:v>0.24520451</x:v>
      </x:c>
      <x:c r="I262" s="28" t="n">
        <x:f>'02a_CSP_Contract_Alloc'!H262</x:f>
        <x:v>315.33299986</x:v>
      </x:c>
      <x:c r="J262" s="6" t="n">
        <x:f>'02a_CSP_Contract_Alloc'!I262</x:f>
        <x:v>0.6</x:v>
      </x:c>
      <x:c r="K262" s="28" t="n">
        <x:f>'02a_CSP_Contract_Alloc'!K262</x:f>
        <x:v>189.199799916</x:v>
      </x:c>
      <x:c r="L262" s="28" t="n">
        <x:f>SUMIFS('02a_CSP_Contract_Alloc'!$K$2:$K$305,'02a_CSP_Contract_Alloc'!$B$2:$B$305,B262,'02a_CSP_Contract_Alloc'!$C$2:$C$305,C262,'02a_CSP_Contract_Alloc'!$D$2:$D$305,D262)</x:f>
        <x:v>189.199799916</x:v>
      </x:c>
      <x:c r="M262" s="6" t="n">
        <x:f>IF(L262&gt;0,K262/L262,0)</x:f>
        <x:v>1</x:v>
      </x:c>
      <x:c r="N262" s="28" t="n">
        <x:f>F262*M262</x:f>
        <x:v>856.9672089344261</x:v>
      </x:c>
      <x:c r="O262" s="5" t="str">
        <x:f>'02a_CSP_Contract_Alloc'!L262</x:f>
        <x:v>epoch_csp_total_power_x_user_contract_share_seed</x:v>
      </x:c>
      <x:c r="P262" s="5" t="inlineStr">
        <x:is>
          <x:t xml:space="preserve">AI company inference power is normalized across CSPs by CSP total power * AI contract share * inference share.</x:t>
        </x:is>
      </x:c>
    </x:row>
    <x:row r="263">
      <x:c r="A263" s="5" t="str">
        <x:f>'02a_CSP_Contract_Alloc'!A263</x:f>
        <x:v>Base|xAI|2030|SpaceXAI</x:v>
      </x:c>
      <x:c r="B263" s="5" t="str">
        <x:f>'02a_CSP_Contract_Alloc'!B263</x:f>
        <x:v>Base</x:v>
      </x:c>
      <x:c r="C263" s="5" t="str">
        <x:f>'02a_CSP_Contract_Alloc'!C263</x:f>
        <x:v>xAI</x:v>
      </x:c>
      <x:c r="D263" s="5" t="n">
        <x:f>'02a_CSP_Contract_Alloc'!D263</x:f>
        <x:v>2030</x:v>
      </x:c>
      <x:c r="E263" s="5" t="str">
        <x:f>'02a_CSP_Contract_Alloc'!E263</x:f>
        <x:v>SpaceXAI</x:v>
      </x:c>
      <x:c r="F263" s="28" t="n">
        <x:f>SUMPRODUCT(('02_Inputs'!$A$2:$A$181=B263)*('02_Inputs'!$B$2:$B$181=C263)*('02_Inputs'!$C$2:$C$181=D263)*'02_Inputs'!$D$2:$D$181*'02_Inputs'!$E$2:$E$181/'02_Inputs'!$F$2:$F$181*'02_Inputs'!$G$2:$G$181*'02_Inputs'!$H$2:$H$181*1000)</x:f>
        <x:v>1219.262290204918</x:v>
      </x:c>
      <x:c r="G263" s="28" t="n">
        <x:f>'02a_CSP_Contract_Alloc'!F263</x:f>
        <x:v>1286</x:v>
      </x:c>
      <x:c r="H263" s="6" t="n">
        <x:f>'02a_CSP_Contract_Alloc'!G263</x:f>
        <x:v>0.24520451</x:v>
      </x:c>
      <x:c r="I263" s="28" t="n">
        <x:f>'02a_CSP_Contract_Alloc'!H263</x:f>
        <x:v>315.33299986</x:v>
      </x:c>
      <x:c r="J263" s="6" t="n">
        <x:f>'02a_CSP_Contract_Alloc'!I263</x:f>
        <x:v>0.7</x:v>
      </x:c>
      <x:c r="K263" s="28" t="n">
        <x:f>'02a_CSP_Contract_Alloc'!K263</x:f>
        <x:v>220.73309990199996</x:v>
      </x:c>
      <x:c r="L263" s="28" t="n">
        <x:f>SUMIFS('02a_CSP_Contract_Alloc'!$K$2:$K$305,'02a_CSP_Contract_Alloc'!$B$2:$B$305,B263,'02a_CSP_Contract_Alloc'!$C$2:$C$305,C263,'02a_CSP_Contract_Alloc'!$D$2:$D$305,D263)</x:f>
        <x:v>220.73309990199996</x:v>
      </x:c>
      <x:c r="M263" s="6" t="n">
        <x:f>IF(L263&gt;0,K263/L263,0)</x:f>
        <x:v>1</x:v>
      </x:c>
      <x:c r="N263" s="28" t="n">
        <x:f>F263*M263</x:f>
        <x:v>1219.262290204918</x:v>
      </x:c>
      <x:c r="O263" s="5" t="str">
        <x:f>'02a_CSP_Contract_Alloc'!L263</x:f>
        <x:v>epoch_csp_total_power_x_user_contract_share_seed</x:v>
      </x:c>
      <x:c r="P263" s="5" t="inlineStr">
        <x:is>
          <x:t xml:space="preserve">AI company inference power is normalized across CSPs by CSP total power * AI contract share * inference share.</x:t>
        </x:is>
      </x:c>
    </x:row>
    <x:row r="264">
      <x:c r="A264" s="5" t="str">
        <x:f>'02a_CSP_Contract_Alloc'!A264</x:f>
        <x:v>Bull|xAI|2030|SpaceXAI</x:v>
      </x:c>
      <x:c r="B264" s="5" t="str">
        <x:f>'02a_CSP_Contract_Alloc'!B264</x:f>
        <x:v>Bull</x:v>
      </x:c>
      <x:c r="C264" s="5" t="str">
        <x:f>'02a_CSP_Contract_Alloc'!C264</x:f>
        <x:v>xAI</x:v>
      </x:c>
      <x:c r="D264" s="5" t="n">
        <x:f>'02a_CSP_Contract_Alloc'!D264</x:f>
        <x:v>2030</x:v>
      </x:c>
      <x:c r="E264" s="5" t="str">
        <x:f>'02a_CSP_Contract_Alloc'!E264</x:f>
        <x:v>SpaceXAI</x:v>
      </x:c>
      <x:c r="F264" s="28" t="n">
        <x:f>SUMPRODUCT(('02_Inputs'!$A$2:$A$181=B264)*('02_Inputs'!$B$2:$B$181=C264)*('02_Inputs'!$C$2:$C$181=D264)*'02_Inputs'!$D$2:$D$181*'02_Inputs'!$E$2:$E$181/'02_Inputs'!$F$2:$F$181*'02_Inputs'!$G$2:$G$181*'02_Inputs'!$H$2:$H$181*1000)</x:f>
        <x:v>1603.1557322704919</x:v>
      </x:c>
      <x:c r="G264" s="28" t="n">
        <x:f>'02a_CSP_Contract_Alloc'!F264</x:f>
        <x:v>1286</x:v>
      </x:c>
      <x:c r="H264" s="6" t="n">
        <x:f>'02a_CSP_Contract_Alloc'!G264</x:f>
        <x:v>0.24520451</x:v>
      </x:c>
      <x:c r="I264" s="28" t="n">
        <x:f>'02a_CSP_Contract_Alloc'!H264</x:f>
        <x:v>315.33299986</x:v>
      </x:c>
      <x:c r="J264" s="6" t="n">
        <x:f>'02a_CSP_Contract_Alloc'!I264</x:f>
        <x:v>0.78</x:v>
      </x:c>
      <x:c r="K264" s="28" t="n">
        <x:f>'02a_CSP_Contract_Alloc'!K264</x:f>
        <x:v>245.9597398908</x:v>
      </x:c>
      <x:c r="L264" s="28" t="n">
        <x:f>SUMIFS('02a_CSP_Contract_Alloc'!$K$2:$K$305,'02a_CSP_Contract_Alloc'!$B$2:$B$305,B264,'02a_CSP_Contract_Alloc'!$C$2:$C$305,C264,'02a_CSP_Contract_Alloc'!$D$2:$D$305,D264)</x:f>
        <x:v>245.9597398908</x:v>
      </x:c>
      <x:c r="M264" s="6" t="n">
        <x:f>IF(L264&gt;0,K264/L264,0)</x:f>
        <x:v>1</x:v>
      </x:c>
      <x:c r="N264" s="28" t="n">
        <x:f>F264*M264</x:f>
        <x:v>1603.1557322704919</x:v>
      </x:c>
      <x:c r="O264" s="5" t="str">
        <x:f>'02a_CSP_Contract_Alloc'!L264</x:f>
        <x:v>epoch_csp_total_power_x_user_contract_share_seed</x:v>
      </x:c>
      <x:c r="P264" s="5" t="inlineStr">
        <x:is>
          <x:t xml:space="preserve">AI company inference power is normalized across CSPs by CSP total power * AI contract share * inference share.</x:t>
        </x:is>
      </x:c>
    </x:row>
    <x:row r="265">
      <x:c r="A265" s="5" t="str">
        <x:f>'02a_CSP_Contract_Alloc'!A265</x:f>
        <x:v>Grid-Constrained / Efficiency-Upside|xAI|2030|SpaceXAI</x:v>
      </x:c>
      <x:c r="B265" s="5" t="str">
        <x:f>'02a_CSP_Contract_Alloc'!B265</x:f>
        <x:v>Grid-Constrained / Efficiency-Upside</x:v>
      </x:c>
      <x:c r="C265" s="5" t="str">
        <x:f>'02a_CSP_Contract_Alloc'!C265</x:f>
        <x:v>xAI</x:v>
      </x:c>
      <x:c r="D265" s="5" t="n">
        <x:f>'02a_CSP_Contract_Alloc'!D265</x:f>
        <x:v>2030</x:v>
      </x:c>
      <x:c r="E265" s="5" t="str">
        <x:f>'02a_CSP_Contract_Alloc'!E265</x:f>
        <x:v>SpaceXAI</x:v>
      </x:c>
      <x:c r="F265" s="28" t="n">
        <x:f>SUMPRODUCT(('02_Inputs'!$A$2:$A$181=B265)*('02_Inputs'!$B$2:$B$181=C265)*('02_Inputs'!$C$2:$C$181=D265)*'02_Inputs'!$D$2:$D$181*'02_Inputs'!$E$2:$E$181/'02_Inputs'!$F$2:$F$181*'02_Inputs'!$G$2:$G$181*'02_Inputs'!$H$2:$H$181*1000)</x:f>
        <x:v>928.0327868852459</x:v>
      </x:c>
      <x:c r="G265" s="28" t="n">
        <x:f>'02a_CSP_Contract_Alloc'!F265</x:f>
        <x:v>1286</x:v>
      </x:c>
      <x:c r="H265" s="6" t="n">
        <x:f>'02a_CSP_Contract_Alloc'!G265</x:f>
        <x:v>0.24520451</x:v>
      </x:c>
      <x:c r="I265" s="28" t="n">
        <x:f>'02a_CSP_Contract_Alloc'!H265</x:f>
        <x:v>315.33299986</x:v>
      </x:c>
      <x:c r="J265" s="6" t="n">
        <x:f>'02a_CSP_Contract_Alloc'!I265</x:f>
        <x:v>0.74</x:v>
      </x:c>
      <x:c r="K265" s="28" t="n">
        <x:f>'02a_CSP_Contract_Alloc'!K265</x:f>
        <x:v>233.34641989639996</x:v>
      </x:c>
      <x:c r="L265" s="28" t="n">
        <x:f>SUMIFS('02a_CSP_Contract_Alloc'!$K$2:$K$305,'02a_CSP_Contract_Alloc'!$B$2:$B$305,B265,'02a_CSP_Contract_Alloc'!$C$2:$C$305,C265,'02a_CSP_Contract_Alloc'!$D$2:$D$305,D265)</x:f>
        <x:v>233.34641989639996</x:v>
      </x:c>
      <x:c r="M265" s="6" t="n">
        <x:f>IF(L265&gt;0,K265/L265,0)</x:f>
        <x:v>1</x:v>
      </x:c>
      <x:c r="N265" s="28" t="n">
        <x:f>F265*M265</x:f>
        <x:v>928.0327868852459</x:v>
      </x:c>
      <x:c r="O265" s="5" t="str">
        <x:f>'02a_CSP_Contract_Alloc'!L265</x:f>
        <x:v>epoch_csp_total_power_x_user_contract_share_seed</x:v>
      </x:c>
      <x:c r="P265" s="5" t="inlineStr">
        <x:is>
          <x:t xml:space="preserve">AI company inference power is normalized across CSPs by CSP total power * AI contract share * inference share.</x:t>
        </x:is>
      </x:c>
    </x:row>
    <x:row r="266">
      <x:c r="A266" s="5" t="str">
        <x:f>'02a_CSP_Contract_Alloc'!A266</x:f>
        <x:v>Bear|DeepSeek|2026|Legacy company envelope - DeepSeek</x:v>
      </x:c>
      <x:c r="B266" s="5" t="str">
        <x:f>'02a_CSP_Contract_Alloc'!B266</x:f>
        <x:v>Bear</x:v>
      </x:c>
      <x:c r="C266" s="5" t="str">
        <x:f>'02a_CSP_Contract_Alloc'!C266</x:f>
        <x:v>DeepSeek</x:v>
      </x:c>
      <x:c r="D266" s="5" t="n">
        <x:f>'02a_CSP_Contract_Alloc'!D266</x:f>
        <x:v>2026</x:v>
      </x:c>
      <x:c r="E266" s="5" t="str">
        <x:f>'02a_CSP_Contract_Alloc'!E266</x:f>
        <x:v>Legacy company envelope - DeepSeek</x:v>
      </x:c>
      <x:c r="F266" s="28" t="n">
        <x:f>SUMPRODUCT(('02_Inputs'!$A$2:$A$181=B266)*('02_Inputs'!$B$2:$B$181=C266)*('02_Inputs'!$C$2:$C$181=D266)*'02_Inputs'!$D$2:$D$181*'02_Inputs'!$E$2:$E$181/'02_Inputs'!$F$2:$F$181*'02_Inputs'!$G$2:$G$181*'02_Inputs'!$H$2:$H$181*1000)</x:f>
        <x:v>48.208064516129035</x:v>
      </x:c>
      <x:c r="G266" s="28" t="n">
        <x:f>'02a_CSP_Contract_Alloc'!F266</x:f>
        <x:v>89</x:v>
      </x:c>
      <x:c r="H266" s="6" t="n">
        <x:f>'02a_CSP_Contract_Alloc'!G266</x:f>
        <x:v>1</x:v>
      </x:c>
      <x:c r="I266" s="28" t="n">
        <x:f>'02a_CSP_Contract_Alloc'!H266</x:f>
        <x:v>89</x:v>
      </x:c>
      <x:c r="J266" s="6" t="n">
        <x:f>'02a_CSP_Contract_Alloc'!I266</x:f>
        <x:v>0.54</x:v>
      </x:c>
      <x:c r="K266" s="28" t="n">
        <x:f>'02a_CSP_Contract_Alloc'!K266</x:f>
        <x:v>48.06</x:v>
      </x:c>
      <x:c r="L266" s="28" t="n">
        <x:f>SUMIFS('02a_CSP_Contract_Alloc'!$K$2:$K$305,'02a_CSP_Contract_Alloc'!$B$2:$B$305,B266,'02a_CSP_Contract_Alloc'!$C$2:$C$305,C266,'02a_CSP_Contract_Alloc'!$D$2:$D$305,D266)</x:f>
        <x:v>48.06</x:v>
      </x:c>
      <x:c r="M266" s="6" t="n">
        <x:f>IF(L266&gt;0,K266/L266,0)</x:f>
        <x:v>1</x:v>
      </x:c>
      <x:c r="N266" s="28" t="n">
        <x:f>F266*M266</x:f>
        <x:v>48.208064516129035</x:v>
      </x:c>
      <x:c r="O266" s="5" t="str">
        <x:f>'02a_CSP_Contract_Alloc'!L266</x:f>
        <x:v>legacy_company_envelope_fallback</x:v>
      </x:c>
      <x:c r="P266" s="5" t="inlineStr">
        <x:is>
          <x:t xml:space="preserve">AI company inference power is normalized across CSPs by CSP total power * AI contract share * inference share.</x:t>
        </x:is>
      </x:c>
    </x:row>
    <x:row r="267">
      <x:c r="A267" s="5" t="str">
        <x:f>'02a_CSP_Contract_Alloc'!A267</x:f>
        <x:v>Bear|DeepSeek|2027|Legacy company envelope - DeepSeek</x:v>
      </x:c>
      <x:c r="B267" s="5" t="str">
        <x:f>'02a_CSP_Contract_Alloc'!B267</x:f>
        <x:v>Bear</x:v>
      </x:c>
      <x:c r="C267" s="5" t="str">
        <x:f>'02a_CSP_Contract_Alloc'!C267</x:f>
        <x:v>DeepSeek</x:v>
      </x:c>
      <x:c r="D267" s="5" t="n">
        <x:f>'02a_CSP_Contract_Alloc'!D267</x:f>
        <x:v>2027</x:v>
      </x:c>
      <x:c r="E267" s="5" t="str">
        <x:f>'02a_CSP_Contract_Alloc'!E267</x:f>
        <x:v>Legacy company envelope - DeepSeek</x:v>
      </x:c>
      <x:c r="F267" s="28" t="n">
        <x:f>SUMPRODUCT(('02_Inputs'!$A$2:$A$181=B267)*('02_Inputs'!$B$2:$B$181=C267)*('02_Inputs'!$C$2:$C$181=D267)*'02_Inputs'!$D$2:$D$181*'02_Inputs'!$E$2:$E$181/'02_Inputs'!$F$2:$F$181*'02_Inputs'!$G$2:$G$181*'02_Inputs'!$H$2:$H$181*1000)</x:f>
        <x:v>140.42830645161288</x:v>
      </x:c>
      <x:c r="G267" s="28" t="n">
        <x:f>'02a_CSP_Contract_Alloc'!F267</x:f>
        <x:v>240</x:v>
      </x:c>
      <x:c r="H267" s="6" t="n">
        <x:f>'02a_CSP_Contract_Alloc'!G267</x:f>
        <x:v>1</x:v>
      </x:c>
      <x:c r="I267" s="28" t="n">
        <x:f>'02a_CSP_Contract_Alloc'!H267</x:f>
        <x:v>240</x:v>
      </x:c>
      <x:c r="J267" s="6" t="n">
        <x:f>'02a_CSP_Contract_Alloc'!I267</x:f>
        <x:v>0.585</x:v>
      </x:c>
      <x:c r="K267" s="28" t="n">
        <x:f>'02a_CSP_Contract_Alloc'!K267</x:f>
        <x:v>140.39999999999998</x:v>
      </x:c>
      <x:c r="L267" s="28" t="n">
        <x:f>SUMIFS('02a_CSP_Contract_Alloc'!$K$2:$K$305,'02a_CSP_Contract_Alloc'!$B$2:$B$305,B267,'02a_CSP_Contract_Alloc'!$C$2:$C$305,C267,'02a_CSP_Contract_Alloc'!$D$2:$D$305,D267)</x:f>
        <x:v>140.39999999999998</x:v>
      </x:c>
      <x:c r="M267" s="6" t="n">
        <x:f>IF(L267&gt;0,K267/L267,0)</x:f>
        <x:v>1</x:v>
      </x:c>
      <x:c r="N267" s="28" t="n">
        <x:f>F267*M267</x:f>
        <x:v>140.42830645161288</x:v>
      </x:c>
      <x:c r="O267" s="5" t="str">
        <x:f>'02a_CSP_Contract_Alloc'!L267</x:f>
        <x:v>legacy_company_envelope_fallback</x:v>
      </x:c>
      <x:c r="P267" s="5" t="inlineStr">
        <x:is>
          <x:t xml:space="preserve">AI company inference power is normalized across CSPs by CSP total power * AI contract share * inference share.</x:t>
        </x:is>
      </x:c>
    </x:row>
    <x:row r="268">
      <x:c r="A268" s="5" t="str">
        <x:f>'02a_CSP_Contract_Alloc'!A268</x:f>
        <x:v>Bear|DeepSeek|2028|Legacy company envelope - DeepSeek</x:v>
      </x:c>
      <x:c r="B268" s="5" t="str">
        <x:f>'02a_CSP_Contract_Alloc'!B268</x:f>
        <x:v>Bear</x:v>
      </x:c>
      <x:c r="C268" s="5" t="str">
        <x:f>'02a_CSP_Contract_Alloc'!C268</x:f>
        <x:v>DeepSeek</x:v>
      </x:c>
      <x:c r="D268" s="5" t="n">
        <x:f>'02a_CSP_Contract_Alloc'!D268</x:f>
        <x:v>2028</x:v>
      </x:c>
      <x:c r="E268" s="5" t="str">
        <x:f>'02a_CSP_Contract_Alloc'!E268</x:f>
        <x:v>Legacy company envelope - DeepSeek</x:v>
      </x:c>
      <x:c r="F268" s="28" t="n">
        <x:f>SUMPRODUCT(('02_Inputs'!$A$2:$A$181=B268)*('02_Inputs'!$B$2:$B$181=C268)*('02_Inputs'!$C$2:$C$181=D268)*'02_Inputs'!$D$2:$D$181*'02_Inputs'!$E$2:$E$181/'02_Inputs'!$F$2:$F$181*'02_Inputs'!$G$2:$G$181*'02_Inputs'!$H$2:$H$181*1000)</x:f>
        <x:v>242.05209614927418</x:v>
      </x:c>
      <x:c r="G268" s="28" t="n">
        <x:f>'02a_CSP_Contract_Alloc'!F268</x:f>
        <x:v>384</x:v>
      </x:c>
      <x:c r="H268" s="6" t="n">
        <x:f>'02a_CSP_Contract_Alloc'!G268</x:f>
        <x:v>1</x:v>
      </x:c>
      <x:c r="I268" s="28" t="n">
        <x:f>'02a_CSP_Contract_Alloc'!H268</x:f>
        <x:v>384</x:v>
      </x:c>
      <x:c r="J268" s="6" t="n">
        <x:f>'02a_CSP_Contract_Alloc'!I268</x:f>
        <x:v>0.63</x:v>
      </x:c>
      <x:c r="K268" s="28" t="n">
        <x:f>'02a_CSP_Contract_Alloc'!K268</x:f>
        <x:v>241.92000000000002</x:v>
      </x:c>
      <x:c r="L268" s="28" t="n">
        <x:f>SUMIFS('02a_CSP_Contract_Alloc'!$K$2:$K$305,'02a_CSP_Contract_Alloc'!$B$2:$B$305,B268,'02a_CSP_Contract_Alloc'!$C$2:$C$305,C268,'02a_CSP_Contract_Alloc'!$D$2:$D$305,D268)</x:f>
        <x:v>241.92000000000002</x:v>
      </x:c>
      <x:c r="M268" s="6" t="n">
        <x:f>IF(L268&gt;0,K268/L268,0)</x:f>
        <x:v>1</x:v>
      </x:c>
      <x:c r="N268" s="28" t="n">
        <x:f>F268*M268</x:f>
        <x:v>242.05209614927418</x:v>
      </x:c>
      <x:c r="O268" s="5" t="str">
        <x:f>'02a_CSP_Contract_Alloc'!L268</x:f>
        <x:v>legacy_company_envelope_fallback</x:v>
      </x:c>
      <x:c r="P268" s="5" t="inlineStr">
        <x:is>
          <x:t xml:space="preserve">AI company inference power is normalized across CSPs by CSP total power * AI contract share * inference share.</x:t>
        </x:is>
      </x:c>
    </x:row>
    <x:row r="269">
      <x:c r="A269" s="5" t="str">
        <x:f>'02a_CSP_Contract_Alloc'!A269</x:f>
        <x:v>Bear|DeepSeek|2029|Legacy company envelope - DeepSeek</x:v>
      </x:c>
      <x:c r="B269" s="5" t="str">
        <x:f>'02a_CSP_Contract_Alloc'!B269</x:f>
        <x:v>Bear</x:v>
      </x:c>
      <x:c r="C269" s="5" t="str">
        <x:f>'02a_CSP_Contract_Alloc'!C269</x:f>
        <x:v>DeepSeek</x:v>
      </x:c>
      <x:c r="D269" s="5" t="n">
        <x:f>'02a_CSP_Contract_Alloc'!D269</x:f>
        <x:v>2029</x:v>
      </x:c>
      <x:c r="E269" s="5" t="str">
        <x:f>'02a_CSP_Contract_Alloc'!E269</x:f>
        <x:v>Legacy company envelope - DeepSeek</x:v>
      </x:c>
      <x:c r="F269" s="28" t="n">
        <x:f>SUMPRODUCT(('02_Inputs'!$A$2:$A$181=B269)*('02_Inputs'!$B$2:$B$181=C269)*('02_Inputs'!$C$2:$C$181=D269)*'02_Inputs'!$D$2:$D$181*'02_Inputs'!$E$2:$E$181/'02_Inputs'!$F$2:$F$181*'02_Inputs'!$G$2:$G$181*'02_Inputs'!$H$2:$H$181*1000)</x:f>
        <x:v>351.7403238081654</x:v>
      </x:c>
      <x:c r="G269" s="28" t="n">
        <x:f>'02a_CSP_Contract_Alloc'!F269</x:f>
        <x:v>521</x:v>
      </x:c>
      <x:c r="H269" s="6" t="n">
        <x:f>'02a_CSP_Contract_Alloc'!G269</x:f>
        <x:v>1</x:v>
      </x:c>
      <x:c r="I269" s="28" t="n">
        <x:f>'02a_CSP_Contract_Alloc'!H269</x:f>
        <x:v>521</x:v>
      </x:c>
      <x:c r="J269" s="6" t="n">
        <x:f>'02a_CSP_Contract_Alloc'!I269</x:f>
        <x:v>0.675</x:v>
      </x:c>
      <x:c r="K269" s="28" t="n">
        <x:f>'02a_CSP_Contract_Alloc'!K269</x:f>
        <x:v>351.675</x:v>
      </x:c>
      <x:c r="L269" s="28" t="n">
        <x:f>SUMIFS('02a_CSP_Contract_Alloc'!$K$2:$K$305,'02a_CSP_Contract_Alloc'!$B$2:$B$305,B269,'02a_CSP_Contract_Alloc'!$C$2:$C$305,C269,'02a_CSP_Contract_Alloc'!$D$2:$D$305,D269)</x:f>
        <x:v>351.675</x:v>
      </x:c>
      <x:c r="M269" s="6" t="n">
        <x:f>IF(L269&gt;0,K269/L269,0)</x:f>
        <x:v>1</x:v>
      </x:c>
      <x:c r="N269" s="28" t="n">
        <x:f>F269*M269</x:f>
        <x:v>351.7403238081654</x:v>
      </x:c>
      <x:c r="O269" s="5" t="str">
        <x:f>'02a_CSP_Contract_Alloc'!L269</x:f>
        <x:v>legacy_company_envelope_fallback</x:v>
      </x:c>
      <x:c r="P269" s="5" t="inlineStr">
        <x:is>
          <x:t xml:space="preserve">AI company inference power is normalized across CSPs by CSP total power * AI contract share * inference share.</x:t>
        </x:is>
      </x:c>
    </x:row>
    <x:row r="270">
      <x:c r="A270" s="5" t="str">
        <x:f>'02a_CSP_Contract_Alloc'!A270</x:f>
        <x:v>Bear|DeepSeek|2030|Legacy company envelope - DeepSeek</x:v>
      </x:c>
      <x:c r="B270" s="5" t="str">
        <x:f>'02a_CSP_Contract_Alloc'!B270</x:f>
        <x:v>Bear</x:v>
      </x:c>
      <x:c r="C270" s="5" t="str">
        <x:f>'02a_CSP_Contract_Alloc'!C270</x:f>
        <x:v>DeepSeek</x:v>
      </x:c>
      <x:c r="D270" s="5" t="n">
        <x:f>'02a_CSP_Contract_Alloc'!D270</x:f>
        <x:v>2030</x:v>
      </x:c>
      <x:c r="E270" s="5" t="str">
        <x:f>'02a_CSP_Contract_Alloc'!E270</x:f>
        <x:v>Legacy company envelope - DeepSeek</x:v>
      </x:c>
      <x:c r="F270" s="28" t="n">
        <x:f>SUMPRODUCT(('02_Inputs'!$A$2:$A$181=B270)*('02_Inputs'!$B$2:$B$181=C270)*('02_Inputs'!$C$2:$C$181=D270)*'02_Inputs'!$D$2:$D$181*'02_Inputs'!$E$2:$E$181/'02_Inputs'!$F$2:$F$181*'02_Inputs'!$G$2:$G$181*'02_Inputs'!$H$2:$H$181*1000)</x:f>
        <x:v>468.5109705987096</x:v>
      </x:c>
      <x:c r="G270" s="28" t="n">
        <x:f>'02a_CSP_Contract_Alloc'!F270</x:f>
        <x:v>651</x:v>
      </x:c>
      <x:c r="H270" s="6" t="n">
        <x:f>'02a_CSP_Contract_Alloc'!G270</x:f>
        <x:v>1</x:v>
      </x:c>
      <x:c r="I270" s="28" t="n">
        <x:f>'02a_CSP_Contract_Alloc'!H270</x:f>
        <x:v>651</x:v>
      </x:c>
      <x:c r="J270" s="6" t="n">
        <x:f>'02a_CSP_Contract_Alloc'!I270</x:f>
        <x:v>0.72</x:v>
      </x:c>
      <x:c r="K270" s="28" t="n">
        <x:f>'02a_CSP_Contract_Alloc'!K270</x:f>
        <x:v>468.71999999999997</x:v>
      </x:c>
      <x:c r="L270" s="28" t="n">
        <x:f>SUMIFS('02a_CSP_Contract_Alloc'!$K$2:$K$305,'02a_CSP_Contract_Alloc'!$B$2:$B$305,B270,'02a_CSP_Contract_Alloc'!$C$2:$C$305,C270,'02a_CSP_Contract_Alloc'!$D$2:$D$305,D270)</x:f>
        <x:v>468.71999999999997</x:v>
      </x:c>
      <x:c r="M270" s="6" t="n">
        <x:f>IF(L270&gt;0,K270/L270,0)</x:f>
        <x:v>1</x:v>
      </x:c>
      <x:c r="N270" s="28" t="n">
        <x:f>F270*M270</x:f>
        <x:v>468.5109705987096</x:v>
      </x:c>
      <x:c r="O270" s="5" t="str">
        <x:f>'02a_CSP_Contract_Alloc'!L270</x:f>
        <x:v>legacy_company_envelope_fallback</x:v>
      </x:c>
      <x:c r="P270" s="5" t="inlineStr">
        <x:is>
          <x:t xml:space="preserve">AI company inference power is normalized across CSPs by CSP total power * AI contract share * inference share.</x:t>
        </x:is>
      </x:c>
    </x:row>
    <x:row r="271">
      <x:c r="A271" s="5" t="str">
        <x:f>'02a_CSP_Contract_Alloc'!A271</x:f>
        <x:v>Bear|Tencent|2026|Legacy company envelope - Tencent</x:v>
      </x:c>
      <x:c r="B271" s="5" t="str">
        <x:f>'02a_CSP_Contract_Alloc'!B271</x:f>
        <x:v>Bear</x:v>
      </x:c>
      <x:c r="C271" s="5" t="str">
        <x:f>'02a_CSP_Contract_Alloc'!C271</x:f>
        <x:v>Tencent</x:v>
      </x:c>
      <x:c r="D271" s="5" t="n">
        <x:f>'02a_CSP_Contract_Alloc'!D271</x:f>
        <x:v>2026</x:v>
      </x:c>
      <x:c r="E271" s="5" t="str">
        <x:f>'02a_CSP_Contract_Alloc'!E271</x:f>
        <x:v>Legacy company envelope - Tencent</x:v>
      </x:c>
      <x:c r="F271" s="28" t="n">
        <x:f>SUMPRODUCT(('02_Inputs'!$A$2:$A$181=B271)*('02_Inputs'!$B$2:$B$181=C271)*('02_Inputs'!$C$2:$C$181=D271)*'02_Inputs'!$D$2:$D$181*'02_Inputs'!$E$2:$E$181/'02_Inputs'!$F$2:$F$181*'02_Inputs'!$G$2:$G$181*'02_Inputs'!$H$2:$H$181*1000)</x:f>
        <x:v>143.82439024390246</x:v>
      </x:c>
      <x:c r="G271" s="28" t="n">
        <x:f>'02a_CSP_Contract_Alloc'!F271</x:f>
        <x:v>277</x:v>
      </x:c>
      <x:c r="H271" s="6" t="n">
        <x:f>'02a_CSP_Contract_Alloc'!G271</x:f>
        <x:v>1</x:v>
      </x:c>
      <x:c r="I271" s="28" t="n">
        <x:f>'02a_CSP_Contract_Alloc'!H271</x:f>
        <x:v>277</x:v>
      </x:c>
      <x:c r="J271" s="6" t="n">
        <x:f>'02a_CSP_Contract_Alloc'!I271</x:f>
        <x:v>0.52</x:v>
      </x:c>
      <x:c r="K271" s="28" t="n">
        <x:f>'02a_CSP_Contract_Alloc'!K271</x:f>
        <x:v>144.04</x:v>
      </x:c>
      <x:c r="L271" s="28" t="n">
        <x:f>SUMIFS('02a_CSP_Contract_Alloc'!$K$2:$K$305,'02a_CSP_Contract_Alloc'!$B$2:$B$305,B271,'02a_CSP_Contract_Alloc'!$C$2:$C$305,C271,'02a_CSP_Contract_Alloc'!$D$2:$D$305,D271)</x:f>
        <x:v>144.04</x:v>
      </x:c>
      <x:c r="M271" s="6" t="n">
        <x:f>IF(L271&gt;0,K271/L271,0)</x:f>
        <x:v>1</x:v>
      </x:c>
      <x:c r="N271" s="28" t="n">
        <x:f>F271*M271</x:f>
        <x:v>143.82439024390246</x:v>
      </x:c>
      <x:c r="O271" s="5" t="str">
        <x:f>'02a_CSP_Contract_Alloc'!L271</x:f>
        <x:v>legacy_company_envelope_fallback</x:v>
      </x:c>
      <x:c r="P271" s="5" t="inlineStr">
        <x:is>
          <x:t xml:space="preserve">AI company inference power is normalized across CSPs by CSP total power * AI contract share * inference share.</x:t>
        </x:is>
      </x:c>
    </x:row>
    <x:row r="272">
      <x:c r="A272" s="5" t="str">
        <x:f>'02a_CSP_Contract_Alloc'!A272</x:f>
        <x:v>Bear|Tencent|2027|Legacy company envelope - Tencent</x:v>
      </x:c>
      <x:c r="B272" s="5" t="str">
        <x:f>'02a_CSP_Contract_Alloc'!B272</x:f>
        <x:v>Bear</x:v>
      </x:c>
      <x:c r="C272" s="5" t="str">
        <x:f>'02a_CSP_Contract_Alloc'!C272</x:f>
        <x:v>Tencent</x:v>
      </x:c>
      <x:c r="D272" s="5" t="n">
        <x:f>'02a_CSP_Contract_Alloc'!D272</x:f>
        <x:v>2027</x:v>
      </x:c>
      <x:c r="E272" s="5" t="str">
        <x:f>'02a_CSP_Contract_Alloc'!E272</x:f>
        <x:v>Legacy company envelope - Tencent</x:v>
      </x:c>
      <x:c r="F272" s="28" t="n">
        <x:f>SUMPRODUCT(('02_Inputs'!$A$2:$A$181=B272)*('02_Inputs'!$B$2:$B$181=C272)*('02_Inputs'!$C$2:$C$181=D272)*'02_Inputs'!$D$2:$D$181*'02_Inputs'!$E$2:$E$181/'02_Inputs'!$F$2:$F$181*'02_Inputs'!$G$2:$G$181*'02_Inputs'!$H$2:$H$181*1000)</x:f>
        <x:v>318.32926829268285</x:v>
      </x:c>
      <x:c r="G272" s="28" t="n">
        <x:f>'02a_CSP_Contract_Alloc'!F272</x:f>
        <x:v>563</x:v>
      </x:c>
      <x:c r="H272" s="6" t="n">
        <x:f>'02a_CSP_Contract_Alloc'!G272</x:f>
        <x:v>1</x:v>
      </x:c>
      <x:c r="I272" s="28" t="n">
        <x:f>'02a_CSP_Contract_Alloc'!H272</x:f>
        <x:v>563</x:v>
      </x:c>
      <x:c r="J272" s="6" t="n">
        <x:f>'02a_CSP_Contract_Alloc'!I272</x:f>
        <x:v>0.565</x:v>
      </x:c>
      <x:c r="K272" s="28" t="n">
        <x:f>'02a_CSP_Contract_Alloc'!K272</x:f>
        <x:v>318.09499999999997</x:v>
      </x:c>
      <x:c r="L272" s="28" t="n">
        <x:f>SUMIFS('02a_CSP_Contract_Alloc'!$K$2:$K$305,'02a_CSP_Contract_Alloc'!$B$2:$B$305,B272,'02a_CSP_Contract_Alloc'!$C$2:$C$305,C272,'02a_CSP_Contract_Alloc'!$D$2:$D$305,D272)</x:f>
        <x:v>318.09499999999997</x:v>
      </x:c>
      <x:c r="M272" s="6" t="n">
        <x:f>IF(L272&gt;0,K272/L272,0)</x:f>
        <x:v>1</x:v>
      </x:c>
      <x:c r="N272" s="28" t="n">
        <x:f>F272*M272</x:f>
        <x:v>318.32926829268285</x:v>
      </x:c>
      <x:c r="O272" s="5" t="str">
        <x:f>'02a_CSP_Contract_Alloc'!L272</x:f>
        <x:v>legacy_company_envelope_fallback</x:v>
      </x:c>
      <x:c r="P272" s="5" t="inlineStr">
        <x:is>
          <x:t xml:space="preserve">AI company inference power is normalized across CSPs by CSP total power * AI contract share * inference share.</x:t>
        </x:is>
      </x:c>
    </x:row>
    <x:row r="273">
      <x:c r="A273" s="5" t="str">
        <x:f>'02a_CSP_Contract_Alloc'!A273</x:f>
        <x:v>Bear|Tencent|2028|Legacy company envelope - Tencent</x:v>
      </x:c>
      <x:c r="B273" s="5" t="str">
        <x:f>'02a_CSP_Contract_Alloc'!B273</x:f>
        <x:v>Bear</x:v>
      </x:c>
      <x:c r="C273" s="5" t="str">
        <x:f>'02a_CSP_Contract_Alloc'!C273</x:f>
        <x:v>Tencent</x:v>
      </x:c>
      <x:c r="D273" s="5" t="n">
        <x:f>'02a_CSP_Contract_Alloc'!D273</x:f>
        <x:v>2028</x:v>
      </x:c>
      <x:c r="E273" s="5" t="str">
        <x:f>'02a_CSP_Contract_Alloc'!E273</x:f>
        <x:v>Legacy company envelope - Tencent</x:v>
      </x:c>
      <x:c r="F273" s="28" t="n">
        <x:f>SUMPRODUCT(('02_Inputs'!$A$2:$A$181=B273)*('02_Inputs'!$B$2:$B$181=C273)*('02_Inputs'!$C$2:$C$181=D273)*'02_Inputs'!$D$2:$D$181*'02_Inputs'!$E$2:$E$181/'02_Inputs'!$F$2:$F$181*'02_Inputs'!$G$2:$G$181*'02_Inputs'!$H$2:$H$181*1000)</x:f>
        <x:v>510.73365520390246</x:v>
      </x:c>
      <x:c r="G273" s="28" t="n">
        <x:f>'02a_CSP_Contract_Alloc'!F273</x:f>
        <x:v>837</x:v>
      </x:c>
      <x:c r="H273" s="6" t="n">
        <x:f>'02a_CSP_Contract_Alloc'!G273</x:f>
        <x:v>1</x:v>
      </x:c>
      <x:c r="I273" s="28" t="n">
        <x:f>'02a_CSP_Contract_Alloc'!H273</x:f>
        <x:v>837</x:v>
      </x:c>
      <x:c r="J273" s="6" t="n">
        <x:f>'02a_CSP_Contract_Alloc'!I273</x:f>
        <x:v>0.61</x:v>
      </x:c>
      <x:c r="K273" s="28" t="n">
        <x:f>'02a_CSP_Contract_Alloc'!K273</x:f>
        <x:v>510.57</x:v>
      </x:c>
      <x:c r="L273" s="28" t="n">
        <x:f>SUMIFS('02a_CSP_Contract_Alloc'!$K$2:$K$305,'02a_CSP_Contract_Alloc'!$B$2:$B$305,B273,'02a_CSP_Contract_Alloc'!$C$2:$C$305,C273,'02a_CSP_Contract_Alloc'!$D$2:$D$305,D273)</x:f>
        <x:v>510.57</x:v>
      </x:c>
      <x:c r="M273" s="6" t="n">
        <x:f>IF(L273&gt;0,K273/L273,0)</x:f>
        <x:v>1</x:v>
      </x:c>
      <x:c r="N273" s="28" t="n">
        <x:f>F273*M273</x:f>
        <x:v>510.73365520390246</x:v>
      </x:c>
      <x:c r="O273" s="5" t="str">
        <x:f>'02a_CSP_Contract_Alloc'!L273</x:f>
        <x:v>legacy_company_envelope_fallback</x:v>
      </x:c>
      <x:c r="P273" s="5" t="inlineStr">
        <x:is>
          <x:t xml:space="preserve">AI company inference power is normalized across CSPs by CSP total power * AI contract share * inference share.</x:t>
        </x:is>
      </x:c>
    </x:row>
    <x:row r="274">
      <x:c r="A274" s="5" t="str">
        <x:f>'02a_CSP_Contract_Alloc'!A274</x:f>
        <x:v>Bear|Tencent|2029|Legacy company envelope - Tencent</x:v>
      </x:c>
      <x:c r="B274" s="5" t="str">
        <x:f>'02a_CSP_Contract_Alloc'!B274</x:f>
        <x:v>Bear</x:v>
      </x:c>
      <x:c r="C274" s="5" t="str">
        <x:f>'02a_CSP_Contract_Alloc'!C274</x:f>
        <x:v>Tencent</x:v>
      </x:c>
      <x:c r="D274" s="5" t="n">
        <x:f>'02a_CSP_Contract_Alloc'!D274</x:f>
        <x:v>2029</x:v>
      </x:c>
      <x:c r="E274" s="5" t="str">
        <x:f>'02a_CSP_Contract_Alloc'!E274</x:f>
        <x:v>Legacy company envelope - Tencent</x:v>
      </x:c>
      <x:c r="F274" s="28" t="n">
        <x:f>SUMPRODUCT(('02_Inputs'!$A$2:$A$181=B274)*('02_Inputs'!$B$2:$B$181=C274)*('02_Inputs'!$C$2:$C$181=D274)*'02_Inputs'!$D$2:$D$181*'02_Inputs'!$E$2:$E$181/'02_Inputs'!$F$2:$F$181*'02_Inputs'!$G$2:$G$181*'02_Inputs'!$H$2:$H$181*1000)</x:f>
        <x:v>718.3912177229269</x:v>
      </x:c>
      <x:c r="G274" s="28" t="n">
        <x:f>'02a_CSP_Contract_Alloc'!F274</x:f>
        <x:v>1097</x:v>
      </x:c>
      <x:c r="H274" s="6" t="n">
        <x:f>'02a_CSP_Contract_Alloc'!G274</x:f>
        <x:v>1</x:v>
      </x:c>
      <x:c r="I274" s="28" t="n">
        <x:f>'02a_CSP_Contract_Alloc'!H274</x:f>
        <x:v>1097</x:v>
      </x:c>
      <x:c r="J274" s="6" t="n">
        <x:f>'02a_CSP_Contract_Alloc'!I274</x:f>
        <x:v>0.655</x:v>
      </x:c>
      <x:c r="K274" s="28" t="n">
        <x:f>'02a_CSP_Contract_Alloc'!K274</x:f>
        <x:v>718.5350000000001</x:v>
      </x:c>
      <x:c r="L274" s="28" t="n">
        <x:f>SUMIFS('02a_CSP_Contract_Alloc'!$K$2:$K$305,'02a_CSP_Contract_Alloc'!$B$2:$B$305,B274,'02a_CSP_Contract_Alloc'!$C$2:$C$305,C274,'02a_CSP_Contract_Alloc'!$D$2:$D$305,D274)</x:f>
        <x:v>718.5350000000001</x:v>
      </x:c>
      <x:c r="M274" s="6" t="n">
        <x:f>IF(L274&gt;0,K274/L274,0)</x:f>
        <x:v>1</x:v>
      </x:c>
      <x:c r="N274" s="28" t="n">
        <x:f>F274*M274</x:f>
        <x:v>718.3912177229269</x:v>
      </x:c>
      <x:c r="O274" s="5" t="str">
        <x:f>'02a_CSP_Contract_Alloc'!L274</x:f>
        <x:v>legacy_company_envelope_fallback</x:v>
      </x:c>
      <x:c r="P274" s="5" t="inlineStr">
        <x:is>
          <x:t xml:space="preserve">AI company inference power is normalized across CSPs by CSP total power * AI contract share * inference share.</x:t>
        </x:is>
      </x:c>
    </x:row>
    <x:row r="275">
      <x:c r="A275" s="5" t="str">
        <x:f>'02a_CSP_Contract_Alloc'!A275</x:f>
        <x:v>Bear|Tencent|2030|Legacy company envelope - Tencent</x:v>
      </x:c>
      <x:c r="B275" s="5" t="str">
        <x:f>'02a_CSP_Contract_Alloc'!B275</x:f>
        <x:v>Bear</x:v>
      </x:c>
      <x:c r="C275" s="5" t="str">
        <x:f>'02a_CSP_Contract_Alloc'!C275</x:f>
        <x:v>Tencent</x:v>
      </x:c>
      <x:c r="D275" s="5" t="n">
        <x:f>'02a_CSP_Contract_Alloc'!D275</x:f>
        <x:v>2030</x:v>
      </x:c>
      <x:c r="E275" s="5" t="str">
        <x:f>'02a_CSP_Contract_Alloc'!E275</x:f>
        <x:v>Legacy company envelope - Tencent</x:v>
      </x:c>
      <x:c r="F275" s="28" t="n">
        <x:f>SUMPRODUCT(('02_Inputs'!$A$2:$A$181=B275)*('02_Inputs'!$B$2:$B$181=C275)*('02_Inputs'!$C$2:$C$181=D275)*'02_Inputs'!$D$2:$D$181*'02_Inputs'!$E$2:$E$181/'02_Inputs'!$F$2:$F$181*'02_Inputs'!$G$2:$G$181*'02_Inputs'!$H$2:$H$181*1000)</x:f>
        <x:v>940.8</x:v>
      </x:c>
      <x:c r="G275" s="28" t="n">
        <x:f>'02a_CSP_Contract_Alloc'!F275</x:f>
        <x:v>1344</x:v>
      </x:c>
      <x:c r="H275" s="6" t="n">
        <x:f>'02a_CSP_Contract_Alloc'!G275</x:f>
        <x:v>1</x:v>
      </x:c>
      <x:c r="I275" s="28" t="n">
        <x:f>'02a_CSP_Contract_Alloc'!H275</x:f>
        <x:v>1344</x:v>
      </x:c>
      <x:c r="J275" s="6" t="n">
        <x:f>'02a_CSP_Contract_Alloc'!I275</x:f>
        <x:v>0.7</x:v>
      </x:c>
      <x:c r="K275" s="28" t="n">
        <x:f>'02a_CSP_Contract_Alloc'!K275</x:f>
        <x:v>940.8</x:v>
      </x:c>
      <x:c r="L275" s="28" t="n">
        <x:f>SUMIFS('02a_CSP_Contract_Alloc'!$K$2:$K$305,'02a_CSP_Contract_Alloc'!$B$2:$B$305,B275,'02a_CSP_Contract_Alloc'!$C$2:$C$305,C275,'02a_CSP_Contract_Alloc'!$D$2:$D$305,D275)</x:f>
        <x:v>940.8</x:v>
      </x:c>
      <x:c r="M275" s="6" t="n">
        <x:f>IF(L275&gt;0,K275/L275,0)</x:f>
        <x:v>1</x:v>
      </x:c>
      <x:c r="N275" s="28" t="n">
        <x:f>F275*M275</x:f>
        <x:v>940.8</x:v>
      </x:c>
      <x:c r="O275" s="5" t="str">
        <x:f>'02a_CSP_Contract_Alloc'!L275</x:f>
        <x:v>legacy_company_envelope_fallback</x:v>
      </x:c>
      <x:c r="P275" s="5" t="inlineStr">
        <x:is>
          <x:t xml:space="preserve">AI company inference power is normalized across CSPs by CSP total power * AI contract share * inference share.</x:t>
        </x:is>
      </x:c>
    </x:row>
    <x:row r="276">
      <x:c r="A276" s="5" t="str">
        <x:f>'02a_CSP_Contract_Alloc'!A276</x:f>
        <x:v>Base|DeepSeek|2026|Legacy company envelope - DeepSeek</x:v>
      </x:c>
      <x:c r="B276" s="5" t="str">
        <x:f>'02a_CSP_Contract_Alloc'!B276</x:f>
        <x:v>Base</x:v>
      </x:c>
      <x:c r="C276" s="5" t="str">
        <x:f>'02a_CSP_Contract_Alloc'!C276</x:f>
        <x:v>DeepSeek</x:v>
      </x:c>
      <x:c r="D276" s="5" t="n">
        <x:f>'02a_CSP_Contract_Alloc'!D276</x:f>
        <x:v>2026</x:v>
      </x:c>
      <x:c r="E276" s="5" t="str">
        <x:f>'02a_CSP_Contract_Alloc'!E276</x:f>
        <x:v>Legacy company envelope - DeepSeek</x:v>
      </x:c>
      <x:c r="F276" s="28" t="n">
        <x:f>SUMPRODUCT(('02_Inputs'!$A$2:$A$181=B276)*('02_Inputs'!$B$2:$B$181=C276)*('02_Inputs'!$C$2:$C$181=D276)*'02_Inputs'!$D$2:$D$181*'02_Inputs'!$E$2:$E$181/'02_Inputs'!$F$2:$F$181*'02_Inputs'!$G$2:$G$181*'02_Inputs'!$H$2:$H$181*1000)</x:f>
        <x:v>61.49999999999999</x:v>
      </x:c>
      <x:c r="G276" s="28" t="n">
        <x:f>'02a_CSP_Contract_Alloc'!F276</x:f>
        <x:v>99</x:v>
      </x:c>
      <x:c r="H276" s="6" t="n">
        <x:f>'02a_CSP_Contract_Alloc'!G276</x:f>
        <x:v>1</x:v>
      </x:c>
      <x:c r="I276" s="28" t="n">
        <x:f>'02a_CSP_Contract_Alloc'!H276</x:f>
        <x:v>99</x:v>
      </x:c>
      <x:c r="J276" s="6" t="n">
        <x:f>'02a_CSP_Contract_Alloc'!I276</x:f>
        <x:v>0.62</x:v>
      </x:c>
      <x:c r="K276" s="28" t="n">
        <x:f>'02a_CSP_Contract_Alloc'!K276</x:f>
        <x:v>61.38</x:v>
      </x:c>
      <x:c r="L276" s="28" t="n">
        <x:f>SUMIFS('02a_CSP_Contract_Alloc'!$K$2:$K$305,'02a_CSP_Contract_Alloc'!$B$2:$B$305,B276,'02a_CSP_Contract_Alloc'!$C$2:$C$305,C276,'02a_CSP_Contract_Alloc'!$D$2:$D$305,D276)</x:f>
        <x:v>61.38</x:v>
      </x:c>
      <x:c r="M276" s="6" t="n">
        <x:f>IF(L276&gt;0,K276/L276,0)</x:f>
        <x:v>1</x:v>
      </x:c>
      <x:c r="N276" s="28" t="n">
        <x:f>F276*M276</x:f>
        <x:v>61.49999999999999</x:v>
      </x:c>
      <x:c r="O276" s="5" t="str">
        <x:f>'02a_CSP_Contract_Alloc'!L276</x:f>
        <x:v>legacy_company_envelope_fallback</x:v>
      </x:c>
      <x:c r="P276" s="5" t="inlineStr">
        <x:is>
          <x:t xml:space="preserve">AI company inference power is normalized across CSPs by CSP total power * AI contract share * inference share.</x:t>
        </x:is>
      </x:c>
    </x:row>
    <x:row r="277">
      <x:c r="A277" s="5" t="str">
        <x:f>'02a_CSP_Contract_Alloc'!A277</x:f>
        <x:v>Base|DeepSeek|2027|Legacy company envelope - DeepSeek</x:v>
      </x:c>
      <x:c r="B277" s="5" t="str">
        <x:f>'02a_CSP_Contract_Alloc'!B277</x:f>
        <x:v>Base</x:v>
      </x:c>
      <x:c r="C277" s="5" t="str">
        <x:f>'02a_CSP_Contract_Alloc'!C277</x:f>
        <x:v>DeepSeek</x:v>
      </x:c>
      <x:c r="D277" s="5" t="n">
        <x:f>'02a_CSP_Contract_Alloc'!D277</x:f>
        <x:v>2027</x:v>
      </x:c>
      <x:c r="E277" s="5" t="str">
        <x:f>'02a_CSP_Contract_Alloc'!E277</x:f>
        <x:v>Legacy company envelope - DeepSeek</x:v>
      </x:c>
      <x:c r="F277" s="28" t="n">
        <x:f>SUMPRODUCT(('02_Inputs'!$A$2:$A$181=B277)*('02_Inputs'!$B$2:$B$181=C277)*('02_Inputs'!$C$2:$C$181=D277)*'02_Inputs'!$D$2:$D$181*'02_Inputs'!$E$2:$E$181/'02_Inputs'!$F$2:$F$181*'02_Inputs'!$G$2:$G$181*'02_Inputs'!$H$2:$H$181*1000)</x:f>
        <x:v>182.54258086669356</x:v>
      </x:c>
      <x:c r="G277" s="28" t="n">
        <x:f>'02a_CSP_Contract_Alloc'!F277</x:f>
        <x:v>273</x:v>
      </x:c>
      <x:c r="H277" s="6" t="n">
        <x:f>'02a_CSP_Contract_Alloc'!G277</x:f>
        <x:v>1</x:v>
      </x:c>
      <x:c r="I277" s="28" t="n">
        <x:f>'02a_CSP_Contract_Alloc'!H277</x:f>
        <x:v>273</x:v>
      </x:c>
      <x:c r="J277" s="6" t="n">
        <x:f>'02a_CSP_Contract_Alloc'!I277</x:f>
        <x:v>0.67</x:v>
      </x:c>
      <x:c r="K277" s="28" t="n">
        <x:f>'02a_CSP_Contract_Alloc'!K277</x:f>
        <x:v>182.91000000000003</x:v>
      </x:c>
      <x:c r="L277" s="28" t="n">
        <x:f>SUMIFS('02a_CSP_Contract_Alloc'!$K$2:$K$305,'02a_CSP_Contract_Alloc'!$B$2:$B$305,B277,'02a_CSP_Contract_Alloc'!$C$2:$C$305,C277,'02a_CSP_Contract_Alloc'!$D$2:$D$305,D277)</x:f>
        <x:v>182.91000000000003</x:v>
      </x:c>
      <x:c r="M277" s="6" t="n">
        <x:f>IF(L277&gt;0,K277/L277,0)</x:f>
        <x:v>1</x:v>
      </x:c>
      <x:c r="N277" s="28" t="n">
        <x:f>F277*M277</x:f>
        <x:v>182.54258086669356</x:v>
      </x:c>
      <x:c r="O277" s="5" t="str">
        <x:f>'02a_CSP_Contract_Alloc'!L277</x:f>
        <x:v>legacy_company_envelope_fallback</x:v>
      </x:c>
      <x:c r="P277" s="5" t="inlineStr">
        <x:is>
          <x:t xml:space="preserve">AI company inference power is normalized across CSPs by CSP total power * AI contract share * inference share.</x:t>
        </x:is>
      </x:c>
    </x:row>
    <x:row r="278">
      <x:c r="A278" s="5" t="str">
        <x:f>'02a_CSP_Contract_Alloc'!A278</x:f>
        <x:v>Base|DeepSeek|2028|Legacy company envelope - DeepSeek</x:v>
      </x:c>
      <x:c r="B278" s="5" t="str">
        <x:f>'02a_CSP_Contract_Alloc'!B278</x:f>
        <x:v>Base</x:v>
      </x:c>
      <x:c r="C278" s="5" t="str">
        <x:f>'02a_CSP_Contract_Alloc'!C278</x:f>
        <x:v>DeepSeek</x:v>
      </x:c>
      <x:c r="D278" s="5" t="n">
        <x:f>'02a_CSP_Contract_Alloc'!D278</x:f>
        <x:v>2028</x:v>
      </x:c>
      <x:c r="E278" s="5" t="str">
        <x:f>'02a_CSP_Contract_Alloc'!E278</x:f>
        <x:v>Legacy company envelope - DeepSeek</x:v>
      </x:c>
      <x:c r="F278" s="28" t="n">
        <x:f>SUMPRODUCT(('02_Inputs'!$A$2:$A$181=B278)*('02_Inputs'!$B$2:$B$181=C278)*('02_Inputs'!$C$2:$C$181=D278)*'02_Inputs'!$D$2:$D$181*'02_Inputs'!$E$2:$E$181/'02_Inputs'!$F$2:$F$181*'02_Inputs'!$G$2:$G$181*'02_Inputs'!$H$2:$H$181*1000)</x:f>
        <x:v>321.3870958219354</x:v>
      </x:c>
      <x:c r="G278" s="28" t="n">
        <x:f>'02a_CSP_Contract_Alloc'!F278</x:f>
        <x:v>446</x:v>
      </x:c>
      <x:c r="H278" s="6" t="n">
        <x:f>'02a_CSP_Contract_Alloc'!G278</x:f>
        <x:v>1</x:v>
      </x:c>
      <x:c r="I278" s="28" t="n">
        <x:f>'02a_CSP_Contract_Alloc'!H278</x:f>
        <x:v>446</x:v>
      </x:c>
      <x:c r="J278" s="6" t="n">
        <x:f>'02a_CSP_Contract_Alloc'!I278</x:f>
        <x:v>0.72</x:v>
      </x:c>
      <x:c r="K278" s="28" t="n">
        <x:f>'02a_CSP_Contract_Alloc'!K278</x:f>
        <x:v>321.12</x:v>
      </x:c>
      <x:c r="L278" s="28" t="n">
        <x:f>SUMIFS('02a_CSP_Contract_Alloc'!$K$2:$K$305,'02a_CSP_Contract_Alloc'!$B$2:$B$305,B278,'02a_CSP_Contract_Alloc'!$C$2:$C$305,C278,'02a_CSP_Contract_Alloc'!$D$2:$D$305,D278)</x:f>
        <x:v>321.12</x:v>
      </x:c>
      <x:c r="M278" s="6" t="n">
        <x:f>IF(L278&gt;0,K278/L278,0)</x:f>
        <x:v>1</x:v>
      </x:c>
      <x:c r="N278" s="28" t="n">
        <x:f>F278*M278</x:f>
        <x:v>321.3870958219354</x:v>
      </x:c>
      <x:c r="O278" s="5" t="str">
        <x:f>'02a_CSP_Contract_Alloc'!L278</x:f>
        <x:v>legacy_company_envelope_fallback</x:v>
      </x:c>
      <x:c r="P278" s="5" t="inlineStr">
        <x:is>
          <x:t xml:space="preserve">AI company inference power is normalized across CSPs by CSP total power * AI contract share * inference share.</x:t>
        </x:is>
      </x:c>
    </x:row>
    <x:row r="279">
      <x:c r="A279" s="5" t="str">
        <x:f>'02a_CSP_Contract_Alloc'!A279</x:f>
        <x:v>Base|DeepSeek|2029|Legacy company envelope - DeepSeek</x:v>
      </x:c>
      <x:c r="B279" s="5" t="str">
        <x:f>'02a_CSP_Contract_Alloc'!B279</x:f>
        <x:v>Base</x:v>
      </x:c>
      <x:c r="C279" s="5" t="str">
        <x:f>'02a_CSP_Contract_Alloc'!C279</x:f>
        <x:v>DeepSeek</x:v>
      </x:c>
      <x:c r="D279" s="5" t="n">
        <x:f>'02a_CSP_Contract_Alloc'!D279</x:f>
        <x:v>2029</x:v>
      </x:c>
      <x:c r="E279" s="5" t="str">
        <x:f>'02a_CSP_Contract_Alloc'!E279</x:f>
        <x:v>Legacy company envelope - DeepSeek</x:v>
      </x:c>
      <x:c r="F279" s="28" t="n">
        <x:f>SUMPRODUCT(('02_Inputs'!$A$2:$A$181=B279)*('02_Inputs'!$B$2:$B$181=C279)*('02_Inputs'!$C$2:$C$181=D279)*'02_Inputs'!$D$2:$D$181*'02_Inputs'!$E$2:$E$181/'02_Inputs'!$F$2:$F$181*'02_Inputs'!$G$2:$G$181*'02_Inputs'!$H$2:$H$181*1000)</x:f>
        <x:v>477.62354584112904</x:v>
      </x:c>
      <x:c r="G279" s="28" t="n">
        <x:f>'02a_CSP_Contract_Alloc'!F279</x:f>
        <x:v>620</x:v>
      </x:c>
      <x:c r="H279" s="6" t="n">
        <x:f>'02a_CSP_Contract_Alloc'!G279</x:f>
        <x:v>1</x:v>
      </x:c>
      <x:c r="I279" s="28" t="n">
        <x:f>'02a_CSP_Contract_Alloc'!H279</x:f>
        <x:v>620</x:v>
      </x:c>
      <x:c r="J279" s="6" t="n">
        <x:f>'02a_CSP_Contract_Alloc'!I279</x:f>
        <x:v>0.77</x:v>
      </x:c>
      <x:c r="K279" s="28" t="n">
        <x:f>'02a_CSP_Contract_Alloc'!K279</x:f>
        <x:v>477.40000000000003</x:v>
      </x:c>
      <x:c r="L279" s="28" t="n">
        <x:f>SUMIFS('02a_CSP_Contract_Alloc'!$K$2:$K$305,'02a_CSP_Contract_Alloc'!$B$2:$B$305,B279,'02a_CSP_Contract_Alloc'!$C$2:$C$305,C279,'02a_CSP_Contract_Alloc'!$D$2:$D$305,D279)</x:f>
        <x:v>477.40000000000003</x:v>
      </x:c>
      <x:c r="M279" s="6" t="n">
        <x:f>IF(L279&gt;0,K279/L279,0)</x:f>
        <x:v>1</x:v>
      </x:c>
      <x:c r="N279" s="28" t="n">
        <x:f>F279*M279</x:f>
        <x:v>477.62354584112904</x:v>
      </x:c>
      <x:c r="O279" s="5" t="str">
        <x:f>'02a_CSP_Contract_Alloc'!L279</x:f>
        <x:v>legacy_company_envelope_fallback</x:v>
      </x:c>
      <x:c r="P279" s="5" t="inlineStr">
        <x:is>
          <x:t xml:space="preserve">AI company inference power is normalized across CSPs by CSP total power * AI contract share * inference share.</x:t>
        </x:is>
      </x:c>
    </x:row>
    <x:row r="280">
      <x:c r="A280" s="5" t="str">
        <x:f>'02a_CSP_Contract_Alloc'!A280</x:f>
        <x:v>Base|DeepSeek|2030|Legacy company envelope - DeepSeek</x:v>
      </x:c>
      <x:c r="B280" s="5" t="str">
        <x:f>'02a_CSP_Contract_Alloc'!B280</x:f>
        <x:v>Base</x:v>
      </x:c>
      <x:c r="C280" s="5" t="str">
        <x:f>'02a_CSP_Contract_Alloc'!C280</x:f>
        <x:v>DeepSeek</x:v>
      </x:c>
      <x:c r="D280" s="5" t="n">
        <x:f>'02a_CSP_Contract_Alloc'!D280</x:f>
        <x:v>2030</x:v>
      </x:c>
      <x:c r="E280" s="5" t="str">
        <x:f>'02a_CSP_Contract_Alloc'!E280</x:f>
        <x:v>Legacy company envelope - DeepSeek</x:v>
      </x:c>
      <x:c r="F280" s="28" t="n">
        <x:f>SUMPRODUCT(('02_Inputs'!$A$2:$A$181=B280)*('02_Inputs'!$B$2:$B$181=C280)*('02_Inputs'!$C$2:$C$181=D280)*'02_Inputs'!$D$2:$D$181*'02_Inputs'!$E$2:$E$181/'02_Inputs'!$F$2:$F$181*'02_Inputs'!$G$2:$G$181*'02_Inputs'!$H$2:$H$181*1000)</x:f>
        <x:v>650.7096806729032</x:v>
      </x:c>
      <x:c r="G280" s="28" t="n">
        <x:f>'02a_CSP_Contract_Alloc'!F280</x:f>
        <x:v>794</x:v>
      </x:c>
      <x:c r="H280" s="6" t="n">
        <x:f>'02a_CSP_Contract_Alloc'!G280</x:f>
        <x:v>1</x:v>
      </x:c>
      <x:c r="I280" s="28" t="n">
        <x:f>'02a_CSP_Contract_Alloc'!H280</x:f>
        <x:v>794</x:v>
      </x:c>
      <x:c r="J280" s="6" t="n">
        <x:f>'02a_CSP_Contract_Alloc'!I280</x:f>
        <x:v>0.82</x:v>
      </x:c>
      <x:c r="K280" s="28" t="n">
        <x:f>'02a_CSP_Contract_Alloc'!K280</x:f>
        <x:v>651.0799999999999</x:v>
      </x:c>
      <x:c r="L280" s="28" t="n">
        <x:f>SUMIFS('02a_CSP_Contract_Alloc'!$K$2:$K$305,'02a_CSP_Contract_Alloc'!$B$2:$B$305,B280,'02a_CSP_Contract_Alloc'!$C$2:$C$305,C280,'02a_CSP_Contract_Alloc'!$D$2:$D$305,D280)</x:f>
        <x:v>651.0799999999999</x:v>
      </x:c>
      <x:c r="M280" s="6" t="n">
        <x:f>IF(L280&gt;0,K280/L280,0)</x:f>
        <x:v>1</x:v>
      </x:c>
      <x:c r="N280" s="28" t="n">
        <x:f>F280*M280</x:f>
        <x:v>650.7096806729032</x:v>
      </x:c>
      <x:c r="O280" s="5" t="str">
        <x:f>'02a_CSP_Contract_Alloc'!L280</x:f>
        <x:v>legacy_company_envelope_fallback</x:v>
      </x:c>
      <x:c r="P280" s="5" t="inlineStr">
        <x:is>
          <x:t xml:space="preserve">AI company inference power is normalized across CSPs by CSP total power * AI contract share * inference share.</x:t>
        </x:is>
      </x:c>
    </x:row>
    <x:row r="281">
      <x:c r="A281" s="5" t="str">
        <x:f>'02a_CSP_Contract_Alloc'!A281</x:f>
        <x:v>Base|Tencent|2026|Legacy company envelope - Tencent</x:v>
      </x:c>
      <x:c r="B281" s="5" t="str">
        <x:f>'02a_CSP_Contract_Alloc'!B281</x:f>
        <x:v>Base</x:v>
      </x:c>
      <x:c r="C281" s="5" t="str">
        <x:f>'02a_CSP_Contract_Alloc'!C281</x:f>
        <x:v>Tencent</x:v>
      </x:c>
      <x:c r="D281" s="5" t="n">
        <x:f>'02a_CSP_Contract_Alloc'!D281</x:f>
        <x:v>2026</x:v>
      </x:c>
      <x:c r="E281" s="5" t="str">
        <x:f>'02a_CSP_Contract_Alloc'!E281</x:f>
        <x:v>Legacy company envelope - Tencent</x:v>
      </x:c>
      <x:c r="F281" s="28" t="n">
        <x:f>SUMPRODUCT(('02_Inputs'!$A$2:$A$181=B281)*('02_Inputs'!$B$2:$B$181=C281)*('02_Inputs'!$C$2:$C$181=D281)*'02_Inputs'!$D$2:$D$181*'02_Inputs'!$E$2:$E$181/'02_Inputs'!$F$2:$F$181*'02_Inputs'!$G$2:$G$181*'02_Inputs'!$H$2:$H$181*1000)</x:f>
        <x:v>184.390243902439</x:v>
      </x:c>
      <x:c r="G281" s="28" t="n">
        <x:f>'02a_CSP_Contract_Alloc'!F281</x:f>
        <x:v>307</x:v>
      </x:c>
      <x:c r="H281" s="6" t="n">
        <x:f>'02a_CSP_Contract_Alloc'!G281</x:f>
        <x:v>1</x:v>
      </x:c>
      <x:c r="I281" s="28" t="n">
        <x:f>'02a_CSP_Contract_Alloc'!H281</x:f>
        <x:v>307</x:v>
      </x:c>
      <x:c r="J281" s="6" t="n">
        <x:f>'02a_CSP_Contract_Alloc'!I281</x:f>
        <x:v>0.6</x:v>
      </x:c>
      <x:c r="K281" s="28" t="n">
        <x:f>'02a_CSP_Contract_Alloc'!K281</x:f>
        <x:v>184.2</x:v>
      </x:c>
      <x:c r="L281" s="28" t="n">
        <x:f>SUMIFS('02a_CSP_Contract_Alloc'!$K$2:$K$305,'02a_CSP_Contract_Alloc'!$B$2:$B$305,B281,'02a_CSP_Contract_Alloc'!$C$2:$C$305,C281,'02a_CSP_Contract_Alloc'!$D$2:$D$305,D281)</x:f>
        <x:v>184.2</x:v>
      </x:c>
      <x:c r="M281" s="6" t="n">
        <x:f>IF(L281&gt;0,K281/L281,0)</x:f>
        <x:v>1</x:v>
      </x:c>
      <x:c r="N281" s="28" t="n">
        <x:f>F281*M281</x:f>
        <x:v>184.390243902439</x:v>
      </x:c>
      <x:c r="O281" s="5" t="str">
        <x:f>'02a_CSP_Contract_Alloc'!L281</x:f>
        <x:v>legacy_company_envelope_fallback</x:v>
      </x:c>
      <x:c r="P281" s="5" t="inlineStr">
        <x:is>
          <x:t xml:space="preserve">AI company inference power is normalized across CSPs by CSP total power * AI contract share * inference share.</x:t>
        </x:is>
      </x:c>
    </x:row>
    <x:row r="282">
      <x:c r="A282" s="5" t="str">
        <x:f>'02a_CSP_Contract_Alloc'!A282</x:f>
        <x:v>Base|Tencent|2027|Legacy company envelope - Tencent</x:v>
      </x:c>
      <x:c r="B282" s="5" t="str">
        <x:f>'02a_CSP_Contract_Alloc'!B282</x:f>
        <x:v>Base</x:v>
      </x:c>
      <x:c r="C282" s="5" t="str">
        <x:f>'02a_CSP_Contract_Alloc'!C282</x:f>
        <x:v>Tencent</x:v>
      </x:c>
      <x:c r="D282" s="5" t="n">
        <x:f>'02a_CSP_Contract_Alloc'!D282</x:f>
        <x:v>2027</x:v>
      </x:c>
      <x:c r="E282" s="5" t="str">
        <x:f>'02a_CSP_Contract_Alloc'!E282</x:f>
        <x:v>Legacy company envelope - Tencent</x:v>
      </x:c>
      <x:c r="F282" s="28" t="n">
        <x:f>SUMPRODUCT(('02_Inputs'!$A$2:$A$181=B282)*('02_Inputs'!$B$2:$B$181=C282)*('02_Inputs'!$C$2:$C$181=D282)*'02_Inputs'!$D$2:$D$181*'02_Inputs'!$E$2:$E$181/'02_Inputs'!$F$2:$F$181*'02_Inputs'!$G$2:$G$181*'02_Inputs'!$H$2:$H$181*1000)</x:f>
        <x:v>416.38048891463416</x:v>
      </x:c>
      <x:c r="G282" s="28" t="n">
        <x:f>'02a_CSP_Contract_Alloc'!F282</x:f>
        <x:v>640</x:v>
      </x:c>
      <x:c r="H282" s="6" t="n">
        <x:f>'02a_CSP_Contract_Alloc'!G282</x:f>
        <x:v>1</x:v>
      </x:c>
      <x:c r="I282" s="28" t="n">
        <x:f>'02a_CSP_Contract_Alloc'!H282</x:f>
        <x:v>640</x:v>
      </x:c>
      <x:c r="J282" s="6" t="n">
        <x:f>'02a_CSP_Contract_Alloc'!I282</x:f>
        <x:v>0.65</x:v>
      </x:c>
      <x:c r="K282" s="28" t="n">
        <x:f>'02a_CSP_Contract_Alloc'!K282</x:f>
        <x:v>416</x:v>
      </x:c>
      <x:c r="L282" s="28" t="n">
        <x:f>SUMIFS('02a_CSP_Contract_Alloc'!$K$2:$K$305,'02a_CSP_Contract_Alloc'!$B$2:$B$305,B282,'02a_CSP_Contract_Alloc'!$C$2:$C$305,C282,'02a_CSP_Contract_Alloc'!$D$2:$D$305,D282)</x:f>
        <x:v>416</x:v>
      </x:c>
      <x:c r="M282" s="6" t="n">
        <x:f>IF(L282&gt;0,K282/L282,0)</x:f>
        <x:v>1</x:v>
      </x:c>
      <x:c r="N282" s="28" t="n">
        <x:f>F282*M282</x:f>
        <x:v>416.38048891463416</x:v>
      </x:c>
      <x:c r="O282" s="5" t="str">
        <x:f>'02a_CSP_Contract_Alloc'!L282</x:f>
        <x:v>legacy_company_envelope_fallback</x:v>
      </x:c>
      <x:c r="P282" s="5" t="inlineStr">
        <x:is>
          <x:t xml:space="preserve">AI company inference power is normalized across CSPs by CSP total power * AI contract share * inference share.</x:t>
        </x:is>
      </x:c>
    </x:row>
    <x:row r="283">
      <x:c r="A283" s="5" t="str">
        <x:f>'02a_CSP_Contract_Alloc'!A283</x:f>
        <x:v>Base|Tencent|2028|Legacy company envelope - Tencent</x:v>
      </x:c>
      <x:c r="B283" s="5" t="str">
        <x:f>'02a_CSP_Contract_Alloc'!B283</x:f>
        <x:v>Base</x:v>
      </x:c>
      <x:c r="C283" s="5" t="str">
        <x:f>'02a_CSP_Contract_Alloc'!C283</x:f>
        <x:v>Tencent</x:v>
      </x:c>
      <x:c r="D283" s="5" t="n">
        <x:f>'02a_CSP_Contract_Alloc'!D283</x:f>
        <x:v>2028</x:v>
      </x:c>
      <x:c r="E283" s="5" t="str">
        <x:f>'02a_CSP_Contract_Alloc'!E283</x:f>
        <x:v>Legacy company envelope - Tencent</x:v>
      </x:c>
      <x:c r="F283" s="28" t="n">
        <x:f>SUMPRODUCT(('02_Inputs'!$A$2:$A$181=B283)*('02_Inputs'!$B$2:$B$181=C283)*('02_Inputs'!$C$2:$C$181=D283)*'02_Inputs'!$D$2:$D$181*'02_Inputs'!$E$2:$E$181/'02_Inputs'!$F$2:$F$181*'02_Inputs'!$G$2:$G$181*'02_Inputs'!$H$2:$H$181*1000)</x:f>
        <x:v>681.2195136292682</x:v>
      </x:c>
      <x:c r="G283" s="28" t="n">
        <x:f>'02a_CSP_Contract_Alloc'!F283</x:f>
        <x:v>973</x:v>
      </x:c>
      <x:c r="H283" s="6" t="n">
        <x:f>'02a_CSP_Contract_Alloc'!G283</x:f>
        <x:v>1</x:v>
      </x:c>
      <x:c r="I283" s="28" t="n">
        <x:f>'02a_CSP_Contract_Alloc'!H283</x:f>
        <x:v>973</x:v>
      </x:c>
      <x:c r="J283" s="6" t="n">
        <x:f>'02a_CSP_Contract_Alloc'!I283</x:f>
        <x:v>0.7</x:v>
      </x:c>
      <x:c r="K283" s="28" t="n">
        <x:f>'02a_CSP_Contract_Alloc'!K283</x:f>
        <x:v>681.0999999999999</x:v>
      </x:c>
      <x:c r="L283" s="28" t="n">
        <x:f>SUMIFS('02a_CSP_Contract_Alloc'!$K$2:$K$305,'02a_CSP_Contract_Alloc'!$B$2:$B$305,B283,'02a_CSP_Contract_Alloc'!$C$2:$C$305,C283,'02a_CSP_Contract_Alloc'!$D$2:$D$305,D283)</x:f>
        <x:v>681.0999999999999</x:v>
      </x:c>
      <x:c r="M283" s="6" t="n">
        <x:f>IF(L283&gt;0,K283/L283,0)</x:f>
        <x:v>1</x:v>
      </x:c>
      <x:c r="N283" s="28" t="n">
        <x:f>F283*M283</x:f>
        <x:v>681.2195136292682</x:v>
      </x:c>
      <x:c r="O283" s="5" t="str">
        <x:f>'02a_CSP_Contract_Alloc'!L283</x:f>
        <x:v>legacy_company_envelope_fallback</x:v>
      </x:c>
      <x:c r="P283" s="5" t="inlineStr">
        <x:is>
          <x:t xml:space="preserve">AI company inference power is normalized across CSPs by CSP total power * AI contract share * inference share.</x:t>
        </x:is>
      </x:c>
    </x:row>
    <x:row r="284">
      <x:c r="A284" s="5" t="str">
        <x:f>'02a_CSP_Contract_Alloc'!A284</x:f>
        <x:v>Base|Tencent|2029|Legacy company envelope - Tencent</x:v>
      </x:c>
      <x:c r="B284" s="5" t="str">
        <x:f>'02a_CSP_Contract_Alloc'!B284</x:f>
        <x:v>Base</x:v>
      </x:c>
      <x:c r="C284" s="5" t="str">
        <x:f>'02a_CSP_Contract_Alloc'!C284</x:f>
        <x:v>Tencent</x:v>
      </x:c>
      <x:c r="D284" s="5" t="n">
        <x:f>'02a_CSP_Contract_Alloc'!D284</x:f>
        <x:v>2029</x:v>
      </x:c>
      <x:c r="E284" s="5" t="str">
        <x:f>'02a_CSP_Contract_Alloc'!E284</x:f>
        <x:v>Legacy company envelope - Tencent</x:v>
      </x:c>
      <x:c r="F284" s="28" t="n">
        <x:f>SUMPRODUCT(('02_Inputs'!$A$2:$A$181=B284)*('02_Inputs'!$B$2:$B$181=C284)*('02_Inputs'!$C$2:$C$181=D284)*'02_Inputs'!$D$2:$D$181*'02_Inputs'!$E$2:$E$181/'02_Inputs'!$F$2:$F$181*'02_Inputs'!$G$2:$G$181*'02_Inputs'!$H$2:$H$181*1000)</x:f>
        <x:v>979.3170711219511</x:v>
      </x:c>
      <x:c r="G284" s="28" t="n">
        <x:f>'02a_CSP_Contract_Alloc'!F284</x:f>
        <x:v>1306</x:v>
      </x:c>
      <x:c r="H284" s="6" t="n">
        <x:f>'02a_CSP_Contract_Alloc'!G284</x:f>
        <x:v>1</x:v>
      </x:c>
      <x:c r="I284" s="28" t="n">
        <x:f>'02a_CSP_Contract_Alloc'!H284</x:f>
        <x:v>1306</x:v>
      </x:c>
      <x:c r="J284" s="6" t="n">
        <x:f>'02a_CSP_Contract_Alloc'!I284</x:f>
        <x:v>0.75</x:v>
      </x:c>
      <x:c r="K284" s="28" t="n">
        <x:f>'02a_CSP_Contract_Alloc'!K284</x:f>
        <x:v>979.5</x:v>
      </x:c>
      <x:c r="L284" s="28" t="n">
        <x:f>SUMIFS('02a_CSP_Contract_Alloc'!$K$2:$K$305,'02a_CSP_Contract_Alloc'!$B$2:$B$305,B284,'02a_CSP_Contract_Alloc'!$C$2:$C$305,C284,'02a_CSP_Contract_Alloc'!$D$2:$D$305,D284)</x:f>
        <x:v>979.5</x:v>
      </x:c>
      <x:c r="M284" s="6" t="n">
        <x:f>IF(L284&gt;0,K284/L284,0)</x:f>
        <x:v>1</x:v>
      </x:c>
      <x:c r="N284" s="28" t="n">
        <x:f>F284*M284</x:f>
        <x:v>979.3170711219511</x:v>
      </x:c>
      <x:c r="O284" s="5" t="str">
        <x:f>'02a_CSP_Contract_Alloc'!L284</x:f>
        <x:v>legacy_company_envelope_fallback</x:v>
      </x:c>
      <x:c r="P284" s="5" t="inlineStr">
        <x:is>
          <x:t xml:space="preserve">AI company inference power is normalized across CSPs by CSP total power * AI contract share * inference share.</x:t>
        </x:is>
      </x:c>
    </x:row>
    <x:row r="285">
      <x:c r="A285" s="5" t="str">
        <x:f>'02a_CSP_Contract_Alloc'!A285</x:f>
        <x:v>Base|Tencent|2030|Legacy company envelope - Tencent</x:v>
      </x:c>
      <x:c r="B285" s="5" t="str">
        <x:f>'02a_CSP_Contract_Alloc'!B285</x:f>
        <x:v>Base</x:v>
      </x:c>
      <x:c r="C285" s="5" t="str">
        <x:f>'02a_CSP_Contract_Alloc'!C285</x:f>
        <x:v>Tencent</x:v>
      </x:c>
      <x:c r="D285" s="5" t="n">
        <x:f>'02a_CSP_Contract_Alloc'!D285</x:f>
        <x:v>2030</x:v>
      </x:c>
      <x:c r="E285" s="5" t="str">
        <x:f>'02a_CSP_Contract_Alloc'!E285</x:f>
        <x:v>Legacy company envelope - Tencent</x:v>
      </x:c>
      <x:c r="F285" s="28" t="n">
        <x:f>SUMPRODUCT(('02_Inputs'!$A$2:$A$181=B285)*('02_Inputs'!$B$2:$B$181=C285)*('02_Inputs'!$C$2:$C$181=D285)*'02_Inputs'!$D$2:$D$181*'02_Inputs'!$E$2:$E$181/'02_Inputs'!$F$2:$F$181*'02_Inputs'!$G$2:$G$181*'02_Inputs'!$H$2:$H$181*1000)</x:f>
        <x:v>1311.2195121951222</x:v>
      </x:c>
      <x:c r="G285" s="28" t="n">
        <x:f>'02a_CSP_Contract_Alloc'!F285</x:f>
        <x:v>1639</x:v>
      </x:c>
      <x:c r="H285" s="6" t="n">
        <x:f>'02a_CSP_Contract_Alloc'!G285</x:f>
        <x:v>1</x:v>
      </x:c>
      <x:c r="I285" s="28" t="n">
        <x:f>'02a_CSP_Contract_Alloc'!H285</x:f>
        <x:v>1639</x:v>
      </x:c>
      <x:c r="J285" s="6" t="n">
        <x:f>'02a_CSP_Contract_Alloc'!I285</x:f>
        <x:v>0.8</x:v>
      </x:c>
      <x:c r="K285" s="28" t="n">
        <x:f>'02a_CSP_Contract_Alloc'!K285</x:f>
        <x:v>1311.2</x:v>
      </x:c>
      <x:c r="L285" s="28" t="n">
        <x:f>SUMIFS('02a_CSP_Contract_Alloc'!$K$2:$K$305,'02a_CSP_Contract_Alloc'!$B$2:$B$305,B285,'02a_CSP_Contract_Alloc'!$C$2:$C$305,C285,'02a_CSP_Contract_Alloc'!$D$2:$D$305,D285)</x:f>
        <x:v>1311.2</x:v>
      </x:c>
      <x:c r="M285" s="6" t="n">
        <x:f>IF(L285&gt;0,K285/L285,0)</x:f>
        <x:v>1</x:v>
      </x:c>
      <x:c r="N285" s="28" t="n">
        <x:f>F285*M285</x:f>
        <x:v>1311.2195121951222</x:v>
      </x:c>
      <x:c r="O285" s="5" t="str">
        <x:f>'02a_CSP_Contract_Alloc'!L285</x:f>
        <x:v>legacy_company_envelope_fallback</x:v>
      </x:c>
      <x:c r="P285" s="5" t="inlineStr">
        <x:is>
          <x:t xml:space="preserve">AI company inference power is normalized across CSPs by CSP total power * AI contract share * inference share.</x:t>
        </x:is>
      </x:c>
    </x:row>
    <x:row r="286">
      <x:c r="A286" s="5" t="str">
        <x:f>'02a_CSP_Contract_Alloc'!A286</x:f>
        <x:v>Bull|DeepSeek|2026|Legacy company envelope - DeepSeek</x:v>
      </x:c>
      <x:c r="B286" s="5" t="str">
        <x:f>'02a_CSP_Contract_Alloc'!B286</x:f>
        <x:v>Bull</x:v>
      </x:c>
      <x:c r="C286" s="5" t="str">
        <x:f>'02a_CSP_Contract_Alloc'!C286</x:f>
        <x:v>DeepSeek</x:v>
      </x:c>
      <x:c r="D286" s="5" t="n">
        <x:f>'02a_CSP_Contract_Alloc'!D286</x:f>
        <x:v>2026</x:v>
      </x:c>
      <x:c r="E286" s="5" t="str">
        <x:f>'02a_CSP_Contract_Alloc'!E286</x:f>
        <x:v>Legacy company envelope - DeepSeek</x:v>
      </x:c>
      <x:c r="F286" s="28" t="n">
        <x:f>SUMPRODUCT(('02_Inputs'!$A$2:$A$181=B286)*('02_Inputs'!$B$2:$B$181=C286)*('02_Inputs'!$C$2:$C$181=D286)*'02_Inputs'!$D$2:$D$181*'02_Inputs'!$E$2:$E$181/'02_Inputs'!$F$2:$F$181*'02_Inputs'!$G$2:$G$181*'02_Inputs'!$H$2:$H$181*1000)</x:f>
        <x:v>70.0041935483871</x:v>
      </x:c>
      <x:c r="G286" s="28" t="n">
        <x:f>'02a_CSP_Contract_Alloc'!F286</x:f>
        <x:v>104</x:v>
      </x:c>
      <x:c r="H286" s="6" t="n">
        <x:f>'02a_CSP_Contract_Alloc'!G286</x:f>
        <x:v>1</x:v>
      </x:c>
      <x:c r="I286" s="28" t="n">
        <x:f>'02a_CSP_Contract_Alloc'!H286</x:f>
        <x:v>104</x:v>
      </x:c>
      <x:c r="J286" s="6" t="n">
        <x:f>'02a_CSP_Contract_Alloc'!I286</x:f>
        <x:v>0.67</x:v>
      </x:c>
      <x:c r="K286" s="28" t="n">
        <x:f>'02a_CSP_Contract_Alloc'!K286</x:f>
        <x:v>69.68</x:v>
      </x:c>
      <x:c r="L286" s="28" t="n">
        <x:f>SUMIFS('02a_CSP_Contract_Alloc'!$K$2:$K$305,'02a_CSP_Contract_Alloc'!$B$2:$B$305,B286,'02a_CSP_Contract_Alloc'!$C$2:$C$305,C286,'02a_CSP_Contract_Alloc'!$D$2:$D$305,D286)</x:f>
        <x:v>69.68</x:v>
      </x:c>
      <x:c r="M286" s="6" t="n">
        <x:f>IF(L286&gt;0,K286/L286,0)</x:f>
        <x:v>1</x:v>
      </x:c>
      <x:c r="N286" s="28" t="n">
        <x:f>F286*M286</x:f>
        <x:v>70.0041935483871</x:v>
      </x:c>
      <x:c r="O286" s="5" t="str">
        <x:f>'02a_CSP_Contract_Alloc'!L286</x:f>
        <x:v>legacy_company_envelope_fallback</x:v>
      </x:c>
      <x:c r="P286" s="5" t="inlineStr">
        <x:is>
          <x:t xml:space="preserve">AI company inference power is normalized across CSPs by CSP total power * AI contract share * inference share.</x:t>
        </x:is>
      </x:c>
    </x:row>
    <x:row r="287">
      <x:c r="A287" s="5" t="str">
        <x:f>'02a_CSP_Contract_Alloc'!A287</x:f>
        <x:v>Bull|DeepSeek|2027|Legacy company envelope - DeepSeek</x:v>
      </x:c>
      <x:c r="B287" s="5" t="str">
        <x:f>'02a_CSP_Contract_Alloc'!B287</x:f>
        <x:v>Bull</x:v>
      </x:c>
      <x:c r="C287" s="5" t="str">
        <x:f>'02a_CSP_Contract_Alloc'!C287</x:f>
        <x:v>DeepSeek</x:v>
      </x:c>
      <x:c r="D287" s="5" t="n">
        <x:f>'02a_CSP_Contract_Alloc'!D287</x:f>
        <x:v>2027</x:v>
      </x:c>
      <x:c r="E287" s="5" t="str">
        <x:f>'02a_CSP_Contract_Alloc'!E287</x:f>
        <x:v>Legacy company envelope - DeepSeek</x:v>
      </x:c>
      <x:c r="F287" s="28" t="n">
        <x:f>SUMPRODUCT(('02_Inputs'!$A$2:$A$181=B287)*('02_Inputs'!$B$2:$B$181=C287)*('02_Inputs'!$C$2:$C$181=D287)*'02_Inputs'!$D$2:$D$181*'02_Inputs'!$E$2:$E$181/'02_Inputs'!$F$2:$F$181*'02_Inputs'!$G$2:$G$181*'02_Inputs'!$H$2:$H$181*1000)</x:f>
        <x:v>214.89885411757257</x:v>
      </x:c>
      <x:c r="G287" s="28" t="n">
        <x:f>'02a_CSP_Contract_Alloc'!F287</x:f>
        <x:v>295</x:v>
      </x:c>
      <x:c r="H287" s="6" t="n">
        <x:f>'02a_CSP_Contract_Alloc'!G287</x:f>
        <x:v>1</x:v>
      </x:c>
      <x:c r="I287" s="28" t="n">
        <x:f>'02a_CSP_Contract_Alloc'!H287</x:f>
        <x:v>295</x:v>
      </x:c>
      <x:c r="J287" s="6" t="n">
        <x:f>'02a_CSP_Contract_Alloc'!I287</x:f>
        <x:v>0.727</x:v>
      </x:c>
      <x:c r="K287" s="28" t="n">
        <x:f>'02a_CSP_Contract_Alloc'!K287</x:f>
        <x:v>214.465</x:v>
      </x:c>
      <x:c r="L287" s="28" t="n">
        <x:f>SUMIFS('02a_CSP_Contract_Alloc'!$K$2:$K$305,'02a_CSP_Contract_Alloc'!$B$2:$B$305,B287,'02a_CSP_Contract_Alloc'!$C$2:$C$305,C287,'02a_CSP_Contract_Alloc'!$D$2:$D$305,D287)</x:f>
        <x:v>214.465</x:v>
      </x:c>
      <x:c r="M287" s="6" t="n">
        <x:f>IF(L287&gt;0,K287/L287,0)</x:f>
        <x:v>1</x:v>
      </x:c>
      <x:c r="N287" s="28" t="n">
        <x:f>F287*M287</x:f>
        <x:v>214.89885411757257</x:v>
      </x:c>
      <x:c r="O287" s="5" t="str">
        <x:f>'02a_CSP_Contract_Alloc'!L287</x:f>
        <x:v>legacy_company_envelope_fallback</x:v>
      </x:c>
      <x:c r="P287" s="5" t="inlineStr">
        <x:is>
          <x:t xml:space="preserve">AI company inference power is normalized across CSPs by CSP total power * AI contract share * inference share.</x:t>
        </x:is>
      </x:c>
    </x:row>
    <x:row r="288">
      <x:c r="A288" s="5" t="str">
        <x:f>'02a_CSP_Contract_Alloc'!A288</x:f>
        <x:v>Bull|DeepSeek|2028|Legacy company envelope - DeepSeek</x:v>
      </x:c>
      <x:c r="B288" s="5" t="str">
        <x:f>'02a_CSP_Contract_Alloc'!B288</x:f>
        <x:v>Bull</x:v>
      </x:c>
      <x:c r="C288" s="5" t="str">
        <x:f>'02a_CSP_Contract_Alloc'!C288</x:f>
        <x:v>DeepSeek</x:v>
      </x:c>
      <x:c r="D288" s="5" t="n">
        <x:f>'02a_CSP_Contract_Alloc'!D288</x:f>
        <x:v>2028</x:v>
      </x:c>
      <x:c r="E288" s="5" t="str">
        <x:f>'02a_CSP_Contract_Alloc'!E288</x:f>
        <x:v>Legacy company envelope - DeepSeek</x:v>
      </x:c>
      <x:c r="F288" s="28" t="n">
        <x:f>SUMPRODUCT(('02_Inputs'!$A$2:$A$181=B288)*('02_Inputs'!$B$2:$B$181=C288)*('02_Inputs'!$C$2:$C$181=D288)*'02_Inputs'!$D$2:$D$181*'02_Inputs'!$E$2:$E$181/'02_Inputs'!$F$2:$F$181*'02_Inputs'!$G$2:$G$181*'02_Inputs'!$H$2:$H$181*1000)</x:f>
        <x:v>390.8920169077016</x:v>
      </x:c>
      <x:c r="G288" s="28" t="n">
        <x:f>'02a_CSP_Contract_Alloc'!F288</x:f>
        <x:v>498</x:v>
      </x:c>
      <x:c r="H288" s="6" t="n">
        <x:f>'02a_CSP_Contract_Alloc'!G288</x:f>
        <x:v>1</x:v>
      </x:c>
      <x:c r="I288" s="28" t="n">
        <x:f>'02a_CSP_Contract_Alloc'!H288</x:f>
        <x:v>498</x:v>
      </x:c>
      <x:c r="J288" s="6" t="n">
        <x:f>'02a_CSP_Contract_Alloc'!I288</x:f>
        <x:v>0.785</x:v>
      </x:c>
      <x:c r="K288" s="28" t="n">
        <x:f>'02a_CSP_Contract_Alloc'!K288</x:f>
        <x:v>390.93</x:v>
      </x:c>
      <x:c r="L288" s="28" t="n">
        <x:f>SUMIFS('02a_CSP_Contract_Alloc'!$K$2:$K$305,'02a_CSP_Contract_Alloc'!$B$2:$B$305,B288,'02a_CSP_Contract_Alloc'!$C$2:$C$305,C288,'02a_CSP_Contract_Alloc'!$D$2:$D$305,D288)</x:f>
        <x:v>390.93</x:v>
      </x:c>
      <x:c r="M288" s="6" t="n">
        <x:f>IF(L288&gt;0,K288/L288,0)</x:f>
        <x:v>1</x:v>
      </x:c>
      <x:c r="N288" s="28" t="n">
        <x:f>F288*M288</x:f>
        <x:v>390.8920169077016</x:v>
      </x:c>
      <x:c r="O288" s="5" t="str">
        <x:f>'02a_CSP_Contract_Alloc'!L288</x:f>
        <x:v>legacy_company_envelope_fallback</x:v>
      </x:c>
      <x:c r="P288" s="5" t="inlineStr">
        <x:is>
          <x:t xml:space="preserve">AI company inference power is normalized across CSPs by CSP total power * AI contract share * inference share.</x:t>
        </x:is>
      </x:c>
    </x:row>
    <x:row r="289">
      <x:c r="A289" s="5" t="str">
        <x:f>'02a_CSP_Contract_Alloc'!A289</x:f>
        <x:v>Bull|DeepSeek|2029|Legacy company envelope - DeepSeek</x:v>
      </x:c>
      <x:c r="B289" s="5" t="str">
        <x:f>'02a_CSP_Contract_Alloc'!B289</x:f>
        <x:v>Bull</x:v>
      </x:c>
      <x:c r="C289" s="5" t="str">
        <x:f>'02a_CSP_Contract_Alloc'!C289</x:f>
        <x:v>DeepSeek</x:v>
      </x:c>
      <x:c r="D289" s="5" t="n">
        <x:f>'02a_CSP_Contract_Alloc'!D289</x:f>
        <x:v>2029</x:v>
      </x:c>
      <x:c r="E289" s="5" t="str">
        <x:f>'02a_CSP_Contract_Alloc'!E289</x:f>
        <x:v>Legacy company envelope - DeepSeek</x:v>
      </x:c>
      <x:c r="F289" s="28" t="n">
        <x:f>SUMPRODUCT(('02_Inputs'!$A$2:$A$181=B289)*('02_Inputs'!$B$2:$B$181=C289)*('02_Inputs'!$C$2:$C$181=D289)*'02_Inputs'!$D$2:$D$181*'02_Inputs'!$E$2:$E$181/'02_Inputs'!$F$2:$F$181*'02_Inputs'!$G$2:$G$181*'02_Inputs'!$H$2:$H$181*1000)</x:f>
        <x:v>599.8352940854877</x:v>
      </x:c>
      <x:c r="G289" s="28" t="n">
        <x:f>'02a_CSP_Contract_Alloc'!F289</x:f>
        <x:v>711</x:v>
      </x:c>
      <x:c r="H289" s="6" t="n">
        <x:f>'02a_CSP_Contract_Alloc'!G289</x:f>
        <x:v>1</x:v>
      </x:c>
      <x:c r="I289" s="28" t="n">
        <x:f>'02a_CSP_Contract_Alloc'!H289</x:f>
        <x:v>711</x:v>
      </x:c>
      <x:c r="J289" s="6" t="n">
        <x:f>'02a_CSP_Contract_Alloc'!I289</x:f>
        <x:v>0.843</x:v>
      </x:c>
      <x:c r="K289" s="28" t="n">
        <x:f>'02a_CSP_Contract_Alloc'!K289</x:f>
        <x:v>599.3729999999999</x:v>
      </x:c>
      <x:c r="L289" s="28" t="n">
        <x:f>SUMIFS('02a_CSP_Contract_Alloc'!$K$2:$K$305,'02a_CSP_Contract_Alloc'!$B$2:$B$305,B289,'02a_CSP_Contract_Alloc'!$C$2:$C$305,C289,'02a_CSP_Contract_Alloc'!$D$2:$D$305,D289)</x:f>
        <x:v>599.3729999999999</x:v>
      </x:c>
      <x:c r="M289" s="6" t="n">
        <x:f>IF(L289&gt;0,K289/L289,0)</x:f>
        <x:v>1</x:v>
      </x:c>
      <x:c r="N289" s="28" t="n">
        <x:f>F289*M289</x:f>
        <x:v>599.8352940854877</x:v>
      </x:c>
      <x:c r="O289" s="5" t="str">
        <x:f>'02a_CSP_Contract_Alloc'!L289</x:f>
        <x:v>legacy_company_envelope_fallback</x:v>
      </x:c>
      <x:c r="P289" s="5" t="inlineStr">
        <x:is>
          <x:t xml:space="preserve">AI company inference power is normalized across CSPs by CSP total power * AI contract share * inference share.</x:t>
        </x:is>
      </x:c>
    </x:row>
    <x:row r="290">
      <x:c r="A290" s="5" t="str">
        <x:f>'02a_CSP_Contract_Alloc'!A290</x:f>
        <x:v>Bull|DeepSeek|2030|Legacy company envelope - DeepSeek</x:v>
      </x:c>
      <x:c r="B290" s="5" t="str">
        <x:f>'02a_CSP_Contract_Alloc'!B290</x:f>
        <x:v>Bull</x:v>
      </x:c>
      <x:c r="C290" s="5" t="str">
        <x:f>'02a_CSP_Contract_Alloc'!C290</x:f>
        <x:v>DeepSeek</x:v>
      </x:c>
      <x:c r="D290" s="5" t="n">
        <x:f>'02a_CSP_Contract_Alloc'!D290</x:f>
        <x:v>2030</x:v>
      </x:c>
      <x:c r="E290" s="5" t="str">
        <x:f>'02a_CSP_Contract_Alloc'!E290</x:f>
        <x:v>Legacy company envelope - DeepSeek</x:v>
      </x:c>
      <x:c r="F290" s="28" t="n">
        <x:f>SUMPRODUCT(('02_Inputs'!$A$2:$A$181=B290)*('02_Inputs'!$B$2:$B$181=C290)*('02_Inputs'!$C$2:$C$181=D290)*'02_Inputs'!$D$2:$D$181*'02_Inputs'!$E$2:$E$181/'02_Inputs'!$F$2:$F$181*'02_Inputs'!$G$2:$G$181*'02_Inputs'!$H$2:$H$181*1000)</x:f>
        <x:v>842.7483906677418</x:v>
      </x:c>
      <x:c r="G290" s="28" t="n">
        <x:f>'02a_CSP_Contract_Alloc'!F290</x:f>
        <x:v>936</x:v>
      </x:c>
      <x:c r="H290" s="6" t="n">
        <x:f>'02a_CSP_Contract_Alloc'!G290</x:f>
        <x:v>1</x:v>
      </x:c>
      <x:c r="I290" s="28" t="n">
        <x:f>'02a_CSP_Contract_Alloc'!H290</x:f>
        <x:v>936</x:v>
      </x:c>
      <x:c r="J290" s="6" t="n">
        <x:f>'02a_CSP_Contract_Alloc'!I290</x:f>
        <x:v>0.9</x:v>
      </x:c>
      <x:c r="K290" s="28" t="n">
        <x:f>'02a_CSP_Contract_Alloc'!K290</x:f>
        <x:v>842.4</x:v>
      </x:c>
      <x:c r="L290" s="28" t="n">
        <x:f>SUMIFS('02a_CSP_Contract_Alloc'!$K$2:$K$305,'02a_CSP_Contract_Alloc'!$B$2:$B$305,B290,'02a_CSP_Contract_Alloc'!$C$2:$C$305,C290,'02a_CSP_Contract_Alloc'!$D$2:$D$305,D290)</x:f>
        <x:v>842.4</x:v>
      </x:c>
      <x:c r="M290" s="6" t="n">
        <x:f>IF(L290&gt;0,K290/L290,0)</x:f>
        <x:v>1</x:v>
      </x:c>
      <x:c r="N290" s="28" t="n">
        <x:f>F290*M290</x:f>
        <x:v>842.7483906677418</x:v>
      </x:c>
      <x:c r="O290" s="5" t="str">
        <x:f>'02a_CSP_Contract_Alloc'!L290</x:f>
        <x:v>legacy_company_envelope_fallback</x:v>
      </x:c>
      <x:c r="P290" s="5" t="inlineStr">
        <x:is>
          <x:t xml:space="preserve">AI company inference power is normalized across CSPs by CSP total power * AI contract share * inference share.</x:t>
        </x:is>
      </x:c>
    </x:row>
    <x:row r="291">
      <x:c r="A291" s="5" t="str">
        <x:f>'02a_CSP_Contract_Alloc'!A291</x:f>
        <x:v>Bull|Tencent|2026|Legacy company envelope - Tencent</x:v>
      </x:c>
      <x:c r="B291" s="5" t="str">
        <x:f>'02a_CSP_Contract_Alloc'!B291</x:f>
        <x:v>Bull</x:v>
      </x:c>
      <x:c r="C291" s="5" t="str">
        <x:f>'02a_CSP_Contract_Alloc'!C291</x:f>
        <x:v>Tencent</x:v>
      </x:c>
      <x:c r="D291" s="5" t="n">
        <x:f>'02a_CSP_Contract_Alloc'!D291</x:f>
        <x:v>2026</x:v>
      </x:c>
      <x:c r="E291" s="5" t="str">
        <x:f>'02a_CSP_Contract_Alloc'!E291</x:f>
        <x:v>Legacy company envelope - Tencent</x:v>
      </x:c>
      <x:c r="F291" s="28" t="n">
        <x:f>SUMPRODUCT(('02_Inputs'!$A$2:$A$181=B291)*('02_Inputs'!$B$2:$B$181=C291)*('02_Inputs'!$C$2:$C$181=D291)*'02_Inputs'!$D$2:$D$181*'02_Inputs'!$E$2:$E$181/'02_Inputs'!$F$2:$F$181*'02_Inputs'!$G$2:$G$181*'02_Inputs'!$H$2:$H$181*1000)</x:f>
        <x:v>209.96585543414633</x:v>
      </x:c>
      <x:c r="G291" s="28" t="n">
        <x:f>'02a_CSP_Contract_Alloc'!F291</x:f>
        <x:v>323</x:v>
      </x:c>
      <x:c r="H291" s="6" t="n">
        <x:f>'02a_CSP_Contract_Alloc'!G291</x:f>
        <x:v>1</x:v>
      </x:c>
      <x:c r="I291" s="28" t="n">
        <x:f>'02a_CSP_Contract_Alloc'!H291</x:f>
        <x:v>323</x:v>
      </x:c>
      <x:c r="J291" s="6" t="n">
        <x:f>'02a_CSP_Contract_Alloc'!I291</x:f>
        <x:v>0.65</x:v>
      </x:c>
      <x:c r="K291" s="28" t="n">
        <x:f>'02a_CSP_Contract_Alloc'!K291</x:f>
        <x:v>209.95000000000002</x:v>
      </x:c>
      <x:c r="L291" s="28" t="n">
        <x:f>SUMIFS('02a_CSP_Contract_Alloc'!$K$2:$K$305,'02a_CSP_Contract_Alloc'!$B$2:$B$305,B291,'02a_CSP_Contract_Alloc'!$C$2:$C$305,C291,'02a_CSP_Contract_Alloc'!$D$2:$D$305,D291)</x:f>
        <x:v>209.95000000000002</x:v>
      </x:c>
      <x:c r="M291" s="6" t="n">
        <x:f>IF(L291&gt;0,K291/L291,0)</x:f>
        <x:v>1</x:v>
      </x:c>
      <x:c r="N291" s="28" t="n">
        <x:f>F291*M291</x:f>
        <x:v>209.96585543414633</x:v>
      </x:c>
      <x:c r="O291" s="5" t="str">
        <x:f>'02a_CSP_Contract_Alloc'!L291</x:f>
        <x:v>legacy_company_envelope_fallback</x:v>
      </x:c>
      <x:c r="P291" s="5" t="inlineStr">
        <x:is>
          <x:t xml:space="preserve">AI company inference power is normalized across CSPs by CSP total power * AI contract share * inference share.</x:t>
        </x:is>
      </x:c>
    </x:row>
    <x:row r="292">
      <x:c r="A292" s="5" t="str">
        <x:f>'02a_CSP_Contract_Alloc'!A292</x:f>
        <x:v>Bull|Tencent|2027|Legacy company envelope - Tencent</x:v>
      </x:c>
      <x:c r="B292" s="5" t="str">
        <x:f>'02a_CSP_Contract_Alloc'!B292</x:f>
        <x:v>Bull</x:v>
      </x:c>
      <x:c r="C292" s="5" t="str">
        <x:f>'02a_CSP_Contract_Alloc'!C292</x:f>
        <x:v>Tencent</x:v>
      </x:c>
      <x:c r="D292" s="5" t="n">
        <x:f>'02a_CSP_Contract_Alloc'!D292</x:f>
        <x:v>2027</x:v>
      </x:c>
      <x:c r="E292" s="5" t="str">
        <x:f>'02a_CSP_Contract_Alloc'!E292</x:f>
        <x:v>Legacy company envelope - Tencent</x:v>
      </x:c>
      <x:c r="F292" s="28" t="n">
        <x:f>SUMPRODUCT(('02_Inputs'!$A$2:$A$181=B292)*('02_Inputs'!$B$2:$B$181=C292)*('02_Inputs'!$C$2:$C$181=D292)*'02_Inputs'!$D$2:$D$181*'02_Inputs'!$E$2:$E$181/'02_Inputs'!$F$2:$F$181*'02_Inputs'!$G$2:$G$181*'02_Inputs'!$H$2:$H$181*1000)</x:f>
        <x:v>490.7648819168779</x:v>
      </x:c>
      <x:c r="G292" s="28" t="n">
        <x:f>'02a_CSP_Contract_Alloc'!F292</x:f>
        <x:v>693</x:v>
      </x:c>
      <x:c r="H292" s="6" t="n">
        <x:f>'02a_CSP_Contract_Alloc'!G292</x:f>
        <x:v>1</x:v>
      </x:c>
      <x:c r="I292" s="28" t="n">
        <x:f>'02a_CSP_Contract_Alloc'!H292</x:f>
        <x:v>693</x:v>
      </x:c>
      <x:c r="J292" s="6" t="n">
        <x:f>'02a_CSP_Contract_Alloc'!I292</x:f>
        <x:v>0.708</x:v>
      </x:c>
      <x:c r="K292" s="28" t="n">
        <x:f>'02a_CSP_Contract_Alloc'!K292</x:f>
        <x:v>490.64399999999995</x:v>
      </x:c>
      <x:c r="L292" s="28" t="n">
        <x:f>SUMIFS('02a_CSP_Contract_Alloc'!$K$2:$K$305,'02a_CSP_Contract_Alloc'!$B$2:$B$305,B292,'02a_CSP_Contract_Alloc'!$C$2:$C$305,C292,'02a_CSP_Contract_Alloc'!$D$2:$D$305,D292)</x:f>
        <x:v>490.64399999999995</x:v>
      </x:c>
      <x:c r="M292" s="6" t="n">
        <x:f>IF(L292&gt;0,K292/L292,0)</x:f>
        <x:v>1</x:v>
      </x:c>
      <x:c r="N292" s="28" t="n">
        <x:f>F292*M292</x:f>
        <x:v>490.7648819168779</x:v>
      </x:c>
      <x:c r="O292" s="5" t="str">
        <x:f>'02a_CSP_Contract_Alloc'!L292</x:f>
        <x:v>legacy_company_envelope_fallback</x:v>
      </x:c>
      <x:c r="P292" s="5" t="inlineStr">
        <x:is>
          <x:t xml:space="preserve">AI company inference power is normalized across CSPs by CSP total power * AI contract share * inference share.</x:t>
        </x:is>
      </x:c>
    </x:row>
    <x:row r="293">
      <x:c r="A293" s="5" t="str">
        <x:f>'02a_CSP_Contract_Alloc'!A293</x:f>
        <x:v>Bull|Tencent|2028|Legacy company envelope - Tencent</x:v>
      </x:c>
      <x:c r="B293" s="5" t="str">
        <x:f>'02a_CSP_Contract_Alloc'!B293</x:f>
        <x:v>Bull</x:v>
      </x:c>
      <x:c r="C293" s="5" t="str">
        <x:f>'02a_CSP_Contract_Alloc'!C293</x:f>
        <x:v>Tencent</x:v>
      </x:c>
      <x:c r="D293" s="5" t="n">
        <x:f>'02a_CSP_Contract_Alloc'!D293</x:f>
        <x:v>2028</x:v>
      </x:c>
      <x:c r="E293" s="5" t="str">
        <x:f>'02a_CSP_Contract_Alloc'!E293</x:f>
        <x:v>Legacy company envelope - Tencent</x:v>
      </x:c>
      <x:c r="F293" s="28" t="n">
        <x:f>SUMPRODUCT(('02_Inputs'!$A$2:$A$181=B293)*('02_Inputs'!$B$2:$B$181=C293)*('02_Inputs'!$C$2:$C$181=D293)*'02_Inputs'!$D$2:$D$181*'02_Inputs'!$E$2:$E$181/'02_Inputs'!$F$2:$F$181*'02_Inputs'!$G$2:$G$181*'02_Inputs'!$H$2:$H$181*1000)</x:f>
        <x:v>830.1556134131708</x:v>
      </x:c>
      <x:c r="G293" s="28" t="n">
        <x:f>'02a_CSP_Contract_Alloc'!F293</x:f>
        <x:v>1085</x:v>
      </x:c>
      <x:c r="H293" s="6" t="n">
        <x:f>'02a_CSP_Contract_Alloc'!G293</x:f>
        <x:v>1</x:v>
      </x:c>
      <x:c r="I293" s="28" t="n">
        <x:f>'02a_CSP_Contract_Alloc'!H293</x:f>
        <x:v>1085</x:v>
      </x:c>
      <x:c r="J293" s="6" t="n">
        <x:f>'02a_CSP_Contract_Alloc'!I293</x:f>
        <x:v>0.765</x:v>
      </x:c>
      <x:c r="K293" s="28" t="n">
        <x:f>'02a_CSP_Contract_Alloc'!K293</x:f>
        <x:v>830.025</x:v>
      </x:c>
      <x:c r="L293" s="28" t="n">
        <x:f>SUMIFS('02a_CSP_Contract_Alloc'!$K$2:$K$305,'02a_CSP_Contract_Alloc'!$B$2:$B$305,B293,'02a_CSP_Contract_Alloc'!$C$2:$C$305,C293,'02a_CSP_Contract_Alloc'!$D$2:$D$305,D293)</x:f>
        <x:v>830.025</x:v>
      </x:c>
      <x:c r="M293" s="6" t="n">
        <x:f>IF(L293&gt;0,K293/L293,0)</x:f>
        <x:v>1</x:v>
      </x:c>
      <x:c r="N293" s="28" t="n">
        <x:f>F293*M293</x:f>
        <x:v>830.1556134131708</x:v>
      </x:c>
      <x:c r="O293" s="5" t="str">
        <x:f>'02a_CSP_Contract_Alloc'!L293</x:f>
        <x:v>legacy_company_envelope_fallback</x:v>
      </x:c>
      <x:c r="P293" s="5" t="inlineStr">
        <x:is>
          <x:t xml:space="preserve">AI company inference power is normalized across CSPs by CSP total power * AI contract share * inference share.</x:t>
        </x:is>
      </x:c>
    </x:row>
    <x:row r="294">
      <x:c r="A294" s="5" t="str">
        <x:f>'02a_CSP_Contract_Alloc'!A294</x:f>
        <x:v>Bull|Tencent|2029|Legacy company envelope - Tencent</x:v>
      </x:c>
      <x:c r="B294" s="5" t="str">
        <x:f>'02a_CSP_Contract_Alloc'!B294</x:f>
        <x:v>Bull</x:v>
      </x:c>
      <x:c r="C294" s="5" t="str">
        <x:f>'02a_CSP_Contract_Alloc'!C294</x:f>
        <x:v>Tencent</x:v>
      </x:c>
      <x:c r="D294" s="5" t="n">
        <x:f>'02a_CSP_Contract_Alloc'!D294</x:f>
        <x:v>2029</x:v>
      </x:c>
      <x:c r="E294" s="5" t="str">
        <x:f>'02a_CSP_Contract_Alloc'!E294</x:f>
        <x:v>Legacy company envelope - Tencent</x:v>
      </x:c>
      <x:c r="F294" s="28" t="n">
        <x:f>SUMPRODUCT(('02_Inputs'!$A$2:$A$181=B294)*('02_Inputs'!$B$2:$B$181=C294)*('02_Inputs'!$C$2:$C$181=D294)*'02_Inputs'!$D$2:$D$181*'02_Inputs'!$E$2:$E$181/'02_Inputs'!$F$2:$F$181*'02_Inputs'!$G$2:$G$181*'02_Inputs'!$H$2:$H$181*1000)</x:f>
        <x:v>1233.6970678312682</x:v>
      </x:c>
      <x:c r="G294" s="28" t="n">
        <x:f>'02a_CSP_Contract_Alloc'!F294</x:f>
        <x:v>1499</x:v>
      </x:c>
      <x:c r="H294" s="6" t="n">
        <x:f>'02a_CSP_Contract_Alloc'!G294</x:f>
        <x:v>1</x:v>
      </x:c>
      <x:c r="I294" s="28" t="n">
        <x:f>'02a_CSP_Contract_Alloc'!H294</x:f>
        <x:v>1499</x:v>
      </x:c>
      <x:c r="J294" s="6" t="n">
        <x:f>'02a_CSP_Contract_Alloc'!I294</x:f>
        <x:v>0.823</x:v>
      </x:c>
      <x:c r="K294" s="28" t="n">
        <x:f>'02a_CSP_Contract_Alloc'!K294</x:f>
        <x:v>1233.677</x:v>
      </x:c>
      <x:c r="L294" s="28" t="n">
        <x:f>SUMIFS('02a_CSP_Contract_Alloc'!$K$2:$K$305,'02a_CSP_Contract_Alloc'!$B$2:$B$305,B294,'02a_CSP_Contract_Alloc'!$C$2:$C$305,C294,'02a_CSP_Contract_Alloc'!$D$2:$D$305,D294)</x:f>
        <x:v>1233.677</x:v>
      </x:c>
      <x:c r="M294" s="6" t="n">
        <x:f>IF(L294&gt;0,K294/L294,0)</x:f>
        <x:v>1</x:v>
      </x:c>
      <x:c r="N294" s="28" t="n">
        <x:f>F294*M294</x:f>
        <x:v>1233.6970678312682</x:v>
      </x:c>
      <x:c r="O294" s="5" t="str">
        <x:f>'02a_CSP_Contract_Alloc'!L294</x:f>
        <x:v>legacy_company_envelope_fallback</x:v>
      </x:c>
      <x:c r="P294" s="5" t="inlineStr">
        <x:is>
          <x:t xml:space="preserve">AI company inference power is normalized across CSPs by CSP total power * AI contract share * inference share.</x:t>
        </x:is>
      </x:c>
    </x:row>
    <x:row r="295">
      <x:c r="A295" s="5" t="str">
        <x:f>'02a_CSP_Contract_Alloc'!A295</x:f>
        <x:v>Bull|Tencent|2030|Legacy company envelope - Tencent</x:v>
      </x:c>
      <x:c r="B295" s="5" t="str">
        <x:f>'02a_CSP_Contract_Alloc'!B295</x:f>
        <x:v>Bull</x:v>
      </x:c>
      <x:c r="C295" s="5" t="str">
        <x:f>'02a_CSP_Contract_Alloc'!C295</x:f>
        <x:v>Tencent</x:v>
      </x:c>
      <x:c r="D295" s="5" t="n">
        <x:f>'02a_CSP_Contract_Alloc'!D295</x:f>
        <x:v>2030</x:v>
      </x:c>
      <x:c r="E295" s="5" t="str">
        <x:f>'02a_CSP_Contract_Alloc'!E295</x:f>
        <x:v>Legacy company envelope - Tencent</x:v>
      </x:c>
      <x:c r="F295" s="28" t="n">
        <x:f>SUMPRODUCT(('02_Inputs'!$A$2:$A$181=B295)*('02_Inputs'!$B$2:$B$181=C295)*('02_Inputs'!$C$2:$C$181=D295)*'02_Inputs'!$D$2:$D$181*'02_Inputs'!$E$2:$E$181/'02_Inputs'!$F$2:$F$181*'02_Inputs'!$G$2:$G$181*'02_Inputs'!$H$2:$H$181*1000)</x:f>
        <x:v>1701.9629268292679</x:v>
      </x:c>
      <x:c r="G295" s="28" t="n">
        <x:f>'02a_CSP_Contract_Alloc'!F295</x:f>
        <x:v>1934</x:v>
      </x:c>
      <x:c r="H295" s="6" t="n">
        <x:f>'02a_CSP_Contract_Alloc'!G295</x:f>
        <x:v>1</x:v>
      </x:c>
      <x:c r="I295" s="28" t="n">
        <x:f>'02a_CSP_Contract_Alloc'!H295</x:f>
        <x:v>1934</x:v>
      </x:c>
      <x:c r="J295" s="6" t="n">
        <x:f>'02a_CSP_Contract_Alloc'!I295</x:f>
        <x:v>0.88</x:v>
      </x:c>
      <x:c r="K295" s="28" t="n">
        <x:f>'02a_CSP_Contract_Alloc'!K295</x:f>
        <x:v>1701.92</x:v>
      </x:c>
      <x:c r="L295" s="28" t="n">
        <x:f>SUMIFS('02a_CSP_Contract_Alloc'!$K$2:$K$305,'02a_CSP_Contract_Alloc'!$B$2:$B$305,B295,'02a_CSP_Contract_Alloc'!$C$2:$C$305,C295,'02a_CSP_Contract_Alloc'!$D$2:$D$305,D295)</x:f>
        <x:v>1701.92</x:v>
      </x:c>
      <x:c r="M295" s="6" t="n">
        <x:f>IF(L295&gt;0,K295/L295,0)</x:f>
        <x:v>1</x:v>
      </x:c>
      <x:c r="N295" s="28" t="n">
        <x:f>F295*M295</x:f>
        <x:v>1701.9629268292679</x:v>
      </x:c>
      <x:c r="O295" s="5" t="str">
        <x:f>'02a_CSP_Contract_Alloc'!L295</x:f>
        <x:v>legacy_company_envelope_fallback</x:v>
      </x:c>
      <x:c r="P295" s="5" t="inlineStr">
        <x:is>
          <x:t xml:space="preserve">AI company inference power is normalized across CSPs by CSP total power * AI contract share * inference share.</x:t>
        </x:is>
      </x:c>
    </x:row>
    <x:row r="296">
      <x:c r="A296" s="5" t="str">
        <x:f>'02a_CSP_Contract_Alloc'!A296</x:f>
        <x:v>Grid-Constrained / Efficiency-Upside|DeepSeek|2026|Legacy company envelope - DeepSeek</x:v>
      </x:c>
      <x:c r="B296" s="5" t="str">
        <x:f>'02a_CSP_Contract_Alloc'!B296</x:f>
        <x:v>Grid-Constrained / Efficiency-Upside</x:v>
      </x:c>
      <x:c r="C296" s="5" t="str">
        <x:f>'02a_CSP_Contract_Alloc'!C296</x:f>
        <x:v>DeepSeek</x:v>
      </x:c>
      <x:c r="D296" s="5" t="n">
        <x:f>'02a_CSP_Contract_Alloc'!D296</x:f>
        <x:v>2026</x:v>
      </x:c>
      <x:c r="E296" s="5" t="str">
        <x:f>'02a_CSP_Contract_Alloc'!E296</x:f>
        <x:v>Legacy company envelope - DeepSeek</x:v>
      </x:c>
      <x:c r="F296" s="28" t="n">
        <x:f>SUMPRODUCT(('02_Inputs'!$A$2:$A$181=B296)*('02_Inputs'!$B$2:$B$181=C296)*('02_Inputs'!$C$2:$C$181=D296)*'02_Inputs'!$D$2:$D$181*'02_Inputs'!$E$2:$E$181/'02_Inputs'!$F$2:$F$181*'02_Inputs'!$G$2:$G$181*'02_Inputs'!$H$2:$H$181*1000)</x:f>
        <x:v>55.865806451612904</x:v>
      </x:c>
      <x:c r="G296" s="28" t="n">
        <x:f>'02a_CSP_Contract_Alloc'!F296</x:f>
        <x:v>87</x:v>
      </x:c>
      <x:c r="H296" s="6" t="n">
        <x:f>'02a_CSP_Contract_Alloc'!G296</x:f>
        <x:v>1</x:v>
      </x:c>
      <x:c r="I296" s="28" t="n">
        <x:f>'02a_CSP_Contract_Alloc'!H296</x:f>
        <x:v>87</x:v>
      </x:c>
      <x:c r="J296" s="6" t="n">
        <x:f>'02a_CSP_Contract_Alloc'!I296</x:f>
        <x:v>0.64</x:v>
      </x:c>
      <x:c r="K296" s="28" t="n">
        <x:f>'02a_CSP_Contract_Alloc'!K296</x:f>
        <x:v>55.68</x:v>
      </x:c>
      <x:c r="L296" s="28" t="n">
        <x:f>SUMIFS('02a_CSP_Contract_Alloc'!$K$2:$K$305,'02a_CSP_Contract_Alloc'!$B$2:$B$305,B296,'02a_CSP_Contract_Alloc'!$C$2:$C$305,C296,'02a_CSP_Contract_Alloc'!$D$2:$D$305,D296)</x:f>
        <x:v>55.68</x:v>
      </x:c>
      <x:c r="M296" s="6" t="n">
        <x:f>IF(L296&gt;0,K296/L296,0)</x:f>
        <x:v>1</x:v>
      </x:c>
      <x:c r="N296" s="28" t="n">
        <x:f>F296*M296</x:f>
        <x:v>55.865806451612904</x:v>
      </x:c>
      <x:c r="O296" s="5" t="str">
        <x:f>'02a_CSP_Contract_Alloc'!L296</x:f>
        <x:v>legacy_company_envelope_fallback</x:v>
      </x:c>
      <x:c r="P296" s="5" t="inlineStr">
        <x:is>
          <x:t xml:space="preserve">AI company inference power is normalized across CSPs by CSP total power * AI contract share * inference share.</x:t>
        </x:is>
      </x:c>
    </x:row>
    <x:row r="297">
      <x:c r="A297" s="5" t="str">
        <x:f>'02a_CSP_Contract_Alloc'!A297</x:f>
        <x:v>Grid-Constrained / Efficiency-Upside|DeepSeek|2027|Legacy company envelope - DeepSeek</x:v>
      </x:c>
      <x:c r="B297" s="5" t="str">
        <x:f>'02a_CSP_Contract_Alloc'!B297</x:f>
        <x:v>Grid-Constrained / Efficiency-Upside</x:v>
      </x:c>
      <x:c r="C297" s="5" t="str">
        <x:f>'02a_CSP_Contract_Alloc'!C297</x:f>
        <x:v>DeepSeek</x:v>
      </x:c>
      <x:c r="D297" s="5" t="n">
        <x:f>'02a_CSP_Contract_Alloc'!D297</x:f>
        <x:v>2027</x:v>
      </x:c>
      <x:c r="E297" s="5" t="str">
        <x:f>'02a_CSP_Contract_Alloc'!E297</x:f>
        <x:v>Legacy company envelope - DeepSeek</x:v>
      </x:c>
      <x:c r="F297" s="28" t="n">
        <x:f>SUMPRODUCT(('02_Inputs'!$A$2:$A$181=B297)*('02_Inputs'!$B$2:$B$181=C297)*('02_Inputs'!$C$2:$C$181=D297)*'02_Inputs'!$D$2:$D$181*'02_Inputs'!$E$2:$E$181/'02_Inputs'!$F$2:$F$181*'02_Inputs'!$G$2:$G$181*'02_Inputs'!$H$2:$H$181*1000)</x:f>
        <x:v>159.0204841007661</x:v>
      </x:c>
      <x:c r="G297" s="28" t="n">
        <x:f>'02a_CSP_Contract_Alloc'!F297</x:f>
        <x:v>229</x:v>
      </x:c>
      <x:c r="H297" s="6" t="n">
        <x:f>'02a_CSP_Contract_Alloc'!G297</x:f>
        <x:v>1</x:v>
      </x:c>
      <x:c r="I297" s="28" t="n">
        <x:f>'02a_CSP_Contract_Alloc'!H297</x:f>
        <x:v>229</x:v>
      </x:c>
      <x:c r="J297" s="6" t="n">
        <x:f>'02a_CSP_Contract_Alloc'!I297</x:f>
        <x:v>0.695</x:v>
      </x:c>
      <x:c r="K297" s="28" t="n">
        <x:f>'02a_CSP_Contract_Alloc'!K297</x:f>
        <x:v>159.155</x:v>
      </x:c>
      <x:c r="L297" s="28" t="n">
        <x:f>SUMIFS('02a_CSP_Contract_Alloc'!$K$2:$K$305,'02a_CSP_Contract_Alloc'!$B$2:$B$305,B297,'02a_CSP_Contract_Alloc'!$C$2:$C$305,C297,'02a_CSP_Contract_Alloc'!$D$2:$D$305,D297)</x:f>
        <x:v>159.155</x:v>
      </x:c>
      <x:c r="M297" s="6" t="n">
        <x:f>IF(L297&gt;0,K297/L297,0)</x:f>
        <x:v>1</x:v>
      </x:c>
      <x:c r="N297" s="28" t="n">
        <x:f>F297*M297</x:f>
        <x:v>159.0204841007661</x:v>
      </x:c>
      <x:c r="O297" s="5" t="str">
        <x:f>'02a_CSP_Contract_Alloc'!L297</x:f>
        <x:v>legacy_company_envelope_fallback</x:v>
      </x:c>
      <x:c r="P297" s="5" t="inlineStr">
        <x:is>
          <x:t xml:space="preserve">AI company inference power is normalized across CSPs by CSP total power * AI contract share * inference share.</x:t>
        </x:is>
      </x:c>
    </x:row>
    <x:row r="298">
      <x:c r="A298" s="5" t="str">
        <x:f>'02a_CSP_Contract_Alloc'!A298</x:f>
        <x:v>Grid-Constrained / Efficiency-Upside|DeepSeek|2028|Legacy company envelope - DeepSeek</x:v>
      </x:c>
      <x:c r="B298" s="5" t="str">
        <x:f>'02a_CSP_Contract_Alloc'!B298</x:f>
        <x:v>Grid-Constrained / Efficiency-Upside</x:v>
      </x:c>
      <x:c r="C298" s="5" t="str">
        <x:f>'02a_CSP_Contract_Alloc'!C298</x:f>
        <x:v>DeepSeek</x:v>
      </x:c>
      <x:c r="D298" s="5" t="n">
        <x:f>'02a_CSP_Contract_Alloc'!D298</x:f>
        <x:v>2028</x:v>
      </x:c>
      <x:c r="E298" s="5" t="str">
        <x:f>'02a_CSP_Contract_Alloc'!E298</x:f>
        <x:v>Legacy company envelope - DeepSeek</x:v>
      </x:c>
      <x:c r="F298" s="28" t="n">
        <x:f>SUMPRODUCT(('02_Inputs'!$A$2:$A$181=B298)*('02_Inputs'!$B$2:$B$181=C298)*('02_Inputs'!$C$2:$C$181=D298)*'02_Inputs'!$D$2:$D$181*'02_Inputs'!$E$2:$E$181/'02_Inputs'!$F$2:$F$181*'02_Inputs'!$G$2:$G$181*'02_Inputs'!$H$2:$H$181*1000)</x:f>
        <x:v>267.8225821330645</x:v>
      </x:c>
      <x:c r="G298" s="28" t="n">
        <x:f>'02a_CSP_Contract_Alloc'!F298</x:f>
        <x:v>357</x:v>
      </x:c>
      <x:c r="H298" s="6" t="n">
        <x:f>'02a_CSP_Contract_Alloc'!G298</x:f>
        <x:v>1</x:v>
      </x:c>
      <x:c r="I298" s="28" t="n">
        <x:f>'02a_CSP_Contract_Alloc'!H298</x:f>
        <x:v>357</x:v>
      </x:c>
      <x:c r="J298" s="6" t="n">
        <x:f>'02a_CSP_Contract_Alloc'!I298</x:f>
        <x:v>0.75</x:v>
      </x:c>
      <x:c r="K298" s="28" t="n">
        <x:f>'02a_CSP_Contract_Alloc'!K298</x:f>
        <x:v>267.75</x:v>
      </x:c>
      <x:c r="L298" s="28" t="n">
        <x:f>SUMIFS('02a_CSP_Contract_Alloc'!$K$2:$K$305,'02a_CSP_Contract_Alloc'!$B$2:$B$305,B298,'02a_CSP_Contract_Alloc'!$C$2:$C$305,C298,'02a_CSP_Contract_Alloc'!$D$2:$D$305,D298)</x:f>
        <x:v>267.75</x:v>
      </x:c>
      <x:c r="M298" s="6" t="n">
        <x:f>IF(L298&gt;0,K298/L298,0)</x:f>
        <x:v>1</x:v>
      </x:c>
      <x:c r="N298" s="28" t="n">
        <x:f>F298*M298</x:f>
        <x:v>267.8225821330645</x:v>
      </x:c>
      <x:c r="O298" s="5" t="str">
        <x:f>'02a_CSP_Contract_Alloc'!L298</x:f>
        <x:v>legacy_company_envelope_fallback</x:v>
      </x:c>
      <x:c r="P298" s="5" t="inlineStr">
        <x:is>
          <x:t xml:space="preserve">AI company inference power is normalized across CSPs by CSP total power * AI contract share * inference share.</x:t>
        </x:is>
      </x:c>
    </x:row>
    <x:row r="299">
      <x:c r="A299" s="5" t="str">
        <x:f>'02a_CSP_Contract_Alloc'!A299</x:f>
        <x:v>Grid-Constrained / Efficiency-Upside|DeepSeek|2029|Legacy company envelope - DeepSeek</x:v>
      </x:c>
      <x:c r="B299" s="5" t="str">
        <x:f>'02a_CSP_Contract_Alloc'!B299</x:f>
        <x:v>Grid-Constrained / Efficiency-Upside</x:v>
      </x:c>
      <x:c r="C299" s="5" t="str">
        <x:f>'02a_CSP_Contract_Alloc'!C299</x:f>
        <x:v>DeepSeek</x:v>
      </x:c>
      <x:c r="D299" s="5" t="n">
        <x:f>'02a_CSP_Contract_Alloc'!D299</x:f>
        <x:v>2029</x:v>
      </x:c>
      <x:c r="E299" s="5" t="str">
        <x:f>'02a_CSP_Contract_Alloc'!E299</x:f>
        <x:v>Legacy company envelope - DeepSeek</x:v>
      </x:c>
      <x:c r="F299" s="28" t="n">
        <x:f>SUMPRODUCT(('02_Inputs'!$A$2:$A$181=B299)*('02_Inputs'!$B$2:$B$181=C299)*('02_Inputs'!$C$2:$C$181=D299)*'02_Inputs'!$D$2:$D$181*'02_Inputs'!$E$2:$E$181/'02_Inputs'!$F$2:$F$181*'02_Inputs'!$G$2:$G$181*'02_Inputs'!$H$2:$H$181*1000)</x:f>
        <x:v>379.5574996007461</x:v>
      </x:c>
      <x:c r="G299" s="28" t="n">
        <x:f>'02a_CSP_Contract_Alloc'!F299</x:f>
        <x:v>471</x:v>
      </x:c>
      <x:c r="H299" s="6" t="n">
        <x:f>'02a_CSP_Contract_Alloc'!G299</x:f>
        <x:v>1</x:v>
      </x:c>
      <x:c r="I299" s="28" t="n">
        <x:f>'02a_CSP_Contract_Alloc'!H299</x:f>
        <x:v>471</x:v>
      </x:c>
      <x:c r="J299" s="6" t="n">
        <x:f>'02a_CSP_Contract_Alloc'!I299</x:f>
        <x:v>0.805</x:v>
      </x:c>
      <x:c r="K299" s="28" t="n">
        <x:f>'02a_CSP_Contract_Alloc'!K299</x:f>
        <x:v>379.15500000000003</x:v>
      </x:c>
      <x:c r="L299" s="28" t="n">
        <x:f>SUMIFS('02a_CSP_Contract_Alloc'!$K$2:$K$305,'02a_CSP_Contract_Alloc'!$B$2:$B$305,B299,'02a_CSP_Contract_Alloc'!$C$2:$C$305,C299,'02a_CSP_Contract_Alloc'!$D$2:$D$305,D299)</x:f>
        <x:v>379.15500000000003</x:v>
      </x:c>
      <x:c r="M299" s="6" t="n">
        <x:f>IF(L299&gt;0,K299/L299,0)</x:f>
        <x:v>1</x:v>
      </x:c>
      <x:c r="N299" s="28" t="n">
        <x:f>F299*M299</x:f>
        <x:v>379.5574996007461</x:v>
      </x:c>
      <x:c r="O299" s="5" t="str">
        <x:f>'02a_CSP_Contract_Alloc'!L299</x:f>
        <x:v>legacy_company_envelope_fallback</x:v>
      </x:c>
      <x:c r="P299" s="5" t="inlineStr">
        <x:is>
          <x:t xml:space="preserve">AI company inference power is normalized across CSPs by CSP total power * AI contract share * inference share.</x:t>
        </x:is>
      </x:c>
    </x:row>
    <x:row r="300">
      <x:c r="A300" s="5" t="str">
        <x:f>'02a_CSP_Contract_Alloc'!A300</x:f>
        <x:v>Grid-Constrained / Efficiency-Upside|DeepSeek|2030|Legacy company envelope - DeepSeek</x:v>
      </x:c>
      <x:c r="B300" s="5" t="str">
        <x:f>'02a_CSP_Contract_Alloc'!B300</x:f>
        <x:v>Grid-Constrained / Efficiency-Upside</x:v>
      </x:c>
      <x:c r="C300" s="5" t="str">
        <x:f>'02a_CSP_Contract_Alloc'!C300</x:f>
        <x:v>DeepSeek</x:v>
      </x:c>
      <x:c r="D300" s="5" t="n">
        <x:f>'02a_CSP_Contract_Alloc'!D300</x:f>
        <x:v>2030</x:v>
      </x:c>
      <x:c r="E300" s="5" t="str">
        <x:f>'02a_CSP_Contract_Alloc'!E300</x:f>
        <x:v>Legacy company envelope - DeepSeek</x:v>
      </x:c>
      <x:c r="F300" s="28" t="n">
        <x:f>SUMPRODUCT(('02_Inputs'!$A$2:$A$181=B300)*('02_Inputs'!$B$2:$B$181=C300)*('02_Inputs'!$C$2:$C$181=D300)*'02_Inputs'!$D$2:$D$181*'02_Inputs'!$E$2:$E$181/'02_Inputs'!$F$2:$F$181*'02_Inputs'!$G$2:$G$181*'02_Inputs'!$H$2:$H$181*1000)</x:f>
        <x:v>491.36516129032253</x:v>
      </x:c>
      <x:c r="G300" s="28" t="n">
        <x:f>'02a_CSP_Contract_Alloc'!F300</x:f>
        <x:v>571</x:v>
      </x:c>
      <x:c r="H300" s="6" t="n">
        <x:f>'02a_CSP_Contract_Alloc'!G300</x:f>
        <x:v>1</x:v>
      </x:c>
      <x:c r="I300" s="28" t="n">
        <x:f>'02a_CSP_Contract_Alloc'!H300</x:f>
        <x:v>571</x:v>
      </x:c>
      <x:c r="J300" s="6" t="n">
        <x:f>'02a_CSP_Contract_Alloc'!I300</x:f>
        <x:v>0.86</x:v>
      </x:c>
      <x:c r="K300" s="28" t="n">
        <x:f>'02a_CSP_Contract_Alloc'!K300</x:f>
        <x:v>491.06</x:v>
      </x:c>
      <x:c r="L300" s="28" t="n">
        <x:f>SUMIFS('02a_CSP_Contract_Alloc'!$K$2:$K$305,'02a_CSP_Contract_Alloc'!$B$2:$B$305,B300,'02a_CSP_Contract_Alloc'!$C$2:$C$305,C300,'02a_CSP_Contract_Alloc'!$D$2:$D$305,D300)</x:f>
        <x:v>491.06</x:v>
      </x:c>
      <x:c r="M300" s="6" t="n">
        <x:f>IF(L300&gt;0,K300/L300,0)</x:f>
        <x:v>1</x:v>
      </x:c>
      <x:c r="N300" s="28" t="n">
        <x:f>F300*M300</x:f>
        <x:v>491.36516129032253</x:v>
      </x:c>
      <x:c r="O300" s="5" t="str">
        <x:f>'02a_CSP_Contract_Alloc'!L300</x:f>
        <x:v>legacy_company_envelope_fallback</x:v>
      </x:c>
      <x:c r="P300" s="5" t="inlineStr">
        <x:is>
          <x:t xml:space="preserve">AI company inference power is normalized across CSPs by CSP total power * AI contract share * inference share.</x:t>
        </x:is>
      </x:c>
    </x:row>
    <x:row r="301">
      <x:c r="A301" s="5" t="str">
        <x:f>'02a_CSP_Contract_Alloc'!A301</x:f>
        <x:v>Grid-Constrained / Efficiency-Upside|Tencent|2026|Legacy company envelope - Tencent</x:v>
      </x:c>
      <x:c r="B301" s="5" t="str">
        <x:f>'02a_CSP_Contract_Alloc'!B301</x:f>
        <x:v>Grid-Constrained / Efficiency-Upside</x:v>
      </x:c>
      <x:c r="C301" s="5" t="str">
        <x:f>'02a_CSP_Contract_Alloc'!C301</x:f>
        <x:v>Tencent</x:v>
      </x:c>
      <x:c r="D301" s="5" t="n">
        <x:f>'02a_CSP_Contract_Alloc'!D301</x:f>
        <x:v>2026</x:v>
      </x:c>
      <x:c r="E301" s="5" t="str">
        <x:f>'02a_CSP_Contract_Alloc'!E301</x:f>
        <x:v>Legacy company envelope - Tencent</x:v>
      </x:c>
      <x:c r="F301" s="28" t="n">
        <x:f>SUMPRODUCT(('02_Inputs'!$A$2:$A$181=B301)*('02_Inputs'!$B$2:$B$181=C301)*('02_Inputs'!$C$2:$C$181=D301)*'02_Inputs'!$D$2:$D$181*'02_Inputs'!$E$2:$E$181/'02_Inputs'!$F$2:$F$181*'02_Inputs'!$G$2:$G$181*'02_Inputs'!$H$2:$H$181*1000)</x:f>
        <x:v>167.67219512195123</x:v>
      </x:c>
      <x:c r="G301" s="28" t="n">
        <x:f>'02a_CSP_Contract_Alloc'!F301</x:f>
        <x:v>270</x:v>
      </x:c>
      <x:c r="H301" s="6" t="n">
        <x:f>'02a_CSP_Contract_Alloc'!G301</x:f>
        <x:v>1</x:v>
      </x:c>
      <x:c r="I301" s="28" t="n">
        <x:f>'02a_CSP_Contract_Alloc'!H301</x:f>
        <x:v>270</x:v>
      </x:c>
      <x:c r="J301" s="6" t="n">
        <x:f>'02a_CSP_Contract_Alloc'!I301</x:f>
        <x:v>0.62</x:v>
      </x:c>
      <x:c r="K301" s="28" t="n">
        <x:f>'02a_CSP_Contract_Alloc'!K301</x:f>
        <x:v>167.4</x:v>
      </x:c>
      <x:c r="L301" s="28" t="n">
        <x:f>SUMIFS('02a_CSP_Contract_Alloc'!$K$2:$K$305,'02a_CSP_Contract_Alloc'!$B$2:$B$305,B301,'02a_CSP_Contract_Alloc'!$C$2:$C$305,C301,'02a_CSP_Contract_Alloc'!$D$2:$D$305,D301)</x:f>
        <x:v>167.4</x:v>
      </x:c>
      <x:c r="M301" s="6" t="n">
        <x:f>IF(L301&gt;0,K301/L301,0)</x:f>
        <x:v>1</x:v>
      </x:c>
      <x:c r="N301" s="28" t="n">
        <x:f>F301*M301</x:f>
        <x:v>167.67219512195123</x:v>
      </x:c>
      <x:c r="O301" s="5" t="str">
        <x:f>'02a_CSP_Contract_Alloc'!L301</x:f>
        <x:v>legacy_company_envelope_fallback</x:v>
      </x:c>
      <x:c r="P301" s="5" t="inlineStr">
        <x:is>
          <x:t xml:space="preserve">AI company inference power is normalized across CSPs by CSP total power * AI contract share * inference share.</x:t>
        </x:is>
      </x:c>
    </x:row>
    <x:row r="302">
      <x:c r="A302" s="5" t="str">
        <x:f>'02a_CSP_Contract_Alloc'!A302</x:f>
        <x:v>Grid-Constrained / Efficiency-Upside|Tencent|2027|Legacy company envelope - Tencent</x:v>
      </x:c>
      <x:c r="B302" s="5" t="str">
        <x:f>'02a_CSP_Contract_Alloc'!B302</x:f>
        <x:v>Grid-Constrained / Efficiency-Upside</x:v>
      </x:c>
      <x:c r="C302" s="5" t="str">
        <x:f>'02a_CSP_Contract_Alloc'!C302</x:f>
        <x:v>Tencent</x:v>
      </x:c>
      <x:c r="D302" s="5" t="n">
        <x:f>'02a_CSP_Contract_Alloc'!D302</x:f>
        <x:v>2027</x:v>
      </x:c>
      <x:c r="E302" s="5" t="str">
        <x:f>'02a_CSP_Contract_Alloc'!E302</x:f>
        <x:v>Legacy company envelope - Tencent</x:v>
      </x:c>
      <x:c r="F302" s="28" t="n">
        <x:f>SUMPRODUCT(('02_Inputs'!$A$2:$A$181=B302)*('02_Inputs'!$B$2:$B$181=C302)*('02_Inputs'!$C$2:$C$181=D302)*'02_Inputs'!$D$2:$D$181*'02_Inputs'!$E$2:$E$181/'02_Inputs'!$F$2:$F$181*'02_Inputs'!$G$2:$G$181*'02_Inputs'!$H$2:$H$181*1000)</x:f>
        <x:v>362.7878071829269</x:v>
      </x:c>
      <x:c r="G302" s="28" t="n">
        <x:f>'02a_CSP_Contract_Alloc'!F302</x:f>
        <x:v>538</x:v>
      </x:c>
      <x:c r="H302" s="6" t="n">
        <x:f>'02a_CSP_Contract_Alloc'!G302</x:f>
        <x:v>1</x:v>
      </x:c>
      <x:c r="I302" s="28" t="n">
        <x:f>'02a_CSP_Contract_Alloc'!H302</x:f>
        <x:v>538</x:v>
      </x:c>
      <x:c r="J302" s="6" t="n">
        <x:f>'02a_CSP_Contract_Alloc'!I302</x:f>
        <x:v>0.675</x:v>
      </x:c>
      <x:c r="K302" s="28" t="n">
        <x:f>'02a_CSP_Contract_Alloc'!K302</x:f>
        <x:v>363.15000000000003</x:v>
      </x:c>
      <x:c r="L302" s="28" t="n">
        <x:f>SUMIFS('02a_CSP_Contract_Alloc'!$K$2:$K$305,'02a_CSP_Contract_Alloc'!$B$2:$B$305,B302,'02a_CSP_Contract_Alloc'!$C$2:$C$305,C302,'02a_CSP_Contract_Alloc'!$D$2:$D$305,D302)</x:f>
        <x:v>363.15000000000003</x:v>
      </x:c>
      <x:c r="M302" s="6" t="n">
        <x:f>IF(L302&gt;0,K302/L302,0)</x:f>
        <x:v>1</x:v>
      </x:c>
      <x:c r="N302" s="28" t="n">
        <x:f>F302*M302</x:f>
        <x:v>362.7878071829269</x:v>
      </x:c>
      <x:c r="O302" s="5" t="str">
        <x:f>'02a_CSP_Contract_Alloc'!L302</x:f>
        <x:v>legacy_company_envelope_fallback</x:v>
      </x:c>
      <x:c r="P302" s="5" t="inlineStr">
        <x:is>
          <x:t xml:space="preserve">AI company inference power is normalized across CSPs by CSP total power * AI contract share * inference share.</x:t>
        </x:is>
      </x:c>
    </x:row>
    <x:row r="303">
      <x:c r="A303" s="5" t="str">
        <x:f>'02a_CSP_Contract_Alloc'!A303</x:f>
        <x:v>Grid-Constrained / Efficiency-Upside|Tencent|2028|Legacy company envelope - Tencent</x:v>
      </x:c>
      <x:c r="B303" s="5" t="str">
        <x:f>'02a_CSP_Contract_Alloc'!B303</x:f>
        <x:v>Grid-Constrained / Efficiency-Upside</x:v>
      </x:c>
      <x:c r="C303" s="5" t="str">
        <x:f>'02a_CSP_Contract_Alloc'!C303</x:f>
        <x:v>Tencent</x:v>
      </x:c>
      <x:c r="D303" s="5" t="n">
        <x:f>'02a_CSP_Contract_Alloc'!D303</x:f>
        <x:v>2028</x:v>
      </x:c>
      <x:c r="E303" s="5" t="str">
        <x:f>'02a_CSP_Contract_Alloc'!E303</x:f>
        <x:v>Legacy company envelope - Tencent</x:v>
      </x:c>
      <x:c r="F303" s="28" t="n">
        <x:f>SUMPRODUCT(('02_Inputs'!$A$2:$A$181=B303)*('02_Inputs'!$B$2:$B$181=C303)*('02_Inputs'!$C$2:$C$181=D303)*'02_Inputs'!$D$2:$D$181*'02_Inputs'!$E$2:$E$181/'02_Inputs'!$F$2:$F$181*'02_Inputs'!$G$2:$G$181*'02_Inputs'!$H$2:$H$181*1000)</x:f>
        <x:v>568.3317043258537</x:v>
      </x:c>
      <x:c r="G303" s="28" t="n">
        <x:f>'02a_CSP_Contract_Alloc'!F303</x:f>
        <x:v>779</x:v>
      </x:c>
      <x:c r="H303" s="6" t="n">
        <x:f>'02a_CSP_Contract_Alloc'!G303</x:f>
        <x:v>1</x:v>
      </x:c>
      <x:c r="I303" s="28" t="n">
        <x:f>'02a_CSP_Contract_Alloc'!H303</x:f>
        <x:v>779</x:v>
      </x:c>
      <x:c r="J303" s="6" t="n">
        <x:f>'02a_CSP_Contract_Alloc'!I303</x:f>
        <x:v>0.73</x:v>
      </x:c>
      <x:c r="K303" s="28" t="n">
        <x:f>'02a_CSP_Contract_Alloc'!K303</x:f>
        <x:v>568.67</x:v>
      </x:c>
      <x:c r="L303" s="28" t="n">
        <x:f>SUMIFS('02a_CSP_Contract_Alloc'!$K$2:$K$305,'02a_CSP_Contract_Alloc'!$B$2:$B$305,B303,'02a_CSP_Contract_Alloc'!$C$2:$C$305,C303,'02a_CSP_Contract_Alloc'!$D$2:$D$305,D303)</x:f>
        <x:v>568.67</x:v>
      </x:c>
      <x:c r="M303" s="6" t="n">
        <x:f>IF(L303&gt;0,K303/L303,0)</x:f>
        <x:v>1</x:v>
      </x:c>
      <x:c r="N303" s="28" t="n">
        <x:f>F303*M303</x:f>
        <x:v>568.3317043258537</x:v>
      </x:c>
      <x:c r="O303" s="5" t="str">
        <x:f>'02a_CSP_Contract_Alloc'!L303</x:f>
        <x:v>legacy_company_envelope_fallback</x:v>
      </x:c>
      <x:c r="P303" s="5" t="inlineStr">
        <x:is>
          <x:t xml:space="preserve">AI company inference power is normalized across CSPs by CSP total power * AI contract share * inference share.</x:t>
        </x:is>
      </x:c>
    </x:row>
    <x:row r="304">
      <x:c r="A304" s="5" t="str">
        <x:f>'02a_CSP_Contract_Alloc'!A304</x:f>
        <x:v>Grid-Constrained / Efficiency-Upside|Tencent|2029|Legacy company envelope - Tencent</x:v>
      </x:c>
      <x:c r="B304" s="5" t="str">
        <x:f>'02a_CSP_Contract_Alloc'!B304</x:f>
        <x:v>Grid-Constrained / Efficiency-Upside</x:v>
      </x:c>
      <x:c r="C304" s="5" t="str">
        <x:f>'02a_CSP_Contract_Alloc'!C304</x:f>
        <x:v>Tencent</x:v>
      </x:c>
      <x:c r="D304" s="5" t="n">
        <x:f>'02a_CSP_Contract_Alloc'!D304</x:f>
        <x:v>2029</x:v>
      </x:c>
      <x:c r="E304" s="5" t="str">
        <x:f>'02a_CSP_Contract_Alloc'!E304</x:f>
        <x:v>Legacy company envelope - Tencent</x:v>
      </x:c>
      <x:c r="F304" s="28" t="n">
        <x:f>SUMPRODUCT(('02_Inputs'!$A$2:$A$181=B304)*('02_Inputs'!$B$2:$B$181=C304)*('02_Inputs'!$C$2:$C$181=D304)*'02_Inputs'!$D$2:$D$181*'02_Inputs'!$E$2:$E$181/'02_Inputs'!$F$2:$F$181*'02_Inputs'!$G$2:$G$181*'02_Inputs'!$H$2:$H$181*1000)</x:f>
        <x:v>779.4858558029267</x:v>
      </x:c>
      <x:c r="G304" s="28" t="n">
        <x:f>'02a_CSP_Contract_Alloc'!F304</x:f>
        <x:v>993</x:v>
      </x:c>
      <x:c r="H304" s="6" t="n">
        <x:f>'02a_CSP_Contract_Alloc'!G304</x:f>
        <x:v>1</x:v>
      </x:c>
      <x:c r="I304" s="28" t="n">
        <x:f>'02a_CSP_Contract_Alloc'!H304</x:f>
        <x:v>993</x:v>
      </x:c>
      <x:c r="J304" s="6" t="n">
        <x:f>'02a_CSP_Contract_Alloc'!I304</x:f>
        <x:v>0.785</x:v>
      </x:c>
      <x:c r="K304" s="28" t="n">
        <x:f>'02a_CSP_Contract_Alloc'!K304</x:f>
        <x:v>779.505</x:v>
      </x:c>
      <x:c r="L304" s="28" t="n">
        <x:f>SUMIFS('02a_CSP_Contract_Alloc'!$K$2:$K$305,'02a_CSP_Contract_Alloc'!$B$2:$B$305,B304,'02a_CSP_Contract_Alloc'!$C$2:$C$305,C304,'02a_CSP_Contract_Alloc'!$D$2:$D$305,D304)</x:f>
        <x:v>779.505</x:v>
      </x:c>
      <x:c r="M304" s="6" t="n">
        <x:f>IF(L304&gt;0,K304/L304,0)</x:f>
        <x:v>1</x:v>
      </x:c>
      <x:c r="N304" s="28" t="n">
        <x:f>F304*M304</x:f>
        <x:v>779.4858558029267</x:v>
      </x:c>
      <x:c r="O304" s="5" t="str">
        <x:f>'02a_CSP_Contract_Alloc'!L304</x:f>
        <x:v>legacy_company_envelope_fallback</x:v>
      </x:c>
      <x:c r="P304" s="5" t="inlineStr">
        <x:is>
          <x:t xml:space="preserve">AI company inference power is normalized across CSPs by CSP total power * AI contract share * inference share.</x:t>
        </x:is>
      </x:c>
    </x:row>
    <x:row r="305">
      <x:c r="A305" s="5" t="str">
        <x:f>'02a_CSP_Contract_Alloc'!A305</x:f>
        <x:v>Grid-Constrained / Efficiency-Upside|Tencent|2030|Legacy company envelope - Tencent</x:v>
      </x:c>
      <x:c r="B305" s="5" t="str">
        <x:f>'02a_CSP_Contract_Alloc'!B305</x:f>
        <x:v>Grid-Constrained / Efficiency-Upside</x:v>
      </x:c>
      <x:c r="C305" s="5" t="str">
        <x:f>'02a_CSP_Contract_Alloc'!C305</x:f>
        <x:v>Tencent</x:v>
      </x:c>
      <x:c r="D305" s="5" t="n">
        <x:f>'02a_CSP_Contract_Alloc'!D305</x:f>
        <x:v>2030</x:v>
      </x:c>
      <x:c r="E305" s="5" t="str">
        <x:f>'02a_CSP_Contract_Alloc'!E305</x:f>
        <x:v>Legacy company envelope - Tencent</x:v>
      </x:c>
      <x:c r="F305" s="28" t="n">
        <x:f>SUMPRODUCT(('02_Inputs'!$A$2:$A$181=B305)*('02_Inputs'!$B$2:$B$181=C305)*('02_Inputs'!$C$2:$C$181=D305)*'02_Inputs'!$D$2:$D$181*'02_Inputs'!$E$2:$E$181/'02_Inputs'!$F$2:$F$181*'02_Inputs'!$G$2:$G$181*'02_Inputs'!$H$2:$H$181*1000)</x:f>
        <x:v>991.2819512195122</x:v>
      </x:c>
      <x:c r="G305" s="28" t="n">
        <x:f>'02a_CSP_Contract_Alloc'!F305</x:f>
        <x:v>1180</x:v>
      </x:c>
      <x:c r="H305" s="6" t="n">
        <x:f>'02a_CSP_Contract_Alloc'!G305</x:f>
        <x:v>1</x:v>
      </x:c>
      <x:c r="I305" s="28" t="n">
        <x:f>'02a_CSP_Contract_Alloc'!H305</x:f>
        <x:v>1180</x:v>
      </x:c>
      <x:c r="J305" s="6" t="n">
        <x:f>'02a_CSP_Contract_Alloc'!I305</x:f>
        <x:v>0.84</x:v>
      </x:c>
      <x:c r="K305" s="28" t="n">
        <x:f>'02a_CSP_Contract_Alloc'!K305</x:f>
        <x:v>991.1999999999999</x:v>
      </x:c>
      <x:c r="L305" s="28" t="n">
        <x:f>SUMIFS('02a_CSP_Contract_Alloc'!$K$2:$K$305,'02a_CSP_Contract_Alloc'!$B$2:$B$305,B305,'02a_CSP_Contract_Alloc'!$C$2:$C$305,C305,'02a_CSP_Contract_Alloc'!$D$2:$D$305,D305)</x:f>
        <x:v>991.1999999999999</x:v>
      </x:c>
      <x:c r="M305" s="6" t="n">
        <x:f>IF(L305&gt;0,K305/L305,0)</x:f>
        <x:v>1</x:v>
      </x:c>
      <x:c r="N305" s="28" t="n">
        <x:f>F305*M305</x:f>
        <x:v>991.2819512195122</x:v>
      </x:c>
      <x:c r="O305" s="5" t="str">
        <x:f>'02a_CSP_Contract_Alloc'!L305</x:f>
        <x:v>legacy_company_envelope_fallback</x:v>
      </x:c>
      <x:c r="P305" s="5" t="inlineStr">
        <x:is>
          <x:t xml:space="preserve">AI company inference power is normalized across CSPs by CSP total power * AI contract share * inference share.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2" customWidth="1"/>
    <x:col min="2" max="2" width="38" customWidth="1"/>
    <x:col min="3" max="3" width="12" customWidth="1"/>
    <x:col min="4" max="4" width="12" customWidth="1"/>
    <x:col min="5" max="5" width="36" customWidth="1"/>
    <x:col min="6" max="6" width="28" customWidth="1"/>
    <x:col min="7" max="7" width="38" customWidth="1"/>
    <x:col min="8" max="8" width="38" customWidth="1"/>
    <x:col min="9" max="9" width="38" customWidth="1"/>
    <x:col min="10" max="10" width="22" customWidth="1"/>
    <x:col min="11" max="11" width="38" customWidth="1"/>
    <x:col min="12" max="12" width="31" customWidth="1"/>
    <x:col min="13" max="13" width="33" customWidth="1"/>
    <x:col min="14" max="14" width="76" customWidth="1"/>
  </x:cols>
  <x:sheetData>
    <x:row r="1">
      <x:c r="A1" s="4" t="inlineStr">
        <x:is>
          <x:t xml:space="preserve">power_key</x:t>
        </x:is>
      </x:c>
      <x:c r="B1" s="4" t="inlineStr">
        <x:is>
          <x:t xml:space="preserve">scenario</x:t>
        </x:is>
      </x:c>
      <x:c r="C1" s="4" t="inlineStr">
        <x:is>
          <x:t xml:space="preserve">company</x:t>
        </x:is>
      </x:c>
      <x:c r="D1" s="4" t="inlineStr">
        <x:is>
          <x:t xml:space="preserve">year</x:t>
        </x:is>
      </x:c>
      <x:c r="E1" s="4" t="inlineStr">
        <x:is>
          <x:t xml:space="preserve">csp</x:t>
        </x:is>
      </x:c>
      <x:c r="F1" s="4" t="inlineStr">
        <x:is>
          <x:t xml:space="preserve">accelerator_type</x:t>
        </x:is>
      </x:c>
      <x:c r="G1" s="4" t="inlineStr">
        <x:is>
          <x:t xml:space="preserve">benchmark_bucket</x:t>
        </x:is>
      </x:c>
      <x:c r="H1" s="4" t="inlineStr">
        <x:is>
          <x:t xml:space="preserve">normalized_csp_inference_power_mw</x:t>
        </x:is>
      </x:c>
      <x:c r="I1" s="4" t="inlineStr">
        <x:is>
          <x:t xml:space="preserve">accelerator_share</x:t>
        </x:is>
      </x:c>
      <x:c r="J1" s="4" t="inlineStr">
        <x:is>
          <x:t xml:space="preserve">accelerator_power_mw</x:t>
        </x:is>
      </x:c>
      <x:c r="K1" s="4" t="inlineStr">
        <x:is>
          <x:t xml:space="preserve">all_in_kw_per_unit</x:t>
        </x:is>
      </x:c>
      <x:c r="L1" s="4" t="inlineStr">
        <x:is>
          <x:t xml:space="preserve">accelerator_count</x:t>
        </x:is>
      </x:c>
      <x:c r="M1" s="4" t="inlineStr">
        <x:is>
          <x:t xml:space="preserve">source_type</x:t>
        </x:is>
      </x:c>
      <x:c r="N1" s="4" t="inlineStr">
        <x:is>
          <x:t xml:space="preserve">note</x:t>
        </x:is>
      </x:c>
    </x:row>
    <x:row r="2">
      <x:c r="A2" s="5" t="str">
        <x:f>B2&amp;"|"&amp;C2&amp;"|"&amp;D2&amp;"|"&amp;E2&amp;"|"&amp;F2</x:f>
        <x:v>Bear|Alibaba|2026|Alibaba|H100/H200/A100 class</x:v>
      </x:c>
      <x:c r="B2" s="5" t="inlineStr">
        <x:is>
          <x:t xml:space="preserve">Bear</x:t>
        </x:is>
      </x:c>
      <x:c r="C2" s="5" t="inlineStr">
        <x:is>
          <x:t xml:space="preserve">Alibaba</x:t>
        </x:is>
      </x:c>
      <x:c r="D2" s="5" t="n">
        <x:v>2026</x:v>
      </x:c>
      <x:c r="E2" s="5" t="inlineStr">
        <x:is>
          <x:t xml:space="preserve">Alibaba</x:t>
        </x:is>
      </x:c>
      <x:c r="F2" s="5" t="inlineStr">
        <x:is>
          <x:t xml:space="preserve">H100/H200/A100 class</x:t>
        </x:is>
      </x:c>
      <x:c r="G2" s="5" t="str">
        <x:f>IFERROR(INDEX('02x_Accelerator_Catalog'!$C$2:$C$11,MATCH(F2,'02x_Accelerator_Catalog'!$B$2:$B$11,0)),"purpose_or_unbenchmarked")</x:f>
        <x:v>h200_reference</x:v>
      </x:c>
      <x:c r="H2" s="28" t="n">
        <x:f>SUMIFS('02c_AI_CSP_Normalized'!$N$2:$N$305,'02c_AI_CSP_Normalized'!$B$2:$B$305,B2,'02c_AI_CSP_Normalized'!$C$2:$C$305,C2,'02c_AI_CSP_Normalized'!$D$2:$D$305,D2,'02c_AI_CSP_Normalized'!$E$2:$E$305,E2)</x:f>
        <x:v>207.74634146341467</x:v>
      </x:c>
      <x:c r="I2" s="6" t="n">
        <x:f>SUMIFS('02b_CSP_Accelerator_Mix'!$H$2:$H$573,'02b_CSP_Accelerator_Mix'!$B$2:$B$573,B2,'02b_CSP_Accelerator_Mix'!$C$2:$C$573,E2,'02b_CSP_Accelerator_Mix'!$D$2:$D$573,D2,'02b_CSP_Accelerator_Mix'!$E$2:$E$573,F2)</x:f>
        <x:v>1</x:v>
      </x:c>
      <x:c r="J2" s="28" t="n">
        <x:f>H2*I2</x:f>
        <x:v>207.74634146341467</x:v>
      </x:c>
      <x:c r="K2" s="8" t="n">
        <x:f>IFERROR(INDEX('02x_Accelerator_Catalog'!$D$2:$D$11,MATCH(F2,'02x_Accelerator_Catalog'!$B$2:$B$11,0)),"")</x:f>
        <x:v>1.73</x:v>
      </x:c>
      <x:c r="L2" s="7" t="n">
        <x:f>IF(K2&gt;0,J2*1000/K2,"")</x:f>
        <x:v>120084.59044128015</x:v>
      </x:c>
      <x:c r="M2" s="5" t="inlineStr">
        <x:is>
          <x:t xml:space="preserve">epoch_csp_chip_quantity_latest</x:t>
        </x:is>
      </x:c>
      <x:c r="N2" s="5" t="inlineStr">
        <x:is>
          <x:t xml:space="preserve">Extensible long-format output: add a new accelerator row in 02b and map it in 02x_Accelerator_Catalog to extend this table.</x:t>
        </x:is>
      </x:c>
    </x:row>
    <x:row r="3">
      <x:c r="A3" s="5" t="str">
        <x:f>B3&amp;"|"&amp;C3&amp;"|"&amp;D3&amp;"|"&amp;E3&amp;"|"&amp;F3</x:f>
        <x:v>Base|Alibaba|2026|Alibaba|H100/H200/A100 class</x:v>
      </x:c>
      <x:c r="B3" s="5" t="inlineStr">
        <x:is>
          <x:t xml:space="preserve">Base</x:t>
        </x:is>
      </x:c>
      <x:c r="C3" s="5" t="inlineStr">
        <x:is>
          <x:t xml:space="preserve">Alibaba</x:t>
        </x:is>
      </x:c>
      <x:c r="D3" s="5" t="n">
        <x:v>2026</x:v>
      </x:c>
      <x:c r="E3" s="5" t="inlineStr">
        <x:is>
          <x:t xml:space="preserve">Alibaba</x:t>
        </x:is>
      </x:c>
      <x:c r="F3" s="5" t="inlineStr">
        <x:is>
          <x:t xml:space="preserve">H100/H200/A100 class</x:t>
        </x:is>
      </x:c>
      <x:c r="G3" s="5" t="str">
        <x:f>IFERROR(INDEX('02x_Accelerator_Catalog'!$C$2:$C$11,MATCH(F3,'02x_Accelerator_Catalog'!$B$2:$B$11,0)),"purpose_or_unbenchmarked")</x:f>
        <x:v>h200_reference</x:v>
      </x:c>
      <x:c r="H3" s="28" t="n">
        <x:f>SUMIFS('02c_AI_CSP_Normalized'!$N$2:$N$305,'02c_AI_CSP_Normalized'!$B$2:$B$305,B3,'02c_AI_CSP_Normalized'!$C$2:$C$305,C3,'02c_AI_CSP_Normalized'!$D$2:$D$305,D3,'02c_AI_CSP_Normalized'!$E$2:$E$305,E3)</x:f>
        <x:v>266.3414625951219</x:v>
      </x:c>
      <x:c r="I3" s="6" t="n">
        <x:f>SUMIFS('02b_CSP_Accelerator_Mix'!$H$2:$H$573,'02b_CSP_Accelerator_Mix'!$B$2:$B$573,B3,'02b_CSP_Accelerator_Mix'!$C$2:$C$573,E3,'02b_CSP_Accelerator_Mix'!$D$2:$D$573,D3,'02b_CSP_Accelerator_Mix'!$E$2:$E$573,F3)</x:f>
        <x:v>1</x:v>
      </x:c>
      <x:c r="J3" s="28" t="n">
        <x:f>H3*I3</x:f>
        <x:v>266.3414625951219</x:v>
      </x:c>
      <x:c r="K3" s="8" t="n">
        <x:f>IFERROR(INDEX('02x_Accelerator_Catalog'!$D$2:$D$11,MATCH(F3,'02x_Accelerator_Catalog'!$B$2:$B$11,0)),"")</x:f>
        <x:v>1.73</x:v>
      </x:c>
      <x:c r="L3" s="7" t="n">
        <x:f>IF(K3&gt;0,J3*1000/K3,"")</x:f>
        <x:v>153954.60265613985</x:v>
      </x:c>
      <x:c r="M3" s="5" t="inlineStr">
        <x:is>
          <x:t xml:space="preserve">epoch_csp_chip_quantity_latest</x:t>
        </x:is>
      </x:c>
      <x:c r="N3" s="5" t="inlineStr">
        <x:is>
          <x:t xml:space="preserve">Extensible long-format output: add a new accelerator row in 02b and map it in 02x_Accelerator_Catalog to extend this table.</x:t>
        </x:is>
      </x:c>
    </x:row>
    <x:row r="4">
      <x:c r="A4" s="5" t="str">
        <x:f>B4&amp;"|"&amp;C4&amp;"|"&amp;D4&amp;"|"&amp;E4&amp;"|"&amp;F4</x:f>
        <x:v>Bull|Alibaba|2026|Alibaba|H100/H200/A100 class</x:v>
      </x:c>
      <x:c r="B4" s="5" t="inlineStr">
        <x:is>
          <x:t xml:space="preserve">Bull</x:t>
        </x:is>
      </x:c>
      <x:c r="C4" s="5" t="inlineStr">
        <x:is>
          <x:t xml:space="preserve">Alibaba</x:t>
        </x:is>
      </x:c>
      <x:c r="D4" s="5" t="n">
        <x:v>2026</x:v>
      </x:c>
      <x:c r="E4" s="5" t="inlineStr">
        <x:is>
          <x:t xml:space="preserve">Alibaba</x:t>
        </x:is>
      </x:c>
      <x:c r="F4" s="5" t="inlineStr">
        <x:is>
          <x:t xml:space="preserve">H100/H200/A100 class</x:t>
        </x:is>
      </x:c>
      <x:c r="G4" s="5" t="str">
        <x:f>IFERROR(INDEX('02x_Accelerator_Catalog'!$C$2:$C$11,MATCH(F4,'02x_Accelerator_Catalog'!$B$2:$B$11,0)),"purpose_or_unbenchmarked")</x:f>
        <x:v>h200_reference</x:v>
      </x:c>
      <x:c r="H4" s="28" t="n">
        <x:f>SUMIFS('02c_AI_CSP_Normalized'!$N$2:$N$305,'02c_AI_CSP_Normalized'!$B$2:$B$305,B4,'02c_AI_CSP_Normalized'!$C$2:$C$305,C4,'02c_AI_CSP_Normalized'!$D$2:$D$305,D4,'02c_AI_CSP_Normalized'!$E$2:$E$305,E4)</x:f>
        <x:v>303.1853623024391</x:v>
      </x:c>
      <x:c r="I4" s="6" t="n">
        <x:f>SUMIFS('02b_CSP_Accelerator_Mix'!$H$2:$H$573,'02b_CSP_Accelerator_Mix'!$B$2:$B$573,B4,'02b_CSP_Accelerator_Mix'!$C$2:$C$573,E4,'02b_CSP_Accelerator_Mix'!$D$2:$D$573,D4,'02b_CSP_Accelerator_Mix'!$E$2:$E$573,F4)</x:f>
        <x:v>1</x:v>
      </x:c>
      <x:c r="J4" s="28" t="n">
        <x:f>H4*I4</x:f>
        <x:v>303.1853623024391</x:v>
      </x:c>
      <x:c r="K4" s="8" t="n">
        <x:f>IFERROR(INDEX('02x_Accelerator_Catalog'!$D$2:$D$11,MATCH(F4,'02x_Accelerator_Catalog'!$B$2:$B$11,0)),"")</x:f>
        <x:v>1.73</x:v>
      </x:c>
      <x:c r="L4" s="7" t="n">
        <x:f>IF(K4&gt;0,J4*1000/K4,"")</x:f>
        <x:v>175251.6545100804</x:v>
      </x:c>
      <x:c r="M4" s="5" t="inlineStr">
        <x:is>
          <x:t xml:space="preserve">epoch_csp_chip_quantity_latest</x:t>
        </x:is>
      </x:c>
      <x:c r="N4" s="5" t="inlineStr">
        <x:is>
          <x:t xml:space="preserve">Extensible long-format output: add a new accelerator row in 02b and map it in 02x_Accelerator_Catalog to extend this table.</x:t>
        </x:is>
      </x:c>
    </x:row>
    <x:row r="5">
      <x:c r="A5" s="5" t="str">
        <x:f>B5&amp;"|"&amp;C5&amp;"|"&amp;D5&amp;"|"&amp;E5&amp;"|"&amp;F5</x:f>
        <x:v>Grid-Constrained / Efficiency-Upside|Alibaba|2026|Alibaba|H100/H200/A100 class</x:v>
      </x:c>
      <x:c r="B5" s="5" t="inlineStr">
        <x:is>
          <x:t xml:space="preserve">Grid-Constrained / Efficiency-Upside</x:t>
        </x:is>
      </x:c>
      <x:c r="C5" s="5" t="inlineStr">
        <x:is>
          <x:t xml:space="preserve">Alibaba</x:t>
        </x:is>
      </x:c>
      <x:c r="D5" s="5" t="n">
        <x:v>2026</x:v>
      </x:c>
      <x:c r="E5" s="5" t="inlineStr">
        <x:is>
          <x:t xml:space="preserve">Alibaba</x:t>
        </x:is>
      </x:c>
      <x:c r="F5" s="5" t="inlineStr">
        <x:is>
          <x:t xml:space="preserve">H100/H200/A100 class</x:t>
        </x:is>
      </x:c>
      <x:c r="G5" s="5" t="str">
        <x:f>IFERROR(INDEX('02x_Accelerator_Catalog'!$C$2:$C$11,MATCH(F5,'02x_Accelerator_Catalog'!$B$2:$B$11,0)),"purpose_or_unbenchmarked")</x:f>
        <x:v>h200_reference</x:v>
      </x:c>
      <x:c r="H5" s="28" t="n">
        <x:f>SUMIFS('02c_AI_CSP_Normalized'!$N$2:$N$305,'02c_AI_CSP_Normalized'!$B$2:$B$305,B5,'02c_AI_CSP_Normalized'!$C$2:$C$305,C5,'02c_AI_CSP_Normalized'!$D$2:$D$305,D5,'02c_AI_CSP_Normalized'!$E$2:$E$305,E5)</x:f>
        <x:v>242.1931724253659</x:v>
      </x:c>
      <x:c r="I5" s="6" t="n">
        <x:f>SUMIFS('02b_CSP_Accelerator_Mix'!$H$2:$H$573,'02b_CSP_Accelerator_Mix'!$B$2:$B$573,B5,'02b_CSP_Accelerator_Mix'!$C$2:$C$573,E5,'02b_CSP_Accelerator_Mix'!$D$2:$D$573,D5,'02b_CSP_Accelerator_Mix'!$E$2:$E$573,F5)</x:f>
        <x:v>1</x:v>
      </x:c>
      <x:c r="J5" s="28" t="n">
        <x:f>H5*I5</x:f>
        <x:v>242.1931724253659</x:v>
      </x:c>
      <x:c r="K5" s="8" t="n">
        <x:f>IFERROR(INDEX('02x_Accelerator_Catalog'!$D$2:$D$11,MATCH(F5,'02x_Accelerator_Catalog'!$B$2:$B$11,0)),"")</x:f>
        <x:v>1.73</x:v>
      </x:c>
      <x:c r="L5" s="7" t="n">
        <x:f>IF(K5&gt;0,J5*1000/K5,"")</x:f>
        <x:v>139996.053425067</x:v>
      </x:c>
      <x:c r="M5" s="5" t="inlineStr">
        <x:is>
          <x:t xml:space="preserve">epoch_csp_chip_quantity_latest</x:t>
        </x:is>
      </x:c>
      <x:c r="N5" s="5" t="inlineStr">
        <x:is>
          <x:t xml:space="preserve">Extensible long-format output: add a new accelerator row in 02b and map it in 02x_Accelerator_Catalog to extend this table.</x:t>
        </x:is>
      </x:c>
    </x:row>
    <x:row r="6">
      <x:c r="A6" s="5" t="str">
        <x:f>B6&amp;"|"&amp;C6&amp;"|"&amp;D6&amp;"|"&amp;E6&amp;"|"&amp;F6</x:f>
        <x:v>Bear|Alibaba|2027|Alibaba|H100/H200/A100 class</x:v>
      </x:c>
      <x:c r="B6" s="5" t="inlineStr">
        <x:is>
          <x:t xml:space="preserve">Bear</x:t>
        </x:is>
      </x:c>
      <x:c r="C6" s="5" t="inlineStr">
        <x:is>
          <x:t xml:space="preserve">Alibaba</x:t>
        </x:is>
      </x:c>
      <x:c r="D6" s="5" t="n">
        <x:v>2027</x:v>
      </x:c>
      <x:c r="E6" s="5" t="inlineStr">
        <x:is>
          <x:t xml:space="preserve">Alibaba</x:t>
        </x:is>
      </x:c>
      <x:c r="F6" s="5" t="inlineStr">
        <x:is>
          <x:t xml:space="preserve">H100/H200/A100 class</x:t>
        </x:is>
      </x:c>
      <x:c r="G6" s="5" t="str">
        <x:f>IFERROR(INDEX('02x_Accelerator_Catalog'!$C$2:$C$11,MATCH(F6,'02x_Accelerator_Catalog'!$B$2:$B$11,0)),"purpose_or_unbenchmarked")</x:f>
        <x:v>h200_reference</x:v>
      </x:c>
      <x:c r="H6" s="28" t="n">
        <x:f>SUMIFS('02c_AI_CSP_Normalized'!$N$2:$N$305,'02c_AI_CSP_Normalized'!$B$2:$B$305,B6,'02c_AI_CSP_Normalized'!$C$2:$C$305,C6,'02c_AI_CSP_Normalized'!$D$2:$D$305,D6,'02c_AI_CSP_Normalized'!$E$2:$E$305,E6)</x:f>
        <x:v>437.1721955078048</x:v>
      </x:c>
      <x:c r="I6" s="6" t="n">
        <x:f>SUMIFS('02b_CSP_Accelerator_Mix'!$H$2:$H$573,'02b_CSP_Accelerator_Mix'!$B$2:$B$573,B6,'02b_CSP_Accelerator_Mix'!$C$2:$C$573,E6,'02b_CSP_Accelerator_Mix'!$D$2:$D$573,D6,'02b_CSP_Accelerator_Mix'!$E$2:$E$573,F6)</x:f>
        <x:v>1</x:v>
      </x:c>
      <x:c r="J6" s="28" t="n">
        <x:f>H6*I6</x:f>
        <x:v>437.1721955078048</x:v>
      </x:c>
      <x:c r="K6" s="8" t="n">
        <x:f>IFERROR(INDEX('02x_Accelerator_Catalog'!$D$2:$D$11,MATCH(F6,'02x_Accelerator_Catalog'!$B$2:$B$11,0)),"")</x:f>
        <x:v>1.73</x:v>
      </x:c>
      <x:c r="L6" s="7" t="n">
        <x:f>IF(K6&gt;0,J6*1000/K6,"")</x:f>
        <x:v>252700.69104497388</x:v>
      </x:c>
      <x:c r="M6" s="5" t="inlineStr">
        <x:is>
          <x:t xml:space="preserve">epoch_csp_chip_quantity_latest</x:t>
        </x:is>
      </x:c>
      <x:c r="N6" s="5" t="inlineStr">
        <x:is>
          <x:t xml:space="preserve">Extensible long-format output: add a new accelerator row in 02b and map it in 02x_Accelerator_Catalog to extend this table.</x:t>
        </x:is>
      </x:c>
    </x:row>
    <x:row r="7">
      <x:c r="A7" s="5" t="str">
        <x:f>B7&amp;"|"&amp;C7&amp;"|"&amp;D7&amp;"|"&amp;E7&amp;"|"&amp;F7</x:f>
        <x:v>Base|Alibaba|2027|Alibaba|H100/H200/A100 class</x:v>
      </x:c>
      <x:c r="B7" s="5" t="inlineStr">
        <x:is>
          <x:t xml:space="preserve">Base</x:t>
        </x:is>
      </x:c>
      <x:c r="C7" s="5" t="inlineStr">
        <x:is>
          <x:t xml:space="preserve">Alibaba</x:t>
        </x:is>
      </x:c>
      <x:c r="D7" s="5" t="n">
        <x:v>2027</x:v>
      </x:c>
      <x:c r="E7" s="5" t="inlineStr">
        <x:is>
          <x:t xml:space="preserve">Alibaba</x:t>
        </x:is>
      </x:c>
      <x:c r="F7" s="5" t="inlineStr">
        <x:is>
          <x:t xml:space="preserve">H100/H200/A100 class</x:t>
        </x:is>
      </x:c>
      <x:c r="G7" s="5" t="str">
        <x:f>IFERROR(INDEX('02x_Accelerator_Catalog'!$C$2:$C$11,MATCH(F7,'02x_Accelerator_Catalog'!$B$2:$B$11,0)),"purpose_or_unbenchmarked")</x:f>
        <x:v>h200_reference</x:v>
      </x:c>
      <x:c r="H7" s="28" t="n">
        <x:f>SUMIFS('02c_AI_CSP_Normalized'!$N$2:$N$305,'02c_AI_CSP_Normalized'!$B$2:$B$305,B7,'02c_AI_CSP_Normalized'!$C$2:$C$305,C7,'02c_AI_CSP_Normalized'!$D$2:$D$305,D7,'02c_AI_CSP_Normalized'!$E$2:$E$305,E7)</x:f>
        <x:v>571.7463452365854</x:v>
      </x:c>
      <x:c r="I7" s="6" t="n">
        <x:f>SUMIFS('02b_CSP_Accelerator_Mix'!$H$2:$H$573,'02b_CSP_Accelerator_Mix'!$B$2:$B$573,B7,'02b_CSP_Accelerator_Mix'!$C$2:$C$573,E7,'02b_CSP_Accelerator_Mix'!$D$2:$D$573,D7,'02b_CSP_Accelerator_Mix'!$E$2:$E$573,F7)</x:f>
        <x:v>1</x:v>
      </x:c>
      <x:c r="J7" s="28" t="n">
        <x:f>H7*I7</x:f>
        <x:v>571.7463452365854</x:v>
      </x:c>
      <x:c r="K7" s="8" t="n">
        <x:f>IFERROR(INDEX('02x_Accelerator_Catalog'!$D$2:$D$11,MATCH(F7,'02x_Accelerator_Catalog'!$B$2:$B$11,0)),"")</x:f>
        <x:v>1.73</x:v>
      </x:c>
      <x:c r="L7" s="7" t="n">
        <x:f>IF(K7&gt;0,J7*1000/K7,"")</x:f>
        <x:v>330489.2168997603</x:v>
      </x:c>
      <x:c r="M7" s="5" t="inlineStr">
        <x:is>
          <x:t xml:space="preserve">epoch_csp_chip_quantity_latest</x:t>
        </x:is>
      </x:c>
      <x:c r="N7" s="5" t="inlineStr">
        <x:is>
          <x:t xml:space="preserve">Extensible long-format output: add a new accelerator row in 02b and map it in 02x_Accelerator_Catalog to extend this table.</x:t>
        </x:is>
      </x:c>
    </x:row>
    <x:row r="8">
      <x:c r="A8" s="5" t="str">
        <x:f>B8&amp;"|"&amp;C8&amp;"|"&amp;D8&amp;"|"&amp;E8&amp;"|"&amp;F8</x:f>
        <x:v>Bull|Alibaba|2027|Alibaba|H100/H200/A100 class</x:v>
      </x:c>
      <x:c r="B8" s="5" t="inlineStr">
        <x:is>
          <x:t xml:space="preserve">Bull</x:t>
        </x:is>
      </x:c>
      <x:c r="C8" s="5" t="inlineStr">
        <x:is>
          <x:t xml:space="preserve">Alibaba</x:t>
        </x:is>
      </x:c>
      <x:c r="D8" s="5" t="n">
        <x:v>2027</x:v>
      </x:c>
      <x:c r="E8" s="5" t="inlineStr">
        <x:is>
          <x:t xml:space="preserve">Alibaba</x:t>
        </x:is>
      </x:c>
      <x:c r="F8" s="5" t="inlineStr">
        <x:is>
          <x:t xml:space="preserve">H100/H200/A100 class</x:t>
        </x:is>
      </x:c>
      <x:c r="G8" s="5" t="str">
        <x:f>IFERROR(INDEX('02x_Accelerator_Catalog'!$C$2:$C$11,MATCH(F8,'02x_Accelerator_Catalog'!$B$2:$B$11,0)),"purpose_or_unbenchmarked")</x:f>
        <x:v>h200_reference</x:v>
      </x:c>
      <x:c r="H8" s="28" t="n">
        <x:f>SUMIFS('02c_AI_CSP_Normalized'!$N$2:$N$305,'02c_AI_CSP_Normalized'!$B$2:$B$305,B8,'02c_AI_CSP_Normalized'!$C$2:$C$305,C8,'02c_AI_CSP_Normalized'!$D$2:$D$305,D8,'02c_AI_CSP_Normalized'!$E$2:$E$305,E8)</x:f>
        <x:v>674.0160007252683</x:v>
      </x:c>
      <x:c r="I8" s="6" t="n">
        <x:f>SUMIFS('02b_CSP_Accelerator_Mix'!$H$2:$H$573,'02b_CSP_Accelerator_Mix'!$B$2:$B$573,B8,'02b_CSP_Accelerator_Mix'!$C$2:$C$573,E8,'02b_CSP_Accelerator_Mix'!$D$2:$D$573,D8,'02b_CSP_Accelerator_Mix'!$E$2:$E$573,F8)</x:f>
        <x:v>1</x:v>
      </x:c>
      <x:c r="J8" s="28" t="n">
        <x:f>H8*I8</x:f>
        <x:v>674.0160007252683</x:v>
      </x:c>
      <x:c r="K8" s="8" t="n">
        <x:f>IFERROR(INDEX('02x_Accelerator_Catalog'!$D$2:$D$11,MATCH(F8,'02x_Accelerator_Catalog'!$B$2:$B$11,0)),"")</x:f>
        <x:v>1.73</x:v>
      </x:c>
      <x:c r="L8" s="7" t="n">
        <x:f>IF(K8&gt;0,J8*1000/K8,"")</x:f>
        <x:v>389604.62469668686</x:v>
      </x:c>
      <x:c r="M8" s="5" t="inlineStr">
        <x:is>
          <x:t xml:space="preserve">epoch_csp_chip_quantity_latest</x:t>
        </x:is>
      </x:c>
      <x:c r="N8" s="5" t="inlineStr">
        <x:is>
          <x:t xml:space="preserve">Extensible long-format output: add a new accelerator row in 02b and map it in 02x_Accelerator_Catalog to extend this table.</x:t>
        </x:is>
      </x:c>
    </x:row>
    <x:row r="9">
      <x:c r="A9" s="5" t="str">
        <x:f>B9&amp;"|"&amp;C9&amp;"|"&amp;D9&amp;"|"&amp;E9&amp;"|"&amp;F9</x:f>
        <x:v>Grid-Constrained / Efficiency-Upside|Alibaba|2027|Alibaba|H100/H200/A100 class</x:v>
      </x:c>
      <x:c r="B9" s="5" t="inlineStr">
        <x:is>
          <x:t xml:space="preserve">Grid-Constrained / Efficiency-Upside</x:t>
        </x:is>
      </x:c>
      <x:c r="C9" s="5" t="inlineStr">
        <x:is>
          <x:t xml:space="preserve">Alibaba</x:t>
        </x:is>
      </x:c>
      <x:c r="D9" s="5" t="n">
        <x:v>2027</x:v>
      </x:c>
      <x:c r="E9" s="5" t="inlineStr">
        <x:is>
          <x:t xml:space="preserve">Alibaba</x:t>
        </x:is>
      </x:c>
      <x:c r="F9" s="5" t="inlineStr">
        <x:is>
          <x:t xml:space="preserve">H100/H200/A100 class</x:t>
        </x:is>
      </x:c>
      <x:c r="G9" s="5" t="str">
        <x:f>IFERROR(INDEX('02x_Accelerator_Catalog'!$C$2:$C$11,MATCH(F9,'02x_Accelerator_Catalog'!$B$2:$B$11,0)),"purpose_or_unbenchmarked")</x:f>
        <x:v>h200_reference</x:v>
      </x:c>
      <x:c r="H9" s="28" t="n">
        <x:f>SUMIFS('02c_AI_CSP_Normalized'!$N$2:$N$305,'02c_AI_CSP_Normalized'!$B$2:$B$305,B9,'02c_AI_CSP_Normalized'!$C$2:$C$305,C9,'02c_AI_CSP_Normalized'!$D$2:$D$305,D9,'02c_AI_CSP_Normalized'!$E$2:$E$305,E9)</x:f>
        <x:v>498.77560768170736</x:v>
      </x:c>
      <x:c r="I9" s="6" t="n">
        <x:f>SUMIFS('02b_CSP_Accelerator_Mix'!$H$2:$H$573,'02b_CSP_Accelerator_Mix'!$B$2:$B$573,B9,'02b_CSP_Accelerator_Mix'!$C$2:$C$573,E9,'02b_CSP_Accelerator_Mix'!$D$2:$D$573,D9,'02b_CSP_Accelerator_Mix'!$E$2:$E$573,F9)</x:f>
        <x:v>1</x:v>
      </x:c>
      <x:c r="J9" s="28" t="n">
        <x:f>H9*I9</x:f>
        <x:v>498.77560768170736</x:v>
      </x:c>
      <x:c r="K9" s="8" t="n">
        <x:f>IFERROR(INDEX('02x_Accelerator_Catalog'!$D$2:$D$11,MATCH(F9,'02x_Accelerator_Catalog'!$B$2:$B$11,0)),"")</x:f>
        <x:v>1.73</x:v>
      </x:c>
      <x:c r="L9" s="7" t="n">
        <x:f>IF(K9&gt;0,J9*1000/K9,"")</x:f>
        <x:v>288309.5998160158</x:v>
      </x:c>
      <x:c r="M9" s="5" t="inlineStr">
        <x:is>
          <x:t xml:space="preserve">epoch_csp_chip_quantity_latest</x:t>
        </x:is>
      </x:c>
      <x:c r="N9" s="5" t="inlineStr">
        <x:is>
          <x:t xml:space="preserve">Extensible long-format output: add a new accelerator row in 02b and map it in 02x_Accelerator_Catalog to extend this table.</x:t>
        </x:is>
      </x:c>
    </x:row>
    <x:row r="10">
      <x:c r="A10" s="5" t="str">
        <x:f>B10&amp;"|"&amp;C10&amp;"|"&amp;D10&amp;"|"&amp;E10&amp;"|"&amp;F10</x:f>
        <x:v>Bear|Alibaba|2028|Alibaba|H100/H200/A100 class</x:v>
      </x:c>
      <x:c r="B10" s="5" t="inlineStr">
        <x:is>
          <x:t xml:space="preserve">Bear</x:t>
        </x:is>
      </x:c>
      <x:c r="C10" s="5" t="inlineStr">
        <x:is>
          <x:t xml:space="preserve">Alibaba</x:t>
        </x:is>
      </x:c>
      <x:c r="D10" s="5" t="n">
        <x:v>2028</x:v>
      </x:c>
      <x:c r="E10" s="5" t="inlineStr">
        <x:is>
          <x:t xml:space="preserve">Alibaba</x:t>
        </x:is>
      </x:c>
      <x:c r="F10" s="5" t="inlineStr">
        <x:is>
          <x:t xml:space="preserve">H100/H200/A100 class</x:t>
        </x:is>
      </x:c>
      <x:c r="G10" s="5" t="str">
        <x:f>IFERROR(INDEX('02x_Accelerator_Catalog'!$C$2:$C$11,MATCH(F10,'02x_Accelerator_Catalog'!$B$2:$B$11,0)),"purpose_or_unbenchmarked")</x:f>
        <x:v>h200_reference</x:v>
      </x:c>
      <x:c r="H10" s="28" t="n">
        <x:f>SUMIFS('02c_AI_CSP_Normalized'!$N$2:$N$305,'02c_AI_CSP_Normalized'!$B$2:$B$305,B10,'02c_AI_CSP_Normalized'!$C$2:$C$305,C10,'02c_AI_CSP_Normalized'!$D$2:$D$305,D10,'02c_AI_CSP_Normalized'!$E$2:$E$305,E10)</x:f>
        <x:v>689.8653625209755</x:v>
      </x:c>
      <x:c r="I10" s="6" t="n">
        <x:f>SUMIFS('02b_CSP_Accelerator_Mix'!$H$2:$H$573,'02b_CSP_Accelerator_Mix'!$B$2:$B$573,B10,'02b_CSP_Accelerator_Mix'!$C$2:$C$573,E10,'02b_CSP_Accelerator_Mix'!$D$2:$D$573,D10,'02b_CSP_Accelerator_Mix'!$E$2:$E$573,F10)</x:f>
        <x:v>1</x:v>
      </x:c>
      <x:c r="J10" s="28" t="n">
        <x:f>H10*I10</x:f>
        <x:v>689.8653625209755</x:v>
      </x:c>
      <x:c r="K10" s="8" t="n">
        <x:f>IFERROR(INDEX('02x_Accelerator_Catalog'!$D$2:$D$11,MATCH(F10,'02x_Accelerator_Catalog'!$B$2:$B$11,0)),"")</x:f>
        <x:v>1.73</x:v>
      </x:c>
      <x:c r="L10" s="7" t="n">
        <x:f>IF(K10&gt;0,J10*1000/K10,"")</x:f>
        <x:v>398766.10550345405</x:v>
      </x:c>
      <x:c r="M10" s="5" t="inlineStr">
        <x:is>
          <x:t xml:space="preserve">epoch_csp_chip_quantity_latest</x:t>
        </x:is>
      </x:c>
      <x:c r="N10" s="5" t="inlineStr">
        <x:is>
          <x:t xml:space="preserve">Extensible long-format output: add a new accelerator row in 02b and map it in 02x_Accelerator_Catalog to extend this table.</x:t>
        </x:is>
      </x:c>
    </x:row>
    <x:row r="11">
      <x:c r="A11" s="5" t="str">
        <x:f>B11&amp;"|"&amp;C11&amp;"|"&amp;D11&amp;"|"&amp;E11&amp;"|"&amp;F11</x:f>
        <x:v>Base|Alibaba|2028|Alibaba|H100/H200/A100 class</x:v>
      </x:c>
      <x:c r="B11" s="5" t="inlineStr">
        <x:is>
          <x:t xml:space="preserve">Base</x:t>
        </x:is>
      </x:c>
      <x:c r="C11" s="5" t="inlineStr">
        <x:is>
          <x:t xml:space="preserve">Alibaba</x:t>
        </x:is>
      </x:c>
      <x:c r="D11" s="5" t="n">
        <x:v>2028</x:v>
      </x:c>
      <x:c r="E11" s="5" t="inlineStr">
        <x:is>
          <x:t xml:space="preserve">Alibaba</x:t>
        </x:is>
      </x:c>
      <x:c r="F11" s="5" t="inlineStr">
        <x:is>
          <x:t xml:space="preserve">H100/H200/A100 class</x:t>
        </x:is>
      </x:c>
      <x:c r="G11" s="5" t="str">
        <x:f>IFERROR(INDEX('02x_Accelerator_Catalog'!$C$2:$C$11,MATCH(F11,'02x_Accelerator_Catalog'!$B$2:$B$11,0)),"purpose_or_unbenchmarked")</x:f>
        <x:v>h200_reference</x:v>
      </x:c>
      <x:c r="H11" s="28" t="n">
        <x:f>SUMIFS('02c_AI_CSP_Normalized'!$N$2:$N$305,'02c_AI_CSP_Normalized'!$B$2:$B$305,B11,'02c_AI_CSP_Normalized'!$C$2:$C$305,C11,'02c_AI_CSP_Normalized'!$D$2:$D$305,D11,'02c_AI_CSP_Normalized'!$E$2:$E$305,E11)</x:f>
        <x:v>920.2438976585365</x:v>
      </x:c>
      <x:c r="I11" s="6" t="n">
        <x:f>SUMIFS('02b_CSP_Accelerator_Mix'!$H$2:$H$573,'02b_CSP_Accelerator_Mix'!$B$2:$B$573,B11,'02b_CSP_Accelerator_Mix'!$C$2:$C$573,E11,'02b_CSP_Accelerator_Mix'!$D$2:$D$573,D11,'02b_CSP_Accelerator_Mix'!$E$2:$E$573,F11)</x:f>
        <x:v>1</x:v>
      </x:c>
      <x:c r="J11" s="28" t="n">
        <x:f>H11*I11</x:f>
        <x:v>920.2438976585365</x:v>
      </x:c>
      <x:c r="K11" s="8" t="n">
        <x:f>IFERROR(INDEX('02x_Accelerator_Catalog'!$D$2:$D$11,MATCH(F11,'02x_Accelerator_Catalog'!$B$2:$B$11,0)),"")</x:f>
        <x:v>1.73</x:v>
      </x:c>
      <x:c r="L11" s="7" t="n">
        <x:f>IF(K11&gt;0,J11*1000/K11,"")</x:f>
        <x:v>531932.8888199633</x:v>
      </x:c>
      <x:c r="M11" s="5" t="inlineStr">
        <x:is>
          <x:t xml:space="preserve">epoch_csp_chip_quantity_latest</x:t>
        </x:is>
      </x:c>
      <x:c r="N11" s="5" t="inlineStr">
        <x:is>
          <x:t xml:space="preserve">Extensible long-format output: add a new accelerator row in 02b and map it in 02x_Accelerator_Catalog to extend this table.</x:t>
        </x:is>
      </x:c>
    </x:row>
    <x:row r="12">
      <x:c r="A12" s="5" t="str">
        <x:f>B12&amp;"|"&amp;C12&amp;"|"&amp;D12&amp;"|"&amp;E12&amp;"|"&amp;F12</x:f>
        <x:v>Bull|Alibaba|2028|Alibaba|H100/H200/A100 class</x:v>
      </x:c>
      <x:c r="B12" s="5" t="inlineStr">
        <x:is>
          <x:t xml:space="preserve">Bull</x:t>
        </x:is>
      </x:c>
      <x:c r="C12" s="5" t="inlineStr">
        <x:is>
          <x:t xml:space="preserve">Alibaba</x:t>
        </x:is>
      </x:c>
      <x:c r="D12" s="5" t="n">
        <x:v>2028</x:v>
      </x:c>
      <x:c r="E12" s="5" t="inlineStr">
        <x:is>
          <x:t xml:space="preserve">Alibaba</x:t>
        </x:is>
      </x:c>
      <x:c r="F12" s="5" t="inlineStr">
        <x:is>
          <x:t xml:space="preserve">H100/H200/A100 class</x:t>
        </x:is>
      </x:c>
      <x:c r="G12" s="5" t="str">
        <x:f>IFERROR(INDEX('02x_Accelerator_Catalog'!$C$2:$C$11,MATCH(F12,'02x_Accelerator_Catalog'!$B$2:$B$11,0)),"purpose_or_unbenchmarked")</x:f>
        <x:v>h200_reference</x:v>
      </x:c>
      <x:c r="H12" s="28" t="n">
        <x:f>SUMIFS('02c_AI_CSP_Normalized'!$N$2:$N$305,'02c_AI_CSP_Normalized'!$B$2:$B$305,B12,'02c_AI_CSP_Normalized'!$C$2:$C$305,C12,'02c_AI_CSP_Normalized'!$D$2:$D$305,D12,'02c_AI_CSP_Normalized'!$E$2:$E$305,E12)</x:f>
        <x:v>1121.1541463414633</x:v>
      </x:c>
      <x:c r="I12" s="6" t="n">
        <x:f>SUMIFS('02b_CSP_Accelerator_Mix'!$H$2:$H$573,'02b_CSP_Accelerator_Mix'!$B$2:$B$573,B12,'02b_CSP_Accelerator_Mix'!$C$2:$C$573,E12,'02b_CSP_Accelerator_Mix'!$D$2:$D$573,D12,'02b_CSP_Accelerator_Mix'!$E$2:$E$573,F12)</x:f>
        <x:v>1</x:v>
      </x:c>
      <x:c r="J12" s="28" t="n">
        <x:f>H12*I12</x:f>
        <x:v>1121.1541463414633</x:v>
      </x:c>
      <x:c r="K12" s="8" t="n">
        <x:f>IFERROR(INDEX('02x_Accelerator_Catalog'!$D$2:$D$11,MATCH(F12,'02x_Accelerator_Catalog'!$B$2:$B$11,0)),"")</x:f>
        <x:v>1.73</x:v>
      </x:c>
      <x:c r="L12" s="7" t="n">
        <x:f>IF(K12&gt;0,J12*1000/K12,"")</x:f>
        <x:v>648065.9805441984</x:v>
      </x:c>
      <x:c r="M12" s="5" t="inlineStr">
        <x:is>
          <x:t xml:space="preserve">epoch_csp_chip_quantity_latest</x:t>
        </x:is>
      </x:c>
      <x:c r="N12" s="5" t="inlineStr">
        <x:is>
          <x:t xml:space="preserve">Extensible long-format output: add a new accelerator row in 02b and map it in 02x_Accelerator_Catalog to extend this table.</x:t>
        </x:is>
      </x:c>
    </x:row>
    <x:row r="13">
      <x:c r="A13" s="5" t="str">
        <x:f>B13&amp;"|"&amp;C13&amp;"|"&amp;D13&amp;"|"&amp;E13&amp;"|"&amp;F13</x:f>
        <x:v>Grid-Constrained / Efficiency-Upside|Alibaba|2028|Alibaba|H100/H200/A100 class</x:v>
      </x:c>
      <x:c r="B13" s="5" t="inlineStr">
        <x:is>
          <x:t xml:space="preserve">Grid-Constrained / Efficiency-Upside</x:t>
        </x:is>
      </x:c>
      <x:c r="C13" s="5" t="inlineStr">
        <x:is>
          <x:t xml:space="preserve">Alibaba</x:t>
        </x:is>
      </x:c>
      <x:c r="D13" s="5" t="n">
        <x:v>2028</x:v>
      </x:c>
      <x:c r="E13" s="5" t="inlineStr">
        <x:is>
          <x:t xml:space="preserve">Alibaba</x:t>
        </x:is>
      </x:c>
      <x:c r="F13" s="5" t="inlineStr">
        <x:is>
          <x:t xml:space="preserve">H100/H200/A100 class</x:t>
        </x:is>
      </x:c>
      <x:c r="G13" s="5" t="str">
        <x:f>IFERROR(INDEX('02x_Accelerator_Catalog'!$C$2:$C$11,MATCH(F13,'02x_Accelerator_Catalog'!$B$2:$B$11,0)),"purpose_or_unbenchmarked")</x:f>
        <x:v>h200_reference</x:v>
      </x:c>
      <x:c r="H13" s="28" t="n">
        <x:f>SUMIFS('02c_AI_CSP_Normalized'!$N$2:$N$305,'02c_AI_CSP_Normalized'!$B$2:$B$305,B13,'02c_AI_CSP_Normalized'!$C$2:$C$305,C13,'02c_AI_CSP_Normalized'!$D$2:$D$305,D13,'02c_AI_CSP_Normalized'!$E$2:$E$305,E13)</x:f>
        <x:v>767.7463374751218</x:v>
      </x:c>
      <x:c r="I13" s="6" t="n">
        <x:f>SUMIFS('02b_CSP_Accelerator_Mix'!$H$2:$H$573,'02b_CSP_Accelerator_Mix'!$B$2:$B$573,B13,'02b_CSP_Accelerator_Mix'!$C$2:$C$573,E13,'02b_CSP_Accelerator_Mix'!$D$2:$D$573,D13,'02b_CSP_Accelerator_Mix'!$E$2:$E$573,F13)</x:f>
        <x:v>1</x:v>
      </x:c>
      <x:c r="J13" s="28" t="n">
        <x:f>H13*I13</x:f>
        <x:v>767.7463374751218</x:v>
      </x:c>
      <x:c r="K13" s="8" t="n">
        <x:f>IFERROR(INDEX('02x_Accelerator_Catalog'!$D$2:$D$11,MATCH(F13,'02x_Accelerator_Catalog'!$B$2:$B$11,0)),"")</x:f>
        <x:v>1.73</x:v>
      </x:c>
      <x:c r="L13" s="7" t="n">
        <x:f>IF(K13&gt;0,J13*1000/K13,"")</x:f>
        <x:v>443784.01010122645</x:v>
      </x:c>
      <x:c r="M13" s="5" t="inlineStr">
        <x:is>
          <x:t xml:space="preserve">epoch_csp_chip_quantity_latest</x:t>
        </x:is>
      </x:c>
      <x:c r="N13" s="5" t="inlineStr">
        <x:is>
          <x:t xml:space="preserve">Extensible long-format output: add a new accelerator row in 02b and map it in 02x_Accelerator_Catalog to extend this table.</x:t>
        </x:is>
      </x:c>
    </x:row>
    <x:row r="14">
      <x:c r="A14" s="5" t="str">
        <x:f>B14&amp;"|"&amp;C14&amp;"|"&amp;D14&amp;"|"&amp;E14&amp;"|"&amp;F14</x:f>
        <x:v>Bear|Alibaba|2029|Alibaba|H100/H200/A100 class</x:v>
      </x:c>
      <x:c r="B14" s="5" t="inlineStr">
        <x:is>
          <x:t xml:space="preserve">Bear</x:t>
        </x:is>
      </x:c>
      <x:c r="C14" s="5" t="inlineStr">
        <x:is>
          <x:t xml:space="preserve">Alibaba</x:t>
        </x:is>
      </x:c>
      <x:c r="D14" s="5" t="n">
        <x:v>2029</x:v>
      </x:c>
      <x:c r="E14" s="5" t="inlineStr">
        <x:is>
          <x:t xml:space="preserve">Alibaba</x:t>
        </x:is>
      </x:c>
      <x:c r="F14" s="5" t="inlineStr">
        <x:is>
          <x:t xml:space="preserve">H100/H200/A100 class</x:t>
        </x:is>
      </x:c>
      <x:c r="G14" s="5" t="str">
        <x:f>IFERROR(INDEX('02x_Accelerator_Catalog'!$C$2:$C$11,MATCH(F14,'02x_Accelerator_Catalog'!$B$2:$B$11,0)),"purpose_or_unbenchmarked")</x:f>
        <x:v>h200_reference</x:v>
      </x:c>
      <x:c r="H14" s="28" t="n">
        <x:f>SUMIFS('02c_AI_CSP_Normalized'!$N$2:$N$305,'02c_AI_CSP_Normalized'!$B$2:$B$305,B14,'02c_AI_CSP_Normalized'!$C$2:$C$305,C14,'02c_AI_CSP_Normalized'!$D$2:$D$305,D14,'02c_AI_CSP_Normalized'!$E$2:$E$305,E14)</x:f>
        <x:v>962.6263477258537</x:v>
      </x:c>
      <x:c r="I14" s="6" t="n">
        <x:f>SUMIFS('02b_CSP_Accelerator_Mix'!$H$2:$H$573,'02b_CSP_Accelerator_Mix'!$B$2:$B$573,B14,'02b_CSP_Accelerator_Mix'!$C$2:$C$573,E14,'02b_CSP_Accelerator_Mix'!$D$2:$D$573,D14,'02b_CSP_Accelerator_Mix'!$E$2:$E$573,F14)</x:f>
        <x:v>1</x:v>
      </x:c>
      <x:c r="J14" s="28" t="n">
        <x:f>H14*I14</x:f>
        <x:v>962.6263477258537</x:v>
      </x:c>
      <x:c r="K14" s="8" t="n">
        <x:f>IFERROR(INDEX('02x_Accelerator_Catalog'!$D$2:$D$11,MATCH(F14,'02x_Accelerator_Catalog'!$B$2:$B$11,0)),"")</x:f>
        <x:v>1.73</x:v>
      </x:c>
      <x:c r="L14" s="7" t="n">
        <x:f>IF(K14&gt;0,J14*1000/K14,"")</x:f>
        <x:v>556431.4148704357</x:v>
      </x:c>
      <x:c r="M14" s="5" t="inlineStr">
        <x:is>
          <x:t xml:space="preserve">epoch_csp_chip_quantity_latest</x:t>
        </x:is>
      </x:c>
      <x:c r="N14" s="5" t="inlineStr">
        <x:is>
          <x:t xml:space="preserve">Extensible long-format output: add a new accelerator row in 02b and map it in 02x_Accelerator_Catalog to extend this table.</x:t>
        </x:is>
      </x:c>
    </x:row>
    <x:row r="15">
      <x:c r="A15" s="5" t="str">
        <x:f>B15&amp;"|"&amp;C15&amp;"|"&amp;D15&amp;"|"&amp;E15&amp;"|"&amp;F15</x:f>
        <x:v>Base|Alibaba|2029|Alibaba|H100/H200/A100 class</x:v>
      </x:c>
      <x:c r="B15" s="5" t="inlineStr">
        <x:is>
          <x:t xml:space="preserve">Base</x:t>
        </x:is>
      </x:c>
      <x:c r="C15" s="5" t="inlineStr">
        <x:is>
          <x:t xml:space="preserve">Alibaba</x:t>
        </x:is>
      </x:c>
      <x:c r="D15" s="5" t="n">
        <x:v>2029</x:v>
      </x:c>
      <x:c r="E15" s="5" t="inlineStr">
        <x:is>
          <x:t xml:space="preserve">Alibaba</x:t>
        </x:is>
      </x:c>
      <x:c r="F15" s="5" t="inlineStr">
        <x:is>
          <x:t xml:space="preserve">H100/H200/A100 class</x:t>
        </x:is>
      </x:c>
      <x:c r="G15" s="5" t="str">
        <x:f>IFERROR(INDEX('02x_Accelerator_Catalog'!$C$2:$C$11,MATCH(F15,'02x_Accelerator_Catalog'!$B$2:$B$11,0)),"purpose_or_unbenchmarked")</x:f>
        <x:v>h200_reference</x:v>
      </x:c>
      <x:c r="H15" s="28" t="n">
        <x:f>SUMIFS('02c_AI_CSP_Normalized'!$N$2:$N$305,'02c_AI_CSP_Normalized'!$B$2:$B$305,B15,'02c_AI_CSP_Normalized'!$C$2:$C$305,C15,'02c_AI_CSP_Normalized'!$D$2:$D$305,D15,'02c_AI_CSP_Normalized'!$E$2:$E$305,E15)</x:f>
        <x:v>1312.2439101219513</x:v>
      </x:c>
      <x:c r="I15" s="6" t="n">
        <x:f>SUMIFS('02b_CSP_Accelerator_Mix'!$H$2:$H$573,'02b_CSP_Accelerator_Mix'!$B$2:$B$573,B15,'02b_CSP_Accelerator_Mix'!$C$2:$C$573,E15,'02b_CSP_Accelerator_Mix'!$D$2:$D$573,D15,'02b_CSP_Accelerator_Mix'!$E$2:$E$573,F15)</x:f>
        <x:v>1</x:v>
      </x:c>
      <x:c r="J15" s="28" t="n">
        <x:f>H15*I15</x:f>
        <x:v>1312.2439101219513</x:v>
      </x:c>
      <x:c r="K15" s="8" t="n">
        <x:f>IFERROR(INDEX('02x_Accelerator_Catalog'!$D$2:$D$11,MATCH(F15,'02x_Accelerator_Catalog'!$B$2:$B$11,0)),"")</x:f>
        <x:v>1.73</x:v>
      </x:c>
      <x:c r="L15" s="7" t="n">
        <x:f>IF(K15&gt;0,J15*1000/K15,"")</x:f>
        <x:v>758522.4913999719</x:v>
      </x:c>
      <x:c r="M15" s="5" t="inlineStr">
        <x:is>
          <x:t xml:space="preserve">epoch_csp_chip_quantity_latest</x:t>
        </x:is>
      </x:c>
      <x:c r="N15" s="5" t="inlineStr">
        <x:is>
          <x:t xml:space="preserve">Extensible long-format output: add a new accelerator row in 02b and map it in 02x_Accelerator_Catalog to extend this table.</x:t>
        </x:is>
      </x:c>
    </x:row>
    <x:row r="16">
      <x:c r="A16" s="5" t="str">
        <x:f>B16&amp;"|"&amp;C16&amp;"|"&amp;D16&amp;"|"&amp;E16&amp;"|"&amp;F16</x:f>
        <x:v>Bull|Alibaba|2029|Alibaba|H100/H200/A100 class</x:v>
      </x:c>
      <x:c r="B16" s="5" t="inlineStr">
        <x:is>
          <x:t xml:space="preserve">Bull</x:t>
        </x:is>
      </x:c>
      <x:c r="C16" s="5" t="inlineStr">
        <x:is>
          <x:t xml:space="preserve">Alibaba</x:t>
        </x:is>
      </x:c>
      <x:c r="D16" s="5" t="n">
        <x:v>2029</x:v>
      </x:c>
      <x:c r="E16" s="5" t="inlineStr">
        <x:is>
          <x:t xml:space="preserve">Alibaba</x:t>
        </x:is>
      </x:c>
      <x:c r="F16" s="5" t="inlineStr">
        <x:is>
          <x:t xml:space="preserve">H100/H200/A100 class</x:t>
        </x:is>
      </x:c>
      <x:c r="G16" s="5" t="str">
        <x:f>IFERROR(INDEX('02x_Accelerator_Catalog'!$C$2:$C$11,MATCH(F16,'02x_Accelerator_Catalog'!$B$2:$B$11,0)),"purpose_or_unbenchmarked")</x:f>
        <x:v>h200_reference</x:v>
      </x:c>
      <x:c r="H16" s="28" t="n">
        <x:f>SUMIFS('02c_AI_CSP_Normalized'!$N$2:$N$305,'02c_AI_CSP_Normalized'!$B$2:$B$305,B16,'02c_AI_CSP_Normalized'!$C$2:$C$305,C16,'02c_AI_CSP_Normalized'!$D$2:$D$305,D16,'02c_AI_CSP_Normalized'!$E$2:$E$305,E16)</x:f>
        <x:v>1652.4234087326342</x:v>
      </x:c>
      <x:c r="I16" s="6" t="n">
        <x:f>SUMIFS('02b_CSP_Accelerator_Mix'!$H$2:$H$573,'02b_CSP_Accelerator_Mix'!$B$2:$B$573,B16,'02b_CSP_Accelerator_Mix'!$C$2:$C$573,E16,'02b_CSP_Accelerator_Mix'!$D$2:$D$573,D16,'02b_CSP_Accelerator_Mix'!$E$2:$E$573,F16)</x:f>
        <x:v>1</x:v>
      </x:c>
      <x:c r="J16" s="28" t="n">
        <x:f>H16*I16</x:f>
        <x:v>1652.4234087326342</x:v>
      </x:c>
      <x:c r="K16" s="8" t="n">
        <x:f>IFERROR(INDEX('02x_Accelerator_Catalog'!$D$2:$D$11,MATCH(F16,'02x_Accelerator_Catalog'!$B$2:$B$11,0)),"")</x:f>
        <x:v>1.73</x:v>
      </x:c>
      <x:c r="L16" s="7" t="n">
        <x:f>IF(K16&gt;0,J16*1000/K16,"")</x:f>
        <x:v>955158.0397298464</x:v>
      </x:c>
      <x:c r="M16" s="5" t="inlineStr">
        <x:is>
          <x:t xml:space="preserve">epoch_csp_chip_quantity_latest</x:t>
        </x:is>
      </x:c>
      <x:c r="N16" s="5" t="inlineStr">
        <x:is>
          <x:t xml:space="preserve">Extensible long-format output: add a new accelerator row in 02b and map it in 02x_Accelerator_Catalog to extend this table.</x:t>
        </x:is>
      </x:c>
    </x:row>
    <x:row r="17">
      <x:c r="A17" s="5" t="str">
        <x:f>B17&amp;"|"&amp;C17&amp;"|"&amp;D17&amp;"|"&amp;E17&amp;"|"&amp;F17</x:f>
        <x:v>Grid-Constrained / Efficiency-Upside|Alibaba|2029|Alibaba|H100/H200/A100 class</x:v>
      </x:c>
      <x:c r="B17" s="5" t="inlineStr">
        <x:is>
          <x:t xml:space="preserve">Grid-Constrained / Efficiency-Upside</x:t>
        </x:is>
      </x:c>
      <x:c r="C17" s="5" t="inlineStr">
        <x:is>
          <x:t xml:space="preserve">Alibaba</x:t>
        </x:is>
      </x:c>
      <x:c r="D17" s="5" t="n">
        <x:v>2029</x:v>
      </x:c>
      <x:c r="E17" s="5" t="inlineStr">
        <x:is>
          <x:t xml:space="preserve">Alibaba</x:t>
        </x:is>
      </x:c>
      <x:c r="F17" s="5" t="inlineStr">
        <x:is>
          <x:t xml:space="preserve">H100/H200/A100 class</x:t>
        </x:is>
      </x:c>
      <x:c r="G17" s="5" t="str">
        <x:f>IFERROR(INDEX('02x_Accelerator_Catalog'!$C$2:$C$11,MATCH(F17,'02x_Accelerator_Catalog'!$B$2:$B$11,0)),"purpose_or_unbenchmarked")</x:f>
        <x:v>h200_reference</x:v>
      </x:c>
      <x:c r="H17" s="28" t="n">
        <x:f>SUMIFS('02c_AI_CSP_Normalized'!$N$2:$N$305,'02c_AI_CSP_Normalized'!$B$2:$B$305,B17,'02c_AI_CSP_Normalized'!$C$2:$C$305,C17,'02c_AI_CSP_Normalized'!$D$2:$D$305,D17,'02c_AI_CSP_Normalized'!$E$2:$E$305,E17)</x:f>
        <x:v>1044.318046636098</x:v>
      </x:c>
      <x:c r="I17" s="6" t="n">
        <x:f>SUMIFS('02b_CSP_Accelerator_Mix'!$H$2:$H$573,'02b_CSP_Accelerator_Mix'!$B$2:$B$573,B17,'02b_CSP_Accelerator_Mix'!$C$2:$C$573,E17,'02b_CSP_Accelerator_Mix'!$D$2:$D$573,D17,'02b_CSP_Accelerator_Mix'!$E$2:$E$573,F17)</x:f>
        <x:v>1</x:v>
      </x:c>
      <x:c r="J17" s="28" t="n">
        <x:f>H17*I17</x:f>
        <x:v>1044.318046636098</x:v>
      </x:c>
      <x:c r="K17" s="8" t="n">
        <x:f>IFERROR(INDEX('02x_Accelerator_Catalog'!$D$2:$D$11,MATCH(F17,'02x_Accelerator_Catalog'!$B$2:$B$11,0)),"")</x:f>
        <x:v>1.73</x:v>
      </x:c>
      <x:c r="L17" s="7" t="n">
        <x:f>IF(K17&gt;0,J17*1000/K17,"")</x:f>
        <x:v>603652.0500786693</x:v>
      </x:c>
      <x:c r="M17" s="5" t="inlineStr">
        <x:is>
          <x:t xml:space="preserve">epoch_csp_chip_quantity_latest</x:t>
        </x:is>
      </x:c>
      <x:c r="N17" s="5" t="inlineStr">
        <x:is>
          <x:t xml:space="preserve">Extensible long-format output: add a new accelerator row in 02b and map it in 02x_Accelerator_Catalog to extend this table.</x:t>
        </x:is>
      </x:c>
    </x:row>
    <x:row r="18">
      <x:c r="A18" s="5" t="str">
        <x:f>B18&amp;"|"&amp;C18&amp;"|"&amp;D18&amp;"|"&amp;E18&amp;"|"&amp;F18</x:f>
        <x:v>Bear|Alibaba|2030|Alibaba|H100/H200/A100 class</x:v>
      </x:c>
      <x:c r="B18" s="5" t="inlineStr">
        <x:is>
          <x:t xml:space="preserve">Bear</x:t>
        </x:is>
      </x:c>
      <x:c r="C18" s="5" t="inlineStr">
        <x:is>
          <x:t xml:space="preserve">Alibaba</x:t>
        </x:is>
      </x:c>
      <x:c r="D18" s="5" t="n">
        <x:v>2030</x:v>
      </x:c>
      <x:c r="E18" s="5" t="inlineStr">
        <x:is>
          <x:t xml:space="preserve">Alibaba</x:t>
        </x:is>
      </x:c>
      <x:c r="F18" s="5" t="inlineStr">
        <x:is>
          <x:t xml:space="preserve">H100/H200/A100 class</x:t>
        </x:is>
      </x:c>
      <x:c r="G18" s="5" t="str">
        <x:f>IFERROR(INDEX('02x_Accelerator_Catalog'!$C$2:$C$11,MATCH(F18,'02x_Accelerator_Catalog'!$B$2:$B$11,0)),"purpose_or_unbenchmarked")</x:f>
        <x:v>h200_reference</x:v>
      </x:c>
      <x:c r="H18" s="28" t="n">
        <x:f>SUMIFS('02c_AI_CSP_Normalized'!$N$2:$N$305,'02c_AI_CSP_Normalized'!$B$2:$B$305,B18,'02c_AI_CSP_Normalized'!$C$2:$C$305,C18,'02c_AI_CSP_Normalized'!$D$2:$D$305,D18,'02c_AI_CSP_Normalized'!$E$2:$E$305,E18)</x:f>
        <x:v>1254.3999999999996</x:v>
      </x:c>
      <x:c r="I18" s="6" t="n">
        <x:f>SUMIFS('02b_CSP_Accelerator_Mix'!$H$2:$H$573,'02b_CSP_Accelerator_Mix'!$B$2:$B$573,B18,'02b_CSP_Accelerator_Mix'!$C$2:$C$573,E18,'02b_CSP_Accelerator_Mix'!$D$2:$D$573,D18,'02b_CSP_Accelerator_Mix'!$E$2:$E$573,F18)</x:f>
        <x:v>1</x:v>
      </x:c>
      <x:c r="J18" s="28" t="n">
        <x:f>H18*I18</x:f>
        <x:v>1254.3999999999996</x:v>
      </x:c>
      <x:c r="K18" s="8" t="n">
        <x:f>IFERROR(INDEX('02x_Accelerator_Catalog'!$D$2:$D$11,MATCH(F18,'02x_Accelerator_Catalog'!$B$2:$B$11,0)),"")</x:f>
        <x:v>1.73</x:v>
      </x:c>
      <x:c r="L18" s="7" t="n">
        <x:f>IF(K18&gt;0,J18*1000/K18,"")</x:f>
        <x:v>725086.7052023119</x:v>
      </x:c>
      <x:c r="M18" s="5" t="inlineStr">
        <x:is>
          <x:t xml:space="preserve">epoch_csp_chip_quantity_latest</x:t>
        </x:is>
      </x:c>
      <x:c r="N18" s="5" t="inlineStr">
        <x:is>
          <x:t xml:space="preserve">Extensible long-format output: add a new accelerator row in 02b and map it in 02x_Accelerator_Catalog to extend this table.</x:t>
        </x:is>
      </x:c>
    </x:row>
    <x:row r="19">
      <x:c r="A19" s="5" t="str">
        <x:f>B19&amp;"|"&amp;C19&amp;"|"&amp;D19&amp;"|"&amp;E19&amp;"|"&amp;F19</x:f>
        <x:v>Base|Alibaba|2030|Alibaba|H100/H200/A100 class</x:v>
      </x:c>
      <x:c r="B19" s="5" t="inlineStr">
        <x:is>
          <x:t xml:space="preserve">Base</x:t>
        </x:is>
      </x:c>
      <x:c r="C19" s="5" t="inlineStr">
        <x:is>
          <x:t xml:space="preserve">Alibaba</x:t>
        </x:is>
      </x:c>
      <x:c r="D19" s="5" t="n">
        <x:v>2030</x:v>
      </x:c>
      <x:c r="E19" s="5" t="inlineStr">
        <x:is>
          <x:t xml:space="preserve">Alibaba</x:t>
        </x:is>
      </x:c>
      <x:c r="F19" s="5" t="inlineStr">
        <x:is>
          <x:t xml:space="preserve">H100/H200/A100 class</x:t>
        </x:is>
      </x:c>
      <x:c r="G19" s="5" t="str">
        <x:f>IFERROR(INDEX('02x_Accelerator_Catalog'!$C$2:$C$11,MATCH(F19,'02x_Accelerator_Catalog'!$B$2:$B$11,0)),"purpose_or_unbenchmarked")</x:f>
        <x:v>h200_reference</x:v>
      </x:c>
      <x:c r="H19" s="28" t="n">
        <x:f>SUMIFS('02c_AI_CSP_Normalized'!$N$2:$N$305,'02c_AI_CSP_Normalized'!$B$2:$B$305,B19,'02c_AI_CSP_Normalized'!$C$2:$C$305,C19,'02c_AI_CSP_Normalized'!$D$2:$D$305,D19,'02c_AI_CSP_Normalized'!$E$2:$E$305,E19)</x:f>
        <x:v>1748.2926829268295</x:v>
      </x:c>
      <x:c r="I19" s="6" t="n">
        <x:f>SUMIFS('02b_CSP_Accelerator_Mix'!$H$2:$H$573,'02b_CSP_Accelerator_Mix'!$B$2:$B$573,B19,'02b_CSP_Accelerator_Mix'!$C$2:$C$573,E19,'02b_CSP_Accelerator_Mix'!$D$2:$D$573,D19,'02b_CSP_Accelerator_Mix'!$E$2:$E$573,F19)</x:f>
        <x:v>1</x:v>
      </x:c>
      <x:c r="J19" s="28" t="n">
        <x:f>H19*I19</x:f>
        <x:v>1748.2926829268295</x:v>
      </x:c>
      <x:c r="K19" s="8" t="n">
        <x:f>IFERROR(INDEX('02x_Accelerator_Catalog'!$D$2:$D$11,MATCH(F19,'02x_Accelerator_Catalog'!$B$2:$B$11,0)),"")</x:f>
        <x:v>1.73</x:v>
      </x:c>
      <x:c r="L19" s="7" t="n">
        <x:f>IF(K19&gt;0,J19*1000/K19,"")</x:f>
        <x:v>1010573.805160017</x:v>
      </x:c>
      <x:c r="M19" s="5" t="inlineStr">
        <x:is>
          <x:t xml:space="preserve">epoch_csp_chip_quantity_latest</x:t>
        </x:is>
      </x:c>
      <x:c r="N19" s="5" t="inlineStr">
        <x:is>
          <x:t xml:space="preserve">Extensible long-format output: add a new accelerator row in 02b and map it in 02x_Accelerator_Catalog to extend this table.</x:t>
        </x:is>
      </x:c>
    </x:row>
    <x:row r="20">
      <x:c r="A20" s="5" t="str">
        <x:f>B20&amp;"|"&amp;C20&amp;"|"&amp;D20&amp;"|"&amp;E20&amp;"|"&amp;F20</x:f>
        <x:v>Bull|Alibaba|2030|Alibaba|H100/H200/A100 class</x:v>
      </x:c>
      <x:c r="B20" s="5" t="inlineStr">
        <x:is>
          <x:t xml:space="preserve">Bull</x:t>
        </x:is>
      </x:c>
      <x:c r="C20" s="5" t="inlineStr">
        <x:is>
          <x:t xml:space="preserve">Alibaba</x:t>
        </x:is>
      </x:c>
      <x:c r="D20" s="5" t="n">
        <x:v>2030</x:v>
      </x:c>
      <x:c r="E20" s="5" t="inlineStr">
        <x:is>
          <x:t xml:space="preserve">Alibaba</x:t>
        </x:is>
      </x:c>
      <x:c r="F20" s="5" t="inlineStr">
        <x:is>
          <x:t xml:space="preserve">H100/H200/A100 class</x:t>
        </x:is>
      </x:c>
      <x:c r="G20" s="5" t="str">
        <x:f>IFERROR(INDEX('02x_Accelerator_Catalog'!$C$2:$C$11,MATCH(F20,'02x_Accelerator_Catalog'!$B$2:$B$11,0)),"purpose_or_unbenchmarked")</x:f>
        <x:v>h200_reference</x:v>
      </x:c>
      <x:c r="H20" s="28" t="n">
        <x:f>SUMIFS('02c_AI_CSP_Normalized'!$N$2:$N$305,'02c_AI_CSP_Normalized'!$B$2:$B$305,B20,'02c_AI_CSP_Normalized'!$C$2:$C$305,C20,'02c_AI_CSP_Normalized'!$D$2:$D$305,D20,'02c_AI_CSP_Normalized'!$E$2:$E$305,E20)</x:f>
        <x:v>2269.283902439024</x:v>
      </x:c>
      <x:c r="I20" s="6" t="n">
        <x:f>SUMIFS('02b_CSP_Accelerator_Mix'!$H$2:$H$573,'02b_CSP_Accelerator_Mix'!$B$2:$B$573,B20,'02b_CSP_Accelerator_Mix'!$C$2:$C$573,E20,'02b_CSP_Accelerator_Mix'!$D$2:$D$573,D20,'02b_CSP_Accelerator_Mix'!$E$2:$E$573,F20)</x:f>
        <x:v>1</x:v>
      </x:c>
      <x:c r="J20" s="28" t="n">
        <x:f>H20*I20</x:f>
        <x:v>2269.283902439024</x:v>
      </x:c>
      <x:c r="K20" s="8" t="n">
        <x:f>IFERROR(INDEX('02x_Accelerator_Catalog'!$D$2:$D$11,MATCH(F20,'02x_Accelerator_Catalog'!$B$2:$B$11,0)),"")</x:f>
        <x:v>1.73</x:v>
      </x:c>
      <x:c r="L20" s="7" t="n">
        <x:f>IF(K20&gt;0,J20*1000/K20,"")</x:f>
        <x:v>1311724.799097702</x:v>
      </x:c>
      <x:c r="M20" s="5" t="inlineStr">
        <x:is>
          <x:t xml:space="preserve">epoch_csp_chip_quantity_latest</x:t>
        </x:is>
      </x:c>
      <x:c r="N20" s="5" t="inlineStr">
        <x:is>
          <x:t xml:space="preserve">Extensible long-format output: add a new accelerator row in 02b and map it in 02x_Accelerator_Catalog to extend this table.</x:t>
        </x:is>
      </x:c>
    </x:row>
    <x:row r="21">
      <x:c r="A21" s="5" t="str">
        <x:f>B21&amp;"|"&amp;C21&amp;"|"&amp;D21&amp;"|"&amp;E21&amp;"|"&amp;F21</x:f>
        <x:v>Grid-Constrained / Efficiency-Upside|Alibaba|2030|Alibaba|H100/H200/A100 class</x:v>
      </x:c>
      <x:c r="B21" s="5" t="inlineStr">
        <x:is>
          <x:t xml:space="preserve">Grid-Constrained / Efficiency-Upside</x:t>
        </x:is>
      </x:c>
      <x:c r="C21" s="5" t="inlineStr">
        <x:is>
          <x:t xml:space="preserve">Alibaba</x:t>
        </x:is>
      </x:c>
      <x:c r="D21" s="5" t="n">
        <x:v>2030</x:v>
      </x:c>
      <x:c r="E21" s="5" t="inlineStr">
        <x:is>
          <x:t xml:space="preserve">Alibaba</x:t>
        </x:is>
      </x:c>
      <x:c r="F21" s="5" t="inlineStr">
        <x:is>
          <x:t xml:space="preserve">H100/H200/A100 class</x:t>
        </x:is>
      </x:c>
      <x:c r="G21" s="5" t="str">
        <x:f>IFERROR(INDEX('02x_Accelerator_Catalog'!$C$2:$C$11,MATCH(F21,'02x_Accelerator_Catalog'!$B$2:$B$11,0)),"purpose_or_unbenchmarked")</x:f>
        <x:v>h200_reference</x:v>
      </x:c>
      <x:c r="H21" s="28" t="n">
        <x:f>SUMIFS('02c_AI_CSP_Normalized'!$N$2:$N$305,'02c_AI_CSP_Normalized'!$B$2:$B$305,B21,'02c_AI_CSP_Normalized'!$C$2:$C$305,C21,'02c_AI_CSP_Normalized'!$D$2:$D$305,D21,'02c_AI_CSP_Normalized'!$E$2:$E$305,E21)</x:f>
        <x:v>1321.7092682926827</x:v>
      </x:c>
      <x:c r="I21" s="6" t="n">
        <x:f>SUMIFS('02b_CSP_Accelerator_Mix'!$H$2:$H$573,'02b_CSP_Accelerator_Mix'!$B$2:$B$573,B21,'02b_CSP_Accelerator_Mix'!$C$2:$C$573,E21,'02b_CSP_Accelerator_Mix'!$D$2:$D$573,D21,'02b_CSP_Accelerator_Mix'!$E$2:$E$573,F21)</x:f>
        <x:v>1</x:v>
      </x:c>
      <x:c r="J21" s="28" t="n">
        <x:f>H21*I21</x:f>
        <x:v>1321.7092682926827</x:v>
      </x:c>
      <x:c r="K21" s="8" t="n">
        <x:f>IFERROR(INDEX('02x_Accelerator_Catalog'!$D$2:$D$11,MATCH(F21,'02x_Accelerator_Catalog'!$B$2:$B$11,0)),"")</x:f>
        <x:v>1.73</x:v>
      </x:c>
      <x:c r="L21" s="7" t="n">
        <x:f>IF(K21&gt;0,J21*1000/K21,"")</x:f>
        <x:v>763993.7967009727</x:v>
      </x:c>
      <x:c r="M21" s="5" t="inlineStr">
        <x:is>
          <x:t xml:space="preserve">epoch_csp_chip_quantity_latest</x:t>
        </x:is>
      </x:c>
      <x:c r="N21" s="5" t="inlineStr">
        <x:is>
          <x:t xml:space="preserve">Extensible long-format output: add a new accelerator row in 02b and map it in 02x_Accelerator_Catalog to extend this table.</x:t>
        </x:is>
      </x:c>
    </x:row>
    <x:row r="22">
      <x:c r="A22" s="5" t="str">
        <x:f>B22&amp;"|"&amp;C22&amp;"|"&amp;D22&amp;"|"&amp;E22&amp;"|"&amp;F22</x:f>
        <x:v>Bear|Anthropic|2026|Amazon|B200/B300 class</x:v>
      </x:c>
      <x:c r="B22" s="5" t="inlineStr">
        <x:is>
          <x:t xml:space="preserve">Bear</x:t>
        </x:is>
      </x:c>
      <x:c r="C22" s="5" t="inlineStr">
        <x:is>
          <x:t xml:space="preserve">Anthropic</x:t>
        </x:is>
      </x:c>
      <x:c r="D22" s="5" t="n">
        <x:v>2026</x:v>
      </x:c>
      <x:c r="E22" s="5" t="inlineStr">
        <x:is>
          <x:t xml:space="preserve">Amazon</x:t>
        </x:is>
      </x:c>
      <x:c r="F22" s="5" t="inlineStr">
        <x:is>
          <x:t xml:space="preserve">B200/B300 class</x:t>
        </x:is>
      </x:c>
      <x:c r="G22" s="5" t="str">
        <x:f>IFERROR(INDEX('02x_Accelerator_Catalog'!$C$2:$C$11,MATCH(F22,'02x_Accelerator_Catalog'!$B$2:$B$11,0)),"purpose_or_unbenchmarked")</x:f>
        <x:v>b200_reference</x:v>
      </x:c>
      <x:c r="H22" s="28" t="n">
        <x:f>SUMIFS('02c_AI_CSP_Normalized'!$N$2:$N$305,'02c_AI_CSP_Normalized'!$B$2:$B$305,B22,'02c_AI_CSP_Normalized'!$C$2:$C$305,C22,'02c_AI_CSP_Normalized'!$D$2:$D$305,D22,'02c_AI_CSP_Normalized'!$E$2:$E$305,E22)</x:f>
        <x:v>192.91933426368317</x:v>
      </x:c>
      <x:c r="I22" s="6" t="n">
        <x:f>SUMIFS('02b_CSP_Accelerator_Mix'!$H$2:$H$573,'02b_CSP_Accelerator_Mix'!$B$2:$B$573,B22,'02b_CSP_Accelerator_Mix'!$C$2:$C$573,E22,'02b_CSP_Accelerator_Mix'!$D$2:$D$573,D22,'02b_CSP_Accelerator_Mix'!$E$2:$E$573,F22)</x:f>
        <x:v>0.01443794</x:v>
      </x:c>
      <x:c r="J22" s="28" t="n">
        <x:f>H22*I22</x:f>
        <x:v>2.7853577729390016</x:v>
      </x:c>
      <x:c r="K22" s="8" t="n">
        <x:f>IFERROR(INDEX('02x_Accelerator_Catalog'!$D$2:$D$11,MATCH(F22,'02x_Accelerator_Catalog'!$B$2:$B$11,0)),"")</x:f>
        <x:v>2.17</x:v>
      </x:c>
      <x:c r="L22" s="7" t="n">
        <x:f>IF(K22&gt;0,J22*1000/K22,"")</x:f>
        <x:v>1283.5750105709685</x:v>
      </x:c>
      <x:c r="M22" s="5" t="inlineStr">
        <x:is>
          <x:t xml:space="preserve">epoch_csp_chip_quantity_latest</x:t>
        </x:is>
      </x:c>
      <x:c r="N22" s="5" t="inlineStr">
        <x:is>
          <x:t xml:space="preserve">Extensible long-format output: add a new accelerator row in 02b and map it in 02x_Accelerator_Catalog to extend this table.</x:t>
        </x:is>
      </x:c>
    </x:row>
    <x:row r="23">
      <x:c r="A23" s="5" t="str">
        <x:f>B23&amp;"|"&amp;C23&amp;"|"&amp;D23&amp;"|"&amp;E23&amp;"|"&amp;F23</x:f>
        <x:v>Bear|Anthropic|2026|Amazon|H100/H200/A100 class</x:v>
      </x:c>
      <x:c r="B23" s="5" t="inlineStr">
        <x:is>
          <x:t xml:space="preserve">Bear</x:t>
        </x:is>
      </x:c>
      <x:c r="C23" s="5" t="inlineStr">
        <x:is>
          <x:t xml:space="preserve">Anthropic</x:t>
        </x:is>
      </x:c>
      <x:c r="D23" s="5" t="n">
        <x:v>2026</x:v>
      </x:c>
      <x:c r="E23" s="5" t="inlineStr">
        <x:is>
          <x:t xml:space="preserve">Amazon</x:t>
        </x:is>
      </x:c>
      <x:c r="F23" s="5" t="inlineStr">
        <x:is>
          <x:t xml:space="preserve">H100/H200/A100 class</x:t>
        </x:is>
      </x:c>
      <x:c r="G23" s="5" t="str">
        <x:f>IFERROR(INDEX('02x_Accelerator_Catalog'!$C$2:$C$11,MATCH(F23,'02x_Accelerator_Catalog'!$B$2:$B$11,0)),"purpose_or_unbenchmarked")</x:f>
        <x:v>h200_reference</x:v>
      </x:c>
      <x:c r="H23" s="28" t="n">
        <x:f>SUMIFS('02c_AI_CSP_Normalized'!$N$2:$N$305,'02c_AI_CSP_Normalized'!$B$2:$B$305,B23,'02c_AI_CSP_Normalized'!$C$2:$C$305,C23,'02c_AI_CSP_Normalized'!$D$2:$D$305,D23,'02c_AI_CSP_Normalized'!$E$2:$E$305,E23)</x:f>
        <x:v>192.91933426368317</x:v>
      </x:c>
      <x:c r="I23" s="6" t="n">
        <x:f>SUMIFS('02b_CSP_Accelerator_Mix'!$H$2:$H$573,'02b_CSP_Accelerator_Mix'!$B$2:$B$573,B23,'02b_CSP_Accelerator_Mix'!$C$2:$C$573,E23,'02b_CSP_Accelerator_Mix'!$D$2:$D$573,D23,'02b_CSP_Accelerator_Mix'!$E$2:$E$573,F23)</x:f>
        <x:v>0.03647721</x:v>
      </x:c>
      <x:c r="J23" s="28" t="n">
        <x:f>H23*I23</x:f>
        <x:v>7.037159068996567</x:v>
      </x:c>
      <x:c r="K23" s="8" t="n">
        <x:f>IFERROR(INDEX('02x_Accelerator_Catalog'!$D$2:$D$11,MATCH(F23,'02x_Accelerator_Catalog'!$B$2:$B$11,0)),"")</x:f>
        <x:v>1.73</x:v>
      </x:c>
      <x:c r="L23" s="7" t="n">
        <x:f>IF(K23&gt;0,J23*1000/K23,"")</x:f>
        <x:v>4067.7220052003277</x:v>
      </x:c>
      <x:c r="M23" s="5" t="inlineStr">
        <x:is>
          <x:t xml:space="preserve">epoch_csp_chip_quantity_latest</x:t>
        </x:is>
      </x:c>
      <x:c r="N23" s="5" t="inlineStr">
        <x:is>
          <x:t xml:space="preserve">Extensible long-format output: add a new accelerator row in 02b and map it in 02x_Accelerator_Catalog to extend this table.</x:t>
        </x:is>
      </x:c>
    </x:row>
    <x:row r="24">
      <x:c r="A24" s="5" t="str">
        <x:f>B24&amp;"|"&amp;C24&amp;"|"&amp;D24&amp;"|"&amp;E24&amp;"|"&amp;F24</x:f>
        <x:v>Bear|Anthropic|2026|Amazon|Trainium</x:v>
      </x:c>
      <x:c r="B24" s="5" t="inlineStr">
        <x:is>
          <x:t xml:space="preserve">Bear</x:t>
        </x:is>
      </x:c>
      <x:c r="C24" s="5" t="inlineStr">
        <x:is>
          <x:t xml:space="preserve">Anthropic</x:t>
        </x:is>
      </x:c>
      <x:c r="D24" s="5" t="n">
        <x:v>2026</x:v>
      </x:c>
      <x:c r="E24" s="5" t="inlineStr">
        <x:is>
          <x:t xml:space="preserve">Amazon</x:t>
        </x:is>
      </x:c>
      <x:c r="F24" s="5" t="inlineStr">
        <x:is>
          <x:t xml:space="preserve">Trainium</x:t>
        </x:is>
      </x:c>
      <x:c r="G24" s="5" t="str">
        <x:f>IFERROR(INDEX('02x_Accelerator_Catalog'!$C$2:$C$11,MATCH(F24,'02x_Accelerator_Catalog'!$B$2:$B$11,0)),"purpose_or_unbenchmarked")</x:f>
        <x:v>purpose_or_unbenchmarked</x:v>
      </x:c>
      <x:c r="H24" s="28" t="n">
        <x:f>SUMIFS('02c_AI_CSP_Normalized'!$N$2:$N$305,'02c_AI_CSP_Normalized'!$B$2:$B$305,B24,'02c_AI_CSP_Normalized'!$C$2:$C$305,C24,'02c_AI_CSP_Normalized'!$D$2:$D$305,D24,'02c_AI_CSP_Normalized'!$E$2:$E$305,E24)</x:f>
        <x:v>192.91933426368317</x:v>
      </x:c>
      <x:c r="I24" s="6" t="n">
        <x:f>SUMIFS('02b_CSP_Accelerator_Mix'!$H$2:$H$573,'02b_CSP_Accelerator_Mix'!$B$2:$B$573,B24,'02b_CSP_Accelerator_Mix'!$C$2:$C$573,E24,'02b_CSP_Accelerator_Mix'!$D$2:$D$573,D24,'02b_CSP_Accelerator_Mix'!$E$2:$E$573,F24)</x:f>
        <x:v>0.94908485</x:v>
      </x:c>
      <x:c r="J24" s="28" t="n">
        <x:f>H24*I24</x:f>
        <x:v>183.0968174217476</x:v>
      </x:c>
      <x:c r="K24" s="8" t="str">
        <x:f>IFERROR(INDEX('02x_Accelerator_Catalog'!$D$2:$D$11,MATCH(F24,'02x_Accelerator_Catalog'!$B$2:$B$11,0)),"")</x:f>
      </x:c>
      <x:c r="L24" s="7" t="str">
        <x:f>IF(K24&gt;0,J24*1000/K24,"")</x:f>
      </x:c>
      <x:c r="M24" s="5" t="inlineStr">
        <x:is>
          <x:t xml:space="preserve">epoch_csp_chip_quantity_latest</x:t>
        </x:is>
      </x:c>
      <x:c r="N24" s="5" t="inlineStr">
        <x:is>
          <x:t xml:space="preserve">Extensible long-format output: add a new accelerator row in 02b and map it in 02x_Accelerator_Catalog to extend this table.</x:t>
        </x:is>
      </x:c>
    </x:row>
    <x:row r="25">
      <x:c r="A25" s="5" t="str">
        <x:f>B25&amp;"|"&amp;C25&amp;"|"&amp;D25&amp;"|"&amp;E25&amp;"|"&amp;F25</x:f>
        <x:v>Base|Anthropic|2026|Amazon|B200/B300 class</x:v>
      </x:c>
      <x:c r="B25" s="5" t="inlineStr">
        <x:is>
          <x:t xml:space="preserve">Base</x:t>
        </x:is>
      </x:c>
      <x:c r="C25" s="5" t="inlineStr">
        <x:is>
          <x:t xml:space="preserve">Anthropic</x:t>
        </x:is>
      </x:c>
      <x:c r="D25" s="5" t="n">
        <x:v>2026</x:v>
      </x:c>
      <x:c r="E25" s="5" t="inlineStr">
        <x:is>
          <x:t xml:space="preserve">Amazon</x:t>
        </x:is>
      </x:c>
      <x:c r="F25" s="5" t="inlineStr">
        <x:is>
          <x:t xml:space="preserve">B200/B300 class</x:t>
        </x:is>
      </x:c>
      <x:c r="G25" s="5" t="str">
        <x:f>IFERROR(INDEX('02x_Accelerator_Catalog'!$C$2:$C$11,MATCH(F25,'02x_Accelerator_Catalog'!$B$2:$B$11,0)),"purpose_or_unbenchmarked")</x:f>
        <x:v>b200_reference</x:v>
      </x:c>
      <x:c r="H25" s="28" t="n">
        <x:f>SUMIFS('02c_AI_CSP_Normalized'!$N$2:$N$305,'02c_AI_CSP_Normalized'!$B$2:$B$305,B25,'02c_AI_CSP_Normalized'!$C$2:$C$305,C25,'02c_AI_CSP_Normalized'!$D$2:$D$305,D25,'02c_AI_CSP_Normalized'!$E$2:$E$305,E25)</x:f>
        <x:v>253.32841971525514</x:v>
      </x:c>
      <x:c r="I25" s="6" t="n">
        <x:f>SUMIFS('02b_CSP_Accelerator_Mix'!$H$2:$H$573,'02b_CSP_Accelerator_Mix'!$B$2:$B$573,B25,'02b_CSP_Accelerator_Mix'!$C$2:$C$573,E25,'02b_CSP_Accelerator_Mix'!$D$2:$D$573,D25,'02b_CSP_Accelerator_Mix'!$E$2:$E$573,F25)</x:f>
        <x:v>0.01443794</x:v>
      </x:c>
      <x:c r="J25" s="28" t="n">
        <x:f>H25*I25</x:f>
        <x:v>3.6575405241436707</x:v>
      </x:c>
      <x:c r="K25" s="8" t="n">
        <x:f>IFERROR(INDEX('02x_Accelerator_Catalog'!$D$2:$D$11,MATCH(F25,'02x_Accelerator_Catalog'!$B$2:$B$11,0)),"")</x:f>
        <x:v>2.17</x:v>
      </x:c>
      <x:c r="L25" s="7" t="n">
        <x:f>IF(K25&gt;0,J25*1000/K25,"")</x:f>
        <x:v>1685.5025456883275</x:v>
      </x:c>
      <x:c r="M25" s="5" t="inlineStr">
        <x:is>
          <x:t xml:space="preserve">epoch_csp_chip_quantity_latest</x:t>
        </x:is>
      </x:c>
      <x:c r="N25" s="5" t="inlineStr">
        <x:is>
          <x:t xml:space="preserve">Extensible long-format output: add a new accelerator row in 02b and map it in 02x_Accelerator_Catalog to extend this table.</x:t>
        </x:is>
      </x:c>
    </x:row>
    <x:row r="26">
      <x:c r="A26" s="5" t="str">
        <x:f>B26&amp;"|"&amp;C26&amp;"|"&amp;D26&amp;"|"&amp;E26&amp;"|"&amp;F26</x:f>
        <x:v>Base|Anthropic|2026|Amazon|H100/H200/A100 class</x:v>
      </x:c>
      <x:c r="B26" s="5" t="inlineStr">
        <x:is>
          <x:t xml:space="preserve">Base</x:t>
        </x:is>
      </x:c>
      <x:c r="C26" s="5" t="inlineStr">
        <x:is>
          <x:t xml:space="preserve">Anthropic</x:t>
        </x:is>
      </x:c>
      <x:c r="D26" s="5" t="n">
        <x:v>2026</x:v>
      </x:c>
      <x:c r="E26" s="5" t="inlineStr">
        <x:is>
          <x:t xml:space="preserve">Amazon</x:t>
        </x:is>
      </x:c>
      <x:c r="F26" s="5" t="inlineStr">
        <x:is>
          <x:t xml:space="preserve">H100/H200/A100 class</x:t>
        </x:is>
      </x:c>
      <x:c r="G26" s="5" t="str">
        <x:f>IFERROR(INDEX('02x_Accelerator_Catalog'!$C$2:$C$11,MATCH(F26,'02x_Accelerator_Catalog'!$B$2:$B$11,0)),"purpose_or_unbenchmarked")</x:f>
        <x:v>h200_reference</x:v>
      </x:c>
      <x:c r="H26" s="28" t="n">
        <x:f>SUMIFS('02c_AI_CSP_Normalized'!$N$2:$N$305,'02c_AI_CSP_Normalized'!$B$2:$B$305,B26,'02c_AI_CSP_Normalized'!$C$2:$C$305,C26,'02c_AI_CSP_Normalized'!$D$2:$D$305,D26,'02c_AI_CSP_Normalized'!$E$2:$E$305,E26)</x:f>
        <x:v>253.32841971525514</x:v>
      </x:c>
      <x:c r="I26" s="6" t="n">
        <x:f>SUMIFS('02b_CSP_Accelerator_Mix'!$H$2:$H$573,'02b_CSP_Accelerator_Mix'!$B$2:$B$573,B26,'02b_CSP_Accelerator_Mix'!$C$2:$C$573,E26,'02b_CSP_Accelerator_Mix'!$D$2:$D$573,D26,'02b_CSP_Accelerator_Mix'!$E$2:$E$573,F26)</x:f>
        <x:v>0.03647721</x:v>
      </x:c>
      <x:c r="J26" s="28" t="n">
        <x:f>H26*I26</x:f>
        <x:v>9.240713964921502</x:v>
      </x:c>
      <x:c r="K26" s="8" t="n">
        <x:f>IFERROR(INDEX('02x_Accelerator_Catalog'!$D$2:$D$11,MATCH(F26,'02x_Accelerator_Catalog'!$B$2:$B$11,0)),"")</x:f>
        <x:v>1.73</x:v>
      </x:c>
      <x:c r="L26" s="7" t="n">
        <x:f>IF(K26&gt;0,J26*1000/K26,"")</x:f>
        <x:v>5341.453158914163</x:v>
      </x:c>
      <x:c r="M26" s="5" t="inlineStr">
        <x:is>
          <x:t xml:space="preserve">epoch_csp_chip_quantity_latest</x:t>
        </x:is>
      </x:c>
      <x:c r="N26" s="5" t="inlineStr">
        <x:is>
          <x:t xml:space="preserve">Extensible long-format output: add a new accelerator row in 02b and map it in 02x_Accelerator_Catalog to extend this table.</x:t>
        </x:is>
      </x:c>
    </x:row>
    <x:row r="27">
      <x:c r="A27" s="5" t="str">
        <x:f>B27&amp;"|"&amp;C27&amp;"|"&amp;D27&amp;"|"&amp;E27&amp;"|"&amp;F27</x:f>
        <x:v>Base|Anthropic|2026|Amazon|Trainium</x:v>
      </x:c>
      <x:c r="B27" s="5" t="inlineStr">
        <x:is>
          <x:t xml:space="preserve">Base</x:t>
        </x:is>
      </x:c>
      <x:c r="C27" s="5" t="inlineStr">
        <x:is>
          <x:t xml:space="preserve">Anthropic</x:t>
        </x:is>
      </x:c>
      <x:c r="D27" s="5" t="n">
        <x:v>2026</x:v>
      </x:c>
      <x:c r="E27" s="5" t="inlineStr">
        <x:is>
          <x:t xml:space="preserve">Amazon</x:t>
        </x:is>
      </x:c>
      <x:c r="F27" s="5" t="inlineStr">
        <x:is>
          <x:t xml:space="preserve">Trainium</x:t>
        </x:is>
      </x:c>
      <x:c r="G27" s="5" t="str">
        <x:f>IFERROR(INDEX('02x_Accelerator_Catalog'!$C$2:$C$11,MATCH(F27,'02x_Accelerator_Catalog'!$B$2:$B$11,0)),"purpose_or_unbenchmarked")</x:f>
        <x:v>purpose_or_unbenchmarked</x:v>
      </x:c>
      <x:c r="H27" s="28" t="n">
        <x:f>SUMIFS('02c_AI_CSP_Normalized'!$N$2:$N$305,'02c_AI_CSP_Normalized'!$B$2:$B$305,B27,'02c_AI_CSP_Normalized'!$C$2:$C$305,C27,'02c_AI_CSP_Normalized'!$D$2:$D$305,D27,'02c_AI_CSP_Normalized'!$E$2:$E$305,E27)</x:f>
        <x:v>253.32841971525514</x:v>
      </x:c>
      <x:c r="I27" s="6" t="n">
        <x:f>SUMIFS('02b_CSP_Accelerator_Mix'!$H$2:$H$573,'02b_CSP_Accelerator_Mix'!$B$2:$B$573,B27,'02b_CSP_Accelerator_Mix'!$C$2:$C$573,E27,'02b_CSP_Accelerator_Mix'!$D$2:$D$573,D27,'02b_CSP_Accelerator_Mix'!$E$2:$E$573,F27)</x:f>
        <x:v>0.94908485</x:v>
      </x:c>
      <x:c r="J27" s="28" t="n">
        <x:f>H27*I27</x:f>
        <x:v>240.43016522618996</x:v>
      </x:c>
      <x:c r="K27" s="8" t="str">
        <x:f>IFERROR(INDEX('02x_Accelerator_Catalog'!$D$2:$D$11,MATCH(F27,'02x_Accelerator_Catalog'!$B$2:$B$11,0)),"")</x:f>
      </x:c>
      <x:c r="L27" s="7" t="str">
        <x:f>IF(K27&gt;0,J27*1000/K27,"")</x:f>
      </x:c>
      <x:c r="M27" s="5" t="inlineStr">
        <x:is>
          <x:t xml:space="preserve">epoch_csp_chip_quantity_latest</x:t>
        </x:is>
      </x:c>
      <x:c r="N27" s="5" t="inlineStr">
        <x:is>
          <x:t xml:space="preserve">Extensible long-format output: add a new accelerator row in 02b and map it in 02x_Accelerator_Catalog to extend this table.</x:t>
        </x:is>
      </x:c>
    </x:row>
    <x:row r="28">
      <x:c r="A28" s="5" t="str">
        <x:f>B28&amp;"|"&amp;C28&amp;"|"&amp;D28&amp;"|"&amp;E28&amp;"|"&amp;F28</x:f>
        <x:v>Bull|Anthropic|2026|Amazon|B200/B300 class</x:v>
      </x:c>
      <x:c r="B28" s="5" t="inlineStr">
        <x:is>
          <x:t xml:space="preserve">Bull</x:t>
        </x:is>
      </x:c>
      <x:c r="C28" s="5" t="inlineStr">
        <x:is>
          <x:t xml:space="preserve">Anthropic</x:t>
        </x:is>
      </x:c>
      <x:c r="D28" s="5" t="n">
        <x:v>2026</x:v>
      </x:c>
      <x:c r="E28" s="5" t="inlineStr">
        <x:is>
          <x:t xml:space="preserve">Amazon</x:t>
        </x:is>
      </x:c>
      <x:c r="F28" s="5" t="inlineStr">
        <x:is>
          <x:t xml:space="preserve">B200/B300 class</x:t>
        </x:is>
      </x:c>
      <x:c r="G28" s="5" t="str">
        <x:f>IFERROR(INDEX('02x_Accelerator_Catalog'!$C$2:$C$11,MATCH(F28,'02x_Accelerator_Catalog'!$B$2:$B$11,0)),"purpose_or_unbenchmarked")</x:f>
        <x:v>b200_reference</x:v>
      </x:c>
      <x:c r="H28" s="28" t="n">
        <x:f>SUMIFS('02c_AI_CSP_Normalized'!$N$2:$N$305,'02c_AI_CSP_Normalized'!$B$2:$B$305,B28,'02c_AI_CSP_Normalized'!$C$2:$C$305,C28,'02c_AI_CSP_Normalized'!$D$2:$D$305,D28,'02c_AI_CSP_Normalized'!$E$2:$E$305,E28)</x:f>
        <x:v>291.57126331793137</x:v>
      </x:c>
      <x:c r="I28" s="6" t="n">
        <x:f>SUMIFS('02b_CSP_Accelerator_Mix'!$H$2:$H$573,'02b_CSP_Accelerator_Mix'!$B$2:$B$573,B28,'02b_CSP_Accelerator_Mix'!$C$2:$C$573,E28,'02b_CSP_Accelerator_Mix'!$D$2:$D$573,D28,'02b_CSP_Accelerator_Mix'!$E$2:$E$573,F28)</x:f>
        <x:v>0.01443794</x:v>
      </x:c>
      <x:c r="J28" s="28" t="n">
        <x:f>H28*I28</x:f>
        <x:v>4.209688405508494</x:v>
      </x:c>
      <x:c r="K28" s="8" t="n">
        <x:f>IFERROR(INDEX('02x_Accelerator_Catalog'!$D$2:$D$11,MATCH(F28,'02x_Accelerator_Catalog'!$B$2:$B$11,0)),"")</x:f>
        <x:v>2.17</x:v>
      </x:c>
      <x:c r="L28" s="7" t="n">
        <x:f>IF(K28&gt;0,J28*1000/K28,"")</x:f>
        <x:v>1939.9485739670479</x:v>
      </x:c>
      <x:c r="M28" s="5" t="inlineStr">
        <x:is>
          <x:t xml:space="preserve">epoch_csp_chip_quantity_latest</x:t>
        </x:is>
      </x:c>
      <x:c r="N28" s="5" t="inlineStr">
        <x:is>
          <x:t xml:space="preserve">Extensible long-format output: add a new accelerator row in 02b and map it in 02x_Accelerator_Catalog to extend this table.</x:t>
        </x:is>
      </x:c>
    </x:row>
    <x:row r="29">
      <x:c r="A29" s="5" t="str">
        <x:f>B29&amp;"|"&amp;C29&amp;"|"&amp;D29&amp;"|"&amp;E29&amp;"|"&amp;F29</x:f>
        <x:v>Bull|Anthropic|2026|Amazon|H100/H200/A100 class</x:v>
      </x:c>
      <x:c r="B29" s="5" t="inlineStr">
        <x:is>
          <x:t xml:space="preserve">Bull</x:t>
        </x:is>
      </x:c>
      <x:c r="C29" s="5" t="inlineStr">
        <x:is>
          <x:t xml:space="preserve">Anthropic</x:t>
        </x:is>
      </x:c>
      <x:c r="D29" s="5" t="n">
        <x:v>2026</x:v>
      </x:c>
      <x:c r="E29" s="5" t="inlineStr">
        <x:is>
          <x:t xml:space="preserve">Amazon</x:t>
        </x:is>
      </x:c>
      <x:c r="F29" s="5" t="inlineStr">
        <x:is>
          <x:t xml:space="preserve">H100/H200/A100 class</x:t>
        </x:is>
      </x:c>
      <x:c r="G29" s="5" t="str">
        <x:f>IFERROR(INDEX('02x_Accelerator_Catalog'!$C$2:$C$11,MATCH(F29,'02x_Accelerator_Catalog'!$B$2:$B$11,0)),"purpose_or_unbenchmarked")</x:f>
        <x:v>h200_reference</x:v>
      </x:c>
      <x:c r="H29" s="28" t="n">
        <x:f>SUMIFS('02c_AI_CSP_Normalized'!$N$2:$N$305,'02c_AI_CSP_Normalized'!$B$2:$B$305,B29,'02c_AI_CSP_Normalized'!$C$2:$C$305,C29,'02c_AI_CSP_Normalized'!$D$2:$D$305,D29,'02c_AI_CSP_Normalized'!$E$2:$E$305,E29)</x:f>
        <x:v>291.57126331793137</x:v>
      </x:c>
      <x:c r="I29" s="6" t="n">
        <x:f>SUMIFS('02b_CSP_Accelerator_Mix'!$H$2:$H$573,'02b_CSP_Accelerator_Mix'!$B$2:$B$573,B29,'02b_CSP_Accelerator_Mix'!$C$2:$C$573,E29,'02b_CSP_Accelerator_Mix'!$D$2:$D$573,D29,'02b_CSP_Accelerator_Mix'!$E$2:$E$573,F29)</x:f>
        <x:v>0.03647721</x:v>
      </x:c>
      <x:c r="J29" s="28" t="n">
        <x:f>H29*I29</x:f>
        <x:v>10.63570620201348</x:v>
      </x:c>
      <x:c r="K29" s="8" t="n">
        <x:f>IFERROR(INDEX('02x_Accelerator_Catalog'!$D$2:$D$11,MATCH(F29,'02x_Accelerator_Catalog'!$B$2:$B$11,0)),"")</x:f>
        <x:v>1.73</x:v>
      </x:c>
      <x:c r="L29" s="7" t="n">
        <x:f>IF(K29&gt;0,J29*1000/K29,"")</x:f>
        <x:v>6147.807053186983</x:v>
      </x:c>
      <x:c r="M29" s="5" t="inlineStr">
        <x:is>
          <x:t xml:space="preserve">epoch_csp_chip_quantity_latest</x:t>
        </x:is>
      </x:c>
      <x:c r="N29" s="5" t="inlineStr">
        <x:is>
          <x:t xml:space="preserve">Extensible long-format output: add a new accelerator row in 02b and map it in 02x_Accelerator_Catalog to extend this table.</x:t>
        </x:is>
      </x:c>
    </x:row>
    <x:row r="30">
      <x:c r="A30" s="5" t="str">
        <x:f>B30&amp;"|"&amp;C30&amp;"|"&amp;D30&amp;"|"&amp;E30&amp;"|"&amp;F30</x:f>
        <x:v>Bull|Anthropic|2026|Amazon|Trainium</x:v>
      </x:c>
      <x:c r="B30" s="5" t="inlineStr">
        <x:is>
          <x:t xml:space="preserve">Bull</x:t>
        </x:is>
      </x:c>
      <x:c r="C30" s="5" t="inlineStr">
        <x:is>
          <x:t xml:space="preserve">Anthropic</x:t>
        </x:is>
      </x:c>
      <x:c r="D30" s="5" t="n">
        <x:v>2026</x:v>
      </x:c>
      <x:c r="E30" s="5" t="inlineStr">
        <x:is>
          <x:t xml:space="preserve">Amazon</x:t>
        </x:is>
      </x:c>
      <x:c r="F30" s="5" t="inlineStr">
        <x:is>
          <x:t xml:space="preserve">Trainium</x:t>
        </x:is>
      </x:c>
      <x:c r="G30" s="5" t="str">
        <x:f>IFERROR(INDEX('02x_Accelerator_Catalog'!$C$2:$C$11,MATCH(F30,'02x_Accelerator_Catalog'!$B$2:$B$11,0)),"purpose_or_unbenchmarked")</x:f>
        <x:v>purpose_or_unbenchmarked</x:v>
      </x:c>
      <x:c r="H30" s="28" t="n">
        <x:f>SUMIFS('02c_AI_CSP_Normalized'!$N$2:$N$305,'02c_AI_CSP_Normalized'!$B$2:$B$305,B30,'02c_AI_CSP_Normalized'!$C$2:$C$305,C30,'02c_AI_CSP_Normalized'!$D$2:$D$305,D30,'02c_AI_CSP_Normalized'!$E$2:$E$305,E30)</x:f>
        <x:v>291.57126331793137</x:v>
      </x:c>
      <x:c r="I30" s="6" t="n">
        <x:f>SUMIFS('02b_CSP_Accelerator_Mix'!$H$2:$H$573,'02b_CSP_Accelerator_Mix'!$B$2:$B$573,B30,'02b_CSP_Accelerator_Mix'!$C$2:$C$573,E30,'02b_CSP_Accelerator_Mix'!$D$2:$D$573,D30,'02b_CSP_Accelerator_Mix'!$E$2:$E$573,F30)</x:f>
        <x:v>0.94908485</x:v>
      </x:c>
      <x:c r="J30" s="28" t="n">
        <x:f>H30*I30</x:f>
        <x:v>276.7258687104094</x:v>
      </x:c>
      <x:c r="K30" s="8" t="str">
        <x:f>IFERROR(INDEX('02x_Accelerator_Catalog'!$D$2:$D$11,MATCH(F30,'02x_Accelerator_Catalog'!$B$2:$B$11,0)),"")</x:f>
      </x:c>
      <x:c r="L30" s="7" t="str">
        <x:f>IF(K30&gt;0,J30*1000/K30,"")</x:f>
      </x:c>
      <x:c r="M30" s="5" t="inlineStr">
        <x:is>
          <x:t xml:space="preserve">epoch_csp_chip_quantity_latest</x:t>
        </x:is>
      </x:c>
      <x:c r="N30" s="5" t="inlineStr">
        <x:is>
          <x:t xml:space="preserve">Extensible long-format output: add a new accelerator row in 02b and map it in 02x_Accelerator_Catalog to extend this table.</x:t>
        </x:is>
      </x:c>
    </x:row>
    <x:row r="31">
      <x:c r="A31" s="5" t="str">
        <x:f>B31&amp;"|"&amp;C31&amp;"|"&amp;D31&amp;"|"&amp;E31&amp;"|"&amp;F31</x:f>
        <x:v>Grid-Constrained / Efficiency-Upside|Anthropic|2026|Amazon|B200/B300 class</x:v>
      </x:c>
      <x:c r="B31" s="5" t="inlineStr">
        <x:is>
          <x:t xml:space="preserve">Grid-Constrained / Efficiency-Upside</x:t>
        </x:is>
      </x:c>
      <x:c r="C31" s="5" t="inlineStr">
        <x:is>
          <x:t xml:space="preserve">Anthropic</x:t>
        </x:is>
      </x:c>
      <x:c r="D31" s="5" t="n">
        <x:v>2026</x:v>
      </x:c>
      <x:c r="E31" s="5" t="inlineStr">
        <x:is>
          <x:t xml:space="preserve">Amazon</x:t>
        </x:is>
      </x:c>
      <x:c r="F31" s="5" t="inlineStr">
        <x:is>
          <x:t xml:space="preserve">B200/B300 class</x:t>
        </x:is>
      </x:c>
      <x:c r="G31" s="5" t="str">
        <x:f>IFERROR(INDEX('02x_Accelerator_Catalog'!$C$2:$C$11,MATCH(F31,'02x_Accelerator_Catalog'!$B$2:$B$11,0)),"purpose_or_unbenchmarked")</x:f>
        <x:v>b200_reference</x:v>
      </x:c>
      <x:c r="H31" s="28" t="n">
        <x:f>SUMIFS('02c_AI_CSP_Normalized'!$N$2:$N$305,'02c_AI_CSP_Normalized'!$B$2:$B$305,B31,'02c_AI_CSP_Normalized'!$C$2:$C$305,C31,'02c_AI_CSP_Normalized'!$D$2:$D$305,D31,'02c_AI_CSP_Normalized'!$E$2:$E$305,E31)</x:f>
        <x:v>231.50319722880303</x:v>
      </x:c>
      <x:c r="I31" s="6" t="n">
        <x:f>SUMIFS('02b_CSP_Accelerator_Mix'!$H$2:$H$573,'02b_CSP_Accelerator_Mix'!$B$2:$B$573,B31,'02b_CSP_Accelerator_Mix'!$C$2:$C$573,E31,'02b_CSP_Accelerator_Mix'!$D$2:$D$573,D31,'02b_CSP_Accelerator_Mix'!$E$2:$E$573,F31)</x:f>
        <x:v>0.01443794</x:v>
      </x:c>
      <x:c r="J31" s="28" t="n">
        <x:f>H31*I31</x:f>
        <x:v>3.3424292713976245</x:v>
      </x:c>
      <x:c r="K31" s="8" t="n">
        <x:f>IFERROR(INDEX('02x_Accelerator_Catalog'!$D$2:$D$11,MATCH(F31,'02x_Accelerator_Catalog'!$B$2:$B$11,0)),"")</x:f>
        <x:v>2.17</x:v>
      </x:c>
      <x:c r="L31" s="7" t="n">
        <x:f>IF(K31&gt;0,J31*1000/K31,"")</x:f>
        <x:v>1540.2899868191819</x:v>
      </x:c>
      <x:c r="M31" s="5" t="inlineStr">
        <x:is>
          <x:t xml:space="preserve">epoch_csp_chip_quantity_latest</x:t>
        </x:is>
      </x:c>
      <x:c r="N31" s="5" t="inlineStr">
        <x:is>
          <x:t xml:space="preserve">Extensible long-format output: add a new accelerator row in 02b and map it in 02x_Accelerator_Catalog to extend this table.</x:t>
        </x:is>
      </x:c>
    </x:row>
    <x:row r="32">
      <x:c r="A32" s="5" t="str">
        <x:f>B32&amp;"|"&amp;C32&amp;"|"&amp;D32&amp;"|"&amp;E32&amp;"|"&amp;F32</x:f>
        <x:v>Grid-Constrained / Efficiency-Upside|Anthropic|2026|Amazon|H100/H200/A100 class</x:v>
      </x:c>
      <x:c r="B32" s="5" t="inlineStr">
        <x:is>
          <x:t xml:space="preserve">Grid-Constrained / Efficiency-Upside</x:t>
        </x:is>
      </x:c>
      <x:c r="C32" s="5" t="inlineStr">
        <x:is>
          <x:t xml:space="preserve">Anthropic</x:t>
        </x:is>
      </x:c>
      <x:c r="D32" s="5" t="n">
        <x:v>2026</x:v>
      </x:c>
      <x:c r="E32" s="5" t="inlineStr">
        <x:is>
          <x:t xml:space="preserve">Amazon</x:t>
        </x:is>
      </x:c>
      <x:c r="F32" s="5" t="inlineStr">
        <x:is>
          <x:t xml:space="preserve">H100/H200/A100 class</x:t>
        </x:is>
      </x:c>
      <x:c r="G32" s="5" t="str">
        <x:f>IFERROR(INDEX('02x_Accelerator_Catalog'!$C$2:$C$11,MATCH(F32,'02x_Accelerator_Catalog'!$B$2:$B$11,0)),"purpose_or_unbenchmarked")</x:f>
        <x:v>h200_reference</x:v>
      </x:c>
      <x:c r="H32" s="28" t="n">
        <x:f>SUMIFS('02c_AI_CSP_Normalized'!$N$2:$N$305,'02c_AI_CSP_Normalized'!$B$2:$B$305,B32,'02c_AI_CSP_Normalized'!$C$2:$C$305,C32,'02c_AI_CSP_Normalized'!$D$2:$D$305,D32,'02c_AI_CSP_Normalized'!$E$2:$E$305,E32)</x:f>
        <x:v>231.50319722880303</x:v>
      </x:c>
      <x:c r="I32" s="6" t="n">
        <x:f>SUMIFS('02b_CSP_Accelerator_Mix'!$H$2:$H$573,'02b_CSP_Accelerator_Mix'!$B$2:$B$573,B32,'02b_CSP_Accelerator_Mix'!$C$2:$C$573,E32,'02b_CSP_Accelerator_Mix'!$D$2:$D$573,D32,'02b_CSP_Accelerator_Mix'!$E$2:$E$573,F32)</x:f>
        <x:v>0.03647721</x:v>
      </x:c>
      <x:c r="J32" s="28" t="n">
        <x:f>H32*I32</x:f>
        <x:v>8.444590740986467</x:v>
      </x:c>
      <x:c r="K32" s="8" t="n">
        <x:f>IFERROR(INDEX('02x_Accelerator_Catalog'!$D$2:$D$11,MATCH(F32,'02x_Accelerator_Catalog'!$B$2:$B$11,0)),"")</x:f>
        <x:v>1.73</x:v>
      </x:c>
      <x:c r="L32" s="7" t="n">
        <x:f>IF(K32&gt;0,J32*1000/K32,"")</x:f>
        <x:v>4881.266324269634</x:v>
      </x:c>
      <x:c r="M32" s="5" t="inlineStr">
        <x:is>
          <x:t xml:space="preserve">epoch_csp_chip_quantity_latest</x:t>
        </x:is>
      </x:c>
      <x:c r="N32" s="5" t="inlineStr">
        <x:is>
          <x:t xml:space="preserve">Extensible long-format output: add a new accelerator row in 02b and map it in 02x_Accelerator_Catalog to extend this table.</x:t>
        </x:is>
      </x:c>
    </x:row>
    <x:row r="33">
      <x:c r="A33" s="5" t="str">
        <x:f>B33&amp;"|"&amp;C33&amp;"|"&amp;D33&amp;"|"&amp;E33&amp;"|"&amp;F33</x:f>
        <x:v>Grid-Constrained / Efficiency-Upside|Anthropic|2026|Amazon|Trainium</x:v>
      </x:c>
      <x:c r="B33" s="5" t="inlineStr">
        <x:is>
          <x:t xml:space="preserve">Grid-Constrained / Efficiency-Upside</x:t>
        </x:is>
      </x:c>
      <x:c r="C33" s="5" t="inlineStr">
        <x:is>
          <x:t xml:space="preserve">Anthropic</x:t>
        </x:is>
      </x:c>
      <x:c r="D33" s="5" t="n">
        <x:v>2026</x:v>
      </x:c>
      <x:c r="E33" s="5" t="inlineStr">
        <x:is>
          <x:t xml:space="preserve">Amazon</x:t>
        </x:is>
      </x:c>
      <x:c r="F33" s="5" t="inlineStr">
        <x:is>
          <x:t xml:space="preserve">Trainium</x:t>
        </x:is>
      </x:c>
      <x:c r="G33" s="5" t="str">
        <x:f>IFERROR(INDEX('02x_Accelerator_Catalog'!$C$2:$C$11,MATCH(F33,'02x_Accelerator_Catalog'!$B$2:$B$11,0)),"purpose_or_unbenchmarked")</x:f>
        <x:v>purpose_or_unbenchmarked</x:v>
      </x:c>
      <x:c r="H33" s="28" t="n">
        <x:f>SUMIFS('02c_AI_CSP_Normalized'!$N$2:$N$305,'02c_AI_CSP_Normalized'!$B$2:$B$305,B33,'02c_AI_CSP_Normalized'!$C$2:$C$305,C33,'02c_AI_CSP_Normalized'!$D$2:$D$305,D33,'02c_AI_CSP_Normalized'!$E$2:$E$305,E33)</x:f>
        <x:v>231.50319722880303</x:v>
      </x:c>
      <x:c r="I33" s="6" t="n">
        <x:f>SUMIFS('02b_CSP_Accelerator_Mix'!$H$2:$H$573,'02b_CSP_Accelerator_Mix'!$B$2:$B$573,B33,'02b_CSP_Accelerator_Mix'!$C$2:$C$573,E33,'02b_CSP_Accelerator_Mix'!$D$2:$D$573,D33,'02b_CSP_Accelerator_Mix'!$E$2:$E$573,F33)</x:f>
        <x:v>0.94908485</x:v>
      </x:c>
      <x:c r="J33" s="28" t="n">
        <x:f>H33*I33</x:f>
        <x:v>219.71617721641894</x:v>
      </x:c>
      <x:c r="K33" s="8" t="str">
        <x:f>IFERROR(INDEX('02x_Accelerator_Catalog'!$D$2:$D$11,MATCH(F33,'02x_Accelerator_Catalog'!$B$2:$B$11,0)),"")</x:f>
      </x:c>
      <x:c r="L33" s="7" t="str">
        <x:f>IF(K33&gt;0,J33*1000/K33,"")</x:f>
      </x:c>
      <x:c r="M33" s="5" t="inlineStr">
        <x:is>
          <x:t xml:space="preserve">epoch_csp_chip_quantity_latest</x:t>
        </x:is>
      </x:c>
      <x:c r="N33" s="5" t="inlineStr">
        <x:is>
          <x:t xml:space="preserve">Extensible long-format output: add a new accelerator row in 02b and map it in 02x_Accelerator_Catalog to extend this table.</x:t>
        </x:is>
      </x:c>
    </x:row>
    <x:row r="34">
      <x:c r="A34" s="5" t="str">
        <x:f>B34&amp;"|"&amp;C34&amp;"|"&amp;D34&amp;"|"&amp;E34&amp;"|"&amp;F34</x:f>
        <x:v>Bear|Anthropic|2027|Amazon|B200/B300 class</x:v>
      </x:c>
      <x:c r="B34" s="5" t="inlineStr">
        <x:is>
          <x:t xml:space="preserve">Bear</x:t>
        </x:is>
      </x:c>
      <x:c r="C34" s="5" t="inlineStr">
        <x:is>
          <x:t xml:space="preserve">Anthropic</x:t>
        </x:is>
      </x:c>
      <x:c r="D34" s="5" t="n">
        <x:v>2027</x:v>
      </x:c>
      <x:c r="E34" s="5" t="inlineStr">
        <x:is>
          <x:t xml:space="preserve">Amazon</x:t>
        </x:is>
      </x:c>
      <x:c r="F34" s="5" t="inlineStr">
        <x:is>
          <x:t xml:space="preserve">B200/B300 class</x:t>
        </x:is>
      </x:c>
      <x:c r="G34" s="5" t="str">
        <x:f>IFERROR(INDEX('02x_Accelerator_Catalog'!$C$2:$C$11,MATCH(F34,'02x_Accelerator_Catalog'!$B$2:$B$11,0)),"purpose_or_unbenchmarked")</x:f>
        <x:v>b200_reference</x:v>
      </x:c>
      <x:c r="H34" s="28" t="n">
        <x:f>SUMIFS('02c_AI_CSP_Normalized'!$N$2:$N$305,'02c_AI_CSP_Normalized'!$B$2:$B$305,B34,'02c_AI_CSP_Normalized'!$C$2:$C$305,C34,'02c_AI_CSP_Normalized'!$D$2:$D$305,D34,'02c_AI_CSP_Normalized'!$E$2:$E$305,E34)</x:f>
        <x:v>413.72143787893475</x:v>
      </x:c>
      <x:c r="I34" s="6" t="n">
        <x:f>SUMIFS('02b_CSP_Accelerator_Mix'!$H$2:$H$573,'02b_CSP_Accelerator_Mix'!$B$2:$B$573,B34,'02b_CSP_Accelerator_Mix'!$C$2:$C$573,E34,'02b_CSP_Accelerator_Mix'!$D$2:$D$573,D34,'02b_CSP_Accelerator_Mix'!$E$2:$E$573,F34)</x:f>
        <x:v>0.02334012</x:v>
      </x:c>
      <x:c r="J34" s="28" t="n">
        <x:f>H34*I34</x:f>
        <x:v>9.656308006666881</x:v>
      </x:c>
      <x:c r="K34" s="8" t="n">
        <x:f>IFERROR(INDEX('02x_Accelerator_Catalog'!$D$2:$D$11,MATCH(F34,'02x_Accelerator_Catalog'!$B$2:$B$11,0)),"")</x:f>
        <x:v>2.17</x:v>
      </x:c>
      <x:c r="L34" s="7" t="n">
        <x:f>IF(K34&gt;0,J34*1000/K34,"")</x:f>
        <x:v>4449.911523809623</x:v>
      </x:c>
      <x:c r="M34" s="5" t="inlineStr">
        <x:is>
          <x:t xml:space="preserve">epoch_csp_chip_quantity_latest</x:t>
        </x:is>
      </x:c>
      <x:c r="N34" s="5" t="inlineStr">
        <x:is>
          <x:t xml:space="preserve">Extensible long-format output: add a new accelerator row in 02b and map it in 02x_Accelerator_Catalog to extend this table.</x:t>
        </x:is>
      </x:c>
    </x:row>
    <x:row r="35">
      <x:c r="A35" s="5" t="str">
        <x:f>B35&amp;"|"&amp;C35&amp;"|"&amp;D35&amp;"|"&amp;E35&amp;"|"&amp;F35</x:f>
        <x:v>Bear|Anthropic|2027|Amazon|H100/H200/A100 class</x:v>
      </x:c>
      <x:c r="B35" s="5" t="inlineStr">
        <x:is>
          <x:t xml:space="preserve">Bear</x:t>
        </x:is>
      </x:c>
      <x:c r="C35" s="5" t="inlineStr">
        <x:is>
          <x:t xml:space="preserve">Anthropic</x:t>
        </x:is>
      </x:c>
      <x:c r="D35" s="5" t="n">
        <x:v>2027</x:v>
      </x:c>
      <x:c r="E35" s="5" t="inlineStr">
        <x:is>
          <x:t xml:space="preserve">Amazon</x:t>
        </x:is>
      </x:c>
      <x:c r="F35" s="5" t="inlineStr">
        <x:is>
          <x:t xml:space="preserve">H100/H200/A100 class</x:t>
        </x:is>
      </x:c>
      <x:c r="G35" s="5" t="str">
        <x:f>IFERROR(INDEX('02x_Accelerator_Catalog'!$C$2:$C$11,MATCH(F35,'02x_Accelerator_Catalog'!$B$2:$B$11,0)),"purpose_or_unbenchmarked")</x:f>
        <x:v>h200_reference</x:v>
      </x:c>
      <x:c r="H35" s="28" t="n">
        <x:f>SUMIFS('02c_AI_CSP_Normalized'!$N$2:$N$305,'02c_AI_CSP_Normalized'!$B$2:$B$305,B35,'02c_AI_CSP_Normalized'!$C$2:$C$305,C35,'02c_AI_CSP_Normalized'!$D$2:$D$305,D35,'02c_AI_CSP_Normalized'!$E$2:$E$305,E35)</x:f>
        <x:v>413.72143787893475</x:v>
      </x:c>
      <x:c r="I35" s="6" t="n">
        <x:f>SUMIFS('02b_CSP_Accelerator_Mix'!$H$2:$H$573,'02b_CSP_Accelerator_Mix'!$B$2:$B$573,B35,'02b_CSP_Accelerator_Mix'!$C$2:$C$573,E35,'02b_CSP_Accelerator_Mix'!$D$2:$D$573,D35,'02b_CSP_Accelerator_Mix'!$E$2:$E$573,F35)</x:f>
        <x:v>0.05896926</x:v>
      </x:c>
      <x:c r="J35" s="28" t="n">
        <x:f>H35*I35</x:f>
        <x:v>24.39684703785675</x:v>
      </x:c>
      <x:c r="K35" s="8" t="n">
        <x:f>IFERROR(INDEX('02x_Accelerator_Catalog'!$D$2:$D$11,MATCH(F35,'02x_Accelerator_Catalog'!$B$2:$B$11,0)),"")</x:f>
        <x:v>1.73</x:v>
      </x:c>
      <x:c r="L35" s="7" t="n">
        <x:f>IF(K35&gt;0,J35*1000/K35,"")</x:f>
        <x:v>14102.223721304481</x:v>
      </x:c>
      <x:c r="M35" s="5" t="inlineStr">
        <x:is>
          <x:t xml:space="preserve">epoch_csp_chip_quantity_latest</x:t>
        </x:is>
      </x:c>
      <x:c r="N35" s="5" t="inlineStr">
        <x:is>
          <x:t xml:space="preserve">Extensible long-format output: add a new accelerator row in 02b and map it in 02x_Accelerator_Catalog to extend this table.</x:t>
        </x:is>
      </x:c>
    </x:row>
    <x:row r="36">
      <x:c r="A36" s="5" t="str">
        <x:f>B36&amp;"|"&amp;C36&amp;"|"&amp;D36&amp;"|"&amp;E36&amp;"|"&amp;F36</x:f>
        <x:v>Bear|Anthropic|2027|Amazon|Trainium</x:v>
      </x:c>
      <x:c r="B36" s="5" t="inlineStr">
        <x:is>
          <x:t xml:space="preserve">Bear</x:t>
        </x:is>
      </x:c>
      <x:c r="C36" s="5" t="inlineStr">
        <x:is>
          <x:t xml:space="preserve">Anthropic</x:t>
        </x:is>
      </x:c>
      <x:c r="D36" s="5" t="n">
        <x:v>2027</x:v>
      </x:c>
      <x:c r="E36" s="5" t="inlineStr">
        <x:is>
          <x:t xml:space="preserve">Amazon</x:t>
        </x:is>
      </x:c>
      <x:c r="F36" s="5" t="inlineStr">
        <x:is>
          <x:t xml:space="preserve">Trainium</x:t>
        </x:is>
      </x:c>
      <x:c r="G36" s="5" t="str">
        <x:f>IFERROR(INDEX('02x_Accelerator_Catalog'!$C$2:$C$11,MATCH(F36,'02x_Accelerator_Catalog'!$B$2:$B$11,0)),"purpose_or_unbenchmarked")</x:f>
        <x:v>purpose_or_unbenchmarked</x:v>
      </x:c>
      <x:c r="H36" s="28" t="n">
        <x:f>SUMIFS('02c_AI_CSP_Normalized'!$N$2:$N$305,'02c_AI_CSP_Normalized'!$B$2:$B$305,B36,'02c_AI_CSP_Normalized'!$C$2:$C$305,C36,'02c_AI_CSP_Normalized'!$D$2:$D$305,D36,'02c_AI_CSP_Normalized'!$E$2:$E$305,E36)</x:f>
        <x:v>413.72143787893475</x:v>
      </x:c>
      <x:c r="I36" s="6" t="n">
        <x:f>SUMIFS('02b_CSP_Accelerator_Mix'!$H$2:$H$573,'02b_CSP_Accelerator_Mix'!$B$2:$B$573,B36,'02b_CSP_Accelerator_Mix'!$C$2:$C$573,E36,'02b_CSP_Accelerator_Mix'!$D$2:$D$573,D36,'02b_CSP_Accelerator_Mix'!$E$2:$E$573,F36)</x:f>
        <x:v>0.91769062</x:v>
      </x:c>
      <x:c r="J36" s="28" t="n">
        <x:f>H36*I36</x:f>
        <x:v>379.6682828344111</x:v>
      </x:c>
      <x:c r="K36" s="8" t="str">
        <x:f>IFERROR(INDEX('02x_Accelerator_Catalog'!$D$2:$D$11,MATCH(F36,'02x_Accelerator_Catalog'!$B$2:$B$11,0)),"")</x:f>
      </x:c>
      <x:c r="L36" s="7" t="str">
        <x:f>IF(K36&gt;0,J36*1000/K36,"")</x:f>
      </x:c>
      <x:c r="M36" s="5" t="inlineStr">
        <x:is>
          <x:t xml:space="preserve">epoch_csp_chip_quantity_latest</x:t>
        </x:is>
      </x:c>
      <x:c r="N36" s="5" t="inlineStr">
        <x:is>
          <x:t xml:space="preserve">Extensible long-format output: add a new accelerator row in 02b and map it in 02x_Accelerator_Catalog to extend this table.</x:t>
        </x:is>
      </x:c>
    </x:row>
    <x:row r="37">
      <x:c r="A37" s="5" t="str">
        <x:f>B37&amp;"|"&amp;C37&amp;"|"&amp;D37&amp;"|"&amp;E37&amp;"|"&amp;F37</x:f>
        <x:v>Base|Anthropic|2027|Amazon|B200/B300 class</x:v>
      </x:c>
      <x:c r="B37" s="5" t="inlineStr">
        <x:is>
          <x:t xml:space="preserve">Base</x:t>
        </x:is>
      </x:c>
      <x:c r="C37" s="5" t="inlineStr">
        <x:is>
          <x:t xml:space="preserve">Anthropic</x:t>
        </x:is>
      </x:c>
      <x:c r="D37" s="5" t="n">
        <x:v>2027</x:v>
      </x:c>
      <x:c r="E37" s="5" t="inlineStr">
        <x:is>
          <x:t xml:space="preserve">Amazon</x:t>
        </x:is>
      </x:c>
      <x:c r="F37" s="5" t="inlineStr">
        <x:is>
          <x:t xml:space="preserve">B200/B300 class</x:t>
        </x:is>
      </x:c>
      <x:c r="G37" s="5" t="str">
        <x:f>IFERROR(INDEX('02x_Accelerator_Catalog'!$C$2:$C$11,MATCH(F37,'02x_Accelerator_Catalog'!$B$2:$B$11,0)),"purpose_or_unbenchmarked")</x:f>
        <x:v>b200_reference</x:v>
      </x:c>
      <x:c r="H37" s="28" t="n">
        <x:f>SUMIFS('02c_AI_CSP_Normalized'!$N$2:$N$305,'02c_AI_CSP_Normalized'!$B$2:$B$305,B37,'02c_AI_CSP_Normalized'!$C$2:$C$305,C37,'02c_AI_CSP_Normalized'!$D$2:$D$305,D37,'02c_AI_CSP_Normalized'!$E$2:$E$305,E37)</x:f>
        <x:v>551.6925549037607</x:v>
      </x:c>
      <x:c r="I37" s="6" t="n">
        <x:f>SUMIFS('02b_CSP_Accelerator_Mix'!$H$2:$H$573,'02b_CSP_Accelerator_Mix'!$B$2:$B$573,B37,'02b_CSP_Accelerator_Mix'!$C$2:$C$573,E37,'02b_CSP_Accelerator_Mix'!$D$2:$D$573,D37,'02b_CSP_Accelerator_Mix'!$E$2:$E$573,F37)</x:f>
        <x:v>0.02334012</x:v>
      </x:c>
      <x:c r="J37" s="28" t="n">
        <x:f>H37*I37</x:f>
        <x:v>12.876570434560362</x:v>
      </x:c>
      <x:c r="K37" s="8" t="n">
        <x:f>IFERROR(INDEX('02x_Accelerator_Catalog'!$D$2:$D$11,MATCH(F37,'02x_Accelerator_Catalog'!$B$2:$B$11,0)),"")</x:f>
        <x:v>2.17</x:v>
      </x:c>
      <x:c r="L37" s="7" t="n">
        <x:f>IF(K37&gt;0,J37*1000/K37,"")</x:f>
        <x:v>5933.903426064683</x:v>
      </x:c>
      <x:c r="M37" s="5" t="inlineStr">
        <x:is>
          <x:t xml:space="preserve">epoch_csp_chip_quantity_latest</x:t>
        </x:is>
      </x:c>
      <x:c r="N37" s="5" t="inlineStr">
        <x:is>
          <x:t xml:space="preserve">Extensible long-format output: add a new accelerator row in 02b and map it in 02x_Accelerator_Catalog to extend this table.</x:t>
        </x:is>
      </x:c>
    </x:row>
    <x:row r="38">
      <x:c r="A38" s="5" t="str">
        <x:f>B38&amp;"|"&amp;C38&amp;"|"&amp;D38&amp;"|"&amp;E38&amp;"|"&amp;F38</x:f>
        <x:v>Base|Anthropic|2027|Amazon|H100/H200/A100 class</x:v>
      </x:c>
      <x:c r="B38" s="5" t="inlineStr">
        <x:is>
          <x:t xml:space="preserve">Base</x:t>
        </x:is>
      </x:c>
      <x:c r="C38" s="5" t="inlineStr">
        <x:is>
          <x:t xml:space="preserve">Anthropic</x:t>
        </x:is>
      </x:c>
      <x:c r="D38" s="5" t="n">
        <x:v>2027</x:v>
      </x:c>
      <x:c r="E38" s="5" t="inlineStr">
        <x:is>
          <x:t xml:space="preserve">Amazon</x:t>
        </x:is>
      </x:c>
      <x:c r="F38" s="5" t="inlineStr">
        <x:is>
          <x:t xml:space="preserve">H100/H200/A100 class</x:t>
        </x:is>
      </x:c>
      <x:c r="G38" s="5" t="str">
        <x:f>IFERROR(INDEX('02x_Accelerator_Catalog'!$C$2:$C$11,MATCH(F38,'02x_Accelerator_Catalog'!$B$2:$B$11,0)),"purpose_or_unbenchmarked")</x:f>
        <x:v>h200_reference</x:v>
      </x:c>
      <x:c r="H38" s="28" t="n">
        <x:f>SUMIFS('02c_AI_CSP_Normalized'!$N$2:$N$305,'02c_AI_CSP_Normalized'!$B$2:$B$305,B38,'02c_AI_CSP_Normalized'!$C$2:$C$305,C38,'02c_AI_CSP_Normalized'!$D$2:$D$305,D38,'02c_AI_CSP_Normalized'!$E$2:$E$305,E38)</x:f>
        <x:v>551.6925549037607</x:v>
      </x:c>
      <x:c r="I38" s="6" t="n">
        <x:f>SUMIFS('02b_CSP_Accelerator_Mix'!$H$2:$H$573,'02b_CSP_Accelerator_Mix'!$B$2:$B$573,B38,'02b_CSP_Accelerator_Mix'!$C$2:$C$573,E38,'02b_CSP_Accelerator_Mix'!$D$2:$D$573,D38,'02b_CSP_Accelerator_Mix'!$E$2:$E$573,F38)</x:f>
        <x:v>0.05896926</x:v>
      </x:c>
      <x:c r="J38" s="28" t="n">
        <x:f>H38*I38</x:f>
        <x:v>32.53290171018414</x:v>
      </x:c>
      <x:c r="K38" s="8" t="n">
        <x:f>IFERROR(INDEX('02x_Accelerator_Catalog'!$D$2:$D$11,MATCH(F38,'02x_Accelerator_Catalog'!$B$2:$B$11,0)),"")</x:f>
        <x:v>1.73</x:v>
      </x:c>
      <x:c r="L38" s="7" t="n">
        <x:f>IF(K38&gt;0,J38*1000/K38,"")</x:f>
        <x:v>18805.14549721627</x:v>
      </x:c>
      <x:c r="M38" s="5" t="inlineStr">
        <x:is>
          <x:t xml:space="preserve">epoch_csp_chip_quantity_latest</x:t>
        </x:is>
      </x:c>
      <x:c r="N38" s="5" t="inlineStr">
        <x:is>
          <x:t xml:space="preserve">Extensible long-format output: add a new accelerator row in 02b and map it in 02x_Accelerator_Catalog to extend this table.</x:t>
        </x:is>
      </x:c>
    </x:row>
    <x:row r="39">
      <x:c r="A39" s="5" t="str">
        <x:f>B39&amp;"|"&amp;C39&amp;"|"&amp;D39&amp;"|"&amp;E39&amp;"|"&amp;F39</x:f>
        <x:v>Base|Anthropic|2027|Amazon|Trainium</x:v>
      </x:c>
      <x:c r="B39" s="5" t="inlineStr">
        <x:is>
          <x:t xml:space="preserve">Base</x:t>
        </x:is>
      </x:c>
      <x:c r="C39" s="5" t="inlineStr">
        <x:is>
          <x:t xml:space="preserve">Anthropic</x:t>
        </x:is>
      </x:c>
      <x:c r="D39" s="5" t="n">
        <x:v>2027</x:v>
      </x:c>
      <x:c r="E39" s="5" t="inlineStr">
        <x:is>
          <x:t xml:space="preserve">Amazon</x:t>
        </x:is>
      </x:c>
      <x:c r="F39" s="5" t="inlineStr">
        <x:is>
          <x:t xml:space="preserve">Trainium</x:t>
        </x:is>
      </x:c>
      <x:c r="G39" s="5" t="str">
        <x:f>IFERROR(INDEX('02x_Accelerator_Catalog'!$C$2:$C$11,MATCH(F39,'02x_Accelerator_Catalog'!$B$2:$B$11,0)),"purpose_or_unbenchmarked")</x:f>
        <x:v>purpose_or_unbenchmarked</x:v>
      </x:c>
      <x:c r="H39" s="28" t="n">
        <x:f>SUMIFS('02c_AI_CSP_Normalized'!$N$2:$N$305,'02c_AI_CSP_Normalized'!$B$2:$B$305,B39,'02c_AI_CSP_Normalized'!$C$2:$C$305,C39,'02c_AI_CSP_Normalized'!$D$2:$D$305,D39,'02c_AI_CSP_Normalized'!$E$2:$E$305,E39)</x:f>
        <x:v>551.6925549037607</x:v>
      </x:c>
      <x:c r="I39" s="6" t="n">
        <x:f>SUMIFS('02b_CSP_Accelerator_Mix'!$H$2:$H$573,'02b_CSP_Accelerator_Mix'!$B$2:$B$573,B39,'02b_CSP_Accelerator_Mix'!$C$2:$C$573,E39,'02b_CSP_Accelerator_Mix'!$D$2:$D$573,D39,'02b_CSP_Accelerator_Mix'!$E$2:$E$573,F39)</x:f>
        <x:v>0.91769062</x:v>
      </x:c>
      <x:c r="J39" s="28" t="n">
        <x:f>H39*I39</x:f>
        <x:v>506.28308275901617</x:v>
      </x:c>
      <x:c r="K39" s="8" t="str">
        <x:f>IFERROR(INDEX('02x_Accelerator_Catalog'!$D$2:$D$11,MATCH(F39,'02x_Accelerator_Catalog'!$B$2:$B$11,0)),"")</x:f>
      </x:c>
      <x:c r="L39" s="7" t="str">
        <x:f>IF(K39&gt;0,J39*1000/K39,"")</x:f>
      </x:c>
      <x:c r="M39" s="5" t="inlineStr">
        <x:is>
          <x:t xml:space="preserve">epoch_csp_chip_quantity_latest</x:t>
        </x:is>
      </x:c>
      <x:c r="N39" s="5" t="inlineStr">
        <x:is>
          <x:t xml:space="preserve">Extensible long-format output: add a new accelerator row in 02b and map it in 02x_Accelerator_Catalog to extend this table.</x:t>
        </x:is>
      </x:c>
    </x:row>
    <x:row r="40">
      <x:c r="A40" s="5" t="str">
        <x:f>B40&amp;"|"&amp;C40&amp;"|"&amp;D40&amp;"|"&amp;E40&amp;"|"&amp;F40</x:f>
        <x:v>Bull|Anthropic|2027|Amazon|B200/B300 class</x:v>
      </x:c>
      <x:c r="B40" s="5" t="inlineStr">
        <x:is>
          <x:t xml:space="preserve">Bull</x:t>
        </x:is>
      </x:c>
      <x:c r="C40" s="5" t="inlineStr">
        <x:is>
          <x:t xml:space="preserve">Anthropic</x:t>
        </x:is>
      </x:c>
      <x:c r="D40" s="5" t="n">
        <x:v>2027</x:v>
      </x:c>
      <x:c r="E40" s="5" t="inlineStr">
        <x:is>
          <x:t xml:space="preserve">Amazon</x:t>
        </x:is>
      </x:c>
      <x:c r="F40" s="5" t="inlineStr">
        <x:is>
          <x:t xml:space="preserve">B200/B300 class</x:t>
        </x:is>
      </x:c>
      <x:c r="G40" s="5" t="str">
        <x:f>IFERROR(INDEX('02x_Accelerator_Catalog'!$C$2:$C$11,MATCH(F40,'02x_Accelerator_Catalog'!$B$2:$B$11,0)),"purpose_or_unbenchmarked")</x:f>
        <x:v>b200_reference</x:v>
      </x:c>
      <x:c r="H40" s="28" t="n">
        <x:f>SUMIFS('02c_AI_CSP_Normalized'!$N$2:$N$305,'02c_AI_CSP_Normalized'!$B$2:$B$305,B40,'02c_AI_CSP_Normalized'!$C$2:$C$305,C40,'02c_AI_CSP_Normalized'!$D$2:$D$305,D40,'02c_AI_CSP_Normalized'!$E$2:$E$305,E40)</x:f>
        <x:v>656.319424875474</x:v>
      </x:c>
      <x:c r="I40" s="6" t="n">
        <x:f>SUMIFS('02b_CSP_Accelerator_Mix'!$H$2:$H$573,'02b_CSP_Accelerator_Mix'!$B$2:$B$573,B40,'02b_CSP_Accelerator_Mix'!$C$2:$C$573,E40,'02b_CSP_Accelerator_Mix'!$D$2:$D$573,D40,'02b_CSP_Accelerator_Mix'!$E$2:$E$573,F40)</x:f>
        <x:v>0.02334012</x:v>
      </x:c>
      <x:c r="J40" s="28" t="n">
        <x:f>H40*I40</x:f>
        <x:v>15.31857413492455</x:v>
      </x:c>
      <x:c r="K40" s="8" t="n">
        <x:f>IFERROR(INDEX('02x_Accelerator_Catalog'!$D$2:$D$11,MATCH(F40,'02x_Accelerator_Catalog'!$B$2:$B$11,0)),"")</x:f>
        <x:v>2.17</x:v>
      </x:c>
      <x:c r="L40" s="7" t="n">
        <x:f>IF(K40&gt;0,J40*1000/K40,"")</x:f>
        <x:v>7059.250753421451</x:v>
      </x:c>
      <x:c r="M40" s="5" t="inlineStr">
        <x:is>
          <x:t xml:space="preserve">epoch_csp_chip_quantity_latest</x:t>
        </x:is>
      </x:c>
      <x:c r="N40" s="5" t="inlineStr">
        <x:is>
          <x:t xml:space="preserve">Extensible long-format output: add a new accelerator row in 02b and map it in 02x_Accelerator_Catalog to extend this table.</x:t>
        </x:is>
      </x:c>
    </x:row>
    <x:row r="41">
      <x:c r="A41" s="5" t="str">
        <x:f>B41&amp;"|"&amp;C41&amp;"|"&amp;D41&amp;"|"&amp;E41&amp;"|"&amp;F41</x:f>
        <x:v>Bull|Anthropic|2027|Amazon|H100/H200/A100 class</x:v>
      </x:c>
      <x:c r="B41" s="5" t="inlineStr">
        <x:is>
          <x:t xml:space="preserve">Bull</x:t>
        </x:is>
      </x:c>
      <x:c r="C41" s="5" t="inlineStr">
        <x:is>
          <x:t xml:space="preserve">Anthropic</x:t>
        </x:is>
      </x:c>
      <x:c r="D41" s="5" t="n">
        <x:v>2027</x:v>
      </x:c>
      <x:c r="E41" s="5" t="inlineStr">
        <x:is>
          <x:t xml:space="preserve">Amazon</x:t>
        </x:is>
      </x:c>
      <x:c r="F41" s="5" t="inlineStr">
        <x:is>
          <x:t xml:space="preserve">H100/H200/A100 class</x:t>
        </x:is>
      </x:c>
      <x:c r="G41" s="5" t="str">
        <x:f>IFERROR(INDEX('02x_Accelerator_Catalog'!$C$2:$C$11,MATCH(F41,'02x_Accelerator_Catalog'!$B$2:$B$11,0)),"purpose_or_unbenchmarked")</x:f>
        <x:v>h200_reference</x:v>
      </x:c>
      <x:c r="H41" s="28" t="n">
        <x:f>SUMIFS('02c_AI_CSP_Normalized'!$N$2:$N$305,'02c_AI_CSP_Normalized'!$B$2:$B$305,B41,'02c_AI_CSP_Normalized'!$C$2:$C$305,C41,'02c_AI_CSP_Normalized'!$D$2:$D$305,D41,'02c_AI_CSP_Normalized'!$E$2:$E$305,E41)</x:f>
        <x:v>656.319424875474</x:v>
      </x:c>
      <x:c r="I41" s="6" t="n">
        <x:f>SUMIFS('02b_CSP_Accelerator_Mix'!$H$2:$H$573,'02b_CSP_Accelerator_Mix'!$B$2:$B$573,B41,'02b_CSP_Accelerator_Mix'!$C$2:$C$573,E41,'02b_CSP_Accelerator_Mix'!$D$2:$D$573,D41,'02b_CSP_Accelerator_Mix'!$E$2:$E$573,F41)</x:f>
        <x:v>0.05896926</x:v>
      </x:c>
      <x:c r="J41" s="28" t="n">
        <x:f>H41*I41</x:f>
        <x:v>38.7026708085323</x:v>
      </x:c>
      <x:c r="K41" s="8" t="n">
        <x:f>IFERROR(INDEX('02x_Accelerator_Catalog'!$D$2:$D$11,MATCH(F41,'02x_Accelerator_Catalog'!$B$2:$B$11,0)),"")</x:f>
        <x:v>1.73</x:v>
      </x:c>
      <x:c r="L41" s="7" t="n">
        <x:f>IF(K41&gt;0,J41*1000/K41,"")</x:f>
        <x:v>22371.486016492658</x:v>
      </x:c>
      <x:c r="M41" s="5" t="inlineStr">
        <x:is>
          <x:t xml:space="preserve">epoch_csp_chip_quantity_latest</x:t>
        </x:is>
      </x:c>
      <x:c r="N41" s="5" t="inlineStr">
        <x:is>
          <x:t xml:space="preserve">Extensible long-format output: add a new accelerator row in 02b and map it in 02x_Accelerator_Catalog to extend this table.</x:t>
        </x:is>
      </x:c>
    </x:row>
    <x:row r="42">
      <x:c r="A42" s="5" t="str">
        <x:f>B42&amp;"|"&amp;C42&amp;"|"&amp;D42&amp;"|"&amp;E42&amp;"|"&amp;F42</x:f>
        <x:v>Bull|Anthropic|2027|Amazon|Trainium</x:v>
      </x:c>
      <x:c r="B42" s="5" t="inlineStr">
        <x:is>
          <x:t xml:space="preserve">Bull</x:t>
        </x:is>
      </x:c>
      <x:c r="C42" s="5" t="inlineStr">
        <x:is>
          <x:t xml:space="preserve">Anthropic</x:t>
        </x:is>
      </x:c>
      <x:c r="D42" s="5" t="n">
        <x:v>2027</x:v>
      </x:c>
      <x:c r="E42" s="5" t="inlineStr">
        <x:is>
          <x:t xml:space="preserve">Amazon</x:t>
        </x:is>
      </x:c>
      <x:c r="F42" s="5" t="inlineStr">
        <x:is>
          <x:t xml:space="preserve">Trainium</x:t>
        </x:is>
      </x:c>
      <x:c r="G42" s="5" t="str">
        <x:f>IFERROR(INDEX('02x_Accelerator_Catalog'!$C$2:$C$11,MATCH(F42,'02x_Accelerator_Catalog'!$B$2:$B$11,0)),"purpose_or_unbenchmarked")</x:f>
        <x:v>purpose_or_unbenchmarked</x:v>
      </x:c>
      <x:c r="H42" s="28" t="n">
        <x:f>SUMIFS('02c_AI_CSP_Normalized'!$N$2:$N$305,'02c_AI_CSP_Normalized'!$B$2:$B$305,B42,'02c_AI_CSP_Normalized'!$C$2:$C$305,C42,'02c_AI_CSP_Normalized'!$D$2:$D$305,D42,'02c_AI_CSP_Normalized'!$E$2:$E$305,E42)</x:f>
        <x:v>656.319424875474</x:v>
      </x:c>
      <x:c r="I42" s="6" t="n">
        <x:f>SUMIFS('02b_CSP_Accelerator_Mix'!$H$2:$H$573,'02b_CSP_Accelerator_Mix'!$B$2:$B$573,B42,'02b_CSP_Accelerator_Mix'!$C$2:$C$573,E42,'02b_CSP_Accelerator_Mix'!$D$2:$D$573,D42,'02b_CSP_Accelerator_Mix'!$E$2:$E$573,F42)</x:f>
        <x:v>0.91769062</x:v>
      </x:c>
      <x:c r="J42" s="28" t="n">
        <x:f>H42*I42</x:f>
        <x:v>602.2981799320172</x:v>
      </x:c>
      <x:c r="K42" s="8" t="str">
        <x:f>IFERROR(INDEX('02x_Accelerator_Catalog'!$D$2:$D$11,MATCH(F42,'02x_Accelerator_Catalog'!$B$2:$B$11,0)),"")</x:f>
      </x:c>
      <x:c r="L42" s="7" t="str">
        <x:f>IF(K42&gt;0,J42*1000/K42,"")</x:f>
      </x:c>
      <x:c r="M42" s="5" t="inlineStr">
        <x:is>
          <x:t xml:space="preserve">epoch_csp_chip_quantity_latest</x:t>
        </x:is>
      </x:c>
      <x:c r="N42" s="5" t="inlineStr">
        <x:is>
          <x:t xml:space="preserve">Extensible long-format output: add a new accelerator row in 02b and map it in 02x_Accelerator_Catalog to extend this table.</x:t>
        </x:is>
      </x:c>
    </x:row>
    <x:row r="43">
      <x:c r="A43" s="5" t="str">
        <x:f>B43&amp;"|"&amp;C43&amp;"|"&amp;D43&amp;"|"&amp;E43&amp;"|"&amp;F43</x:f>
        <x:v>Grid-Constrained / Efficiency-Upside|Anthropic|2027|Amazon|B200/B300 class</x:v>
      </x:c>
      <x:c r="B43" s="5" t="inlineStr">
        <x:is>
          <x:t xml:space="preserve">Grid-Constrained / Efficiency-Upside</x:t>
        </x:is>
      </x:c>
      <x:c r="C43" s="5" t="inlineStr">
        <x:is>
          <x:t xml:space="preserve">Anthropic</x:t>
        </x:is>
      </x:c>
      <x:c r="D43" s="5" t="n">
        <x:v>2027</x:v>
      </x:c>
      <x:c r="E43" s="5" t="inlineStr">
        <x:is>
          <x:t xml:space="preserve">Amazon</x:t>
        </x:is>
      </x:c>
      <x:c r="F43" s="5" t="inlineStr">
        <x:is>
          <x:t xml:space="preserve">B200/B300 class</x:t>
        </x:is>
      </x:c>
      <x:c r="G43" s="5" t="str">
        <x:f>IFERROR(INDEX('02x_Accelerator_Catalog'!$C$2:$C$11,MATCH(F43,'02x_Accelerator_Catalog'!$B$2:$B$11,0)),"purpose_or_unbenchmarked")</x:f>
        <x:v>b200_reference</x:v>
      </x:c>
      <x:c r="H43" s="28" t="n">
        <x:f>SUMIFS('02c_AI_CSP_Normalized'!$N$2:$N$305,'02c_AI_CSP_Normalized'!$B$2:$B$305,B43,'02c_AI_CSP_Normalized'!$C$2:$C$305,C43,'02c_AI_CSP_Normalized'!$D$2:$D$305,D43,'02c_AI_CSP_Normalized'!$E$2:$E$305,E43)</x:f>
        <x:v>483.57051342275867</x:v>
      </x:c>
      <x:c r="I43" s="6" t="n">
        <x:f>SUMIFS('02b_CSP_Accelerator_Mix'!$H$2:$H$573,'02b_CSP_Accelerator_Mix'!$B$2:$B$573,B43,'02b_CSP_Accelerator_Mix'!$C$2:$C$573,E43,'02b_CSP_Accelerator_Mix'!$D$2:$D$573,D43,'02b_CSP_Accelerator_Mix'!$E$2:$E$573,F43)</x:f>
        <x:v>0.02334012</x:v>
      </x:c>
      <x:c r="J43" s="28" t="n">
        <x:f>H43*I43</x:f>
        <x:v>11.286593811748798</x:v>
      </x:c>
      <x:c r="K43" s="8" t="n">
        <x:f>IFERROR(INDEX('02x_Accelerator_Catalog'!$D$2:$D$11,MATCH(F43,'02x_Accelerator_Catalog'!$B$2:$B$11,0)),"")</x:f>
        <x:v>2.17</x:v>
      </x:c>
      <x:c r="L43" s="7" t="n">
        <x:f>IF(K43&gt;0,J43*1000/K43,"")</x:f>
        <x:v>5201.195304953363</x:v>
      </x:c>
      <x:c r="M43" s="5" t="inlineStr">
        <x:is>
          <x:t xml:space="preserve">epoch_csp_chip_quantity_latest</x:t>
        </x:is>
      </x:c>
      <x:c r="N43" s="5" t="inlineStr">
        <x:is>
          <x:t xml:space="preserve">Extensible long-format output: add a new accelerator row in 02b and map it in 02x_Accelerator_Catalog to extend this table.</x:t>
        </x:is>
      </x:c>
    </x:row>
    <x:row r="44">
      <x:c r="A44" s="5" t="str">
        <x:f>B44&amp;"|"&amp;C44&amp;"|"&amp;D44&amp;"|"&amp;E44&amp;"|"&amp;F44</x:f>
        <x:v>Grid-Constrained / Efficiency-Upside|Anthropic|2027|Amazon|H100/H200/A100 class</x:v>
      </x:c>
      <x:c r="B44" s="5" t="inlineStr">
        <x:is>
          <x:t xml:space="preserve">Grid-Constrained / Efficiency-Upside</x:t>
        </x:is>
      </x:c>
      <x:c r="C44" s="5" t="inlineStr">
        <x:is>
          <x:t xml:space="preserve">Anthropic</x:t>
        </x:is>
      </x:c>
      <x:c r="D44" s="5" t="n">
        <x:v>2027</x:v>
      </x:c>
      <x:c r="E44" s="5" t="inlineStr">
        <x:is>
          <x:t xml:space="preserve">Amazon</x:t>
        </x:is>
      </x:c>
      <x:c r="F44" s="5" t="inlineStr">
        <x:is>
          <x:t xml:space="preserve">H100/H200/A100 class</x:t>
        </x:is>
      </x:c>
      <x:c r="G44" s="5" t="str">
        <x:f>IFERROR(INDEX('02x_Accelerator_Catalog'!$C$2:$C$11,MATCH(F44,'02x_Accelerator_Catalog'!$B$2:$B$11,0)),"purpose_or_unbenchmarked")</x:f>
        <x:v>h200_reference</x:v>
      </x:c>
      <x:c r="H44" s="28" t="n">
        <x:f>SUMIFS('02c_AI_CSP_Normalized'!$N$2:$N$305,'02c_AI_CSP_Normalized'!$B$2:$B$305,B44,'02c_AI_CSP_Normalized'!$C$2:$C$305,C44,'02c_AI_CSP_Normalized'!$D$2:$D$305,D44,'02c_AI_CSP_Normalized'!$E$2:$E$305,E44)</x:f>
        <x:v>483.57051342275867</x:v>
      </x:c>
      <x:c r="I44" s="6" t="n">
        <x:f>SUMIFS('02b_CSP_Accelerator_Mix'!$H$2:$H$573,'02b_CSP_Accelerator_Mix'!$B$2:$B$573,B44,'02b_CSP_Accelerator_Mix'!$C$2:$C$573,E44,'02b_CSP_Accelerator_Mix'!$D$2:$D$573,D44,'02b_CSP_Accelerator_Mix'!$E$2:$E$573,F44)</x:f>
        <x:v>0.05896926</x:v>
      </x:c>
      <x:c r="J44" s="28" t="n">
        <x:f>H44*I44</x:f>
        <x:v>28.515795334360146</x:v>
      </x:c>
      <x:c r="K44" s="8" t="n">
        <x:f>IFERROR(INDEX('02x_Accelerator_Catalog'!$D$2:$D$11,MATCH(F44,'02x_Accelerator_Catalog'!$B$2:$B$11,0)),"")</x:f>
        <x:v>1.73</x:v>
      </x:c>
      <x:c r="L44" s="7" t="n">
        <x:f>IF(K44&gt;0,J44*1000/K44,"")</x:f>
        <x:v>16483.118690381587</x:v>
      </x:c>
      <x:c r="M44" s="5" t="inlineStr">
        <x:is>
          <x:t xml:space="preserve">epoch_csp_chip_quantity_latest</x:t>
        </x:is>
      </x:c>
      <x:c r="N44" s="5" t="inlineStr">
        <x:is>
          <x:t xml:space="preserve">Extensible long-format output: add a new accelerator row in 02b and map it in 02x_Accelerator_Catalog to extend this table.</x:t>
        </x:is>
      </x:c>
    </x:row>
    <x:row r="45">
      <x:c r="A45" s="5" t="str">
        <x:f>B45&amp;"|"&amp;C45&amp;"|"&amp;D45&amp;"|"&amp;E45&amp;"|"&amp;F45</x:f>
        <x:v>Grid-Constrained / Efficiency-Upside|Anthropic|2027|Amazon|Trainium</x:v>
      </x:c>
      <x:c r="B45" s="5" t="inlineStr">
        <x:is>
          <x:t xml:space="preserve">Grid-Constrained / Efficiency-Upside</x:t>
        </x:is>
      </x:c>
      <x:c r="C45" s="5" t="inlineStr">
        <x:is>
          <x:t xml:space="preserve">Anthropic</x:t>
        </x:is>
      </x:c>
      <x:c r="D45" s="5" t="n">
        <x:v>2027</x:v>
      </x:c>
      <x:c r="E45" s="5" t="inlineStr">
        <x:is>
          <x:t xml:space="preserve">Amazon</x:t>
        </x:is>
      </x:c>
      <x:c r="F45" s="5" t="inlineStr">
        <x:is>
          <x:t xml:space="preserve">Trainium</x:t>
        </x:is>
      </x:c>
      <x:c r="G45" s="5" t="str">
        <x:f>IFERROR(INDEX('02x_Accelerator_Catalog'!$C$2:$C$11,MATCH(F45,'02x_Accelerator_Catalog'!$B$2:$B$11,0)),"purpose_or_unbenchmarked")</x:f>
        <x:v>purpose_or_unbenchmarked</x:v>
      </x:c>
      <x:c r="H45" s="28" t="n">
        <x:f>SUMIFS('02c_AI_CSP_Normalized'!$N$2:$N$305,'02c_AI_CSP_Normalized'!$B$2:$B$305,B45,'02c_AI_CSP_Normalized'!$C$2:$C$305,C45,'02c_AI_CSP_Normalized'!$D$2:$D$305,D45,'02c_AI_CSP_Normalized'!$E$2:$E$305,E45)</x:f>
        <x:v>483.57051342275867</x:v>
      </x:c>
      <x:c r="I45" s="6" t="n">
        <x:f>SUMIFS('02b_CSP_Accelerator_Mix'!$H$2:$H$573,'02b_CSP_Accelerator_Mix'!$B$2:$B$573,B45,'02b_CSP_Accelerator_Mix'!$C$2:$C$573,E45,'02b_CSP_Accelerator_Mix'!$D$2:$D$573,D45,'02b_CSP_Accelerator_Mix'!$E$2:$E$573,F45)</x:f>
        <x:v>0.91769062</x:v>
      </x:c>
      <x:c r="J45" s="28" t="n">
        <x:f>H45*I45</x:f>
        <x:v>443.7681242766497</x:v>
      </x:c>
      <x:c r="K45" s="8" t="str">
        <x:f>IFERROR(INDEX('02x_Accelerator_Catalog'!$D$2:$D$11,MATCH(F45,'02x_Accelerator_Catalog'!$B$2:$B$11,0)),"")</x:f>
      </x:c>
      <x:c r="L45" s="7" t="str">
        <x:f>IF(K45&gt;0,J45*1000/K45,"")</x:f>
      </x:c>
      <x:c r="M45" s="5" t="inlineStr">
        <x:is>
          <x:t xml:space="preserve">epoch_csp_chip_quantity_latest</x:t>
        </x:is>
      </x:c>
      <x:c r="N45" s="5" t="inlineStr">
        <x:is>
          <x:t xml:space="preserve">Extensible long-format output: add a new accelerator row in 02b and map it in 02x_Accelerator_Catalog to extend this table.</x:t>
        </x:is>
      </x:c>
    </x:row>
    <x:row r="46">
      <x:c r="A46" s="5" t="str">
        <x:f>B46&amp;"|"&amp;C46&amp;"|"&amp;D46&amp;"|"&amp;E46&amp;"|"&amp;F46</x:f>
        <x:v>Bear|Anthropic|2028|Amazon|B200/B300 class</x:v>
      </x:c>
      <x:c r="B46" s="5" t="inlineStr">
        <x:is>
          <x:t xml:space="preserve">Bear</x:t>
        </x:is>
      </x:c>
      <x:c r="C46" s="5" t="inlineStr">
        <x:is>
          <x:t xml:space="preserve">Anthropic</x:t>
        </x:is>
      </x:c>
      <x:c r="D46" s="5" t="n">
        <x:v>2028</x:v>
      </x:c>
      <x:c r="E46" s="5" t="inlineStr">
        <x:is>
          <x:t xml:space="preserve">Amazon</x:t>
        </x:is>
      </x:c>
      <x:c r="F46" s="5" t="inlineStr">
        <x:is>
          <x:t xml:space="preserve">B200/B300 class</x:t>
        </x:is>
      </x:c>
      <x:c r="G46" s="5" t="str">
        <x:f>IFERROR(INDEX('02x_Accelerator_Catalog'!$C$2:$C$11,MATCH(F46,'02x_Accelerator_Catalog'!$B$2:$B$11,0)),"purpose_or_unbenchmarked")</x:f>
        <x:v>b200_reference</x:v>
      </x:c>
      <x:c r="H46" s="28" t="n">
        <x:f>SUMIFS('02c_AI_CSP_Normalized'!$N$2:$N$305,'02c_AI_CSP_Normalized'!$B$2:$B$305,B46,'02c_AI_CSP_Normalized'!$C$2:$C$305,C46,'02c_AI_CSP_Normalized'!$D$2:$D$305,D46,'02c_AI_CSP_Normalized'!$E$2:$E$305,E46)</x:f>
        <x:v>877.6907823181714</x:v>
      </x:c>
      <x:c r="I46" s="6" t="n">
        <x:f>SUMIFS('02b_CSP_Accelerator_Mix'!$H$2:$H$573,'02b_CSP_Accelerator_Mix'!$B$2:$B$573,B46,'02b_CSP_Accelerator_Mix'!$C$2:$C$573,E46,'02b_CSP_Accelerator_Mix'!$D$2:$D$573,D46,'02b_CSP_Accelerator_Mix'!$E$2:$E$573,F46)</x:f>
        <x:v>0.01698393</x:v>
      </x:c>
      <x:c r="J46" s="28" t="n">
        <x:f>H46*I46</x:f>
        <x:v>14.906638808537062</x:v>
      </x:c>
      <x:c r="K46" s="8" t="n">
        <x:f>IFERROR(INDEX('02x_Accelerator_Catalog'!$D$2:$D$11,MATCH(F46,'02x_Accelerator_Catalog'!$B$2:$B$11,0)),"")</x:f>
        <x:v>2.17</x:v>
      </x:c>
      <x:c r="L46" s="7" t="n">
        <x:f>IF(K46&gt;0,J46*1000/K46,"")</x:f>
        <x:v>6869.418805777448</x:v>
      </x:c>
      <x:c r="M46" s="5" t="inlineStr">
        <x:is>
          <x:t xml:space="preserve">epoch_csp_chip_quantity_latest</x:t>
        </x:is>
      </x:c>
      <x:c r="N46" s="5" t="inlineStr">
        <x:is>
          <x:t xml:space="preserve">Extensible long-format output: add a new accelerator row in 02b and map it in 02x_Accelerator_Catalog to extend this table.</x:t>
        </x:is>
      </x:c>
    </x:row>
    <x:row r="47">
      <x:c r="A47" s="5" t="str">
        <x:f>B47&amp;"|"&amp;C47&amp;"|"&amp;D47&amp;"|"&amp;E47&amp;"|"&amp;F47</x:f>
        <x:v>Bear|Anthropic|2028|Amazon|H100/H200/A100 class</x:v>
      </x:c>
      <x:c r="B47" s="5" t="inlineStr">
        <x:is>
          <x:t xml:space="preserve">Bear</x:t>
        </x:is>
      </x:c>
      <x:c r="C47" s="5" t="inlineStr">
        <x:is>
          <x:t xml:space="preserve">Anthropic</x:t>
        </x:is>
      </x:c>
      <x:c r="D47" s="5" t="n">
        <x:v>2028</x:v>
      </x:c>
      <x:c r="E47" s="5" t="inlineStr">
        <x:is>
          <x:t xml:space="preserve">Amazon</x:t>
        </x:is>
      </x:c>
      <x:c r="F47" s="5" t="inlineStr">
        <x:is>
          <x:t xml:space="preserve">H100/H200/A100 class</x:t>
        </x:is>
      </x:c>
      <x:c r="G47" s="5" t="str">
        <x:f>IFERROR(INDEX('02x_Accelerator_Catalog'!$C$2:$C$11,MATCH(F47,'02x_Accelerator_Catalog'!$B$2:$B$11,0)),"purpose_or_unbenchmarked")</x:f>
        <x:v>h200_reference</x:v>
      </x:c>
      <x:c r="H47" s="28" t="n">
        <x:f>SUMIFS('02c_AI_CSP_Normalized'!$N$2:$N$305,'02c_AI_CSP_Normalized'!$B$2:$B$305,B47,'02c_AI_CSP_Normalized'!$C$2:$C$305,C47,'02c_AI_CSP_Normalized'!$D$2:$D$305,D47,'02c_AI_CSP_Normalized'!$E$2:$E$305,E47)</x:f>
        <x:v>877.6907823181714</x:v>
      </x:c>
      <x:c r="I47" s="6" t="n">
        <x:f>SUMIFS('02b_CSP_Accelerator_Mix'!$H$2:$H$573,'02b_CSP_Accelerator_Mix'!$B$2:$B$573,B47,'02b_CSP_Accelerator_Mix'!$C$2:$C$573,E47,'02b_CSP_Accelerator_Mix'!$D$2:$D$573,D47,'02b_CSP_Accelerator_Mix'!$E$2:$E$573,F47)</x:f>
        <x:v>0.04291022</x:v>
      </x:c>
      <x:c r="J47" s="28" t="n">
        <x:f>H47*I47</x:f>
        <x:v>37.661904561244846</x:v>
      </x:c>
      <x:c r="K47" s="8" t="n">
        <x:f>IFERROR(INDEX('02x_Accelerator_Catalog'!$D$2:$D$11,MATCH(F47,'02x_Accelerator_Catalog'!$B$2:$B$11,0)),"")</x:f>
        <x:v>1.73</x:v>
      </x:c>
      <x:c r="L47" s="7" t="n">
        <x:f>IF(K47&gt;0,J47*1000/K47,"")</x:f>
        <x:v>21769.8870296213</x:v>
      </x:c>
      <x:c r="M47" s="5" t="inlineStr">
        <x:is>
          <x:t xml:space="preserve">epoch_csp_chip_quantity_latest</x:t>
        </x:is>
      </x:c>
      <x:c r="N47" s="5" t="inlineStr">
        <x:is>
          <x:t xml:space="preserve">Extensible long-format output: add a new accelerator row in 02b and map it in 02x_Accelerator_Catalog to extend this table.</x:t>
        </x:is>
      </x:c>
    </x:row>
    <x:row r="48">
      <x:c r="A48" s="5" t="str">
        <x:f>B48&amp;"|"&amp;C48&amp;"|"&amp;D48&amp;"|"&amp;E48&amp;"|"&amp;F48</x:f>
        <x:v>Bear|Anthropic|2028|Amazon|Trainium</x:v>
      </x:c>
      <x:c r="B48" s="5" t="inlineStr">
        <x:is>
          <x:t xml:space="preserve">Bear</x:t>
        </x:is>
      </x:c>
      <x:c r="C48" s="5" t="inlineStr">
        <x:is>
          <x:t xml:space="preserve">Anthropic</x:t>
        </x:is>
      </x:c>
      <x:c r="D48" s="5" t="n">
        <x:v>2028</x:v>
      </x:c>
      <x:c r="E48" s="5" t="inlineStr">
        <x:is>
          <x:t xml:space="preserve">Amazon</x:t>
        </x:is>
      </x:c>
      <x:c r="F48" s="5" t="inlineStr">
        <x:is>
          <x:t xml:space="preserve">Trainium</x:t>
        </x:is>
      </x:c>
      <x:c r="G48" s="5" t="str">
        <x:f>IFERROR(INDEX('02x_Accelerator_Catalog'!$C$2:$C$11,MATCH(F48,'02x_Accelerator_Catalog'!$B$2:$B$11,0)),"purpose_or_unbenchmarked")</x:f>
        <x:v>purpose_or_unbenchmarked</x:v>
      </x:c>
      <x:c r="H48" s="28" t="n">
        <x:f>SUMIFS('02c_AI_CSP_Normalized'!$N$2:$N$305,'02c_AI_CSP_Normalized'!$B$2:$B$305,B48,'02c_AI_CSP_Normalized'!$C$2:$C$305,C48,'02c_AI_CSP_Normalized'!$D$2:$D$305,D48,'02c_AI_CSP_Normalized'!$E$2:$E$305,E48)</x:f>
        <x:v>877.6907823181714</x:v>
      </x:c>
      <x:c r="I48" s="6" t="n">
        <x:f>SUMIFS('02b_CSP_Accelerator_Mix'!$H$2:$H$573,'02b_CSP_Accelerator_Mix'!$B$2:$B$573,B48,'02b_CSP_Accelerator_Mix'!$C$2:$C$573,E48,'02b_CSP_Accelerator_Mix'!$D$2:$D$573,D48,'02b_CSP_Accelerator_Mix'!$E$2:$E$573,F48)</x:f>
        <x:v>0.94010585</x:v>
      </x:c>
      <x:c r="J48" s="28" t="n">
        <x:f>H48*I48</x:f>
        <x:v>825.1222389483895</x:v>
      </x:c>
      <x:c r="K48" s="8" t="str">
        <x:f>IFERROR(INDEX('02x_Accelerator_Catalog'!$D$2:$D$11,MATCH(F48,'02x_Accelerator_Catalog'!$B$2:$B$11,0)),"")</x:f>
      </x:c>
      <x:c r="L48" s="7" t="str">
        <x:f>IF(K48&gt;0,J48*1000/K48,"")</x:f>
      </x:c>
      <x:c r="M48" s="5" t="inlineStr">
        <x:is>
          <x:t xml:space="preserve">epoch_csp_chip_quantity_latest</x:t>
        </x:is>
      </x:c>
      <x:c r="N48" s="5" t="inlineStr">
        <x:is>
          <x:t xml:space="preserve">Extensible long-format output: add a new accelerator row in 02b and map it in 02x_Accelerator_Catalog to extend this table.</x:t>
        </x:is>
      </x:c>
    </x:row>
    <x:row r="49">
      <x:c r="A49" s="5" t="str">
        <x:f>B49&amp;"|"&amp;C49&amp;"|"&amp;D49&amp;"|"&amp;E49&amp;"|"&amp;F49</x:f>
        <x:v>Base|Anthropic|2028|Amazon|B200/B300 class</x:v>
      </x:c>
      <x:c r="B49" s="5" t="inlineStr">
        <x:is>
          <x:t xml:space="preserve">Base</x:t>
        </x:is>
      </x:c>
      <x:c r="C49" s="5" t="inlineStr">
        <x:is>
          <x:t xml:space="preserve">Anthropic</x:t>
        </x:is>
      </x:c>
      <x:c r="D49" s="5" t="n">
        <x:v>2028</x:v>
      </x:c>
      <x:c r="E49" s="5" t="inlineStr">
        <x:is>
          <x:t xml:space="preserve">Amazon</x:t>
        </x:is>
      </x:c>
      <x:c r="F49" s="5" t="inlineStr">
        <x:is>
          <x:t xml:space="preserve">B200/B300 class</x:t>
        </x:is>
      </x:c>
      <x:c r="G49" s="5" t="str">
        <x:f>IFERROR(INDEX('02x_Accelerator_Catalog'!$C$2:$C$11,MATCH(F49,'02x_Accelerator_Catalog'!$B$2:$B$11,0)),"purpose_or_unbenchmarked")</x:f>
        <x:v>b200_reference</x:v>
      </x:c>
      <x:c r="H49" s="28" t="n">
        <x:f>SUMIFS('02c_AI_CSP_Normalized'!$N$2:$N$305,'02c_AI_CSP_Normalized'!$B$2:$B$305,B49,'02c_AI_CSP_Normalized'!$C$2:$C$305,C49,'02c_AI_CSP_Normalized'!$D$2:$D$305,D49,'02c_AI_CSP_Normalized'!$E$2:$E$305,E49)</x:f>
        <x:v>1190.6657971232864</x:v>
      </x:c>
      <x:c r="I49" s="6" t="n">
        <x:f>SUMIFS('02b_CSP_Accelerator_Mix'!$H$2:$H$573,'02b_CSP_Accelerator_Mix'!$B$2:$B$573,B49,'02b_CSP_Accelerator_Mix'!$C$2:$C$573,E49,'02b_CSP_Accelerator_Mix'!$D$2:$D$573,D49,'02b_CSP_Accelerator_Mix'!$E$2:$E$573,F49)</x:f>
        <x:v>0.01698393</x:v>
      </x:c>
      <x:c r="J49" s="28" t="n">
        <x:f>H49*I49</x:f>
        <x:v>20.2221845517361</x:v>
      </x:c>
      <x:c r="K49" s="8" t="n">
        <x:f>IFERROR(INDEX('02x_Accelerator_Catalog'!$D$2:$D$11,MATCH(F49,'02x_Accelerator_Catalog'!$B$2:$B$11,0)),"")</x:f>
        <x:v>2.17</x:v>
      </x:c>
      <x:c r="L49" s="7" t="n">
        <x:f>IF(K49&gt;0,J49*1000/K49,"")</x:f>
        <x:v>9318.979056099586</x:v>
      </x:c>
      <x:c r="M49" s="5" t="inlineStr">
        <x:is>
          <x:t xml:space="preserve">epoch_csp_chip_quantity_latest</x:t>
        </x:is>
      </x:c>
      <x:c r="N49" s="5" t="inlineStr">
        <x:is>
          <x:t xml:space="preserve">Extensible long-format output: add a new accelerator row in 02b and map it in 02x_Accelerator_Catalog to extend this table.</x:t>
        </x:is>
      </x:c>
    </x:row>
    <x:row r="50">
      <x:c r="A50" s="5" t="str">
        <x:f>B50&amp;"|"&amp;C50&amp;"|"&amp;D50&amp;"|"&amp;E50&amp;"|"&amp;F50</x:f>
        <x:v>Base|Anthropic|2028|Amazon|H100/H200/A100 class</x:v>
      </x:c>
      <x:c r="B50" s="5" t="inlineStr">
        <x:is>
          <x:t xml:space="preserve">Base</x:t>
        </x:is>
      </x:c>
      <x:c r="C50" s="5" t="inlineStr">
        <x:is>
          <x:t xml:space="preserve">Anthropic</x:t>
        </x:is>
      </x:c>
      <x:c r="D50" s="5" t="n">
        <x:v>2028</x:v>
      </x:c>
      <x:c r="E50" s="5" t="inlineStr">
        <x:is>
          <x:t xml:space="preserve">Amazon</x:t>
        </x:is>
      </x:c>
      <x:c r="F50" s="5" t="inlineStr">
        <x:is>
          <x:t xml:space="preserve">H100/H200/A100 class</x:t>
        </x:is>
      </x:c>
      <x:c r="G50" s="5" t="str">
        <x:f>IFERROR(INDEX('02x_Accelerator_Catalog'!$C$2:$C$11,MATCH(F50,'02x_Accelerator_Catalog'!$B$2:$B$11,0)),"purpose_or_unbenchmarked")</x:f>
        <x:v>h200_reference</x:v>
      </x:c>
      <x:c r="H50" s="28" t="n">
        <x:f>SUMIFS('02c_AI_CSP_Normalized'!$N$2:$N$305,'02c_AI_CSP_Normalized'!$B$2:$B$305,B50,'02c_AI_CSP_Normalized'!$C$2:$C$305,C50,'02c_AI_CSP_Normalized'!$D$2:$D$305,D50,'02c_AI_CSP_Normalized'!$E$2:$E$305,E50)</x:f>
        <x:v>1190.6657971232864</x:v>
      </x:c>
      <x:c r="I50" s="6" t="n">
        <x:f>SUMIFS('02b_CSP_Accelerator_Mix'!$H$2:$H$573,'02b_CSP_Accelerator_Mix'!$B$2:$B$573,B50,'02b_CSP_Accelerator_Mix'!$C$2:$C$573,E50,'02b_CSP_Accelerator_Mix'!$D$2:$D$573,D50,'02b_CSP_Accelerator_Mix'!$E$2:$E$573,F50)</x:f>
        <x:v>0.04291022</x:v>
      </x:c>
      <x:c r="J50" s="28" t="n">
        <x:f>H50*I50</x:f>
        <x:v>51.09173130103559</x:v>
      </x:c>
      <x:c r="K50" s="8" t="n">
        <x:f>IFERROR(INDEX('02x_Accelerator_Catalog'!$D$2:$D$11,MATCH(F50,'02x_Accelerator_Catalog'!$B$2:$B$11,0)),"")</x:f>
        <x:v>1.73</x:v>
      </x:c>
      <x:c r="L50" s="7" t="n">
        <x:f>IF(K50&gt;0,J50*1000/K50,"")</x:f>
        <x:v>29532.79265955814</x:v>
      </x:c>
      <x:c r="M50" s="5" t="inlineStr">
        <x:is>
          <x:t xml:space="preserve">epoch_csp_chip_quantity_latest</x:t>
        </x:is>
      </x:c>
      <x:c r="N50" s="5" t="inlineStr">
        <x:is>
          <x:t xml:space="preserve">Extensible long-format output: add a new accelerator row in 02b and map it in 02x_Accelerator_Catalog to extend this table.</x:t>
        </x:is>
      </x:c>
    </x:row>
    <x:row r="51">
      <x:c r="A51" s="5" t="str">
        <x:f>B51&amp;"|"&amp;C51&amp;"|"&amp;D51&amp;"|"&amp;E51&amp;"|"&amp;F51</x:f>
        <x:v>Base|Anthropic|2028|Amazon|Trainium</x:v>
      </x:c>
      <x:c r="B51" s="5" t="inlineStr">
        <x:is>
          <x:t xml:space="preserve">Base</x:t>
        </x:is>
      </x:c>
      <x:c r="C51" s="5" t="inlineStr">
        <x:is>
          <x:t xml:space="preserve">Anthropic</x:t>
        </x:is>
      </x:c>
      <x:c r="D51" s="5" t="n">
        <x:v>2028</x:v>
      </x:c>
      <x:c r="E51" s="5" t="inlineStr">
        <x:is>
          <x:t xml:space="preserve">Amazon</x:t>
        </x:is>
      </x:c>
      <x:c r="F51" s="5" t="inlineStr">
        <x:is>
          <x:t xml:space="preserve">Trainium</x:t>
        </x:is>
      </x:c>
      <x:c r="G51" s="5" t="str">
        <x:f>IFERROR(INDEX('02x_Accelerator_Catalog'!$C$2:$C$11,MATCH(F51,'02x_Accelerator_Catalog'!$B$2:$B$11,0)),"purpose_or_unbenchmarked")</x:f>
        <x:v>purpose_or_unbenchmarked</x:v>
      </x:c>
      <x:c r="H51" s="28" t="n">
        <x:f>SUMIFS('02c_AI_CSP_Normalized'!$N$2:$N$305,'02c_AI_CSP_Normalized'!$B$2:$B$305,B51,'02c_AI_CSP_Normalized'!$C$2:$C$305,C51,'02c_AI_CSP_Normalized'!$D$2:$D$305,D51,'02c_AI_CSP_Normalized'!$E$2:$E$305,E51)</x:f>
        <x:v>1190.6657971232864</x:v>
      </x:c>
      <x:c r="I51" s="6" t="n">
        <x:f>SUMIFS('02b_CSP_Accelerator_Mix'!$H$2:$H$573,'02b_CSP_Accelerator_Mix'!$B$2:$B$573,B51,'02b_CSP_Accelerator_Mix'!$C$2:$C$573,E51,'02b_CSP_Accelerator_Mix'!$D$2:$D$573,D51,'02b_CSP_Accelerator_Mix'!$E$2:$E$573,F51)</x:f>
        <x:v>0.94010585</x:v>
      </x:c>
      <x:c r="J51" s="28" t="n">
        <x:f>H51*I51</x:f>
        <x:v>1119.3518812705147</x:v>
      </x:c>
      <x:c r="K51" s="8" t="str">
        <x:f>IFERROR(INDEX('02x_Accelerator_Catalog'!$D$2:$D$11,MATCH(F51,'02x_Accelerator_Catalog'!$B$2:$B$11,0)),"")</x:f>
      </x:c>
      <x:c r="L51" s="7" t="str">
        <x:f>IF(K51&gt;0,J51*1000/K51,"")</x:f>
      </x:c>
      <x:c r="M51" s="5" t="inlineStr">
        <x:is>
          <x:t xml:space="preserve">epoch_csp_chip_quantity_latest</x:t>
        </x:is>
      </x:c>
      <x:c r="N51" s="5" t="inlineStr">
        <x:is>
          <x:t xml:space="preserve">Extensible long-format output: add a new accelerator row in 02b and map it in 02x_Accelerator_Catalog to extend this table.</x:t>
        </x:is>
      </x:c>
    </x:row>
    <x:row r="52">
      <x:c r="A52" s="5" t="str">
        <x:f>B52&amp;"|"&amp;C52&amp;"|"&amp;D52&amp;"|"&amp;E52&amp;"|"&amp;F52</x:f>
        <x:v>Bull|Anthropic|2028|Amazon|B200/B300 class</x:v>
      </x:c>
      <x:c r="B52" s="5" t="inlineStr">
        <x:is>
          <x:t xml:space="preserve">Bull</x:t>
        </x:is>
      </x:c>
      <x:c r="C52" s="5" t="inlineStr">
        <x:is>
          <x:t xml:space="preserve">Anthropic</x:t>
        </x:is>
      </x:c>
      <x:c r="D52" s="5" t="n">
        <x:v>2028</x:v>
      </x:c>
      <x:c r="E52" s="5" t="inlineStr">
        <x:is>
          <x:t xml:space="preserve">Amazon</x:t>
        </x:is>
      </x:c>
      <x:c r="F52" s="5" t="inlineStr">
        <x:is>
          <x:t xml:space="preserve">B200/B300 class</x:t>
        </x:is>
      </x:c>
      <x:c r="G52" s="5" t="str">
        <x:f>IFERROR(INDEX('02x_Accelerator_Catalog'!$C$2:$C$11,MATCH(F52,'02x_Accelerator_Catalog'!$B$2:$B$11,0)),"purpose_or_unbenchmarked")</x:f>
        <x:v>b200_reference</x:v>
      </x:c>
      <x:c r="H52" s="28" t="n">
        <x:f>SUMIFS('02c_AI_CSP_Normalized'!$N$2:$N$305,'02c_AI_CSP_Normalized'!$B$2:$B$305,B52,'02c_AI_CSP_Normalized'!$C$2:$C$305,C52,'02c_AI_CSP_Normalized'!$D$2:$D$305,D52,'02c_AI_CSP_Normalized'!$E$2:$E$305,E52)</x:f>
        <x:v>1464.6672071627547</x:v>
      </x:c>
      <x:c r="I52" s="6" t="n">
        <x:f>SUMIFS('02b_CSP_Accelerator_Mix'!$H$2:$H$573,'02b_CSP_Accelerator_Mix'!$B$2:$B$573,B52,'02b_CSP_Accelerator_Mix'!$C$2:$C$573,E52,'02b_CSP_Accelerator_Mix'!$D$2:$D$573,D52,'02b_CSP_Accelerator_Mix'!$E$2:$E$573,F52)</x:f>
        <x:v>0.01698393</x:v>
      </x:c>
      <x:c r="J52" s="28" t="n">
        <x:f>H52*I52</x:f>
        <x:v>24.875805319747727</x:v>
      </x:c>
      <x:c r="K52" s="8" t="n">
        <x:f>IFERROR(INDEX('02x_Accelerator_Catalog'!$D$2:$D$11,MATCH(F52,'02x_Accelerator_Catalog'!$B$2:$B$11,0)),"")</x:f>
        <x:v>2.17</x:v>
      </x:c>
      <x:c r="L52" s="7" t="n">
        <x:f>IF(K52&gt;0,J52*1000/K52,"")</x:f>
        <x:v>11463.504755644115</x:v>
      </x:c>
      <x:c r="M52" s="5" t="inlineStr">
        <x:is>
          <x:t xml:space="preserve">epoch_csp_chip_quantity_latest</x:t>
        </x:is>
      </x:c>
      <x:c r="N52" s="5" t="inlineStr">
        <x:is>
          <x:t xml:space="preserve">Extensible long-format output: add a new accelerator row in 02b and map it in 02x_Accelerator_Catalog to extend this table.</x:t>
        </x:is>
      </x:c>
    </x:row>
    <x:row r="53">
      <x:c r="A53" s="5" t="str">
        <x:f>B53&amp;"|"&amp;C53&amp;"|"&amp;D53&amp;"|"&amp;E53&amp;"|"&amp;F53</x:f>
        <x:v>Bull|Anthropic|2028|Amazon|H100/H200/A100 class</x:v>
      </x:c>
      <x:c r="B53" s="5" t="inlineStr">
        <x:is>
          <x:t xml:space="preserve">Bull</x:t>
        </x:is>
      </x:c>
      <x:c r="C53" s="5" t="inlineStr">
        <x:is>
          <x:t xml:space="preserve">Anthropic</x:t>
        </x:is>
      </x:c>
      <x:c r="D53" s="5" t="n">
        <x:v>2028</x:v>
      </x:c>
      <x:c r="E53" s="5" t="inlineStr">
        <x:is>
          <x:t xml:space="preserve">Amazon</x:t>
        </x:is>
      </x:c>
      <x:c r="F53" s="5" t="inlineStr">
        <x:is>
          <x:t xml:space="preserve">H100/H200/A100 class</x:t>
        </x:is>
      </x:c>
      <x:c r="G53" s="5" t="str">
        <x:f>IFERROR(INDEX('02x_Accelerator_Catalog'!$C$2:$C$11,MATCH(F53,'02x_Accelerator_Catalog'!$B$2:$B$11,0)),"purpose_or_unbenchmarked")</x:f>
        <x:v>h200_reference</x:v>
      </x:c>
      <x:c r="H53" s="28" t="n">
        <x:f>SUMIFS('02c_AI_CSP_Normalized'!$N$2:$N$305,'02c_AI_CSP_Normalized'!$B$2:$B$305,B53,'02c_AI_CSP_Normalized'!$C$2:$C$305,C53,'02c_AI_CSP_Normalized'!$D$2:$D$305,D53,'02c_AI_CSP_Normalized'!$E$2:$E$305,E53)</x:f>
        <x:v>1464.6672071627547</x:v>
      </x:c>
      <x:c r="I53" s="6" t="n">
        <x:f>SUMIFS('02b_CSP_Accelerator_Mix'!$H$2:$H$573,'02b_CSP_Accelerator_Mix'!$B$2:$B$573,B53,'02b_CSP_Accelerator_Mix'!$C$2:$C$573,E53,'02b_CSP_Accelerator_Mix'!$D$2:$D$573,D53,'02b_CSP_Accelerator_Mix'!$E$2:$E$573,F53)</x:f>
        <x:v>0.04291022</x:v>
      </x:c>
      <x:c r="J53" s="28" t="n">
        <x:f>H53*I53</x:f>
        <x:v>62.84919208613938</x:v>
      </x:c>
      <x:c r="K53" s="8" t="n">
        <x:f>IFERROR(INDEX('02x_Accelerator_Catalog'!$D$2:$D$11,MATCH(F53,'02x_Accelerator_Catalog'!$B$2:$B$11,0)),"")</x:f>
        <x:v>1.73</x:v>
      </x:c>
      <x:c r="L53" s="7" t="n">
        <x:f>IF(K53&gt;0,J53*1000/K53,"")</x:f>
        <x:v>36329.01276655456</x:v>
      </x:c>
      <x:c r="M53" s="5" t="inlineStr">
        <x:is>
          <x:t xml:space="preserve">epoch_csp_chip_quantity_latest</x:t>
        </x:is>
      </x:c>
      <x:c r="N53" s="5" t="inlineStr">
        <x:is>
          <x:t xml:space="preserve">Extensible long-format output: add a new accelerator row in 02b and map it in 02x_Accelerator_Catalog to extend this table.</x:t>
        </x:is>
      </x:c>
    </x:row>
    <x:row r="54">
      <x:c r="A54" s="5" t="str">
        <x:f>B54&amp;"|"&amp;C54&amp;"|"&amp;D54&amp;"|"&amp;E54&amp;"|"&amp;F54</x:f>
        <x:v>Bull|Anthropic|2028|Amazon|Trainium</x:v>
      </x:c>
      <x:c r="B54" s="5" t="inlineStr">
        <x:is>
          <x:t xml:space="preserve">Bull</x:t>
        </x:is>
      </x:c>
      <x:c r="C54" s="5" t="inlineStr">
        <x:is>
          <x:t xml:space="preserve">Anthropic</x:t>
        </x:is>
      </x:c>
      <x:c r="D54" s="5" t="n">
        <x:v>2028</x:v>
      </x:c>
      <x:c r="E54" s="5" t="inlineStr">
        <x:is>
          <x:t xml:space="preserve">Amazon</x:t>
        </x:is>
      </x:c>
      <x:c r="F54" s="5" t="inlineStr">
        <x:is>
          <x:t xml:space="preserve">Trainium</x:t>
        </x:is>
      </x:c>
      <x:c r="G54" s="5" t="str">
        <x:f>IFERROR(INDEX('02x_Accelerator_Catalog'!$C$2:$C$11,MATCH(F54,'02x_Accelerator_Catalog'!$B$2:$B$11,0)),"purpose_or_unbenchmarked")</x:f>
        <x:v>purpose_or_unbenchmarked</x:v>
      </x:c>
      <x:c r="H54" s="28" t="n">
        <x:f>SUMIFS('02c_AI_CSP_Normalized'!$N$2:$N$305,'02c_AI_CSP_Normalized'!$B$2:$B$305,B54,'02c_AI_CSP_Normalized'!$C$2:$C$305,C54,'02c_AI_CSP_Normalized'!$D$2:$D$305,D54,'02c_AI_CSP_Normalized'!$E$2:$E$305,E54)</x:f>
        <x:v>1464.6672071627547</x:v>
      </x:c>
      <x:c r="I54" s="6" t="n">
        <x:f>SUMIFS('02b_CSP_Accelerator_Mix'!$H$2:$H$573,'02b_CSP_Accelerator_Mix'!$B$2:$B$573,B54,'02b_CSP_Accelerator_Mix'!$C$2:$C$573,E54,'02b_CSP_Accelerator_Mix'!$D$2:$D$573,D54,'02b_CSP_Accelerator_Mix'!$E$2:$E$573,F54)</x:f>
        <x:v>0.94010585</x:v>
      </x:c>
      <x:c r="J54" s="28" t="n">
        <x:f>H54*I54</x:f>
        <x:v>1376.9422097568677</x:v>
      </x:c>
      <x:c r="K54" s="8" t="str">
        <x:f>IFERROR(INDEX('02x_Accelerator_Catalog'!$D$2:$D$11,MATCH(F54,'02x_Accelerator_Catalog'!$B$2:$B$11,0)),"")</x:f>
      </x:c>
      <x:c r="L54" s="7" t="str">
        <x:f>IF(K54&gt;0,J54*1000/K54,"")</x:f>
      </x:c>
      <x:c r="M54" s="5" t="inlineStr">
        <x:is>
          <x:t xml:space="preserve">epoch_csp_chip_quantity_latest</x:t>
        </x:is>
      </x:c>
      <x:c r="N54" s="5" t="inlineStr">
        <x:is>
          <x:t xml:space="preserve">Extensible long-format output: add a new accelerator row in 02b and map it in 02x_Accelerator_Catalog to extend this table.</x:t>
        </x:is>
      </x:c>
    </x:row>
    <x:row r="55">
      <x:c r="A55" s="5" t="str">
        <x:f>B55&amp;"|"&amp;C55&amp;"|"&amp;D55&amp;"|"&amp;E55&amp;"|"&amp;F55</x:f>
        <x:v>Grid-Constrained / Efficiency-Upside|Anthropic|2028|Amazon|B200/B300 class</x:v>
      </x:c>
      <x:c r="B55" s="5" t="inlineStr">
        <x:is>
          <x:t xml:space="preserve">Grid-Constrained / Efficiency-Upside</x:t>
        </x:is>
      </x:c>
      <x:c r="C55" s="5" t="inlineStr">
        <x:is>
          <x:t xml:space="preserve">Anthropic</x:t>
        </x:is>
      </x:c>
      <x:c r="D55" s="5" t="n">
        <x:v>2028</x:v>
      </x:c>
      <x:c r="E55" s="5" t="inlineStr">
        <x:is>
          <x:t xml:space="preserve">Amazon</x:t>
        </x:is>
      </x:c>
      <x:c r="F55" s="5" t="inlineStr">
        <x:is>
          <x:t xml:space="preserve">B200/B300 class</x:t>
        </x:is>
      </x:c>
      <x:c r="G55" s="5" t="str">
        <x:f>IFERROR(INDEX('02x_Accelerator_Catalog'!$C$2:$C$11,MATCH(F55,'02x_Accelerator_Catalog'!$B$2:$B$11,0)),"purpose_or_unbenchmarked")</x:f>
        <x:v>b200_reference</x:v>
      </x:c>
      <x:c r="H55" s="28" t="n">
        <x:f>SUMIFS('02c_AI_CSP_Normalized'!$N$2:$N$305,'02c_AI_CSP_Normalized'!$B$2:$B$305,B55,'02c_AI_CSP_Normalized'!$C$2:$C$305,C55,'02c_AI_CSP_Normalized'!$D$2:$D$305,D55,'02c_AI_CSP_Normalized'!$E$2:$E$305,E55)</x:f>
        <x:v>997.8913427917887</x:v>
      </x:c>
      <x:c r="I55" s="6" t="n">
        <x:f>SUMIFS('02b_CSP_Accelerator_Mix'!$H$2:$H$573,'02b_CSP_Accelerator_Mix'!$B$2:$B$573,B55,'02b_CSP_Accelerator_Mix'!$C$2:$C$573,E55,'02b_CSP_Accelerator_Mix'!$D$2:$D$573,D55,'02b_CSP_Accelerator_Mix'!$E$2:$E$573,F55)</x:f>
        <x:v>0.01698393</x:v>
      </x:c>
      <x:c r="J55" s="28" t="n">
        <x:f>H55*I55</x:f>
        <x:v>16.948116713581744</x:v>
      </x:c>
      <x:c r="K55" s="8" t="n">
        <x:f>IFERROR(INDEX('02x_Accelerator_Catalog'!$D$2:$D$11,MATCH(F55,'02x_Accelerator_Catalog'!$B$2:$B$11,0)),"")</x:f>
        <x:v>2.17</x:v>
      </x:c>
      <x:c r="L55" s="7" t="n">
        <x:f>IF(K55&gt;0,J55*1000/K55,"")</x:f>
        <x:v>7810.192033908638</x:v>
      </x:c>
      <x:c r="M55" s="5" t="inlineStr">
        <x:is>
          <x:t xml:space="preserve">epoch_csp_chip_quantity_latest</x:t>
        </x:is>
      </x:c>
      <x:c r="N55" s="5" t="inlineStr">
        <x:is>
          <x:t xml:space="preserve">Extensible long-format output: add a new accelerator row in 02b and map it in 02x_Accelerator_Catalog to extend this table.</x:t>
        </x:is>
      </x:c>
    </x:row>
    <x:row r="56">
      <x:c r="A56" s="5" t="str">
        <x:f>B56&amp;"|"&amp;C56&amp;"|"&amp;D56&amp;"|"&amp;E56&amp;"|"&amp;F56</x:f>
        <x:v>Grid-Constrained / Efficiency-Upside|Anthropic|2028|Amazon|H100/H200/A100 class</x:v>
      </x:c>
      <x:c r="B56" s="5" t="inlineStr">
        <x:is>
          <x:t xml:space="preserve">Grid-Constrained / Efficiency-Upside</x:t>
        </x:is>
      </x:c>
      <x:c r="C56" s="5" t="inlineStr">
        <x:is>
          <x:t xml:space="preserve">Anthropic</x:t>
        </x:is>
      </x:c>
      <x:c r="D56" s="5" t="n">
        <x:v>2028</x:v>
      </x:c>
      <x:c r="E56" s="5" t="inlineStr">
        <x:is>
          <x:t xml:space="preserve">Amazon</x:t>
        </x:is>
      </x:c>
      <x:c r="F56" s="5" t="inlineStr">
        <x:is>
          <x:t xml:space="preserve">H100/H200/A100 class</x:t>
        </x:is>
      </x:c>
      <x:c r="G56" s="5" t="str">
        <x:f>IFERROR(INDEX('02x_Accelerator_Catalog'!$C$2:$C$11,MATCH(F56,'02x_Accelerator_Catalog'!$B$2:$B$11,0)),"purpose_or_unbenchmarked")</x:f>
        <x:v>h200_reference</x:v>
      </x:c>
      <x:c r="H56" s="28" t="n">
        <x:f>SUMIFS('02c_AI_CSP_Normalized'!$N$2:$N$305,'02c_AI_CSP_Normalized'!$B$2:$B$305,B56,'02c_AI_CSP_Normalized'!$C$2:$C$305,C56,'02c_AI_CSP_Normalized'!$D$2:$D$305,D56,'02c_AI_CSP_Normalized'!$E$2:$E$305,E56)</x:f>
        <x:v>997.8913427917887</x:v>
      </x:c>
      <x:c r="I56" s="6" t="n">
        <x:f>SUMIFS('02b_CSP_Accelerator_Mix'!$H$2:$H$573,'02b_CSP_Accelerator_Mix'!$B$2:$B$573,B56,'02b_CSP_Accelerator_Mix'!$C$2:$C$573,E56,'02b_CSP_Accelerator_Mix'!$D$2:$D$573,D56,'02b_CSP_Accelerator_Mix'!$E$2:$E$573,F56)</x:f>
        <x:v>0.04291022</x:v>
      </x:c>
      <x:c r="J56" s="28" t="n">
        <x:f>H56*I56</x:f>
        <x:v>42.819737055291064</x:v>
      </x:c>
      <x:c r="K56" s="8" t="n">
        <x:f>IFERROR(INDEX('02x_Accelerator_Catalog'!$D$2:$D$11,MATCH(F56,'02x_Accelerator_Catalog'!$B$2:$B$11,0)),"")</x:f>
        <x:v>1.73</x:v>
      </x:c>
      <x:c r="L56" s="7" t="n">
        <x:f>IF(K56&gt;0,J56*1000/K56,"")</x:f>
        <x:v>24751.29309554397</x:v>
      </x:c>
      <x:c r="M56" s="5" t="inlineStr">
        <x:is>
          <x:t xml:space="preserve">epoch_csp_chip_quantity_latest</x:t>
        </x:is>
      </x:c>
      <x:c r="N56" s="5" t="inlineStr">
        <x:is>
          <x:t xml:space="preserve">Extensible long-format output: add a new accelerator row in 02b and map it in 02x_Accelerator_Catalog to extend this table.</x:t>
        </x:is>
      </x:c>
    </x:row>
    <x:row r="57">
      <x:c r="A57" s="5" t="str">
        <x:f>B57&amp;"|"&amp;C57&amp;"|"&amp;D57&amp;"|"&amp;E57&amp;"|"&amp;F57</x:f>
        <x:v>Grid-Constrained / Efficiency-Upside|Anthropic|2028|Amazon|Trainium</x:v>
      </x:c>
      <x:c r="B57" s="5" t="inlineStr">
        <x:is>
          <x:t xml:space="preserve">Grid-Constrained / Efficiency-Upside</x:t>
        </x:is>
      </x:c>
      <x:c r="C57" s="5" t="inlineStr">
        <x:is>
          <x:t xml:space="preserve">Anthropic</x:t>
        </x:is>
      </x:c>
      <x:c r="D57" s="5" t="n">
        <x:v>2028</x:v>
      </x:c>
      <x:c r="E57" s="5" t="inlineStr">
        <x:is>
          <x:t xml:space="preserve">Amazon</x:t>
        </x:is>
      </x:c>
      <x:c r="F57" s="5" t="inlineStr">
        <x:is>
          <x:t xml:space="preserve">Trainium</x:t>
        </x:is>
      </x:c>
      <x:c r="G57" s="5" t="str">
        <x:f>IFERROR(INDEX('02x_Accelerator_Catalog'!$C$2:$C$11,MATCH(F57,'02x_Accelerator_Catalog'!$B$2:$B$11,0)),"purpose_or_unbenchmarked")</x:f>
        <x:v>purpose_or_unbenchmarked</x:v>
      </x:c>
      <x:c r="H57" s="28" t="n">
        <x:f>SUMIFS('02c_AI_CSP_Normalized'!$N$2:$N$305,'02c_AI_CSP_Normalized'!$B$2:$B$305,B57,'02c_AI_CSP_Normalized'!$C$2:$C$305,C57,'02c_AI_CSP_Normalized'!$D$2:$D$305,D57,'02c_AI_CSP_Normalized'!$E$2:$E$305,E57)</x:f>
        <x:v>997.8913427917887</x:v>
      </x:c>
      <x:c r="I57" s="6" t="n">
        <x:f>SUMIFS('02b_CSP_Accelerator_Mix'!$H$2:$H$573,'02b_CSP_Accelerator_Mix'!$B$2:$B$573,B57,'02b_CSP_Accelerator_Mix'!$C$2:$C$573,E57,'02b_CSP_Accelerator_Mix'!$D$2:$D$573,D57,'02b_CSP_Accelerator_Mix'!$E$2:$E$573,F57)</x:f>
        <x:v>0.94010585</x:v>
      </x:c>
      <x:c r="J57" s="28" t="n">
        <x:f>H57*I57</x:f>
        <x:v>938.1234890229159</x:v>
      </x:c>
      <x:c r="K57" s="8" t="str">
        <x:f>IFERROR(INDEX('02x_Accelerator_Catalog'!$D$2:$D$11,MATCH(F57,'02x_Accelerator_Catalog'!$B$2:$B$11,0)),"")</x:f>
      </x:c>
      <x:c r="L57" s="7" t="str">
        <x:f>IF(K57&gt;0,J57*1000/K57,"")</x:f>
      </x:c>
      <x:c r="M57" s="5" t="inlineStr">
        <x:is>
          <x:t xml:space="preserve">epoch_csp_chip_quantity_latest</x:t>
        </x:is>
      </x:c>
      <x:c r="N57" s="5" t="inlineStr">
        <x:is>
          <x:t xml:space="preserve">Extensible long-format output: add a new accelerator row in 02b and map it in 02x_Accelerator_Catalog to extend this table.</x:t>
        </x:is>
      </x:c>
    </x:row>
    <x:row r="58">
      <x:c r="A58" s="5" t="str">
        <x:f>B58&amp;"|"&amp;C58&amp;"|"&amp;D58&amp;"|"&amp;E58&amp;"|"&amp;F58</x:f>
        <x:v>Bear|Anthropic|2029|Amazon|B200/B300 class</x:v>
      </x:c>
      <x:c r="B58" s="5" t="inlineStr">
        <x:is>
          <x:t xml:space="preserve">Bear</x:t>
        </x:is>
      </x:c>
      <x:c r="C58" s="5" t="inlineStr">
        <x:is>
          <x:t xml:space="preserve">Anthropic</x:t>
        </x:is>
      </x:c>
      <x:c r="D58" s="5" t="n">
        <x:v>2029</x:v>
      </x:c>
      <x:c r="E58" s="5" t="inlineStr">
        <x:is>
          <x:t xml:space="preserve">Amazon</x:t>
        </x:is>
      </x:c>
      <x:c r="F58" s="5" t="inlineStr">
        <x:is>
          <x:t xml:space="preserve">B200/B300 class</x:t>
        </x:is>
      </x:c>
      <x:c r="G58" s="5" t="str">
        <x:f>IFERROR(INDEX('02x_Accelerator_Catalog'!$C$2:$C$11,MATCH(F58,'02x_Accelerator_Catalog'!$B$2:$B$11,0)),"purpose_or_unbenchmarked")</x:f>
        <x:v>b200_reference</x:v>
      </x:c>
      <x:c r="H58" s="28" t="n">
        <x:f>SUMIFS('02c_AI_CSP_Normalized'!$N$2:$N$305,'02c_AI_CSP_Normalized'!$B$2:$B$305,B58,'02c_AI_CSP_Normalized'!$C$2:$C$305,C58,'02c_AI_CSP_Normalized'!$D$2:$D$305,D58,'02c_AI_CSP_Normalized'!$E$2:$E$305,E58)</x:f>
        <x:v>1260.884547321504</x:v>
      </x:c>
      <x:c r="I58" s="6" t="n">
        <x:f>SUMIFS('02b_CSP_Accelerator_Mix'!$H$2:$H$573,'02b_CSP_Accelerator_Mix'!$B$2:$B$573,B58,'02b_CSP_Accelerator_Mix'!$C$2:$C$573,E58,'02b_CSP_Accelerator_Mix'!$D$2:$D$573,D58,'02b_CSP_Accelerator_Mix'!$E$2:$E$573,F58)</x:f>
        <x:v>0.01698393</x:v>
      </x:c>
      <x:c r="J58" s="28" t="n">
        <x:f>H58*I58</x:f>
        <x:v>21.414774889790113</x:v>
      </x:c>
      <x:c r="K58" s="8" t="n">
        <x:f>IFERROR(INDEX('02x_Accelerator_Catalog'!$D$2:$D$11,MATCH(F58,'02x_Accelerator_Catalog'!$B$2:$B$11,0)),"")</x:f>
        <x:v>2.17</x:v>
      </x:c>
      <x:c r="L58" s="7" t="n">
        <x:f>IF(K58&gt;0,J58*1000/K58,"")</x:f>
        <x:v>9868.559857046135</x:v>
      </x:c>
      <x:c r="M58" s="5" t="inlineStr">
        <x:is>
          <x:t xml:space="preserve">epoch_csp_chip_quantity_latest</x:t>
        </x:is>
      </x:c>
      <x:c r="N58" s="5" t="inlineStr">
        <x:is>
          <x:t xml:space="preserve">Extensible long-format output: add a new accelerator row in 02b and map it in 02x_Accelerator_Catalog to extend this table.</x:t>
        </x:is>
      </x:c>
    </x:row>
    <x:row r="59">
      <x:c r="A59" s="5" t="str">
        <x:f>B59&amp;"|"&amp;C59&amp;"|"&amp;D59&amp;"|"&amp;E59&amp;"|"&amp;F59</x:f>
        <x:v>Bear|Anthropic|2029|Amazon|H100/H200/A100 class</x:v>
      </x:c>
      <x:c r="B59" s="5" t="inlineStr">
        <x:is>
          <x:t xml:space="preserve">Bear</x:t>
        </x:is>
      </x:c>
      <x:c r="C59" s="5" t="inlineStr">
        <x:is>
          <x:t xml:space="preserve">Anthropic</x:t>
        </x:is>
      </x:c>
      <x:c r="D59" s="5" t="n">
        <x:v>2029</x:v>
      </x:c>
      <x:c r="E59" s="5" t="inlineStr">
        <x:is>
          <x:t xml:space="preserve">Amazon</x:t>
        </x:is>
      </x:c>
      <x:c r="F59" s="5" t="inlineStr">
        <x:is>
          <x:t xml:space="preserve">H100/H200/A100 class</x:t>
        </x:is>
      </x:c>
      <x:c r="G59" s="5" t="str">
        <x:f>IFERROR(INDEX('02x_Accelerator_Catalog'!$C$2:$C$11,MATCH(F59,'02x_Accelerator_Catalog'!$B$2:$B$11,0)),"purpose_or_unbenchmarked")</x:f>
        <x:v>h200_reference</x:v>
      </x:c>
      <x:c r="H59" s="28" t="n">
        <x:f>SUMIFS('02c_AI_CSP_Normalized'!$N$2:$N$305,'02c_AI_CSP_Normalized'!$B$2:$B$305,B59,'02c_AI_CSP_Normalized'!$C$2:$C$305,C59,'02c_AI_CSP_Normalized'!$D$2:$D$305,D59,'02c_AI_CSP_Normalized'!$E$2:$E$305,E59)</x:f>
        <x:v>1260.884547321504</x:v>
      </x:c>
      <x:c r="I59" s="6" t="n">
        <x:f>SUMIFS('02b_CSP_Accelerator_Mix'!$H$2:$H$573,'02b_CSP_Accelerator_Mix'!$B$2:$B$573,B59,'02b_CSP_Accelerator_Mix'!$C$2:$C$573,E59,'02b_CSP_Accelerator_Mix'!$D$2:$D$573,D59,'02b_CSP_Accelerator_Mix'!$E$2:$E$573,F59)</x:f>
        <x:v>0.04291022</x:v>
      </x:c>
      <x:c r="J59" s="28" t="n">
        <x:f>H59*I59</x:f>
        <x:v>54.10483332016614</x:v>
      </x:c>
      <x:c r="K59" s="8" t="n">
        <x:f>IFERROR(INDEX('02x_Accelerator_Catalog'!$D$2:$D$11,MATCH(F59,'02x_Accelerator_Catalog'!$B$2:$B$11,0)),"")</x:f>
        <x:v>1.73</x:v>
      </x:c>
      <x:c r="L59" s="7" t="n">
        <x:f>IF(K59&gt;0,J59*1000/K59,"")</x:f>
        <x:v>31274.470127263667</x:v>
      </x:c>
      <x:c r="M59" s="5" t="inlineStr">
        <x:is>
          <x:t xml:space="preserve">epoch_csp_chip_quantity_latest</x:t>
        </x:is>
      </x:c>
      <x:c r="N59" s="5" t="inlineStr">
        <x:is>
          <x:t xml:space="preserve">Extensible long-format output: add a new accelerator row in 02b and map it in 02x_Accelerator_Catalog to extend this table.</x:t>
        </x:is>
      </x:c>
    </x:row>
    <x:row r="60">
      <x:c r="A60" s="5" t="str">
        <x:f>B60&amp;"|"&amp;C60&amp;"|"&amp;D60&amp;"|"&amp;E60&amp;"|"&amp;F60</x:f>
        <x:v>Bear|Anthropic|2029|Amazon|Trainium</x:v>
      </x:c>
      <x:c r="B60" s="5" t="inlineStr">
        <x:is>
          <x:t xml:space="preserve">Bear</x:t>
        </x:is>
      </x:c>
      <x:c r="C60" s="5" t="inlineStr">
        <x:is>
          <x:t xml:space="preserve">Anthropic</x:t>
        </x:is>
      </x:c>
      <x:c r="D60" s="5" t="n">
        <x:v>2029</x:v>
      </x:c>
      <x:c r="E60" s="5" t="inlineStr">
        <x:is>
          <x:t xml:space="preserve">Amazon</x:t>
        </x:is>
      </x:c>
      <x:c r="F60" s="5" t="inlineStr">
        <x:is>
          <x:t xml:space="preserve">Trainium</x:t>
        </x:is>
      </x:c>
      <x:c r="G60" s="5" t="str">
        <x:f>IFERROR(INDEX('02x_Accelerator_Catalog'!$C$2:$C$11,MATCH(F60,'02x_Accelerator_Catalog'!$B$2:$B$11,0)),"purpose_or_unbenchmarked")</x:f>
        <x:v>purpose_or_unbenchmarked</x:v>
      </x:c>
      <x:c r="H60" s="28" t="n">
        <x:f>SUMIFS('02c_AI_CSP_Normalized'!$N$2:$N$305,'02c_AI_CSP_Normalized'!$B$2:$B$305,B60,'02c_AI_CSP_Normalized'!$C$2:$C$305,C60,'02c_AI_CSP_Normalized'!$D$2:$D$305,D60,'02c_AI_CSP_Normalized'!$E$2:$E$305,E60)</x:f>
        <x:v>1260.884547321504</x:v>
      </x:c>
      <x:c r="I60" s="6" t="n">
        <x:f>SUMIFS('02b_CSP_Accelerator_Mix'!$H$2:$H$573,'02b_CSP_Accelerator_Mix'!$B$2:$B$573,B60,'02b_CSP_Accelerator_Mix'!$C$2:$C$573,E60,'02b_CSP_Accelerator_Mix'!$D$2:$D$573,D60,'02b_CSP_Accelerator_Mix'!$E$2:$E$573,F60)</x:f>
        <x:v>0.94010585</x:v>
      </x:c>
      <x:c r="J60" s="28" t="n">
        <x:f>H60*I60</x:f>
        <x:v>1185.3649391115478</x:v>
      </x:c>
      <x:c r="K60" s="8" t="str">
        <x:f>IFERROR(INDEX('02x_Accelerator_Catalog'!$D$2:$D$11,MATCH(F60,'02x_Accelerator_Catalog'!$B$2:$B$11,0)),"")</x:f>
      </x:c>
      <x:c r="L60" s="7" t="str">
        <x:f>IF(K60&gt;0,J60*1000/K60,"")</x:f>
      </x:c>
      <x:c r="M60" s="5" t="inlineStr">
        <x:is>
          <x:t xml:space="preserve">epoch_csp_chip_quantity_latest</x:t>
        </x:is>
      </x:c>
      <x:c r="N60" s="5" t="inlineStr">
        <x:is>
          <x:t xml:space="preserve">Extensible long-format output: add a new accelerator row in 02b and map it in 02x_Accelerator_Catalog to extend this table.</x:t>
        </x:is>
      </x:c>
    </x:row>
    <x:row r="61">
      <x:c r="A61" s="5" t="str">
        <x:f>B61&amp;"|"&amp;C61&amp;"|"&amp;D61&amp;"|"&amp;E61&amp;"|"&amp;F61</x:f>
        <x:v>Base|Anthropic|2029|Amazon|B200/B300 class</x:v>
      </x:c>
      <x:c r="B61" s="5" t="inlineStr">
        <x:is>
          <x:t xml:space="preserve">Base</x:t>
        </x:is>
      </x:c>
      <x:c r="C61" s="5" t="inlineStr">
        <x:is>
          <x:t xml:space="preserve">Anthropic</x:t>
        </x:is>
      </x:c>
      <x:c r="D61" s="5" t="n">
        <x:v>2029</x:v>
      </x:c>
      <x:c r="E61" s="5" t="inlineStr">
        <x:is>
          <x:t xml:space="preserve">Amazon</x:t>
        </x:is>
      </x:c>
      <x:c r="F61" s="5" t="inlineStr">
        <x:is>
          <x:t xml:space="preserve">B200/B300 class</x:t>
        </x:is>
      </x:c>
      <x:c r="G61" s="5" t="str">
        <x:f>IFERROR(INDEX('02x_Accelerator_Catalog'!$C$2:$C$11,MATCH(F61,'02x_Accelerator_Catalog'!$B$2:$B$11,0)),"purpose_or_unbenchmarked")</x:f>
        <x:v>b200_reference</x:v>
      </x:c>
      <x:c r="H61" s="28" t="n">
        <x:f>SUMIFS('02c_AI_CSP_Normalized'!$N$2:$N$305,'02c_AI_CSP_Normalized'!$B$2:$B$305,B61,'02c_AI_CSP_Normalized'!$C$2:$C$305,C61,'02c_AI_CSP_Normalized'!$D$2:$D$305,D61,'02c_AI_CSP_Normalized'!$E$2:$E$305,E61)</x:f>
        <x:v>1742.748001882556</x:v>
      </x:c>
      <x:c r="I61" s="6" t="n">
        <x:f>SUMIFS('02b_CSP_Accelerator_Mix'!$H$2:$H$573,'02b_CSP_Accelerator_Mix'!$B$2:$B$573,B61,'02b_CSP_Accelerator_Mix'!$C$2:$C$573,E61,'02b_CSP_Accelerator_Mix'!$D$2:$D$573,D61,'02b_CSP_Accelerator_Mix'!$E$2:$E$573,F61)</x:f>
        <x:v>0.01698393</x:v>
      </x:c>
      <x:c r="J61" s="28" t="n">
        <x:f>H61*I61</x:f>
        <x:v>29.5987100716132</x:v>
      </x:c>
      <x:c r="K61" s="8" t="n">
        <x:f>IFERROR(INDEX('02x_Accelerator_Catalog'!$D$2:$D$11,MATCH(F61,'02x_Accelerator_Catalog'!$B$2:$B$11,0)),"")</x:f>
        <x:v>2.17</x:v>
      </x:c>
      <x:c r="L61" s="7" t="n">
        <x:f>IF(K61&gt;0,J61*1000/K61,"")</x:f>
        <x:v>13639.958558347098</x:v>
      </x:c>
      <x:c r="M61" s="5" t="inlineStr">
        <x:is>
          <x:t xml:space="preserve">epoch_csp_chip_quantity_latest</x:t>
        </x:is>
      </x:c>
      <x:c r="N61" s="5" t="inlineStr">
        <x:is>
          <x:t xml:space="preserve">Extensible long-format output: add a new accelerator row in 02b and map it in 02x_Accelerator_Catalog to extend this table.</x:t>
        </x:is>
      </x:c>
    </x:row>
    <x:row r="62">
      <x:c r="A62" s="5" t="str">
        <x:f>B62&amp;"|"&amp;C62&amp;"|"&amp;D62&amp;"|"&amp;E62&amp;"|"&amp;F62</x:f>
        <x:v>Base|Anthropic|2029|Amazon|H100/H200/A100 class</x:v>
      </x:c>
      <x:c r="B62" s="5" t="inlineStr">
        <x:is>
          <x:t xml:space="preserve">Base</x:t>
        </x:is>
      </x:c>
      <x:c r="C62" s="5" t="inlineStr">
        <x:is>
          <x:t xml:space="preserve">Anthropic</x:t>
        </x:is>
      </x:c>
      <x:c r="D62" s="5" t="n">
        <x:v>2029</x:v>
      </x:c>
      <x:c r="E62" s="5" t="inlineStr">
        <x:is>
          <x:t xml:space="preserve">Amazon</x:t>
        </x:is>
      </x:c>
      <x:c r="F62" s="5" t="inlineStr">
        <x:is>
          <x:t xml:space="preserve">H100/H200/A100 class</x:t>
        </x:is>
      </x:c>
      <x:c r="G62" s="5" t="str">
        <x:f>IFERROR(INDEX('02x_Accelerator_Catalog'!$C$2:$C$11,MATCH(F62,'02x_Accelerator_Catalog'!$B$2:$B$11,0)),"purpose_or_unbenchmarked")</x:f>
        <x:v>h200_reference</x:v>
      </x:c>
      <x:c r="H62" s="28" t="n">
        <x:f>SUMIFS('02c_AI_CSP_Normalized'!$N$2:$N$305,'02c_AI_CSP_Normalized'!$B$2:$B$305,B62,'02c_AI_CSP_Normalized'!$C$2:$C$305,C62,'02c_AI_CSP_Normalized'!$D$2:$D$305,D62,'02c_AI_CSP_Normalized'!$E$2:$E$305,E62)</x:f>
        <x:v>1742.748001882556</x:v>
      </x:c>
      <x:c r="I62" s="6" t="n">
        <x:f>SUMIFS('02b_CSP_Accelerator_Mix'!$H$2:$H$573,'02b_CSP_Accelerator_Mix'!$B$2:$B$573,B62,'02b_CSP_Accelerator_Mix'!$C$2:$C$573,E62,'02b_CSP_Accelerator_Mix'!$D$2:$D$573,D62,'02b_CSP_Accelerator_Mix'!$E$2:$E$573,F62)</x:f>
        <x:v>0.04291022</x:v>
      </x:c>
      <x:c r="J62" s="28" t="n">
        <x:f>H62*I62</x:f>
        <x:v>74.7817001653409</x:v>
      </x:c>
      <x:c r="K62" s="8" t="n">
        <x:f>IFERROR(INDEX('02x_Accelerator_Catalog'!$D$2:$D$11,MATCH(F62,'02x_Accelerator_Catalog'!$B$2:$B$11,0)),"")</x:f>
        <x:v>1.73</x:v>
      </x:c>
      <x:c r="L62" s="7" t="n">
        <x:f>IF(K62&gt;0,J62*1000/K62,"")</x:f>
        <x:v>43226.41628054387</x:v>
      </x:c>
      <x:c r="M62" s="5" t="inlineStr">
        <x:is>
          <x:t xml:space="preserve">epoch_csp_chip_quantity_latest</x:t>
        </x:is>
      </x:c>
      <x:c r="N62" s="5" t="inlineStr">
        <x:is>
          <x:t xml:space="preserve">Extensible long-format output: add a new accelerator row in 02b and map it in 02x_Accelerator_Catalog to extend this table.</x:t>
        </x:is>
      </x:c>
    </x:row>
    <x:row r="63">
      <x:c r="A63" s="5" t="str">
        <x:f>B63&amp;"|"&amp;C63&amp;"|"&amp;D63&amp;"|"&amp;E63&amp;"|"&amp;F63</x:f>
        <x:v>Base|Anthropic|2029|Amazon|Trainium</x:v>
      </x:c>
      <x:c r="B63" s="5" t="inlineStr">
        <x:is>
          <x:t xml:space="preserve">Base</x:t>
        </x:is>
      </x:c>
      <x:c r="C63" s="5" t="inlineStr">
        <x:is>
          <x:t xml:space="preserve">Anthropic</x:t>
        </x:is>
      </x:c>
      <x:c r="D63" s="5" t="n">
        <x:v>2029</x:v>
      </x:c>
      <x:c r="E63" s="5" t="inlineStr">
        <x:is>
          <x:t xml:space="preserve">Amazon</x:t>
        </x:is>
      </x:c>
      <x:c r="F63" s="5" t="inlineStr">
        <x:is>
          <x:t xml:space="preserve">Trainium</x:t>
        </x:is>
      </x:c>
      <x:c r="G63" s="5" t="str">
        <x:f>IFERROR(INDEX('02x_Accelerator_Catalog'!$C$2:$C$11,MATCH(F63,'02x_Accelerator_Catalog'!$B$2:$B$11,0)),"purpose_or_unbenchmarked")</x:f>
        <x:v>purpose_or_unbenchmarked</x:v>
      </x:c>
      <x:c r="H63" s="28" t="n">
        <x:f>SUMIFS('02c_AI_CSP_Normalized'!$N$2:$N$305,'02c_AI_CSP_Normalized'!$B$2:$B$305,B63,'02c_AI_CSP_Normalized'!$C$2:$C$305,C63,'02c_AI_CSP_Normalized'!$D$2:$D$305,D63,'02c_AI_CSP_Normalized'!$E$2:$E$305,E63)</x:f>
        <x:v>1742.748001882556</x:v>
      </x:c>
      <x:c r="I63" s="6" t="n">
        <x:f>SUMIFS('02b_CSP_Accelerator_Mix'!$H$2:$H$573,'02b_CSP_Accelerator_Mix'!$B$2:$B$573,B63,'02b_CSP_Accelerator_Mix'!$C$2:$C$573,E63,'02b_CSP_Accelerator_Mix'!$D$2:$D$573,D63,'02b_CSP_Accelerator_Mix'!$E$2:$E$573,F63)</x:f>
        <x:v>0.94010585</x:v>
      </x:c>
      <x:c r="J63" s="28" t="n">
        <x:f>H63*I63</x:f>
        <x:v>1638.367591645602</x:v>
      </x:c>
      <x:c r="K63" s="8" t="str">
        <x:f>IFERROR(INDEX('02x_Accelerator_Catalog'!$D$2:$D$11,MATCH(F63,'02x_Accelerator_Catalog'!$B$2:$B$11,0)),"")</x:f>
      </x:c>
      <x:c r="L63" s="7" t="str">
        <x:f>IF(K63&gt;0,J63*1000/K63,"")</x:f>
      </x:c>
      <x:c r="M63" s="5" t="inlineStr">
        <x:is>
          <x:t xml:space="preserve">epoch_csp_chip_quantity_latest</x:t>
        </x:is>
      </x:c>
      <x:c r="N63" s="5" t="inlineStr">
        <x:is>
          <x:t xml:space="preserve">Extensible long-format output: add a new accelerator row in 02b and map it in 02x_Accelerator_Catalog to extend this table.</x:t>
        </x:is>
      </x:c>
    </x:row>
    <x:row r="64">
      <x:c r="A64" s="5" t="str">
        <x:f>B64&amp;"|"&amp;C64&amp;"|"&amp;D64&amp;"|"&amp;E64&amp;"|"&amp;F64</x:f>
        <x:v>Bull|Anthropic|2029|Amazon|B200/B300 class</x:v>
      </x:c>
      <x:c r="B64" s="5" t="inlineStr">
        <x:is>
          <x:t xml:space="preserve">Bull</x:t>
        </x:is>
      </x:c>
      <x:c r="C64" s="5" t="inlineStr">
        <x:is>
          <x:t xml:space="preserve">Anthropic</x:t>
        </x:is>
      </x:c>
      <x:c r="D64" s="5" t="n">
        <x:v>2029</x:v>
      </x:c>
      <x:c r="E64" s="5" t="inlineStr">
        <x:is>
          <x:t xml:space="preserve">Amazon</x:t>
        </x:is>
      </x:c>
      <x:c r="F64" s="5" t="inlineStr">
        <x:is>
          <x:t xml:space="preserve">B200/B300 class</x:t>
        </x:is>
      </x:c>
      <x:c r="G64" s="5" t="str">
        <x:f>IFERROR(INDEX('02x_Accelerator_Catalog'!$C$2:$C$11,MATCH(F64,'02x_Accelerator_Catalog'!$B$2:$B$11,0)),"purpose_or_unbenchmarked")</x:f>
        <x:v>b200_reference</x:v>
      </x:c>
      <x:c r="H64" s="28" t="n">
        <x:f>SUMIFS('02c_AI_CSP_Normalized'!$N$2:$N$305,'02c_AI_CSP_Normalized'!$B$2:$B$305,B64,'02c_AI_CSP_Normalized'!$C$2:$C$305,C64,'02c_AI_CSP_Normalized'!$D$2:$D$305,D64,'02c_AI_CSP_Normalized'!$E$2:$E$305,E64)</x:f>
        <x:v>2212.7833336565905</x:v>
      </x:c>
      <x:c r="I64" s="6" t="n">
        <x:f>SUMIFS('02b_CSP_Accelerator_Mix'!$H$2:$H$573,'02b_CSP_Accelerator_Mix'!$B$2:$B$573,B64,'02b_CSP_Accelerator_Mix'!$C$2:$C$573,E64,'02b_CSP_Accelerator_Mix'!$D$2:$D$573,D64,'02b_CSP_Accelerator_Mix'!$E$2:$E$573,F64)</x:f>
        <x:v>0.01698393</x:v>
      </x:c>
      <x:c r="J64" s="28" t="n">
        <x:f>H64*I64</x:f>
        <x:v>37.58175724399018</x:v>
      </x:c>
      <x:c r="K64" s="8" t="n">
        <x:f>IFERROR(INDEX('02x_Accelerator_Catalog'!$D$2:$D$11,MATCH(F64,'02x_Accelerator_Catalog'!$B$2:$B$11,0)),"")</x:f>
        <x:v>2.17</x:v>
      </x:c>
      <x:c r="L64" s="7" t="n">
        <x:f>IF(K64&gt;0,J64*1000/K64,"")</x:f>
        <x:v>17318.782140087642</x:v>
      </x:c>
      <x:c r="M64" s="5" t="inlineStr">
        <x:is>
          <x:t xml:space="preserve">epoch_csp_chip_quantity_latest</x:t>
        </x:is>
      </x:c>
      <x:c r="N64" s="5" t="inlineStr">
        <x:is>
          <x:t xml:space="preserve">Extensible long-format output: add a new accelerator row in 02b and map it in 02x_Accelerator_Catalog to extend this table.</x:t>
        </x:is>
      </x:c>
    </x:row>
    <x:row r="65">
      <x:c r="A65" s="5" t="str">
        <x:f>B65&amp;"|"&amp;C65&amp;"|"&amp;D65&amp;"|"&amp;E65&amp;"|"&amp;F65</x:f>
        <x:v>Bull|Anthropic|2029|Amazon|H100/H200/A100 class</x:v>
      </x:c>
      <x:c r="B65" s="5" t="inlineStr">
        <x:is>
          <x:t xml:space="preserve">Bull</x:t>
        </x:is>
      </x:c>
      <x:c r="C65" s="5" t="inlineStr">
        <x:is>
          <x:t xml:space="preserve">Anthropic</x:t>
        </x:is>
      </x:c>
      <x:c r="D65" s="5" t="n">
        <x:v>2029</x:v>
      </x:c>
      <x:c r="E65" s="5" t="inlineStr">
        <x:is>
          <x:t xml:space="preserve">Amazon</x:t>
        </x:is>
      </x:c>
      <x:c r="F65" s="5" t="inlineStr">
        <x:is>
          <x:t xml:space="preserve">H100/H200/A100 class</x:t>
        </x:is>
      </x:c>
      <x:c r="G65" s="5" t="str">
        <x:f>IFERROR(INDEX('02x_Accelerator_Catalog'!$C$2:$C$11,MATCH(F65,'02x_Accelerator_Catalog'!$B$2:$B$11,0)),"purpose_or_unbenchmarked")</x:f>
        <x:v>h200_reference</x:v>
      </x:c>
      <x:c r="H65" s="28" t="n">
        <x:f>SUMIFS('02c_AI_CSP_Normalized'!$N$2:$N$305,'02c_AI_CSP_Normalized'!$B$2:$B$305,B65,'02c_AI_CSP_Normalized'!$C$2:$C$305,C65,'02c_AI_CSP_Normalized'!$D$2:$D$305,D65,'02c_AI_CSP_Normalized'!$E$2:$E$305,E65)</x:f>
        <x:v>2212.7833336565905</x:v>
      </x:c>
      <x:c r="I65" s="6" t="n">
        <x:f>SUMIFS('02b_CSP_Accelerator_Mix'!$H$2:$H$573,'02b_CSP_Accelerator_Mix'!$B$2:$B$573,B65,'02b_CSP_Accelerator_Mix'!$C$2:$C$573,E65,'02b_CSP_Accelerator_Mix'!$D$2:$D$573,D65,'02b_CSP_Accelerator_Mix'!$E$2:$E$573,F65)</x:f>
        <x:v>0.04291022</x:v>
      </x:c>
      <x:c r="J65" s="28" t="n">
        <x:f>H65*I65</x:f>
        <x:v>94.95101965953769</x:v>
      </x:c>
      <x:c r="K65" s="8" t="n">
        <x:f>IFERROR(INDEX('02x_Accelerator_Catalog'!$D$2:$D$11,MATCH(F65,'02x_Accelerator_Catalog'!$B$2:$B$11,0)),"")</x:f>
        <x:v>1.73</x:v>
      </x:c>
      <x:c r="L65" s="7" t="n">
        <x:f>IF(K65&gt;0,J65*1000/K65,"")</x:f>
        <x:v>54884.982462160515</x:v>
      </x:c>
      <x:c r="M65" s="5" t="inlineStr">
        <x:is>
          <x:t xml:space="preserve">epoch_csp_chip_quantity_latest</x:t>
        </x:is>
      </x:c>
      <x:c r="N65" s="5" t="inlineStr">
        <x:is>
          <x:t xml:space="preserve">Extensible long-format output: add a new accelerator row in 02b and map it in 02x_Accelerator_Catalog to extend this table.</x:t>
        </x:is>
      </x:c>
    </x:row>
    <x:row r="66">
      <x:c r="A66" s="5" t="str">
        <x:f>B66&amp;"|"&amp;C66&amp;"|"&amp;D66&amp;"|"&amp;E66&amp;"|"&amp;F66</x:f>
        <x:v>Bull|Anthropic|2029|Amazon|Trainium</x:v>
      </x:c>
      <x:c r="B66" s="5" t="inlineStr">
        <x:is>
          <x:t xml:space="preserve">Bull</x:t>
        </x:is>
      </x:c>
      <x:c r="C66" s="5" t="inlineStr">
        <x:is>
          <x:t xml:space="preserve">Anthropic</x:t>
        </x:is>
      </x:c>
      <x:c r="D66" s="5" t="n">
        <x:v>2029</x:v>
      </x:c>
      <x:c r="E66" s="5" t="inlineStr">
        <x:is>
          <x:t xml:space="preserve">Amazon</x:t>
        </x:is>
      </x:c>
      <x:c r="F66" s="5" t="inlineStr">
        <x:is>
          <x:t xml:space="preserve">Trainium</x:t>
        </x:is>
      </x:c>
      <x:c r="G66" s="5" t="str">
        <x:f>IFERROR(INDEX('02x_Accelerator_Catalog'!$C$2:$C$11,MATCH(F66,'02x_Accelerator_Catalog'!$B$2:$B$11,0)),"purpose_or_unbenchmarked")</x:f>
        <x:v>purpose_or_unbenchmarked</x:v>
      </x:c>
      <x:c r="H66" s="28" t="n">
        <x:f>SUMIFS('02c_AI_CSP_Normalized'!$N$2:$N$305,'02c_AI_CSP_Normalized'!$B$2:$B$305,B66,'02c_AI_CSP_Normalized'!$C$2:$C$305,C66,'02c_AI_CSP_Normalized'!$D$2:$D$305,D66,'02c_AI_CSP_Normalized'!$E$2:$E$305,E66)</x:f>
        <x:v>2212.7833336565905</x:v>
      </x:c>
      <x:c r="I66" s="6" t="n">
        <x:f>SUMIFS('02b_CSP_Accelerator_Mix'!$H$2:$H$573,'02b_CSP_Accelerator_Mix'!$B$2:$B$573,B66,'02b_CSP_Accelerator_Mix'!$C$2:$C$573,E66,'02b_CSP_Accelerator_Mix'!$D$2:$D$573,D66,'02b_CSP_Accelerator_Mix'!$E$2:$E$573,F66)</x:f>
        <x:v>0.94010585</x:v>
      </x:c>
      <x:c r="J66" s="28" t="n">
        <x:f>H66*I66</x:f>
        <x:v>2080.2505567530625</x:v>
      </x:c>
      <x:c r="K66" s="8" t="str">
        <x:f>IFERROR(INDEX('02x_Accelerator_Catalog'!$D$2:$D$11,MATCH(F66,'02x_Accelerator_Catalog'!$B$2:$B$11,0)),"")</x:f>
      </x:c>
      <x:c r="L66" s="7" t="str">
        <x:f>IF(K66&gt;0,J66*1000/K66,"")</x:f>
      </x:c>
      <x:c r="M66" s="5" t="inlineStr">
        <x:is>
          <x:t xml:space="preserve">epoch_csp_chip_quantity_latest</x:t>
        </x:is>
      </x:c>
      <x:c r="N66" s="5" t="inlineStr">
        <x:is>
          <x:t xml:space="preserve">Extensible long-format output: add a new accelerator row in 02b and map it in 02x_Accelerator_Catalog to extend this table.</x:t>
        </x:is>
      </x:c>
    </x:row>
    <x:row r="67">
      <x:c r="A67" s="5" t="str">
        <x:f>B67&amp;"|"&amp;C67&amp;"|"&amp;D67&amp;"|"&amp;E67&amp;"|"&amp;F67</x:f>
        <x:v>Grid-Constrained / Efficiency-Upside|Anthropic|2029|Amazon|B200/B300 class</x:v>
      </x:c>
      <x:c r="B67" s="5" t="inlineStr">
        <x:is>
          <x:t xml:space="preserve">Grid-Constrained / Efficiency-Upside</x:t>
        </x:is>
      </x:c>
      <x:c r="C67" s="5" t="inlineStr">
        <x:is>
          <x:t xml:space="preserve">Anthropic</x:t>
        </x:is>
      </x:c>
      <x:c r="D67" s="5" t="n">
        <x:v>2029</x:v>
      </x:c>
      <x:c r="E67" s="5" t="inlineStr">
        <x:is>
          <x:t xml:space="preserve">Amazon</x:t>
        </x:is>
      </x:c>
      <x:c r="F67" s="5" t="inlineStr">
        <x:is>
          <x:t xml:space="preserve">B200/B300 class</x:t>
        </x:is>
      </x:c>
      <x:c r="G67" s="5" t="str">
        <x:f>IFERROR(INDEX('02x_Accelerator_Catalog'!$C$2:$C$11,MATCH(F67,'02x_Accelerator_Catalog'!$B$2:$B$11,0)),"purpose_or_unbenchmarked")</x:f>
        <x:v>b200_reference</x:v>
      </x:c>
      <x:c r="H67" s="28" t="n">
        <x:f>SUMIFS('02c_AI_CSP_Normalized'!$N$2:$N$305,'02c_AI_CSP_Normalized'!$B$2:$B$305,B67,'02c_AI_CSP_Normalized'!$C$2:$C$305,C67,'02c_AI_CSP_Normalized'!$D$2:$D$305,D67,'02c_AI_CSP_Normalized'!$E$2:$E$305,E67)</x:f>
        <x:v>1392.1630763982637</x:v>
      </x:c>
      <x:c r="I67" s="6" t="n">
        <x:f>SUMIFS('02b_CSP_Accelerator_Mix'!$H$2:$H$573,'02b_CSP_Accelerator_Mix'!$B$2:$B$573,B67,'02b_CSP_Accelerator_Mix'!$C$2:$C$573,E67,'02b_CSP_Accelerator_Mix'!$D$2:$D$573,D67,'02b_CSP_Accelerator_Mix'!$E$2:$E$573,F67)</x:f>
        <x:v>0.01698393</x:v>
      </x:c>
      <x:c r="J67" s="28" t="n">
        <x:f>H67*I67</x:f>
        <x:v>23.644400238132764</x:v>
      </x:c>
      <x:c r="K67" s="8" t="n">
        <x:f>IFERROR(INDEX('02x_Accelerator_Catalog'!$D$2:$D$11,MATCH(F67,'02x_Accelerator_Catalog'!$B$2:$B$11,0)),"")</x:f>
        <x:v>2.17</x:v>
      </x:c>
      <x:c r="L67" s="7" t="n">
        <x:f>IF(K67&gt;0,J67*1000/K67,"")</x:f>
        <x:v>10896.036976098048</x:v>
      </x:c>
      <x:c r="M67" s="5" t="inlineStr">
        <x:is>
          <x:t xml:space="preserve">epoch_csp_chip_quantity_latest</x:t>
        </x:is>
      </x:c>
      <x:c r="N67" s="5" t="inlineStr">
        <x:is>
          <x:t xml:space="preserve">Extensible long-format output: add a new accelerator row in 02b and map it in 02x_Accelerator_Catalog to extend this table.</x:t>
        </x:is>
      </x:c>
    </x:row>
    <x:row r="68">
      <x:c r="A68" s="5" t="str">
        <x:f>B68&amp;"|"&amp;C68&amp;"|"&amp;D68&amp;"|"&amp;E68&amp;"|"&amp;F68</x:f>
        <x:v>Grid-Constrained / Efficiency-Upside|Anthropic|2029|Amazon|H100/H200/A100 class</x:v>
      </x:c>
      <x:c r="B68" s="5" t="inlineStr">
        <x:is>
          <x:t xml:space="preserve">Grid-Constrained / Efficiency-Upside</x:t>
        </x:is>
      </x:c>
      <x:c r="C68" s="5" t="inlineStr">
        <x:is>
          <x:t xml:space="preserve">Anthropic</x:t>
        </x:is>
      </x:c>
      <x:c r="D68" s="5" t="n">
        <x:v>2029</x:v>
      </x:c>
      <x:c r="E68" s="5" t="inlineStr">
        <x:is>
          <x:t xml:space="preserve">Amazon</x:t>
        </x:is>
      </x:c>
      <x:c r="F68" s="5" t="inlineStr">
        <x:is>
          <x:t xml:space="preserve">H100/H200/A100 class</x:t>
        </x:is>
      </x:c>
      <x:c r="G68" s="5" t="str">
        <x:f>IFERROR(INDEX('02x_Accelerator_Catalog'!$C$2:$C$11,MATCH(F68,'02x_Accelerator_Catalog'!$B$2:$B$11,0)),"purpose_or_unbenchmarked")</x:f>
        <x:v>h200_reference</x:v>
      </x:c>
      <x:c r="H68" s="28" t="n">
        <x:f>SUMIFS('02c_AI_CSP_Normalized'!$N$2:$N$305,'02c_AI_CSP_Normalized'!$B$2:$B$305,B68,'02c_AI_CSP_Normalized'!$C$2:$C$305,C68,'02c_AI_CSP_Normalized'!$D$2:$D$305,D68,'02c_AI_CSP_Normalized'!$E$2:$E$305,E68)</x:f>
        <x:v>1392.1630763982637</x:v>
      </x:c>
      <x:c r="I68" s="6" t="n">
        <x:f>SUMIFS('02b_CSP_Accelerator_Mix'!$H$2:$H$573,'02b_CSP_Accelerator_Mix'!$B$2:$B$573,B68,'02b_CSP_Accelerator_Mix'!$C$2:$C$573,E68,'02b_CSP_Accelerator_Mix'!$D$2:$D$573,D68,'02b_CSP_Accelerator_Mix'!$E$2:$E$573,F68)</x:f>
        <x:v>0.04291022</x:v>
      </x:c>
      <x:c r="J68" s="28" t="n">
        <x:f>H68*I68</x:f>
        <x:v>59.7380238841263</x:v>
      </x:c>
      <x:c r="K68" s="8" t="n">
        <x:f>IFERROR(INDEX('02x_Accelerator_Catalog'!$D$2:$D$11,MATCH(F68,'02x_Accelerator_Catalog'!$B$2:$B$11,0)),"")</x:f>
        <x:v>1.73</x:v>
      </x:c>
      <x:c r="L68" s="7" t="n">
        <x:f>IF(K68&gt;0,J68*1000/K68,"")</x:f>
        <x:v>34530.64964400364</x:v>
      </x:c>
      <x:c r="M68" s="5" t="inlineStr">
        <x:is>
          <x:t xml:space="preserve">epoch_csp_chip_quantity_latest</x:t>
        </x:is>
      </x:c>
      <x:c r="N68" s="5" t="inlineStr">
        <x:is>
          <x:t xml:space="preserve">Extensible long-format output: add a new accelerator row in 02b and map it in 02x_Accelerator_Catalog to extend this table.</x:t>
        </x:is>
      </x:c>
    </x:row>
    <x:row r="69">
      <x:c r="A69" s="5" t="str">
        <x:f>B69&amp;"|"&amp;C69&amp;"|"&amp;D69&amp;"|"&amp;E69&amp;"|"&amp;F69</x:f>
        <x:v>Grid-Constrained / Efficiency-Upside|Anthropic|2029|Amazon|Trainium</x:v>
      </x:c>
      <x:c r="B69" s="5" t="inlineStr">
        <x:is>
          <x:t xml:space="preserve">Grid-Constrained / Efficiency-Upside</x:t>
        </x:is>
      </x:c>
      <x:c r="C69" s="5" t="inlineStr">
        <x:is>
          <x:t xml:space="preserve">Anthropic</x:t>
        </x:is>
      </x:c>
      <x:c r="D69" s="5" t="n">
        <x:v>2029</x:v>
      </x:c>
      <x:c r="E69" s="5" t="inlineStr">
        <x:is>
          <x:t xml:space="preserve">Amazon</x:t>
        </x:is>
      </x:c>
      <x:c r="F69" s="5" t="inlineStr">
        <x:is>
          <x:t xml:space="preserve">Trainium</x:t>
        </x:is>
      </x:c>
      <x:c r="G69" s="5" t="str">
        <x:f>IFERROR(INDEX('02x_Accelerator_Catalog'!$C$2:$C$11,MATCH(F69,'02x_Accelerator_Catalog'!$B$2:$B$11,0)),"purpose_or_unbenchmarked")</x:f>
        <x:v>purpose_or_unbenchmarked</x:v>
      </x:c>
      <x:c r="H69" s="28" t="n">
        <x:f>SUMIFS('02c_AI_CSP_Normalized'!$N$2:$N$305,'02c_AI_CSP_Normalized'!$B$2:$B$305,B69,'02c_AI_CSP_Normalized'!$C$2:$C$305,C69,'02c_AI_CSP_Normalized'!$D$2:$D$305,D69,'02c_AI_CSP_Normalized'!$E$2:$E$305,E69)</x:f>
        <x:v>1392.1630763982637</x:v>
      </x:c>
      <x:c r="I69" s="6" t="n">
        <x:f>SUMIFS('02b_CSP_Accelerator_Mix'!$H$2:$H$573,'02b_CSP_Accelerator_Mix'!$B$2:$B$573,B69,'02b_CSP_Accelerator_Mix'!$C$2:$C$573,E69,'02b_CSP_Accelerator_Mix'!$D$2:$D$573,D69,'02b_CSP_Accelerator_Mix'!$E$2:$E$573,F69)</x:f>
        <x:v>0.94010585</x:v>
      </x:c>
      <x:c r="J69" s="28" t="n">
        <x:f>H69*I69</x:f>
        <x:v>1308.7806522760047</x:v>
      </x:c>
      <x:c r="K69" s="8" t="str">
        <x:f>IFERROR(INDEX('02x_Accelerator_Catalog'!$D$2:$D$11,MATCH(F69,'02x_Accelerator_Catalog'!$B$2:$B$11,0)),"")</x:f>
      </x:c>
      <x:c r="L69" s="7" t="str">
        <x:f>IF(K69&gt;0,J69*1000/K69,"")</x:f>
      </x:c>
      <x:c r="M69" s="5" t="inlineStr">
        <x:is>
          <x:t xml:space="preserve">epoch_csp_chip_quantity_latest</x:t>
        </x:is>
      </x:c>
      <x:c r="N69" s="5" t="inlineStr">
        <x:is>
          <x:t xml:space="preserve">Extensible long-format output: add a new accelerator row in 02b and map it in 02x_Accelerator_Catalog to extend this table.</x:t>
        </x:is>
      </x:c>
    </x:row>
    <x:row r="70">
      <x:c r="A70" s="5" t="str">
        <x:f>B70&amp;"|"&amp;C70&amp;"|"&amp;D70&amp;"|"&amp;E70&amp;"|"&amp;F70</x:f>
        <x:v>Bear|Anthropic|2030|Amazon|B200/B300 class</x:v>
      </x:c>
      <x:c r="B70" s="5" t="inlineStr">
        <x:is>
          <x:t xml:space="preserve">Bear</x:t>
        </x:is>
      </x:c>
      <x:c r="C70" s="5" t="inlineStr">
        <x:is>
          <x:t xml:space="preserve">Anthropic</x:t>
        </x:is>
      </x:c>
      <x:c r="D70" s="5" t="n">
        <x:v>2030</x:v>
      </x:c>
      <x:c r="E70" s="5" t="inlineStr">
        <x:is>
          <x:t xml:space="preserve">Amazon</x:t>
        </x:is>
      </x:c>
      <x:c r="F70" s="5" t="inlineStr">
        <x:is>
          <x:t xml:space="preserve">B200/B300 class</x:t>
        </x:is>
      </x:c>
      <x:c r="G70" s="5" t="str">
        <x:f>IFERROR(INDEX('02x_Accelerator_Catalog'!$C$2:$C$11,MATCH(F70,'02x_Accelerator_Catalog'!$B$2:$B$11,0)),"purpose_or_unbenchmarked")</x:f>
        <x:v>b200_reference</x:v>
      </x:c>
      <x:c r="H70" s="28" t="n">
        <x:f>SUMIFS('02c_AI_CSP_Normalized'!$N$2:$N$305,'02c_AI_CSP_Normalized'!$B$2:$B$305,B70,'02c_AI_CSP_Normalized'!$C$2:$C$305,C70,'02c_AI_CSP_Normalized'!$D$2:$D$305,D70,'02c_AI_CSP_Normalized'!$E$2:$E$305,E70)</x:f>
        <x:v>1678.5043851861205</x:v>
      </x:c>
      <x:c r="I70" s="6" t="n">
        <x:f>SUMIFS('02b_CSP_Accelerator_Mix'!$H$2:$H$573,'02b_CSP_Accelerator_Mix'!$B$2:$B$573,B70,'02b_CSP_Accelerator_Mix'!$C$2:$C$573,E70,'02b_CSP_Accelerator_Mix'!$D$2:$D$573,D70,'02b_CSP_Accelerator_Mix'!$E$2:$E$573,F70)</x:f>
        <x:v>0.01698393</x:v>
      </x:c>
      <x:c r="J70" s="28" t="n">
        <x:f>H70*I70</x:f>
        <x:v>28.50760098269411</x:v>
      </x:c>
      <x:c r="K70" s="8" t="n">
        <x:f>IFERROR(INDEX('02x_Accelerator_Catalog'!$D$2:$D$11,MATCH(F70,'02x_Accelerator_Catalog'!$B$2:$B$11,0)),"")</x:f>
        <x:v>2.17</x:v>
      </x:c>
      <x:c r="L70" s="7" t="n">
        <x:f>IF(K70&gt;0,J70*1000/K70,"")</x:f>
        <x:v>13137.143309997287</x:v>
      </x:c>
      <x:c r="M70" s="5" t="inlineStr">
        <x:is>
          <x:t xml:space="preserve">epoch_csp_chip_quantity_latest</x:t>
        </x:is>
      </x:c>
      <x:c r="N70" s="5" t="inlineStr">
        <x:is>
          <x:t xml:space="preserve">Extensible long-format output: add a new accelerator row in 02b and map it in 02x_Accelerator_Catalog to extend this table.</x:t>
        </x:is>
      </x:c>
    </x:row>
    <x:row r="71">
      <x:c r="A71" s="5" t="str">
        <x:f>B71&amp;"|"&amp;C71&amp;"|"&amp;D71&amp;"|"&amp;E71&amp;"|"&amp;F71</x:f>
        <x:v>Bear|Anthropic|2030|Amazon|H100/H200/A100 class</x:v>
      </x:c>
      <x:c r="B71" s="5" t="inlineStr">
        <x:is>
          <x:t xml:space="preserve">Bear</x:t>
        </x:is>
      </x:c>
      <x:c r="C71" s="5" t="inlineStr">
        <x:is>
          <x:t xml:space="preserve">Anthropic</x:t>
        </x:is>
      </x:c>
      <x:c r="D71" s="5" t="n">
        <x:v>2030</x:v>
      </x:c>
      <x:c r="E71" s="5" t="inlineStr">
        <x:is>
          <x:t xml:space="preserve">Amazon</x:t>
        </x:is>
      </x:c>
      <x:c r="F71" s="5" t="inlineStr">
        <x:is>
          <x:t xml:space="preserve">H100/H200/A100 class</x:t>
        </x:is>
      </x:c>
      <x:c r="G71" s="5" t="str">
        <x:f>IFERROR(INDEX('02x_Accelerator_Catalog'!$C$2:$C$11,MATCH(F71,'02x_Accelerator_Catalog'!$B$2:$B$11,0)),"purpose_or_unbenchmarked")</x:f>
        <x:v>h200_reference</x:v>
      </x:c>
      <x:c r="H71" s="28" t="n">
        <x:f>SUMIFS('02c_AI_CSP_Normalized'!$N$2:$N$305,'02c_AI_CSP_Normalized'!$B$2:$B$305,B71,'02c_AI_CSP_Normalized'!$C$2:$C$305,C71,'02c_AI_CSP_Normalized'!$D$2:$D$305,D71,'02c_AI_CSP_Normalized'!$E$2:$E$305,E71)</x:f>
        <x:v>1678.5043851861205</x:v>
      </x:c>
      <x:c r="I71" s="6" t="n">
        <x:f>SUMIFS('02b_CSP_Accelerator_Mix'!$H$2:$H$573,'02b_CSP_Accelerator_Mix'!$B$2:$B$573,B71,'02b_CSP_Accelerator_Mix'!$C$2:$C$573,E71,'02b_CSP_Accelerator_Mix'!$D$2:$D$573,D71,'02b_CSP_Accelerator_Mix'!$E$2:$E$573,F71)</x:f>
        <x:v>0.04291022</x:v>
      </x:c>
      <x:c r="J71" s="28" t="n">
        <x:f>H71*I71</x:f>
        <x:v>72.02499243930117</x:v>
      </x:c>
      <x:c r="K71" s="8" t="n">
        <x:f>IFERROR(INDEX('02x_Accelerator_Catalog'!$D$2:$D$11,MATCH(F71,'02x_Accelerator_Catalog'!$B$2:$B$11,0)),"")</x:f>
        <x:v>1.73</x:v>
      </x:c>
      <x:c r="L71" s="7" t="n">
        <x:f>IF(K71&gt;0,J71*1000/K71,"")</x:f>
        <x:v>41632.94360653247</x:v>
      </x:c>
      <x:c r="M71" s="5" t="inlineStr">
        <x:is>
          <x:t xml:space="preserve">epoch_csp_chip_quantity_latest</x:t>
        </x:is>
      </x:c>
      <x:c r="N71" s="5" t="inlineStr">
        <x:is>
          <x:t xml:space="preserve">Extensible long-format output: add a new accelerator row in 02b and map it in 02x_Accelerator_Catalog to extend this table.</x:t>
        </x:is>
      </x:c>
    </x:row>
    <x:row r="72">
      <x:c r="A72" s="5" t="str">
        <x:f>B72&amp;"|"&amp;C72&amp;"|"&amp;D72&amp;"|"&amp;E72&amp;"|"&amp;F72</x:f>
        <x:v>Bear|Anthropic|2030|Amazon|Trainium</x:v>
      </x:c>
      <x:c r="B72" s="5" t="inlineStr">
        <x:is>
          <x:t xml:space="preserve">Bear</x:t>
        </x:is>
      </x:c>
      <x:c r="C72" s="5" t="inlineStr">
        <x:is>
          <x:t xml:space="preserve">Anthropic</x:t>
        </x:is>
      </x:c>
      <x:c r="D72" s="5" t="n">
        <x:v>2030</x:v>
      </x:c>
      <x:c r="E72" s="5" t="inlineStr">
        <x:is>
          <x:t xml:space="preserve">Amazon</x:t>
        </x:is>
      </x:c>
      <x:c r="F72" s="5" t="inlineStr">
        <x:is>
          <x:t xml:space="preserve">Trainium</x:t>
        </x:is>
      </x:c>
      <x:c r="G72" s="5" t="str">
        <x:f>IFERROR(INDEX('02x_Accelerator_Catalog'!$C$2:$C$11,MATCH(F72,'02x_Accelerator_Catalog'!$B$2:$B$11,0)),"purpose_or_unbenchmarked")</x:f>
        <x:v>purpose_or_unbenchmarked</x:v>
      </x:c>
      <x:c r="H72" s="28" t="n">
        <x:f>SUMIFS('02c_AI_CSP_Normalized'!$N$2:$N$305,'02c_AI_CSP_Normalized'!$B$2:$B$305,B72,'02c_AI_CSP_Normalized'!$C$2:$C$305,C72,'02c_AI_CSP_Normalized'!$D$2:$D$305,D72,'02c_AI_CSP_Normalized'!$E$2:$E$305,E72)</x:f>
        <x:v>1678.5043851861205</x:v>
      </x:c>
      <x:c r="I72" s="6" t="n">
        <x:f>SUMIFS('02b_CSP_Accelerator_Mix'!$H$2:$H$573,'02b_CSP_Accelerator_Mix'!$B$2:$B$573,B72,'02b_CSP_Accelerator_Mix'!$C$2:$C$573,E72,'02b_CSP_Accelerator_Mix'!$D$2:$D$573,D72,'02b_CSP_Accelerator_Mix'!$E$2:$E$573,F72)</x:f>
        <x:v>0.94010585</x:v>
      </x:c>
      <x:c r="J72" s="28" t="n">
        <x:f>H72*I72</x:f>
        <x:v>1577.9717917641253</x:v>
      </x:c>
      <x:c r="K72" s="8" t="str">
        <x:f>IFERROR(INDEX('02x_Accelerator_Catalog'!$D$2:$D$11,MATCH(F72,'02x_Accelerator_Catalog'!$B$2:$B$11,0)),"")</x:f>
      </x:c>
      <x:c r="L72" s="7" t="str">
        <x:f>IF(K72&gt;0,J72*1000/K72,"")</x:f>
      </x:c>
      <x:c r="M72" s="5" t="inlineStr">
        <x:is>
          <x:t xml:space="preserve">epoch_csp_chip_quantity_latest</x:t>
        </x:is>
      </x:c>
      <x:c r="N72" s="5" t="inlineStr">
        <x:is>
          <x:t xml:space="preserve">Extensible long-format output: add a new accelerator row in 02b and map it in 02x_Accelerator_Catalog to extend this table.</x:t>
        </x:is>
      </x:c>
    </x:row>
    <x:row r="73">
      <x:c r="A73" s="5" t="str">
        <x:f>B73&amp;"|"&amp;C73&amp;"|"&amp;D73&amp;"|"&amp;E73&amp;"|"&amp;F73</x:f>
        <x:v>Base|Anthropic|2030|Amazon|B200/B300 class</x:v>
      </x:c>
      <x:c r="B73" s="5" t="inlineStr">
        <x:is>
          <x:t xml:space="preserve">Base</x:t>
        </x:is>
      </x:c>
      <x:c r="C73" s="5" t="inlineStr">
        <x:is>
          <x:t xml:space="preserve">Anthropic</x:t>
        </x:is>
      </x:c>
      <x:c r="D73" s="5" t="n">
        <x:v>2030</x:v>
      </x:c>
      <x:c r="E73" s="5" t="inlineStr">
        <x:is>
          <x:t xml:space="preserve">Amazon</x:t>
        </x:is>
      </x:c>
      <x:c r="F73" s="5" t="inlineStr">
        <x:is>
          <x:t xml:space="preserve">B200/B300 class</x:t>
        </x:is>
      </x:c>
      <x:c r="G73" s="5" t="str">
        <x:f>IFERROR(INDEX('02x_Accelerator_Catalog'!$C$2:$C$11,MATCH(F73,'02x_Accelerator_Catalog'!$B$2:$B$11,0)),"purpose_or_unbenchmarked")</x:f>
        <x:v>b200_reference</x:v>
      </x:c>
      <x:c r="H73" s="28" t="n">
        <x:f>SUMIFS('02c_AI_CSP_Normalized'!$N$2:$N$305,'02c_AI_CSP_Normalized'!$B$2:$B$305,B73,'02c_AI_CSP_Normalized'!$C$2:$C$305,C73,'02c_AI_CSP_Normalized'!$D$2:$D$305,D73,'02c_AI_CSP_Normalized'!$E$2:$E$305,E73)</x:f>
        <x:v>2366.793559594216</x:v>
      </x:c>
      <x:c r="I73" s="6" t="n">
        <x:f>SUMIFS('02b_CSP_Accelerator_Mix'!$H$2:$H$573,'02b_CSP_Accelerator_Mix'!$B$2:$B$573,B73,'02b_CSP_Accelerator_Mix'!$C$2:$C$573,E73,'02b_CSP_Accelerator_Mix'!$D$2:$D$573,D73,'02b_CSP_Accelerator_Mix'!$E$2:$E$573,F73)</x:f>
        <x:v>0.01698393</x:v>
      </x:c>
      <x:c r="J73" s="28" t="n">
        <x:f>H73*I73</x:f>
        <x:v>40.197456140598995</x:v>
      </x:c>
      <x:c r="K73" s="8" t="n">
        <x:f>IFERROR(INDEX('02x_Accelerator_Catalog'!$D$2:$D$11,MATCH(F73,'02x_Accelerator_Catalog'!$B$2:$B$11,0)),"")</x:f>
        <x:v>2.17</x:v>
      </x:c>
      <x:c r="L73" s="7" t="n">
        <x:f>IF(K73&gt;0,J73*1000/K73,"")</x:f>
        <x:v>18524.173336681564</x:v>
      </x:c>
      <x:c r="M73" s="5" t="inlineStr">
        <x:is>
          <x:t xml:space="preserve">epoch_csp_chip_quantity_latest</x:t>
        </x:is>
      </x:c>
      <x:c r="N73" s="5" t="inlineStr">
        <x:is>
          <x:t xml:space="preserve">Extensible long-format output: add a new accelerator row in 02b and map it in 02x_Accelerator_Catalog to extend this table.</x:t>
        </x:is>
      </x:c>
    </x:row>
    <x:row r="74">
      <x:c r="A74" s="5" t="str">
        <x:f>B74&amp;"|"&amp;C74&amp;"|"&amp;D74&amp;"|"&amp;E74&amp;"|"&amp;F74</x:f>
        <x:v>Base|Anthropic|2030|Amazon|H100/H200/A100 class</x:v>
      </x:c>
      <x:c r="B74" s="5" t="inlineStr">
        <x:is>
          <x:t xml:space="preserve">Base</x:t>
        </x:is>
      </x:c>
      <x:c r="C74" s="5" t="inlineStr">
        <x:is>
          <x:t xml:space="preserve">Anthropic</x:t>
        </x:is>
      </x:c>
      <x:c r="D74" s="5" t="n">
        <x:v>2030</x:v>
      </x:c>
      <x:c r="E74" s="5" t="inlineStr">
        <x:is>
          <x:t xml:space="preserve">Amazon</x:t>
        </x:is>
      </x:c>
      <x:c r="F74" s="5" t="inlineStr">
        <x:is>
          <x:t xml:space="preserve">H100/H200/A100 class</x:t>
        </x:is>
      </x:c>
      <x:c r="G74" s="5" t="str">
        <x:f>IFERROR(INDEX('02x_Accelerator_Catalog'!$C$2:$C$11,MATCH(F74,'02x_Accelerator_Catalog'!$B$2:$B$11,0)),"purpose_or_unbenchmarked")</x:f>
        <x:v>h200_reference</x:v>
      </x:c>
      <x:c r="H74" s="28" t="n">
        <x:f>SUMIFS('02c_AI_CSP_Normalized'!$N$2:$N$305,'02c_AI_CSP_Normalized'!$B$2:$B$305,B74,'02c_AI_CSP_Normalized'!$C$2:$C$305,C74,'02c_AI_CSP_Normalized'!$D$2:$D$305,D74,'02c_AI_CSP_Normalized'!$E$2:$E$305,E74)</x:f>
        <x:v>2366.793559594216</x:v>
      </x:c>
      <x:c r="I74" s="6" t="n">
        <x:f>SUMIFS('02b_CSP_Accelerator_Mix'!$H$2:$H$573,'02b_CSP_Accelerator_Mix'!$B$2:$B$573,B74,'02b_CSP_Accelerator_Mix'!$C$2:$C$573,E74,'02b_CSP_Accelerator_Mix'!$D$2:$D$573,D74,'02b_CSP_Accelerator_Mix'!$E$2:$E$573,F74)</x:f>
        <x:v>0.04291022</x:v>
      </x:c>
      <x:c r="J74" s="28" t="n">
        <x:f>H74*I74</x:f>
        <x:v>101.5596323367709</x:v>
      </x:c>
      <x:c r="K74" s="8" t="n">
        <x:f>IFERROR(INDEX('02x_Accelerator_Catalog'!$D$2:$D$11,MATCH(F74,'02x_Accelerator_Catalog'!$B$2:$B$11,0)),"")</x:f>
        <x:v>1.73</x:v>
      </x:c>
      <x:c r="L74" s="7" t="n">
        <x:f>IF(K74&gt;0,J74*1000/K74,"")</x:f>
        <x:v>58704.989790040985</x:v>
      </x:c>
      <x:c r="M74" s="5" t="inlineStr">
        <x:is>
          <x:t xml:space="preserve">epoch_csp_chip_quantity_latest</x:t>
        </x:is>
      </x:c>
      <x:c r="N74" s="5" t="inlineStr">
        <x:is>
          <x:t xml:space="preserve">Extensible long-format output: add a new accelerator row in 02b and map it in 02x_Accelerator_Catalog to extend this table.</x:t>
        </x:is>
      </x:c>
    </x:row>
    <x:row r="75">
      <x:c r="A75" s="5" t="str">
        <x:f>B75&amp;"|"&amp;C75&amp;"|"&amp;D75&amp;"|"&amp;E75&amp;"|"&amp;F75</x:f>
        <x:v>Base|Anthropic|2030|Amazon|Trainium</x:v>
      </x:c>
      <x:c r="B75" s="5" t="inlineStr">
        <x:is>
          <x:t xml:space="preserve">Base</x:t>
        </x:is>
      </x:c>
      <x:c r="C75" s="5" t="inlineStr">
        <x:is>
          <x:t xml:space="preserve">Anthropic</x:t>
        </x:is>
      </x:c>
      <x:c r="D75" s="5" t="n">
        <x:v>2030</x:v>
      </x:c>
      <x:c r="E75" s="5" t="inlineStr">
        <x:is>
          <x:t xml:space="preserve">Amazon</x:t>
        </x:is>
      </x:c>
      <x:c r="F75" s="5" t="inlineStr">
        <x:is>
          <x:t xml:space="preserve">Trainium</x:t>
        </x:is>
      </x:c>
      <x:c r="G75" s="5" t="str">
        <x:f>IFERROR(INDEX('02x_Accelerator_Catalog'!$C$2:$C$11,MATCH(F75,'02x_Accelerator_Catalog'!$B$2:$B$11,0)),"purpose_or_unbenchmarked")</x:f>
        <x:v>purpose_or_unbenchmarked</x:v>
      </x:c>
      <x:c r="H75" s="28" t="n">
        <x:f>SUMIFS('02c_AI_CSP_Normalized'!$N$2:$N$305,'02c_AI_CSP_Normalized'!$B$2:$B$305,B75,'02c_AI_CSP_Normalized'!$C$2:$C$305,C75,'02c_AI_CSP_Normalized'!$D$2:$D$305,D75,'02c_AI_CSP_Normalized'!$E$2:$E$305,E75)</x:f>
        <x:v>2366.793559594216</x:v>
      </x:c>
      <x:c r="I75" s="6" t="n">
        <x:f>SUMIFS('02b_CSP_Accelerator_Mix'!$H$2:$H$573,'02b_CSP_Accelerator_Mix'!$B$2:$B$573,B75,'02b_CSP_Accelerator_Mix'!$C$2:$C$573,E75,'02b_CSP_Accelerator_Mix'!$D$2:$D$573,D75,'02b_CSP_Accelerator_Mix'!$E$2:$E$573,F75)</x:f>
        <x:v>0.94010585</x:v>
      </x:c>
      <x:c r="J75" s="28" t="n">
        <x:f>H75*I75</x:f>
        <x:v>2225.036471116846</x:v>
      </x:c>
      <x:c r="K75" s="8" t="str">
        <x:f>IFERROR(INDEX('02x_Accelerator_Catalog'!$D$2:$D$11,MATCH(F75,'02x_Accelerator_Catalog'!$B$2:$B$11,0)),"")</x:f>
      </x:c>
      <x:c r="L75" s="7" t="str">
        <x:f>IF(K75&gt;0,J75*1000/K75,"")</x:f>
      </x:c>
      <x:c r="M75" s="5" t="inlineStr">
        <x:is>
          <x:t xml:space="preserve">epoch_csp_chip_quantity_latest</x:t>
        </x:is>
      </x:c>
      <x:c r="N75" s="5" t="inlineStr">
        <x:is>
          <x:t xml:space="preserve">Extensible long-format output: add a new accelerator row in 02b and map it in 02x_Accelerator_Catalog to extend this table.</x:t>
        </x:is>
      </x:c>
    </x:row>
    <x:row r="76">
      <x:c r="A76" s="5" t="str">
        <x:f>B76&amp;"|"&amp;C76&amp;"|"&amp;D76&amp;"|"&amp;E76&amp;"|"&amp;F76</x:f>
        <x:v>Bull|Anthropic|2030|Amazon|B200/B300 class</x:v>
      </x:c>
      <x:c r="B76" s="5" t="inlineStr">
        <x:is>
          <x:t xml:space="preserve">Bull</x:t>
        </x:is>
      </x:c>
      <x:c r="C76" s="5" t="inlineStr">
        <x:is>
          <x:t xml:space="preserve">Anthropic</x:t>
        </x:is>
      </x:c>
      <x:c r="D76" s="5" t="n">
        <x:v>2030</x:v>
      </x:c>
      <x:c r="E76" s="5" t="inlineStr">
        <x:is>
          <x:t xml:space="preserve">Amazon</x:t>
        </x:is>
      </x:c>
      <x:c r="F76" s="5" t="inlineStr">
        <x:is>
          <x:t xml:space="preserve">B200/B300 class</x:t>
        </x:is>
      </x:c>
      <x:c r="G76" s="5" t="str">
        <x:f>IFERROR(INDEX('02x_Accelerator_Catalog'!$C$2:$C$11,MATCH(F76,'02x_Accelerator_Catalog'!$B$2:$B$11,0)),"purpose_or_unbenchmarked")</x:f>
        <x:v>b200_reference</x:v>
      </x:c>
      <x:c r="H76" s="28" t="n">
        <x:f>SUMIFS('02c_AI_CSP_Normalized'!$N$2:$N$305,'02c_AI_CSP_Normalized'!$B$2:$B$305,B76,'02c_AI_CSP_Normalized'!$C$2:$C$305,C76,'02c_AI_CSP_Normalized'!$D$2:$D$305,D76,'02c_AI_CSP_Normalized'!$E$2:$E$305,E76)</x:f>
        <x:v>3094.7424903097362</x:v>
      </x:c>
      <x:c r="I76" s="6" t="n">
        <x:f>SUMIFS('02b_CSP_Accelerator_Mix'!$H$2:$H$573,'02b_CSP_Accelerator_Mix'!$B$2:$B$573,B76,'02b_CSP_Accelerator_Mix'!$C$2:$C$573,E76,'02b_CSP_Accelerator_Mix'!$D$2:$D$573,D76,'02b_CSP_Accelerator_Mix'!$E$2:$E$573,F76)</x:f>
        <x:v>0.01698393</x:v>
      </x:c>
      <x:c r="J76" s="28" t="n">
        <x:f>H76*I76</x:f>
        <x:v>52.560889823446246</x:v>
      </x:c>
      <x:c r="K76" s="8" t="n">
        <x:f>IFERROR(INDEX('02x_Accelerator_Catalog'!$D$2:$D$11,MATCH(F76,'02x_Accelerator_Catalog'!$B$2:$B$11,0)),"")</x:f>
        <x:v>2.17</x:v>
      </x:c>
      <x:c r="L76" s="7" t="n">
        <x:f>IF(K76&gt;0,J76*1000/K76,"")</x:f>
        <x:v>24221.6082135697</x:v>
      </x:c>
      <x:c r="M76" s="5" t="inlineStr">
        <x:is>
          <x:t xml:space="preserve">epoch_csp_chip_quantity_latest</x:t>
        </x:is>
      </x:c>
      <x:c r="N76" s="5" t="inlineStr">
        <x:is>
          <x:t xml:space="preserve">Extensible long-format output: add a new accelerator row in 02b and map it in 02x_Accelerator_Catalog to extend this table.</x:t>
        </x:is>
      </x:c>
    </x:row>
    <x:row r="77">
      <x:c r="A77" s="5" t="str">
        <x:f>B77&amp;"|"&amp;C77&amp;"|"&amp;D77&amp;"|"&amp;E77&amp;"|"&amp;F77</x:f>
        <x:v>Bull|Anthropic|2030|Amazon|H100/H200/A100 class</x:v>
      </x:c>
      <x:c r="B77" s="5" t="inlineStr">
        <x:is>
          <x:t xml:space="preserve">Bull</x:t>
        </x:is>
      </x:c>
      <x:c r="C77" s="5" t="inlineStr">
        <x:is>
          <x:t xml:space="preserve">Anthropic</x:t>
        </x:is>
      </x:c>
      <x:c r="D77" s="5" t="n">
        <x:v>2030</x:v>
      </x:c>
      <x:c r="E77" s="5" t="inlineStr">
        <x:is>
          <x:t xml:space="preserve">Amazon</x:t>
        </x:is>
      </x:c>
      <x:c r="F77" s="5" t="inlineStr">
        <x:is>
          <x:t xml:space="preserve">H100/H200/A100 class</x:t>
        </x:is>
      </x:c>
      <x:c r="G77" s="5" t="str">
        <x:f>IFERROR(INDEX('02x_Accelerator_Catalog'!$C$2:$C$11,MATCH(F77,'02x_Accelerator_Catalog'!$B$2:$B$11,0)),"purpose_or_unbenchmarked")</x:f>
        <x:v>h200_reference</x:v>
      </x:c>
      <x:c r="H77" s="28" t="n">
        <x:f>SUMIFS('02c_AI_CSP_Normalized'!$N$2:$N$305,'02c_AI_CSP_Normalized'!$B$2:$B$305,B77,'02c_AI_CSP_Normalized'!$C$2:$C$305,C77,'02c_AI_CSP_Normalized'!$D$2:$D$305,D77,'02c_AI_CSP_Normalized'!$E$2:$E$305,E77)</x:f>
        <x:v>3094.7424903097362</x:v>
      </x:c>
      <x:c r="I77" s="6" t="n">
        <x:f>SUMIFS('02b_CSP_Accelerator_Mix'!$H$2:$H$573,'02b_CSP_Accelerator_Mix'!$B$2:$B$573,B77,'02b_CSP_Accelerator_Mix'!$C$2:$C$573,E77,'02b_CSP_Accelerator_Mix'!$D$2:$D$573,D77,'02b_CSP_Accelerator_Mix'!$E$2:$E$573,F77)</x:f>
        <x:v>0.04291022</x:v>
      </x:c>
      <x:c r="J77" s="28" t="n">
        <x:f>H77*I77</x:f>
        <x:v>132.79608110253864</x:v>
      </x:c>
      <x:c r="K77" s="8" t="n">
        <x:f>IFERROR(INDEX('02x_Accelerator_Catalog'!$D$2:$D$11,MATCH(F77,'02x_Accelerator_Catalog'!$B$2:$B$11,0)),"")</x:f>
        <x:v>1.73</x:v>
      </x:c>
      <x:c r="L77" s="7" t="n">
        <x:f>IF(K77&gt;0,J77*1000/K77,"")</x:f>
        <x:v>76760.74052169864</x:v>
      </x:c>
      <x:c r="M77" s="5" t="inlineStr">
        <x:is>
          <x:t xml:space="preserve">epoch_csp_chip_quantity_latest</x:t>
        </x:is>
      </x:c>
      <x:c r="N77" s="5" t="inlineStr">
        <x:is>
          <x:t xml:space="preserve">Extensible long-format output: add a new accelerator row in 02b and map it in 02x_Accelerator_Catalog to extend this table.</x:t>
        </x:is>
      </x:c>
    </x:row>
    <x:row r="78">
      <x:c r="A78" s="5" t="str">
        <x:f>B78&amp;"|"&amp;C78&amp;"|"&amp;D78&amp;"|"&amp;E78&amp;"|"&amp;F78</x:f>
        <x:v>Bull|Anthropic|2030|Amazon|Trainium</x:v>
      </x:c>
      <x:c r="B78" s="5" t="inlineStr">
        <x:is>
          <x:t xml:space="preserve">Bull</x:t>
        </x:is>
      </x:c>
      <x:c r="C78" s="5" t="inlineStr">
        <x:is>
          <x:t xml:space="preserve">Anthropic</x:t>
        </x:is>
      </x:c>
      <x:c r="D78" s="5" t="n">
        <x:v>2030</x:v>
      </x:c>
      <x:c r="E78" s="5" t="inlineStr">
        <x:is>
          <x:t xml:space="preserve">Amazon</x:t>
        </x:is>
      </x:c>
      <x:c r="F78" s="5" t="inlineStr">
        <x:is>
          <x:t xml:space="preserve">Trainium</x:t>
        </x:is>
      </x:c>
      <x:c r="G78" s="5" t="str">
        <x:f>IFERROR(INDEX('02x_Accelerator_Catalog'!$C$2:$C$11,MATCH(F78,'02x_Accelerator_Catalog'!$B$2:$B$11,0)),"purpose_or_unbenchmarked")</x:f>
        <x:v>purpose_or_unbenchmarked</x:v>
      </x:c>
      <x:c r="H78" s="28" t="n">
        <x:f>SUMIFS('02c_AI_CSP_Normalized'!$N$2:$N$305,'02c_AI_CSP_Normalized'!$B$2:$B$305,B78,'02c_AI_CSP_Normalized'!$C$2:$C$305,C78,'02c_AI_CSP_Normalized'!$D$2:$D$305,D78,'02c_AI_CSP_Normalized'!$E$2:$E$305,E78)</x:f>
        <x:v>3094.7424903097362</x:v>
      </x:c>
      <x:c r="I78" s="6" t="n">
        <x:f>SUMIFS('02b_CSP_Accelerator_Mix'!$H$2:$H$573,'02b_CSP_Accelerator_Mix'!$B$2:$B$573,B78,'02b_CSP_Accelerator_Mix'!$C$2:$C$573,E78,'02b_CSP_Accelerator_Mix'!$D$2:$D$573,D78,'02b_CSP_Accelerator_Mix'!$E$2:$E$573,F78)</x:f>
        <x:v>0.94010585</x:v>
      </x:c>
      <x:c r="J78" s="28" t="n">
        <x:f>H78*I78</x:f>
        <x:v>2909.385519383751</x:v>
      </x:c>
      <x:c r="K78" s="8" t="str">
        <x:f>IFERROR(INDEX('02x_Accelerator_Catalog'!$D$2:$D$11,MATCH(F78,'02x_Accelerator_Catalog'!$B$2:$B$11,0)),"")</x:f>
      </x:c>
      <x:c r="L78" s="7" t="str">
        <x:f>IF(K78&gt;0,J78*1000/K78,"")</x:f>
      </x:c>
      <x:c r="M78" s="5" t="inlineStr">
        <x:is>
          <x:t xml:space="preserve">epoch_csp_chip_quantity_latest</x:t>
        </x:is>
      </x:c>
      <x:c r="N78" s="5" t="inlineStr">
        <x:is>
          <x:t xml:space="preserve">Extensible long-format output: add a new accelerator row in 02b and map it in 02x_Accelerator_Catalog to extend this table.</x:t>
        </x:is>
      </x:c>
    </x:row>
    <x:row r="79">
      <x:c r="A79" s="5" t="str">
        <x:f>B79&amp;"|"&amp;C79&amp;"|"&amp;D79&amp;"|"&amp;E79&amp;"|"&amp;F79</x:f>
        <x:v>Grid-Constrained / Efficiency-Upside|Anthropic|2030|Amazon|B200/B300 class</x:v>
      </x:c>
      <x:c r="B79" s="5" t="inlineStr">
        <x:is>
          <x:t xml:space="preserve">Grid-Constrained / Efficiency-Upside</x:t>
        </x:is>
      </x:c>
      <x:c r="C79" s="5" t="inlineStr">
        <x:is>
          <x:t xml:space="preserve">Anthropic</x:t>
        </x:is>
      </x:c>
      <x:c r="D79" s="5" t="n">
        <x:v>2030</x:v>
      </x:c>
      <x:c r="E79" s="5" t="inlineStr">
        <x:is>
          <x:t xml:space="preserve">Amazon</x:t>
        </x:is>
      </x:c>
      <x:c r="F79" s="5" t="inlineStr">
        <x:is>
          <x:t xml:space="preserve">B200/B300 class</x:t>
        </x:is>
      </x:c>
      <x:c r="G79" s="5" t="str">
        <x:f>IFERROR(INDEX('02x_Accelerator_Catalog'!$C$2:$C$11,MATCH(F79,'02x_Accelerator_Catalog'!$B$2:$B$11,0)),"purpose_or_unbenchmarked")</x:f>
        <x:v>b200_reference</x:v>
      </x:c>
      <x:c r="H79" s="28" t="n">
        <x:f>SUMIFS('02c_AI_CSP_Normalized'!$N$2:$N$305,'02c_AI_CSP_Normalized'!$B$2:$B$305,B79,'02c_AI_CSP_Normalized'!$C$2:$C$305,C79,'02c_AI_CSP_Normalized'!$D$2:$D$305,D79,'02c_AI_CSP_Normalized'!$E$2:$E$305,E79)</x:f>
        <x:v>1796.204413361633</x:v>
      </x:c>
      <x:c r="I79" s="6" t="n">
        <x:f>SUMIFS('02b_CSP_Accelerator_Mix'!$H$2:$H$573,'02b_CSP_Accelerator_Mix'!$B$2:$B$573,B79,'02b_CSP_Accelerator_Mix'!$C$2:$C$573,E79,'02b_CSP_Accelerator_Mix'!$D$2:$D$573,D79,'02b_CSP_Accelerator_Mix'!$E$2:$E$573,F79)</x:f>
        <x:v>0.01698393</x:v>
      </x:c>
      <x:c r="J79" s="28" t="n">
        <x:f>H79*I79</x:f>
        <x:v>30.50661002222504</x:v>
      </x:c>
      <x:c r="K79" s="8" t="n">
        <x:f>IFERROR(INDEX('02x_Accelerator_Catalog'!$D$2:$D$11,MATCH(F79,'02x_Accelerator_Catalog'!$B$2:$B$11,0)),"")</x:f>
        <x:v>2.17</x:v>
      </x:c>
      <x:c r="L79" s="7" t="n">
        <x:f>IF(K79&gt;0,J79*1000/K79,"")</x:f>
        <x:v>14058.34563236177</x:v>
      </x:c>
      <x:c r="M79" s="5" t="inlineStr">
        <x:is>
          <x:t xml:space="preserve">epoch_csp_chip_quantity_latest</x:t>
        </x:is>
      </x:c>
      <x:c r="N79" s="5" t="inlineStr">
        <x:is>
          <x:t xml:space="preserve">Extensible long-format output: add a new accelerator row in 02b and map it in 02x_Accelerator_Catalog to extend this table.</x:t>
        </x:is>
      </x:c>
    </x:row>
    <x:row r="80">
      <x:c r="A80" s="5" t="str">
        <x:f>B80&amp;"|"&amp;C80&amp;"|"&amp;D80&amp;"|"&amp;E80&amp;"|"&amp;F80</x:f>
        <x:v>Grid-Constrained / Efficiency-Upside|Anthropic|2030|Amazon|H100/H200/A100 class</x:v>
      </x:c>
      <x:c r="B80" s="5" t="inlineStr">
        <x:is>
          <x:t xml:space="preserve">Grid-Constrained / Efficiency-Upside</x:t>
        </x:is>
      </x:c>
      <x:c r="C80" s="5" t="inlineStr">
        <x:is>
          <x:t xml:space="preserve">Anthropic</x:t>
        </x:is>
      </x:c>
      <x:c r="D80" s="5" t="n">
        <x:v>2030</x:v>
      </x:c>
      <x:c r="E80" s="5" t="inlineStr">
        <x:is>
          <x:t xml:space="preserve">Amazon</x:t>
        </x:is>
      </x:c>
      <x:c r="F80" s="5" t="inlineStr">
        <x:is>
          <x:t xml:space="preserve">H100/H200/A100 class</x:t>
        </x:is>
      </x:c>
      <x:c r="G80" s="5" t="str">
        <x:f>IFERROR(INDEX('02x_Accelerator_Catalog'!$C$2:$C$11,MATCH(F80,'02x_Accelerator_Catalog'!$B$2:$B$11,0)),"purpose_or_unbenchmarked")</x:f>
        <x:v>h200_reference</x:v>
      </x:c>
      <x:c r="H80" s="28" t="n">
        <x:f>SUMIFS('02c_AI_CSP_Normalized'!$N$2:$N$305,'02c_AI_CSP_Normalized'!$B$2:$B$305,B80,'02c_AI_CSP_Normalized'!$C$2:$C$305,C80,'02c_AI_CSP_Normalized'!$D$2:$D$305,D80,'02c_AI_CSP_Normalized'!$E$2:$E$305,E80)</x:f>
        <x:v>1796.204413361633</x:v>
      </x:c>
      <x:c r="I80" s="6" t="n">
        <x:f>SUMIFS('02b_CSP_Accelerator_Mix'!$H$2:$H$573,'02b_CSP_Accelerator_Mix'!$B$2:$B$573,B80,'02b_CSP_Accelerator_Mix'!$C$2:$C$573,E80,'02b_CSP_Accelerator_Mix'!$D$2:$D$573,D80,'02b_CSP_Accelerator_Mix'!$E$2:$E$573,F80)</x:f>
        <x:v>0.04291022</x:v>
      </x:c>
      <x:c r="J80" s="28" t="n">
        <x:f>H80*I80</x:f>
        <x:v>77.07552654231861</x:v>
      </x:c>
      <x:c r="K80" s="8" t="n">
        <x:f>IFERROR(INDEX('02x_Accelerator_Catalog'!$D$2:$D$11,MATCH(F80,'02x_Accelerator_Catalog'!$B$2:$B$11,0)),"")</x:f>
        <x:v>1.73</x:v>
      </x:c>
      <x:c r="L80" s="7" t="n">
        <x:f>IF(K80&gt;0,J80*1000/K80,"")</x:f>
        <x:v>44552.32748110902</x:v>
      </x:c>
      <x:c r="M80" s="5" t="inlineStr">
        <x:is>
          <x:t xml:space="preserve">epoch_csp_chip_quantity_latest</x:t>
        </x:is>
      </x:c>
      <x:c r="N80" s="5" t="inlineStr">
        <x:is>
          <x:t xml:space="preserve">Extensible long-format output: add a new accelerator row in 02b and map it in 02x_Accelerator_Catalog to extend this table.</x:t>
        </x:is>
      </x:c>
    </x:row>
    <x:row r="81">
      <x:c r="A81" s="5" t="str">
        <x:f>B81&amp;"|"&amp;C81&amp;"|"&amp;D81&amp;"|"&amp;E81&amp;"|"&amp;F81</x:f>
        <x:v>Grid-Constrained / Efficiency-Upside|Anthropic|2030|Amazon|Trainium</x:v>
      </x:c>
      <x:c r="B81" s="5" t="inlineStr">
        <x:is>
          <x:t xml:space="preserve">Grid-Constrained / Efficiency-Upside</x:t>
        </x:is>
      </x:c>
      <x:c r="C81" s="5" t="inlineStr">
        <x:is>
          <x:t xml:space="preserve">Anthropic</x:t>
        </x:is>
      </x:c>
      <x:c r="D81" s="5" t="n">
        <x:v>2030</x:v>
      </x:c>
      <x:c r="E81" s="5" t="inlineStr">
        <x:is>
          <x:t xml:space="preserve">Amazon</x:t>
        </x:is>
      </x:c>
      <x:c r="F81" s="5" t="inlineStr">
        <x:is>
          <x:t xml:space="preserve">Trainium</x:t>
        </x:is>
      </x:c>
      <x:c r="G81" s="5" t="str">
        <x:f>IFERROR(INDEX('02x_Accelerator_Catalog'!$C$2:$C$11,MATCH(F81,'02x_Accelerator_Catalog'!$B$2:$B$11,0)),"purpose_or_unbenchmarked")</x:f>
        <x:v>purpose_or_unbenchmarked</x:v>
      </x:c>
      <x:c r="H81" s="28" t="n">
        <x:f>SUMIFS('02c_AI_CSP_Normalized'!$N$2:$N$305,'02c_AI_CSP_Normalized'!$B$2:$B$305,B81,'02c_AI_CSP_Normalized'!$C$2:$C$305,C81,'02c_AI_CSP_Normalized'!$D$2:$D$305,D81,'02c_AI_CSP_Normalized'!$E$2:$E$305,E81)</x:f>
        <x:v>1796.204413361633</x:v>
      </x:c>
      <x:c r="I81" s="6" t="n">
        <x:f>SUMIFS('02b_CSP_Accelerator_Mix'!$H$2:$H$573,'02b_CSP_Accelerator_Mix'!$B$2:$B$573,B81,'02b_CSP_Accelerator_Mix'!$C$2:$C$573,E81,'02b_CSP_Accelerator_Mix'!$D$2:$D$573,D81,'02b_CSP_Accelerator_Mix'!$E$2:$E$573,F81)</x:f>
        <x:v>0.94010585</x:v>
      </x:c>
      <x:c r="J81" s="28" t="n">
        <x:f>H81*I81</x:f>
        <x:v>1688.6222767970894</x:v>
      </x:c>
      <x:c r="K81" s="8" t="str">
        <x:f>IFERROR(INDEX('02x_Accelerator_Catalog'!$D$2:$D$11,MATCH(F81,'02x_Accelerator_Catalog'!$B$2:$B$11,0)),"")</x:f>
      </x:c>
      <x:c r="L81" s="7" t="str">
        <x:f>IF(K81&gt;0,J81*1000/K81,"")</x:f>
      </x:c>
      <x:c r="M81" s="5" t="inlineStr">
        <x:is>
          <x:t xml:space="preserve">epoch_csp_chip_quantity_latest</x:t>
        </x:is>
      </x:c>
      <x:c r="N81" s="5" t="inlineStr">
        <x:is>
          <x:t xml:space="preserve">Extensible long-format output: add a new accelerator row in 02b and map it in 02x_Accelerator_Catalog to extend this table.</x:t>
        </x:is>
      </x:c>
    </x:row>
    <x:row r="82">
      <x:c r="A82" s="5" t="str">
        <x:f>B82&amp;"|"&amp;C82&amp;"|"&amp;D82&amp;"|"&amp;E82&amp;"|"&amp;F82</x:f>
        <x:v>Bear|Anthropic|2026|Fluidstack|TPU</x:v>
      </x:c>
      <x:c r="B82" s="5" t="inlineStr">
        <x:is>
          <x:t xml:space="preserve">Bear</x:t>
        </x:is>
      </x:c>
      <x:c r="C82" s="5" t="inlineStr">
        <x:is>
          <x:t xml:space="preserve">Anthropic</x:t>
        </x:is>
      </x:c>
      <x:c r="D82" s="5" t="n">
        <x:v>2026</x:v>
      </x:c>
      <x:c r="E82" s="5" t="inlineStr">
        <x:is>
          <x:t xml:space="preserve">Fluidstack</x:t>
        </x:is>
      </x:c>
      <x:c r="F82" s="5" t="inlineStr">
        <x:is>
          <x:t xml:space="preserve">TPU</x:t>
        </x:is>
      </x:c>
      <x:c r="G82" s="5" t="str">
        <x:f>IFERROR(INDEX('02x_Accelerator_Catalog'!$C$2:$C$11,MATCH(F82,'02x_Accelerator_Catalog'!$B$2:$B$11,0)),"purpose_or_unbenchmarked")</x:f>
        <x:v>purpose_or_unbenchmarked</x:v>
      </x:c>
      <x:c r="H82" s="28" t="n">
        <x:f>SUMIFS('02c_AI_CSP_Normalized'!$N$2:$N$305,'02c_AI_CSP_Normalized'!$B$2:$B$305,B82,'02c_AI_CSP_Normalized'!$C$2:$C$305,C82,'02c_AI_CSP_Normalized'!$D$2:$D$305,D82,'02c_AI_CSP_Normalized'!$E$2:$E$305,E82)</x:f>
        <x:v>6.78338024837142</x:v>
      </x:c>
      <x:c r="I82" s="6" t="n">
        <x:f>SUMIFS('02b_CSP_Accelerator_Mix'!$H$2:$H$573,'02b_CSP_Accelerator_Mix'!$B$2:$B$573,B82,'02b_CSP_Accelerator_Mix'!$C$2:$C$573,E82,'02b_CSP_Accelerator_Mix'!$D$2:$D$573,D82,'02b_CSP_Accelerator_Mix'!$E$2:$E$573,F82)</x:f>
        <x:v>1</x:v>
      </x:c>
      <x:c r="J82" s="28" t="n">
        <x:f>H82*I82</x:f>
        <x:v>6.78338024837142</x:v>
      </x:c>
      <x:c r="K82" s="8" t="str">
        <x:f>IFERROR(INDEX('02x_Accelerator_Catalog'!$D$2:$D$11,MATCH(F82,'02x_Accelerator_Catalog'!$B$2:$B$11,0)),"")</x:f>
      </x:c>
      <x:c r="L82" s="7" t="str">
        <x:f>IF(K82&gt;0,J82*1000/K82,"")</x:f>
      </x:c>
      <x:c r="M82" s="5" t="inlineStr">
        <x:is>
          <x:t xml:space="preserve">epoch_csp_chip_quantity_latest</x:t>
        </x:is>
      </x:c>
      <x:c r="N82" s="5" t="inlineStr">
        <x:is>
          <x:t xml:space="preserve">Extensible long-format output: add a new accelerator row in 02b and map it in 02x_Accelerator_Catalog to extend this table.</x:t>
        </x:is>
      </x:c>
    </x:row>
    <x:row r="83">
      <x:c r="A83" s="5" t="str">
        <x:f>B83&amp;"|"&amp;C83&amp;"|"&amp;D83&amp;"|"&amp;E83&amp;"|"&amp;F83</x:f>
        <x:v>Base|Anthropic|2026|Fluidstack|TPU</x:v>
      </x:c>
      <x:c r="B83" s="5" t="inlineStr">
        <x:is>
          <x:t xml:space="preserve">Base</x:t>
        </x:is>
      </x:c>
      <x:c r="C83" s="5" t="inlineStr">
        <x:is>
          <x:t xml:space="preserve">Anthropic</x:t>
        </x:is>
      </x:c>
      <x:c r="D83" s="5" t="n">
        <x:v>2026</x:v>
      </x:c>
      <x:c r="E83" s="5" t="inlineStr">
        <x:is>
          <x:t xml:space="preserve">Fluidstack</x:t>
        </x:is>
      </x:c>
      <x:c r="F83" s="5" t="inlineStr">
        <x:is>
          <x:t xml:space="preserve">TPU</x:t>
        </x:is>
      </x:c>
      <x:c r="G83" s="5" t="str">
        <x:f>IFERROR(INDEX('02x_Accelerator_Catalog'!$C$2:$C$11,MATCH(F83,'02x_Accelerator_Catalog'!$B$2:$B$11,0)),"purpose_or_unbenchmarked")</x:f>
        <x:v>purpose_or_unbenchmarked</x:v>
      </x:c>
      <x:c r="H83" s="28" t="n">
        <x:f>SUMIFS('02c_AI_CSP_Normalized'!$N$2:$N$305,'02c_AI_CSP_Normalized'!$B$2:$B$305,B83,'02c_AI_CSP_Normalized'!$C$2:$C$305,C83,'02c_AI_CSP_Normalized'!$D$2:$D$305,D83,'02c_AI_CSP_Normalized'!$E$2:$E$305,E83)</x:f>
        <x:v>8.907469047653132</x:v>
      </x:c>
      <x:c r="I83" s="6" t="n">
        <x:f>SUMIFS('02b_CSP_Accelerator_Mix'!$H$2:$H$573,'02b_CSP_Accelerator_Mix'!$B$2:$B$573,B83,'02b_CSP_Accelerator_Mix'!$C$2:$C$573,E83,'02b_CSP_Accelerator_Mix'!$D$2:$D$573,D83,'02b_CSP_Accelerator_Mix'!$E$2:$E$573,F83)</x:f>
        <x:v>1</x:v>
      </x:c>
      <x:c r="J83" s="28" t="n">
        <x:f>H83*I83</x:f>
        <x:v>8.907469047653132</x:v>
      </x:c>
      <x:c r="K83" s="8" t="str">
        <x:f>IFERROR(INDEX('02x_Accelerator_Catalog'!$D$2:$D$11,MATCH(F83,'02x_Accelerator_Catalog'!$B$2:$B$11,0)),"")</x:f>
      </x:c>
      <x:c r="L83" s="7" t="str">
        <x:f>IF(K83&gt;0,J83*1000/K83,"")</x:f>
      </x:c>
      <x:c r="M83" s="5" t="inlineStr">
        <x:is>
          <x:t xml:space="preserve">epoch_csp_chip_quantity_latest</x:t>
        </x:is>
      </x:c>
      <x:c r="N83" s="5" t="inlineStr">
        <x:is>
          <x:t xml:space="preserve">Extensible long-format output: add a new accelerator row in 02b and map it in 02x_Accelerator_Catalog to extend this table.</x:t>
        </x:is>
      </x:c>
    </x:row>
    <x:row r="84">
      <x:c r="A84" s="5" t="str">
        <x:f>B84&amp;"|"&amp;C84&amp;"|"&amp;D84&amp;"|"&amp;E84&amp;"|"&amp;F84</x:f>
        <x:v>Bull|Anthropic|2026|Fluidstack|TPU</x:v>
      </x:c>
      <x:c r="B84" s="5" t="inlineStr">
        <x:is>
          <x:t xml:space="preserve">Bull</x:t>
        </x:is>
      </x:c>
      <x:c r="C84" s="5" t="inlineStr">
        <x:is>
          <x:t xml:space="preserve">Anthropic</x:t>
        </x:is>
      </x:c>
      <x:c r="D84" s="5" t="n">
        <x:v>2026</x:v>
      </x:c>
      <x:c r="E84" s="5" t="inlineStr">
        <x:is>
          <x:t xml:space="preserve">Fluidstack</x:t>
        </x:is>
      </x:c>
      <x:c r="F84" s="5" t="inlineStr">
        <x:is>
          <x:t xml:space="preserve">TPU</x:t>
        </x:is>
      </x:c>
      <x:c r="G84" s="5" t="str">
        <x:f>IFERROR(INDEX('02x_Accelerator_Catalog'!$C$2:$C$11,MATCH(F84,'02x_Accelerator_Catalog'!$B$2:$B$11,0)),"purpose_or_unbenchmarked")</x:f>
        <x:v>purpose_or_unbenchmarked</x:v>
      </x:c>
      <x:c r="H84" s="28" t="n">
        <x:f>SUMIFS('02c_AI_CSP_Normalized'!$N$2:$N$305,'02c_AI_CSP_Normalized'!$B$2:$B$305,B84,'02c_AI_CSP_Normalized'!$C$2:$C$305,C84,'02c_AI_CSP_Normalized'!$D$2:$D$305,D84,'02c_AI_CSP_Normalized'!$E$2:$E$305,E84)</x:f>
        <x:v>10.252154125103072</x:v>
      </x:c>
      <x:c r="I84" s="6" t="n">
        <x:f>SUMIFS('02b_CSP_Accelerator_Mix'!$H$2:$H$573,'02b_CSP_Accelerator_Mix'!$B$2:$B$573,B84,'02b_CSP_Accelerator_Mix'!$C$2:$C$573,E84,'02b_CSP_Accelerator_Mix'!$D$2:$D$573,D84,'02b_CSP_Accelerator_Mix'!$E$2:$E$573,F84)</x:f>
        <x:v>1</x:v>
      </x:c>
      <x:c r="J84" s="28" t="n">
        <x:f>H84*I84</x:f>
        <x:v>10.252154125103072</x:v>
      </x:c>
      <x:c r="K84" s="8" t="str">
        <x:f>IFERROR(INDEX('02x_Accelerator_Catalog'!$D$2:$D$11,MATCH(F84,'02x_Accelerator_Catalog'!$B$2:$B$11,0)),"")</x:f>
      </x:c>
      <x:c r="L84" s="7" t="str">
        <x:f>IF(K84&gt;0,J84*1000/K84,"")</x:f>
      </x:c>
      <x:c r="M84" s="5" t="inlineStr">
        <x:is>
          <x:t xml:space="preserve">epoch_csp_chip_quantity_latest</x:t>
        </x:is>
      </x:c>
      <x:c r="N84" s="5" t="inlineStr">
        <x:is>
          <x:t xml:space="preserve">Extensible long-format output: add a new accelerator row in 02b and map it in 02x_Accelerator_Catalog to extend this table.</x:t>
        </x:is>
      </x:c>
    </x:row>
    <x:row r="85">
      <x:c r="A85" s="5" t="str">
        <x:f>B85&amp;"|"&amp;C85&amp;"|"&amp;D85&amp;"|"&amp;E85&amp;"|"&amp;F85</x:f>
        <x:v>Grid-Constrained / Efficiency-Upside|Anthropic|2026|Fluidstack|TPU</x:v>
      </x:c>
      <x:c r="B85" s="5" t="inlineStr">
        <x:is>
          <x:t xml:space="preserve">Grid-Constrained / Efficiency-Upside</x:t>
        </x:is>
      </x:c>
      <x:c r="C85" s="5" t="inlineStr">
        <x:is>
          <x:t xml:space="preserve">Anthropic</x:t>
        </x:is>
      </x:c>
      <x:c r="D85" s="5" t="n">
        <x:v>2026</x:v>
      </x:c>
      <x:c r="E85" s="5" t="inlineStr">
        <x:is>
          <x:t xml:space="preserve">Fluidstack</x:t>
        </x:is>
      </x:c>
      <x:c r="F85" s="5" t="inlineStr">
        <x:is>
          <x:t xml:space="preserve">TPU</x:t>
        </x:is>
      </x:c>
      <x:c r="G85" s="5" t="str">
        <x:f>IFERROR(INDEX('02x_Accelerator_Catalog'!$C$2:$C$11,MATCH(F85,'02x_Accelerator_Catalog'!$B$2:$B$11,0)),"purpose_or_unbenchmarked")</x:f>
        <x:v>purpose_or_unbenchmarked</x:v>
      </x:c>
      <x:c r="H85" s="28" t="n">
        <x:f>SUMIFS('02c_AI_CSP_Normalized'!$N$2:$N$305,'02c_AI_CSP_Normalized'!$B$2:$B$305,B85,'02c_AI_CSP_Normalized'!$C$2:$C$305,C85,'02c_AI_CSP_Normalized'!$D$2:$D$305,D85,'02c_AI_CSP_Normalized'!$E$2:$E$305,E85)</x:f>
        <x:v>8.140056161350318</x:v>
      </x:c>
      <x:c r="I85" s="6" t="n">
        <x:f>SUMIFS('02b_CSP_Accelerator_Mix'!$H$2:$H$573,'02b_CSP_Accelerator_Mix'!$B$2:$B$573,B85,'02b_CSP_Accelerator_Mix'!$C$2:$C$573,E85,'02b_CSP_Accelerator_Mix'!$D$2:$D$573,D85,'02b_CSP_Accelerator_Mix'!$E$2:$E$573,F85)</x:f>
        <x:v>1</x:v>
      </x:c>
      <x:c r="J85" s="28" t="n">
        <x:f>H85*I85</x:f>
        <x:v>8.140056161350318</x:v>
      </x:c>
      <x:c r="K85" s="8" t="str">
        <x:f>IFERROR(INDEX('02x_Accelerator_Catalog'!$D$2:$D$11,MATCH(F85,'02x_Accelerator_Catalog'!$B$2:$B$11,0)),"")</x:f>
      </x:c>
      <x:c r="L85" s="7" t="str">
        <x:f>IF(K85&gt;0,J85*1000/K85,"")</x:f>
      </x:c>
      <x:c r="M85" s="5" t="inlineStr">
        <x:is>
          <x:t xml:space="preserve">epoch_csp_chip_quantity_latest</x:t>
        </x:is>
      </x:c>
      <x:c r="N85" s="5" t="inlineStr">
        <x:is>
          <x:t xml:space="preserve">Extensible long-format output: add a new accelerator row in 02b and map it in 02x_Accelerator_Catalog to extend this table.</x:t>
        </x:is>
      </x:c>
    </x:row>
    <x:row r="86">
      <x:c r="A86" s="5" t="str">
        <x:f>B86&amp;"|"&amp;C86&amp;"|"&amp;D86&amp;"|"&amp;E86&amp;"|"&amp;F86</x:f>
        <x:v>Bear|Anthropic|2027|Fluidstack|TPU</x:v>
      </x:c>
      <x:c r="B86" s="5" t="inlineStr">
        <x:is>
          <x:t xml:space="preserve">Bear</x:t>
        </x:is>
      </x:c>
      <x:c r="C86" s="5" t="inlineStr">
        <x:is>
          <x:t xml:space="preserve">Anthropic</x:t>
        </x:is>
      </x:c>
      <x:c r="D86" s="5" t="n">
        <x:v>2027</x:v>
      </x:c>
      <x:c r="E86" s="5" t="inlineStr">
        <x:is>
          <x:t xml:space="preserve">Fluidstack</x:t>
        </x:is>
      </x:c>
      <x:c r="F86" s="5" t="inlineStr">
        <x:is>
          <x:t xml:space="preserve">TPU</x:t>
        </x:is>
      </x:c>
      <x:c r="G86" s="5" t="str">
        <x:f>IFERROR(INDEX('02x_Accelerator_Catalog'!$C$2:$C$11,MATCH(F86,'02x_Accelerator_Catalog'!$B$2:$B$11,0)),"purpose_or_unbenchmarked")</x:f>
        <x:v>purpose_or_unbenchmarked</x:v>
      </x:c>
      <x:c r="H86" s="28" t="n">
        <x:f>SUMIFS('02c_AI_CSP_Normalized'!$N$2:$N$305,'02c_AI_CSP_Normalized'!$B$2:$B$305,B86,'02c_AI_CSP_Normalized'!$C$2:$C$305,C86,'02c_AI_CSP_Normalized'!$D$2:$D$305,D86,'02c_AI_CSP_Normalized'!$E$2:$E$305,E86)</x:f>
        <x:v>63.425649407600396</x:v>
      </x:c>
      <x:c r="I86" s="6" t="n">
        <x:f>SUMIFS('02b_CSP_Accelerator_Mix'!$H$2:$H$573,'02b_CSP_Accelerator_Mix'!$B$2:$B$573,B86,'02b_CSP_Accelerator_Mix'!$C$2:$C$573,E86,'02b_CSP_Accelerator_Mix'!$D$2:$D$573,D86,'02b_CSP_Accelerator_Mix'!$E$2:$E$573,F86)</x:f>
        <x:v>1</x:v>
      </x:c>
      <x:c r="J86" s="28" t="n">
        <x:f>H86*I86</x:f>
        <x:v>63.425649407600396</x:v>
      </x:c>
      <x:c r="K86" s="8" t="str">
        <x:f>IFERROR(INDEX('02x_Accelerator_Catalog'!$D$2:$D$11,MATCH(F86,'02x_Accelerator_Catalog'!$B$2:$B$11,0)),"")</x:f>
      </x:c>
      <x:c r="L86" s="7" t="str">
        <x:f>IF(K86&gt;0,J86*1000/K86,"")</x:f>
      </x:c>
      <x:c r="M86" s="5" t="inlineStr">
        <x:is>
          <x:t xml:space="preserve">epoch_csp_chip_quantity_latest</x:t>
        </x:is>
      </x:c>
      <x:c r="N86" s="5" t="inlineStr">
        <x:is>
          <x:t xml:space="preserve">Extensible long-format output: add a new accelerator row in 02b and map it in 02x_Accelerator_Catalog to extend this table.</x:t>
        </x:is>
      </x:c>
    </x:row>
    <x:row r="87">
      <x:c r="A87" s="5" t="str">
        <x:f>B87&amp;"|"&amp;C87&amp;"|"&amp;D87&amp;"|"&amp;E87&amp;"|"&amp;F87</x:f>
        <x:v>Base|Anthropic|2027|Fluidstack|TPU</x:v>
      </x:c>
      <x:c r="B87" s="5" t="inlineStr">
        <x:is>
          <x:t xml:space="preserve">Base</x:t>
        </x:is>
      </x:c>
      <x:c r="C87" s="5" t="inlineStr">
        <x:is>
          <x:t xml:space="preserve">Anthropic</x:t>
        </x:is>
      </x:c>
      <x:c r="D87" s="5" t="n">
        <x:v>2027</x:v>
      </x:c>
      <x:c r="E87" s="5" t="inlineStr">
        <x:is>
          <x:t xml:space="preserve">Fluidstack</x:t>
        </x:is>
      </x:c>
      <x:c r="F87" s="5" t="inlineStr">
        <x:is>
          <x:t xml:space="preserve">TPU</x:t>
        </x:is>
      </x:c>
      <x:c r="G87" s="5" t="str">
        <x:f>IFERROR(INDEX('02x_Accelerator_Catalog'!$C$2:$C$11,MATCH(F87,'02x_Accelerator_Catalog'!$B$2:$B$11,0)),"purpose_or_unbenchmarked")</x:f>
        <x:v>purpose_or_unbenchmarked</x:v>
      </x:c>
      <x:c r="H87" s="28" t="n">
        <x:f>SUMIFS('02c_AI_CSP_Normalized'!$N$2:$N$305,'02c_AI_CSP_Normalized'!$B$2:$B$305,B87,'02c_AI_CSP_Normalized'!$C$2:$C$305,C87,'02c_AI_CSP_Normalized'!$D$2:$D$305,D87,'02c_AI_CSP_Normalized'!$E$2:$E$305,E87)</x:f>
        <x:v>84.57733964066091</x:v>
      </x:c>
      <x:c r="I87" s="6" t="n">
        <x:f>SUMIFS('02b_CSP_Accelerator_Mix'!$H$2:$H$573,'02b_CSP_Accelerator_Mix'!$B$2:$B$573,B87,'02b_CSP_Accelerator_Mix'!$C$2:$C$573,E87,'02b_CSP_Accelerator_Mix'!$D$2:$D$573,D87,'02b_CSP_Accelerator_Mix'!$E$2:$E$573,F87)</x:f>
        <x:v>1</x:v>
      </x:c>
      <x:c r="J87" s="28" t="n">
        <x:f>H87*I87</x:f>
        <x:v>84.57733964066091</x:v>
      </x:c>
      <x:c r="K87" s="8" t="str">
        <x:f>IFERROR(INDEX('02x_Accelerator_Catalog'!$D$2:$D$11,MATCH(F87,'02x_Accelerator_Catalog'!$B$2:$B$11,0)),"")</x:f>
      </x:c>
      <x:c r="L87" s="7" t="str">
        <x:f>IF(K87&gt;0,J87*1000/K87,"")</x:f>
      </x:c>
      <x:c r="M87" s="5" t="inlineStr">
        <x:is>
          <x:t xml:space="preserve">epoch_csp_chip_quantity_latest</x:t>
        </x:is>
      </x:c>
      <x:c r="N87" s="5" t="inlineStr">
        <x:is>
          <x:t xml:space="preserve">Extensible long-format output: add a new accelerator row in 02b and map it in 02x_Accelerator_Catalog to extend this table.</x:t>
        </x:is>
      </x:c>
    </x:row>
    <x:row r="88">
      <x:c r="A88" s="5" t="str">
        <x:f>B88&amp;"|"&amp;C88&amp;"|"&amp;D88&amp;"|"&amp;E88&amp;"|"&amp;F88</x:f>
        <x:v>Bull|Anthropic|2027|Fluidstack|TPU</x:v>
      </x:c>
      <x:c r="B88" s="5" t="inlineStr">
        <x:is>
          <x:t xml:space="preserve">Bull</x:t>
        </x:is>
      </x:c>
      <x:c r="C88" s="5" t="inlineStr">
        <x:is>
          <x:t xml:space="preserve">Anthropic</x:t>
        </x:is>
      </x:c>
      <x:c r="D88" s="5" t="n">
        <x:v>2027</x:v>
      </x:c>
      <x:c r="E88" s="5" t="inlineStr">
        <x:is>
          <x:t xml:space="preserve">Fluidstack</x:t>
        </x:is>
      </x:c>
      <x:c r="F88" s="5" t="inlineStr">
        <x:is>
          <x:t xml:space="preserve">TPU</x:t>
        </x:is>
      </x:c>
      <x:c r="G88" s="5" t="str">
        <x:f>IFERROR(INDEX('02x_Accelerator_Catalog'!$C$2:$C$11,MATCH(F88,'02x_Accelerator_Catalog'!$B$2:$B$11,0)),"purpose_or_unbenchmarked")</x:f>
        <x:v>purpose_or_unbenchmarked</x:v>
      </x:c>
      <x:c r="H88" s="28" t="n">
        <x:f>SUMIFS('02c_AI_CSP_Normalized'!$N$2:$N$305,'02c_AI_CSP_Normalized'!$B$2:$B$305,B88,'02c_AI_CSP_Normalized'!$C$2:$C$305,C88,'02c_AI_CSP_Normalized'!$D$2:$D$305,D88,'02c_AI_CSP_Normalized'!$E$2:$E$305,E88)</x:f>
        <x:v>100.6171832790811</x:v>
      </x:c>
      <x:c r="I88" s="6" t="n">
        <x:f>SUMIFS('02b_CSP_Accelerator_Mix'!$H$2:$H$573,'02b_CSP_Accelerator_Mix'!$B$2:$B$573,B88,'02b_CSP_Accelerator_Mix'!$C$2:$C$573,E88,'02b_CSP_Accelerator_Mix'!$D$2:$D$573,D88,'02b_CSP_Accelerator_Mix'!$E$2:$E$573,F88)</x:f>
        <x:v>1</x:v>
      </x:c>
      <x:c r="J88" s="28" t="n">
        <x:f>H88*I88</x:f>
        <x:v>100.6171832790811</x:v>
      </x:c>
      <x:c r="K88" s="8" t="str">
        <x:f>IFERROR(INDEX('02x_Accelerator_Catalog'!$D$2:$D$11,MATCH(F88,'02x_Accelerator_Catalog'!$B$2:$B$11,0)),"")</x:f>
      </x:c>
      <x:c r="L88" s="7" t="str">
        <x:f>IF(K88&gt;0,J88*1000/K88,"")</x:f>
      </x:c>
      <x:c r="M88" s="5" t="inlineStr">
        <x:is>
          <x:t xml:space="preserve">epoch_csp_chip_quantity_latest</x:t>
        </x:is>
      </x:c>
      <x:c r="N88" s="5" t="inlineStr">
        <x:is>
          <x:t xml:space="preserve">Extensible long-format output: add a new accelerator row in 02b and map it in 02x_Accelerator_Catalog to extend this table.</x:t>
        </x:is>
      </x:c>
    </x:row>
    <x:row r="89">
      <x:c r="A89" s="5" t="str">
        <x:f>B89&amp;"|"&amp;C89&amp;"|"&amp;D89&amp;"|"&amp;E89&amp;"|"&amp;F89</x:f>
        <x:v>Grid-Constrained / Efficiency-Upside|Anthropic|2027|Fluidstack|TPU</x:v>
      </x:c>
      <x:c r="B89" s="5" t="inlineStr">
        <x:is>
          <x:t xml:space="preserve">Grid-Constrained / Efficiency-Upside</x:t>
        </x:is>
      </x:c>
      <x:c r="C89" s="5" t="inlineStr">
        <x:is>
          <x:t xml:space="preserve">Anthropic</x:t>
        </x:is>
      </x:c>
      <x:c r="D89" s="5" t="n">
        <x:v>2027</x:v>
      </x:c>
      <x:c r="E89" s="5" t="inlineStr">
        <x:is>
          <x:t xml:space="preserve">Fluidstack</x:t>
        </x:is>
      </x:c>
      <x:c r="F89" s="5" t="inlineStr">
        <x:is>
          <x:t xml:space="preserve">TPU</x:t>
        </x:is>
      </x:c>
      <x:c r="G89" s="5" t="str">
        <x:f>IFERROR(INDEX('02x_Accelerator_Catalog'!$C$2:$C$11,MATCH(F89,'02x_Accelerator_Catalog'!$B$2:$B$11,0)),"purpose_or_unbenchmarked")</x:f>
        <x:v>purpose_or_unbenchmarked</x:v>
      </x:c>
      <x:c r="H89" s="28" t="n">
        <x:f>SUMIFS('02c_AI_CSP_Normalized'!$N$2:$N$305,'02c_AI_CSP_Normalized'!$B$2:$B$305,B89,'02c_AI_CSP_Normalized'!$C$2:$C$305,C89,'02c_AI_CSP_Normalized'!$D$2:$D$305,D89,'02c_AI_CSP_Normalized'!$E$2:$E$305,E89)</x:f>
        <x:v>74.13387617873514</x:v>
      </x:c>
      <x:c r="I89" s="6" t="n">
        <x:f>SUMIFS('02b_CSP_Accelerator_Mix'!$H$2:$H$573,'02b_CSP_Accelerator_Mix'!$B$2:$B$573,B89,'02b_CSP_Accelerator_Mix'!$C$2:$C$573,E89,'02b_CSP_Accelerator_Mix'!$D$2:$D$573,D89,'02b_CSP_Accelerator_Mix'!$E$2:$E$573,F89)</x:f>
        <x:v>1</x:v>
      </x:c>
      <x:c r="J89" s="28" t="n">
        <x:f>H89*I89</x:f>
        <x:v>74.13387617873514</x:v>
      </x:c>
      <x:c r="K89" s="8" t="str">
        <x:f>IFERROR(INDEX('02x_Accelerator_Catalog'!$D$2:$D$11,MATCH(F89,'02x_Accelerator_Catalog'!$B$2:$B$11,0)),"")</x:f>
      </x:c>
      <x:c r="L89" s="7" t="str">
        <x:f>IF(K89&gt;0,J89*1000/K89,"")</x:f>
      </x:c>
      <x:c r="M89" s="5" t="inlineStr">
        <x:is>
          <x:t xml:space="preserve">epoch_csp_chip_quantity_latest</x:t>
        </x:is>
      </x:c>
      <x:c r="N89" s="5" t="inlineStr">
        <x:is>
          <x:t xml:space="preserve">Extensible long-format output: add a new accelerator row in 02b and map it in 02x_Accelerator_Catalog to extend this table.</x:t>
        </x:is>
      </x:c>
    </x:row>
    <x:row r="90">
      <x:c r="A90" s="5" t="str">
        <x:f>B90&amp;"|"&amp;C90&amp;"|"&amp;D90&amp;"|"&amp;E90&amp;"|"&amp;F90</x:f>
        <x:v>Bear|Anthropic|2028|Fluidstack|TPU</x:v>
      </x:c>
      <x:c r="B90" s="5" t="inlineStr">
        <x:is>
          <x:t xml:space="preserve">Bear</x:t>
        </x:is>
      </x:c>
      <x:c r="C90" s="5" t="inlineStr">
        <x:is>
          <x:t xml:space="preserve">Anthropic</x:t>
        </x:is>
      </x:c>
      <x:c r="D90" s="5" t="n">
        <x:v>2028</x:v>
      </x:c>
      <x:c r="E90" s="5" t="inlineStr">
        <x:is>
          <x:t xml:space="preserve">Fluidstack</x:t>
        </x:is>
      </x:c>
      <x:c r="F90" s="5" t="inlineStr">
        <x:is>
          <x:t xml:space="preserve">TPU</x:t>
        </x:is>
      </x:c>
      <x:c r="G90" s="5" t="str">
        <x:f>IFERROR(INDEX('02x_Accelerator_Catalog'!$C$2:$C$11,MATCH(F90,'02x_Accelerator_Catalog'!$B$2:$B$11,0)),"purpose_or_unbenchmarked")</x:f>
        <x:v>purpose_or_unbenchmarked</x:v>
      </x:c>
      <x:c r="H90" s="28" t="n">
        <x:f>SUMIFS('02c_AI_CSP_Normalized'!$N$2:$N$305,'02c_AI_CSP_Normalized'!$B$2:$B$305,B90,'02c_AI_CSP_Normalized'!$C$2:$C$305,C90,'02c_AI_CSP_Normalized'!$D$2:$D$305,D90,'02c_AI_CSP_Normalized'!$E$2:$E$305,E90)</x:f>
        <x:v>55.49205062220459</x:v>
      </x:c>
      <x:c r="I90" s="6" t="n">
        <x:f>SUMIFS('02b_CSP_Accelerator_Mix'!$H$2:$H$573,'02b_CSP_Accelerator_Mix'!$B$2:$B$573,B90,'02b_CSP_Accelerator_Mix'!$C$2:$C$573,E90,'02b_CSP_Accelerator_Mix'!$D$2:$D$573,D90,'02b_CSP_Accelerator_Mix'!$E$2:$E$573,F90)</x:f>
        <x:v>1</x:v>
      </x:c>
      <x:c r="J90" s="28" t="n">
        <x:f>H90*I90</x:f>
        <x:v>55.49205062220459</x:v>
      </x:c>
      <x:c r="K90" s="8" t="str">
        <x:f>IFERROR(INDEX('02x_Accelerator_Catalog'!$D$2:$D$11,MATCH(F90,'02x_Accelerator_Catalog'!$B$2:$B$11,0)),"")</x:f>
      </x:c>
      <x:c r="L90" s="7" t="str">
        <x:f>IF(K90&gt;0,J90*1000/K90,"")</x:f>
      </x:c>
      <x:c r="M90" s="5" t="inlineStr">
        <x:is>
          <x:t xml:space="preserve">epoch_csp_chip_quantity_latest</x:t>
        </x:is>
      </x:c>
      <x:c r="N90" s="5" t="inlineStr">
        <x:is>
          <x:t xml:space="preserve">Extensible long-format output: add a new accelerator row in 02b and map it in 02x_Accelerator_Catalog to extend this table.</x:t>
        </x:is>
      </x:c>
    </x:row>
    <x:row r="91">
      <x:c r="A91" s="5" t="str">
        <x:f>B91&amp;"|"&amp;C91&amp;"|"&amp;D91&amp;"|"&amp;E91&amp;"|"&amp;F91</x:f>
        <x:v>Base|Anthropic|2028|Fluidstack|TPU</x:v>
      </x:c>
      <x:c r="B91" s="5" t="inlineStr">
        <x:is>
          <x:t xml:space="preserve">Base</x:t>
        </x:is>
      </x:c>
      <x:c r="C91" s="5" t="inlineStr">
        <x:is>
          <x:t xml:space="preserve">Anthropic</x:t>
        </x:is>
      </x:c>
      <x:c r="D91" s="5" t="n">
        <x:v>2028</x:v>
      </x:c>
      <x:c r="E91" s="5" t="inlineStr">
        <x:is>
          <x:t xml:space="preserve">Fluidstack</x:t>
        </x:is>
      </x:c>
      <x:c r="F91" s="5" t="inlineStr">
        <x:is>
          <x:t xml:space="preserve">TPU</x:t>
        </x:is>
      </x:c>
      <x:c r="G91" s="5" t="str">
        <x:f>IFERROR(INDEX('02x_Accelerator_Catalog'!$C$2:$C$11,MATCH(F91,'02x_Accelerator_Catalog'!$B$2:$B$11,0)),"purpose_or_unbenchmarked")</x:f>
        <x:v>purpose_or_unbenchmarked</x:v>
      </x:c>
      <x:c r="H91" s="28" t="n">
        <x:f>SUMIFS('02c_AI_CSP_Normalized'!$N$2:$N$305,'02c_AI_CSP_Normalized'!$B$2:$B$305,B91,'02c_AI_CSP_Normalized'!$C$2:$C$305,C91,'02c_AI_CSP_Normalized'!$D$2:$D$305,D91,'02c_AI_CSP_Normalized'!$E$2:$E$305,E91)</x:f>
        <x:v>75.27991408726113</x:v>
      </x:c>
      <x:c r="I91" s="6" t="n">
        <x:f>SUMIFS('02b_CSP_Accelerator_Mix'!$H$2:$H$573,'02b_CSP_Accelerator_Mix'!$B$2:$B$573,B91,'02b_CSP_Accelerator_Mix'!$C$2:$C$573,E91,'02b_CSP_Accelerator_Mix'!$D$2:$D$573,D91,'02b_CSP_Accelerator_Mix'!$E$2:$E$573,F91)</x:f>
        <x:v>1</x:v>
      </x:c>
      <x:c r="J91" s="28" t="n">
        <x:f>H91*I91</x:f>
        <x:v>75.27991408726113</x:v>
      </x:c>
      <x:c r="K91" s="8" t="str">
        <x:f>IFERROR(INDEX('02x_Accelerator_Catalog'!$D$2:$D$11,MATCH(F91,'02x_Accelerator_Catalog'!$B$2:$B$11,0)),"")</x:f>
      </x:c>
      <x:c r="L91" s="7" t="str">
        <x:f>IF(K91&gt;0,J91*1000/K91,"")</x:f>
      </x:c>
      <x:c r="M91" s="5" t="inlineStr">
        <x:is>
          <x:t xml:space="preserve">epoch_csp_chip_quantity_latest</x:t>
        </x:is>
      </x:c>
      <x:c r="N91" s="5" t="inlineStr">
        <x:is>
          <x:t xml:space="preserve">Extensible long-format output: add a new accelerator row in 02b and map it in 02x_Accelerator_Catalog to extend this table.</x:t>
        </x:is>
      </x:c>
    </x:row>
    <x:row r="92">
      <x:c r="A92" s="5" t="str">
        <x:f>B92&amp;"|"&amp;C92&amp;"|"&amp;D92&amp;"|"&amp;E92&amp;"|"&amp;F92</x:f>
        <x:v>Bull|Anthropic|2028|Fluidstack|TPU</x:v>
      </x:c>
      <x:c r="B92" s="5" t="inlineStr">
        <x:is>
          <x:t xml:space="preserve">Bull</x:t>
        </x:is>
      </x:c>
      <x:c r="C92" s="5" t="inlineStr">
        <x:is>
          <x:t xml:space="preserve">Anthropic</x:t>
        </x:is>
      </x:c>
      <x:c r="D92" s="5" t="n">
        <x:v>2028</x:v>
      </x:c>
      <x:c r="E92" s="5" t="inlineStr">
        <x:is>
          <x:t xml:space="preserve">Fluidstack</x:t>
        </x:is>
      </x:c>
      <x:c r="F92" s="5" t="inlineStr">
        <x:is>
          <x:t xml:space="preserve">TPU</x:t>
        </x:is>
      </x:c>
      <x:c r="G92" s="5" t="str">
        <x:f>IFERROR(INDEX('02x_Accelerator_Catalog'!$C$2:$C$11,MATCH(F92,'02x_Accelerator_Catalog'!$B$2:$B$11,0)),"purpose_or_unbenchmarked")</x:f>
        <x:v>purpose_or_unbenchmarked</x:v>
      </x:c>
      <x:c r="H92" s="28" t="n">
        <x:f>SUMIFS('02c_AI_CSP_Normalized'!$N$2:$N$305,'02c_AI_CSP_Normalized'!$B$2:$B$305,B92,'02c_AI_CSP_Normalized'!$C$2:$C$305,C92,'02c_AI_CSP_Normalized'!$D$2:$D$305,D92,'02c_AI_CSP_Normalized'!$E$2:$E$305,E92)</x:f>
        <x:v>92.60366913035979</x:v>
      </x:c>
      <x:c r="I92" s="6" t="n">
        <x:f>SUMIFS('02b_CSP_Accelerator_Mix'!$H$2:$H$573,'02b_CSP_Accelerator_Mix'!$B$2:$B$573,B92,'02b_CSP_Accelerator_Mix'!$C$2:$C$573,E92,'02b_CSP_Accelerator_Mix'!$D$2:$D$573,D92,'02b_CSP_Accelerator_Mix'!$E$2:$E$573,F92)</x:f>
        <x:v>1</x:v>
      </x:c>
      <x:c r="J92" s="28" t="n">
        <x:f>H92*I92</x:f>
        <x:v>92.60366913035979</x:v>
      </x:c>
      <x:c r="K92" s="8" t="str">
        <x:f>IFERROR(INDEX('02x_Accelerator_Catalog'!$D$2:$D$11,MATCH(F92,'02x_Accelerator_Catalog'!$B$2:$B$11,0)),"")</x:f>
      </x:c>
      <x:c r="L92" s="7" t="str">
        <x:f>IF(K92&gt;0,J92*1000/K92,"")</x:f>
      </x:c>
      <x:c r="M92" s="5" t="inlineStr">
        <x:is>
          <x:t xml:space="preserve">epoch_csp_chip_quantity_latest</x:t>
        </x:is>
      </x:c>
      <x:c r="N92" s="5" t="inlineStr">
        <x:is>
          <x:t xml:space="preserve">Extensible long-format output: add a new accelerator row in 02b and map it in 02x_Accelerator_Catalog to extend this table.</x:t>
        </x:is>
      </x:c>
    </x:row>
    <x:row r="93">
      <x:c r="A93" s="5" t="str">
        <x:f>B93&amp;"|"&amp;C93&amp;"|"&amp;D93&amp;"|"&amp;E93&amp;"|"&amp;F93</x:f>
        <x:v>Grid-Constrained / Efficiency-Upside|Anthropic|2028|Fluidstack|TPU</x:v>
      </x:c>
      <x:c r="B93" s="5" t="inlineStr">
        <x:is>
          <x:t xml:space="preserve">Grid-Constrained / Efficiency-Upside</x:t>
        </x:is>
      </x:c>
      <x:c r="C93" s="5" t="inlineStr">
        <x:is>
          <x:t xml:space="preserve">Anthropic</x:t>
        </x:is>
      </x:c>
      <x:c r="D93" s="5" t="n">
        <x:v>2028</x:v>
      </x:c>
      <x:c r="E93" s="5" t="inlineStr">
        <x:is>
          <x:t xml:space="preserve">Fluidstack</x:t>
        </x:is>
      </x:c>
      <x:c r="F93" s="5" t="inlineStr">
        <x:is>
          <x:t xml:space="preserve">TPU</x:t>
        </x:is>
      </x:c>
      <x:c r="G93" s="5" t="str">
        <x:f>IFERROR(INDEX('02x_Accelerator_Catalog'!$C$2:$C$11,MATCH(F93,'02x_Accelerator_Catalog'!$B$2:$B$11,0)),"purpose_or_unbenchmarked")</x:f>
        <x:v>purpose_or_unbenchmarked</x:v>
      </x:c>
      <x:c r="H93" s="28" t="n">
        <x:f>SUMIFS('02c_AI_CSP_Normalized'!$N$2:$N$305,'02c_AI_CSP_Normalized'!$B$2:$B$305,B93,'02c_AI_CSP_Normalized'!$C$2:$C$305,C93,'02c_AI_CSP_Normalized'!$D$2:$D$305,D93,'02c_AI_CSP_Normalized'!$E$2:$E$305,E93)</x:f>
        <x:v>63.09173803033931</x:v>
      </x:c>
      <x:c r="I93" s="6" t="n">
        <x:f>SUMIFS('02b_CSP_Accelerator_Mix'!$H$2:$H$573,'02b_CSP_Accelerator_Mix'!$B$2:$B$573,B93,'02b_CSP_Accelerator_Mix'!$C$2:$C$573,E93,'02b_CSP_Accelerator_Mix'!$D$2:$D$573,D93,'02b_CSP_Accelerator_Mix'!$E$2:$E$573,F93)</x:f>
        <x:v>1</x:v>
      </x:c>
      <x:c r="J93" s="28" t="n">
        <x:f>H93*I93</x:f>
        <x:v>63.09173803033931</x:v>
      </x:c>
      <x:c r="K93" s="8" t="str">
        <x:f>IFERROR(INDEX('02x_Accelerator_Catalog'!$D$2:$D$11,MATCH(F93,'02x_Accelerator_Catalog'!$B$2:$B$11,0)),"")</x:f>
      </x:c>
      <x:c r="L93" s="7" t="str">
        <x:f>IF(K93&gt;0,J93*1000/K93,"")</x:f>
      </x:c>
      <x:c r="M93" s="5" t="inlineStr">
        <x:is>
          <x:t xml:space="preserve">epoch_csp_chip_quantity_latest</x:t>
        </x:is>
      </x:c>
      <x:c r="N93" s="5" t="inlineStr">
        <x:is>
          <x:t xml:space="preserve">Extensible long-format output: add a new accelerator row in 02b and map it in 02x_Accelerator_Catalog to extend this table.</x:t>
        </x:is>
      </x:c>
    </x:row>
    <x:row r="94">
      <x:c r="A94" s="5" t="str">
        <x:f>B94&amp;"|"&amp;C94&amp;"|"&amp;D94&amp;"|"&amp;E94&amp;"|"&amp;F94</x:f>
        <x:v>Bear|Anthropic|2029|Fluidstack|TPU</x:v>
      </x:c>
      <x:c r="B94" s="5" t="inlineStr">
        <x:is>
          <x:t xml:space="preserve">Bear</x:t>
        </x:is>
      </x:c>
      <x:c r="C94" s="5" t="inlineStr">
        <x:is>
          <x:t xml:space="preserve">Anthropic</x:t>
        </x:is>
      </x:c>
      <x:c r="D94" s="5" t="n">
        <x:v>2029</x:v>
      </x:c>
      <x:c r="E94" s="5" t="inlineStr">
        <x:is>
          <x:t xml:space="preserve">Fluidstack</x:t>
        </x:is>
      </x:c>
      <x:c r="F94" s="5" t="inlineStr">
        <x:is>
          <x:t xml:space="preserve">TPU</x:t>
        </x:is>
      </x:c>
      <x:c r="G94" s="5" t="str">
        <x:f>IFERROR(INDEX('02x_Accelerator_Catalog'!$C$2:$C$11,MATCH(F94,'02x_Accelerator_Catalog'!$B$2:$B$11,0)),"purpose_or_unbenchmarked")</x:f>
        <x:v>purpose_or_unbenchmarked</x:v>
      </x:c>
      <x:c r="H94" s="28" t="n">
        <x:f>SUMIFS('02c_AI_CSP_Normalized'!$N$2:$N$305,'02c_AI_CSP_Normalized'!$B$2:$B$305,B94,'02c_AI_CSP_Normalized'!$C$2:$C$305,C94,'02c_AI_CSP_Normalized'!$D$2:$D$305,D94,'02c_AI_CSP_Normalized'!$E$2:$E$305,E94)</x:f>
        <x:v>79.71949864155681</x:v>
      </x:c>
      <x:c r="I94" s="6" t="n">
        <x:f>SUMIFS('02b_CSP_Accelerator_Mix'!$H$2:$H$573,'02b_CSP_Accelerator_Mix'!$B$2:$B$573,B94,'02b_CSP_Accelerator_Mix'!$C$2:$C$573,E94,'02b_CSP_Accelerator_Mix'!$D$2:$D$573,D94,'02b_CSP_Accelerator_Mix'!$E$2:$E$573,F94)</x:f>
        <x:v>1</x:v>
      </x:c>
      <x:c r="J94" s="28" t="n">
        <x:f>H94*I94</x:f>
        <x:v>79.71949864155681</x:v>
      </x:c>
      <x:c r="K94" s="8" t="str">
        <x:f>IFERROR(INDEX('02x_Accelerator_Catalog'!$D$2:$D$11,MATCH(F94,'02x_Accelerator_Catalog'!$B$2:$B$11,0)),"")</x:f>
      </x:c>
      <x:c r="L94" s="7" t="str">
        <x:f>IF(K94&gt;0,J94*1000/K94,"")</x:f>
      </x:c>
      <x:c r="M94" s="5" t="inlineStr">
        <x:is>
          <x:t xml:space="preserve">epoch_csp_chip_quantity_latest</x:t>
        </x:is>
      </x:c>
      <x:c r="N94" s="5" t="inlineStr">
        <x:is>
          <x:t xml:space="preserve">Extensible long-format output: add a new accelerator row in 02b and map it in 02x_Accelerator_Catalog to extend this table.</x:t>
        </x:is>
      </x:c>
    </x:row>
    <x:row r="95">
      <x:c r="A95" s="5" t="str">
        <x:f>B95&amp;"|"&amp;C95&amp;"|"&amp;D95&amp;"|"&amp;E95&amp;"|"&amp;F95</x:f>
        <x:v>Base|Anthropic|2029|Fluidstack|TPU</x:v>
      </x:c>
      <x:c r="B95" s="5" t="inlineStr">
        <x:is>
          <x:t xml:space="preserve">Base</x:t>
        </x:is>
      </x:c>
      <x:c r="C95" s="5" t="inlineStr">
        <x:is>
          <x:t xml:space="preserve">Anthropic</x:t>
        </x:is>
      </x:c>
      <x:c r="D95" s="5" t="n">
        <x:v>2029</x:v>
      </x:c>
      <x:c r="E95" s="5" t="inlineStr">
        <x:is>
          <x:t xml:space="preserve">Fluidstack</x:t>
        </x:is>
      </x:c>
      <x:c r="F95" s="5" t="inlineStr">
        <x:is>
          <x:t xml:space="preserve">TPU</x:t>
        </x:is>
      </x:c>
      <x:c r="G95" s="5" t="str">
        <x:f>IFERROR(INDEX('02x_Accelerator_Catalog'!$C$2:$C$11,MATCH(F95,'02x_Accelerator_Catalog'!$B$2:$B$11,0)),"purpose_or_unbenchmarked")</x:f>
        <x:v>purpose_or_unbenchmarked</x:v>
      </x:c>
      <x:c r="H95" s="28" t="n">
        <x:f>SUMIFS('02c_AI_CSP_Normalized'!$N$2:$N$305,'02c_AI_CSP_Normalized'!$B$2:$B$305,B95,'02c_AI_CSP_Normalized'!$C$2:$C$305,C95,'02c_AI_CSP_Normalized'!$D$2:$D$305,D95,'02c_AI_CSP_Normalized'!$E$2:$E$305,E95)</x:f>
        <x:v>110.18534350649571</x:v>
      </x:c>
      <x:c r="I95" s="6" t="n">
        <x:f>SUMIFS('02b_CSP_Accelerator_Mix'!$H$2:$H$573,'02b_CSP_Accelerator_Mix'!$B$2:$B$573,B95,'02b_CSP_Accelerator_Mix'!$C$2:$C$573,E95,'02b_CSP_Accelerator_Mix'!$D$2:$D$573,D95,'02b_CSP_Accelerator_Mix'!$E$2:$E$573,F95)</x:f>
        <x:v>1</x:v>
      </x:c>
      <x:c r="J95" s="28" t="n">
        <x:f>H95*I95</x:f>
        <x:v>110.18534350649571</x:v>
      </x:c>
      <x:c r="K95" s="8" t="str">
        <x:f>IFERROR(INDEX('02x_Accelerator_Catalog'!$D$2:$D$11,MATCH(F95,'02x_Accelerator_Catalog'!$B$2:$B$11,0)),"")</x:f>
      </x:c>
      <x:c r="L95" s="7" t="str">
        <x:f>IF(K95&gt;0,J95*1000/K95,"")</x:f>
      </x:c>
      <x:c r="M95" s="5" t="inlineStr">
        <x:is>
          <x:t xml:space="preserve">epoch_csp_chip_quantity_latest</x:t>
        </x:is>
      </x:c>
      <x:c r="N95" s="5" t="inlineStr">
        <x:is>
          <x:t xml:space="preserve">Extensible long-format output: add a new accelerator row in 02b and map it in 02x_Accelerator_Catalog to extend this table.</x:t>
        </x:is>
      </x:c>
    </x:row>
    <x:row r="96">
      <x:c r="A96" s="5" t="str">
        <x:f>B96&amp;"|"&amp;C96&amp;"|"&amp;D96&amp;"|"&amp;E96&amp;"|"&amp;F96</x:f>
        <x:v>Bull|Anthropic|2029|Fluidstack|TPU</x:v>
      </x:c>
      <x:c r="B96" s="5" t="inlineStr">
        <x:is>
          <x:t xml:space="preserve">Bull</x:t>
        </x:is>
      </x:c>
      <x:c r="C96" s="5" t="inlineStr">
        <x:is>
          <x:t xml:space="preserve">Anthropic</x:t>
        </x:is>
      </x:c>
      <x:c r="D96" s="5" t="n">
        <x:v>2029</x:v>
      </x:c>
      <x:c r="E96" s="5" t="inlineStr">
        <x:is>
          <x:t xml:space="preserve">Fluidstack</x:t>
        </x:is>
      </x:c>
      <x:c r="F96" s="5" t="inlineStr">
        <x:is>
          <x:t xml:space="preserve">TPU</x:t>
        </x:is>
      </x:c>
      <x:c r="G96" s="5" t="str">
        <x:f>IFERROR(INDEX('02x_Accelerator_Catalog'!$C$2:$C$11,MATCH(F96,'02x_Accelerator_Catalog'!$B$2:$B$11,0)),"purpose_or_unbenchmarked")</x:f>
        <x:v>purpose_or_unbenchmarked</x:v>
      </x:c>
      <x:c r="H96" s="28" t="n">
        <x:f>SUMIFS('02c_AI_CSP_Normalized'!$N$2:$N$305,'02c_AI_CSP_Normalized'!$B$2:$B$305,B96,'02c_AI_CSP_Normalized'!$C$2:$C$305,C96,'02c_AI_CSP_Normalized'!$D$2:$D$305,D96,'02c_AI_CSP_Normalized'!$E$2:$E$305,E96)</x:f>
        <x:v>139.90335462213943</x:v>
      </x:c>
      <x:c r="I96" s="6" t="n">
        <x:f>SUMIFS('02b_CSP_Accelerator_Mix'!$H$2:$H$573,'02b_CSP_Accelerator_Mix'!$B$2:$B$573,B96,'02b_CSP_Accelerator_Mix'!$C$2:$C$573,E96,'02b_CSP_Accelerator_Mix'!$D$2:$D$573,D96,'02b_CSP_Accelerator_Mix'!$E$2:$E$573,F96)</x:f>
        <x:v>1</x:v>
      </x:c>
      <x:c r="J96" s="28" t="n">
        <x:f>H96*I96</x:f>
        <x:v>139.90335462213943</x:v>
      </x:c>
      <x:c r="K96" s="8" t="str">
        <x:f>IFERROR(INDEX('02x_Accelerator_Catalog'!$D$2:$D$11,MATCH(F96,'02x_Accelerator_Catalog'!$B$2:$B$11,0)),"")</x:f>
      </x:c>
      <x:c r="L96" s="7" t="str">
        <x:f>IF(K96&gt;0,J96*1000/K96,"")</x:f>
      </x:c>
      <x:c r="M96" s="5" t="inlineStr">
        <x:is>
          <x:t xml:space="preserve">epoch_csp_chip_quantity_latest</x:t>
        </x:is>
      </x:c>
      <x:c r="N96" s="5" t="inlineStr">
        <x:is>
          <x:t xml:space="preserve">Extensible long-format output: add a new accelerator row in 02b and map it in 02x_Accelerator_Catalog to extend this table.</x:t>
        </x:is>
      </x:c>
    </x:row>
    <x:row r="97">
      <x:c r="A97" s="5" t="str">
        <x:f>B97&amp;"|"&amp;C97&amp;"|"&amp;D97&amp;"|"&amp;E97&amp;"|"&amp;F97</x:f>
        <x:v>Grid-Constrained / Efficiency-Upside|Anthropic|2029|Fluidstack|TPU</x:v>
      </x:c>
      <x:c r="B97" s="5" t="inlineStr">
        <x:is>
          <x:t xml:space="preserve">Grid-Constrained / Efficiency-Upside</x:t>
        </x:is>
      </x:c>
      <x:c r="C97" s="5" t="inlineStr">
        <x:is>
          <x:t xml:space="preserve">Anthropic</x:t>
        </x:is>
      </x:c>
      <x:c r="D97" s="5" t="n">
        <x:v>2029</x:v>
      </x:c>
      <x:c r="E97" s="5" t="inlineStr">
        <x:is>
          <x:t xml:space="preserve">Fluidstack</x:t>
        </x:is>
      </x:c>
      <x:c r="F97" s="5" t="inlineStr">
        <x:is>
          <x:t xml:space="preserve">TPU</x:t>
        </x:is>
      </x:c>
      <x:c r="G97" s="5" t="str">
        <x:f>IFERROR(INDEX('02x_Accelerator_Catalog'!$C$2:$C$11,MATCH(F97,'02x_Accelerator_Catalog'!$B$2:$B$11,0)),"purpose_or_unbenchmarked")</x:f>
        <x:v>purpose_or_unbenchmarked</x:v>
      </x:c>
      <x:c r="H97" s="28" t="n">
        <x:f>SUMIFS('02c_AI_CSP_Normalized'!$N$2:$N$305,'02c_AI_CSP_Normalized'!$B$2:$B$305,B97,'02c_AI_CSP_Normalized'!$C$2:$C$305,C97,'02c_AI_CSP_Normalized'!$D$2:$D$305,D97,'02c_AI_CSP_Normalized'!$E$2:$E$305,E97)</x:f>
        <x:v>88.0195912571988</x:v>
      </x:c>
      <x:c r="I97" s="6" t="n">
        <x:f>SUMIFS('02b_CSP_Accelerator_Mix'!$H$2:$H$573,'02b_CSP_Accelerator_Mix'!$B$2:$B$573,B97,'02b_CSP_Accelerator_Mix'!$C$2:$C$573,E97,'02b_CSP_Accelerator_Mix'!$D$2:$D$573,D97,'02b_CSP_Accelerator_Mix'!$E$2:$E$573,F97)</x:f>
        <x:v>1</x:v>
      </x:c>
      <x:c r="J97" s="28" t="n">
        <x:f>H97*I97</x:f>
        <x:v>88.0195912571988</x:v>
      </x:c>
      <x:c r="K97" s="8" t="str">
        <x:f>IFERROR(INDEX('02x_Accelerator_Catalog'!$D$2:$D$11,MATCH(F97,'02x_Accelerator_Catalog'!$B$2:$B$11,0)),"")</x:f>
      </x:c>
      <x:c r="L97" s="7" t="str">
        <x:f>IF(K97&gt;0,J97*1000/K97,"")</x:f>
      </x:c>
      <x:c r="M97" s="5" t="inlineStr">
        <x:is>
          <x:t xml:space="preserve">epoch_csp_chip_quantity_latest</x:t>
        </x:is>
      </x:c>
      <x:c r="N97" s="5" t="inlineStr">
        <x:is>
          <x:t xml:space="preserve">Extensible long-format output: add a new accelerator row in 02b and map it in 02x_Accelerator_Catalog to extend this table.</x:t>
        </x:is>
      </x:c>
    </x:row>
    <x:row r="98">
      <x:c r="A98" s="5" t="str">
        <x:f>B98&amp;"|"&amp;C98&amp;"|"&amp;D98&amp;"|"&amp;E98&amp;"|"&amp;F98</x:f>
        <x:v>Bear|Anthropic|2030|Fluidstack|TPU</x:v>
      </x:c>
      <x:c r="B98" s="5" t="inlineStr">
        <x:is>
          <x:t xml:space="preserve">Bear</x:t>
        </x:is>
      </x:c>
      <x:c r="C98" s="5" t="inlineStr">
        <x:is>
          <x:t xml:space="preserve">Anthropic</x:t>
        </x:is>
      </x:c>
      <x:c r="D98" s="5" t="n">
        <x:v>2030</x:v>
      </x:c>
      <x:c r="E98" s="5" t="inlineStr">
        <x:is>
          <x:t xml:space="preserve">Fluidstack</x:t>
        </x:is>
      </x:c>
      <x:c r="F98" s="5" t="inlineStr">
        <x:is>
          <x:t xml:space="preserve">TPU</x:t>
        </x:is>
      </x:c>
      <x:c r="G98" s="5" t="str">
        <x:f>IFERROR(INDEX('02x_Accelerator_Catalog'!$C$2:$C$11,MATCH(F98,'02x_Accelerator_Catalog'!$B$2:$B$11,0)),"purpose_or_unbenchmarked")</x:f>
        <x:v>purpose_or_unbenchmarked</x:v>
      </x:c>
      <x:c r="H98" s="28" t="n">
        <x:f>SUMIFS('02c_AI_CSP_Normalized'!$N$2:$N$305,'02c_AI_CSP_Normalized'!$B$2:$B$305,B98,'02c_AI_CSP_Normalized'!$C$2:$C$305,C98,'02c_AI_CSP_Normalized'!$D$2:$D$305,D98,'02c_AI_CSP_Normalized'!$E$2:$E$305,E98)</x:f>
        <x:v>106.1235371144357</x:v>
      </x:c>
      <x:c r="I98" s="6" t="n">
        <x:f>SUMIFS('02b_CSP_Accelerator_Mix'!$H$2:$H$573,'02b_CSP_Accelerator_Mix'!$B$2:$B$573,B98,'02b_CSP_Accelerator_Mix'!$C$2:$C$573,E98,'02b_CSP_Accelerator_Mix'!$D$2:$D$573,D98,'02b_CSP_Accelerator_Mix'!$E$2:$E$573,F98)</x:f>
        <x:v>1</x:v>
      </x:c>
      <x:c r="J98" s="28" t="n">
        <x:f>H98*I98</x:f>
        <x:v>106.1235371144357</x:v>
      </x:c>
      <x:c r="K98" s="8" t="str">
        <x:f>IFERROR(INDEX('02x_Accelerator_Catalog'!$D$2:$D$11,MATCH(F98,'02x_Accelerator_Catalog'!$B$2:$B$11,0)),"")</x:f>
      </x:c>
      <x:c r="L98" s="7" t="str">
        <x:f>IF(K98&gt;0,J98*1000/K98,"")</x:f>
      </x:c>
      <x:c r="M98" s="5" t="inlineStr">
        <x:is>
          <x:t xml:space="preserve">epoch_csp_chip_quantity_latest</x:t>
        </x:is>
      </x:c>
      <x:c r="N98" s="5" t="inlineStr">
        <x:is>
          <x:t xml:space="preserve">Extensible long-format output: add a new accelerator row in 02b and map it in 02x_Accelerator_Catalog to extend this table.</x:t>
        </x:is>
      </x:c>
    </x:row>
    <x:row r="99">
      <x:c r="A99" s="5" t="str">
        <x:f>B99&amp;"|"&amp;C99&amp;"|"&amp;D99&amp;"|"&amp;E99&amp;"|"&amp;F99</x:f>
        <x:v>Base|Anthropic|2030|Fluidstack|TPU</x:v>
      </x:c>
      <x:c r="B99" s="5" t="inlineStr">
        <x:is>
          <x:t xml:space="preserve">Base</x:t>
        </x:is>
      </x:c>
      <x:c r="C99" s="5" t="inlineStr">
        <x:is>
          <x:t xml:space="preserve">Anthropic</x:t>
        </x:is>
      </x:c>
      <x:c r="D99" s="5" t="n">
        <x:v>2030</x:v>
      </x:c>
      <x:c r="E99" s="5" t="inlineStr">
        <x:is>
          <x:t xml:space="preserve">Fluidstack</x:t>
        </x:is>
      </x:c>
      <x:c r="F99" s="5" t="inlineStr">
        <x:is>
          <x:t xml:space="preserve">TPU</x:t>
        </x:is>
      </x:c>
      <x:c r="G99" s="5" t="str">
        <x:f>IFERROR(INDEX('02x_Accelerator_Catalog'!$C$2:$C$11,MATCH(F99,'02x_Accelerator_Catalog'!$B$2:$B$11,0)),"purpose_or_unbenchmarked")</x:f>
        <x:v>purpose_or_unbenchmarked</x:v>
      </x:c>
      <x:c r="H99" s="28" t="n">
        <x:f>SUMIFS('02c_AI_CSP_Normalized'!$N$2:$N$305,'02c_AI_CSP_Normalized'!$B$2:$B$305,B99,'02c_AI_CSP_Normalized'!$C$2:$C$305,C99,'02c_AI_CSP_Normalized'!$D$2:$D$305,D99,'02c_AI_CSP_Normalized'!$E$2:$E$305,E99)</x:f>
        <x:v>149.64066009035358</x:v>
      </x:c>
      <x:c r="I99" s="6" t="n">
        <x:f>SUMIFS('02b_CSP_Accelerator_Mix'!$H$2:$H$573,'02b_CSP_Accelerator_Mix'!$B$2:$B$573,B99,'02b_CSP_Accelerator_Mix'!$C$2:$C$573,E99,'02b_CSP_Accelerator_Mix'!$D$2:$D$573,D99,'02b_CSP_Accelerator_Mix'!$E$2:$E$573,F99)</x:f>
        <x:v>1</x:v>
      </x:c>
      <x:c r="J99" s="28" t="n">
        <x:f>H99*I99</x:f>
        <x:v>149.64066009035358</x:v>
      </x:c>
      <x:c r="K99" s="8" t="str">
        <x:f>IFERROR(INDEX('02x_Accelerator_Catalog'!$D$2:$D$11,MATCH(F99,'02x_Accelerator_Catalog'!$B$2:$B$11,0)),"")</x:f>
      </x:c>
      <x:c r="L99" s="7" t="str">
        <x:f>IF(K99&gt;0,J99*1000/K99,"")</x:f>
      </x:c>
      <x:c r="M99" s="5" t="inlineStr">
        <x:is>
          <x:t xml:space="preserve">epoch_csp_chip_quantity_latest</x:t>
        </x:is>
      </x:c>
      <x:c r="N99" s="5" t="inlineStr">
        <x:is>
          <x:t xml:space="preserve">Extensible long-format output: add a new accelerator row in 02b and map it in 02x_Accelerator_Catalog to extend this table.</x:t>
        </x:is>
      </x:c>
    </x:row>
    <x:row r="100">
      <x:c r="A100" s="5" t="str">
        <x:f>B100&amp;"|"&amp;C100&amp;"|"&amp;D100&amp;"|"&amp;E100&amp;"|"&amp;F100</x:f>
        <x:v>Bull|Anthropic|2030|Fluidstack|TPU</x:v>
      </x:c>
      <x:c r="B100" s="5" t="inlineStr">
        <x:is>
          <x:t xml:space="preserve">Bull</x:t>
        </x:is>
      </x:c>
      <x:c r="C100" s="5" t="inlineStr">
        <x:is>
          <x:t xml:space="preserve">Anthropic</x:t>
        </x:is>
      </x:c>
      <x:c r="D100" s="5" t="n">
        <x:v>2030</x:v>
      </x:c>
      <x:c r="E100" s="5" t="inlineStr">
        <x:is>
          <x:t xml:space="preserve">Fluidstack</x:t>
        </x:is>
      </x:c>
      <x:c r="F100" s="5" t="inlineStr">
        <x:is>
          <x:t xml:space="preserve">TPU</x:t>
        </x:is>
      </x:c>
      <x:c r="G100" s="5" t="str">
        <x:f>IFERROR(INDEX('02x_Accelerator_Catalog'!$C$2:$C$11,MATCH(F100,'02x_Accelerator_Catalog'!$B$2:$B$11,0)),"purpose_or_unbenchmarked")</x:f>
        <x:v>purpose_or_unbenchmarked</x:v>
      </x:c>
      <x:c r="H100" s="28" t="n">
        <x:f>SUMIFS('02c_AI_CSP_Normalized'!$N$2:$N$305,'02c_AI_CSP_Normalized'!$B$2:$B$305,B100,'02c_AI_CSP_Normalized'!$C$2:$C$305,C100,'02c_AI_CSP_Normalized'!$D$2:$D$305,D100,'02c_AI_CSP_Normalized'!$E$2:$E$305,E100)</x:f>
        <x:v>195.66527345925826</x:v>
      </x:c>
      <x:c r="I100" s="6" t="n">
        <x:f>SUMIFS('02b_CSP_Accelerator_Mix'!$H$2:$H$573,'02b_CSP_Accelerator_Mix'!$B$2:$B$573,B100,'02b_CSP_Accelerator_Mix'!$C$2:$C$573,E100,'02b_CSP_Accelerator_Mix'!$D$2:$D$573,D100,'02b_CSP_Accelerator_Mix'!$E$2:$E$573,F100)</x:f>
        <x:v>1</x:v>
      </x:c>
      <x:c r="J100" s="28" t="n">
        <x:f>H100*I100</x:f>
        <x:v>195.66527345925826</x:v>
      </x:c>
      <x:c r="K100" s="8" t="str">
        <x:f>IFERROR(INDEX('02x_Accelerator_Catalog'!$D$2:$D$11,MATCH(F100,'02x_Accelerator_Catalog'!$B$2:$B$11,0)),"")</x:f>
      </x:c>
      <x:c r="L100" s="7" t="str">
        <x:f>IF(K100&gt;0,J100*1000/K100,"")</x:f>
      </x:c>
      <x:c r="M100" s="5" t="inlineStr">
        <x:is>
          <x:t xml:space="preserve">epoch_csp_chip_quantity_latest</x:t>
        </x:is>
      </x:c>
      <x:c r="N100" s="5" t="inlineStr">
        <x:is>
          <x:t xml:space="preserve">Extensible long-format output: add a new accelerator row in 02b and map it in 02x_Accelerator_Catalog to extend this table.</x:t>
        </x:is>
      </x:c>
    </x:row>
    <x:row r="101">
      <x:c r="A101" s="5" t="str">
        <x:f>B101&amp;"|"&amp;C101&amp;"|"&amp;D101&amp;"|"&amp;E101&amp;"|"&amp;F101</x:f>
        <x:v>Grid-Constrained / Efficiency-Upside|Anthropic|2030|Fluidstack|TPU</x:v>
      </x:c>
      <x:c r="B101" s="5" t="inlineStr">
        <x:is>
          <x:t xml:space="preserve">Grid-Constrained / Efficiency-Upside</x:t>
        </x:is>
      </x:c>
      <x:c r="C101" s="5" t="inlineStr">
        <x:is>
          <x:t xml:space="preserve">Anthropic</x:t>
        </x:is>
      </x:c>
      <x:c r="D101" s="5" t="n">
        <x:v>2030</x:v>
      </x:c>
      <x:c r="E101" s="5" t="inlineStr">
        <x:is>
          <x:t xml:space="preserve">Fluidstack</x:t>
        </x:is>
      </x:c>
      <x:c r="F101" s="5" t="inlineStr">
        <x:is>
          <x:t xml:space="preserve">TPU</x:t>
        </x:is>
      </x:c>
      <x:c r="G101" s="5" t="str">
        <x:f>IFERROR(INDEX('02x_Accelerator_Catalog'!$C$2:$C$11,MATCH(F101,'02x_Accelerator_Catalog'!$B$2:$B$11,0)),"purpose_or_unbenchmarked")</x:f>
        <x:v>purpose_or_unbenchmarked</x:v>
      </x:c>
      <x:c r="H101" s="28" t="n">
        <x:f>SUMIFS('02c_AI_CSP_Normalized'!$N$2:$N$305,'02c_AI_CSP_Normalized'!$B$2:$B$305,B101,'02c_AI_CSP_Normalized'!$C$2:$C$305,C101,'02c_AI_CSP_Normalized'!$D$2:$D$305,D101,'02c_AI_CSP_Normalized'!$E$2:$E$305,E101)</x:f>
        <x:v>113.56512822298026</x:v>
      </x:c>
      <x:c r="I101" s="6" t="n">
        <x:f>SUMIFS('02b_CSP_Accelerator_Mix'!$H$2:$H$573,'02b_CSP_Accelerator_Mix'!$B$2:$B$573,B101,'02b_CSP_Accelerator_Mix'!$C$2:$C$573,E101,'02b_CSP_Accelerator_Mix'!$D$2:$D$573,D101,'02b_CSP_Accelerator_Mix'!$E$2:$E$573,F101)</x:f>
        <x:v>1</x:v>
      </x:c>
      <x:c r="J101" s="28" t="n">
        <x:f>H101*I101</x:f>
        <x:v>113.56512822298026</x:v>
      </x:c>
      <x:c r="K101" s="8" t="str">
        <x:f>IFERROR(INDEX('02x_Accelerator_Catalog'!$D$2:$D$11,MATCH(F101,'02x_Accelerator_Catalog'!$B$2:$B$11,0)),"")</x:f>
      </x:c>
      <x:c r="L101" s="7" t="str">
        <x:f>IF(K101&gt;0,J101*1000/K101,"")</x:f>
      </x:c>
      <x:c r="M101" s="5" t="inlineStr">
        <x:is>
          <x:t xml:space="preserve">epoch_csp_chip_quantity_latest</x:t>
        </x:is>
      </x:c>
      <x:c r="N101" s="5" t="inlineStr">
        <x:is>
          <x:t xml:space="preserve">Extensible long-format output: add a new accelerator row in 02b and map it in 02x_Accelerator_Catalog to extend this table.</x:t>
        </x:is>
      </x:c>
    </x:row>
    <x:row r="102">
      <x:c r="A102" s="5" t="str">
        <x:f>B102&amp;"|"&amp;C102&amp;"|"&amp;D102&amp;"|"&amp;E102&amp;"|"&amp;F102</x:f>
        <x:v>Bear|Anthropic|2026|SpaceXAI|B200/B300 class</x:v>
      </x:c>
      <x:c r="B102" s="5" t="inlineStr">
        <x:is>
          <x:t xml:space="preserve">Bear</x:t>
        </x:is>
      </x:c>
      <x:c r="C102" s="5" t="inlineStr">
        <x:is>
          <x:t xml:space="preserve">Anthropic</x:t>
        </x:is>
      </x:c>
      <x:c r="D102" s="5" t="n">
        <x:v>2026</x:v>
      </x:c>
      <x:c r="E102" s="5" t="inlineStr">
        <x:is>
          <x:t xml:space="preserve">SpaceXAI</x:t>
        </x:is>
      </x:c>
      <x:c r="F102" s="5" t="inlineStr">
        <x:is>
          <x:t xml:space="preserve">B200/B300 class</x:t>
        </x:is>
      </x:c>
      <x:c r="G102" s="5" t="str">
        <x:f>IFERROR(INDEX('02x_Accelerator_Catalog'!$C$2:$C$11,MATCH(F102,'02x_Accelerator_Catalog'!$B$2:$B$11,0)),"purpose_or_unbenchmarked")</x:f>
        <x:v>b200_reference</x:v>
      </x:c>
      <x:c r="H102" s="28" t="n">
        <x:f>SUMIFS('02c_AI_CSP_Normalized'!$N$2:$N$305,'02c_AI_CSP_Normalized'!$B$2:$B$305,B102,'02c_AI_CSP_Normalized'!$C$2:$C$305,C102,'02c_AI_CSP_Normalized'!$D$2:$D$305,D102,'02c_AI_CSP_Normalized'!$E$2:$E$305,E102)</x:f>
        <x:v>88.90745818625047</x:v>
      </x:c>
      <x:c r="I102" s="6" t="n">
        <x:f>SUMIFS('02b_CSP_Accelerator_Mix'!$H$2:$H$573,'02b_CSP_Accelerator_Mix'!$B$2:$B$573,B102,'02b_CSP_Accelerator_Mix'!$C$2:$C$573,E102,'02b_CSP_Accelerator_Mix'!$D$2:$D$573,D102,'02b_CSP_Accelerator_Mix'!$E$2:$E$573,F102)</x:f>
        <x:v>0.70588235</x:v>
      </x:c>
      <x:c r="J102" s="28" t="n">
        <x:f>H102*I102</x:f>
        <x:v>62.75820551703722</x:v>
      </x:c>
      <x:c r="K102" s="8" t="n">
        <x:f>IFERROR(INDEX('02x_Accelerator_Catalog'!$D$2:$D$11,MATCH(F102,'02x_Accelerator_Catalog'!$B$2:$B$11,0)),"")</x:f>
        <x:v>2.17</x:v>
      </x:c>
      <x:c r="L102" s="7" t="n">
        <x:f>IF(K102&gt;0,J102*1000/K102,"")</x:f>
        <x:v>28920.832035501022</x:v>
      </x:c>
      <x:c r="M102" s="5" t="inlineStr">
        <x:is>
          <x:t xml:space="preserve">epoch_csp_chip_quantity_latest</x:t>
        </x:is>
      </x:c>
      <x:c r="N102" s="5" t="inlineStr">
        <x:is>
          <x:t xml:space="preserve">Extensible long-format output: add a new accelerator row in 02b and map it in 02x_Accelerator_Catalog to extend this table.</x:t>
        </x:is>
      </x:c>
    </x:row>
    <x:row r="103">
      <x:c r="A103" s="5" t="str">
        <x:f>B103&amp;"|"&amp;C103&amp;"|"&amp;D103&amp;"|"&amp;E103&amp;"|"&amp;F103</x:f>
        <x:v>Bear|Anthropic|2026|SpaceXAI|H100/H200/A100 class</x:v>
      </x:c>
      <x:c r="B103" s="5" t="inlineStr">
        <x:is>
          <x:t xml:space="preserve">Bear</x:t>
        </x:is>
      </x:c>
      <x:c r="C103" s="5" t="inlineStr">
        <x:is>
          <x:t xml:space="preserve">Anthropic</x:t>
        </x:is>
      </x:c>
      <x:c r="D103" s="5" t="n">
        <x:v>2026</x:v>
      </x:c>
      <x:c r="E103" s="5" t="inlineStr">
        <x:is>
          <x:t xml:space="preserve">SpaceXAI</x:t>
        </x:is>
      </x:c>
      <x:c r="F103" s="5" t="inlineStr">
        <x:is>
          <x:t xml:space="preserve">H100/H200/A100 class</x:t>
        </x:is>
      </x:c>
      <x:c r="G103" s="5" t="str">
        <x:f>IFERROR(INDEX('02x_Accelerator_Catalog'!$C$2:$C$11,MATCH(F103,'02x_Accelerator_Catalog'!$B$2:$B$11,0)),"purpose_or_unbenchmarked")</x:f>
        <x:v>h200_reference</x:v>
      </x:c>
      <x:c r="H103" s="28" t="n">
        <x:f>SUMIFS('02c_AI_CSP_Normalized'!$N$2:$N$305,'02c_AI_CSP_Normalized'!$B$2:$B$305,B103,'02c_AI_CSP_Normalized'!$C$2:$C$305,C103,'02c_AI_CSP_Normalized'!$D$2:$D$305,D103,'02c_AI_CSP_Normalized'!$E$2:$E$305,E103)</x:f>
        <x:v>88.90745818625047</x:v>
      </x:c>
      <x:c r="I103" s="6" t="n">
        <x:f>SUMIFS('02b_CSP_Accelerator_Mix'!$H$2:$H$573,'02b_CSP_Accelerator_Mix'!$B$2:$B$573,B103,'02b_CSP_Accelerator_Mix'!$C$2:$C$573,E103,'02b_CSP_Accelerator_Mix'!$D$2:$D$573,D103,'02b_CSP_Accelerator_Mix'!$E$2:$E$573,F103)</x:f>
        <x:v>0.29411765</x:v>
      </x:c>
      <x:c r="J103" s="28" t="n">
        <x:f>H103*I103</x:f>
        <x:v>26.14925266921325</x:v>
      </x:c>
      <x:c r="K103" s="8" t="n">
        <x:f>IFERROR(INDEX('02x_Accelerator_Catalog'!$D$2:$D$11,MATCH(F103,'02x_Accelerator_Catalog'!$B$2:$B$11,0)),"")</x:f>
        <x:v>1.73</x:v>
      </x:c>
      <x:c r="L103" s="7" t="n">
        <x:f>IF(K103&gt;0,J103*1000/K103,"")</x:f>
        <x:v>15115.174953302458</x:v>
      </x:c>
      <x:c r="M103" s="5" t="inlineStr">
        <x:is>
          <x:t xml:space="preserve">epoch_csp_chip_quantity_latest</x:t>
        </x:is>
      </x:c>
      <x:c r="N103" s="5" t="inlineStr">
        <x:is>
          <x:t xml:space="preserve">Extensible long-format output: add a new accelerator row in 02b and map it in 02x_Accelerator_Catalog to extend this table.</x:t>
        </x:is>
      </x:c>
    </x:row>
    <x:row r="104">
      <x:c r="A104" s="5" t="str">
        <x:f>B104&amp;"|"&amp;C104&amp;"|"&amp;D104&amp;"|"&amp;E104&amp;"|"&amp;F104</x:f>
        <x:v>Base|Anthropic|2026|SpaceXAI|B200/B300 class</x:v>
      </x:c>
      <x:c r="B104" s="5" t="inlineStr">
        <x:is>
          <x:t xml:space="preserve">Base</x:t>
        </x:is>
      </x:c>
      <x:c r="C104" s="5" t="inlineStr">
        <x:is>
          <x:t xml:space="preserve">Anthropic</x:t>
        </x:is>
      </x:c>
      <x:c r="D104" s="5" t="n">
        <x:v>2026</x:v>
      </x:c>
      <x:c r="E104" s="5" t="inlineStr">
        <x:is>
          <x:t xml:space="preserve">SpaceXAI</x:t>
        </x:is>
      </x:c>
      <x:c r="F104" s="5" t="inlineStr">
        <x:is>
          <x:t xml:space="preserve">B200/B300 class</x:t>
        </x:is>
      </x:c>
      <x:c r="G104" s="5" t="str">
        <x:f>IFERROR(INDEX('02x_Accelerator_Catalog'!$C$2:$C$11,MATCH(F104,'02x_Accelerator_Catalog'!$B$2:$B$11,0)),"purpose_or_unbenchmarked")</x:f>
        <x:v>b200_reference</x:v>
      </x:c>
      <x:c r="H104" s="28" t="n">
        <x:f>SUMIFS('02c_AI_CSP_Normalized'!$N$2:$N$305,'02c_AI_CSP_Normalized'!$B$2:$B$305,B104,'02c_AI_CSP_Normalized'!$C$2:$C$305,C104,'02c_AI_CSP_Normalized'!$D$2:$D$305,D104,'02c_AI_CSP_Normalized'!$E$2:$E$305,E104)</x:f>
        <x:v>116.74716776929515</x:v>
      </x:c>
      <x:c r="I104" s="6" t="n">
        <x:f>SUMIFS('02b_CSP_Accelerator_Mix'!$H$2:$H$573,'02b_CSP_Accelerator_Mix'!$B$2:$B$573,B104,'02b_CSP_Accelerator_Mix'!$C$2:$C$573,E104,'02b_CSP_Accelerator_Mix'!$D$2:$D$573,D104,'02b_CSP_Accelerator_Mix'!$E$2:$E$573,F104)</x:f>
        <x:v>0.70588235</x:v>
      </x:c>
      <x:c r="J104" s="28" t="n">
        <x:f>H104*I104</x:f>
        <x:v>82.40976514083431</x:v>
      </x:c>
      <x:c r="K104" s="8" t="n">
        <x:f>IFERROR(INDEX('02x_Accelerator_Catalog'!$D$2:$D$11,MATCH(F104,'02x_Accelerator_Catalog'!$B$2:$B$11,0)),"")</x:f>
        <x:v>2.17</x:v>
      </x:c>
      <x:c r="L104" s="7" t="n">
        <x:f>IF(K104&gt;0,J104*1000/K104,"")</x:f>
        <x:v>37976.85029531535</x:v>
      </x:c>
      <x:c r="M104" s="5" t="inlineStr">
        <x:is>
          <x:t xml:space="preserve">epoch_csp_chip_quantity_latest</x:t>
        </x:is>
      </x:c>
      <x:c r="N104" s="5" t="inlineStr">
        <x:is>
          <x:t xml:space="preserve">Extensible long-format output: add a new accelerator row in 02b and map it in 02x_Accelerator_Catalog to extend this table.</x:t>
        </x:is>
      </x:c>
    </x:row>
    <x:row r="105">
      <x:c r="A105" s="5" t="str">
        <x:f>B105&amp;"|"&amp;C105&amp;"|"&amp;D105&amp;"|"&amp;E105&amp;"|"&amp;F105</x:f>
        <x:v>Base|Anthropic|2026|SpaceXAI|H100/H200/A100 class</x:v>
      </x:c>
      <x:c r="B105" s="5" t="inlineStr">
        <x:is>
          <x:t xml:space="preserve">Base</x:t>
        </x:is>
      </x:c>
      <x:c r="C105" s="5" t="inlineStr">
        <x:is>
          <x:t xml:space="preserve">Anthropic</x:t>
        </x:is>
      </x:c>
      <x:c r="D105" s="5" t="n">
        <x:v>2026</x:v>
      </x:c>
      <x:c r="E105" s="5" t="inlineStr">
        <x:is>
          <x:t xml:space="preserve">SpaceXAI</x:t>
        </x:is>
      </x:c>
      <x:c r="F105" s="5" t="inlineStr">
        <x:is>
          <x:t xml:space="preserve">H100/H200/A100 class</x:t>
        </x:is>
      </x:c>
      <x:c r="G105" s="5" t="str">
        <x:f>IFERROR(INDEX('02x_Accelerator_Catalog'!$C$2:$C$11,MATCH(F105,'02x_Accelerator_Catalog'!$B$2:$B$11,0)),"purpose_or_unbenchmarked")</x:f>
        <x:v>h200_reference</x:v>
      </x:c>
      <x:c r="H105" s="28" t="n">
        <x:f>SUMIFS('02c_AI_CSP_Normalized'!$N$2:$N$305,'02c_AI_CSP_Normalized'!$B$2:$B$305,B105,'02c_AI_CSP_Normalized'!$C$2:$C$305,C105,'02c_AI_CSP_Normalized'!$D$2:$D$305,D105,'02c_AI_CSP_Normalized'!$E$2:$E$305,E105)</x:f>
        <x:v>116.74716776929515</x:v>
      </x:c>
      <x:c r="I105" s="6" t="n">
        <x:f>SUMIFS('02b_CSP_Accelerator_Mix'!$H$2:$H$573,'02b_CSP_Accelerator_Mix'!$B$2:$B$573,B105,'02b_CSP_Accelerator_Mix'!$C$2:$C$573,E105,'02b_CSP_Accelerator_Mix'!$D$2:$D$573,D105,'02b_CSP_Accelerator_Mix'!$E$2:$E$573,F105)</x:f>
        <x:v>0.29411765</x:v>
      </x:c>
      <x:c r="J105" s="28" t="n">
        <x:f>H105*I105</x:f>
        <x:v>34.33740262846083</x:v>
      </x:c>
      <x:c r="K105" s="8" t="n">
        <x:f>IFERROR(INDEX('02x_Accelerator_Catalog'!$D$2:$D$11,MATCH(F105,'02x_Accelerator_Catalog'!$B$2:$B$11,0)),"")</x:f>
        <x:v>1.73</x:v>
      </x:c>
      <x:c r="L105" s="7" t="n">
        <x:f>IF(K105&gt;0,J105*1000/K105,"")</x:f>
        <x:v>19848.209611827067</x:v>
      </x:c>
      <x:c r="M105" s="5" t="inlineStr">
        <x:is>
          <x:t xml:space="preserve">epoch_csp_chip_quantity_latest</x:t>
        </x:is>
      </x:c>
      <x:c r="N105" s="5" t="inlineStr">
        <x:is>
          <x:t xml:space="preserve">Extensible long-format output: add a new accelerator row in 02b and map it in 02x_Accelerator_Catalog to extend this table.</x:t>
        </x:is>
      </x:c>
    </x:row>
    <x:row r="106">
      <x:c r="A106" s="5" t="str">
        <x:f>B106&amp;"|"&amp;C106&amp;"|"&amp;D106&amp;"|"&amp;E106&amp;"|"&amp;F106</x:f>
        <x:v>Bull|Anthropic|2026|SpaceXAI|B200/B300 class</x:v>
      </x:c>
      <x:c r="B106" s="5" t="inlineStr">
        <x:is>
          <x:t xml:space="preserve">Bull</x:t>
        </x:is>
      </x:c>
      <x:c r="C106" s="5" t="inlineStr">
        <x:is>
          <x:t xml:space="preserve">Anthropic</x:t>
        </x:is>
      </x:c>
      <x:c r="D106" s="5" t="n">
        <x:v>2026</x:v>
      </x:c>
      <x:c r="E106" s="5" t="inlineStr">
        <x:is>
          <x:t xml:space="preserve">SpaceXAI</x:t>
        </x:is>
      </x:c>
      <x:c r="F106" s="5" t="inlineStr">
        <x:is>
          <x:t xml:space="preserve">B200/B300 class</x:t>
        </x:is>
      </x:c>
      <x:c r="G106" s="5" t="str">
        <x:f>IFERROR(INDEX('02x_Accelerator_Catalog'!$C$2:$C$11,MATCH(F106,'02x_Accelerator_Catalog'!$B$2:$B$11,0)),"purpose_or_unbenchmarked")</x:f>
        <x:v>b200_reference</x:v>
      </x:c>
      <x:c r="H106" s="28" t="n">
        <x:f>SUMIFS('02c_AI_CSP_Normalized'!$N$2:$N$305,'02c_AI_CSP_Normalized'!$B$2:$B$305,B106,'02c_AI_CSP_Normalized'!$C$2:$C$305,C106,'02c_AI_CSP_Normalized'!$D$2:$D$305,D106,'02c_AI_CSP_Normalized'!$E$2:$E$305,E106)</x:f>
        <x:v>134.3714978112028</x:v>
      </x:c>
      <x:c r="I106" s="6" t="n">
        <x:f>SUMIFS('02b_CSP_Accelerator_Mix'!$H$2:$H$573,'02b_CSP_Accelerator_Mix'!$B$2:$B$573,B106,'02b_CSP_Accelerator_Mix'!$C$2:$C$573,E106,'02b_CSP_Accelerator_Mix'!$D$2:$D$573,D106,'02b_CSP_Accelerator_Mix'!$E$2:$E$573,F106)</x:f>
        <x:v>0.70588235</x:v>
      </x:c>
      <x:c r="J106" s="28" t="n">
        <x:f>H106*I106</x:f>
        <x:v>94.85046864799169</x:v>
      </x:c>
      <x:c r="K106" s="8" t="n">
        <x:f>IFERROR(INDEX('02x_Accelerator_Catalog'!$D$2:$D$11,MATCH(F106,'02x_Accelerator_Catalog'!$B$2:$B$11,0)),"")</x:f>
        <x:v>2.17</x:v>
      </x:c>
      <x:c r="L106" s="7" t="n">
        <x:f>IF(K106&gt;0,J106*1000/K106,"")</x:f>
        <x:v>43709.89338617129</x:v>
      </x:c>
      <x:c r="M106" s="5" t="inlineStr">
        <x:is>
          <x:t xml:space="preserve">epoch_csp_chip_quantity_latest</x:t>
        </x:is>
      </x:c>
      <x:c r="N106" s="5" t="inlineStr">
        <x:is>
          <x:t xml:space="preserve">Extensible long-format output: add a new accelerator row in 02b and map it in 02x_Accelerator_Catalog to extend this table.</x:t>
        </x:is>
      </x:c>
    </x:row>
    <x:row r="107">
      <x:c r="A107" s="5" t="str">
        <x:f>B107&amp;"|"&amp;C107&amp;"|"&amp;D107&amp;"|"&amp;E107&amp;"|"&amp;F107</x:f>
        <x:v>Bull|Anthropic|2026|SpaceXAI|H100/H200/A100 class</x:v>
      </x:c>
      <x:c r="B107" s="5" t="inlineStr">
        <x:is>
          <x:t xml:space="preserve">Bull</x:t>
        </x:is>
      </x:c>
      <x:c r="C107" s="5" t="inlineStr">
        <x:is>
          <x:t xml:space="preserve">Anthropic</x:t>
        </x:is>
      </x:c>
      <x:c r="D107" s="5" t="n">
        <x:v>2026</x:v>
      </x:c>
      <x:c r="E107" s="5" t="inlineStr">
        <x:is>
          <x:t xml:space="preserve">SpaceXAI</x:t>
        </x:is>
      </x:c>
      <x:c r="F107" s="5" t="inlineStr">
        <x:is>
          <x:t xml:space="preserve">H100/H200/A100 class</x:t>
        </x:is>
      </x:c>
      <x:c r="G107" s="5" t="str">
        <x:f>IFERROR(INDEX('02x_Accelerator_Catalog'!$C$2:$C$11,MATCH(F107,'02x_Accelerator_Catalog'!$B$2:$B$11,0)),"purpose_or_unbenchmarked")</x:f>
        <x:v>h200_reference</x:v>
      </x:c>
      <x:c r="H107" s="28" t="n">
        <x:f>SUMIFS('02c_AI_CSP_Normalized'!$N$2:$N$305,'02c_AI_CSP_Normalized'!$B$2:$B$305,B107,'02c_AI_CSP_Normalized'!$C$2:$C$305,C107,'02c_AI_CSP_Normalized'!$D$2:$D$305,D107,'02c_AI_CSP_Normalized'!$E$2:$E$305,E107)</x:f>
        <x:v>134.3714978112028</x:v>
      </x:c>
      <x:c r="I107" s="6" t="n">
        <x:f>SUMIFS('02b_CSP_Accelerator_Mix'!$H$2:$H$573,'02b_CSP_Accelerator_Mix'!$B$2:$B$573,B107,'02b_CSP_Accelerator_Mix'!$C$2:$C$573,E107,'02b_CSP_Accelerator_Mix'!$D$2:$D$573,D107,'02b_CSP_Accelerator_Mix'!$E$2:$E$573,F107)</x:f>
        <x:v>0.29411765</x:v>
      </x:c>
      <x:c r="J107" s="28" t="n">
        <x:f>H107*I107</x:f>
        <x:v>39.52102916321111</x:v>
      </x:c>
      <x:c r="K107" s="8" t="n">
        <x:f>IFERROR(INDEX('02x_Accelerator_Catalog'!$D$2:$D$11,MATCH(F107,'02x_Accelerator_Catalog'!$B$2:$B$11,0)),"")</x:f>
        <x:v>1.73</x:v>
      </x:c>
      <x:c r="L107" s="7" t="n">
        <x:f>IF(K107&gt;0,J107*1000/K107,"")</x:f>
        <x:v>22844.525527867696</x:v>
      </x:c>
      <x:c r="M107" s="5" t="inlineStr">
        <x:is>
          <x:t xml:space="preserve">epoch_csp_chip_quantity_latest</x:t>
        </x:is>
      </x:c>
      <x:c r="N107" s="5" t="inlineStr">
        <x:is>
          <x:t xml:space="preserve">Extensible long-format output: add a new accelerator row in 02b and map it in 02x_Accelerator_Catalog to extend this table.</x:t>
        </x:is>
      </x:c>
    </x:row>
    <x:row r="108">
      <x:c r="A108" s="5" t="str">
        <x:f>B108&amp;"|"&amp;C108&amp;"|"&amp;D108&amp;"|"&amp;E108&amp;"|"&amp;F108</x:f>
        <x:v>Grid-Constrained / Efficiency-Upside|Anthropic|2026|SpaceXAI|B200/B300 class</x:v>
      </x:c>
      <x:c r="B108" s="5" t="inlineStr">
        <x:is>
          <x:t xml:space="preserve">Grid-Constrained / Efficiency-Upside</x:t>
        </x:is>
      </x:c>
      <x:c r="C108" s="5" t="inlineStr">
        <x:is>
          <x:t xml:space="preserve">Anthropic</x:t>
        </x:is>
      </x:c>
      <x:c r="D108" s="5" t="n">
        <x:v>2026</x:v>
      </x:c>
      <x:c r="E108" s="5" t="inlineStr">
        <x:is>
          <x:t xml:space="preserve">SpaceXAI</x:t>
        </x:is>
      </x:c>
      <x:c r="F108" s="5" t="inlineStr">
        <x:is>
          <x:t xml:space="preserve">B200/B300 class</x:t>
        </x:is>
      </x:c>
      <x:c r="G108" s="5" t="str">
        <x:f>IFERROR(INDEX('02x_Accelerator_Catalog'!$C$2:$C$11,MATCH(F108,'02x_Accelerator_Catalog'!$B$2:$B$11,0)),"purpose_or_unbenchmarked")</x:f>
        <x:v>b200_reference</x:v>
      </x:c>
      <x:c r="H108" s="28" t="n">
        <x:f>SUMIFS('02c_AI_CSP_Normalized'!$N$2:$N$305,'02c_AI_CSP_Normalized'!$B$2:$B$305,B108,'02c_AI_CSP_Normalized'!$C$2:$C$305,C108,'02c_AI_CSP_Normalized'!$D$2:$D$305,D108,'02c_AI_CSP_Normalized'!$E$2:$E$305,E108)</x:f>
        <x:v>106.6889480318806</x:v>
      </x:c>
      <x:c r="I108" s="6" t="n">
        <x:f>SUMIFS('02b_CSP_Accelerator_Mix'!$H$2:$H$573,'02b_CSP_Accelerator_Mix'!$B$2:$B$573,B108,'02b_CSP_Accelerator_Mix'!$C$2:$C$573,E108,'02b_CSP_Accelerator_Mix'!$D$2:$D$573,D108,'02b_CSP_Accelerator_Mix'!$E$2:$E$573,F108)</x:f>
        <x:v>0.70588235</x:v>
      </x:c>
      <x:c r="J108" s="28" t="n">
        <x:f>H108*I108</x:f>
        <x:v>75.30984535577176</x:v>
      </x:c>
      <x:c r="K108" s="8" t="n">
        <x:f>IFERROR(INDEX('02x_Accelerator_Catalog'!$D$2:$D$11,MATCH(F108,'02x_Accelerator_Catalog'!$B$2:$B$11,0)),"")</x:f>
        <x:v>2.17</x:v>
      </x:c>
      <x:c r="L108" s="7" t="n">
        <x:f>IF(K108&gt;0,J108*1000/K108,"")</x:f>
        <x:v>34704.99785980266</x:v>
      </x:c>
      <x:c r="M108" s="5" t="inlineStr">
        <x:is>
          <x:t xml:space="preserve">epoch_csp_chip_quantity_latest</x:t>
        </x:is>
      </x:c>
      <x:c r="N108" s="5" t="inlineStr">
        <x:is>
          <x:t xml:space="preserve">Extensible long-format output: add a new accelerator row in 02b and map it in 02x_Accelerator_Catalog to extend this table.</x:t>
        </x:is>
      </x:c>
    </x:row>
    <x:row r="109">
      <x:c r="A109" s="5" t="str">
        <x:f>B109&amp;"|"&amp;C109&amp;"|"&amp;D109&amp;"|"&amp;E109&amp;"|"&amp;F109</x:f>
        <x:v>Grid-Constrained / Efficiency-Upside|Anthropic|2026|SpaceXAI|H100/H200/A100 class</x:v>
      </x:c>
      <x:c r="B109" s="5" t="inlineStr">
        <x:is>
          <x:t xml:space="preserve">Grid-Constrained / Efficiency-Upside</x:t>
        </x:is>
      </x:c>
      <x:c r="C109" s="5" t="inlineStr">
        <x:is>
          <x:t xml:space="preserve">Anthropic</x:t>
        </x:is>
      </x:c>
      <x:c r="D109" s="5" t="n">
        <x:v>2026</x:v>
      </x:c>
      <x:c r="E109" s="5" t="inlineStr">
        <x:is>
          <x:t xml:space="preserve">SpaceXAI</x:t>
        </x:is>
      </x:c>
      <x:c r="F109" s="5" t="inlineStr">
        <x:is>
          <x:t xml:space="preserve">H100/H200/A100 class</x:t>
        </x:is>
      </x:c>
      <x:c r="G109" s="5" t="str">
        <x:f>IFERROR(INDEX('02x_Accelerator_Catalog'!$C$2:$C$11,MATCH(F109,'02x_Accelerator_Catalog'!$B$2:$B$11,0)),"purpose_or_unbenchmarked")</x:f>
        <x:v>h200_reference</x:v>
      </x:c>
      <x:c r="H109" s="28" t="n">
        <x:f>SUMIFS('02c_AI_CSP_Normalized'!$N$2:$N$305,'02c_AI_CSP_Normalized'!$B$2:$B$305,B109,'02c_AI_CSP_Normalized'!$C$2:$C$305,C109,'02c_AI_CSP_Normalized'!$D$2:$D$305,D109,'02c_AI_CSP_Normalized'!$E$2:$E$305,E109)</x:f>
        <x:v>106.6889480318806</x:v>
      </x:c>
      <x:c r="I109" s="6" t="n">
        <x:f>SUMIFS('02b_CSP_Accelerator_Mix'!$H$2:$H$573,'02b_CSP_Accelerator_Mix'!$B$2:$B$573,B109,'02b_CSP_Accelerator_Mix'!$C$2:$C$573,E109,'02b_CSP_Accelerator_Mix'!$D$2:$D$573,D109,'02b_CSP_Accelerator_Mix'!$E$2:$E$573,F109)</x:f>
        <x:v>0.29411765</x:v>
      </x:c>
      <x:c r="J109" s="28" t="n">
        <x:f>H109*I109</x:f>
        <x:v>31.379102676108847</x:v>
      </x:c>
      <x:c r="K109" s="8" t="n">
        <x:f>IFERROR(INDEX('02x_Accelerator_Catalog'!$D$2:$D$11,MATCH(F109,'02x_Accelerator_Catalog'!$B$2:$B$11,0)),"")</x:f>
        <x:v>1.73</x:v>
      </x:c>
      <x:c r="L109" s="7" t="n">
        <x:f>IF(K109&gt;0,J109*1000/K109,"")</x:f>
        <x:v>18138.209639369277</x:v>
      </x:c>
      <x:c r="M109" s="5" t="inlineStr">
        <x:is>
          <x:t xml:space="preserve">epoch_csp_chip_quantity_latest</x:t>
        </x:is>
      </x:c>
      <x:c r="N109" s="5" t="inlineStr">
        <x:is>
          <x:t xml:space="preserve">Extensible long-format output: add a new accelerator row in 02b and map it in 02x_Accelerator_Catalog to extend this table.</x:t>
        </x:is>
      </x:c>
    </x:row>
    <x:row r="110">
      <x:c r="A110" s="5" t="str">
        <x:f>B110&amp;"|"&amp;C110&amp;"|"&amp;D110&amp;"|"&amp;E110&amp;"|"&amp;F110</x:f>
        <x:v>Bear|Anthropic|2027|SpaceXAI|B200/B300 class</x:v>
      </x:c>
      <x:c r="B110" s="5" t="inlineStr">
        <x:is>
          <x:t xml:space="preserve">Bear</x:t>
        </x:is>
      </x:c>
      <x:c r="C110" s="5" t="inlineStr">
        <x:is>
          <x:t xml:space="preserve">Anthropic</x:t>
        </x:is>
      </x:c>
      <x:c r="D110" s="5" t="n">
        <x:v>2027</x:v>
      </x:c>
      <x:c r="E110" s="5" t="inlineStr">
        <x:is>
          <x:t xml:space="preserve">SpaceXAI</x:t>
        </x:is>
      </x:c>
      <x:c r="F110" s="5" t="inlineStr">
        <x:is>
          <x:t xml:space="preserve">B200/B300 class</x:t>
        </x:is>
      </x:c>
      <x:c r="G110" s="5" t="str">
        <x:f>IFERROR(INDEX('02x_Accelerator_Catalog'!$C$2:$C$11,MATCH(F110,'02x_Accelerator_Catalog'!$B$2:$B$11,0)),"purpose_or_unbenchmarked")</x:f>
        <x:v>b200_reference</x:v>
      </x:c>
      <x:c r="H110" s="28" t="n">
        <x:f>SUMIFS('02c_AI_CSP_Normalized'!$N$2:$N$305,'02c_AI_CSP_Normalized'!$B$2:$B$305,B110,'02c_AI_CSP_Normalized'!$C$2:$C$305,C110,'02c_AI_CSP_Normalized'!$D$2:$D$305,D110,'02c_AI_CSP_Normalized'!$E$2:$E$305,E110)</x:f>
        <x:v>190.6647748882531</x:v>
      </x:c>
      <x:c r="I110" s="6" t="n">
        <x:f>SUMIFS('02b_CSP_Accelerator_Mix'!$H$2:$H$573,'02b_CSP_Accelerator_Mix'!$B$2:$B$573,B110,'02b_CSP_Accelerator_Mix'!$C$2:$C$573,E110,'02b_CSP_Accelerator_Mix'!$D$2:$D$573,D110,'02b_CSP_Accelerator_Mix'!$E$2:$E$573,F110)</x:f>
        <x:v>0.70588235</x:v>
      </x:c>
      <x:c r="J110" s="28" t="n">
        <x:f>H110*I110</x:f>
        <x:v>134.58689936034108</x:v>
      </x:c>
      <x:c r="K110" s="8" t="n">
        <x:f>IFERROR(INDEX('02x_Accelerator_Catalog'!$D$2:$D$11,MATCH(F110,'02x_Accelerator_Catalog'!$B$2:$B$11,0)),"")</x:f>
        <x:v>2.17</x:v>
      </x:c>
      <x:c r="L110" s="7" t="n">
        <x:f>IF(K110&gt;0,J110*1000/K110,"")</x:f>
        <x:v>62021.61260845211</x:v>
      </x:c>
      <x:c r="M110" s="5" t="inlineStr">
        <x:is>
          <x:t xml:space="preserve">epoch_csp_chip_quantity_latest</x:t>
        </x:is>
      </x:c>
      <x:c r="N110" s="5" t="inlineStr">
        <x:is>
          <x:t xml:space="preserve">Extensible long-format output: add a new accelerator row in 02b and map it in 02x_Accelerator_Catalog to extend this table.</x:t>
        </x:is>
      </x:c>
    </x:row>
    <x:row r="111">
      <x:c r="A111" s="5" t="str">
        <x:f>B111&amp;"|"&amp;C111&amp;"|"&amp;D111&amp;"|"&amp;E111&amp;"|"&amp;F111</x:f>
        <x:v>Bear|Anthropic|2027|SpaceXAI|H100/H200/A100 class</x:v>
      </x:c>
      <x:c r="B111" s="5" t="inlineStr">
        <x:is>
          <x:t xml:space="preserve">Bear</x:t>
        </x:is>
      </x:c>
      <x:c r="C111" s="5" t="inlineStr">
        <x:is>
          <x:t xml:space="preserve">Anthropic</x:t>
        </x:is>
      </x:c>
      <x:c r="D111" s="5" t="n">
        <x:v>2027</x:v>
      </x:c>
      <x:c r="E111" s="5" t="inlineStr">
        <x:is>
          <x:t xml:space="preserve">SpaceXAI</x:t>
        </x:is>
      </x:c>
      <x:c r="F111" s="5" t="inlineStr">
        <x:is>
          <x:t xml:space="preserve">H100/H200/A100 class</x:t>
        </x:is>
      </x:c>
      <x:c r="G111" s="5" t="str">
        <x:f>IFERROR(INDEX('02x_Accelerator_Catalog'!$C$2:$C$11,MATCH(F111,'02x_Accelerator_Catalog'!$B$2:$B$11,0)),"purpose_or_unbenchmarked")</x:f>
        <x:v>h200_reference</x:v>
      </x:c>
      <x:c r="H111" s="28" t="n">
        <x:f>SUMIFS('02c_AI_CSP_Normalized'!$N$2:$N$305,'02c_AI_CSP_Normalized'!$B$2:$B$305,B111,'02c_AI_CSP_Normalized'!$C$2:$C$305,C111,'02c_AI_CSP_Normalized'!$D$2:$D$305,D111,'02c_AI_CSP_Normalized'!$E$2:$E$305,E111)</x:f>
        <x:v>190.6647748882531</x:v>
      </x:c>
      <x:c r="I111" s="6" t="n">
        <x:f>SUMIFS('02b_CSP_Accelerator_Mix'!$H$2:$H$573,'02b_CSP_Accelerator_Mix'!$B$2:$B$573,B111,'02b_CSP_Accelerator_Mix'!$C$2:$C$573,E111,'02b_CSP_Accelerator_Mix'!$D$2:$D$573,D111,'02b_CSP_Accelerator_Mix'!$E$2:$E$573,F111)</x:f>
        <x:v>0.29411765</x:v>
      </x:c>
      <x:c r="J111" s="28" t="n">
        <x:f>H111*I111</x:f>
        <x:v>56.07787552791202</x:v>
      </x:c>
      <x:c r="K111" s="8" t="n">
        <x:f>IFERROR(INDEX('02x_Accelerator_Catalog'!$D$2:$D$11,MATCH(F111,'02x_Accelerator_Catalog'!$B$2:$B$11,0)),"")</x:f>
        <x:v>1.73</x:v>
      </x:c>
      <x:c r="L111" s="7" t="n">
        <x:f>IF(K111&gt;0,J111*1000/K111,"")</x:f>
        <x:v>32414.956952550303</x:v>
      </x:c>
      <x:c r="M111" s="5" t="inlineStr">
        <x:is>
          <x:t xml:space="preserve">epoch_csp_chip_quantity_latest</x:t>
        </x:is>
      </x:c>
      <x:c r="N111" s="5" t="inlineStr">
        <x:is>
          <x:t xml:space="preserve">Extensible long-format output: add a new accelerator row in 02b and map it in 02x_Accelerator_Catalog to extend this table.</x:t>
        </x:is>
      </x:c>
    </x:row>
    <x:row r="112">
      <x:c r="A112" s="5" t="str">
        <x:f>B112&amp;"|"&amp;C112&amp;"|"&amp;D112&amp;"|"&amp;E112&amp;"|"&amp;F112</x:f>
        <x:v>Base|Anthropic|2027|SpaceXAI|B200/B300 class</x:v>
      </x:c>
      <x:c r="B112" s="5" t="inlineStr">
        <x:is>
          <x:t xml:space="preserve">Base</x:t>
        </x:is>
      </x:c>
      <x:c r="C112" s="5" t="inlineStr">
        <x:is>
          <x:t xml:space="preserve">Anthropic</x:t>
        </x:is>
      </x:c>
      <x:c r="D112" s="5" t="n">
        <x:v>2027</x:v>
      </x:c>
      <x:c r="E112" s="5" t="inlineStr">
        <x:is>
          <x:t xml:space="preserve">SpaceXAI</x:t>
        </x:is>
      </x:c>
      <x:c r="F112" s="5" t="inlineStr">
        <x:is>
          <x:t xml:space="preserve">B200/B300 class</x:t>
        </x:is>
      </x:c>
      <x:c r="G112" s="5" t="str">
        <x:f>IFERROR(INDEX('02x_Accelerator_Catalog'!$C$2:$C$11,MATCH(F112,'02x_Accelerator_Catalog'!$B$2:$B$11,0)),"purpose_or_unbenchmarked")</x:f>
        <x:v>b200_reference</x:v>
      </x:c>
      <x:c r="H112" s="28" t="n">
        <x:f>SUMIFS('02c_AI_CSP_Normalized'!$N$2:$N$305,'02c_AI_CSP_Normalized'!$B$2:$B$305,B112,'02c_AI_CSP_Normalized'!$C$2:$C$305,C112,'02c_AI_CSP_Normalized'!$D$2:$D$305,D112,'02c_AI_CSP_Normalized'!$E$2:$E$305,E112)</x:f>
        <x:v>254.24918110970958</x:v>
      </x:c>
      <x:c r="I112" s="6" t="n">
        <x:f>SUMIFS('02b_CSP_Accelerator_Mix'!$H$2:$H$573,'02b_CSP_Accelerator_Mix'!$B$2:$B$573,B112,'02b_CSP_Accelerator_Mix'!$C$2:$C$573,E112,'02b_CSP_Accelerator_Mix'!$D$2:$D$573,D112,'02b_CSP_Accelerator_Mix'!$E$2:$E$573,F112)</x:f>
        <x:v>0.70588235</x:v>
      </x:c>
      <x:c r="J112" s="28" t="n">
        <x:f>H112*I112</x:f>
        <x:v>179.4700094472974</x:v>
      </x:c>
      <x:c r="K112" s="8" t="n">
        <x:f>IFERROR(INDEX('02x_Accelerator_Catalog'!$D$2:$D$11,MATCH(F112,'02x_Accelerator_Catalog'!$B$2:$B$11,0)),"")</x:f>
        <x:v>2.17</x:v>
      </x:c>
      <x:c r="L112" s="7" t="n">
        <x:f>IF(K112&gt;0,J112*1000/K112,"")</x:f>
        <x:v>82705.07347801724</x:v>
      </x:c>
      <x:c r="M112" s="5" t="inlineStr">
        <x:is>
          <x:t xml:space="preserve">epoch_csp_chip_quantity_latest</x:t>
        </x:is>
      </x:c>
      <x:c r="N112" s="5" t="inlineStr">
        <x:is>
          <x:t xml:space="preserve">Extensible long-format output: add a new accelerator row in 02b and map it in 02x_Accelerator_Catalog to extend this table.</x:t>
        </x:is>
      </x:c>
    </x:row>
    <x:row r="113">
      <x:c r="A113" s="5" t="str">
        <x:f>B113&amp;"|"&amp;C113&amp;"|"&amp;D113&amp;"|"&amp;E113&amp;"|"&amp;F113</x:f>
        <x:v>Base|Anthropic|2027|SpaceXAI|H100/H200/A100 class</x:v>
      </x:c>
      <x:c r="B113" s="5" t="inlineStr">
        <x:is>
          <x:t xml:space="preserve">Base</x:t>
        </x:is>
      </x:c>
      <x:c r="C113" s="5" t="inlineStr">
        <x:is>
          <x:t xml:space="preserve">Anthropic</x:t>
        </x:is>
      </x:c>
      <x:c r="D113" s="5" t="n">
        <x:v>2027</x:v>
      </x:c>
      <x:c r="E113" s="5" t="inlineStr">
        <x:is>
          <x:t xml:space="preserve">SpaceXAI</x:t>
        </x:is>
      </x:c>
      <x:c r="F113" s="5" t="inlineStr">
        <x:is>
          <x:t xml:space="preserve">H100/H200/A100 class</x:t>
        </x:is>
      </x:c>
      <x:c r="G113" s="5" t="str">
        <x:f>IFERROR(INDEX('02x_Accelerator_Catalog'!$C$2:$C$11,MATCH(F113,'02x_Accelerator_Catalog'!$B$2:$B$11,0)),"purpose_or_unbenchmarked")</x:f>
        <x:v>h200_reference</x:v>
      </x:c>
      <x:c r="H113" s="28" t="n">
        <x:f>SUMIFS('02c_AI_CSP_Normalized'!$N$2:$N$305,'02c_AI_CSP_Normalized'!$B$2:$B$305,B113,'02c_AI_CSP_Normalized'!$C$2:$C$305,C113,'02c_AI_CSP_Normalized'!$D$2:$D$305,D113,'02c_AI_CSP_Normalized'!$E$2:$E$305,E113)</x:f>
        <x:v>254.24918110970958</x:v>
      </x:c>
      <x:c r="I113" s="6" t="n">
        <x:f>SUMIFS('02b_CSP_Accelerator_Mix'!$H$2:$H$573,'02b_CSP_Accelerator_Mix'!$B$2:$B$573,B113,'02b_CSP_Accelerator_Mix'!$C$2:$C$573,E113,'02b_CSP_Accelerator_Mix'!$D$2:$D$573,D113,'02b_CSP_Accelerator_Mix'!$E$2:$E$573,F113)</x:f>
        <x:v>0.29411765</x:v>
      </x:c>
      <x:c r="J113" s="28" t="n">
        <x:f>H113*I113</x:f>
        <x:v>74.77917166241218</x:v>
      </x:c>
      <x:c r="K113" s="8" t="n">
        <x:f>IFERROR(INDEX('02x_Accelerator_Catalog'!$D$2:$D$11,MATCH(F113,'02x_Accelerator_Catalog'!$B$2:$B$11,0)),"")</x:f>
        <x:v>1.73</x:v>
      </x:c>
      <x:c r="L113" s="7" t="n">
        <x:f>IF(K113&gt;0,J113*1000/K113,"")</x:f>
        <x:v>43224.95471815733</x:v>
      </x:c>
      <x:c r="M113" s="5" t="inlineStr">
        <x:is>
          <x:t xml:space="preserve">epoch_csp_chip_quantity_latest</x:t>
        </x:is>
      </x:c>
      <x:c r="N113" s="5" t="inlineStr">
        <x:is>
          <x:t xml:space="preserve">Extensible long-format output: add a new accelerator row in 02b and map it in 02x_Accelerator_Catalog to extend this table.</x:t>
        </x:is>
      </x:c>
    </x:row>
    <x:row r="114">
      <x:c r="A114" s="5" t="str">
        <x:f>B114&amp;"|"&amp;C114&amp;"|"&amp;D114&amp;"|"&amp;E114&amp;"|"&amp;F114</x:f>
        <x:v>Bull|Anthropic|2027|SpaceXAI|B200/B300 class</x:v>
      </x:c>
      <x:c r="B114" s="5" t="inlineStr">
        <x:is>
          <x:t xml:space="preserve">Bull</x:t>
        </x:is>
      </x:c>
      <x:c r="C114" s="5" t="inlineStr">
        <x:is>
          <x:t xml:space="preserve">Anthropic</x:t>
        </x:is>
      </x:c>
      <x:c r="D114" s="5" t="n">
        <x:v>2027</x:v>
      </x:c>
      <x:c r="E114" s="5" t="inlineStr">
        <x:is>
          <x:t xml:space="preserve">SpaceXAI</x:t>
        </x:is>
      </x:c>
      <x:c r="F114" s="5" t="inlineStr">
        <x:is>
          <x:t xml:space="preserve">B200/B300 class</x:t>
        </x:is>
      </x:c>
      <x:c r="G114" s="5" t="str">
        <x:f>IFERROR(INDEX('02x_Accelerator_Catalog'!$C$2:$C$11,MATCH(F114,'02x_Accelerator_Catalog'!$B$2:$B$11,0)),"purpose_or_unbenchmarked")</x:f>
        <x:v>b200_reference</x:v>
      </x:c>
      <x:c r="H114" s="28" t="n">
        <x:f>SUMIFS('02c_AI_CSP_Normalized'!$N$2:$N$305,'02c_AI_CSP_Normalized'!$B$2:$B$305,B114,'02c_AI_CSP_Normalized'!$C$2:$C$305,C114,'02c_AI_CSP_Normalized'!$D$2:$D$305,D114,'02c_AI_CSP_Normalized'!$E$2:$E$305,E114)</x:f>
        <x:v>302.46679031239427</x:v>
      </x:c>
      <x:c r="I114" s="6" t="n">
        <x:f>SUMIFS('02b_CSP_Accelerator_Mix'!$H$2:$H$573,'02b_CSP_Accelerator_Mix'!$B$2:$B$573,B114,'02b_CSP_Accelerator_Mix'!$C$2:$C$573,E114,'02b_CSP_Accelerator_Mix'!$D$2:$D$573,D114,'02b_CSP_Accelerator_Mix'!$E$2:$E$573,F114)</x:f>
        <x:v>0.70588235</x:v>
      </x:c>
      <x:c r="J114" s="28" t="n">
        <x:f>H114*I114</x:f>
        <x:v>213.5059687426701</x:v>
      </x:c>
      <x:c r="K114" s="8" t="n">
        <x:f>IFERROR(INDEX('02x_Accelerator_Catalog'!$D$2:$D$11,MATCH(F114,'02x_Accelerator_Catalog'!$B$2:$B$11,0)),"")</x:f>
        <x:v>2.17</x:v>
      </x:c>
      <x:c r="L114" s="7" t="n">
        <x:f>IF(K114&gt;0,J114*1000/K114,"")</x:f>
        <x:v>98389.84734685258</x:v>
      </x:c>
      <x:c r="M114" s="5" t="inlineStr">
        <x:is>
          <x:t xml:space="preserve">epoch_csp_chip_quantity_latest</x:t>
        </x:is>
      </x:c>
      <x:c r="N114" s="5" t="inlineStr">
        <x:is>
          <x:t xml:space="preserve">Extensible long-format output: add a new accelerator row in 02b and map it in 02x_Accelerator_Catalog to extend this table.</x:t>
        </x:is>
      </x:c>
    </x:row>
    <x:row r="115">
      <x:c r="A115" s="5" t="str">
        <x:f>B115&amp;"|"&amp;C115&amp;"|"&amp;D115&amp;"|"&amp;E115&amp;"|"&amp;F115</x:f>
        <x:v>Bull|Anthropic|2027|SpaceXAI|H100/H200/A100 class</x:v>
      </x:c>
      <x:c r="B115" s="5" t="inlineStr">
        <x:is>
          <x:t xml:space="preserve">Bull</x:t>
        </x:is>
      </x:c>
      <x:c r="C115" s="5" t="inlineStr">
        <x:is>
          <x:t xml:space="preserve">Anthropic</x:t>
        </x:is>
      </x:c>
      <x:c r="D115" s="5" t="n">
        <x:v>2027</x:v>
      </x:c>
      <x:c r="E115" s="5" t="inlineStr">
        <x:is>
          <x:t xml:space="preserve">SpaceXAI</x:t>
        </x:is>
      </x:c>
      <x:c r="F115" s="5" t="inlineStr">
        <x:is>
          <x:t xml:space="preserve">H100/H200/A100 class</x:t>
        </x:is>
      </x:c>
      <x:c r="G115" s="5" t="str">
        <x:f>IFERROR(INDEX('02x_Accelerator_Catalog'!$C$2:$C$11,MATCH(F115,'02x_Accelerator_Catalog'!$B$2:$B$11,0)),"purpose_or_unbenchmarked")</x:f>
        <x:v>h200_reference</x:v>
      </x:c>
      <x:c r="H115" s="28" t="n">
        <x:f>SUMIFS('02c_AI_CSP_Normalized'!$N$2:$N$305,'02c_AI_CSP_Normalized'!$B$2:$B$305,B115,'02c_AI_CSP_Normalized'!$C$2:$C$305,C115,'02c_AI_CSP_Normalized'!$D$2:$D$305,D115,'02c_AI_CSP_Normalized'!$E$2:$E$305,E115)</x:f>
        <x:v>302.46679031239427</x:v>
      </x:c>
      <x:c r="I115" s="6" t="n">
        <x:f>SUMIFS('02b_CSP_Accelerator_Mix'!$H$2:$H$573,'02b_CSP_Accelerator_Mix'!$B$2:$B$573,B115,'02b_CSP_Accelerator_Mix'!$C$2:$C$573,E115,'02b_CSP_Accelerator_Mix'!$D$2:$D$573,D115,'02b_CSP_Accelerator_Mix'!$E$2:$E$573,F115)</x:f>
        <x:v>0.29411765</x:v>
      </x:c>
      <x:c r="J115" s="28" t="n">
        <x:f>H115*I115</x:f>
        <x:v>88.96082156972417</x:v>
      </x:c>
      <x:c r="K115" s="8" t="n">
        <x:f>IFERROR(INDEX('02x_Accelerator_Catalog'!$D$2:$D$11,MATCH(F115,'02x_Accelerator_Catalog'!$B$2:$B$11,0)),"")</x:f>
        <x:v>1.73</x:v>
      </x:c>
      <x:c r="L115" s="7" t="n">
        <x:f>IF(K115&gt;0,J115*1000/K115,"")</x:f>
        <x:v>51422.440213713395</x:v>
      </x:c>
      <x:c r="M115" s="5" t="inlineStr">
        <x:is>
          <x:t xml:space="preserve">epoch_csp_chip_quantity_latest</x:t>
        </x:is>
      </x:c>
      <x:c r="N115" s="5" t="inlineStr">
        <x:is>
          <x:t xml:space="preserve">Extensible long-format output: add a new accelerator row in 02b and map it in 02x_Accelerator_Catalog to extend this table.</x:t>
        </x:is>
      </x:c>
    </x:row>
    <x:row r="116">
      <x:c r="A116" s="5" t="str">
        <x:f>B116&amp;"|"&amp;C116&amp;"|"&amp;D116&amp;"|"&amp;E116&amp;"|"&amp;F116</x:f>
        <x:v>Grid-Constrained / Efficiency-Upside|Anthropic|2027|SpaceXAI|B200/B300 class</x:v>
      </x:c>
      <x:c r="B116" s="5" t="inlineStr">
        <x:is>
          <x:t xml:space="preserve">Grid-Constrained / Efficiency-Upside</x:t>
        </x:is>
      </x:c>
      <x:c r="C116" s="5" t="inlineStr">
        <x:is>
          <x:t xml:space="preserve">Anthropic</x:t>
        </x:is>
      </x:c>
      <x:c r="D116" s="5" t="n">
        <x:v>2027</x:v>
      </x:c>
      <x:c r="E116" s="5" t="inlineStr">
        <x:is>
          <x:t xml:space="preserve">SpaceXAI</x:t>
        </x:is>
      </x:c>
      <x:c r="F116" s="5" t="inlineStr">
        <x:is>
          <x:t xml:space="preserve">B200/B300 class</x:t>
        </x:is>
      </x:c>
      <x:c r="G116" s="5" t="str">
        <x:f>IFERROR(INDEX('02x_Accelerator_Catalog'!$C$2:$C$11,MATCH(F116,'02x_Accelerator_Catalog'!$B$2:$B$11,0)),"purpose_or_unbenchmarked")</x:f>
        <x:v>b200_reference</x:v>
      </x:c>
      <x:c r="H116" s="28" t="n">
        <x:f>SUMIFS('02c_AI_CSP_Normalized'!$N$2:$N$305,'02c_AI_CSP_Normalized'!$B$2:$B$305,B116,'02c_AI_CSP_Normalized'!$C$2:$C$305,C116,'02c_AI_CSP_Normalized'!$D$2:$D$305,D116,'02c_AI_CSP_Normalized'!$E$2:$E$305,E116)</x:f>
        <x:v>222.85493243240455</x:v>
      </x:c>
      <x:c r="I116" s="6" t="n">
        <x:f>SUMIFS('02b_CSP_Accelerator_Mix'!$H$2:$H$573,'02b_CSP_Accelerator_Mix'!$B$2:$B$573,B116,'02b_CSP_Accelerator_Mix'!$C$2:$C$573,E116,'02b_CSP_Accelerator_Mix'!$D$2:$D$573,D116,'02b_CSP_Accelerator_Mix'!$E$2:$E$573,F116)</x:f>
        <x:v>0.70588235</x:v>
      </x:c>
      <x:c r="J116" s="28" t="n">
        <x:f>H116*I116</x:f>
        <x:v>157.30936341447693</x:v>
      </x:c>
      <x:c r="K116" s="8" t="n">
        <x:f>IFERROR(INDEX('02x_Accelerator_Catalog'!$D$2:$D$11,MATCH(F116,'02x_Accelerator_Catalog'!$B$2:$B$11,0)),"")</x:f>
        <x:v>2.17</x:v>
      </x:c>
      <x:c r="L116" s="7" t="n">
        <x:f>IF(K116&gt;0,J116*1000/K116,"")</x:f>
        <x:v>72492.7942002198</x:v>
      </x:c>
      <x:c r="M116" s="5" t="inlineStr">
        <x:is>
          <x:t xml:space="preserve">epoch_csp_chip_quantity_latest</x:t>
        </x:is>
      </x:c>
      <x:c r="N116" s="5" t="inlineStr">
        <x:is>
          <x:t xml:space="preserve">Extensible long-format output: add a new accelerator row in 02b and map it in 02x_Accelerator_Catalog to extend this table.</x:t>
        </x:is>
      </x:c>
    </x:row>
    <x:row r="117">
      <x:c r="A117" s="5" t="str">
        <x:f>B117&amp;"|"&amp;C117&amp;"|"&amp;D117&amp;"|"&amp;E117&amp;"|"&amp;F117</x:f>
        <x:v>Grid-Constrained / Efficiency-Upside|Anthropic|2027|SpaceXAI|H100/H200/A100 class</x:v>
      </x:c>
      <x:c r="B117" s="5" t="inlineStr">
        <x:is>
          <x:t xml:space="preserve">Grid-Constrained / Efficiency-Upside</x:t>
        </x:is>
      </x:c>
      <x:c r="C117" s="5" t="inlineStr">
        <x:is>
          <x:t xml:space="preserve">Anthropic</x:t>
        </x:is>
      </x:c>
      <x:c r="D117" s="5" t="n">
        <x:v>2027</x:v>
      </x:c>
      <x:c r="E117" s="5" t="inlineStr">
        <x:is>
          <x:t xml:space="preserve">SpaceXAI</x:t>
        </x:is>
      </x:c>
      <x:c r="F117" s="5" t="inlineStr">
        <x:is>
          <x:t xml:space="preserve">H100/H200/A100 class</x:t>
        </x:is>
      </x:c>
      <x:c r="G117" s="5" t="str">
        <x:f>IFERROR(INDEX('02x_Accelerator_Catalog'!$C$2:$C$11,MATCH(F117,'02x_Accelerator_Catalog'!$B$2:$B$11,0)),"purpose_or_unbenchmarked")</x:f>
        <x:v>h200_reference</x:v>
      </x:c>
      <x:c r="H117" s="28" t="n">
        <x:f>SUMIFS('02c_AI_CSP_Normalized'!$N$2:$N$305,'02c_AI_CSP_Normalized'!$B$2:$B$305,B117,'02c_AI_CSP_Normalized'!$C$2:$C$305,C117,'02c_AI_CSP_Normalized'!$D$2:$D$305,D117,'02c_AI_CSP_Normalized'!$E$2:$E$305,E117)</x:f>
        <x:v>222.85493243240455</x:v>
      </x:c>
      <x:c r="I117" s="6" t="n">
        <x:f>SUMIFS('02b_CSP_Accelerator_Mix'!$H$2:$H$573,'02b_CSP_Accelerator_Mix'!$B$2:$B$573,B117,'02b_CSP_Accelerator_Mix'!$C$2:$C$573,E117,'02b_CSP_Accelerator_Mix'!$D$2:$D$573,D117,'02b_CSP_Accelerator_Mix'!$E$2:$E$573,F117)</x:f>
        <x:v>0.29411765</x:v>
      </x:c>
      <x:c r="J117" s="28" t="n">
        <x:f>H117*I117</x:f>
        <x:v>65.54556901792762</x:v>
      </x:c>
      <x:c r="K117" s="8" t="n">
        <x:f>IFERROR(INDEX('02x_Accelerator_Catalog'!$D$2:$D$11,MATCH(F117,'02x_Accelerator_Catalog'!$B$2:$B$11,0)),"")</x:f>
        <x:v>1.73</x:v>
      </x:c>
      <x:c r="L117" s="7" t="n">
        <x:f>IF(K117&gt;0,J117*1000/K117,"")</x:f>
        <x:v>37887.61214909111</x:v>
      </x:c>
      <x:c r="M117" s="5" t="inlineStr">
        <x:is>
          <x:t xml:space="preserve">epoch_csp_chip_quantity_latest</x:t>
        </x:is>
      </x:c>
      <x:c r="N117" s="5" t="inlineStr">
        <x:is>
          <x:t xml:space="preserve">Extensible long-format output: add a new accelerator row in 02b and map it in 02x_Accelerator_Catalog to extend this table.</x:t>
        </x:is>
      </x:c>
    </x:row>
    <x:row r="118">
      <x:c r="A118" s="5" t="str">
        <x:f>B118&amp;"|"&amp;C118&amp;"|"&amp;D118&amp;"|"&amp;E118&amp;"|"&amp;F118</x:f>
        <x:v>Bear|Anthropic|2028|SpaceXAI|B200/B300 class</x:v>
      </x:c>
      <x:c r="B118" s="5" t="inlineStr">
        <x:is>
          <x:t xml:space="preserve">Bear</x:t>
        </x:is>
      </x:c>
      <x:c r="C118" s="5" t="inlineStr">
        <x:is>
          <x:t xml:space="preserve">Anthropic</x:t>
        </x:is>
      </x:c>
      <x:c r="D118" s="5" t="n">
        <x:v>2028</x:v>
      </x:c>
      <x:c r="E118" s="5" t="inlineStr">
        <x:is>
          <x:t xml:space="preserve">SpaceXAI</x:t>
        </x:is>
      </x:c>
      <x:c r="F118" s="5" t="inlineStr">
        <x:is>
          <x:t xml:space="preserve">B200/B300 class</x:t>
        </x:is>
      </x:c>
      <x:c r="G118" s="5" t="str">
        <x:f>IFERROR(INDEX('02x_Accelerator_Catalog'!$C$2:$C$11,MATCH(F118,'02x_Accelerator_Catalog'!$B$2:$B$11,0)),"purpose_or_unbenchmarked")</x:f>
        <x:v>b200_reference</x:v>
      </x:c>
      <x:c r="H118" s="28" t="n">
        <x:f>SUMIFS('02c_AI_CSP_Normalized'!$N$2:$N$305,'02c_AI_CSP_Normalized'!$B$2:$B$305,B118,'02c_AI_CSP_Normalized'!$C$2:$C$305,C118,'02c_AI_CSP_Normalized'!$D$2:$D$305,D118,'02c_AI_CSP_Normalized'!$E$2:$E$305,E118)</x:f>
        <x:v>166.81546722487823</x:v>
      </x:c>
      <x:c r="I118" s="6" t="n">
        <x:f>SUMIFS('02b_CSP_Accelerator_Mix'!$H$2:$H$573,'02b_CSP_Accelerator_Mix'!$B$2:$B$573,B118,'02b_CSP_Accelerator_Mix'!$C$2:$C$573,E118,'02b_CSP_Accelerator_Mix'!$D$2:$D$573,D118,'02b_CSP_Accelerator_Mix'!$E$2:$E$573,F118)</x:f>
        <x:v>0.70588235</x:v>
      </x:c>
      <x:c r="J118" s="28" t="n">
        <x:f>H118*I118</x:f>
        <x:v>117.75209402104502</x:v>
      </x:c>
      <x:c r="K118" s="8" t="n">
        <x:f>IFERROR(INDEX('02x_Accelerator_Catalog'!$D$2:$D$11,MATCH(F118,'02x_Accelerator_Catalog'!$B$2:$B$11,0)),"")</x:f>
        <x:v>2.17</x:v>
      </x:c>
      <x:c r="L118" s="7" t="n">
        <x:f>IF(K118&gt;0,J118*1000/K118,"")</x:f>
        <x:v>54263.637797716605</x:v>
      </x:c>
      <x:c r="M118" s="5" t="inlineStr">
        <x:is>
          <x:t xml:space="preserve">epoch_csp_chip_quantity_latest</x:t>
        </x:is>
      </x:c>
      <x:c r="N118" s="5" t="inlineStr">
        <x:is>
          <x:t xml:space="preserve">Extensible long-format output: add a new accelerator row in 02b and map it in 02x_Accelerator_Catalog to extend this table.</x:t>
        </x:is>
      </x:c>
    </x:row>
    <x:row r="119">
      <x:c r="A119" s="5" t="str">
        <x:f>B119&amp;"|"&amp;C119&amp;"|"&amp;D119&amp;"|"&amp;E119&amp;"|"&amp;F119</x:f>
        <x:v>Bear|Anthropic|2028|SpaceXAI|H100/H200/A100 class</x:v>
      </x:c>
      <x:c r="B119" s="5" t="inlineStr">
        <x:is>
          <x:t xml:space="preserve">Bear</x:t>
        </x:is>
      </x:c>
      <x:c r="C119" s="5" t="inlineStr">
        <x:is>
          <x:t xml:space="preserve">Anthropic</x:t>
        </x:is>
      </x:c>
      <x:c r="D119" s="5" t="n">
        <x:v>2028</x:v>
      </x:c>
      <x:c r="E119" s="5" t="inlineStr">
        <x:is>
          <x:t xml:space="preserve">SpaceXAI</x:t>
        </x:is>
      </x:c>
      <x:c r="F119" s="5" t="inlineStr">
        <x:is>
          <x:t xml:space="preserve">H100/H200/A100 class</x:t>
        </x:is>
      </x:c>
      <x:c r="G119" s="5" t="str">
        <x:f>IFERROR(INDEX('02x_Accelerator_Catalog'!$C$2:$C$11,MATCH(F119,'02x_Accelerator_Catalog'!$B$2:$B$11,0)),"purpose_or_unbenchmarked")</x:f>
        <x:v>h200_reference</x:v>
      </x:c>
      <x:c r="H119" s="28" t="n">
        <x:f>SUMIFS('02c_AI_CSP_Normalized'!$N$2:$N$305,'02c_AI_CSP_Normalized'!$B$2:$B$305,B119,'02c_AI_CSP_Normalized'!$C$2:$C$305,C119,'02c_AI_CSP_Normalized'!$D$2:$D$305,D119,'02c_AI_CSP_Normalized'!$E$2:$E$305,E119)</x:f>
        <x:v>166.81546722487823</x:v>
      </x:c>
      <x:c r="I119" s="6" t="n">
        <x:f>SUMIFS('02b_CSP_Accelerator_Mix'!$H$2:$H$573,'02b_CSP_Accelerator_Mix'!$B$2:$B$573,B119,'02b_CSP_Accelerator_Mix'!$C$2:$C$573,E119,'02b_CSP_Accelerator_Mix'!$D$2:$D$573,D119,'02b_CSP_Accelerator_Mix'!$E$2:$E$573,F119)</x:f>
        <x:v>0.29411765</x:v>
      </x:c>
      <x:c r="J119" s="28" t="n">
        <x:f>H119*I119</x:f>
        <x:v>49.06337320383321</x:v>
      </x:c>
      <x:c r="K119" s="8" t="n">
        <x:f>IFERROR(INDEX('02x_Accelerator_Catalog'!$D$2:$D$11,MATCH(F119,'02x_Accelerator_Catalog'!$B$2:$B$11,0)),"")</x:f>
        <x:v>1.73</x:v>
      </x:c>
      <x:c r="L119" s="7" t="n">
        <x:f>IF(K119&gt;0,J119*1000/K119,"")</x:f>
        <x:v>28360.331331695495</x:v>
      </x:c>
      <x:c r="M119" s="5" t="inlineStr">
        <x:is>
          <x:t xml:space="preserve">epoch_csp_chip_quantity_latest</x:t>
        </x:is>
      </x:c>
      <x:c r="N119" s="5" t="inlineStr">
        <x:is>
          <x:t xml:space="preserve">Extensible long-format output: add a new accelerator row in 02b and map it in 02x_Accelerator_Catalog to extend this table.</x:t>
        </x:is>
      </x:c>
    </x:row>
    <x:row r="120">
      <x:c r="A120" s="5" t="str">
        <x:f>B120&amp;"|"&amp;C120&amp;"|"&amp;D120&amp;"|"&amp;E120&amp;"|"&amp;F120</x:f>
        <x:v>Base|Anthropic|2028|SpaceXAI|B200/B300 class</x:v>
      </x:c>
      <x:c r="B120" s="5" t="inlineStr">
        <x:is>
          <x:t xml:space="preserve">Base</x:t>
        </x:is>
      </x:c>
      <x:c r="C120" s="5" t="inlineStr">
        <x:is>
          <x:t xml:space="preserve">Anthropic</x:t>
        </x:is>
      </x:c>
      <x:c r="D120" s="5" t="n">
        <x:v>2028</x:v>
      </x:c>
      <x:c r="E120" s="5" t="inlineStr">
        <x:is>
          <x:t xml:space="preserve">SpaceXAI</x:t>
        </x:is>
      </x:c>
      <x:c r="F120" s="5" t="inlineStr">
        <x:is>
          <x:t xml:space="preserve">B200/B300 class</x:t>
        </x:is>
      </x:c>
      <x:c r="G120" s="5" t="str">
        <x:f>IFERROR(INDEX('02x_Accelerator_Catalog'!$C$2:$C$11,MATCH(F120,'02x_Accelerator_Catalog'!$B$2:$B$11,0)),"purpose_or_unbenchmarked")</x:f>
        <x:v>b200_reference</x:v>
      </x:c>
      <x:c r="H120" s="28" t="n">
        <x:f>SUMIFS('02c_AI_CSP_Normalized'!$N$2:$N$305,'02c_AI_CSP_Normalized'!$B$2:$B$305,B120,'02c_AI_CSP_Normalized'!$C$2:$C$305,C120,'02c_AI_CSP_Normalized'!$D$2:$D$305,D120,'02c_AI_CSP_Normalized'!$E$2:$E$305,E120)</x:f>
        <x:v>226.30005379707956</x:v>
      </x:c>
      <x:c r="I120" s="6" t="n">
        <x:f>SUMIFS('02b_CSP_Accelerator_Mix'!$H$2:$H$573,'02b_CSP_Accelerator_Mix'!$B$2:$B$573,B120,'02b_CSP_Accelerator_Mix'!$C$2:$C$573,E120,'02b_CSP_Accelerator_Mix'!$D$2:$D$573,D120,'02b_CSP_Accelerator_Mix'!$E$2:$E$573,F120)</x:f>
        <x:v>0.70588235</x:v>
      </x:c>
      <x:c r="J120" s="28" t="n">
        <x:f>H120*I120</x:f>
        <x:v>159.74121377940895</x:v>
      </x:c>
      <x:c r="K120" s="8" t="n">
        <x:f>IFERROR(INDEX('02x_Accelerator_Catalog'!$D$2:$D$11,MATCH(F120,'02x_Accelerator_Catalog'!$B$2:$B$11,0)),"")</x:f>
        <x:v>2.17</x:v>
      </x:c>
      <x:c r="L120" s="7" t="n">
        <x:f>IF(K120&gt;0,J120*1000/K120,"")</x:f>
        <x:v>73613.4625711562</x:v>
      </x:c>
      <x:c r="M120" s="5" t="inlineStr">
        <x:is>
          <x:t xml:space="preserve">epoch_csp_chip_quantity_latest</x:t>
        </x:is>
      </x:c>
      <x:c r="N120" s="5" t="inlineStr">
        <x:is>
          <x:t xml:space="preserve">Extensible long-format output: add a new accelerator row in 02b and map it in 02x_Accelerator_Catalog to extend this table.</x:t>
        </x:is>
      </x:c>
    </x:row>
    <x:row r="121">
      <x:c r="A121" s="5" t="str">
        <x:f>B121&amp;"|"&amp;C121&amp;"|"&amp;D121&amp;"|"&amp;E121&amp;"|"&amp;F121</x:f>
        <x:v>Base|Anthropic|2028|SpaceXAI|H100/H200/A100 class</x:v>
      </x:c>
      <x:c r="B121" s="5" t="inlineStr">
        <x:is>
          <x:t xml:space="preserve">Base</x:t>
        </x:is>
      </x:c>
      <x:c r="C121" s="5" t="inlineStr">
        <x:is>
          <x:t xml:space="preserve">Anthropic</x:t>
        </x:is>
      </x:c>
      <x:c r="D121" s="5" t="n">
        <x:v>2028</x:v>
      </x:c>
      <x:c r="E121" s="5" t="inlineStr">
        <x:is>
          <x:t xml:space="preserve">SpaceXAI</x:t>
        </x:is>
      </x:c>
      <x:c r="F121" s="5" t="inlineStr">
        <x:is>
          <x:t xml:space="preserve">H100/H200/A100 class</x:t>
        </x:is>
      </x:c>
      <x:c r="G121" s="5" t="str">
        <x:f>IFERROR(INDEX('02x_Accelerator_Catalog'!$C$2:$C$11,MATCH(F121,'02x_Accelerator_Catalog'!$B$2:$B$11,0)),"purpose_or_unbenchmarked")</x:f>
        <x:v>h200_reference</x:v>
      </x:c>
      <x:c r="H121" s="28" t="n">
        <x:f>SUMIFS('02c_AI_CSP_Normalized'!$N$2:$N$305,'02c_AI_CSP_Normalized'!$B$2:$B$305,B121,'02c_AI_CSP_Normalized'!$C$2:$C$305,C121,'02c_AI_CSP_Normalized'!$D$2:$D$305,D121,'02c_AI_CSP_Normalized'!$E$2:$E$305,E121)</x:f>
        <x:v>226.30005379707956</x:v>
      </x:c>
      <x:c r="I121" s="6" t="n">
        <x:f>SUMIFS('02b_CSP_Accelerator_Mix'!$H$2:$H$573,'02b_CSP_Accelerator_Mix'!$B$2:$B$573,B121,'02b_CSP_Accelerator_Mix'!$C$2:$C$573,E121,'02b_CSP_Accelerator_Mix'!$D$2:$D$573,D121,'02b_CSP_Accelerator_Mix'!$E$2:$E$573,F121)</x:f>
        <x:v>0.29411765</x:v>
      </x:c>
      <x:c r="J121" s="28" t="n">
        <x:f>H121*I121</x:f>
        <x:v>66.55884001767062</x:v>
      </x:c>
      <x:c r="K121" s="8" t="n">
        <x:f>IFERROR(INDEX('02x_Accelerator_Catalog'!$D$2:$D$11,MATCH(F121,'02x_Accelerator_Catalog'!$B$2:$B$11,0)),"")</x:f>
        <x:v>1.73</x:v>
      </x:c>
      <x:c r="L121" s="7" t="n">
        <x:f>IF(K121&gt;0,J121*1000/K121,"")</x:f>
        <x:v>38473.31792928938</x:v>
      </x:c>
      <x:c r="M121" s="5" t="inlineStr">
        <x:is>
          <x:t xml:space="preserve">epoch_csp_chip_quantity_latest</x:t>
        </x:is>
      </x:c>
      <x:c r="N121" s="5" t="inlineStr">
        <x:is>
          <x:t xml:space="preserve">Extensible long-format output: add a new accelerator row in 02b and map it in 02x_Accelerator_Catalog to extend this table.</x:t>
        </x:is>
      </x:c>
    </x:row>
    <x:row r="122">
      <x:c r="A122" s="5" t="str">
        <x:f>B122&amp;"|"&amp;C122&amp;"|"&amp;D122&amp;"|"&amp;E122&amp;"|"&amp;F122</x:f>
        <x:v>Bull|Anthropic|2028|SpaceXAI|B200/B300 class</x:v>
      </x:c>
      <x:c r="B122" s="5" t="inlineStr">
        <x:is>
          <x:t xml:space="preserve">Bull</x:t>
        </x:is>
      </x:c>
      <x:c r="C122" s="5" t="inlineStr">
        <x:is>
          <x:t xml:space="preserve">Anthropic</x:t>
        </x:is>
      </x:c>
      <x:c r="D122" s="5" t="n">
        <x:v>2028</x:v>
      </x:c>
      <x:c r="E122" s="5" t="inlineStr">
        <x:is>
          <x:t xml:space="preserve">SpaceXAI</x:t>
        </x:is>
      </x:c>
      <x:c r="F122" s="5" t="inlineStr">
        <x:is>
          <x:t xml:space="preserve">B200/B300 class</x:t>
        </x:is>
      </x:c>
      <x:c r="G122" s="5" t="str">
        <x:f>IFERROR(INDEX('02x_Accelerator_Catalog'!$C$2:$C$11,MATCH(F122,'02x_Accelerator_Catalog'!$B$2:$B$11,0)),"purpose_or_unbenchmarked")</x:f>
        <x:v>b200_reference</x:v>
      </x:c>
      <x:c r="H122" s="28" t="n">
        <x:f>SUMIFS('02c_AI_CSP_Normalized'!$N$2:$N$305,'02c_AI_CSP_Normalized'!$B$2:$B$305,B122,'02c_AI_CSP_Normalized'!$C$2:$C$305,C122,'02c_AI_CSP_Normalized'!$D$2:$D$305,D122,'02c_AI_CSP_Normalized'!$E$2:$E$305,E122)</x:f>
        <x:v>278.3772479032835</x:v>
      </x:c>
      <x:c r="I122" s="6" t="n">
        <x:f>SUMIFS('02b_CSP_Accelerator_Mix'!$H$2:$H$573,'02b_CSP_Accelerator_Mix'!$B$2:$B$573,B122,'02b_CSP_Accelerator_Mix'!$C$2:$C$573,E122,'02b_CSP_Accelerator_Mix'!$D$2:$D$573,D122,'02b_CSP_Accelerator_Mix'!$E$2:$E$573,F122)</x:f>
        <x:v>0.70588235</x:v>
      </x:c>
      <x:c r="J122" s="28" t="n">
        <x:f>H122*I122</x:f>
        <x:v>196.50158593650232</x:v>
      </x:c>
      <x:c r="K122" s="8" t="n">
        <x:f>IFERROR(INDEX('02x_Accelerator_Catalog'!$D$2:$D$11,MATCH(F122,'02x_Accelerator_Catalog'!$B$2:$B$11,0)),"")</x:f>
        <x:v>2.17</x:v>
      </x:c>
      <x:c r="L122" s="7" t="n">
        <x:f>IF(K122&gt;0,J122*1000/K122,"")</x:f>
        <x:v>90553.7262380195</x:v>
      </x:c>
      <x:c r="M122" s="5" t="inlineStr">
        <x:is>
          <x:t xml:space="preserve">epoch_csp_chip_quantity_latest</x:t>
        </x:is>
      </x:c>
      <x:c r="N122" s="5" t="inlineStr">
        <x:is>
          <x:t xml:space="preserve">Extensible long-format output: add a new accelerator row in 02b and map it in 02x_Accelerator_Catalog to extend this table.</x:t>
        </x:is>
      </x:c>
    </x:row>
    <x:row r="123">
      <x:c r="A123" s="5" t="str">
        <x:f>B123&amp;"|"&amp;C123&amp;"|"&amp;D123&amp;"|"&amp;E123&amp;"|"&amp;F123</x:f>
        <x:v>Bull|Anthropic|2028|SpaceXAI|H100/H200/A100 class</x:v>
      </x:c>
      <x:c r="B123" s="5" t="inlineStr">
        <x:is>
          <x:t xml:space="preserve">Bull</x:t>
        </x:is>
      </x:c>
      <x:c r="C123" s="5" t="inlineStr">
        <x:is>
          <x:t xml:space="preserve">Anthropic</x:t>
        </x:is>
      </x:c>
      <x:c r="D123" s="5" t="n">
        <x:v>2028</x:v>
      </x:c>
      <x:c r="E123" s="5" t="inlineStr">
        <x:is>
          <x:t xml:space="preserve">SpaceXAI</x:t>
        </x:is>
      </x:c>
      <x:c r="F123" s="5" t="inlineStr">
        <x:is>
          <x:t xml:space="preserve">H100/H200/A100 class</x:t>
        </x:is>
      </x:c>
      <x:c r="G123" s="5" t="str">
        <x:f>IFERROR(INDEX('02x_Accelerator_Catalog'!$C$2:$C$11,MATCH(F123,'02x_Accelerator_Catalog'!$B$2:$B$11,0)),"purpose_or_unbenchmarked")</x:f>
        <x:v>h200_reference</x:v>
      </x:c>
      <x:c r="H123" s="28" t="n">
        <x:f>SUMIFS('02c_AI_CSP_Normalized'!$N$2:$N$305,'02c_AI_CSP_Normalized'!$B$2:$B$305,B123,'02c_AI_CSP_Normalized'!$C$2:$C$305,C123,'02c_AI_CSP_Normalized'!$D$2:$D$305,D123,'02c_AI_CSP_Normalized'!$E$2:$E$305,E123)</x:f>
        <x:v>278.3772479032835</x:v>
      </x:c>
      <x:c r="I123" s="6" t="n">
        <x:f>SUMIFS('02b_CSP_Accelerator_Mix'!$H$2:$H$573,'02b_CSP_Accelerator_Mix'!$B$2:$B$573,B123,'02b_CSP_Accelerator_Mix'!$C$2:$C$573,E123,'02b_CSP_Accelerator_Mix'!$D$2:$D$573,D123,'02b_CSP_Accelerator_Mix'!$E$2:$E$573,F123)</x:f>
        <x:v>0.29411765</x:v>
      </x:c>
      <x:c r="J123" s="28" t="n">
        <x:f>H123*I123</x:f>
        <x:v>81.87566196678117</x:v>
      </x:c>
      <x:c r="K123" s="8" t="n">
        <x:f>IFERROR(INDEX('02x_Accelerator_Catalog'!$D$2:$D$11,MATCH(F123,'02x_Accelerator_Catalog'!$B$2:$B$11,0)),"")</x:f>
        <x:v>1.73</x:v>
      </x:c>
      <x:c r="L123" s="7" t="n">
        <x:f>IF(K123&gt;0,J123*1000/K123,"")</x:f>
        <x:v>47326.97223513362</x:v>
      </x:c>
      <x:c r="M123" s="5" t="inlineStr">
        <x:is>
          <x:t xml:space="preserve">epoch_csp_chip_quantity_latest</x:t>
        </x:is>
      </x:c>
      <x:c r="N123" s="5" t="inlineStr">
        <x:is>
          <x:t xml:space="preserve">Extensible long-format output: add a new accelerator row in 02b and map it in 02x_Accelerator_Catalog to extend this table.</x:t>
        </x:is>
      </x:c>
    </x:row>
    <x:row r="124">
      <x:c r="A124" s="5" t="str">
        <x:f>B124&amp;"|"&amp;C124&amp;"|"&amp;D124&amp;"|"&amp;E124&amp;"|"&amp;F124</x:f>
        <x:v>Grid-Constrained / Efficiency-Upside|Anthropic|2028|SpaceXAI|B200/B300 class</x:v>
      </x:c>
      <x:c r="B124" s="5" t="inlineStr">
        <x:is>
          <x:t xml:space="preserve">Grid-Constrained / Efficiency-Upside</x:t>
        </x:is>
      </x:c>
      <x:c r="C124" s="5" t="inlineStr">
        <x:is>
          <x:t xml:space="preserve">Anthropic</x:t>
        </x:is>
      </x:c>
      <x:c r="D124" s="5" t="n">
        <x:v>2028</x:v>
      </x:c>
      <x:c r="E124" s="5" t="inlineStr">
        <x:is>
          <x:t xml:space="preserve">SpaceXAI</x:t>
        </x:is>
      </x:c>
      <x:c r="F124" s="5" t="inlineStr">
        <x:is>
          <x:t xml:space="preserve">B200/B300 class</x:t>
        </x:is>
      </x:c>
      <x:c r="G124" s="5" t="str">
        <x:f>IFERROR(INDEX('02x_Accelerator_Catalog'!$C$2:$C$11,MATCH(F124,'02x_Accelerator_Catalog'!$B$2:$B$11,0)),"purpose_or_unbenchmarked")</x:f>
        <x:v>b200_reference</x:v>
      </x:c>
      <x:c r="H124" s="28" t="n">
        <x:f>SUMIFS('02c_AI_CSP_Normalized'!$N$2:$N$305,'02c_AI_CSP_Normalized'!$B$2:$B$305,B124,'02c_AI_CSP_Normalized'!$C$2:$C$305,C124,'02c_AI_CSP_Normalized'!$D$2:$D$305,D124,'02c_AI_CSP_Normalized'!$E$2:$E$305,E124)</x:f>
        <x:v>189.66099899990587</x:v>
      </x:c>
      <x:c r="I124" s="6" t="n">
        <x:f>SUMIFS('02b_CSP_Accelerator_Mix'!$H$2:$H$573,'02b_CSP_Accelerator_Mix'!$B$2:$B$573,B124,'02b_CSP_Accelerator_Mix'!$C$2:$C$573,E124,'02b_CSP_Accelerator_Mix'!$D$2:$D$573,D124,'02b_CSP_Accelerator_Mix'!$E$2:$E$573,F124)</x:f>
        <x:v>0.70588235</x:v>
      </x:c>
      <x:c r="J124" s="28" t="n">
        <x:f>H124*I124</x:f>
        <x:v>133.8783516774012</x:v>
      </x:c>
      <x:c r="K124" s="8" t="n">
        <x:f>IFERROR(INDEX('02x_Accelerator_Catalog'!$D$2:$D$11,MATCH(F124,'02x_Accelerator_Catalog'!$B$2:$B$11,0)),"")</x:f>
        <x:v>2.17</x:v>
      </x:c>
      <x:c r="L124" s="7" t="n">
        <x:f>IF(K124&gt;0,J124*1000/K124,"")</x:f>
        <x:v>61695.09293889457</x:v>
      </x:c>
      <x:c r="M124" s="5" t="inlineStr">
        <x:is>
          <x:t xml:space="preserve">epoch_csp_chip_quantity_latest</x:t>
        </x:is>
      </x:c>
      <x:c r="N124" s="5" t="inlineStr">
        <x:is>
          <x:t xml:space="preserve">Extensible long-format output: add a new accelerator row in 02b and map it in 02x_Accelerator_Catalog to extend this table.</x:t>
        </x:is>
      </x:c>
    </x:row>
    <x:row r="125">
      <x:c r="A125" s="5" t="str">
        <x:f>B125&amp;"|"&amp;C125&amp;"|"&amp;D125&amp;"|"&amp;E125&amp;"|"&amp;F125</x:f>
        <x:v>Grid-Constrained / Efficiency-Upside|Anthropic|2028|SpaceXAI|H100/H200/A100 class</x:v>
      </x:c>
      <x:c r="B125" s="5" t="inlineStr">
        <x:is>
          <x:t xml:space="preserve">Grid-Constrained / Efficiency-Upside</x:t>
        </x:is>
      </x:c>
      <x:c r="C125" s="5" t="inlineStr">
        <x:is>
          <x:t xml:space="preserve">Anthropic</x:t>
        </x:is>
      </x:c>
      <x:c r="D125" s="5" t="n">
        <x:v>2028</x:v>
      </x:c>
      <x:c r="E125" s="5" t="inlineStr">
        <x:is>
          <x:t xml:space="preserve">SpaceXAI</x:t>
        </x:is>
      </x:c>
      <x:c r="F125" s="5" t="inlineStr">
        <x:is>
          <x:t xml:space="preserve">H100/H200/A100 class</x:t>
        </x:is>
      </x:c>
      <x:c r="G125" s="5" t="str">
        <x:f>IFERROR(INDEX('02x_Accelerator_Catalog'!$C$2:$C$11,MATCH(F125,'02x_Accelerator_Catalog'!$B$2:$B$11,0)),"purpose_or_unbenchmarked")</x:f>
        <x:v>h200_reference</x:v>
      </x:c>
      <x:c r="H125" s="28" t="n">
        <x:f>SUMIFS('02c_AI_CSP_Normalized'!$N$2:$N$305,'02c_AI_CSP_Normalized'!$B$2:$B$305,B125,'02c_AI_CSP_Normalized'!$C$2:$C$305,C125,'02c_AI_CSP_Normalized'!$D$2:$D$305,D125,'02c_AI_CSP_Normalized'!$E$2:$E$305,E125)</x:f>
        <x:v>189.66099899990587</x:v>
      </x:c>
      <x:c r="I125" s="6" t="n">
        <x:f>SUMIFS('02b_CSP_Accelerator_Mix'!$H$2:$H$573,'02b_CSP_Accelerator_Mix'!$B$2:$B$573,B125,'02b_CSP_Accelerator_Mix'!$C$2:$C$573,E125,'02b_CSP_Accelerator_Mix'!$D$2:$D$573,D125,'02b_CSP_Accelerator_Mix'!$E$2:$E$573,F125)</x:f>
        <x:v>0.29411765</x:v>
      </x:c>
      <x:c r="J125" s="28" t="n">
        <x:f>H125*I125</x:f>
        <x:v>55.782647322504666</x:v>
      </x:c>
      <x:c r="K125" s="8" t="n">
        <x:f>IFERROR(INDEX('02x_Accelerator_Catalog'!$D$2:$D$11,MATCH(F125,'02x_Accelerator_Catalog'!$B$2:$B$11,0)),"")</x:f>
        <x:v>1.73</x:v>
      </x:c>
      <x:c r="L125" s="7" t="n">
        <x:f>IF(K125&gt;0,J125*1000/K125,"")</x:f>
        <x:v>32244.30481069634</x:v>
      </x:c>
      <x:c r="M125" s="5" t="inlineStr">
        <x:is>
          <x:t xml:space="preserve">epoch_csp_chip_quantity_latest</x:t>
        </x:is>
      </x:c>
      <x:c r="N125" s="5" t="inlineStr">
        <x:is>
          <x:t xml:space="preserve">Extensible long-format output: add a new accelerator row in 02b and map it in 02x_Accelerator_Catalog to extend this table.</x:t>
        </x:is>
      </x:c>
    </x:row>
    <x:row r="126">
      <x:c r="A126" s="5" t="str">
        <x:f>B126&amp;"|"&amp;C126&amp;"|"&amp;D126&amp;"|"&amp;E126&amp;"|"&amp;F126</x:f>
        <x:v>Bear|Anthropic|2029|SpaceXAI|B200/B300 class</x:v>
      </x:c>
      <x:c r="B126" s="5" t="inlineStr">
        <x:is>
          <x:t xml:space="preserve">Bear</x:t>
        </x:is>
      </x:c>
      <x:c r="C126" s="5" t="inlineStr">
        <x:is>
          <x:t xml:space="preserve">Anthropic</x:t>
        </x:is>
      </x:c>
      <x:c r="D126" s="5" t="n">
        <x:v>2029</x:v>
      </x:c>
      <x:c r="E126" s="5" t="inlineStr">
        <x:is>
          <x:t xml:space="preserve">SpaceXAI</x:t>
        </x:is>
      </x:c>
      <x:c r="F126" s="5" t="inlineStr">
        <x:is>
          <x:t xml:space="preserve">B200/B300 class</x:t>
        </x:is>
      </x:c>
      <x:c r="G126" s="5" t="str">
        <x:f>IFERROR(INDEX('02x_Accelerator_Catalog'!$C$2:$C$11,MATCH(F126,'02x_Accelerator_Catalog'!$B$2:$B$11,0)),"purpose_or_unbenchmarked")</x:f>
        <x:v>b200_reference</x:v>
      </x:c>
      <x:c r="H126" s="28" t="n">
        <x:f>SUMIFS('02c_AI_CSP_Normalized'!$N$2:$N$305,'02c_AI_CSP_Normalized'!$B$2:$B$305,B126,'02c_AI_CSP_Normalized'!$C$2:$C$305,C126,'02c_AI_CSP_Normalized'!$D$2:$D$305,D126,'02c_AI_CSP_Normalized'!$E$2:$E$305,E126)</x:f>
        <x:v>239.6459540369392</x:v>
      </x:c>
      <x:c r="I126" s="6" t="n">
        <x:f>SUMIFS('02b_CSP_Accelerator_Mix'!$H$2:$H$573,'02b_CSP_Accelerator_Mix'!$B$2:$B$573,B126,'02b_CSP_Accelerator_Mix'!$C$2:$C$573,E126,'02b_CSP_Accelerator_Mix'!$D$2:$D$573,D126,'02b_CSP_Accelerator_Mix'!$E$2:$E$573,F126)</x:f>
        <x:v>0.70588235</x:v>
      </x:c>
      <x:c r="J126" s="28" t="n">
        <x:f>H126*I126</x:f>
        <x:v>169.16184920358663</x:v>
      </x:c>
      <x:c r="K126" s="8" t="n">
        <x:f>IFERROR(INDEX('02x_Accelerator_Catalog'!$D$2:$D$11,MATCH(F126,'02x_Accelerator_Catalog'!$B$2:$B$11,0)),"")</x:f>
        <x:v>2.17</x:v>
      </x:c>
      <x:c r="L126" s="7" t="n">
        <x:f>IF(K126&gt;0,J126*1000/K126,"")</x:f>
        <x:v>77954.7692182427</x:v>
      </x:c>
      <x:c r="M126" s="5" t="inlineStr">
        <x:is>
          <x:t xml:space="preserve">epoch_csp_chip_quantity_latest</x:t>
        </x:is>
      </x:c>
      <x:c r="N126" s="5" t="inlineStr">
        <x:is>
          <x:t xml:space="preserve">Extensible long-format output: add a new accelerator row in 02b and map it in 02x_Accelerator_Catalog to extend this table.</x:t>
        </x:is>
      </x:c>
    </x:row>
    <x:row r="127">
      <x:c r="A127" s="5" t="str">
        <x:f>B127&amp;"|"&amp;C127&amp;"|"&amp;D127&amp;"|"&amp;E127&amp;"|"&amp;F127</x:f>
        <x:v>Bear|Anthropic|2029|SpaceXAI|H100/H200/A100 class</x:v>
      </x:c>
      <x:c r="B127" s="5" t="inlineStr">
        <x:is>
          <x:t xml:space="preserve">Bear</x:t>
        </x:is>
      </x:c>
      <x:c r="C127" s="5" t="inlineStr">
        <x:is>
          <x:t xml:space="preserve">Anthropic</x:t>
        </x:is>
      </x:c>
      <x:c r="D127" s="5" t="n">
        <x:v>2029</x:v>
      </x:c>
      <x:c r="E127" s="5" t="inlineStr">
        <x:is>
          <x:t xml:space="preserve">SpaceXAI</x:t>
        </x:is>
      </x:c>
      <x:c r="F127" s="5" t="inlineStr">
        <x:is>
          <x:t xml:space="preserve">H100/H200/A100 class</x:t>
        </x:is>
      </x:c>
      <x:c r="G127" s="5" t="str">
        <x:f>IFERROR(INDEX('02x_Accelerator_Catalog'!$C$2:$C$11,MATCH(F127,'02x_Accelerator_Catalog'!$B$2:$B$11,0)),"purpose_or_unbenchmarked")</x:f>
        <x:v>h200_reference</x:v>
      </x:c>
      <x:c r="H127" s="28" t="n">
        <x:f>SUMIFS('02c_AI_CSP_Normalized'!$N$2:$N$305,'02c_AI_CSP_Normalized'!$B$2:$B$305,B127,'02c_AI_CSP_Normalized'!$C$2:$C$305,C127,'02c_AI_CSP_Normalized'!$D$2:$D$305,D127,'02c_AI_CSP_Normalized'!$E$2:$E$305,E127)</x:f>
        <x:v>239.6459540369392</x:v>
      </x:c>
      <x:c r="I127" s="6" t="n">
        <x:f>SUMIFS('02b_CSP_Accelerator_Mix'!$H$2:$H$573,'02b_CSP_Accelerator_Mix'!$B$2:$B$573,B127,'02b_CSP_Accelerator_Mix'!$C$2:$C$573,E127,'02b_CSP_Accelerator_Mix'!$D$2:$D$573,D127,'02b_CSP_Accelerator_Mix'!$E$2:$E$573,F127)</x:f>
        <x:v>0.29411765</x:v>
      </x:c>
      <x:c r="J127" s="28" t="n">
        <x:f>H127*I127</x:f>
        <x:v>70.48410483335257</x:v>
      </x:c>
      <x:c r="K127" s="8" t="n">
        <x:f>IFERROR(INDEX('02x_Accelerator_Catalog'!$D$2:$D$11,MATCH(F127,'02x_Accelerator_Catalog'!$B$2:$B$11,0)),"")</x:f>
        <x:v>1.73</x:v>
      </x:c>
      <x:c r="L127" s="7" t="n">
        <x:f>IF(K127&gt;0,J127*1000/K127,"")</x:f>
        <x:v>40742.25712910553</x:v>
      </x:c>
      <x:c r="M127" s="5" t="inlineStr">
        <x:is>
          <x:t xml:space="preserve">epoch_csp_chip_quantity_latest</x:t>
        </x:is>
      </x:c>
      <x:c r="N127" s="5" t="inlineStr">
        <x:is>
          <x:t xml:space="preserve">Extensible long-format output: add a new accelerator row in 02b and map it in 02x_Accelerator_Catalog to extend this table.</x:t>
        </x:is>
      </x:c>
    </x:row>
    <x:row r="128">
      <x:c r="A128" s="5" t="str">
        <x:f>B128&amp;"|"&amp;C128&amp;"|"&amp;D128&amp;"|"&amp;E128&amp;"|"&amp;F128</x:f>
        <x:v>Base|Anthropic|2029|SpaceXAI|B200/B300 class</x:v>
      </x:c>
      <x:c r="B128" s="5" t="inlineStr">
        <x:is>
          <x:t xml:space="preserve">Base</x:t>
        </x:is>
      </x:c>
      <x:c r="C128" s="5" t="inlineStr">
        <x:is>
          <x:t xml:space="preserve">Anthropic</x:t>
        </x:is>
      </x:c>
      <x:c r="D128" s="5" t="n">
        <x:v>2029</x:v>
      </x:c>
      <x:c r="E128" s="5" t="inlineStr">
        <x:is>
          <x:t xml:space="preserve">SpaceXAI</x:t>
        </x:is>
      </x:c>
      <x:c r="F128" s="5" t="inlineStr">
        <x:is>
          <x:t xml:space="preserve">B200/B300 class</x:t>
        </x:is>
      </x:c>
      <x:c r="G128" s="5" t="str">
        <x:f>IFERROR(INDEX('02x_Accelerator_Catalog'!$C$2:$C$11,MATCH(F128,'02x_Accelerator_Catalog'!$B$2:$B$11,0)),"purpose_or_unbenchmarked")</x:f>
        <x:v>b200_reference</x:v>
      </x:c>
      <x:c r="H128" s="28" t="n">
        <x:f>SUMIFS('02c_AI_CSP_Normalized'!$N$2:$N$305,'02c_AI_CSP_Normalized'!$B$2:$B$305,B128,'02c_AI_CSP_Normalized'!$C$2:$C$305,C128,'02c_AI_CSP_Normalized'!$D$2:$D$305,D128,'02c_AI_CSP_Normalized'!$E$2:$E$305,E128)</x:f>
        <x:v>331.2297770991899</x:v>
      </x:c>
      <x:c r="I128" s="6" t="n">
        <x:f>SUMIFS('02b_CSP_Accelerator_Mix'!$H$2:$H$573,'02b_CSP_Accelerator_Mix'!$B$2:$B$573,B128,'02b_CSP_Accelerator_Mix'!$C$2:$C$573,E128,'02b_CSP_Accelerator_Mix'!$D$2:$D$573,D128,'02b_CSP_Accelerator_Mix'!$E$2:$E$573,F128)</x:f>
        <x:v>0.70588235</x:v>
      </x:c>
      <x:c r="J128" s="28" t="n">
        <x:f>H128*I128</x:f>
        <x:v>233.80925344875234</x:v>
      </x:c>
      <x:c r="K128" s="8" t="n">
        <x:f>IFERROR(INDEX('02x_Accelerator_Catalog'!$D$2:$D$11,MATCH(F128,'02x_Accelerator_Catalog'!$B$2:$B$11,0)),"")</x:f>
        <x:v>2.17</x:v>
      </x:c>
      <x:c r="L128" s="7" t="n">
        <x:f>IF(K128&gt;0,J128*1000/K128,"")</x:f>
        <x:v>107746.19974596883</x:v>
      </x:c>
      <x:c r="M128" s="5" t="inlineStr">
        <x:is>
          <x:t xml:space="preserve">epoch_csp_chip_quantity_latest</x:t>
        </x:is>
      </x:c>
      <x:c r="N128" s="5" t="inlineStr">
        <x:is>
          <x:t xml:space="preserve">Extensible long-format output: add a new accelerator row in 02b and map it in 02x_Accelerator_Catalog to extend this table.</x:t>
        </x:is>
      </x:c>
    </x:row>
    <x:row r="129">
      <x:c r="A129" s="5" t="str">
        <x:f>B129&amp;"|"&amp;C129&amp;"|"&amp;D129&amp;"|"&amp;E129&amp;"|"&amp;F129</x:f>
        <x:v>Base|Anthropic|2029|SpaceXAI|H100/H200/A100 class</x:v>
      </x:c>
      <x:c r="B129" s="5" t="inlineStr">
        <x:is>
          <x:t xml:space="preserve">Base</x:t>
        </x:is>
      </x:c>
      <x:c r="C129" s="5" t="inlineStr">
        <x:is>
          <x:t xml:space="preserve">Anthropic</x:t>
        </x:is>
      </x:c>
      <x:c r="D129" s="5" t="n">
        <x:v>2029</x:v>
      </x:c>
      <x:c r="E129" s="5" t="inlineStr">
        <x:is>
          <x:t xml:space="preserve">SpaceXAI</x:t>
        </x:is>
      </x:c>
      <x:c r="F129" s="5" t="inlineStr">
        <x:is>
          <x:t xml:space="preserve">H100/H200/A100 class</x:t>
        </x:is>
      </x:c>
      <x:c r="G129" s="5" t="str">
        <x:f>IFERROR(INDEX('02x_Accelerator_Catalog'!$C$2:$C$11,MATCH(F129,'02x_Accelerator_Catalog'!$B$2:$B$11,0)),"purpose_or_unbenchmarked")</x:f>
        <x:v>h200_reference</x:v>
      </x:c>
      <x:c r="H129" s="28" t="n">
        <x:f>SUMIFS('02c_AI_CSP_Normalized'!$N$2:$N$305,'02c_AI_CSP_Normalized'!$B$2:$B$305,B129,'02c_AI_CSP_Normalized'!$C$2:$C$305,C129,'02c_AI_CSP_Normalized'!$D$2:$D$305,D129,'02c_AI_CSP_Normalized'!$E$2:$E$305,E129)</x:f>
        <x:v>331.2297770991899</x:v>
      </x:c>
      <x:c r="I129" s="6" t="n">
        <x:f>SUMIFS('02b_CSP_Accelerator_Mix'!$H$2:$H$573,'02b_CSP_Accelerator_Mix'!$B$2:$B$573,B129,'02b_CSP_Accelerator_Mix'!$C$2:$C$573,E129,'02b_CSP_Accelerator_Mix'!$D$2:$D$573,D129,'02b_CSP_Accelerator_Mix'!$E$2:$E$573,F129)</x:f>
        <x:v>0.29411765</x:v>
      </x:c>
      <x:c r="J129" s="28" t="n">
        <x:f>H129*I129</x:f>
        <x:v>97.42052365043756</x:v>
      </x:c>
      <x:c r="K129" s="8" t="n">
        <x:f>IFERROR(INDEX('02x_Accelerator_Catalog'!$D$2:$D$11,MATCH(F129,'02x_Accelerator_Catalog'!$B$2:$B$11,0)),"")</x:f>
        <x:v>1.73</x:v>
      </x:c>
      <x:c r="L129" s="7" t="n">
        <x:f>IF(K129&gt;0,J129*1000/K129,"")</x:f>
        <x:v>56312.4414164379</x:v>
      </x:c>
      <x:c r="M129" s="5" t="inlineStr">
        <x:is>
          <x:t xml:space="preserve">epoch_csp_chip_quantity_latest</x:t>
        </x:is>
      </x:c>
      <x:c r="N129" s="5" t="inlineStr">
        <x:is>
          <x:t xml:space="preserve">Extensible long-format output: add a new accelerator row in 02b and map it in 02x_Accelerator_Catalog to extend this table.</x:t>
        </x:is>
      </x:c>
    </x:row>
    <x:row r="130">
      <x:c r="A130" s="5" t="str">
        <x:f>B130&amp;"|"&amp;C130&amp;"|"&amp;D130&amp;"|"&amp;E130&amp;"|"&amp;F130</x:f>
        <x:v>Bull|Anthropic|2029|SpaceXAI|B200/B300 class</x:v>
      </x:c>
      <x:c r="B130" s="5" t="inlineStr">
        <x:is>
          <x:t xml:space="preserve">Bull</x:t>
        </x:is>
      </x:c>
      <x:c r="C130" s="5" t="inlineStr">
        <x:is>
          <x:t xml:space="preserve">Anthropic</x:t>
        </x:is>
      </x:c>
      <x:c r="D130" s="5" t="n">
        <x:v>2029</x:v>
      </x:c>
      <x:c r="E130" s="5" t="inlineStr">
        <x:is>
          <x:t xml:space="preserve">SpaceXAI</x:t>
        </x:is>
      </x:c>
      <x:c r="F130" s="5" t="inlineStr">
        <x:is>
          <x:t xml:space="preserve">B200/B300 class</x:t>
        </x:is>
      </x:c>
      <x:c r="G130" s="5" t="str">
        <x:f>IFERROR(INDEX('02x_Accelerator_Catalog'!$C$2:$C$11,MATCH(F130,'02x_Accelerator_Catalog'!$B$2:$B$11,0)),"purpose_or_unbenchmarked")</x:f>
        <x:v>b200_reference</x:v>
      </x:c>
      <x:c r="H130" s="28" t="n">
        <x:f>SUMIFS('02c_AI_CSP_Normalized'!$N$2:$N$305,'02c_AI_CSP_Normalized'!$B$2:$B$305,B130,'02c_AI_CSP_Normalized'!$C$2:$C$305,C130,'02c_AI_CSP_Normalized'!$D$2:$D$305,D130,'02c_AI_CSP_Normalized'!$E$2:$E$305,E130)</x:f>
        <x:v>420.56552615991336</x:v>
      </x:c>
      <x:c r="I130" s="6" t="n">
        <x:f>SUMIFS('02b_CSP_Accelerator_Mix'!$H$2:$H$573,'02b_CSP_Accelerator_Mix'!$B$2:$B$573,B130,'02b_CSP_Accelerator_Mix'!$C$2:$C$573,E130,'02b_CSP_Accelerator_Mix'!$D$2:$D$573,D130,'02b_CSP_Accelerator_Mix'!$E$2:$E$573,F130)</x:f>
        <x:v>0.70588235</x:v>
      </x:c>
      <x:c r="J130" s="28" t="n">
        <x:f>H130*I130</x:f>
        <x:v>296.86978193474613</x:v>
      </x:c>
      <x:c r="K130" s="8" t="n">
        <x:f>IFERROR(INDEX('02x_Accelerator_Catalog'!$D$2:$D$11,MATCH(F130,'02x_Accelerator_Catalog'!$B$2:$B$11,0)),"")</x:f>
        <x:v>2.17</x:v>
      </x:c>
      <x:c r="L130" s="7" t="n">
        <x:f>IF(K130&gt;0,J130*1000/K130,"")</x:f>
        <x:v>136806.35112200284</x:v>
      </x:c>
      <x:c r="M130" s="5" t="inlineStr">
        <x:is>
          <x:t xml:space="preserve">epoch_csp_chip_quantity_latest</x:t>
        </x:is>
      </x:c>
      <x:c r="N130" s="5" t="inlineStr">
        <x:is>
          <x:t xml:space="preserve">Extensible long-format output: add a new accelerator row in 02b and map it in 02x_Accelerator_Catalog to extend this table.</x:t>
        </x:is>
      </x:c>
    </x:row>
    <x:row r="131">
      <x:c r="A131" s="5" t="str">
        <x:f>B131&amp;"|"&amp;C131&amp;"|"&amp;D131&amp;"|"&amp;E131&amp;"|"&amp;F131</x:f>
        <x:v>Bull|Anthropic|2029|SpaceXAI|H100/H200/A100 class</x:v>
      </x:c>
      <x:c r="B131" s="5" t="inlineStr">
        <x:is>
          <x:t xml:space="preserve">Bull</x:t>
        </x:is>
      </x:c>
      <x:c r="C131" s="5" t="inlineStr">
        <x:is>
          <x:t xml:space="preserve">Anthropic</x:t>
        </x:is>
      </x:c>
      <x:c r="D131" s="5" t="n">
        <x:v>2029</x:v>
      </x:c>
      <x:c r="E131" s="5" t="inlineStr">
        <x:is>
          <x:t xml:space="preserve">SpaceXAI</x:t>
        </x:is>
      </x:c>
      <x:c r="F131" s="5" t="inlineStr">
        <x:is>
          <x:t xml:space="preserve">H100/H200/A100 class</x:t>
        </x:is>
      </x:c>
      <x:c r="G131" s="5" t="str">
        <x:f>IFERROR(INDEX('02x_Accelerator_Catalog'!$C$2:$C$11,MATCH(F131,'02x_Accelerator_Catalog'!$B$2:$B$11,0)),"purpose_or_unbenchmarked")</x:f>
        <x:v>h200_reference</x:v>
      </x:c>
      <x:c r="H131" s="28" t="n">
        <x:f>SUMIFS('02c_AI_CSP_Normalized'!$N$2:$N$305,'02c_AI_CSP_Normalized'!$B$2:$B$305,B131,'02c_AI_CSP_Normalized'!$C$2:$C$305,C131,'02c_AI_CSP_Normalized'!$D$2:$D$305,D131,'02c_AI_CSP_Normalized'!$E$2:$E$305,E131)</x:f>
        <x:v>420.56552615991336</x:v>
      </x:c>
      <x:c r="I131" s="6" t="n">
        <x:f>SUMIFS('02b_CSP_Accelerator_Mix'!$H$2:$H$573,'02b_CSP_Accelerator_Mix'!$B$2:$B$573,B131,'02b_CSP_Accelerator_Mix'!$C$2:$C$573,E131,'02b_CSP_Accelerator_Mix'!$D$2:$D$573,D131,'02b_CSP_Accelerator_Mix'!$E$2:$E$573,F131)</x:f>
        <x:v>0.29411765</x:v>
      </x:c>
      <x:c r="J131" s="28" t="n">
        <x:f>H131*I131</x:f>
        <x:v>123.69574422516725</x:v>
      </x:c>
      <x:c r="K131" s="8" t="n">
        <x:f>IFERROR(INDEX('02x_Accelerator_Catalog'!$D$2:$D$11,MATCH(F131,'02x_Accelerator_Catalog'!$B$2:$B$11,0)),"")</x:f>
        <x:v>1.73</x:v>
      </x:c>
      <x:c r="L131" s="7" t="n">
        <x:f>IF(K131&gt;0,J131*1000/K131,"")</x:f>
        <x:v>71500.43018795794</x:v>
      </x:c>
      <x:c r="M131" s="5" t="inlineStr">
        <x:is>
          <x:t xml:space="preserve">epoch_csp_chip_quantity_latest</x:t>
        </x:is>
      </x:c>
      <x:c r="N131" s="5" t="inlineStr">
        <x:is>
          <x:t xml:space="preserve">Extensible long-format output: add a new accelerator row in 02b and map it in 02x_Accelerator_Catalog to extend this table.</x:t>
        </x:is>
      </x:c>
    </x:row>
    <x:row r="132">
      <x:c r="A132" s="5" t="str">
        <x:f>B132&amp;"|"&amp;C132&amp;"|"&amp;D132&amp;"|"&amp;E132&amp;"|"&amp;F132</x:f>
        <x:v>Grid-Constrained / Efficiency-Upside|Anthropic|2029|SpaceXAI|B200/B300 class</x:v>
      </x:c>
      <x:c r="B132" s="5" t="inlineStr">
        <x:is>
          <x:t xml:space="preserve">Grid-Constrained / Efficiency-Upside</x:t>
        </x:is>
      </x:c>
      <x:c r="C132" s="5" t="inlineStr">
        <x:is>
          <x:t xml:space="preserve">Anthropic</x:t>
        </x:is>
      </x:c>
      <x:c r="D132" s="5" t="n">
        <x:v>2029</x:v>
      </x:c>
      <x:c r="E132" s="5" t="inlineStr">
        <x:is>
          <x:t xml:space="preserve">SpaceXAI</x:t>
        </x:is>
      </x:c>
      <x:c r="F132" s="5" t="inlineStr">
        <x:is>
          <x:t xml:space="preserve">B200/B300 class</x:t>
        </x:is>
      </x:c>
      <x:c r="G132" s="5" t="str">
        <x:f>IFERROR(INDEX('02x_Accelerator_Catalog'!$C$2:$C$11,MATCH(F132,'02x_Accelerator_Catalog'!$B$2:$B$11,0)),"purpose_or_unbenchmarked")</x:f>
        <x:v>b200_reference</x:v>
      </x:c>
      <x:c r="H132" s="28" t="n">
        <x:f>SUMIFS('02c_AI_CSP_Normalized'!$N$2:$N$305,'02c_AI_CSP_Normalized'!$B$2:$B$305,B132,'02c_AI_CSP_Normalized'!$C$2:$C$305,C132,'02c_AI_CSP_Normalized'!$D$2:$D$305,D132,'02c_AI_CSP_Normalized'!$E$2:$E$305,E132)</x:f>
        <x:v>264.5969841784358</x:v>
      </x:c>
      <x:c r="I132" s="6" t="n">
        <x:f>SUMIFS('02b_CSP_Accelerator_Mix'!$H$2:$H$573,'02b_CSP_Accelerator_Mix'!$B$2:$B$573,B132,'02b_CSP_Accelerator_Mix'!$C$2:$C$573,E132,'02b_CSP_Accelerator_Mix'!$D$2:$D$573,D132,'02b_CSP_Accelerator_Mix'!$E$2:$E$573,F132)</x:f>
        <x:v>0.70588235</x:v>
      </x:c>
      <x:c r="J132" s="28" t="n">
        <x:f>H132*I132</x:f>
        <x:v>186.77434099478705</x:v>
      </x:c>
      <x:c r="K132" s="8" t="n">
        <x:f>IFERROR(INDEX('02x_Accelerator_Catalog'!$D$2:$D$11,MATCH(F132,'02x_Accelerator_Catalog'!$B$2:$B$11,0)),"")</x:f>
        <x:v>2.17</x:v>
      </x:c>
      <x:c r="L132" s="7" t="n">
        <x:f>IF(K132&gt;0,J132*1000/K132,"")</x:f>
        <x:v>86071.12488239034</x:v>
      </x:c>
      <x:c r="M132" s="5" t="inlineStr">
        <x:is>
          <x:t xml:space="preserve">epoch_csp_chip_quantity_latest</x:t>
        </x:is>
      </x:c>
      <x:c r="N132" s="5" t="inlineStr">
        <x:is>
          <x:t xml:space="preserve">Extensible long-format output: add a new accelerator row in 02b and map it in 02x_Accelerator_Catalog to extend this table.</x:t>
        </x:is>
      </x:c>
    </x:row>
    <x:row r="133">
      <x:c r="A133" s="5" t="str">
        <x:f>B133&amp;"|"&amp;C133&amp;"|"&amp;D133&amp;"|"&amp;E133&amp;"|"&amp;F133</x:f>
        <x:v>Grid-Constrained / Efficiency-Upside|Anthropic|2029|SpaceXAI|H100/H200/A100 class</x:v>
      </x:c>
      <x:c r="B133" s="5" t="inlineStr">
        <x:is>
          <x:t xml:space="preserve">Grid-Constrained / Efficiency-Upside</x:t>
        </x:is>
      </x:c>
      <x:c r="C133" s="5" t="inlineStr">
        <x:is>
          <x:t xml:space="preserve">Anthropic</x:t>
        </x:is>
      </x:c>
      <x:c r="D133" s="5" t="n">
        <x:v>2029</x:v>
      </x:c>
      <x:c r="E133" s="5" t="inlineStr">
        <x:is>
          <x:t xml:space="preserve">SpaceXAI</x:t>
        </x:is>
      </x:c>
      <x:c r="F133" s="5" t="inlineStr">
        <x:is>
          <x:t xml:space="preserve">H100/H200/A100 class</x:t>
        </x:is>
      </x:c>
      <x:c r="G133" s="5" t="str">
        <x:f>IFERROR(INDEX('02x_Accelerator_Catalog'!$C$2:$C$11,MATCH(F133,'02x_Accelerator_Catalog'!$B$2:$B$11,0)),"purpose_or_unbenchmarked")</x:f>
        <x:v>h200_reference</x:v>
      </x:c>
      <x:c r="H133" s="28" t="n">
        <x:f>SUMIFS('02c_AI_CSP_Normalized'!$N$2:$N$305,'02c_AI_CSP_Normalized'!$B$2:$B$305,B133,'02c_AI_CSP_Normalized'!$C$2:$C$305,C133,'02c_AI_CSP_Normalized'!$D$2:$D$305,D133,'02c_AI_CSP_Normalized'!$E$2:$E$305,E133)</x:f>
        <x:v>264.5969841784358</x:v>
      </x:c>
      <x:c r="I133" s="6" t="n">
        <x:f>SUMIFS('02b_CSP_Accelerator_Mix'!$H$2:$H$573,'02b_CSP_Accelerator_Mix'!$B$2:$B$573,B133,'02b_CSP_Accelerator_Mix'!$C$2:$C$573,E133,'02b_CSP_Accelerator_Mix'!$D$2:$D$573,D133,'02b_CSP_Accelerator_Mix'!$E$2:$E$573,F133)</x:f>
        <x:v>0.29411765</x:v>
      </x:c>
      <x:c r="J133" s="28" t="n">
        <x:f>H133*I133</x:f>
        <x:v>77.82264318364871</x:v>
      </x:c>
      <x:c r="K133" s="8" t="n">
        <x:f>IFERROR(INDEX('02x_Accelerator_Catalog'!$D$2:$D$11,MATCH(F133,'02x_Accelerator_Catalog'!$B$2:$B$11,0)),"")</x:f>
        <x:v>1.73</x:v>
      </x:c>
      <x:c r="L133" s="7" t="n">
        <x:f>IF(K133&gt;0,J133*1000/K133,"")</x:f>
        <x:v>44984.186811357635</x:v>
      </x:c>
      <x:c r="M133" s="5" t="inlineStr">
        <x:is>
          <x:t xml:space="preserve">epoch_csp_chip_quantity_latest</x:t>
        </x:is>
      </x:c>
      <x:c r="N133" s="5" t="inlineStr">
        <x:is>
          <x:t xml:space="preserve">Extensible long-format output: add a new accelerator row in 02b and map it in 02x_Accelerator_Catalog to extend this table.</x:t>
        </x:is>
      </x:c>
    </x:row>
    <x:row r="134">
      <x:c r="A134" s="5" t="str">
        <x:f>B134&amp;"|"&amp;C134&amp;"|"&amp;D134&amp;"|"&amp;E134&amp;"|"&amp;F134</x:f>
        <x:v>Bear|Anthropic|2030|SpaceXAI|B200/B300 class</x:v>
      </x:c>
      <x:c r="B134" s="5" t="inlineStr">
        <x:is>
          <x:t xml:space="preserve">Bear</x:t>
        </x:is>
      </x:c>
      <x:c r="C134" s="5" t="inlineStr">
        <x:is>
          <x:t xml:space="preserve">Anthropic</x:t>
        </x:is>
      </x:c>
      <x:c r="D134" s="5" t="n">
        <x:v>2030</x:v>
      </x:c>
      <x:c r="E134" s="5" t="inlineStr">
        <x:is>
          <x:t xml:space="preserve">SpaceXAI</x:t>
        </x:is>
      </x:c>
      <x:c r="F134" s="5" t="inlineStr">
        <x:is>
          <x:t xml:space="preserve">B200/B300 class</x:t>
        </x:is>
      </x:c>
      <x:c r="G134" s="5" t="str">
        <x:f>IFERROR(INDEX('02x_Accelerator_Catalog'!$C$2:$C$11,MATCH(F134,'02x_Accelerator_Catalog'!$B$2:$B$11,0)),"purpose_or_unbenchmarked")</x:f>
        <x:v>b200_reference</x:v>
      </x:c>
      <x:c r="H134" s="28" t="n">
        <x:f>SUMIFS('02c_AI_CSP_Normalized'!$N$2:$N$305,'02c_AI_CSP_Normalized'!$B$2:$B$305,B134,'02c_AI_CSP_Normalized'!$C$2:$C$305,C134,'02c_AI_CSP_Normalized'!$D$2:$D$305,D134,'02c_AI_CSP_Normalized'!$E$2:$E$305,E134)</x:f>
        <x:v>319.01952133334214</x:v>
      </x:c>
      <x:c r="I134" s="6" t="n">
        <x:f>SUMIFS('02b_CSP_Accelerator_Mix'!$H$2:$H$573,'02b_CSP_Accelerator_Mix'!$B$2:$B$573,B134,'02b_CSP_Accelerator_Mix'!$C$2:$C$573,E134,'02b_CSP_Accelerator_Mix'!$D$2:$D$573,D134,'02b_CSP_Accelerator_Mix'!$E$2:$E$573,F134)</x:f>
        <x:v>0.70588235</x:v>
      </x:c>
      <x:c r="J134" s="28" t="n">
        <x:f>H134*I134</x:f>
        <x:v>225.1902494146547</x:v>
      </x:c>
      <x:c r="K134" s="8" t="n">
        <x:f>IFERROR(INDEX('02x_Accelerator_Catalog'!$D$2:$D$11,MATCH(F134,'02x_Accelerator_Catalog'!$B$2:$B$11,0)),"")</x:f>
        <x:v>2.17</x:v>
      </x:c>
      <x:c r="L134" s="7" t="n">
        <x:f>IF(K134&gt;0,J134*1000/K134,"")</x:f>
        <x:v>103774.30848601599</x:v>
      </x:c>
      <x:c r="M134" s="5" t="inlineStr">
        <x:is>
          <x:t xml:space="preserve">epoch_csp_chip_quantity_latest</x:t>
        </x:is>
      </x:c>
      <x:c r="N134" s="5" t="inlineStr">
        <x:is>
          <x:t xml:space="preserve">Extensible long-format output: add a new accelerator row in 02b and map it in 02x_Accelerator_Catalog to extend this table.</x:t>
        </x:is>
      </x:c>
    </x:row>
    <x:row r="135">
      <x:c r="A135" s="5" t="str">
        <x:f>B135&amp;"|"&amp;C135&amp;"|"&amp;D135&amp;"|"&amp;E135&amp;"|"&amp;F135</x:f>
        <x:v>Bear|Anthropic|2030|SpaceXAI|H100/H200/A100 class</x:v>
      </x:c>
      <x:c r="B135" s="5" t="inlineStr">
        <x:is>
          <x:t xml:space="preserve">Bear</x:t>
        </x:is>
      </x:c>
      <x:c r="C135" s="5" t="inlineStr">
        <x:is>
          <x:t xml:space="preserve">Anthropic</x:t>
        </x:is>
      </x:c>
      <x:c r="D135" s="5" t="n">
        <x:v>2030</x:v>
      </x:c>
      <x:c r="E135" s="5" t="inlineStr">
        <x:is>
          <x:t xml:space="preserve">SpaceXAI</x:t>
        </x:is>
      </x:c>
      <x:c r="F135" s="5" t="inlineStr">
        <x:is>
          <x:t xml:space="preserve">H100/H200/A100 class</x:t>
        </x:is>
      </x:c>
      <x:c r="G135" s="5" t="str">
        <x:f>IFERROR(INDEX('02x_Accelerator_Catalog'!$C$2:$C$11,MATCH(F135,'02x_Accelerator_Catalog'!$B$2:$B$11,0)),"purpose_or_unbenchmarked")</x:f>
        <x:v>h200_reference</x:v>
      </x:c>
      <x:c r="H135" s="28" t="n">
        <x:f>SUMIFS('02c_AI_CSP_Normalized'!$N$2:$N$305,'02c_AI_CSP_Normalized'!$B$2:$B$305,B135,'02c_AI_CSP_Normalized'!$C$2:$C$305,C135,'02c_AI_CSP_Normalized'!$D$2:$D$305,D135,'02c_AI_CSP_Normalized'!$E$2:$E$305,E135)</x:f>
        <x:v>319.01952133334214</x:v>
      </x:c>
      <x:c r="I135" s="6" t="n">
        <x:f>SUMIFS('02b_CSP_Accelerator_Mix'!$H$2:$H$573,'02b_CSP_Accelerator_Mix'!$B$2:$B$573,B135,'02b_CSP_Accelerator_Mix'!$C$2:$C$573,E135,'02b_CSP_Accelerator_Mix'!$D$2:$D$573,D135,'02b_CSP_Accelerator_Mix'!$E$2:$E$573,F135)</x:f>
        <x:v>0.29411765</x:v>
      </x:c>
      <x:c r="J135" s="28" t="n">
        <x:f>H135*I135</x:f>
        <x:v>93.82927191868745</x:v>
      </x:c>
      <x:c r="K135" s="8" t="n">
        <x:f>IFERROR(INDEX('02x_Accelerator_Catalog'!$D$2:$D$11,MATCH(F135,'02x_Accelerator_Catalog'!$B$2:$B$11,0)),"")</x:f>
        <x:v>1.73</x:v>
      </x:c>
      <x:c r="L135" s="7" t="n">
        <x:f>IF(K135&gt;0,J135*1000/K135,"")</x:f>
        <x:v>54236.57336340316</x:v>
      </x:c>
      <x:c r="M135" s="5" t="inlineStr">
        <x:is>
          <x:t xml:space="preserve">epoch_csp_chip_quantity_latest</x:t>
        </x:is>
      </x:c>
      <x:c r="N135" s="5" t="inlineStr">
        <x:is>
          <x:t xml:space="preserve">Extensible long-format output: add a new accelerator row in 02b and map it in 02x_Accelerator_Catalog to extend this table.</x:t>
        </x:is>
      </x:c>
    </x:row>
    <x:row r="136">
      <x:c r="A136" s="5" t="str">
        <x:f>B136&amp;"|"&amp;C136&amp;"|"&amp;D136&amp;"|"&amp;E136&amp;"|"&amp;F136</x:f>
        <x:v>Base|Anthropic|2030|SpaceXAI|B200/B300 class</x:v>
      </x:c>
      <x:c r="B136" s="5" t="inlineStr">
        <x:is>
          <x:t xml:space="preserve">Base</x:t>
        </x:is>
      </x:c>
      <x:c r="C136" s="5" t="inlineStr">
        <x:is>
          <x:t xml:space="preserve">Anthropic</x:t>
        </x:is>
      </x:c>
      <x:c r="D136" s="5" t="n">
        <x:v>2030</x:v>
      </x:c>
      <x:c r="E136" s="5" t="inlineStr">
        <x:is>
          <x:t xml:space="preserve">SpaceXAI</x:t>
        </x:is>
      </x:c>
      <x:c r="F136" s="5" t="inlineStr">
        <x:is>
          <x:t xml:space="preserve">B200/B300 class</x:t>
        </x:is>
      </x:c>
      <x:c r="G136" s="5" t="str">
        <x:f>IFERROR(INDEX('02x_Accelerator_Catalog'!$C$2:$C$11,MATCH(F136,'02x_Accelerator_Catalog'!$B$2:$B$11,0)),"purpose_or_unbenchmarked")</x:f>
        <x:v>b200_reference</x:v>
      </x:c>
      <x:c r="H136" s="28" t="n">
        <x:f>SUMIFS('02c_AI_CSP_Normalized'!$N$2:$N$305,'02c_AI_CSP_Normalized'!$B$2:$B$305,B136,'02c_AI_CSP_Normalized'!$C$2:$C$305,C136,'02c_AI_CSP_Normalized'!$D$2:$D$305,D136,'02c_AI_CSP_Normalized'!$E$2:$E$305,E136)</x:f>
        <x:v>449.83698293576987</x:v>
      </x:c>
      <x:c r="I136" s="6" t="n">
        <x:f>SUMIFS('02b_CSP_Accelerator_Mix'!$H$2:$H$573,'02b_CSP_Accelerator_Mix'!$B$2:$B$573,B136,'02b_CSP_Accelerator_Mix'!$C$2:$C$573,E136,'02b_CSP_Accelerator_Mix'!$D$2:$D$573,D136,'02b_CSP_Accelerator_Mix'!$E$2:$E$573,F136)</x:f>
        <x:v>0.70588235</x:v>
      </x:c>
      <x:c r="J136" s="28" t="n">
        <x:f>H136*I136</x:f>
        <x:v>317.5319866316111</x:v>
      </x:c>
      <x:c r="K136" s="8" t="n">
        <x:f>IFERROR(INDEX('02x_Accelerator_Catalog'!$D$2:$D$11,MATCH(F136,'02x_Accelerator_Catalog'!$B$2:$B$11,0)),"")</x:f>
        <x:v>2.17</x:v>
      </x:c>
      <x:c r="L136" s="7" t="n">
        <x:f>IF(K136&gt;0,J136*1000/K136,"")</x:f>
        <x:v>146328.10443853048</x:v>
      </x:c>
      <x:c r="M136" s="5" t="inlineStr">
        <x:is>
          <x:t xml:space="preserve">epoch_csp_chip_quantity_latest</x:t>
        </x:is>
      </x:c>
      <x:c r="N136" s="5" t="inlineStr">
        <x:is>
          <x:t xml:space="preserve">Extensible long-format output: add a new accelerator row in 02b and map it in 02x_Accelerator_Catalog to extend this table.</x:t>
        </x:is>
      </x:c>
    </x:row>
    <x:row r="137">
      <x:c r="A137" s="5" t="str">
        <x:f>B137&amp;"|"&amp;C137&amp;"|"&amp;D137&amp;"|"&amp;E137&amp;"|"&amp;F137</x:f>
        <x:v>Base|Anthropic|2030|SpaceXAI|H100/H200/A100 class</x:v>
      </x:c>
      <x:c r="B137" s="5" t="inlineStr">
        <x:is>
          <x:t xml:space="preserve">Base</x:t>
        </x:is>
      </x:c>
      <x:c r="C137" s="5" t="inlineStr">
        <x:is>
          <x:t xml:space="preserve">Anthropic</x:t>
        </x:is>
      </x:c>
      <x:c r="D137" s="5" t="n">
        <x:v>2030</x:v>
      </x:c>
      <x:c r="E137" s="5" t="inlineStr">
        <x:is>
          <x:t xml:space="preserve">SpaceXAI</x:t>
        </x:is>
      </x:c>
      <x:c r="F137" s="5" t="inlineStr">
        <x:is>
          <x:t xml:space="preserve">H100/H200/A100 class</x:t>
        </x:is>
      </x:c>
      <x:c r="G137" s="5" t="str">
        <x:f>IFERROR(INDEX('02x_Accelerator_Catalog'!$C$2:$C$11,MATCH(F137,'02x_Accelerator_Catalog'!$B$2:$B$11,0)),"purpose_or_unbenchmarked")</x:f>
        <x:v>h200_reference</x:v>
      </x:c>
      <x:c r="H137" s="28" t="n">
        <x:f>SUMIFS('02c_AI_CSP_Normalized'!$N$2:$N$305,'02c_AI_CSP_Normalized'!$B$2:$B$305,B137,'02c_AI_CSP_Normalized'!$C$2:$C$305,C137,'02c_AI_CSP_Normalized'!$D$2:$D$305,D137,'02c_AI_CSP_Normalized'!$E$2:$E$305,E137)</x:f>
        <x:v>449.83698293576987</x:v>
      </x:c>
      <x:c r="I137" s="6" t="n">
        <x:f>SUMIFS('02b_CSP_Accelerator_Mix'!$H$2:$H$573,'02b_CSP_Accelerator_Mix'!$B$2:$B$573,B137,'02b_CSP_Accelerator_Mix'!$C$2:$C$573,E137,'02b_CSP_Accelerator_Mix'!$D$2:$D$573,D137,'02b_CSP_Accelerator_Mix'!$E$2:$E$573,F137)</x:f>
        <x:v>0.29411765</x:v>
      </x:c>
      <x:c r="J137" s="28" t="n">
        <x:f>H137*I137</x:f>
        <x:v>132.30499630415875</x:v>
      </x:c>
      <x:c r="K137" s="8" t="n">
        <x:f>IFERROR(INDEX('02x_Accelerator_Catalog'!$D$2:$D$11,MATCH(F137,'02x_Accelerator_Catalog'!$B$2:$B$11,0)),"")</x:f>
        <x:v>1.73</x:v>
      </x:c>
      <x:c r="L137" s="7" t="n">
        <x:f>IF(K137&gt;0,J137*1000/K137,"")</x:f>
        <x:v>76476.87647639235</x:v>
      </x:c>
      <x:c r="M137" s="5" t="inlineStr">
        <x:is>
          <x:t xml:space="preserve">epoch_csp_chip_quantity_latest</x:t>
        </x:is>
      </x:c>
      <x:c r="N137" s="5" t="inlineStr">
        <x:is>
          <x:t xml:space="preserve">Extensible long-format output: add a new accelerator row in 02b and map it in 02x_Accelerator_Catalog to extend this table.</x:t>
        </x:is>
      </x:c>
    </x:row>
    <x:row r="138">
      <x:c r="A138" s="5" t="str">
        <x:f>B138&amp;"|"&amp;C138&amp;"|"&amp;D138&amp;"|"&amp;E138&amp;"|"&amp;F138</x:f>
        <x:v>Bull|Anthropic|2030|SpaceXAI|B200/B300 class</x:v>
      </x:c>
      <x:c r="B138" s="5" t="inlineStr">
        <x:is>
          <x:t xml:space="preserve">Bull</x:t>
        </x:is>
      </x:c>
      <x:c r="C138" s="5" t="inlineStr">
        <x:is>
          <x:t xml:space="preserve">Anthropic</x:t>
        </x:is>
      </x:c>
      <x:c r="D138" s="5" t="n">
        <x:v>2030</x:v>
      </x:c>
      <x:c r="E138" s="5" t="inlineStr">
        <x:is>
          <x:t xml:space="preserve">SpaceXAI</x:t>
        </x:is>
      </x:c>
      <x:c r="F138" s="5" t="inlineStr">
        <x:is>
          <x:t xml:space="preserve">B200/B300 class</x:t>
        </x:is>
      </x:c>
      <x:c r="G138" s="5" t="str">
        <x:f>IFERROR(INDEX('02x_Accelerator_Catalog'!$C$2:$C$11,MATCH(F138,'02x_Accelerator_Catalog'!$B$2:$B$11,0)),"purpose_or_unbenchmarked")</x:f>
        <x:v>b200_reference</x:v>
      </x:c>
      <x:c r="H138" s="28" t="n">
        <x:f>SUMIFS('02c_AI_CSP_Normalized'!$N$2:$N$305,'02c_AI_CSP_Normalized'!$B$2:$B$305,B138,'02c_AI_CSP_Normalized'!$C$2:$C$305,C138,'02c_AI_CSP_Normalized'!$D$2:$D$305,D138,'02c_AI_CSP_Normalized'!$E$2:$E$305,E138)</x:f>
        <x:v>588.1922481835473</x:v>
      </x:c>
      <x:c r="I138" s="6" t="n">
        <x:f>SUMIFS('02b_CSP_Accelerator_Mix'!$H$2:$H$573,'02b_CSP_Accelerator_Mix'!$B$2:$B$573,B138,'02b_CSP_Accelerator_Mix'!$C$2:$C$573,E138,'02b_CSP_Accelerator_Mix'!$D$2:$D$573,D138,'02b_CSP_Accelerator_Mix'!$E$2:$E$573,F138)</x:f>
        <x:v>0.70588235</x:v>
      </x:c>
      <x:c r="J138" s="28" t="n">
        <x:f>H138*I138</x:f>
        <x:v>415.19452639958564</x:v>
      </x:c>
      <x:c r="K138" s="8" t="n">
        <x:f>IFERROR(INDEX('02x_Accelerator_Catalog'!$D$2:$D$11,MATCH(F138,'02x_Accelerator_Catalog'!$B$2:$B$11,0)),"")</x:f>
        <x:v>2.17</x:v>
      </x:c>
      <x:c r="L138" s="7" t="n">
        <x:f>IF(K138&gt;0,J138*1000/K138,"")</x:f>
        <x:v>191333.88313344962</x:v>
      </x:c>
      <x:c r="M138" s="5" t="inlineStr">
        <x:is>
          <x:t xml:space="preserve">epoch_csp_chip_quantity_latest</x:t>
        </x:is>
      </x:c>
      <x:c r="N138" s="5" t="inlineStr">
        <x:is>
          <x:t xml:space="preserve">Extensible long-format output: add a new accelerator row in 02b and map it in 02x_Accelerator_Catalog to extend this table.</x:t>
        </x:is>
      </x:c>
    </x:row>
    <x:row r="139">
      <x:c r="A139" s="5" t="str">
        <x:f>B139&amp;"|"&amp;C139&amp;"|"&amp;D139&amp;"|"&amp;E139&amp;"|"&amp;F139</x:f>
        <x:v>Bull|Anthropic|2030|SpaceXAI|H100/H200/A100 class</x:v>
      </x:c>
      <x:c r="B139" s="5" t="inlineStr">
        <x:is>
          <x:t xml:space="preserve">Bull</x:t>
        </x:is>
      </x:c>
      <x:c r="C139" s="5" t="inlineStr">
        <x:is>
          <x:t xml:space="preserve">Anthropic</x:t>
        </x:is>
      </x:c>
      <x:c r="D139" s="5" t="n">
        <x:v>2030</x:v>
      </x:c>
      <x:c r="E139" s="5" t="inlineStr">
        <x:is>
          <x:t xml:space="preserve">SpaceXAI</x:t>
        </x:is>
      </x:c>
      <x:c r="F139" s="5" t="inlineStr">
        <x:is>
          <x:t xml:space="preserve">H100/H200/A100 class</x:t>
        </x:is>
      </x:c>
      <x:c r="G139" s="5" t="str">
        <x:f>IFERROR(INDEX('02x_Accelerator_Catalog'!$C$2:$C$11,MATCH(F139,'02x_Accelerator_Catalog'!$B$2:$B$11,0)),"purpose_or_unbenchmarked")</x:f>
        <x:v>h200_reference</x:v>
      </x:c>
      <x:c r="H139" s="28" t="n">
        <x:f>SUMIFS('02c_AI_CSP_Normalized'!$N$2:$N$305,'02c_AI_CSP_Normalized'!$B$2:$B$305,B139,'02c_AI_CSP_Normalized'!$C$2:$C$305,C139,'02c_AI_CSP_Normalized'!$D$2:$D$305,D139,'02c_AI_CSP_Normalized'!$E$2:$E$305,E139)</x:f>
        <x:v>588.1922481835473</x:v>
      </x:c>
      <x:c r="I139" s="6" t="n">
        <x:f>SUMIFS('02b_CSP_Accelerator_Mix'!$H$2:$H$573,'02b_CSP_Accelerator_Mix'!$B$2:$B$573,B139,'02b_CSP_Accelerator_Mix'!$C$2:$C$573,E139,'02b_CSP_Accelerator_Mix'!$D$2:$D$573,D139,'02b_CSP_Accelerator_Mix'!$E$2:$E$573,F139)</x:f>
        <x:v>0.29411765</x:v>
      </x:c>
      <x:c r="J139" s="28" t="n">
        <x:f>H139*I139</x:f>
        <x:v>172.9977217839617</x:v>
      </x:c>
      <x:c r="K139" s="8" t="n">
        <x:f>IFERROR(INDEX('02x_Accelerator_Catalog'!$D$2:$D$11,MATCH(F139,'02x_Accelerator_Catalog'!$B$2:$B$11,0)),"")</x:f>
        <x:v>1.73</x:v>
      </x:c>
      <x:c r="L139" s="7" t="n">
        <x:f>IF(K139&gt;0,J139*1000/K139,"")</x:f>
        <x:v>99998.6831121166</x:v>
      </x:c>
      <x:c r="M139" s="5" t="inlineStr">
        <x:is>
          <x:t xml:space="preserve">epoch_csp_chip_quantity_latest</x:t>
        </x:is>
      </x:c>
      <x:c r="N139" s="5" t="inlineStr">
        <x:is>
          <x:t xml:space="preserve">Extensible long-format output: add a new accelerator row in 02b and map it in 02x_Accelerator_Catalog to extend this table.</x:t>
        </x:is>
      </x:c>
    </x:row>
    <x:row r="140">
      <x:c r="A140" s="5" t="str">
        <x:f>B140&amp;"|"&amp;C140&amp;"|"&amp;D140&amp;"|"&amp;E140&amp;"|"&amp;F140</x:f>
        <x:v>Grid-Constrained / Efficiency-Upside|Anthropic|2030|SpaceXAI|B200/B300 class</x:v>
      </x:c>
      <x:c r="B140" s="5" t="inlineStr">
        <x:is>
          <x:t xml:space="preserve">Grid-Constrained / Efficiency-Upside</x:t>
        </x:is>
      </x:c>
      <x:c r="C140" s="5" t="inlineStr">
        <x:is>
          <x:t xml:space="preserve">Anthropic</x:t>
        </x:is>
      </x:c>
      <x:c r="D140" s="5" t="n">
        <x:v>2030</x:v>
      </x:c>
      <x:c r="E140" s="5" t="inlineStr">
        <x:is>
          <x:t xml:space="preserve">SpaceXAI</x:t>
        </x:is>
      </x:c>
      <x:c r="F140" s="5" t="inlineStr">
        <x:is>
          <x:t xml:space="preserve">B200/B300 class</x:t>
        </x:is>
      </x:c>
      <x:c r="G140" s="5" t="str">
        <x:f>IFERROR(INDEX('02x_Accelerator_Catalog'!$C$2:$C$11,MATCH(F140,'02x_Accelerator_Catalog'!$B$2:$B$11,0)),"purpose_or_unbenchmarked")</x:f>
        <x:v>b200_reference</x:v>
      </x:c>
      <x:c r="H140" s="28" t="n">
        <x:f>SUMIFS('02c_AI_CSP_Normalized'!$N$2:$N$305,'02c_AI_CSP_Normalized'!$B$2:$B$305,B140,'02c_AI_CSP_Normalized'!$C$2:$C$305,C140,'02c_AI_CSP_Normalized'!$D$2:$D$305,D140,'02c_AI_CSP_Normalized'!$E$2:$E$305,E140)</x:f>
        <x:v>341.3897975035228</x:v>
      </x:c>
      <x:c r="I140" s="6" t="n">
        <x:f>SUMIFS('02b_CSP_Accelerator_Mix'!$H$2:$H$573,'02b_CSP_Accelerator_Mix'!$B$2:$B$573,B140,'02b_CSP_Accelerator_Mix'!$C$2:$C$573,E140,'02b_CSP_Accelerator_Mix'!$D$2:$D$573,D140,'02b_CSP_Accelerator_Mix'!$E$2:$E$573,F140)</x:f>
        <x:v>0.70588235</x:v>
      </x:c>
      <x:c r="J140" s="28" t="n">
        <x:f>H140*I140</x:f>
        <x:v>240.9810325278108</x:v>
      </x:c>
      <x:c r="K140" s="8" t="n">
        <x:f>IFERROR(INDEX('02x_Accelerator_Catalog'!$D$2:$D$11,MATCH(F140,'02x_Accelerator_Catalog'!$B$2:$B$11,0)),"")</x:f>
        <x:v>2.17</x:v>
      </x:c>
      <x:c r="L140" s="7" t="n">
        <x:f>IF(K140&gt;0,J140*1000/K140,"")</x:f>
        <x:v>111051.16706350728</x:v>
      </x:c>
      <x:c r="M140" s="5" t="inlineStr">
        <x:is>
          <x:t xml:space="preserve">epoch_csp_chip_quantity_latest</x:t>
        </x:is>
      </x:c>
      <x:c r="N140" s="5" t="inlineStr">
        <x:is>
          <x:t xml:space="preserve">Extensible long-format output: add a new accelerator row in 02b and map it in 02x_Accelerator_Catalog to extend this table.</x:t>
        </x:is>
      </x:c>
    </x:row>
    <x:row r="141">
      <x:c r="A141" s="5" t="str">
        <x:f>B141&amp;"|"&amp;C141&amp;"|"&amp;D141&amp;"|"&amp;E141&amp;"|"&amp;F141</x:f>
        <x:v>Grid-Constrained / Efficiency-Upside|Anthropic|2030|SpaceXAI|H100/H200/A100 class</x:v>
      </x:c>
      <x:c r="B141" s="5" t="inlineStr">
        <x:is>
          <x:t xml:space="preserve">Grid-Constrained / Efficiency-Upside</x:t>
        </x:is>
      </x:c>
      <x:c r="C141" s="5" t="inlineStr">
        <x:is>
          <x:t xml:space="preserve">Anthropic</x:t>
        </x:is>
      </x:c>
      <x:c r="D141" s="5" t="n">
        <x:v>2030</x:v>
      </x:c>
      <x:c r="E141" s="5" t="inlineStr">
        <x:is>
          <x:t xml:space="preserve">SpaceXAI</x:t>
        </x:is>
      </x:c>
      <x:c r="F141" s="5" t="inlineStr">
        <x:is>
          <x:t xml:space="preserve">H100/H200/A100 class</x:t>
        </x:is>
      </x:c>
      <x:c r="G141" s="5" t="str">
        <x:f>IFERROR(INDEX('02x_Accelerator_Catalog'!$C$2:$C$11,MATCH(F141,'02x_Accelerator_Catalog'!$B$2:$B$11,0)),"purpose_or_unbenchmarked")</x:f>
        <x:v>h200_reference</x:v>
      </x:c>
      <x:c r="H141" s="28" t="n">
        <x:f>SUMIFS('02c_AI_CSP_Normalized'!$N$2:$N$305,'02c_AI_CSP_Normalized'!$B$2:$B$305,B141,'02c_AI_CSP_Normalized'!$C$2:$C$305,C141,'02c_AI_CSP_Normalized'!$D$2:$D$305,D141,'02c_AI_CSP_Normalized'!$E$2:$E$305,E141)</x:f>
        <x:v>341.3897975035228</x:v>
      </x:c>
      <x:c r="I141" s="6" t="n">
        <x:f>SUMIFS('02b_CSP_Accelerator_Mix'!$H$2:$H$573,'02b_CSP_Accelerator_Mix'!$B$2:$B$573,B141,'02b_CSP_Accelerator_Mix'!$C$2:$C$573,E141,'02b_CSP_Accelerator_Mix'!$D$2:$D$573,D141,'02b_CSP_Accelerator_Mix'!$E$2:$E$573,F141)</x:f>
        <x:v>0.29411765</x:v>
      </x:c>
      <x:c r="J141" s="28" t="n">
        <x:f>H141*I141</x:f>
        <x:v>100.40876497571199</x:v>
      </x:c>
      <x:c r="K141" s="8" t="n">
        <x:f>IFERROR(INDEX('02x_Accelerator_Catalog'!$D$2:$D$11,MATCH(F141,'02x_Accelerator_Catalog'!$B$2:$B$11,0)),"")</x:f>
        <x:v>1.73</x:v>
      </x:c>
      <x:c r="L141" s="7" t="n">
        <x:f>IF(K141&gt;0,J141*1000/K141,"")</x:f>
        <x:v>58039.74854087399</x:v>
      </x:c>
      <x:c r="M141" s="5" t="inlineStr">
        <x:is>
          <x:t xml:space="preserve">epoch_csp_chip_quantity_latest</x:t>
        </x:is>
      </x:c>
      <x:c r="N141" s="5" t="inlineStr">
        <x:is>
          <x:t xml:space="preserve">Extensible long-format output: add a new accelerator row in 02b and map it in 02x_Accelerator_Catalog to extend this table.</x:t>
        </x:is>
      </x:c>
    </x:row>
    <x:row r="142">
      <x:c r="A142" s="5" t="str">
        <x:f>B142&amp;"|"&amp;C142&amp;"|"&amp;D142&amp;"|"&amp;E142&amp;"|"&amp;F142</x:f>
        <x:v>Bear|Google|2026|Google|B200/B300 class</x:v>
      </x:c>
      <x:c r="B142" s="5" t="inlineStr">
        <x:is>
          <x:t xml:space="preserve">Bear</x:t>
        </x:is>
      </x:c>
      <x:c r="C142" s="5" t="inlineStr">
        <x:is>
          <x:t xml:space="preserve">Google</x:t>
        </x:is>
      </x:c>
      <x:c r="D142" s="5" t="n">
        <x:v>2026</x:v>
      </x:c>
      <x:c r="E142" s="5" t="inlineStr">
        <x:is>
          <x:t xml:space="preserve">Google</x:t>
        </x:is>
      </x:c>
      <x:c r="F142" s="5" t="inlineStr">
        <x:is>
          <x:t xml:space="preserve">B200/B300 class</x:t>
        </x:is>
      </x:c>
      <x:c r="G142" s="5" t="str">
        <x:f>IFERROR(INDEX('02x_Accelerator_Catalog'!$C$2:$C$11,MATCH(F142,'02x_Accelerator_Catalog'!$B$2:$B$11,0)),"purpose_or_unbenchmarked")</x:f>
        <x:v>b200_reference</x:v>
      </x:c>
      <x:c r="H142" s="28" t="n">
        <x:f>SUMIFS('02c_AI_CSP_Normalized'!$N$2:$N$305,'02c_AI_CSP_Normalized'!$B$2:$B$305,B142,'02c_AI_CSP_Normalized'!$C$2:$C$305,C142,'02c_AI_CSP_Normalized'!$D$2:$D$305,D142,'02c_AI_CSP_Normalized'!$E$2:$E$305,E142)</x:f>
        <x:v>694.0067796610169</x:v>
      </x:c>
      <x:c r="I142" s="6" t="n">
        <x:f>SUMIFS('02b_CSP_Accelerator_Mix'!$H$2:$H$573,'02b_CSP_Accelerator_Mix'!$B$2:$B$573,B142,'02b_CSP_Accelerator_Mix'!$C$2:$C$573,E142,'02b_CSP_Accelerator_Mix'!$D$2:$D$573,D142,'02b_CSP_Accelerator_Mix'!$E$2:$E$573,F142)</x:f>
        <x:v>0.05722254</x:v>
      </x:c>
      <x:c r="J142" s="28" t="n">
        <x:f>H142*I142</x:f>
        <x:v>39.71283070942373</x:v>
      </x:c>
      <x:c r="K142" s="8" t="n">
        <x:f>IFERROR(INDEX('02x_Accelerator_Catalog'!$D$2:$D$11,MATCH(F142,'02x_Accelerator_Catalog'!$B$2:$B$11,0)),"")</x:f>
        <x:v>2.17</x:v>
      </x:c>
      <x:c r="L142" s="7" t="n">
        <x:f>IF(K142&gt;0,J142*1000/K142,"")</x:f>
        <x:v>18300.843644895725</x:v>
      </x:c>
      <x:c r="M142" s="5" t="inlineStr">
        <x:is>
          <x:t xml:space="preserve">epoch_csp_chip_quantity_latest</x:t>
        </x:is>
      </x:c>
      <x:c r="N142" s="5" t="inlineStr">
        <x:is>
          <x:t xml:space="preserve">Extensible long-format output: add a new accelerator row in 02b and map it in 02x_Accelerator_Catalog to extend this table.</x:t>
        </x:is>
      </x:c>
    </x:row>
    <x:row r="143">
      <x:c r="A143" s="5" t="str">
        <x:f>B143&amp;"|"&amp;C143&amp;"|"&amp;D143&amp;"|"&amp;E143&amp;"|"&amp;F143</x:f>
        <x:v>Bear|Google|2026|Google|TPU</x:v>
      </x:c>
      <x:c r="B143" s="5" t="inlineStr">
        <x:is>
          <x:t xml:space="preserve">Bear</x:t>
        </x:is>
      </x:c>
      <x:c r="C143" s="5" t="inlineStr">
        <x:is>
          <x:t xml:space="preserve">Google</x:t>
        </x:is>
      </x:c>
      <x:c r="D143" s="5" t="n">
        <x:v>2026</x:v>
      </x:c>
      <x:c r="E143" s="5" t="inlineStr">
        <x:is>
          <x:t xml:space="preserve">Google</x:t>
        </x:is>
      </x:c>
      <x:c r="F143" s="5" t="inlineStr">
        <x:is>
          <x:t xml:space="preserve">TPU</x:t>
        </x:is>
      </x:c>
      <x:c r="G143" s="5" t="str">
        <x:f>IFERROR(INDEX('02x_Accelerator_Catalog'!$C$2:$C$11,MATCH(F143,'02x_Accelerator_Catalog'!$B$2:$B$11,0)),"purpose_or_unbenchmarked")</x:f>
        <x:v>purpose_or_unbenchmarked</x:v>
      </x:c>
      <x:c r="H143" s="28" t="n">
        <x:f>SUMIFS('02c_AI_CSP_Normalized'!$N$2:$N$305,'02c_AI_CSP_Normalized'!$B$2:$B$305,B143,'02c_AI_CSP_Normalized'!$C$2:$C$305,C143,'02c_AI_CSP_Normalized'!$D$2:$D$305,D143,'02c_AI_CSP_Normalized'!$E$2:$E$305,E143)</x:f>
        <x:v>694.0067796610169</x:v>
      </x:c>
      <x:c r="I143" s="6" t="n">
        <x:f>SUMIFS('02b_CSP_Accelerator_Mix'!$H$2:$H$573,'02b_CSP_Accelerator_Mix'!$B$2:$B$573,B143,'02b_CSP_Accelerator_Mix'!$C$2:$C$573,E143,'02b_CSP_Accelerator_Mix'!$D$2:$D$573,D143,'02b_CSP_Accelerator_Mix'!$E$2:$E$573,F143)</x:f>
        <x:v>0.94277746</x:v>
      </x:c>
      <x:c r="J143" s="28" t="n">
        <x:f>H143*I143</x:f>
        <x:v>654.2939489515932</x:v>
      </x:c>
      <x:c r="K143" s="8" t="str">
        <x:f>IFERROR(INDEX('02x_Accelerator_Catalog'!$D$2:$D$11,MATCH(F143,'02x_Accelerator_Catalog'!$B$2:$B$11,0)),"")</x:f>
      </x:c>
      <x:c r="L143" s="7" t="str">
        <x:f>IF(K143&gt;0,J143*1000/K143,"")</x:f>
      </x:c>
      <x:c r="M143" s="5" t="inlineStr">
        <x:is>
          <x:t xml:space="preserve">epoch_csp_chip_quantity_latest</x:t>
        </x:is>
      </x:c>
      <x:c r="N143" s="5" t="inlineStr">
        <x:is>
          <x:t xml:space="preserve">Extensible long-format output: add a new accelerator row in 02b and map it in 02x_Accelerator_Catalog to extend this table.</x:t>
        </x:is>
      </x:c>
    </x:row>
    <x:row r="144">
      <x:c r="A144" s="5" t="str">
        <x:f>B144&amp;"|"&amp;C144&amp;"|"&amp;D144&amp;"|"&amp;E144&amp;"|"&amp;F144</x:f>
        <x:v>Base|Google|2026|Google|B200/B300 class</x:v>
      </x:c>
      <x:c r="B144" s="5" t="inlineStr">
        <x:is>
          <x:t xml:space="preserve">Base</x:t>
        </x:is>
      </x:c>
      <x:c r="C144" s="5" t="inlineStr">
        <x:is>
          <x:t xml:space="preserve">Google</x:t>
        </x:is>
      </x:c>
      <x:c r="D144" s="5" t="n">
        <x:v>2026</x:v>
      </x:c>
      <x:c r="E144" s="5" t="inlineStr">
        <x:is>
          <x:t xml:space="preserve">Google</x:t>
        </x:is>
      </x:c>
      <x:c r="F144" s="5" t="inlineStr">
        <x:is>
          <x:t xml:space="preserve">B200/B300 class</x:t>
        </x:is>
      </x:c>
      <x:c r="G144" s="5" t="str">
        <x:f>IFERROR(INDEX('02x_Accelerator_Catalog'!$C$2:$C$11,MATCH(F144,'02x_Accelerator_Catalog'!$B$2:$B$11,0)),"purpose_or_unbenchmarked")</x:f>
        <x:v>b200_reference</x:v>
      </x:c>
      <x:c r="H144" s="28" t="n">
        <x:f>SUMIFS('02c_AI_CSP_Normalized'!$N$2:$N$305,'02c_AI_CSP_Normalized'!$B$2:$B$305,B144,'02c_AI_CSP_Normalized'!$C$2:$C$305,C144,'02c_AI_CSP_Normalized'!$D$2:$D$305,D144,'02c_AI_CSP_Normalized'!$E$2:$E$305,E144)</x:f>
        <x:v>902.3728834067799</x:v>
      </x:c>
      <x:c r="I144" s="6" t="n">
        <x:f>SUMIFS('02b_CSP_Accelerator_Mix'!$H$2:$H$573,'02b_CSP_Accelerator_Mix'!$B$2:$B$573,B144,'02b_CSP_Accelerator_Mix'!$C$2:$C$573,E144,'02b_CSP_Accelerator_Mix'!$D$2:$D$573,D144,'02b_CSP_Accelerator_Mix'!$E$2:$E$573,F144)</x:f>
        <x:v>0.05722254</x:v>
      </x:c>
      <x:c r="J144" s="28" t="n">
        <x:f>H144*I144</x:f>
        <x:v>51.6360684156598</x:v>
      </x:c>
      <x:c r="K144" s="8" t="n">
        <x:f>IFERROR(INDEX('02x_Accelerator_Catalog'!$D$2:$D$11,MATCH(F144,'02x_Accelerator_Catalog'!$B$2:$B$11,0)),"")</x:f>
        <x:v>2.17</x:v>
      </x:c>
      <x:c r="L144" s="7" t="n">
        <x:f>IF(K144&gt;0,J144*1000/K144,"")</x:f>
        <x:v>23795.42323302295</x:v>
      </x:c>
      <x:c r="M144" s="5" t="inlineStr">
        <x:is>
          <x:t xml:space="preserve">epoch_csp_chip_quantity_latest</x:t>
        </x:is>
      </x:c>
      <x:c r="N144" s="5" t="inlineStr">
        <x:is>
          <x:t xml:space="preserve">Extensible long-format output: add a new accelerator row in 02b and map it in 02x_Accelerator_Catalog to extend this table.</x:t>
        </x:is>
      </x:c>
    </x:row>
    <x:row r="145">
      <x:c r="A145" s="5" t="str">
        <x:f>B145&amp;"|"&amp;C145&amp;"|"&amp;D145&amp;"|"&amp;E145&amp;"|"&amp;F145</x:f>
        <x:v>Base|Google|2026|Google|TPU</x:v>
      </x:c>
      <x:c r="B145" s="5" t="inlineStr">
        <x:is>
          <x:t xml:space="preserve">Base</x:t>
        </x:is>
      </x:c>
      <x:c r="C145" s="5" t="inlineStr">
        <x:is>
          <x:t xml:space="preserve">Google</x:t>
        </x:is>
      </x:c>
      <x:c r="D145" s="5" t="n">
        <x:v>2026</x:v>
      </x:c>
      <x:c r="E145" s="5" t="inlineStr">
        <x:is>
          <x:t xml:space="preserve">Google</x:t>
        </x:is>
      </x:c>
      <x:c r="F145" s="5" t="inlineStr">
        <x:is>
          <x:t xml:space="preserve">TPU</x:t>
        </x:is>
      </x:c>
      <x:c r="G145" s="5" t="str">
        <x:f>IFERROR(INDEX('02x_Accelerator_Catalog'!$C$2:$C$11,MATCH(F145,'02x_Accelerator_Catalog'!$B$2:$B$11,0)),"purpose_or_unbenchmarked")</x:f>
        <x:v>purpose_or_unbenchmarked</x:v>
      </x:c>
      <x:c r="H145" s="28" t="n">
        <x:f>SUMIFS('02c_AI_CSP_Normalized'!$N$2:$N$305,'02c_AI_CSP_Normalized'!$B$2:$B$305,B145,'02c_AI_CSP_Normalized'!$C$2:$C$305,C145,'02c_AI_CSP_Normalized'!$D$2:$D$305,D145,'02c_AI_CSP_Normalized'!$E$2:$E$305,E145)</x:f>
        <x:v>902.3728834067799</x:v>
      </x:c>
      <x:c r="I145" s="6" t="n">
        <x:f>SUMIFS('02b_CSP_Accelerator_Mix'!$H$2:$H$573,'02b_CSP_Accelerator_Mix'!$B$2:$B$573,B145,'02b_CSP_Accelerator_Mix'!$C$2:$C$573,E145,'02b_CSP_Accelerator_Mix'!$D$2:$D$573,D145,'02b_CSP_Accelerator_Mix'!$E$2:$E$573,F145)</x:f>
        <x:v>0.94277746</x:v>
      </x:c>
      <x:c r="J145" s="28" t="n">
        <x:f>H145*I145</x:f>
        <x:v>850.7368149911201</x:v>
      </x:c>
      <x:c r="K145" s="8" t="str">
        <x:f>IFERROR(INDEX('02x_Accelerator_Catalog'!$D$2:$D$11,MATCH(F145,'02x_Accelerator_Catalog'!$B$2:$B$11,0)),"")</x:f>
      </x:c>
      <x:c r="L145" s="7" t="str">
        <x:f>IF(K145&gt;0,J145*1000/K145,"")</x:f>
      </x:c>
      <x:c r="M145" s="5" t="inlineStr">
        <x:is>
          <x:t xml:space="preserve">epoch_csp_chip_quantity_latest</x:t>
        </x:is>
      </x:c>
      <x:c r="N145" s="5" t="inlineStr">
        <x:is>
          <x:t xml:space="preserve">Extensible long-format output: add a new accelerator row in 02b and map it in 02x_Accelerator_Catalog to extend this table.</x:t>
        </x:is>
      </x:c>
    </x:row>
    <x:row r="146">
      <x:c r="A146" s="5" t="str">
        <x:f>B146&amp;"|"&amp;C146&amp;"|"&amp;D146&amp;"|"&amp;E146&amp;"|"&amp;F146</x:f>
        <x:v>Bull|Google|2026|Google|B200/B300 class</x:v>
      </x:c>
      <x:c r="B146" s="5" t="inlineStr">
        <x:is>
          <x:t xml:space="preserve">Bull</x:t>
        </x:is>
      </x:c>
      <x:c r="C146" s="5" t="inlineStr">
        <x:is>
          <x:t xml:space="preserve">Google</x:t>
        </x:is>
      </x:c>
      <x:c r="D146" s="5" t="n">
        <x:v>2026</x:v>
      </x:c>
      <x:c r="E146" s="5" t="inlineStr">
        <x:is>
          <x:t xml:space="preserve">Google</x:t>
        </x:is>
      </x:c>
      <x:c r="F146" s="5" t="inlineStr">
        <x:is>
          <x:t xml:space="preserve">B200/B300 class</x:t>
        </x:is>
      </x:c>
      <x:c r="G146" s="5" t="str">
        <x:f>IFERROR(INDEX('02x_Accelerator_Catalog'!$C$2:$C$11,MATCH(F146,'02x_Accelerator_Catalog'!$B$2:$B$11,0)),"purpose_or_unbenchmarked")</x:f>
        <x:v>b200_reference</x:v>
      </x:c>
      <x:c r="H146" s="28" t="n">
        <x:f>SUMIFS('02c_AI_CSP_Normalized'!$N$2:$N$305,'02c_AI_CSP_Normalized'!$B$2:$B$305,B146,'02c_AI_CSP_Normalized'!$C$2:$C$305,C146,'02c_AI_CSP_Normalized'!$D$2:$D$305,D146,'02c_AI_CSP_Normalized'!$E$2:$E$305,E146)</x:f>
        <x:v>1033.6271119322034</x:v>
      </x:c>
      <x:c r="I146" s="6" t="n">
        <x:f>SUMIFS('02b_CSP_Accelerator_Mix'!$H$2:$H$573,'02b_CSP_Accelerator_Mix'!$B$2:$B$573,B146,'02b_CSP_Accelerator_Mix'!$C$2:$C$573,E146,'02b_CSP_Accelerator_Mix'!$D$2:$D$573,D146,'02b_CSP_Accelerator_Mix'!$E$2:$E$573,F146)</x:f>
        <x:v>0.05722254</x:v>
      </x:c>
      <x:c r="J146" s="28" t="n">
        <x:f>H146*I146</x:f>
        <x:v>59.14676875762499</x:v>
      </x:c>
      <x:c r="K146" s="8" t="n">
        <x:f>IFERROR(INDEX('02x_Accelerator_Catalog'!$D$2:$D$11,MATCH(F146,'02x_Accelerator_Catalog'!$B$2:$B$11,0)),"")</x:f>
        <x:v>2.17</x:v>
      </x:c>
      <x:c r="L146" s="7" t="n">
        <x:f>IF(K146&gt;0,J146*1000/K146,"")</x:f>
        <x:v>27256.575464343314</x:v>
      </x:c>
      <x:c r="M146" s="5" t="inlineStr">
        <x:is>
          <x:t xml:space="preserve">epoch_csp_chip_quantity_latest</x:t>
        </x:is>
      </x:c>
      <x:c r="N146" s="5" t="inlineStr">
        <x:is>
          <x:t xml:space="preserve">Extensible long-format output: add a new accelerator row in 02b and map it in 02x_Accelerator_Catalog to extend this table.</x:t>
        </x:is>
      </x:c>
    </x:row>
    <x:row r="147">
      <x:c r="A147" s="5" t="str">
        <x:f>B147&amp;"|"&amp;C147&amp;"|"&amp;D147&amp;"|"&amp;E147&amp;"|"&amp;F147</x:f>
        <x:v>Bull|Google|2026|Google|TPU</x:v>
      </x:c>
      <x:c r="B147" s="5" t="inlineStr">
        <x:is>
          <x:t xml:space="preserve">Bull</x:t>
        </x:is>
      </x:c>
      <x:c r="C147" s="5" t="inlineStr">
        <x:is>
          <x:t xml:space="preserve">Google</x:t>
        </x:is>
      </x:c>
      <x:c r="D147" s="5" t="n">
        <x:v>2026</x:v>
      </x:c>
      <x:c r="E147" s="5" t="inlineStr">
        <x:is>
          <x:t xml:space="preserve">Google</x:t>
        </x:is>
      </x:c>
      <x:c r="F147" s="5" t="inlineStr">
        <x:is>
          <x:t xml:space="preserve">TPU</x:t>
        </x:is>
      </x:c>
      <x:c r="G147" s="5" t="str">
        <x:f>IFERROR(INDEX('02x_Accelerator_Catalog'!$C$2:$C$11,MATCH(F147,'02x_Accelerator_Catalog'!$B$2:$B$11,0)),"purpose_or_unbenchmarked")</x:f>
        <x:v>purpose_or_unbenchmarked</x:v>
      </x:c>
      <x:c r="H147" s="28" t="n">
        <x:f>SUMIFS('02c_AI_CSP_Normalized'!$N$2:$N$305,'02c_AI_CSP_Normalized'!$B$2:$B$305,B147,'02c_AI_CSP_Normalized'!$C$2:$C$305,C147,'02c_AI_CSP_Normalized'!$D$2:$D$305,D147,'02c_AI_CSP_Normalized'!$E$2:$E$305,E147)</x:f>
        <x:v>1033.6271119322034</x:v>
      </x:c>
      <x:c r="I147" s="6" t="n">
        <x:f>SUMIFS('02b_CSP_Accelerator_Mix'!$H$2:$H$573,'02b_CSP_Accelerator_Mix'!$B$2:$B$573,B147,'02b_CSP_Accelerator_Mix'!$C$2:$C$573,E147,'02b_CSP_Accelerator_Mix'!$D$2:$D$573,D147,'02b_CSP_Accelerator_Mix'!$E$2:$E$573,F147)</x:f>
        <x:v>0.94277746</x:v>
      </x:c>
      <x:c r="J147" s="28" t="n">
        <x:f>H147*I147</x:f>
        <x:v>974.4803431745784</x:v>
      </x:c>
      <x:c r="K147" s="8" t="str">
        <x:f>IFERROR(INDEX('02x_Accelerator_Catalog'!$D$2:$D$11,MATCH(F147,'02x_Accelerator_Catalog'!$B$2:$B$11,0)),"")</x:f>
      </x:c>
      <x:c r="L147" s="7" t="str">
        <x:f>IF(K147&gt;0,J147*1000/K147,"")</x:f>
      </x:c>
      <x:c r="M147" s="5" t="inlineStr">
        <x:is>
          <x:t xml:space="preserve">epoch_csp_chip_quantity_latest</x:t>
        </x:is>
      </x:c>
      <x:c r="N147" s="5" t="inlineStr">
        <x:is>
          <x:t xml:space="preserve">Extensible long-format output: add a new accelerator row in 02b and map it in 02x_Accelerator_Catalog to extend this table.</x:t>
        </x:is>
      </x:c>
    </x:row>
    <x:row r="148">
      <x:c r="A148" s="5" t="str">
        <x:f>B148&amp;"|"&amp;C148&amp;"|"&amp;D148&amp;"|"&amp;E148&amp;"|"&amp;F148</x:f>
        <x:v>Grid-Constrained / Efficiency-Upside|Google|2026|Google|B200/B300 class</x:v>
      </x:c>
      <x:c r="B148" s="5" t="inlineStr">
        <x:is>
          <x:t xml:space="preserve">Grid-Constrained / Efficiency-Upside</x:t>
        </x:is>
      </x:c>
      <x:c r="C148" s="5" t="inlineStr">
        <x:is>
          <x:t xml:space="preserve">Google</x:t>
        </x:is>
      </x:c>
      <x:c r="D148" s="5" t="n">
        <x:v>2026</x:v>
      </x:c>
      <x:c r="E148" s="5" t="inlineStr">
        <x:is>
          <x:t xml:space="preserve">Google</x:t>
        </x:is>
      </x:c>
      <x:c r="F148" s="5" t="inlineStr">
        <x:is>
          <x:t xml:space="preserve">B200/B300 class</x:t>
        </x:is>
      </x:c>
      <x:c r="G148" s="5" t="str">
        <x:f>IFERROR(INDEX('02x_Accelerator_Catalog'!$C$2:$C$11,MATCH(F148,'02x_Accelerator_Catalog'!$B$2:$B$11,0)),"purpose_or_unbenchmarked")</x:f>
        <x:v>b200_reference</x:v>
      </x:c>
      <x:c r="H148" s="28" t="n">
        <x:f>SUMIFS('02c_AI_CSP_Normalized'!$N$2:$N$305,'02c_AI_CSP_Normalized'!$B$2:$B$305,B148,'02c_AI_CSP_Normalized'!$C$2:$C$305,C148,'02c_AI_CSP_Normalized'!$D$2:$D$305,D148,'02c_AI_CSP_Normalized'!$E$2:$E$305,E148)</x:f>
        <x:v>822.9640635457627</x:v>
      </x:c>
      <x:c r="I148" s="6" t="n">
        <x:f>SUMIFS('02b_CSP_Accelerator_Mix'!$H$2:$H$573,'02b_CSP_Accelerator_Mix'!$B$2:$B$573,B148,'02b_CSP_Accelerator_Mix'!$C$2:$C$573,E148,'02b_CSP_Accelerator_Mix'!$D$2:$D$573,D148,'02b_CSP_Accelerator_Mix'!$E$2:$E$573,F148)</x:f>
        <x:v>0.05722254</x:v>
      </x:c>
      <x:c r="J148" s="28" t="n">
        <x:f>H148*I148</x:f>
        <x:v>47.09209404480995</x:v>
      </x:c>
      <x:c r="K148" s="8" t="n">
        <x:f>IFERROR(INDEX('02x_Accelerator_Catalog'!$D$2:$D$11,MATCH(F148,'02x_Accelerator_Catalog'!$B$2:$B$11,0)),"")</x:f>
        <x:v>2.17</x:v>
      </x:c>
      <x:c r="L148" s="7" t="n">
        <x:f>IF(K148&gt;0,J148*1000/K148,"")</x:f>
        <x:v>21701.42582710136</x:v>
      </x:c>
      <x:c r="M148" s="5" t="inlineStr">
        <x:is>
          <x:t xml:space="preserve">epoch_csp_chip_quantity_latest</x:t>
        </x:is>
      </x:c>
      <x:c r="N148" s="5" t="inlineStr">
        <x:is>
          <x:t xml:space="preserve">Extensible long-format output: add a new accelerator row in 02b and map it in 02x_Accelerator_Catalog to extend this table.</x:t>
        </x:is>
      </x:c>
    </x:row>
    <x:row r="149">
      <x:c r="A149" s="5" t="str">
        <x:f>B149&amp;"|"&amp;C149&amp;"|"&amp;D149&amp;"|"&amp;E149&amp;"|"&amp;F149</x:f>
        <x:v>Grid-Constrained / Efficiency-Upside|Google|2026|Google|TPU</x:v>
      </x:c>
      <x:c r="B149" s="5" t="inlineStr">
        <x:is>
          <x:t xml:space="preserve">Grid-Constrained / Efficiency-Upside</x:t>
        </x:is>
      </x:c>
      <x:c r="C149" s="5" t="inlineStr">
        <x:is>
          <x:t xml:space="preserve">Google</x:t>
        </x:is>
      </x:c>
      <x:c r="D149" s="5" t="n">
        <x:v>2026</x:v>
      </x:c>
      <x:c r="E149" s="5" t="inlineStr">
        <x:is>
          <x:t xml:space="preserve">Google</x:t>
        </x:is>
      </x:c>
      <x:c r="F149" s="5" t="inlineStr">
        <x:is>
          <x:t xml:space="preserve">TPU</x:t>
        </x:is>
      </x:c>
      <x:c r="G149" s="5" t="str">
        <x:f>IFERROR(INDEX('02x_Accelerator_Catalog'!$C$2:$C$11,MATCH(F149,'02x_Accelerator_Catalog'!$B$2:$B$11,0)),"purpose_or_unbenchmarked")</x:f>
        <x:v>purpose_or_unbenchmarked</x:v>
      </x:c>
      <x:c r="H149" s="28" t="n">
        <x:f>SUMIFS('02c_AI_CSP_Normalized'!$N$2:$N$305,'02c_AI_CSP_Normalized'!$B$2:$B$305,B149,'02c_AI_CSP_Normalized'!$C$2:$C$305,C149,'02c_AI_CSP_Normalized'!$D$2:$D$305,D149,'02c_AI_CSP_Normalized'!$E$2:$E$305,E149)</x:f>
        <x:v>822.9640635457627</x:v>
      </x:c>
      <x:c r="I149" s="6" t="n">
        <x:f>SUMIFS('02b_CSP_Accelerator_Mix'!$H$2:$H$573,'02b_CSP_Accelerator_Mix'!$B$2:$B$573,B149,'02b_CSP_Accelerator_Mix'!$C$2:$C$573,E149,'02b_CSP_Accelerator_Mix'!$D$2:$D$573,D149,'02b_CSP_Accelerator_Mix'!$E$2:$E$573,F149)</x:f>
        <x:v>0.94277746</x:v>
      </x:c>
      <x:c r="J149" s="28" t="n">
        <x:f>H149*I149</x:f>
        <x:v>775.8719695009527</x:v>
      </x:c>
      <x:c r="K149" s="8" t="str">
        <x:f>IFERROR(INDEX('02x_Accelerator_Catalog'!$D$2:$D$11,MATCH(F149,'02x_Accelerator_Catalog'!$B$2:$B$11,0)),"")</x:f>
      </x:c>
      <x:c r="L149" s="7" t="str">
        <x:f>IF(K149&gt;0,J149*1000/K149,"")</x:f>
      </x:c>
      <x:c r="M149" s="5" t="inlineStr">
        <x:is>
          <x:t xml:space="preserve">epoch_csp_chip_quantity_latest</x:t>
        </x:is>
      </x:c>
      <x:c r="N149" s="5" t="inlineStr">
        <x:is>
          <x:t xml:space="preserve">Extensible long-format output: add a new accelerator row in 02b and map it in 02x_Accelerator_Catalog to extend this table.</x:t>
        </x:is>
      </x:c>
    </x:row>
    <x:row r="150">
      <x:c r="A150" s="5" t="str">
        <x:f>B150&amp;"|"&amp;C150&amp;"|"&amp;D150&amp;"|"&amp;E150&amp;"|"&amp;F150</x:f>
        <x:v>Bear|Google|2027|Google|B200/B300 class</x:v>
      </x:c>
      <x:c r="B150" s="5" t="inlineStr">
        <x:is>
          <x:t xml:space="preserve">Bear</x:t>
        </x:is>
      </x:c>
      <x:c r="C150" s="5" t="inlineStr">
        <x:is>
          <x:t xml:space="preserve">Google</x:t>
        </x:is>
      </x:c>
      <x:c r="D150" s="5" t="n">
        <x:v>2027</x:v>
      </x:c>
      <x:c r="E150" s="5" t="inlineStr">
        <x:is>
          <x:t xml:space="preserve">Google</x:t>
        </x:is>
      </x:c>
      <x:c r="F150" s="5" t="inlineStr">
        <x:is>
          <x:t xml:space="preserve">B200/B300 class</x:t>
        </x:is>
      </x:c>
      <x:c r="G150" s="5" t="str">
        <x:f>IFERROR(INDEX('02x_Accelerator_Catalog'!$C$2:$C$11,MATCH(F150,'02x_Accelerator_Catalog'!$B$2:$B$11,0)),"purpose_or_unbenchmarked")</x:f>
        <x:v>b200_reference</x:v>
      </x:c>
      <x:c r="H150" s="28" t="n">
        <x:f>SUMIFS('02c_AI_CSP_Normalized'!$N$2:$N$305,'02c_AI_CSP_Normalized'!$B$2:$B$305,B150,'02c_AI_CSP_Normalized'!$C$2:$C$305,C150,'02c_AI_CSP_Normalized'!$D$2:$D$305,D150,'02c_AI_CSP_Normalized'!$E$2:$E$305,E150)</x:f>
        <x:v>1116.8423126616951</x:v>
      </x:c>
      <x:c r="I150" s="6" t="n">
        <x:f>SUMIFS('02b_CSP_Accelerator_Mix'!$H$2:$H$573,'02b_CSP_Accelerator_Mix'!$B$2:$B$573,B150,'02b_CSP_Accelerator_Mix'!$C$2:$C$573,E150,'02b_CSP_Accelerator_Mix'!$D$2:$D$573,D150,'02b_CSP_Accelerator_Mix'!$E$2:$E$573,F150)</x:f>
        <x:v>0.08881066</x:v>
      </x:c>
      <x:c r="J150" s="28" t="n">
        <x:f>H150*I150</x:f>
        <x:v>99.1875029034115</x:v>
      </x:c>
      <x:c r="K150" s="8" t="n">
        <x:f>IFERROR(INDEX('02x_Accelerator_Catalog'!$D$2:$D$11,MATCH(F150,'02x_Accelerator_Catalog'!$B$2:$B$11,0)),"")</x:f>
        <x:v>2.17</x:v>
      </x:c>
      <x:c r="L150" s="7" t="n">
        <x:f>IF(K150&gt;0,J150*1000/K150,"")</x:f>
        <x:v>45708.52668359977</x:v>
      </x:c>
      <x:c r="M150" s="5" t="inlineStr">
        <x:is>
          <x:t xml:space="preserve">epoch_csp_chip_quantity_latest</x:t>
        </x:is>
      </x:c>
      <x:c r="N150" s="5" t="inlineStr">
        <x:is>
          <x:t xml:space="preserve">Extensible long-format output: add a new accelerator row in 02b and map it in 02x_Accelerator_Catalog to extend this table.</x:t>
        </x:is>
      </x:c>
    </x:row>
    <x:row r="151">
      <x:c r="A151" s="5" t="str">
        <x:f>B151&amp;"|"&amp;C151&amp;"|"&amp;D151&amp;"|"&amp;E151&amp;"|"&amp;F151</x:f>
        <x:v>Bear|Google|2027|Google|R200/R300 future</x:v>
      </x:c>
      <x:c r="B151" s="5" t="inlineStr">
        <x:is>
          <x:t xml:space="preserve">Bear</x:t>
        </x:is>
      </x:c>
      <x:c r="C151" s="5" t="inlineStr">
        <x:is>
          <x:t xml:space="preserve">Google</x:t>
        </x:is>
      </x:c>
      <x:c r="D151" s="5" t="n">
        <x:v>2027</x:v>
      </x:c>
      <x:c r="E151" s="5" t="inlineStr">
        <x:is>
          <x:t xml:space="preserve">Google</x:t>
        </x:is>
      </x:c>
      <x:c r="F151" s="5" t="inlineStr">
        <x:is>
          <x:t xml:space="preserve">R200/R300 future</x:t>
        </x:is>
      </x:c>
      <x:c r="G151" s="5" t="str">
        <x:f>IFERROR(INDEX('02x_Accelerator_Catalog'!$C$2:$C$11,MATCH(F151,'02x_Accelerator_Catalog'!$B$2:$B$11,0)),"purpose_or_unbenchmarked")</x:f>
        <x:v>purpose_or_unbenchmarked</x:v>
      </x:c>
      <x:c r="H151" s="28" t="n">
        <x:f>SUMIFS('02c_AI_CSP_Normalized'!$N$2:$N$305,'02c_AI_CSP_Normalized'!$B$2:$B$305,B151,'02c_AI_CSP_Normalized'!$C$2:$C$305,C151,'02c_AI_CSP_Normalized'!$D$2:$D$305,D151,'02c_AI_CSP_Normalized'!$E$2:$E$305,E151)</x:f>
        <x:v>1116.8423126616951</x:v>
      </x:c>
      <x:c r="I151" s="6" t="n">
        <x:f>SUMIFS('02b_CSP_Accelerator_Mix'!$H$2:$H$573,'02b_CSP_Accelerator_Mix'!$B$2:$B$573,B151,'02b_CSP_Accelerator_Mix'!$C$2:$C$573,E151,'02b_CSP_Accelerator_Mix'!$D$2:$D$573,D151,'02b_CSP_Accelerator_Mix'!$E$2:$E$573,F151)</x:f>
        <x:v>0.17959098</x:v>
      </x:c>
      <x:c r="J151" s="28" t="n">
        <x:f>H151*I151</x:f>
        <x:v>200.57480543638025</x:v>
      </x:c>
      <x:c r="K151" s="8" t="str">
        <x:f>IFERROR(INDEX('02x_Accelerator_Catalog'!$D$2:$D$11,MATCH(F151,'02x_Accelerator_Catalog'!$B$2:$B$11,0)),"")</x:f>
      </x:c>
      <x:c r="L151" s="7" t="str">
        <x:f>IF(K151&gt;0,J151*1000/K151,"")</x:f>
      </x:c>
      <x:c r="M151" s="5" t="inlineStr">
        <x:is>
          <x:t xml:space="preserve">epoch_csp_chip_quantity_latest</x:t>
        </x:is>
      </x:c>
      <x:c r="N151" s="5" t="inlineStr">
        <x:is>
          <x:t xml:space="preserve">Extensible long-format output: add a new accelerator row in 02b and map it in 02x_Accelerator_Catalog to extend this table.</x:t>
        </x:is>
      </x:c>
    </x:row>
    <x:row r="152">
      <x:c r="A152" s="5" t="str">
        <x:f>B152&amp;"|"&amp;C152&amp;"|"&amp;D152&amp;"|"&amp;E152&amp;"|"&amp;F152</x:f>
        <x:v>Bear|Google|2027|Google|TPU</x:v>
      </x:c>
      <x:c r="B152" s="5" t="inlineStr">
        <x:is>
          <x:t xml:space="preserve">Bear</x:t>
        </x:is>
      </x:c>
      <x:c r="C152" s="5" t="inlineStr">
        <x:is>
          <x:t xml:space="preserve">Google</x:t>
        </x:is>
      </x:c>
      <x:c r="D152" s="5" t="n">
        <x:v>2027</x:v>
      </x:c>
      <x:c r="E152" s="5" t="inlineStr">
        <x:is>
          <x:t xml:space="preserve">Google</x:t>
        </x:is>
      </x:c>
      <x:c r="F152" s="5" t="inlineStr">
        <x:is>
          <x:t xml:space="preserve">TPU</x:t>
        </x:is>
      </x:c>
      <x:c r="G152" s="5" t="str">
        <x:f>IFERROR(INDEX('02x_Accelerator_Catalog'!$C$2:$C$11,MATCH(F152,'02x_Accelerator_Catalog'!$B$2:$B$11,0)),"purpose_or_unbenchmarked")</x:f>
        <x:v>purpose_or_unbenchmarked</x:v>
      </x:c>
      <x:c r="H152" s="28" t="n">
        <x:f>SUMIFS('02c_AI_CSP_Normalized'!$N$2:$N$305,'02c_AI_CSP_Normalized'!$B$2:$B$305,B152,'02c_AI_CSP_Normalized'!$C$2:$C$305,C152,'02c_AI_CSP_Normalized'!$D$2:$D$305,D152,'02c_AI_CSP_Normalized'!$E$2:$E$305,E152)</x:f>
        <x:v>1116.8423126616951</x:v>
      </x:c>
      <x:c r="I152" s="6" t="n">
        <x:f>SUMIFS('02b_CSP_Accelerator_Mix'!$H$2:$H$573,'02b_CSP_Accelerator_Mix'!$B$2:$B$573,B152,'02b_CSP_Accelerator_Mix'!$C$2:$C$573,E152,'02b_CSP_Accelerator_Mix'!$D$2:$D$573,D152,'02b_CSP_Accelerator_Mix'!$E$2:$E$573,F152)</x:f>
        <x:v>0.73159836</x:v>
      </x:c>
      <x:c r="J152" s="28" t="n">
        <x:f>H152*I152</x:f>
        <x:v>817.0800043219034</x:v>
      </x:c>
      <x:c r="K152" s="8" t="str">
        <x:f>IFERROR(INDEX('02x_Accelerator_Catalog'!$D$2:$D$11,MATCH(F152,'02x_Accelerator_Catalog'!$B$2:$B$11,0)),"")</x:f>
      </x:c>
      <x:c r="L152" s="7" t="str">
        <x:f>IF(K152&gt;0,J152*1000/K152,"")</x:f>
      </x:c>
      <x:c r="M152" s="5" t="inlineStr">
        <x:is>
          <x:t xml:space="preserve">epoch_csp_chip_quantity_latest</x:t>
        </x:is>
      </x:c>
      <x:c r="N152" s="5" t="inlineStr">
        <x:is>
          <x:t xml:space="preserve">Extensible long-format output: add a new accelerator row in 02b and map it in 02x_Accelerator_Catalog to extend this table.</x:t>
        </x:is>
      </x:c>
    </x:row>
    <x:row r="153">
      <x:c r="A153" s="5" t="str">
        <x:f>B153&amp;"|"&amp;C153&amp;"|"&amp;D153&amp;"|"&amp;E153&amp;"|"&amp;F153</x:f>
        <x:v>Base|Google|2027|Google|B200/B300 class</x:v>
      </x:c>
      <x:c r="B153" s="5" t="inlineStr">
        <x:is>
          <x:t xml:space="preserve">Base</x:t>
        </x:is>
      </x:c>
      <x:c r="C153" s="5" t="inlineStr">
        <x:is>
          <x:t xml:space="preserve">Google</x:t>
        </x:is>
      </x:c>
      <x:c r="D153" s="5" t="n">
        <x:v>2027</x:v>
      </x:c>
      <x:c r="E153" s="5" t="inlineStr">
        <x:is>
          <x:t xml:space="preserve">Google</x:t>
        </x:is>
      </x:c>
      <x:c r="F153" s="5" t="inlineStr">
        <x:is>
          <x:t xml:space="preserve">B200/B300 class</x:t>
        </x:is>
      </x:c>
      <x:c r="G153" s="5" t="str">
        <x:f>IFERROR(INDEX('02x_Accelerator_Catalog'!$C$2:$C$11,MATCH(F153,'02x_Accelerator_Catalog'!$B$2:$B$11,0)),"purpose_or_unbenchmarked")</x:f>
        <x:v>b200_reference</x:v>
      </x:c>
      <x:c r="H153" s="28" t="n">
        <x:f>SUMIFS('02c_AI_CSP_Normalized'!$N$2:$N$305,'02c_AI_CSP_Normalized'!$B$2:$B$305,B153,'02c_AI_CSP_Normalized'!$C$2:$C$305,C153,'02c_AI_CSP_Normalized'!$D$2:$D$305,D153,'02c_AI_CSP_Normalized'!$E$2:$E$305,E153)</x:f>
        <x:v>1481.494905856695</x:v>
      </x:c>
      <x:c r="I153" s="6" t="n">
        <x:f>SUMIFS('02b_CSP_Accelerator_Mix'!$H$2:$H$573,'02b_CSP_Accelerator_Mix'!$B$2:$B$573,B153,'02b_CSP_Accelerator_Mix'!$C$2:$C$573,E153,'02b_CSP_Accelerator_Mix'!$D$2:$D$573,D153,'02b_CSP_Accelerator_Mix'!$E$2:$E$573,F153)</x:f>
        <x:v>0.08881066</x:v>
      </x:c>
      <x:c r="J153" s="28" t="n">
        <x:f>H153*I153</x:f>
        <x:v>131.57254037577093</x:v>
      </x:c>
      <x:c r="K153" s="8" t="n">
        <x:f>IFERROR(INDEX('02x_Accelerator_Catalog'!$D$2:$D$11,MATCH(F153,'02x_Accelerator_Catalog'!$B$2:$B$11,0)),"")</x:f>
        <x:v>2.17</x:v>
      </x:c>
      <x:c r="L153" s="7" t="n">
        <x:f>IF(K153&gt;0,J153*1000/K153,"")</x:f>
        <x:v>60632.50708560872</x:v>
      </x:c>
      <x:c r="M153" s="5" t="inlineStr">
        <x:is>
          <x:t xml:space="preserve">epoch_csp_chip_quantity_latest</x:t>
        </x:is>
      </x:c>
      <x:c r="N153" s="5" t="inlineStr">
        <x:is>
          <x:t xml:space="preserve">Extensible long-format output: add a new accelerator row in 02b and map it in 02x_Accelerator_Catalog to extend this table.</x:t>
        </x:is>
      </x:c>
    </x:row>
    <x:row r="154">
      <x:c r="A154" s="5" t="str">
        <x:f>B154&amp;"|"&amp;C154&amp;"|"&amp;D154&amp;"|"&amp;E154&amp;"|"&amp;F154</x:f>
        <x:v>Base|Google|2027|Google|R200/R300 future</x:v>
      </x:c>
      <x:c r="B154" s="5" t="inlineStr">
        <x:is>
          <x:t xml:space="preserve">Base</x:t>
        </x:is>
      </x:c>
      <x:c r="C154" s="5" t="inlineStr">
        <x:is>
          <x:t xml:space="preserve">Google</x:t>
        </x:is>
      </x:c>
      <x:c r="D154" s="5" t="n">
        <x:v>2027</x:v>
      </x:c>
      <x:c r="E154" s="5" t="inlineStr">
        <x:is>
          <x:t xml:space="preserve">Google</x:t>
        </x:is>
      </x:c>
      <x:c r="F154" s="5" t="inlineStr">
        <x:is>
          <x:t xml:space="preserve">R200/R300 future</x:t>
        </x:is>
      </x:c>
      <x:c r="G154" s="5" t="str">
        <x:f>IFERROR(INDEX('02x_Accelerator_Catalog'!$C$2:$C$11,MATCH(F154,'02x_Accelerator_Catalog'!$B$2:$B$11,0)),"purpose_or_unbenchmarked")</x:f>
        <x:v>purpose_or_unbenchmarked</x:v>
      </x:c>
      <x:c r="H154" s="28" t="n">
        <x:f>SUMIFS('02c_AI_CSP_Normalized'!$N$2:$N$305,'02c_AI_CSP_Normalized'!$B$2:$B$305,B154,'02c_AI_CSP_Normalized'!$C$2:$C$305,C154,'02c_AI_CSP_Normalized'!$D$2:$D$305,D154,'02c_AI_CSP_Normalized'!$E$2:$E$305,E154)</x:f>
        <x:v>1481.494905856695</x:v>
      </x:c>
      <x:c r="I154" s="6" t="n">
        <x:f>SUMIFS('02b_CSP_Accelerator_Mix'!$H$2:$H$573,'02b_CSP_Accelerator_Mix'!$B$2:$B$573,B154,'02b_CSP_Accelerator_Mix'!$C$2:$C$573,E154,'02b_CSP_Accelerator_Mix'!$D$2:$D$573,D154,'02b_CSP_Accelerator_Mix'!$E$2:$E$573,F154)</x:f>
        <x:v>0.17959098</x:v>
      </x:c>
      <x:c r="J154" s="28" t="n">
        <x:f>H154*I154</x:f>
        <x:v>266.0631220078116</x:v>
      </x:c>
      <x:c r="K154" s="8" t="str">
        <x:f>IFERROR(INDEX('02x_Accelerator_Catalog'!$D$2:$D$11,MATCH(F154,'02x_Accelerator_Catalog'!$B$2:$B$11,0)),"")</x:f>
      </x:c>
      <x:c r="L154" s="7" t="str">
        <x:f>IF(K154&gt;0,J154*1000/K154,"")</x:f>
      </x:c>
      <x:c r="M154" s="5" t="inlineStr">
        <x:is>
          <x:t xml:space="preserve">epoch_csp_chip_quantity_latest</x:t>
        </x:is>
      </x:c>
      <x:c r="N154" s="5" t="inlineStr">
        <x:is>
          <x:t xml:space="preserve">Extensible long-format output: add a new accelerator row in 02b and map it in 02x_Accelerator_Catalog to extend this table.</x:t>
        </x:is>
      </x:c>
    </x:row>
    <x:row r="155">
      <x:c r="A155" s="5" t="str">
        <x:f>B155&amp;"|"&amp;C155&amp;"|"&amp;D155&amp;"|"&amp;E155&amp;"|"&amp;F155</x:f>
        <x:v>Base|Google|2027|Google|TPU</x:v>
      </x:c>
      <x:c r="B155" s="5" t="inlineStr">
        <x:is>
          <x:t xml:space="preserve">Base</x:t>
        </x:is>
      </x:c>
      <x:c r="C155" s="5" t="inlineStr">
        <x:is>
          <x:t xml:space="preserve">Google</x:t>
        </x:is>
      </x:c>
      <x:c r="D155" s="5" t="n">
        <x:v>2027</x:v>
      </x:c>
      <x:c r="E155" s="5" t="inlineStr">
        <x:is>
          <x:t xml:space="preserve">Google</x:t>
        </x:is>
      </x:c>
      <x:c r="F155" s="5" t="inlineStr">
        <x:is>
          <x:t xml:space="preserve">TPU</x:t>
        </x:is>
      </x:c>
      <x:c r="G155" s="5" t="str">
        <x:f>IFERROR(INDEX('02x_Accelerator_Catalog'!$C$2:$C$11,MATCH(F155,'02x_Accelerator_Catalog'!$B$2:$B$11,0)),"purpose_or_unbenchmarked")</x:f>
        <x:v>purpose_or_unbenchmarked</x:v>
      </x:c>
      <x:c r="H155" s="28" t="n">
        <x:f>SUMIFS('02c_AI_CSP_Normalized'!$N$2:$N$305,'02c_AI_CSP_Normalized'!$B$2:$B$305,B155,'02c_AI_CSP_Normalized'!$C$2:$C$305,C155,'02c_AI_CSP_Normalized'!$D$2:$D$305,D155,'02c_AI_CSP_Normalized'!$E$2:$E$305,E155)</x:f>
        <x:v>1481.494905856695</x:v>
      </x:c>
      <x:c r="I155" s="6" t="n">
        <x:f>SUMIFS('02b_CSP_Accelerator_Mix'!$H$2:$H$573,'02b_CSP_Accelerator_Mix'!$B$2:$B$573,B155,'02b_CSP_Accelerator_Mix'!$C$2:$C$573,E155,'02b_CSP_Accelerator_Mix'!$D$2:$D$573,D155,'02b_CSP_Accelerator_Mix'!$E$2:$E$573,F155)</x:f>
        <x:v>0.73159836</x:v>
      </x:c>
      <x:c r="J155" s="28" t="n">
        <x:f>H155*I155</x:f>
        <x:v>1083.8592434731124</x:v>
      </x:c>
      <x:c r="K155" s="8" t="str">
        <x:f>IFERROR(INDEX('02x_Accelerator_Catalog'!$D$2:$D$11,MATCH(F155,'02x_Accelerator_Catalog'!$B$2:$B$11,0)),"")</x:f>
      </x:c>
      <x:c r="L155" s="7" t="str">
        <x:f>IF(K155&gt;0,J155*1000/K155,"")</x:f>
      </x:c>
      <x:c r="M155" s="5" t="inlineStr">
        <x:is>
          <x:t xml:space="preserve">epoch_csp_chip_quantity_latest</x:t>
        </x:is>
      </x:c>
      <x:c r="N155" s="5" t="inlineStr">
        <x:is>
          <x:t xml:space="preserve">Extensible long-format output: add a new accelerator row in 02b and map it in 02x_Accelerator_Catalog to extend this table.</x:t>
        </x:is>
      </x:c>
    </x:row>
    <x:row r="156">
      <x:c r="A156" s="5" t="str">
        <x:f>B156&amp;"|"&amp;C156&amp;"|"&amp;D156&amp;"|"&amp;E156&amp;"|"&amp;F156</x:f>
        <x:v>Bull|Google|2027|Google|B200/B300 class</x:v>
      </x:c>
      <x:c r="B156" s="5" t="inlineStr">
        <x:is>
          <x:t xml:space="preserve">Bull</x:t>
        </x:is>
      </x:c>
      <x:c r="C156" s="5" t="inlineStr">
        <x:is>
          <x:t xml:space="preserve">Google</x:t>
        </x:is>
      </x:c>
      <x:c r="D156" s="5" t="n">
        <x:v>2027</x:v>
      </x:c>
      <x:c r="E156" s="5" t="inlineStr">
        <x:is>
          <x:t xml:space="preserve">Google</x:t>
        </x:is>
      </x:c>
      <x:c r="F156" s="5" t="inlineStr">
        <x:is>
          <x:t xml:space="preserve">B200/B300 class</x:t>
        </x:is>
      </x:c>
      <x:c r="G156" s="5" t="str">
        <x:f>IFERROR(INDEX('02x_Accelerator_Catalog'!$C$2:$C$11,MATCH(F156,'02x_Accelerator_Catalog'!$B$2:$B$11,0)),"purpose_or_unbenchmarked")</x:f>
        <x:v>b200_reference</x:v>
      </x:c>
      <x:c r="H156" s="28" t="n">
        <x:f>SUMIFS('02c_AI_CSP_Normalized'!$N$2:$N$305,'02c_AI_CSP_Normalized'!$B$2:$B$305,B156,'02c_AI_CSP_Normalized'!$C$2:$C$305,C156,'02c_AI_CSP_Normalized'!$D$2:$D$305,D156,'02c_AI_CSP_Normalized'!$E$2:$E$305,E156)</x:f>
        <x:v>1757.6881325635597</x:v>
      </x:c>
      <x:c r="I156" s="6" t="n">
        <x:f>SUMIFS('02b_CSP_Accelerator_Mix'!$H$2:$H$573,'02b_CSP_Accelerator_Mix'!$B$2:$B$573,B156,'02b_CSP_Accelerator_Mix'!$C$2:$C$573,E156,'02b_CSP_Accelerator_Mix'!$D$2:$D$573,D156,'02b_CSP_Accelerator_Mix'!$E$2:$E$573,F156)</x:f>
        <x:v>0.08881066</x:v>
      </x:c>
      <x:c r="J156" s="28" t="n">
        <x:f>H156*I156</x:f>
        <x:v>156.10144312713723</x:v>
      </x:c>
      <x:c r="K156" s="8" t="n">
        <x:f>IFERROR(INDEX('02x_Accelerator_Catalog'!$D$2:$D$11,MATCH(F156,'02x_Accelerator_Catalog'!$B$2:$B$11,0)),"")</x:f>
        <x:v>2.17</x:v>
      </x:c>
      <x:c r="L156" s="7" t="n">
        <x:f>IF(K156&gt;0,J156*1000/K156,"")</x:f>
        <x:v>71936.14890651485</x:v>
      </x:c>
      <x:c r="M156" s="5" t="inlineStr">
        <x:is>
          <x:t xml:space="preserve">epoch_csp_chip_quantity_latest</x:t>
        </x:is>
      </x:c>
      <x:c r="N156" s="5" t="inlineStr">
        <x:is>
          <x:t xml:space="preserve">Extensible long-format output: add a new accelerator row in 02b and map it in 02x_Accelerator_Catalog to extend this table.</x:t>
        </x:is>
      </x:c>
    </x:row>
    <x:row r="157">
      <x:c r="A157" s="5" t="str">
        <x:f>B157&amp;"|"&amp;C157&amp;"|"&amp;D157&amp;"|"&amp;E157&amp;"|"&amp;F157</x:f>
        <x:v>Bull|Google|2027|Google|R200/R300 future</x:v>
      </x:c>
      <x:c r="B157" s="5" t="inlineStr">
        <x:is>
          <x:t xml:space="preserve">Bull</x:t>
        </x:is>
      </x:c>
      <x:c r="C157" s="5" t="inlineStr">
        <x:is>
          <x:t xml:space="preserve">Google</x:t>
        </x:is>
      </x:c>
      <x:c r="D157" s="5" t="n">
        <x:v>2027</x:v>
      </x:c>
      <x:c r="E157" s="5" t="inlineStr">
        <x:is>
          <x:t xml:space="preserve">Google</x:t>
        </x:is>
      </x:c>
      <x:c r="F157" s="5" t="inlineStr">
        <x:is>
          <x:t xml:space="preserve">R200/R300 future</x:t>
        </x:is>
      </x:c>
      <x:c r="G157" s="5" t="str">
        <x:f>IFERROR(INDEX('02x_Accelerator_Catalog'!$C$2:$C$11,MATCH(F157,'02x_Accelerator_Catalog'!$B$2:$B$11,0)),"purpose_or_unbenchmarked")</x:f>
        <x:v>purpose_or_unbenchmarked</x:v>
      </x:c>
      <x:c r="H157" s="28" t="n">
        <x:f>SUMIFS('02c_AI_CSP_Normalized'!$N$2:$N$305,'02c_AI_CSP_Normalized'!$B$2:$B$305,B157,'02c_AI_CSP_Normalized'!$C$2:$C$305,C157,'02c_AI_CSP_Normalized'!$D$2:$D$305,D157,'02c_AI_CSP_Normalized'!$E$2:$E$305,E157)</x:f>
        <x:v>1757.6881325635597</x:v>
      </x:c>
      <x:c r="I157" s="6" t="n">
        <x:f>SUMIFS('02b_CSP_Accelerator_Mix'!$H$2:$H$573,'02b_CSP_Accelerator_Mix'!$B$2:$B$573,B157,'02b_CSP_Accelerator_Mix'!$C$2:$C$573,E157,'02b_CSP_Accelerator_Mix'!$D$2:$D$573,D157,'02b_CSP_Accelerator_Mix'!$E$2:$E$573,F157)</x:f>
        <x:v>0.17959098</x:v>
      </x:c>
      <x:c r="J157" s="28" t="n">
        <x:f>H157*I157</x:f>
        <x:v>315.6649342614596</x:v>
      </x:c>
      <x:c r="K157" s="8" t="str">
        <x:f>IFERROR(INDEX('02x_Accelerator_Catalog'!$D$2:$D$11,MATCH(F157,'02x_Accelerator_Catalog'!$B$2:$B$11,0)),"")</x:f>
      </x:c>
      <x:c r="L157" s="7" t="str">
        <x:f>IF(K157&gt;0,J157*1000/K157,"")</x:f>
      </x:c>
      <x:c r="M157" s="5" t="inlineStr">
        <x:is>
          <x:t xml:space="preserve">epoch_csp_chip_quantity_latest</x:t>
        </x:is>
      </x:c>
      <x:c r="N157" s="5" t="inlineStr">
        <x:is>
          <x:t xml:space="preserve">Extensible long-format output: add a new accelerator row in 02b and map it in 02x_Accelerator_Catalog to extend this table.</x:t>
        </x:is>
      </x:c>
    </x:row>
    <x:row r="158">
      <x:c r="A158" s="5" t="str">
        <x:f>B158&amp;"|"&amp;C158&amp;"|"&amp;D158&amp;"|"&amp;E158&amp;"|"&amp;F158</x:f>
        <x:v>Bull|Google|2027|Google|TPU</x:v>
      </x:c>
      <x:c r="B158" s="5" t="inlineStr">
        <x:is>
          <x:t xml:space="preserve">Bull</x:t>
        </x:is>
      </x:c>
      <x:c r="C158" s="5" t="inlineStr">
        <x:is>
          <x:t xml:space="preserve">Google</x:t>
        </x:is>
      </x:c>
      <x:c r="D158" s="5" t="n">
        <x:v>2027</x:v>
      </x:c>
      <x:c r="E158" s="5" t="inlineStr">
        <x:is>
          <x:t xml:space="preserve">Google</x:t>
        </x:is>
      </x:c>
      <x:c r="F158" s="5" t="inlineStr">
        <x:is>
          <x:t xml:space="preserve">TPU</x:t>
        </x:is>
      </x:c>
      <x:c r="G158" s="5" t="str">
        <x:f>IFERROR(INDEX('02x_Accelerator_Catalog'!$C$2:$C$11,MATCH(F158,'02x_Accelerator_Catalog'!$B$2:$B$11,0)),"purpose_or_unbenchmarked")</x:f>
        <x:v>purpose_or_unbenchmarked</x:v>
      </x:c>
      <x:c r="H158" s="28" t="n">
        <x:f>SUMIFS('02c_AI_CSP_Normalized'!$N$2:$N$305,'02c_AI_CSP_Normalized'!$B$2:$B$305,B158,'02c_AI_CSP_Normalized'!$C$2:$C$305,C158,'02c_AI_CSP_Normalized'!$D$2:$D$305,D158,'02c_AI_CSP_Normalized'!$E$2:$E$305,E158)</x:f>
        <x:v>1757.6881325635597</x:v>
      </x:c>
      <x:c r="I158" s="6" t="n">
        <x:f>SUMIFS('02b_CSP_Accelerator_Mix'!$H$2:$H$573,'02b_CSP_Accelerator_Mix'!$B$2:$B$573,B158,'02b_CSP_Accelerator_Mix'!$C$2:$C$573,E158,'02b_CSP_Accelerator_Mix'!$D$2:$D$573,D158,'02b_CSP_Accelerator_Mix'!$E$2:$E$573,F158)</x:f>
        <x:v>0.73159836</x:v>
      </x:c>
      <x:c r="J158" s="28" t="n">
        <x:f>H158*I158</x:f>
        <x:v>1285.921755174963</x:v>
      </x:c>
      <x:c r="K158" s="8" t="str">
        <x:f>IFERROR(INDEX('02x_Accelerator_Catalog'!$D$2:$D$11,MATCH(F158,'02x_Accelerator_Catalog'!$B$2:$B$11,0)),"")</x:f>
      </x:c>
      <x:c r="L158" s="7" t="str">
        <x:f>IF(K158&gt;0,J158*1000/K158,"")</x:f>
      </x:c>
      <x:c r="M158" s="5" t="inlineStr">
        <x:is>
          <x:t xml:space="preserve">epoch_csp_chip_quantity_latest</x:t>
        </x:is>
      </x:c>
      <x:c r="N158" s="5" t="inlineStr">
        <x:is>
          <x:t xml:space="preserve">Extensible long-format output: add a new accelerator row in 02b and map it in 02x_Accelerator_Catalog to extend this table.</x:t>
        </x:is>
      </x:c>
    </x:row>
    <x:row r="159">
      <x:c r="A159" s="5" t="str">
        <x:f>B159&amp;"|"&amp;C159&amp;"|"&amp;D159&amp;"|"&amp;E159&amp;"|"&amp;F159</x:f>
        <x:v>Grid-Constrained / Efficiency-Upside|Google|2027|Google|B200/B300 class</x:v>
      </x:c>
      <x:c r="B159" s="5" t="inlineStr">
        <x:is>
          <x:t xml:space="preserve">Grid-Constrained / Efficiency-Upside</x:t>
        </x:is>
      </x:c>
      <x:c r="C159" s="5" t="inlineStr">
        <x:is>
          <x:t xml:space="preserve">Google</x:t>
        </x:is>
      </x:c>
      <x:c r="D159" s="5" t="n">
        <x:v>2027</x:v>
      </x:c>
      <x:c r="E159" s="5" t="inlineStr">
        <x:is>
          <x:t xml:space="preserve">Google</x:t>
        </x:is>
      </x:c>
      <x:c r="F159" s="5" t="inlineStr">
        <x:is>
          <x:t xml:space="preserve">B200/B300 class</x:t>
        </x:is>
      </x:c>
      <x:c r="G159" s="5" t="str">
        <x:f>IFERROR(INDEX('02x_Accelerator_Catalog'!$C$2:$C$11,MATCH(F159,'02x_Accelerator_Catalog'!$B$2:$B$11,0)),"purpose_or_unbenchmarked")</x:f>
        <x:v>b200_reference</x:v>
      </x:c>
      <x:c r="H159" s="28" t="n">
        <x:f>SUMIFS('02c_AI_CSP_Normalized'!$N$2:$N$305,'02c_AI_CSP_Normalized'!$B$2:$B$305,B159,'02c_AI_CSP_Normalized'!$C$2:$C$305,C159,'02c_AI_CSP_Normalized'!$D$2:$D$305,D159,'02c_AI_CSP_Normalized'!$E$2:$E$305,E159)</x:f>
        <x:v>1296.920126375593</x:v>
      </x:c>
      <x:c r="I159" s="6" t="n">
        <x:f>SUMIFS('02b_CSP_Accelerator_Mix'!$H$2:$H$573,'02b_CSP_Accelerator_Mix'!$B$2:$B$573,B159,'02b_CSP_Accelerator_Mix'!$C$2:$C$573,E159,'02b_CSP_Accelerator_Mix'!$D$2:$D$573,D159,'02b_CSP_Accelerator_Mix'!$E$2:$E$573,F159)</x:f>
        <x:v>0.08881066</x:v>
      </x:c>
      <x:c r="J159" s="28" t="n">
        <x:f>H159*I159</x:f>
        <x:v>115.18033239069983</x:v>
      </x:c>
      <x:c r="K159" s="8" t="n">
        <x:f>IFERROR(INDEX('02x_Accelerator_Catalog'!$D$2:$D$11,MATCH(F159,'02x_Accelerator_Catalog'!$B$2:$B$11,0)),"")</x:f>
        <x:v>2.17</x:v>
      </x:c>
      <x:c r="L159" s="7" t="n">
        <x:f>IF(K159&gt;0,J159*1000/K159,"")</x:f>
        <x:v>53078.494189262594</x:v>
      </x:c>
      <x:c r="M159" s="5" t="inlineStr">
        <x:is>
          <x:t xml:space="preserve">epoch_csp_chip_quantity_latest</x:t>
        </x:is>
      </x:c>
      <x:c r="N159" s="5" t="inlineStr">
        <x:is>
          <x:t xml:space="preserve">Extensible long-format output: add a new accelerator row in 02b and map it in 02x_Accelerator_Catalog to extend this table.</x:t>
        </x:is>
      </x:c>
    </x:row>
    <x:row r="160">
      <x:c r="A160" s="5" t="str">
        <x:f>B160&amp;"|"&amp;C160&amp;"|"&amp;D160&amp;"|"&amp;E160&amp;"|"&amp;F160</x:f>
        <x:v>Grid-Constrained / Efficiency-Upside|Google|2027|Google|R200/R300 future</x:v>
      </x:c>
      <x:c r="B160" s="5" t="inlineStr">
        <x:is>
          <x:t xml:space="preserve">Grid-Constrained / Efficiency-Upside</x:t>
        </x:is>
      </x:c>
      <x:c r="C160" s="5" t="inlineStr">
        <x:is>
          <x:t xml:space="preserve">Google</x:t>
        </x:is>
      </x:c>
      <x:c r="D160" s="5" t="n">
        <x:v>2027</x:v>
      </x:c>
      <x:c r="E160" s="5" t="inlineStr">
        <x:is>
          <x:t xml:space="preserve">Google</x:t>
        </x:is>
      </x:c>
      <x:c r="F160" s="5" t="inlineStr">
        <x:is>
          <x:t xml:space="preserve">R200/R300 future</x:t>
        </x:is>
      </x:c>
      <x:c r="G160" s="5" t="str">
        <x:f>IFERROR(INDEX('02x_Accelerator_Catalog'!$C$2:$C$11,MATCH(F160,'02x_Accelerator_Catalog'!$B$2:$B$11,0)),"purpose_or_unbenchmarked")</x:f>
        <x:v>purpose_or_unbenchmarked</x:v>
      </x:c>
      <x:c r="H160" s="28" t="n">
        <x:f>SUMIFS('02c_AI_CSP_Normalized'!$N$2:$N$305,'02c_AI_CSP_Normalized'!$B$2:$B$305,B160,'02c_AI_CSP_Normalized'!$C$2:$C$305,C160,'02c_AI_CSP_Normalized'!$D$2:$D$305,D160,'02c_AI_CSP_Normalized'!$E$2:$E$305,E160)</x:f>
        <x:v>1296.920126375593</x:v>
      </x:c>
      <x:c r="I160" s="6" t="n">
        <x:f>SUMIFS('02b_CSP_Accelerator_Mix'!$H$2:$H$573,'02b_CSP_Accelerator_Mix'!$B$2:$B$573,B160,'02b_CSP_Accelerator_Mix'!$C$2:$C$573,E160,'02b_CSP_Accelerator_Mix'!$D$2:$D$573,D160,'02b_CSP_Accelerator_Mix'!$E$2:$E$573,F160)</x:f>
        <x:v>0.17959098</x:v>
      </x:c>
      <x:c r="J160" s="28" t="n">
        <x:f>H160*I160</x:f>
        <x:v>232.91515647751663</x:v>
      </x:c>
      <x:c r="K160" s="8" t="str">
        <x:f>IFERROR(INDEX('02x_Accelerator_Catalog'!$D$2:$D$11,MATCH(F160,'02x_Accelerator_Catalog'!$B$2:$B$11,0)),"")</x:f>
      </x:c>
      <x:c r="L160" s="7" t="str">
        <x:f>IF(K160&gt;0,J160*1000/K160,"")</x:f>
      </x:c>
      <x:c r="M160" s="5" t="inlineStr">
        <x:is>
          <x:t xml:space="preserve">epoch_csp_chip_quantity_latest</x:t>
        </x:is>
      </x:c>
      <x:c r="N160" s="5" t="inlineStr">
        <x:is>
          <x:t xml:space="preserve">Extensible long-format output: add a new accelerator row in 02b and map it in 02x_Accelerator_Catalog to extend this table.</x:t>
        </x:is>
      </x:c>
    </x:row>
    <x:row r="161">
      <x:c r="A161" s="5" t="str">
        <x:f>B161&amp;"|"&amp;C161&amp;"|"&amp;D161&amp;"|"&amp;E161&amp;"|"&amp;F161</x:f>
        <x:v>Grid-Constrained / Efficiency-Upside|Google|2027|Google|TPU</x:v>
      </x:c>
      <x:c r="B161" s="5" t="inlineStr">
        <x:is>
          <x:t xml:space="preserve">Grid-Constrained / Efficiency-Upside</x:t>
        </x:is>
      </x:c>
      <x:c r="C161" s="5" t="inlineStr">
        <x:is>
          <x:t xml:space="preserve">Google</x:t>
        </x:is>
      </x:c>
      <x:c r="D161" s="5" t="n">
        <x:v>2027</x:v>
      </x:c>
      <x:c r="E161" s="5" t="inlineStr">
        <x:is>
          <x:t xml:space="preserve">Google</x:t>
        </x:is>
      </x:c>
      <x:c r="F161" s="5" t="inlineStr">
        <x:is>
          <x:t xml:space="preserve">TPU</x:t>
        </x:is>
      </x:c>
      <x:c r="G161" s="5" t="str">
        <x:f>IFERROR(INDEX('02x_Accelerator_Catalog'!$C$2:$C$11,MATCH(F161,'02x_Accelerator_Catalog'!$B$2:$B$11,0)),"purpose_or_unbenchmarked")</x:f>
        <x:v>purpose_or_unbenchmarked</x:v>
      </x:c>
      <x:c r="H161" s="28" t="n">
        <x:f>SUMIFS('02c_AI_CSP_Normalized'!$N$2:$N$305,'02c_AI_CSP_Normalized'!$B$2:$B$305,B161,'02c_AI_CSP_Normalized'!$C$2:$C$305,C161,'02c_AI_CSP_Normalized'!$D$2:$D$305,D161,'02c_AI_CSP_Normalized'!$E$2:$E$305,E161)</x:f>
        <x:v>1296.920126375593</x:v>
      </x:c>
      <x:c r="I161" s="6" t="n">
        <x:f>SUMIFS('02b_CSP_Accelerator_Mix'!$H$2:$H$573,'02b_CSP_Accelerator_Mix'!$B$2:$B$573,B161,'02b_CSP_Accelerator_Mix'!$C$2:$C$573,E161,'02b_CSP_Accelerator_Mix'!$D$2:$D$573,D161,'02b_CSP_Accelerator_Mix'!$E$2:$E$573,F161)</x:f>
        <x:v>0.73159836</x:v>
      </x:c>
      <x:c r="J161" s="28" t="n">
        <x:f>H161*I161</x:f>
        <x:v>948.8246375073767</x:v>
      </x:c>
      <x:c r="K161" s="8" t="str">
        <x:f>IFERROR(INDEX('02x_Accelerator_Catalog'!$D$2:$D$11,MATCH(F161,'02x_Accelerator_Catalog'!$B$2:$B$11,0)),"")</x:f>
      </x:c>
      <x:c r="L161" s="7" t="str">
        <x:f>IF(K161&gt;0,J161*1000/K161,"")</x:f>
      </x:c>
      <x:c r="M161" s="5" t="inlineStr">
        <x:is>
          <x:t xml:space="preserve">epoch_csp_chip_quantity_latest</x:t>
        </x:is>
      </x:c>
      <x:c r="N161" s="5" t="inlineStr">
        <x:is>
          <x:t xml:space="preserve">Extensible long-format output: add a new accelerator row in 02b and map it in 02x_Accelerator_Catalog to extend this table.</x:t>
        </x:is>
      </x:c>
    </x:row>
    <x:row r="162">
      <x:c r="A162" s="5" t="str">
        <x:f>B162&amp;"|"&amp;C162&amp;"|"&amp;D162&amp;"|"&amp;E162&amp;"|"&amp;F162</x:f>
        <x:v>Bear|Google|2028|Google|B200/B300 class</x:v>
      </x:c>
      <x:c r="B162" s="5" t="inlineStr">
        <x:is>
          <x:t xml:space="preserve">Bear</x:t>
        </x:is>
      </x:c>
      <x:c r="C162" s="5" t="inlineStr">
        <x:is>
          <x:t xml:space="preserve">Google</x:t>
        </x:is>
      </x:c>
      <x:c r="D162" s="5" t="n">
        <x:v>2028</x:v>
      </x:c>
      <x:c r="E162" s="5" t="inlineStr">
        <x:is>
          <x:t xml:space="preserve">Google</x:t>
        </x:is>
      </x:c>
      <x:c r="F162" s="5" t="inlineStr">
        <x:is>
          <x:t xml:space="preserve">B200/B300 class</x:t>
        </x:is>
      </x:c>
      <x:c r="G162" s="5" t="str">
        <x:f>IFERROR(INDEX('02x_Accelerator_Catalog'!$C$2:$C$11,MATCH(F162,'02x_Accelerator_Catalog'!$B$2:$B$11,0)),"purpose_or_unbenchmarked")</x:f>
        <x:v>b200_reference</x:v>
      </x:c>
      <x:c r="H162" s="28" t="n">
        <x:f>SUMIFS('02c_AI_CSP_Normalized'!$N$2:$N$305,'02c_AI_CSP_Normalized'!$B$2:$B$305,B162,'02c_AI_CSP_Normalized'!$C$2:$C$305,C162,'02c_AI_CSP_Normalized'!$D$2:$D$305,D162,'02c_AI_CSP_Normalized'!$E$2:$E$305,E162)</x:f>
        <x:v>1572.9254237288135</x:v>
      </x:c>
      <x:c r="I162" s="6" t="n">
        <x:f>SUMIFS('02b_CSP_Accelerator_Mix'!$H$2:$H$573,'02b_CSP_Accelerator_Mix'!$B$2:$B$573,B162,'02b_CSP_Accelerator_Mix'!$C$2:$C$573,E162,'02b_CSP_Accelerator_Mix'!$D$2:$D$573,D162,'02b_CSP_Accelerator_Mix'!$E$2:$E$573,F162)</x:f>
        <x:v>0.08881066</x:v>
      </x:c>
      <x:c r="J162" s="28" t="n">
        <x:f>H162*I162</x:f>
        <x:v>139.69254501213558</x:v>
      </x:c>
      <x:c r="K162" s="8" t="n">
        <x:f>IFERROR(INDEX('02x_Accelerator_Catalog'!$D$2:$D$11,MATCH(F162,'02x_Accelerator_Catalog'!$B$2:$B$11,0)),"")</x:f>
        <x:v>2.17</x:v>
      </x:c>
      <x:c r="L162" s="7" t="n">
        <x:f>IF(K162&gt;0,J162*1000/K162,"")</x:f>
        <x:v>64374.44470605327</x:v>
      </x:c>
      <x:c r="M162" s="5" t="inlineStr">
        <x:is>
          <x:t xml:space="preserve">epoch_csp_chip_quantity_latest</x:t>
        </x:is>
      </x:c>
      <x:c r="N162" s="5" t="inlineStr">
        <x:is>
          <x:t xml:space="preserve">Extensible long-format output: add a new accelerator row in 02b and map it in 02x_Accelerator_Catalog to extend this table.</x:t>
        </x:is>
      </x:c>
    </x:row>
    <x:row r="163">
      <x:c r="A163" s="5" t="str">
        <x:f>B163&amp;"|"&amp;C163&amp;"|"&amp;D163&amp;"|"&amp;E163&amp;"|"&amp;F163</x:f>
        <x:v>Bear|Google|2028|Google|R200/R300 future</x:v>
      </x:c>
      <x:c r="B163" s="5" t="inlineStr">
        <x:is>
          <x:t xml:space="preserve">Bear</x:t>
        </x:is>
      </x:c>
      <x:c r="C163" s="5" t="inlineStr">
        <x:is>
          <x:t xml:space="preserve">Google</x:t>
        </x:is>
      </x:c>
      <x:c r="D163" s="5" t="n">
        <x:v>2028</x:v>
      </x:c>
      <x:c r="E163" s="5" t="inlineStr">
        <x:is>
          <x:t xml:space="preserve">Google</x:t>
        </x:is>
      </x:c>
      <x:c r="F163" s="5" t="inlineStr">
        <x:is>
          <x:t xml:space="preserve">R200/R300 future</x:t>
        </x:is>
      </x:c>
      <x:c r="G163" s="5" t="str">
        <x:f>IFERROR(INDEX('02x_Accelerator_Catalog'!$C$2:$C$11,MATCH(F163,'02x_Accelerator_Catalog'!$B$2:$B$11,0)),"purpose_or_unbenchmarked")</x:f>
        <x:v>purpose_or_unbenchmarked</x:v>
      </x:c>
      <x:c r="H163" s="28" t="n">
        <x:f>SUMIFS('02c_AI_CSP_Normalized'!$N$2:$N$305,'02c_AI_CSP_Normalized'!$B$2:$B$305,B163,'02c_AI_CSP_Normalized'!$C$2:$C$305,C163,'02c_AI_CSP_Normalized'!$D$2:$D$305,D163,'02c_AI_CSP_Normalized'!$E$2:$E$305,E163)</x:f>
        <x:v>1572.9254237288135</x:v>
      </x:c>
      <x:c r="I163" s="6" t="n">
        <x:f>SUMIFS('02b_CSP_Accelerator_Mix'!$H$2:$H$573,'02b_CSP_Accelerator_Mix'!$B$2:$B$573,B163,'02b_CSP_Accelerator_Mix'!$C$2:$C$573,E163,'02b_CSP_Accelerator_Mix'!$D$2:$D$573,D163,'02b_CSP_Accelerator_Mix'!$E$2:$E$573,F163)</x:f>
        <x:v>0.17959098</x:v>
      </x:c>
      <x:c r="J163" s="28" t="n">
        <x:f>H163*I163</x:f>
        <x:v>282.4832183143729</x:v>
      </x:c>
      <x:c r="K163" s="8" t="str">
        <x:f>IFERROR(INDEX('02x_Accelerator_Catalog'!$D$2:$D$11,MATCH(F163,'02x_Accelerator_Catalog'!$B$2:$B$11,0)),"")</x:f>
      </x:c>
      <x:c r="L163" s="7" t="str">
        <x:f>IF(K163&gt;0,J163*1000/K163,"")</x:f>
      </x:c>
      <x:c r="M163" s="5" t="inlineStr">
        <x:is>
          <x:t xml:space="preserve">epoch_csp_chip_quantity_latest</x:t>
        </x:is>
      </x:c>
      <x:c r="N163" s="5" t="inlineStr">
        <x:is>
          <x:t xml:space="preserve">Extensible long-format output: add a new accelerator row in 02b and map it in 02x_Accelerator_Catalog to extend this table.</x:t>
        </x:is>
      </x:c>
    </x:row>
    <x:row r="164">
      <x:c r="A164" s="5" t="str">
        <x:f>B164&amp;"|"&amp;C164&amp;"|"&amp;D164&amp;"|"&amp;E164&amp;"|"&amp;F164</x:f>
        <x:v>Bear|Google|2028|Google|TPU</x:v>
      </x:c>
      <x:c r="B164" s="5" t="inlineStr">
        <x:is>
          <x:t xml:space="preserve">Bear</x:t>
        </x:is>
      </x:c>
      <x:c r="C164" s="5" t="inlineStr">
        <x:is>
          <x:t xml:space="preserve">Google</x:t>
        </x:is>
      </x:c>
      <x:c r="D164" s="5" t="n">
        <x:v>2028</x:v>
      </x:c>
      <x:c r="E164" s="5" t="inlineStr">
        <x:is>
          <x:t xml:space="preserve">Google</x:t>
        </x:is>
      </x:c>
      <x:c r="F164" s="5" t="inlineStr">
        <x:is>
          <x:t xml:space="preserve">TPU</x:t>
        </x:is>
      </x:c>
      <x:c r="G164" s="5" t="str">
        <x:f>IFERROR(INDEX('02x_Accelerator_Catalog'!$C$2:$C$11,MATCH(F164,'02x_Accelerator_Catalog'!$B$2:$B$11,0)),"purpose_or_unbenchmarked")</x:f>
        <x:v>purpose_or_unbenchmarked</x:v>
      </x:c>
      <x:c r="H164" s="28" t="n">
        <x:f>SUMIFS('02c_AI_CSP_Normalized'!$N$2:$N$305,'02c_AI_CSP_Normalized'!$B$2:$B$305,B164,'02c_AI_CSP_Normalized'!$C$2:$C$305,C164,'02c_AI_CSP_Normalized'!$D$2:$D$305,D164,'02c_AI_CSP_Normalized'!$E$2:$E$305,E164)</x:f>
        <x:v>1572.9254237288135</x:v>
      </x:c>
      <x:c r="I164" s="6" t="n">
        <x:f>SUMIFS('02b_CSP_Accelerator_Mix'!$H$2:$H$573,'02b_CSP_Accelerator_Mix'!$B$2:$B$573,B164,'02b_CSP_Accelerator_Mix'!$C$2:$C$573,E164,'02b_CSP_Accelerator_Mix'!$D$2:$D$573,D164,'02b_CSP_Accelerator_Mix'!$E$2:$E$573,F164)</x:f>
        <x:v>0.73159836</x:v>
      </x:c>
      <x:c r="J164" s="28" t="n">
        <x:f>H164*I164</x:f>
        <x:v>1150.749660402305</x:v>
      </x:c>
      <x:c r="K164" s="8" t="str">
        <x:f>IFERROR(INDEX('02x_Accelerator_Catalog'!$D$2:$D$11,MATCH(F164,'02x_Accelerator_Catalog'!$B$2:$B$11,0)),"")</x:f>
      </x:c>
      <x:c r="L164" s="7" t="str">
        <x:f>IF(K164&gt;0,J164*1000/K164,"")</x:f>
      </x:c>
      <x:c r="M164" s="5" t="inlineStr">
        <x:is>
          <x:t xml:space="preserve">epoch_csp_chip_quantity_latest</x:t>
        </x:is>
      </x:c>
      <x:c r="N164" s="5" t="inlineStr">
        <x:is>
          <x:t xml:space="preserve">Extensible long-format output: add a new accelerator row in 02b and map it in 02x_Accelerator_Catalog to extend this table.</x:t>
        </x:is>
      </x:c>
    </x:row>
    <x:row r="165">
      <x:c r="A165" s="5" t="str">
        <x:f>B165&amp;"|"&amp;C165&amp;"|"&amp;D165&amp;"|"&amp;E165&amp;"|"&amp;F165</x:f>
        <x:v>Base|Google|2028|Google|B200/B300 class</x:v>
      </x:c>
      <x:c r="B165" s="5" t="inlineStr">
        <x:is>
          <x:t xml:space="preserve">Base</x:t>
        </x:is>
      </x:c>
      <x:c r="C165" s="5" t="inlineStr">
        <x:is>
          <x:t xml:space="preserve">Google</x:t>
        </x:is>
      </x:c>
      <x:c r="D165" s="5" t="n">
        <x:v>2028</x:v>
      </x:c>
      <x:c r="E165" s="5" t="inlineStr">
        <x:is>
          <x:t xml:space="preserve">Google</x:t>
        </x:is>
      </x:c>
      <x:c r="F165" s="5" t="inlineStr">
        <x:is>
          <x:t xml:space="preserve">B200/B300 class</x:t>
        </x:is>
      </x:c>
      <x:c r="G165" s="5" t="str">
        <x:f>IFERROR(INDEX('02x_Accelerator_Catalog'!$C$2:$C$11,MATCH(F165,'02x_Accelerator_Catalog'!$B$2:$B$11,0)),"purpose_or_unbenchmarked")</x:f>
        <x:v>b200_reference</x:v>
      </x:c>
      <x:c r="H165" s="28" t="n">
        <x:f>SUMIFS('02c_AI_CSP_Normalized'!$N$2:$N$305,'02c_AI_CSP_Normalized'!$B$2:$B$305,B165,'02c_AI_CSP_Normalized'!$C$2:$C$305,C165,'02c_AI_CSP_Normalized'!$D$2:$D$305,D165,'02c_AI_CSP_Normalized'!$E$2:$E$305,E165)</x:f>
        <x:v>2131.0169491525426</x:v>
      </x:c>
      <x:c r="I165" s="6" t="n">
        <x:f>SUMIFS('02b_CSP_Accelerator_Mix'!$H$2:$H$573,'02b_CSP_Accelerator_Mix'!$B$2:$B$573,B165,'02b_CSP_Accelerator_Mix'!$C$2:$C$573,E165,'02b_CSP_Accelerator_Mix'!$D$2:$D$573,D165,'02b_CSP_Accelerator_Mix'!$E$2:$E$573,F165)</x:f>
        <x:v>0.08881066</x:v>
      </x:c>
      <x:c r="J165" s="28" t="n">
        <x:f>H165*I165</x:f>
        <x:v>189.25702172542375</x:v>
      </x:c>
      <x:c r="K165" s="8" t="n">
        <x:f>IFERROR(INDEX('02x_Accelerator_Catalog'!$D$2:$D$11,MATCH(F165,'02x_Accelerator_Catalog'!$B$2:$B$11,0)),"")</x:f>
        <x:v>2.17</x:v>
      </x:c>
      <x:c r="L165" s="7" t="n">
        <x:f>IF(K165&gt;0,J165*1000/K165,"")</x:f>
        <x:v>87215.2173849879</x:v>
      </x:c>
      <x:c r="M165" s="5" t="inlineStr">
        <x:is>
          <x:t xml:space="preserve">epoch_csp_chip_quantity_latest</x:t>
        </x:is>
      </x:c>
      <x:c r="N165" s="5" t="inlineStr">
        <x:is>
          <x:t xml:space="preserve">Extensible long-format output: add a new accelerator row in 02b and map it in 02x_Accelerator_Catalog to extend this table.</x:t>
        </x:is>
      </x:c>
    </x:row>
    <x:row r="166">
      <x:c r="A166" s="5" t="str">
        <x:f>B166&amp;"|"&amp;C166&amp;"|"&amp;D166&amp;"|"&amp;E166&amp;"|"&amp;F166</x:f>
        <x:v>Base|Google|2028|Google|R200/R300 future</x:v>
      </x:c>
      <x:c r="B166" s="5" t="inlineStr">
        <x:is>
          <x:t xml:space="preserve">Base</x:t>
        </x:is>
      </x:c>
      <x:c r="C166" s="5" t="inlineStr">
        <x:is>
          <x:t xml:space="preserve">Google</x:t>
        </x:is>
      </x:c>
      <x:c r="D166" s="5" t="n">
        <x:v>2028</x:v>
      </x:c>
      <x:c r="E166" s="5" t="inlineStr">
        <x:is>
          <x:t xml:space="preserve">Google</x:t>
        </x:is>
      </x:c>
      <x:c r="F166" s="5" t="inlineStr">
        <x:is>
          <x:t xml:space="preserve">R200/R300 future</x:t>
        </x:is>
      </x:c>
      <x:c r="G166" s="5" t="str">
        <x:f>IFERROR(INDEX('02x_Accelerator_Catalog'!$C$2:$C$11,MATCH(F166,'02x_Accelerator_Catalog'!$B$2:$B$11,0)),"purpose_or_unbenchmarked")</x:f>
        <x:v>purpose_or_unbenchmarked</x:v>
      </x:c>
      <x:c r="H166" s="28" t="n">
        <x:f>SUMIFS('02c_AI_CSP_Normalized'!$N$2:$N$305,'02c_AI_CSP_Normalized'!$B$2:$B$305,B166,'02c_AI_CSP_Normalized'!$C$2:$C$305,C166,'02c_AI_CSP_Normalized'!$D$2:$D$305,D166,'02c_AI_CSP_Normalized'!$E$2:$E$305,E166)</x:f>
        <x:v>2131.0169491525426</x:v>
      </x:c>
      <x:c r="I166" s="6" t="n">
        <x:f>SUMIFS('02b_CSP_Accelerator_Mix'!$H$2:$H$573,'02b_CSP_Accelerator_Mix'!$B$2:$B$573,B166,'02b_CSP_Accelerator_Mix'!$C$2:$C$573,E166,'02b_CSP_Accelerator_Mix'!$D$2:$D$573,D166,'02b_CSP_Accelerator_Mix'!$E$2:$E$573,F166)</x:f>
        <x:v>0.17959098</x:v>
      </x:c>
      <x:c r="J166" s="28" t="n">
        <x:f>H166*I166</x:f>
        <x:v>382.71142229491534</x:v>
      </x:c>
      <x:c r="K166" s="8" t="str">
        <x:f>IFERROR(INDEX('02x_Accelerator_Catalog'!$D$2:$D$11,MATCH(F166,'02x_Accelerator_Catalog'!$B$2:$B$11,0)),"")</x:f>
      </x:c>
      <x:c r="L166" s="7" t="str">
        <x:f>IF(K166&gt;0,J166*1000/K166,"")</x:f>
      </x:c>
      <x:c r="M166" s="5" t="inlineStr">
        <x:is>
          <x:t xml:space="preserve">epoch_csp_chip_quantity_latest</x:t>
        </x:is>
      </x:c>
      <x:c r="N166" s="5" t="inlineStr">
        <x:is>
          <x:t xml:space="preserve">Extensible long-format output: add a new accelerator row in 02b and map it in 02x_Accelerator_Catalog to extend this table.</x:t>
        </x:is>
      </x:c>
    </x:row>
    <x:row r="167">
      <x:c r="A167" s="5" t="str">
        <x:f>B167&amp;"|"&amp;C167&amp;"|"&amp;D167&amp;"|"&amp;E167&amp;"|"&amp;F167</x:f>
        <x:v>Base|Google|2028|Google|TPU</x:v>
      </x:c>
      <x:c r="B167" s="5" t="inlineStr">
        <x:is>
          <x:t xml:space="preserve">Base</x:t>
        </x:is>
      </x:c>
      <x:c r="C167" s="5" t="inlineStr">
        <x:is>
          <x:t xml:space="preserve">Google</x:t>
        </x:is>
      </x:c>
      <x:c r="D167" s="5" t="n">
        <x:v>2028</x:v>
      </x:c>
      <x:c r="E167" s="5" t="inlineStr">
        <x:is>
          <x:t xml:space="preserve">Google</x:t>
        </x:is>
      </x:c>
      <x:c r="F167" s="5" t="inlineStr">
        <x:is>
          <x:t xml:space="preserve">TPU</x:t>
        </x:is>
      </x:c>
      <x:c r="G167" s="5" t="str">
        <x:f>IFERROR(INDEX('02x_Accelerator_Catalog'!$C$2:$C$11,MATCH(F167,'02x_Accelerator_Catalog'!$B$2:$B$11,0)),"purpose_or_unbenchmarked")</x:f>
        <x:v>purpose_or_unbenchmarked</x:v>
      </x:c>
      <x:c r="H167" s="28" t="n">
        <x:f>SUMIFS('02c_AI_CSP_Normalized'!$N$2:$N$305,'02c_AI_CSP_Normalized'!$B$2:$B$305,B167,'02c_AI_CSP_Normalized'!$C$2:$C$305,C167,'02c_AI_CSP_Normalized'!$D$2:$D$305,D167,'02c_AI_CSP_Normalized'!$E$2:$E$305,E167)</x:f>
        <x:v>2131.0169491525426</x:v>
      </x:c>
      <x:c r="I167" s="6" t="n">
        <x:f>SUMIFS('02b_CSP_Accelerator_Mix'!$H$2:$H$573,'02b_CSP_Accelerator_Mix'!$B$2:$B$573,B167,'02b_CSP_Accelerator_Mix'!$C$2:$C$573,E167,'02b_CSP_Accelerator_Mix'!$D$2:$D$573,D167,'02b_CSP_Accelerator_Mix'!$E$2:$E$573,F167)</x:f>
        <x:v>0.73159836</x:v>
      </x:c>
      <x:c r="J167" s="28" t="n">
        <x:f>H167*I167</x:f>
        <x:v>1559.0485051322034</x:v>
      </x:c>
      <x:c r="K167" s="8" t="str">
        <x:f>IFERROR(INDEX('02x_Accelerator_Catalog'!$D$2:$D$11,MATCH(F167,'02x_Accelerator_Catalog'!$B$2:$B$11,0)),"")</x:f>
      </x:c>
      <x:c r="L167" s="7" t="str">
        <x:f>IF(K167&gt;0,J167*1000/K167,"")</x:f>
      </x:c>
      <x:c r="M167" s="5" t="inlineStr">
        <x:is>
          <x:t xml:space="preserve">epoch_csp_chip_quantity_latest</x:t>
        </x:is>
      </x:c>
      <x:c r="N167" s="5" t="inlineStr">
        <x:is>
          <x:t xml:space="preserve">Extensible long-format output: add a new accelerator row in 02b and map it in 02x_Accelerator_Catalog to extend this table.</x:t>
        </x:is>
      </x:c>
    </x:row>
    <x:row r="168">
      <x:c r="A168" s="5" t="str">
        <x:f>B168&amp;"|"&amp;C168&amp;"|"&amp;D168&amp;"|"&amp;E168&amp;"|"&amp;F168</x:f>
        <x:v>Bull|Google|2028|Google|B200/B300 class</x:v>
      </x:c>
      <x:c r="B168" s="5" t="inlineStr">
        <x:is>
          <x:t xml:space="preserve">Bull</x:t>
        </x:is>
      </x:c>
      <x:c r="C168" s="5" t="inlineStr">
        <x:is>
          <x:t xml:space="preserve">Google</x:t>
        </x:is>
      </x:c>
      <x:c r="D168" s="5" t="n">
        <x:v>2028</x:v>
      </x:c>
      <x:c r="E168" s="5" t="inlineStr">
        <x:is>
          <x:t xml:space="preserve">Google</x:t>
        </x:is>
      </x:c>
      <x:c r="F168" s="5" t="inlineStr">
        <x:is>
          <x:t xml:space="preserve">B200/B300 class</x:t>
        </x:is>
      </x:c>
      <x:c r="G168" s="5" t="str">
        <x:f>IFERROR(INDEX('02x_Accelerator_Catalog'!$C$2:$C$11,MATCH(F168,'02x_Accelerator_Catalog'!$B$2:$B$11,0)),"purpose_or_unbenchmarked")</x:f>
        <x:v>b200_reference</x:v>
      </x:c>
      <x:c r="H168" s="28" t="n">
        <x:f>SUMIFS('02c_AI_CSP_Normalized'!$N$2:$N$305,'02c_AI_CSP_Normalized'!$B$2:$B$305,B168,'02c_AI_CSP_Normalized'!$C$2:$C$305,C168,'02c_AI_CSP_Normalized'!$D$2:$D$305,D168,'02c_AI_CSP_Normalized'!$E$2:$E$305,E168)</x:f>
        <x:v>2619.5661016949157</x:v>
      </x:c>
      <x:c r="I168" s="6" t="n">
        <x:f>SUMIFS('02b_CSP_Accelerator_Mix'!$H$2:$H$573,'02b_CSP_Accelerator_Mix'!$B$2:$B$573,B168,'02b_CSP_Accelerator_Mix'!$C$2:$C$573,E168,'02b_CSP_Accelerator_Mix'!$D$2:$D$573,D168,'02b_CSP_Accelerator_Mix'!$E$2:$E$573,F168)</x:f>
        <x:v>0.08881066</x:v>
      </x:c>
      <x:c r="J168" s="28" t="n">
        <x:f>H168*I168</x:f>
        <x:v>232.6453944051526</x:v>
      </x:c>
      <x:c r="K168" s="8" t="n">
        <x:f>IFERROR(INDEX('02x_Accelerator_Catalog'!$D$2:$D$11,MATCH(F168,'02x_Accelerator_Catalog'!$B$2:$B$11,0)),"")</x:f>
        <x:v>2.17</x:v>
      </x:c>
      <x:c r="L168" s="7" t="n">
        <x:f>IF(K168&gt;0,J168*1000/K168,"")</x:f>
        <x:v>107209.85917288138</x:v>
      </x:c>
      <x:c r="M168" s="5" t="inlineStr">
        <x:is>
          <x:t xml:space="preserve">epoch_csp_chip_quantity_latest</x:t>
        </x:is>
      </x:c>
      <x:c r="N168" s="5" t="inlineStr">
        <x:is>
          <x:t xml:space="preserve">Extensible long-format output: add a new accelerator row in 02b and map it in 02x_Accelerator_Catalog to extend this table.</x:t>
        </x:is>
      </x:c>
    </x:row>
    <x:row r="169">
      <x:c r="A169" s="5" t="str">
        <x:f>B169&amp;"|"&amp;C169&amp;"|"&amp;D169&amp;"|"&amp;E169&amp;"|"&amp;F169</x:f>
        <x:v>Bull|Google|2028|Google|R200/R300 future</x:v>
      </x:c>
      <x:c r="B169" s="5" t="inlineStr">
        <x:is>
          <x:t xml:space="preserve">Bull</x:t>
        </x:is>
      </x:c>
      <x:c r="C169" s="5" t="inlineStr">
        <x:is>
          <x:t xml:space="preserve">Google</x:t>
        </x:is>
      </x:c>
      <x:c r="D169" s="5" t="n">
        <x:v>2028</x:v>
      </x:c>
      <x:c r="E169" s="5" t="inlineStr">
        <x:is>
          <x:t xml:space="preserve">Google</x:t>
        </x:is>
      </x:c>
      <x:c r="F169" s="5" t="inlineStr">
        <x:is>
          <x:t xml:space="preserve">R200/R300 future</x:t>
        </x:is>
      </x:c>
      <x:c r="G169" s="5" t="str">
        <x:f>IFERROR(INDEX('02x_Accelerator_Catalog'!$C$2:$C$11,MATCH(F169,'02x_Accelerator_Catalog'!$B$2:$B$11,0)),"purpose_or_unbenchmarked")</x:f>
        <x:v>purpose_or_unbenchmarked</x:v>
      </x:c>
      <x:c r="H169" s="28" t="n">
        <x:f>SUMIFS('02c_AI_CSP_Normalized'!$N$2:$N$305,'02c_AI_CSP_Normalized'!$B$2:$B$305,B169,'02c_AI_CSP_Normalized'!$C$2:$C$305,C169,'02c_AI_CSP_Normalized'!$D$2:$D$305,D169,'02c_AI_CSP_Normalized'!$E$2:$E$305,E169)</x:f>
        <x:v>2619.5661016949157</x:v>
      </x:c>
      <x:c r="I169" s="6" t="n">
        <x:f>SUMIFS('02b_CSP_Accelerator_Mix'!$H$2:$H$573,'02b_CSP_Accelerator_Mix'!$B$2:$B$573,B169,'02b_CSP_Accelerator_Mix'!$C$2:$C$573,E169,'02b_CSP_Accelerator_Mix'!$D$2:$D$573,D169,'02b_CSP_Accelerator_Mix'!$E$2:$E$573,F169)</x:f>
        <x:v>0.17959098</x:v>
      </x:c>
      <x:c r="J169" s="28" t="n">
        <x:f>H169*I169</x:f>
        <x:v>470.4504433781696</x:v>
      </x:c>
      <x:c r="K169" s="8" t="str">
        <x:f>IFERROR(INDEX('02x_Accelerator_Catalog'!$D$2:$D$11,MATCH(F169,'02x_Accelerator_Catalog'!$B$2:$B$11,0)),"")</x:f>
      </x:c>
      <x:c r="L169" s="7" t="str">
        <x:f>IF(K169&gt;0,J169*1000/K169,"")</x:f>
      </x:c>
      <x:c r="M169" s="5" t="inlineStr">
        <x:is>
          <x:t xml:space="preserve">epoch_csp_chip_quantity_latest</x:t>
        </x:is>
      </x:c>
      <x:c r="N169" s="5" t="inlineStr">
        <x:is>
          <x:t xml:space="preserve">Extensible long-format output: add a new accelerator row in 02b and map it in 02x_Accelerator_Catalog to extend this table.</x:t>
        </x:is>
      </x:c>
    </x:row>
    <x:row r="170">
      <x:c r="A170" s="5" t="str">
        <x:f>B170&amp;"|"&amp;C170&amp;"|"&amp;D170&amp;"|"&amp;E170&amp;"|"&amp;F170</x:f>
        <x:v>Bull|Google|2028|Google|TPU</x:v>
      </x:c>
      <x:c r="B170" s="5" t="inlineStr">
        <x:is>
          <x:t xml:space="preserve">Bull</x:t>
        </x:is>
      </x:c>
      <x:c r="C170" s="5" t="inlineStr">
        <x:is>
          <x:t xml:space="preserve">Google</x:t>
        </x:is>
      </x:c>
      <x:c r="D170" s="5" t="n">
        <x:v>2028</x:v>
      </x:c>
      <x:c r="E170" s="5" t="inlineStr">
        <x:is>
          <x:t xml:space="preserve">Google</x:t>
        </x:is>
      </x:c>
      <x:c r="F170" s="5" t="inlineStr">
        <x:is>
          <x:t xml:space="preserve">TPU</x:t>
        </x:is>
      </x:c>
      <x:c r="G170" s="5" t="str">
        <x:f>IFERROR(INDEX('02x_Accelerator_Catalog'!$C$2:$C$11,MATCH(F170,'02x_Accelerator_Catalog'!$B$2:$B$11,0)),"purpose_or_unbenchmarked")</x:f>
        <x:v>purpose_or_unbenchmarked</x:v>
      </x:c>
      <x:c r="H170" s="28" t="n">
        <x:f>SUMIFS('02c_AI_CSP_Normalized'!$N$2:$N$305,'02c_AI_CSP_Normalized'!$B$2:$B$305,B170,'02c_AI_CSP_Normalized'!$C$2:$C$305,C170,'02c_AI_CSP_Normalized'!$D$2:$D$305,D170,'02c_AI_CSP_Normalized'!$E$2:$E$305,E170)</x:f>
        <x:v>2619.5661016949157</x:v>
      </x:c>
      <x:c r="I170" s="6" t="n">
        <x:f>SUMIFS('02b_CSP_Accelerator_Mix'!$H$2:$H$573,'02b_CSP_Accelerator_Mix'!$B$2:$B$573,B170,'02b_CSP_Accelerator_Mix'!$C$2:$C$573,E170,'02b_CSP_Accelerator_Mix'!$D$2:$D$573,D170,'02b_CSP_Accelerator_Mix'!$E$2:$E$573,F170)</x:f>
        <x:v>0.73159836</x:v>
      </x:c>
      <x:c r="J170" s="28" t="n">
        <x:f>H170*I170</x:f>
        <x:v>1916.4702639115935</x:v>
      </x:c>
      <x:c r="K170" s="8" t="str">
        <x:f>IFERROR(INDEX('02x_Accelerator_Catalog'!$D$2:$D$11,MATCH(F170,'02x_Accelerator_Catalog'!$B$2:$B$11,0)),"")</x:f>
      </x:c>
      <x:c r="L170" s="7" t="str">
        <x:f>IF(K170&gt;0,J170*1000/K170,"")</x:f>
      </x:c>
      <x:c r="M170" s="5" t="inlineStr">
        <x:is>
          <x:t xml:space="preserve">epoch_csp_chip_quantity_latest</x:t>
        </x:is>
      </x:c>
      <x:c r="N170" s="5" t="inlineStr">
        <x:is>
          <x:t xml:space="preserve">Extensible long-format output: add a new accelerator row in 02b and map it in 02x_Accelerator_Catalog to extend this table.</x:t>
        </x:is>
      </x:c>
    </x:row>
    <x:row r="171">
      <x:c r="A171" s="5" t="str">
        <x:f>B171&amp;"|"&amp;C171&amp;"|"&amp;D171&amp;"|"&amp;E171&amp;"|"&amp;F171</x:f>
        <x:v>Grid-Constrained / Efficiency-Upside|Google|2028|Google|B200/B300 class</x:v>
      </x:c>
      <x:c r="B171" s="5" t="inlineStr">
        <x:is>
          <x:t xml:space="preserve">Grid-Constrained / Efficiency-Upside</x:t>
        </x:is>
      </x:c>
      <x:c r="C171" s="5" t="inlineStr">
        <x:is>
          <x:t xml:space="preserve">Google</x:t>
        </x:is>
      </x:c>
      <x:c r="D171" s="5" t="n">
        <x:v>2028</x:v>
      </x:c>
      <x:c r="E171" s="5" t="inlineStr">
        <x:is>
          <x:t xml:space="preserve">Google</x:t>
        </x:is>
      </x:c>
      <x:c r="F171" s="5" t="inlineStr">
        <x:is>
          <x:t xml:space="preserve">B200/B300 class</x:t>
        </x:is>
      </x:c>
      <x:c r="G171" s="5" t="str">
        <x:f>IFERROR(INDEX('02x_Accelerator_Catalog'!$C$2:$C$11,MATCH(F171,'02x_Accelerator_Catalog'!$B$2:$B$11,0)),"purpose_or_unbenchmarked")</x:f>
        <x:v>b200_reference</x:v>
      </x:c>
      <x:c r="H171" s="28" t="n">
        <x:f>SUMIFS('02c_AI_CSP_Normalized'!$N$2:$N$305,'02c_AI_CSP_Normalized'!$B$2:$B$305,B171,'02c_AI_CSP_Normalized'!$C$2:$C$305,C171,'02c_AI_CSP_Normalized'!$D$2:$D$305,D171,'02c_AI_CSP_Normalized'!$E$2:$E$305,E171)</x:f>
        <x:v>1785.3559322033898</x:v>
      </x:c>
      <x:c r="I171" s="6" t="n">
        <x:f>SUMIFS('02b_CSP_Accelerator_Mix'!$H$2:$H$573,'02b_CSP_Accelerator_Mix'!$B$2:$B$573,B171,'02b_CSP_Accelerator_Mix'!$C$2:$C$573,E171,'02b_CSP_Accelerator_Mix'!$D$2:$D$573,D171,'02b_CSP_Accelerator_Mix'!$E$2:$E$573,F171)</x:f>
        <x:v>0.08881066</x:v>
      </x:c>
      <x:c r="J171" s="28" t="n">
        <x:f>H171*I171</x:f>
        <x:v>158.5586386738983</x:v>
      </x:c>
      <x:c r="K171" s="8" t="n">
        <x:f>IFERROR(INDEX('02x_Accelerator_Catalog'!$D$2:$D$11,MATCH(F171,'02x_Accelerator_Catalog'!$B$2:$B$11,0)),"")</x:f>
        <x:v>2.17</x:v>
      </x:c>
      <x:c r="L171" s="7" t="n">
        <x:f>IF(K171&gt;0,J171*1000/K171,"")</x:f>
        <x:v>73068.49708474576</x:v>
      </x:c>
      <x:c r="M171" s="5" t="inlineStr">
        <x:is>
          <x:t xml:space="preserve">epoch_csp_chip_quantity_latest</x:t>
        </x:is>
      </x:c>
      <x:c r="N171" s="5" t="inlineStr">
        <x:is>
          <x:t xml:space="preserve">Extensible long-format output: add a new accelerator row in 02b and map it in 02x_Accelerator_Catalog to extend this table.</x:t>
        </x:is>
      </x:c>
    </x:row>
    <x:row r="172">
      <x:c r="A172" s="5" t="str">
        <x:f>B172&amp;"|"&amp;C172&amp;"|"&amp;D172&amp;"|"&amp;E172&amp;"|"&amp;F172</x:f>
        <x:v>Grid-Constrained / Efficiency-Upside|Google|2028|Google|R200/R300 future</x:v>
      </x:c>
      <x:c r="B172" s="5" t="inlineStr">
        <x:is>
          <x:t xml:space="preserve">Grid-Constrained / Efficiency-Upside</x:t>
        </x:is>
      </x:c>
      <x:c r="C172" s="5" t="inlineStr">
        <x:is>
          <x:t xml:space="preserve">Google</x:t>
        </x:is>
      </x:c>
      <x:c r="D172" s="5" t="n">
        <x:v>2028</x:v>
      </x:c>
      <x:c r="E172" s="5" t="inlineStr">
        <x:is>
          <x:t xml:space="preserve">Google</x:t>
        </x:is>
      </x:c>
      <x:c r="F172" s="5" t="inlineStr">
        <x:is>
          <x:t xml:space="preserve">R200/R300 future</x:t>
        </x:is>
      </x:c>
      <x:c r="G172" s="5" t="str">
        <x:f>IFERROR(INDEX('02x_Accelerator_Catalog'!$C$2:$C$11,MATCH(F172,'02x_Accelerator_Catalog'!$B$2:$B$11,0)),"purpose_or_unbenchmarked")</x:f>
        <x:v>purpose_or_unbenchmarked</x:v>
      </x:c>
      <x:c r="H172" s="28" t="n">
        <x:f>SUMIFS('02c_AI_CSP_Normalized'!$N$2:$N$305,'02c_AI_CSP_Normalized'!$B$2:$B$305,B172,'02c_AI_CSP_Normalized'!$C$2:$C$305,C172,'02c_AI_CSP_Normalized'!$D$2:$D$305,D172,'02c_AI_CSP_Normalized'!$E$2:$E$305,E172)</x:f>
        <x:v>1785.3559322033898</x:v>
      </x:c>
      <x:c r="I172" s="6" t="n">
        <x:f>SUMIFS('02b_CSP_Accelerator_Mix'!$H$2:$H$573,'02b_CSP_Accelerator_Mix'!$B$2:$B$573,B172,'02b_CSP_Accelerator_Mix'!$C$2:$C$573,E172,'02b_CSP_Accelerator_Mix'!$D$2:$D$573,D172,'02b_CSP_Accelerator_Mix'!$E$2:$E$573,F172)</x:f>
        <x:v>0.17959098</x:v>
      </x:c>
      <x:c r="J172" s="28" t="n">
        <x:f>H172*I172</x:f>
        <x:v>320.63382151322037</x:v>
      </x:c>
      <x:c r="K172" s="8" t="str">
        <x:f>IFERROR(INDEX('02x_Accelerator_Catalog'!$D$2:$D$11,MATCH(F172,'02x_Accelerator_Catalog'!$B$2:$B$11,0)),"")</x:f>
      </x:c>
      <x:c r="L172" s="7" t="str">
        <x:f>IF(K172&gt;0,J172*1000/K172,"")</x:f>
      </x:c>
      <x:c r="M172" s="5" t="inlineStr">
        <x:is>
          <x:t xml:space="preserve">epoch_csp_chip_quantity_latest</x:t>
        </x:is>
      </x:c>
      <x:c r="N172" s="5" t="inlineStr">
        <x:is>
          <x:t xml:space="preserve">Extensible long-format output: add a new accelerator row in 02b and map it in 02x_Accelerator_Catalog to extend this table.</x:t>
        </x:is>
      </x:c>
    </x:row>
    <x:row r="173">
      <x:c r="A173" s="5" t="str">
        <x:f>B173&amp;"|"&amp;C173&amp;"|"&amp;D173&amp;"|"&amp;E173&amp;"|"&amp;F173</x:f>
        <x:v>Grid-Constrained / Efficiency-Upside|Google|2028|Google|TPU</x:v>
      </x:c>
      <x:c r="B173" s="5" t="inlineStr">
        <x:is>
          <x:t xml:space="preserve">Grid-Constrained / Efficiency-Upside</x:t>
        </x:is>
      </x:c>
      <x:c r="C173" s="5" t="inlineStr">
        <x:is>
          <x:t xml:space="preserve">Google</x:t>
        </x:is>
      </x:c>
      <x:c r="D173" s="5" t="n">
        <x:v>2028</x:v>
      </x:c>
      <x:c r="E173" s="5" t="inlineStr">
        <x:is>
          <x:t xml:space="preserve">Google</x:t>
        </x:is>
      </x:c>
      <x:c r="F173" s="5" t="inlineStr">
        <x:is>
          <x:t xml:space="preserve">TPU</x:t>
        </x:is>
      </x:c>
      <x:c r="G173" s="5" t="str">
        <x:f>IFERROR(INDEX('02x_Accelerator_Catalog'!$C$2:$C$11,MATCH(F173,'02x_Accelerator_Catalog'!$B$2:$B$11,0)),"purpose_or_unbenchmarked")</x:f>
        <x:v>purpose_or_unbenchmarked</x:v>
      </x:c>
      <x:c r="H173" s="28" t="n">
        <x:f>SUMIFS('02c_AI_CSP_Normalized'!$N$2:$N$305,'02c_AI_CSP_Normalized'!$B$2:$B$305,B173,'02c_AI_CSP_Normalized'!$C$2:$C$305,C173,'02c_AI_CSP_Normalized'!$D$2:$D$305,D173,'02c_AI_CSP_Normalized'!$E$2:$E$305,E173)</x:f>
        <x:v>1785.3559322033898</x:v>
      </x:c>
      <x:c r="I173" s="6" t="n">
        <x:f>SUMIFS('02b_CSP_Accelerator_Mix'!$H$2:$H$573,'02b_CSP_Accelerator_Mix'!$B$2:$B$573,B173,'02b_CSP_Accelerator_Mix'!$C$2:$C$573,E173,'02b_CSP_Accelerator_Mix'!$D$2:$D$573,D173,'02b_CSP_Accelerator_Mix'!$E$2:$E$573,F173)</x:f>
        <x:v>0.73159836</x:v>
      </x:c>
      <x:c r="J173" s="28" t="n">
        <x:f>H173*I173</x:f>
        <x:v>1306.1634720162713</x:v>
      </x:c>
      <x:c r="K173" s="8" t="str">
        <x:f>IFERROR(INDEX('02x_Accelerator_Catalog'!$D$2:$D$11,MATCH(F173,'02x_Accelerator_Catalog'!$B$2:$B$11,0)),"")</x:f>
      </x:c>
      <x:c r="L173" s="7" t="str">
        <x:f>IF(K173&gt;0,J173*1000/K173,"")</x:f>
      </x:c>
      <x:c r="M173" s="5" t="inlineStr">
        <x:is>
          <x:t xml:space="preserve">epoch_csp_chip_quantity_latest</x:t>
        </x:is>
      </x:c>
      <x:c r="N173" s="5" t="inlineStr">
        <x:is>
          <x:t xml:space="preserve">Extensible long-format output: add a new accelerator row in 02b and map it in 02x_Accelerator_Catalog to extend this table.</x:t>
        </x:is>
      </x:c>
    </x:row>
    <x:row r="174">
      <x:c r="A174" s="5" t="str">
        <x:f>B174&amp;"|"&amp;C174&amp;"|"&amp;D174&amp;"|"&amp;E174&amp;"|"&amp;F174</x:f>
        <x:v>Bear|Google|2029|Google|B200/B300 class</x:v>
      </x:c>
      <x:c r="B174" s="5" t="inlineStr">
        <x:is>
          <x:t xml:space="preserve">Bear</x:t>
        </x:is>
      </x:c>
      <x:c r="C174" s="5" t="inlineStr">
        <x:is>
          <x:t xml:space="preserve">Google</x:t>
        </x:is>
      </x:c>
      <x:c r="D174" s="5" t="n">
        <x:v>2029</x:v>
      </x:c>
      <x:c r="E174" s="5" t="inlineStr">
        <x:is>
          <x:t xml:space="preserve">Google</x:t>
        </x:is>
      </x:c>
      <x:c r="F174" s="5" t="inlineStr">
        <x:is>
          <x:t xml:space="preserve">B200/B300 class</x:t>
        </x:is>
      </x:c>
      <x:c r="G174" s="5" t="str">
        <x:f>IFERROR(INDEX('02x_Accelerator_Catalog'!$C$2:$C$11,MATCH(F174,'02x_Accelerator_Catalog'!$B$2:$B$11,0)),"purpose_or_unbenchmarked")</x:f>
        <x:v>b200_reference</x:v>
      </x:c>
      <x:c r="H174" s="28" t="n">
        <x:f>SUMIFS('02c_AI_CSP_Normalized'!$N$2:$N$305,'02c_AI_CSP_Normalized'!$B$2:$B$305,B174,'02c_AI_CSP_Normalized'!$C$2:$C$305,C174,'02c_AI_CSP_Normalized'!$D$2:$D$305,D174,'02c_AI_CSP_Normalized'!$E$2:$E$305,E174)</x:f>
        <x:v>2063.4642614038985</x:v>
      </x:c>
      <x:c r="I174" s="6" t="n">
        <x:f>SUMIFS('02b_CSP_Accelerator_Mix'!$H$2:$H$573,'02b_CSP_Accelerator_Mix'!$B$2:$B$573,B174,'02b_CSP_Accelerator_Mix'!$C$2:$C$573,E174,'02b_CSP_Accelerator_Mix'!$D$2:$D$573,D174,'02b_CSP_Accelerator_Mix'!$E$2:$E$573,F174)</x:f>
        <x:v>0.08881066</x:v>
      </x:c>
      <x:c r="J174" s="28" t="n">
        <x:f>H174*I174</x:f>
        <x:v>183.25762294169274</x:v>
      </x:c>
      <x:c r="K174" s="8" t="n">
        <x:f>IFERROR(INDEX('02x_Accelerator_Catalog'!$D$2:$D$11,MATCH(F174,'02x_Accelerator_Catalog'!$B$2:$B$11,0)),"")</x:f>
        <x:v>2.17</x:v>
      </x:c>
      <x:c r="L174" s="7" t="n">
        <x:f>IF(K174&gt;0,J174*1000/K174,"")</x:f>
        <x:v>84450.51748465103</x:v>
      </x:c>
      <x:c r="M174" s="5" t="inlineStr">
        <x:is>
          <x:t xml:space="preserve">epoch_csp_chip_quantity_latest</x:t>
        </x:is>
      </x:c>
      <x:c r="N174" s="5" t="inlineStr">
        <x:is>
          <x:t xml:space="preserve">Extensible long-format output: add a new accelerator row in 02b and map it in 02x_Accelerator_Catalog to extend this table.</x:t>
        </x:is>
      </x:c>
    </x:row>
    <x:row r="175">
      <x:c r="A175" s="5" t="str">
        <x:f>B175&amp;"|"&amp;C175&amp;"|"&amp;D175&amp;"|"&amp;E175&amp;"|"&amp;F175</x:f>
        <x:v>Bear|Google|2029|Google|R200/R300 future</x:v>
      </x:c>
      <x:c r="B175" s="5" t="inlineStr">
        <x:is>
          <x:t xml:space="preserve">Bear</x:t>
        </x:is>
      </x:c>
      <x:c r="C175" s="5" t="inlineStr">
        <x:is>
          <x:t xml:space="preserve">Google</x:t>
        </x:is>
      </x:c>
      <x:c r="D175" s="5" t="n">
        <x:v>2029</x:v>
      </x:c>
      <x:c r="E175" s="5" t="inlineStr">
        <x:is>
          <x:t xml:space="preserve">Google</x:t>
        </x:is>
      </x:c>
      <x:c r="F175" s="5" t="inlineStr">
        <x:is>
          <x:t xml:space="preserve">R200/R300 future</x:t>
        </x:is>
      </x:c>
      <x:c r="G175" s="5" t="str">
        <x:f>IFERROR(INDEX('02x_Accelerator_Catalog'!$C$2:$C$11,MATCH(F175,'02x_Accelerator_Catalog'!$B$2:$B$11,0)),"purpose_or_unbenchmarked")</x:f>
        <x:v>purpose_or_unbenchmarked</x:v>
      </x:c>
      <x:c r="H175" s="28" t="n">
        <x:f>SUMIFS('02c_AI_CSP_Normalized'!$N$2:$N$305,'02c_AI_CSP_Normalized'!$B$2:$B$305,B175,'02c_AI_CSP_Normalized'!$C$2:$C$305,C175,'02c_AI_CSP_Normalized'!$D$2:$D$305,D175,'02c_AI_CSP_Normalized'!$E$2:$E$305,E175)</x:f>
        <x:v>2063.4642614038985</x:v>
      </x:c>
      <x:c r="I175" s="6" t="n">
        <x:f>SUMIFS('02b_CSP_Accelerator_Mix'!$H$2:$H$573,'02b_CSP_Accelerator_Mix'!$B$2:$B$573,B175,'02b_CSP_Accelerator_Mix'!$C$2:$C$573,E175,'02b_CSP_Accelerator_Mix'!$D$2:$D$573,D175,'02b_CSP_Accelerator_Mix'!$E$2:$E$573,F175)</x:f>
        <x:v>0.17959098</x:v>
      </x:c>
      <x:c r="J175" s="28" t="n">
        <x:f>H175*I175</x:f>
        <x:v>370.57956890050235</x:v>
      </x:c>
      <x:c r="K175" s="8" t="str">
        <x:f>IFERROR(INDEX('02x_Accelerator_Catalog'!$D$2:$D$11,MATCH(F175,'02x_Accelerator_Catalog'!$B$2:$B$11,0)),"")</x:f>
      </x:c>
      <x:c r="L175" s="7" t="str">
        <x:f>IF(K175&gt;0,J175*1000/K175,"")</x:f>
      </x:c>
      <x:c r="M175" s="5" t="inlineStr">
        <x:is>
          <x:t xml:space="preserve">epoch_csp_chip_quantity_latest</x:t>
        </x:is>
      </x:c>
      <x:c r="N175" s="5" t="inlineStr">
        <x:is>
          <x:t xml:space="preserve">Extensible long-format output: add a new accelerator row in 02b and map it in 02x_Accelerator_Catalog to extend this table.</x:t>
        </x:is>
      </x:c>
    </x:row>
    <x:row r="176">
      <x:c r="A176" s="5" t="str">
        <x:f>B176&amp;"|"&amp;C176&amp;"|"&amp;D176&amp;"|"&amp;E176&amp;"|"&amp;F176</x:f>
        <x:v>Bear|Google|2029|Google|TPU</x:v>
      </x:c>
      <x:c r="B176" s="5" t="inlineStr">
        <x:is>
          <x:t xml:space="preserve">Bear</x:t>
        </x:is>
      </x:c>
      <x:c r="C176" s="5" t="inlineStr">
        <x:is>
          <x:t xml:space="preserve">Google</x:t>
        </x:is>
      </x:c>
      <x:c r="D176" s="5" t="n">
        <x:v>2029</x:v>
      </x:c>
      <x:c r="E176" s="5" t="inlineStr">
        <x:is>
          <x:t xml:space="preserve">Google</x:t>
        </x:is>
      </x:c>
      <x:c r="F176" s="5" t="inlineStr">
        <x:is>
          <x:t xml:space="preserve">TPU</x:t>
        </x:is>
      </x:c>
      <x:c r="G176" s="5" t="str">
        <x:f>IFERROR(INDEX('02x_Accelerator_Catalog'!$C$2:$C$11,MATCH(F176,'02x_Accelerator_Catalog'!$B$2:$B$11,0)),"purpose_or_unbenchmarked")</x:f>
        <x:v>purpose_or_unbenchmarked</x:v>
      </x:c>
      <x:c r="H176" s="28" t="n">
        <x:f>SUMIFS('02c_AI_CSP_Normalized'!$N$2:$N$305,'02c_AI_CSP_Normalized'!$B$2:$B$305,B176,'02c_AI_CSP_Normalized'!$C$2:$C$305,C176,'02c_AI_CSP_Normalized'!$D$2:$D$305,D176,'02c_AI_CSP_Normalized'!$E$2:$E$305,E176)</x:f>
        <x:v>2063.4642614038985</x:v>
      </x:c>
      <x:c r="I176" s="6" t="n">
        <x:f>SUMIFS('02b_CSP_Accelerator_Mix'!$H$2:$H$573,'02b_CSP_Accelerator_Mix'!$B$2:$B$573,B176,'02b_CSP_Accelerator_Mix'!$C$2:$C$573,E176,'02b_CSP_Accelerator_Mix'!$D$2:$D$573,D176,'02b_CSP_Accelerator_Mix'!$E$2:$E$573,F176)</x:f>
        <x:v>0.73159836</x:v>
      </x:c>
      <x:c r="J176" s="28" t="n">
        <x:f>H176*I176</x:f>
        <x:v>1509.6270695617034</x:v>
      </x:c>
      <x:c r="K176" s="8" t="str">
        <x:f>IFERROR(INDEX('02x_Accelerator_Catalog'!$D$2:$D$11,MATCH(F176,'02x_Accelerator_Catalog'!$B$2:$B$11,0)),"")</x:f>
      </x:c>
      <x:c r="L176" s="7" t="str">
        <x:f>IF(K176&gt;0,J176*1000/K176,"")</x:f>
      </x:c>
      <x:c r="M176" s="5" t="inlineStr">
        <x:is>
          <x:t xml:space="preserve">epoch_csp_chip_quantity_latest</x:t>
        </x:is>
      </x:c>
      <x:c r="N176" s="5" t="inlineStr">
        <x:is>
          <x:t xml:space="preserve">Extensible long-format output: add a new accelerator row in 02b and map it in 02x_Accelerator_Catalog to extend this table.</x:t>
        </x:is>
      </x:c>
    </x:row>
    <x:row r="177">
      <x:c r="A177" s="5" t="str">
        <x:f>B177&amp;"|"&amp;C177&amp;"|"&amp;D177&amp;"|"&amp;E177&amp;"|"&amp;F177</x:f>
        <x:v>Base|Google|2029|Google|B200/B300 class</x:v>
      </x:c>
      <x:c r="B177" s="5" t="inlineStr">
        <x:is>
          <x:t xml:space="preserve">Base</x:t>
        </x:is>
      </x:c>
      <x:c r="C177" s="5" t="inlineStr">
        <x:is>
          <x:t xml:space="preserve">Google</x:t>
        </x:is>
      </x:c>
      <x:c r="D177" s="5" t="n">
        <x:v>2029</x:v>
      </x:c>
      <x:c r="E177" s="5" t="inlineStr">
        <x:is>
          <x:t xml:space="preserve">Google</x:t>
        </x:is>
      </x:c>
      <x:c r="F177" s="5" t="inlineStr">
        <x:is>
          <x:t xml:space="preserve">B200/B300 class</x:t>
        </x:is>
      </x:c>
      <x:c r="G177" s="5" t="str">
        <x:f>IFERROR(INDEX('02x_Accelerator_Catalog'!$C$2:$C$11,MATCH(F177,'02x_Accelerator_Catalog'!$B$2:$B$11,0)),"purpose_or_unbenchmarked")</x:f>
        <x:v>b200_reference</x:v>
      </x:c>
      <x:c r="H177" s="28" t="n">
        <x:f>SUMIFS('02c_AI_CSP_Normalized'!$N$2:$N$305,'02c_AI_CSP_Normalized'!$B$2:$B$305,B177,'02c_AI_CSP_Normalized'!$C$2:$C$305,C177,'02c_AI_CSP_Normalized'!$D$2:$D$305,D177,'02c_AI_CSP_Normalized'!$E$2:$E$305,E177)</x:f>
        <x:v>2852.579674901187</x:v>
      </x:c>
      <x:c r="I177" s="6" t="n">
        <x:f>SUMIFS('02b_CSP_Accelerator_Mix'!$H$2:$H$573,'02b_CSP_Accelerator_Mix'!$B$2:$B$573,B177,'02b_CSP_Accelerator_Mix'!$C$2:$C$573,E177,'02b_CSP_Accelerator_Mix'!$D$2:$D$573,D177,'02b_CSP_Accelerator_Mix'!$E$2:$E$573,F177)</x:f>
        <x:v>0.08881066</x:v>
      </x:c>
      <x:c r="J177" s="28" t="n">
        <x:f>H177*I177</x:f>
        <x:v>253.33948363055984</x:v>
      </x:c>
      <x:c r="K177" s="8" t="n">
        <x:f>IFERROR(INDEX('02x_Accelerator_Catalog'!$D$2:$D$11,MATCH(F177,'02x_Accelerator_Catalog'!$B$2:$B$11,0)),"")</x:f>
        <x:v>2.17</x:v>
      </x:c>
      <x:c r="L177" s="7" t="n">
        <x:f>IF(K177&gt;0,J177*1000/K177,"")</x:f>
        <x:v>116746.3058205345</x:v>
      </x:c>
      <x:c r="M177" s="5" t="inlineStr">
        <x:is>
          <x:t xml:space="preserve">epoch_csp_chip_quantity_latest</x:t>
        </x:is>
      </x:c>
      <x:c r="N177" s="5" t="inlineStr">
        <x:is>
          <x:t xml:space="preserve">Extensible long-format output: add a new accelerator row in 02b and map it in 02x_Accelerator_Catalog to extend this table.</x:t>
        </x:is>
      </x:c>
    </x:row>
    <x:row r="178">
      <x:c r="A178" s="5" t="str">
        <x:f>B178&amp;"|"&amp;C178&amp;"|"&amp;D178&amp;"|"&amp;E178&amp;"|"&amp;F178</x:f>
        <x:v>Base|Google|2029|Google|R200/R300 future</x:v>
      </x:c>
      <x:c r="B178" s="5" t="inlineStr">
        <x:is>
          <x:t xml:space="preserve">Base</x:t>
        </x:is>
      </x:c>
      <x:c r="C178" s="5" t="inlineStr">
        <x:is>
          <x:t xml:space="preserve">Google</x:t>
        </x:is>
      </x:c>
      <x:c r="D178" s="5" t="n">
        <x:v>2029</x:v>
      </x:c>
      <x:c r="E178" s="5" t="inlineStr">
        <x:is>
          <x:t xml:space="preserve">Google</x:t>
        </x:is>
      </x:c>
      <x:c r="F178" s="5" t="inlineStr">
        <x:is>
          <x:t xml:space="preserve">R200/R300 future</x:t>
        </x:is>
      </x:c>
      <x:c r="G178" s="5" t="str">
        <x:f>IFERROR(INDEX('02x_Accelerator_Catalog'!$C$2:$C$11,MATCH(F178,'02x_Accelerator_Catalog'!$B$2:$B$11,0)),"purpose_or_unbenchmarked")</x:f>
        <x:v>purpose_or_unbenchmarked</x:v>
      </x:c>
      <x:c r="H178" s="28" t="n">
        <x:f>SUMIFS('02c_AI_CSP_Normalized'!$N$2:$N$305,'02c_AI_CSP_Normalized'!$B$2:$B$305,B178,'02c_AI_CSP_Normalized'!$C$2:$C$305,C178,'02c_AI_CSP_Normalized'!$D$2:$D$305,D178,'02c_AI_CSP_Normalized'!$E$2:$E$305,E178)</x:f>
        <x:v>2852.579674901187</x:v>
      </x:c>
      <x:c r="I178" s="6" t="n">
        <x:f>SUMIFS('02b_CSP_Accelerator_Mix'!$H$2:$H$573,'02b_CSP_Accelerator_Mix'!$B$2:$B$573,B178,'02b_CSP_Accelerator_Mix'!$C$2:$C$573,E178,'02b_CSP_Accelerator_Mix'!$D$2:$D$573,D178,'02b_CSP_Accelerator_Mix'!$E$2:$E$573,F178)</x:f>
        <x:v>0.17959098</x:v>
      </x:c>
      <x:c r="J178" s="28" t="n">
        <x:f>H178*I178</x:f>
        <x:v>512.2975793435857</x:v>
      </x:c>
      <x:c r="K178" s="8" t="str">
        <x:f>IFERROR(INDEX('02x_Accelerator_Catalog'!$D$2:$D$11,MATCH(F178,'02x_Accelerator_Catalog'!$B$2:$B$11,0)),"")</x:f>
      </x:c>
      <x:c r="L178" s="7" t="str">
        <x:f>IF(K178&gt;0,J178*1000/K178,"")</x:f>
      </x:c>
      <x:c r="M178" s="5" t="inlineStr">
        <x:is>
          <x:t xml:space="preserve">epoch_csp_chip_quantity_latest</x:t>
        </x:is>
      </x:c>
      <x:c r="N178" s="5" t="inlineStr">
        <x:is>
          <x:t xml:space="preserve">Extensible long-format output: add a new accelerator row in 02b and map it in 02x_Accelerator_Catalog to extend this table.</x:t>
        </x:is>
      </x:c>
    </x:row>
    <x:row r="179">
      <x:c r="A179" s="5" t="str">
        <x:f>B179&amp;"|"&amp;C179&amp;"|"&amp;D179&amp;"|"&amp;E179&amp;"|"&amp;F179</x:f>
        <x:v>Base|Google|2029|Google|TPU</x:v>
      </x:c>
      <x:c r="B179" s="5" t="inlineStr">
        <x:is>
          <x:t xml:space="preserve">Base</x:t>
        </x:is>
      </x:c>
      <x:c r="C179" s="5" t="inlineStr">
        <x:is>
          <x:t xml:space="preserve">Google</x:t>
        </x:is>
      </x:c>
      <x:c r="D179" s="5" t="n">
        <x:v>2029</x:v>
      </x:c>
      <x:c r="E179" s="5" t="inlineStr">
        <x:is>
          <x:t xml:space="preserve">Google</x:t>
        </x:is>
      </x:c>
      <x:c r="F179" s="5" t="inlineStr">
        <x:is>
          <x:t xml:space="preserve">TPU</x:t>
        </x:is>
      </x:c>
      <x:c r="G179" s="5" t="str">
        <x:f>IFERROR(INDEX('02x_Accelerator_Catalog'!$C$2:$C$11,MATCH(F179,'02x_Accelerator_Catalog'!$B$2:$B$11,0)),"purpose_or_unbenchmarked")</x:f>
        <x:v>purpose_or_unbenchmarked</x:v>
      </x:c>
      <x:c r="H179" s="28" t="n">
        <x:f>SUMIFS('02c_AI_CSP_Normalized'!$N$2:$N$305,'02c_AI_CSP_Normalized'!$B$2:$B$305,B179,'02c_AI_CSP_Normalized'!$C$2:$C$305,C179,'02c_AI_CSP_Normalized'!$D$2:$D$305,D179,'02c_AI_CSP_Normalized'!$E$2:$E$305,E179)</x:f>
        <x:v>2852.579674901187</x:v>
      </x:c>
      <x:c r="I179" s="6" t="n">
        <x:f>SUMIFS('02b_CSP_Accelerator_Mix'!$H$2:$H$573,'02b_CSP_Accelerator_Mix'!$B$2:$B$573,B179,'02b_CSP_Accelerator_Mix'!$C$2:$C$573,E179,'02b_CSP_Accelerator_Mix'!$D$2:$D$573,D179,'02b_CSP_Accelerator_Mix'!$E$2:$E$573,F179)</x:f>
        <x:v>0.73159836</x:v>
      </x:c>
      <x:c r="J179" s="28" t="n">
        <x:f>H179*I179</x:f>
        <x:v>2086.9426119270415</x:v>
      </x:c>
      <x:c r="K179" s="8" t="str">
        <x:f>IFERROR(INDEX('02x_Accelerator_Catalog'!$D$2:$D$11,MATCH(F179,'02x_Accelerator_Catalog'!$B$2:$B$11,0)),"")</x:f>
      </x:c>
      <x:c r="L179" s="7" t="str">
        <x:f>IF(K179&gt;0,J179*1000/K179,"")</x:f>
      </x:c>
      <x:c r="M179" s="5" t="inlineStr">
        <x:is>
          <x:t xml:space="preserve">epoch_csp_chip_quantity_latest</x:t>
        </x:is>
      </x:c>
      <x:c r="N179" s="5" t="inlineStr">
        <x:is>
          <x:t xml:space="preserve">Extensible long-format output: add a new accelerator row in 02b and map it in 02x_Accelerator_Catalog to extend this table.</x:t>
        </x:is>
      </x:c>
    </x:row>
    <x:row r="180">
      <x:c r="A180" s="5" t="str">
        <x:f>B180&amp;"|"&amp;C180&amp;"|"&amp;D180&amp;"|"&amp;E180&amp;"|"&amp;F180</x:f>
        <x:v>Bull|Google|2029|Google|B200/B300 class</x:v>
      </x:c>
      <x:c r="B180" s="5" t="inlineStr">
        <x:is>
          <x:t xml:space="preserve">Bull</x:t>
        </x:is>
      </x:c>
      <x:c r="C180" s="5" t="inlineStr">
        <x:is>
          <x:t xml:space="preserve">Google</x:t>
        </x:is>
      </x:c>
      <x:c r="D180" s="5" t="n">
        <x:v>2029</x:v>
      </x:c>
      <x:c r="E180" s="5" t="inlineStr">
        <x:is>
          <x:t xml:space="preserve">Google</x:t>
        </x:is>
      </x:c>
      <x:c r="F180" s="5" t="inlineStr">
        <x:is>
          <x:t xml:space="preserve">B200/B300 class</x:t>
        </x:is>
      </x:c>
      <x:c r="G180" s="5" t="str">
        <x:f>IFERROR(INDEX('02x_Accelerator_Catalog'!$C$2:$C$11,MATCH(F180,'02x_Accelerator_Catalog'!$B$2:$B$11,0)),"purpose_or_unbenchmarked")</x:f>
        <x:v>b200_reference</x:v>
      </x:c>
      <x:c r="H180" s="28" t="n">
        <x:f>SUMIFS('02c_AI_CSP_Normalized'!$N$2:$N$305,'02c_AI_CSP_Normalized'!$B$2:$B$305,B180,'02c_AI_CSP_Normalized'!$C$2:$C$305,C180,'02c_AI_CSP_Normalized'!$D$2:$D$305,D180,'02c_AI_CSP_Normalized'!$E$2:$E$305,E180)</x:f>
        <x:v>3626.0847583474583</x:v>
      </x:c>
      <x:c r="I180" s="6" t="n">
        <x:f>SUMIFS('02b_CSP_Accelerator_Mix'!$H$2:$H$573,'02b_CSP_Accelerator_Mix'!$B$2:$B$573,B180,'02b_CSP_Accelerator_Mix'!$C$2:$C$573,E180,'02b_CSP_Accelerator_Mix'!$D$2:$D$573,D180,'02b_CSP_Accelerator_Mix'!$E$2:$E$573,F180)</x:f>
        <x:v>0.08881066</x:v>
      </x:c>
      <x:c r="J180" s="28" t="n">
        <x:f>H180*I180</x:f>
        <x:v>322.0349806047783</x:v>
      </x:c>
      <x:c r="K180" s="8" t="n">
        <x:f>IFERROR(INDEX('02x_Accelerator_Catalog'!$D$2:$D$11,MATCH(F180,'02x_Accelerator_Catalog'!$B$2:$B$11,0)),"")</x:f>
        <x:v>2.17</x:v>
      </x:c>
      <x:c r="L180" s="7" t="n">
        <x:f>IF(K180&gt;0,J180*1000/K180,"")</x:f>
        <x:v>148403.21686856143</x:v>
      </x:c>
      <x:c r="M180" s="5" t="inlineStr">
        <x:is>
          <x:t xml:space="preserve">epoch_csp_chip_quantity_latest</x:t>
        </x:is>
      </x:c>
      <x:c r="N180" s="5" t="inlineStr">
        <x:is>
          <x:t xml:space="preserve">Extensible long-format output: add a new accelerator row in 02b and map it in 02x_Accelerator_Catalog to extend this table.</x:t>
        </x:is>
      </x:c>
    </x:row>
    <x:row r="181">
      <x:c r="A181" s="5" t="str">
        <x:f>B181&amp;"|"&amp;C181&amp;"|"&amp;D181&amp;"|"&amp;E181&amp;"|"&amp;F181</x:f>
        <x:v>Bull|Google|2029|Google|R200/R300 future</x:v>
      </x:c>
      <x:c r="B181" s="5" t="inlineStr">
        <x:is>
          <x:t xml:space="preserve">Bull</x:t>
        </x:is>
      </x:c>
      <x:c r="C181" s="5" t="inlineStr">
        <x:is>
          <x:t xml:space="preserve">Google</x:t>
        </x:is>
      </x:c>
      <x:c r="D181" s="5" t="n">
        <x:v>2029</x:v>
      </x:c>
      <x:c r="E181" s="5" t="inlineStr">
        <x:is>
          <x:t xml:space="preserve">Google</x:t>
        </x:is>
      </x:c>
      <x:c r="F181" s="5" t="inlineStr">
        <x:is>
          <x:t xml:space="preserve">R200/R300 future</x:t>
        </x:is>
      </x:c>
      <x:c r="G181" s="5" t="str">
        <x:f>IFERROR(INDEX('02x_Accelerator_Catalog'!$C$2:$C$11,MATCH(F181,'02x_Accelerator_Catalog'!$B$2:$B$11,0)),"purpose_or_unbenchmarked")</x:f>
        <x:v>purpose_or_unbenchmarked</x:v>
      </x:c>
      <x:c r="H181" s="28" t="n">
        <x:f>SUMIFS('02c_AI_CSP_Normalized'!$N$2:$N$305,'02c_AI_CSP_Normalized'!$B$2:$B$305,B181,'02c_AI_CSP_Normalized'!$C$2:$C$305,C181,'02c_AI_CSP_Normalized'!$D$2:$D$305,D181,'02c_AI_CSP_Normalized'!$E$2:$E$305,E181)</x:f>
        <x:v>3626.0847583474583</x:v>
      </x:c>
      <x:c r="I181" s="6" t="n">
        <x:f>SUMIFS('02b_CSP_Accelerator_Mix'!$H$2:$H$573,'02b_CSP_Accelerator_Mix'!$B$2:$B$573,B181,'02b_CSP_Accelerator_Mix'!$C$2:$C$573,E181,'02b_CSP_Accelerator_Mix'!$D$2:$D$573,D181,'02b_CSP_Accelerator_Mix'!$E$2:$E$573,F181)</x:f>
        <x:v>0.17959098</x:v>
      </x:c>
      <x:c r="J181" s="28" t="n">
        <x:f>H181*I181</x:f>
        <x:v>651.2121153146833</x:v>
      </x:c>
      <x:c r="K181" s="8" t="str">
        <x:f>IFERROR(INDEX('02x_Accelerator_Catalog'!$D$2:$D$11,MATCH(F181,'02x_Accelerator_Catalog'!$B$2:$B$11,0)),"")</x:f>
      </x:c>
      <x:c r="L181" s="7" t="str">
        <x:f>IF(K181&gt;0,J181*1000/K181,"")</x:f>
      </x:c>
      <x:c r="M181" s="5" t="inlineStr">
        <x:is>
          <x:t xml:space="preserve">epoch_csp_chip_quantity_latest</x:t>
        </x:is>
      </x:c>
      <x:c r="N181" s="5" t="inlineStr">
        <x:is>
          <x:t xml:space="preserve">Extensible long-format output: add a new accelerator row in 02b and map it in 02x_Accelerator_Catalog to extend this table.</x:t>
        </x:is>
      </x:c>
    </x:row>
    <x:row r="182">
      <x:c r="A182" s="5" t="str">
        <x:f>B182&amp;"|"&amp;C182&amp;"|"&amp;D182&amp;"|"&amp;E182&amp;"|"&amp;F182</x:f>
        <x:v>Bull|Google|2029|Google|TPU</x:v>
      </x:c>
      <x:c r="B182" s="5" t="inlineStr">
        <x:is>
          <x:t xml:space="preserve">Bull</x:t>
        </x:is>
      </x:c>
      <x:c r="C182" s="5" t="inlineStr">
        <x:is>
          <x:t xml:space="preserve">Google</x:t>
        </x:is>
      </x:c>
      <x:c r="D182" s="5" t="n">
        <x:v>2029</x:v>
      </x:c>
      <x:c r="E182" s="5" t="inlineStr">
        <x:is>
          <x:t xml:space="preserve">Google</x:t>
        </x:is>
      </x:c>
      <x:c r="F182" s="5" t="inlineStr">
        <x:is>
          <x:t xml:space="preserve">TPU</x:t>
        </x:is>
      </x:c>
      <x:c r="G182" s="5" t="str">
        <x:f>IFERROR(INDEX('02x_Accelerator_Catalog'!$C$2:$C$11,MATCH(F182,'02x_Accelerator_Catalog'!$B$2:$B$11,0)),"purpose_or_unbenchmarked")</x:f>
        <x:v>purpose_or_unbenchmarked</x:v>
      </x:c>
      <x:c r="H182" s="28" t="n">
        <x:f>SUMIFS('02c_AI_CSP_Normalized'!$N$2:$N$305,'02c_AI_CSP_Normalized'!$B$2:$B$305,B182,'02c_AI_CSP_Normalized'!$C$2:$C$305,C182,'02c_AI_CSP_Normalized'!$D$2:$D$305,D182,'02c_AI_CSP_Normalized'!$E$2:$E$305,E182)</x:f>
        <x:v>3626.0847583474583</x:v>
      </x:c>
      <x:c r="I182" s="6" t="n">
        <x:f>SUMIFS('02b_CSP_Accelerator_Mix'!$H$2:$H$573,'02b_CSP_Accelerator_Mix'!$B$2:$B$573,B182,'02b_CSP_Accelerator_Mix'!$C$2:$C$573,E182,'02b_CSP_Accelerator_Mix'!$D$2:$D$573,D182,'02b_CSP_Accelerator_Mix'!$E$2:$E$573,F182)</x:f>
        <x:v>0.73159836</x:v>
      </x:c>
      <x:c r="J182" s="28" t="n">
        <x:f>H182*I182</x:f>
        <x:v>2652.8376624279967</x:v>
      </x:c>
      <x:c r="K182" s="8" t="str">
        <x:f>IFERROR(INDEX('02x_Accelerator_Catalog'!$D$2:$D$11,MATCH(F182,'02x_Accelerator_Catalog'!$B$2:$B$11,0)),"")</x:f>
      </x:c>
      <x:c r="L182" s="7" t="str">
        <x:f>IF(K182&gt;0,J182*1000/K182,"")</x:f>
      </x:c>
      <x:c r="M182" s="5" t="inlineStr">
        <x:is>
          <x:t xml:space="preserve">epoch_csp_chip_quantity_latest</x:t>
        </x:is>
      </x:c>
      <x:c r="N182" s="5" t="inlineStr">
        <x:is>
          <x:t xml:space="preserve">Extensible long-format output: add a new accelerator row in 02b and map it in 02x_Accelerator_Catalog to extend this table.</x:t>
        </x:is>
      </x:c>
    </x:row>
    <x:row r="183">
      <x:c r="A183" s="5" t="str">
        <x:f>B183&amp;"|"&amp;C183&amp;"|"&amp;D183&amp;"|"&amp;E183&amp;"|"&amp;F183</x:f>
        <x:v>Grid-Constrained / Efficiency-Upside|Google|2029|Google|B200/B300 class</x:v>
      </x:c>
      <x:c r="B183" s="5" t="inlineStr">
        <x:is>
          <x:t xml:space="preserve">Grid-Constrained / Efficiency-Upside</x:t>
        </x:is>
      </x:c>
      <x:c r="C183" s="5" t="inlineStr">
        <x:is>
          <x:t xml:space="preserve">Google</x:t>
        </x:is>
      </x:c>
      <x:c r="D183" s="5" t="n">
        <x:v>2029</x:v>
      </x:c>
      <x:c r="E183" s="5" t="inlineStr">
        <x:is>
          <x:t xml:space="preserve">Google</x:t>
        </x:is>
      </x:c>
      <x:c r="F183" s="5" t="inlineStr">
        <x:is>
          <x:t xml:space="preserve">B200/B300 class</x:t>
        </x:is>
      </x:c>
      <x:c r="G183" s="5" t="str">
        <x:f>IFERROR(INDEX('02x_Accelerator_Catalog'!$C$2:$C$11,MATCH(F183,'02x_Accelerator_Catalog'!$B$2:$B$11,0)),"purpose_or_unbenchmarked")</x:f>
        <x:v>b200_reference</x:v>
      </x:c>
      <x:c r="H183" s="28" t="n">
        <x:f>SUMIFS('02c_AI_CSP_Normalized'!$N$2:$N$305,'02c_AI_CSP_Normalized'!$B$2:$B$305,B183,'02c_AI_CSP_Normalized'!$C$2:$C$305,C183,'02c_AI_CSP_Normalized'!$D$2:$D$305,D183,'02c_AI_CSP_Normalized'!$E$2:$E$305,E183)</x:f>
        <x:v>2283.243538052288</x:v>
      </x:c>
      <x:c r="I183" s="6" t="n">
        <x:f>SUMIFS('02b_CSP_Accelerator_Mix'!$H$2:$H$573,'02b_CSP_Accelerator_Mix'!$B$2:$B$573,B183,'02b_CSP_Accelerator_Mix'!$C$2:$C$573,E183,'02b_CSP_Accelerator_Mix'!$D$2:$D$573,D183,'02b_CSP_Accelerator_Mix'!$E$2:$E$573,F183)</x:f>
        <x:v>0.08881066</x:v>
      </x:c>
      <x:c r="J183" s="28" t="n">
        <x:f>H183*I183</x:f>
        <x:v>202.7763655551588</x:v>
      </x:c>
      <x:c r="K183" s="8" t="n">
        <x:f>IFERROR(INDEX('02x_Accelerator_Catalog'!$D$2:$D$11,MATCH(F183,'02x_Accelerator_Catalog'!$B$2:$B$11,0)),"")</x:f>
        <x:v>2.17</x:v>
      </x:c>
      <x:c r="L183" s="7" t="n">
        <x:f>IF(K183&gt;0,J183*1000/K183,"")</x:f>
        <x:v>93445.32974892111</x:v>
      </x:c>
      <x:c r="M183" s="5" t="inlineStr">
        <x:is>
          <x:t xml:space="preserve">epoch_csp_chip_quantity_latest</x:t>
        </x:is>
      </x:c>
      <x:c r="N183" s="5" t="inlineStr">
        <x:is>
          <x:t xml:space="preserve">Extensible long-format output: add a new accelerator row in 02b and map it in 02x_Accelerator_Catalog to extend this table.</x:t>
        </x:is>
      </x:c>
    </x:row>
    <x:row r="184">
      <x:c r="A184" s="5" t="str">
        <x:f>B184&amp;"|"&amp;C184&amp;"|"&amp;D184&amp;"|"&amp;E184&amp;"|"&amp;F184</x:f>
        <x:v>Grid-Constrained / Efficiency-Upside|Google|2029|Google|R200/R300 future</x:v>
      </x:c>
      <x:c r="B184" s="5" t="inlineStr">
        <x:is>
          <x:t xml:space="preserve">Grid-Constrained / Efficiency-Upside</x:t>
        </x:is>
      </x:c>
      <x:c r="C184" s="5" t="inlineStr">
        <x:is>
          <x:t xml:space="preserve">Google</x:t>
        </x:is>
      </x:c>
      <x:c r="D184" s="5" t="n">
        <x:v>2029</x:v>
      </x:c>
      <x:c r="E184" s="5" t="inlineStr">
        <x:is>
          <x:t xml:space="preserve">Google</x:t>
        </x:is>
      </x:c>
      <x:c r="F184" s="5" t="inlineStr">
        <x:is>
          <x:t xml:space="preserve">R200/R300 future</x:t>
        </x:is>
      </x:c>
      <x:c r="G184" s="5" t="str">
        <x:f>IFERROR(INDEX('02x_Accelerator_Catalog'!$C$2:$C$11,MATCH(F184,'02x_Accelerator_Catalog'!$B$2:$B$11,0)),"purpose_or_unbenchmarked")</x:f>
        <x:v>purpose_or_unbenchmarked</x:v>
      </x:c>
      <x:c r="H184" s="28" t="n">
        <x:f>SUMIFS('02c_AI_CSP_Normalized'!$N$2:$N$305,'02c_AI_CSP_Normalized'!$B$2:$B$305,B184,'02c_AI_CSP_Normalized'!$C$2:$C$305,C184,'02c_AI_CSP_Normalized'!$D$2:$D$305,D184,'02c_AI_CSP_Normalized'!$E$2:$E$305,E184)</x:f>
        <x:v>2283.243538052288</x:v>
      </x:c>
      <x:c r="I184" s="6" t="n">
        <x:f>SUMIFS('02b_CSP_Accelerator_Mix'!$H$2:$H$573,'02b_CSP_Accelerator_Mix'!$B$2:$B$573,B184,'02b_CSP_Accelerator_Mix'!$C$2:$C$573,E184,'02b_CSP_Accelerator_Mix'!$D$2:$D$573,D184,'02b_CSP_Accelerator_Mix'!$E$2:$E$573,F184)</x:f>
        <x:v>0.17959098</x:v>
      </x:c>
      <x:c r="J184" s="28" t="n">
        <x:f>H184*I184</x:f>
        <x:v>410.04994457747773</x:v>
      </x:c>
      <x:c r="K184" s="8" t="str">
        <x:f>IFERROR(INDEX('02x_Accelerator_Catalog'!$D$2:$D$11,MATCH(F184,'02x_Accelerator_Catalog'!$B$2:$B$11,0)),"")</x:f>
      </x:c>
      <x:c r="L184" s="7" t="str">
        <x:f>IF(K184&gt;0,J184*1000/K184,"")</x:f>
      </x:c>
      <x:c r="M184" s="5" t="inlineStr">
        <x:is>
          <x:t xml:space="preserve">epoch_csp_chip_quantity_latest</x:t>
        </x:is>
      </x:c>
      <x:c r="N184" s="5" t="inlineStr">
        <x:is>
          <x:t xml:space="preserve">Extensible long-format output: add a new accelerator row in 02b and map it in 02x_Accelerator_Catalog to extend this table.</x:t>
        </x:is>
      </x:c>
    </x:row>
    <x:row r="185">
      <x:c r="A185" s="5" t="str">
        <x:f>B185&amp;"|"&amp;C185&amp;"|"&amp;D185&amp;"|"&amp;E185&amp;"|"&amp;F185</x:f>
        <x:v>Grid-Constrained / Efficiency-Upside|Google|2029|Google|TPU</x:v>
      </x:c>
      <x:c r="B185" s="5" t="inlineStr">
        <x:is>
          <x:t xml:space="preserve">Grid-Constrained / Efficiency-Upside</x:t>
        </x:is>
      </x:c>
      <x:c r="C185" s="5" t="inlineStr">
        <x:is>
          <x:t xml:space="preserve">Google</x:t>
        </x:is>
      </x:c>
      <x:c r="D185" s="5" t="n">
        <x:v>2029</x:v>
      </x:c>
      <x:c r="E185" s="5" t="inlineStr">
        <x:is>
          <x:t xml:space="preserve">Google</x:t>
        </x:is>
      </x:c>
      <x:c r="F185" s="5" t="inlineStr">
        <x:is>
          <x:t xml:space="preserve">TPU</x:t>
        </x:is>
      </x:c>
      <x:c r="G185" s="5" t="str">
        <x:f>IFERROR(INDEX('02x_Accelerator_Catalog'!$C$2:$C$11,MATCH(F185,'02x_Accelerator_Catalog'!$B$2:$B$11,0)),"purpose_or_unbenchmarked")</x:f>
        <x:v>purpose_or_unbenchmarked</x:v>
      </x:c>
      <x:c r="H185" s="28" t="n">
        <x:f>SUMIFS('02c_AI_CSP_Normalized'!$N$2:$N$305,'02c_AI_CSP_Normalized'!$B$2:$B$305,B185,'02c_AI_CSP_Normalized'!$C$2:$C$305,C185,'02c_AI_CSP_Normalized'!$D$2:$D$305,D185,'02c_AI_CSP_Normalized'!$E$2:$E$305,E185)</x:f>
        <x:v>2283.243538052288</x:v>
      </x:c>
      <x:c r="I185" s="6" t="n">
        <x:f>SUMIFS('02b_CSP_Accelerator_Mix'!$H$2:$H$573,'02b_CSP_Accelerator_Mix'!$B$2:$B$573,B185,'02b_CSP_Accelerator_Mix'!$C$2:$C$573,E185,'02b_CSP_Accelerator_Mix'!$D$2:$D$573,D185,'02b_CSP_Accelerator_Mix'!$E$2:$E$573,F185)</x:f>
        <x:v>0.73159836</x:v>
      </x:c>
      <x:c r="J185" s="28" t="n">
        <x:f>H185*I185</x:f>
        <x:v>1670.4172279196514</x:v>
      </x:c>
      <x:c r="K185" s="8" t="str">
        <x:f>IFERROR(INDEX('02x_Accelerator_Catalog'!$D$2:$D$11,MATCH(F185,'02x_Accelerator_Catalog'!$B$2:$B$11,0)),"")</x:f>
      </x:c>
      <x:c r="L185" s="7" t="str">
        <x:f>IF(K185&gt;0,J185*1000/K185,"")</x:f>
      </x:c>
      <x:c r="M185" s="5" t="inlineStr">
        <x:is>
          <x:t xml:space="preserve">epoch_csp_chip_quantity_latest</x:t>
        </x:is>
      </x:c>
      <x:c r="N185" s="5" t="inlineStr">
        <x:is>
          <x:t xml:space="preserve">Extensible long-format output: add a new accelerator row in 02b and map it in 02x_Accelerator_Catalog to extend this table.</x:t>
        </x:is>
      </x:c>
    </x:row>
    <x:row r="186">
      <x:c r="A186" s="5" t="str">
        <x:f>B186&amp;"|"&amp;C186&amp;"|"&amp;D186&amp;"|"&amp;E186&amp;"|"&amp;F186</x:f>
        <x:v>Bear|Google|2030|Google|B200/B300 class</x:v>
      </x:c>
      <x:c r="B186" s="5" t="inlineStr">
        <x:is>
          <x:t xml:space="preserve">Bear</x:t>
        </x:is>
      </x:c>
      <x:c r="C186" s="5" t="inlineStr">
        <x:is>
          <x:t xml:space="preserve">Google</x:t>
        </x:is>
      </x:c>
      <x:c r="D186" s="5" t="n">
        <x:v>2030</x:v>
      </x:c>
      <x:c r="E186" s="5" t="inlineStr">
        <x:is>
          <x:t xml:space="preserve">Google</x:t>
        </x:is>
      </x:c>
      <x:c r="F186" s="5" t="inlineStr">
        <x:is>
          <x:t xml:space="preserve">B200/B300 class</x:t>
        </x:is>
      </x:c>
      <x:c r="G186" s="5" t="str">
        <x:f>IFERROR(INDEX('02x_Accelerator_Catalog'!$C$2:$C$11,MATCH(F186,'02x_Accelerator_Catalog'!$B$2:$B$11,0)),"purpose_or_unbenchmarked")</x:f>
        <x:v>b200_reference</x:v>
      </x:c>
      <x:c r="H186" s="28" t="n">
        <x:f>SUMIFS('02c_AI_CSP_Normalized'!$N$2:$N$305,'02c_AI_CSP_Normalized'!$B$2:$B$305,B186,'02c_AI_CSP_Normalized'!$C$2:$C$305,C186,'02c_AI_CSP_Normalized'!$D$2:$D$305,D186,'02c_AI_CSP_Normalized'!$E$2:$E$305,E186)</x:f>
        <x:v>2578.191186440678</x:v>
      </x:c>
      <x:c r="I186" s="6" t="n">
        <x:f>SUMIFS('02b_CSP_Accelerator_Mix'!$H$2:$H$573,'02b_CSP_Accelerator_Mix'!$B$2:$B$573,B186,'02b_CSP_Accelerator_Mix'!$C$2:$C$573,E186,'02b_CSP_Accelerator_Mix'!$D$2:$D$573,D186,'02b_CSP_Accelerator_Mix'!$E$2:$E$573,F186)</x:f>
        <x:v>0.08881066</x:v>
      </x:c>
      <x:c r="J186" s="28" t="n">
        <x:f>H186*I186</x:f>
        <x:v>228.97086087397966</x:v>
      </x:c>
      <x:c r="K186" s="8" t="n">
        <x:f>IFERROR(INDEX('02x_Accelerator_Catalog'!$D$2:$D$11,MATCH(F186,'02x_Accelerator_Catalog'!$B$2:$B$11,0)),"")</x:f>
        <x:v>2.17</x:v>
      </x:c>
      <x:c r="L186" s="7" t="n">
        <x:f>IF(K186&gt;0,J186*1000/K186,"")</x:f>
        <x:v>105516.52574837772</x:v>
      </x:c>
      <x:c r="M186" s="5" t="inlineStr">
        <x:is>
          <x:t xml:space="preserve">epoch_csp_chip_quantity_latest</x:t>
        </x:is>
      </x:c>
      <x:c r="N186" s="5" t="inlineStr">
        <x:is>
          <x:t xml:space="preserve">Extensible long-format output: add a new accelerator row in 02b and map it in 02x_Accelerator_Catalog to extend this table.</x:t>
        </x:is>
      </x:c>
    </x:row>
    <x:row r="187">
      <x:c r="A187" s="5" t="str">
        <x:f>B187&amp;"|"&amp;C187&amp;"|"&amp;D187&amp;"|"&amp;E187&amp;"|"&amp;F187</x:f>
        <x:v>Bear|Google|2030|Google|R200/R300 future</x:v>
      </x:c>
      <x:c r="B187" s="5" t="inlineStr">
        <x:is>
          <x:t xml:space="preserve">Bear</x:t>
        </x:is>
      </x:c>
      <x:c r="C187" s="5" t="inlineStr">
        <x:is>
          <x:t xml:space="preserve">Google</x:t>
        </x:is>
      </x:c>
      <x:c r="D187" s="5" t="n">
        <x:v>2030</x:v>
      </x:c>
      <x:c r="E187" s="5" t="inlineStr">
        <x:is>
          <x:t xml:space="preserve">Google</x:t>
        </x:is>
      </x:c>
      <x:c r="F187" s="5" t="inlineStr">
        <x:is>
          <x:t xml:space="preserve">R200/R300 future</x:t>
        </x:is>
      </x:c>
      <x:c r="G187" s="5" t="str">
        <x:f>IFERROR(INDEX('02x_Accelerator_Catalog'!$C$2:$C$11,MATCH(F187,'02x_Accelerator_Catalog'!$B$2:$B$11,0)),"purpose_or_unbenchmarked")</x:f>
        <x:v>purpose_or_unbenchmarked</x:v>
      </x:c>
      <x:c r="H187" s="28" t="n">
        <x:f>SUMIFS('02c_AI_CSP_Normalized'!$N$2:$N$305,'02c_AI_CSP_Normalized'!$B$2:$B$305,B187,'02c_AI_CSP_Normalized'!$C$2:$C$305,C187,'02c_AI_CSP_Normalized'!$D$2:$D$305,D187,'02c_AI_CSP_Normalized'!$E$2:$E$305,E187)</x:f>
        <x:v>2578.191186440678</x:v>
      </x:c>
      <x:c r="I187" s="6" t="n">
        <x:f>SUMIFS('02b_CSP_Accelerator_Mix'!$H$2:$H$573,'02b_CSP_Accelerator_Mix'!$B$2:$B$573,B187,'02b_CSP_Accelerator_Mix'!$C$2:$C$573,E187,'02b_CSP_Accelerator_Mix'!$D$2:$D$573,D187,'02b_CSP_Accelerator_Mix'!$E$2:$E$573,F187)</x:f>
        <x:v>0.17959098</x:v>
      </x:c>
      <x:c r="J187" s="28" t="n">
        <x:f>H187*I187</x:f>
        <x:v>463.0198818002441</x:v>
      </x:c>
      <x:c r="K187" s="8" t="str">
        <x:f>IFERROR(INDEX('02x_Accelerator_Catalog'!$D$2:$D$11,MATCH(F187,'02x_Accelerator_Catalog'!$B$2:$B$11,0)),"")</x:f>
      </x:c>
      <x:c r="L187" s="7" t="str">
        <x:f>IF(K187&gt;0,J187*1000/K187,"")</x:f>
      </x:c>
      <x:c r="M187" s="5" t="inlineStr">
        <x:is>
          <x:t xml:space="preserve">epoch_csp_chip_quantity_latest</x:t>
        </x:is>
      </x:c>
      <x:c r="N187" s="5" t="inlineStr">
        <x:is>
          <x:t xml:space="preserve">Extensible long-format output: add a new accelerator row in 02b and map it in 02x_Accelerator_Catalog to extend this table.</x:t>
        </x:is>
      </x:c>
    </x:row>
    <x:row r="188">
      <x:c r="A188" s="5" t="str">
        <x:f>B188&amp;"|"&amp;C188&amp;"|"&amp;D188&amp;"|"&amp;E188&amp;"|"&amp;F188</x:f>
        <x:v>Bear|Google|2030|Google|TPU</x:v>
      </x:c>
      <x:c r="B188" s="5" t="inlineStr">
        <x:is>
          <x:t xml:space="preserve">Bear</x:t>
        </x:is>
      </x:c>
      <x:c r="C188" s="5" t="inlineStr">
        <x:is>
          <x:t xml:space="preserve">Google</x:t>
        </x:is>
      </x:c>
      <x:c r="D188" s="5" t="n">
        <x:v>2030</x:v>
      </x:c>
      <x:c r="E188" s="5" t="inlineStr">
        <x:is>
          <x:t xml:space="preserve">Google</x:t>
        </x:is>
      </x:c>
      <x:c r="F188" s="5" t="inlineStr">
        <x:is>
          <x:t xml:space="preserve">TPU</x:t>
        </x:is>
      </x:c>
      <x:c r="G188" s="5" t="str">
        <x:f>IFERROR(INDEX('02x_Accelerator_Catalog'!$C$2:$C$11,MATCH(F188,'02x_Accelerator_Catalog'!$B$2:$B$11,0)),"purpose_or_unbenchmarked")</x:f>
        <x:v>purpose_or_unbenchmarked</x:v>
      </x:c>
      <x:c r="H188" s="28" t="n">
        <x:f>SUMIFS('02c_AI_CSP_Normalized'!$N$2:$N$305,'02c_AI_CSP_Normalized'!$B$2:$B$305,B188,'02c_AI_CSP_Normalized'!$C$2:$C$305,C188,'02c_AI_CSP_Normalized'!$D$2:$D$305,D188,'02c_AI_CSP_Normalized'!$E$2:$E$305,E188)</x:f>
        <x:v>2578.191186440678</x:v>
      </x:c>
      <x:c r="I188" s="6" t="n">
        <x:f>SUMIFS('02b_CSP_Accelerator_Mix'!$H$2:$H$573,'02b_CSP_Accelerator_Mix'!$B$2:$B$573,B188,'02b_CSP_Accelerator_Mix'!$C$2:$C$573,E188,'02b_CSP_Accelerator_Mix'!$D$2:$D$573,D188,'02b_CSP_Accelerator_Mix'!$E$2:$E$573,F188)</x:f>
        <x:v>0.73159836</x:v>
      </x:c>
      <x:c r="J188" s="28" t="n">
        <x:f>H188*I188</x:f>
        <x:v>1886.2004437664543</x:v>
      </x:c>
      <x:c r="K188" s="8" t="str">
        <x:f>IFERROR(INDEX('02x_Accelerator_Catalog'!$D$2:$D$11,MATCH(F188,'02x_Accelerator_Catalog'!$B$2:$B$11,0)),"")</x:f>
      </x:c>
      <x:c r="L188" s="7" t="str">
        <x:f>IF(K188&gt;0,J188*1000/K188,"")</x:f>
      </x:c>
      <x:c r="M188" s="5" t="inlineStr">
        <x:is>
          <x:t xml:space="preserve">epoch_csp_chip_quantity_latest</x:t>
        </x:is>
      </x:c>
      <x:c r="N188" s="5" t="inlineStr">
        <x:is>
          <x:t xml:space="preserve">Extensible long-format output: add a new accelerator row in 02b and map it in 02x_Accelerator_Catalog to extend this table.</x:t>
        </x:is>
      </x:c>
    </x:row>
    <x:row r="189">
      <x:c r="A189" s="5" t="str">
        <x:f>B189&amp;"|"&amp;C189&amp;"|"&amp;D189&amp;"|"&amp;E189&amp;"|"&amp;F189</x:f>
        <x:v>Base|Google|2030|Google|B200/B300 class</x:v>
      </x:c>
      <x:c r="B189" s="5" t="inlineStr">
        <x:is>
          <x:t xml:space="preserve">Base</x:t>
        </x:is>
      </x:c>
      <x:c r="C189" s="5" t="inlineStr">
        <x:is>
          <x:t xml:space="preserve">Google</x:t>
        </x:is>
      </x:c>
      <x:c r="D189" s="5" t="n">
        <x:v>2030</x:v>
      </x:c>
      <x:c r="E189" s="5" t="inlineStr">
        <x:is>
          <x:t xml:space="preserve">Google</x:t>
        </x:is>
      </x:c>
      <x:c r="F189" s="5" t="inlineStr">
        <x:is>
          <x:t xml:space="preserve">B200/B300 class</x:t>
        </x:is>
      </x:c>
      <x:c r="G189" s="5" t="str">
        <x:f>IFERROR(INDEX('02x_Accelerator_Catalog'!$C$2:$C$11,MATCH(F189,'02x_Accelerator_Catalog'!$B$2:$B$11,0)),"purpose_or_unbenchmarked")</x:f>
        <x:v>b200_reference</x:v>
      </x:c>
      <x:c r="H189" s="28" t="n">
        <x:f>SUMIFS('02c_AI_CSP_Normalized'!$N$2:$N$305,'02c_AI_CSP_Normalized'!$B$2:$B$305,B189,'02c_AI_CSP_Normalized'!$C$2:$C$305,C189,'02c_AI_CSP_Normalized'!$D$2:$D$305,D189,'02c_AI_CSP_Normalized'!$E$2:$E$305,E189)</x:f>
        <x:v>3651.2542372881358</x:v>
      </x:c>
      <x:c r="I189" s="6" t="n">
        <x:f>SUMIFS('02b_CSP_Accelerator_Mix'!$H$2:$H$573,'02b_CSP_Accelerator_Mix'!$B$2:$B$573,B189,'02b_CSP_Accelerator_Mix'!$C$2:$C$573,E189,'02b_CSP_Accelerator_Mix'!$D$2:$D$573,D189,'02b_CSP_Accelerator_Mix'!$E$2:$E$573,F189)</x:f>
        <x:v>0.08881066</x:v>
      </x:c>
      <x:c r="J189" s="28" t="n">
        <x:f>H189*I189</x:f>
        <x:v>324.27029864135596</x:v>
      </x:c>
      <x:c r="K189" s="8" t="n">
        <x:f>IFERROR(INDEX('02x_Accelerator_Catalog'!$D$2:$D$11,MATCH(F189,'02x_Accelerator_Catalog'!$B$2:$B$11,0)),"")</x:f>
        <x:v>2.17</x:v>
      </x:c>
      <x:c r="L189" s="7" t="n">
        <x:f>IF(K189&gt;0,J189*1000/K189,"")</x:f>
        <x:v>149433.31734624697</x:v>
      </x:c>
      <x:c r="M189" s="5" t="inlineStr">
        <x:is>
          <x:t xml:space="preserve">epoch_csp_chip_quantity_latest</x:t>
        </x:is>
      </x:c>
      <x:c r="N189" s="5" t="inlineStr">
        <x:is>
          <x:t xml:space="preserve">Extensible long-format output: add a new accelerator row in 02b and map it in 02x_Accelerator_Catalog to extend this table.</x:t>
        </x:is>
      </x:c>
    </x:row>
    <x:row r="190">
      <x:c r="A190" s="5" t="str">
        <x:f>B190&amp;"|"&amp;C190&amp;"|"&amp;D190&amp;"|"&amp;E190&amp;"|"&amp;F190</x:f>
        <x:v>Base|Google|2030|Google|R200/R300 future</x:v>
      </x:c>
      <x:c r="B190" s="5" t="inlineStr">
        <x:is>
          <x:t xml:space="preserve">Base</x:t>
        </x:is>
      </x:c>
      <x:c r="C190" s="5" t="inlineStr">
        <x:is>
          <x:t xml:space="preserve">Google</x:t>
        </x:is>
      </x:c>
      <x:c r="D190" s="5" t="n">
        <x:v>2030</x:v>
      </x:c>
      <x:c r="E190" s="5" t="inlineStr">
        <x:is>
          <x:t xml:space="preserve">Google</x:t>
        </x:is>
      </x:c>
      <x:c r="F190" s="5" t="inlineStr">
        <x:is>
          <x:t xml:space="preserve">R200/R300 future</x:t>
        </x:is>
      </x:c>
      <x:c r="G190" s="5" t="str">
        <x:f>IFERROR(INDEX('02x_Accelerator_Catalog'!$C$2:$C$11,MATCH(F190,'02x_Accelerator_Catalog'!$B$2:$B$11,0)),"purpose_or_unbenchmarked")</x:f>
        <x:v>purpose_or_unbenchmarked</x:v>
      </x:c>
      <x:c r="H190" s="28" t="n">
        <x:f>SUMIFS('02c_AI_CSP_Normalized'!$N$2:$N$305,'02c_AI_CSP_Normalized'!$B$2:$B$305,B190,'02c_AI_CSP_Normalized'!$C$2:$C$305,C190,'02c_AI_CSP_Normalized'!$D$2:$D$305,D190,'02c_AI_CSP_Normalized'!$E$2:$E$305,E190)</x:f>
        <x:v>3651.2542372881358</x:v>
      </x:c>
      <x:c r="I190" s="6" t="n">
        <x:f>SUMIFS('02b_CSP_Accelerator_Mix'!$H$2:$H$573,'02b_CSP_Accelerator_Mix'!$B$2:$B$573,B190,'02b_CSP_Accelerator_Mix'!$C$2:$C$573,E190,'02b_CSP_Accelerator_Mix'!$D$2:$D$573,D190,'02b_CSP_Accelerator_Mix'!$E$2:$E$573,F190)</x:f>
        <x:v>0.17959098</x:v>
      </x:c>
      <x:c r="J190" s="28" t="n">
        <x:f>H190*I190</x:f>
        <x:v>655.7323267037289</x:v>
      </x:c>
      <x:c r="K190" s="8" t="str">
        <x:f>IFERROR(INDEX('02x_Accelerator_Catalog'!$D$2:$D$11,MATCH(F190,'02x_Accelerator_Catalog'!$B$2:$B$11,0)),"")</x:f>
      </x:c>
      <x:c r="L190" s="7" t="str">
        <x:f>IF(K190&gt;0,J190*1000/K190,"")</x:f>
      </x:c>
      <x:c r="M190" s="5" t="inlineStr">
        <x:is>
          <x:t xml:space="preserve">epoch_csp_chip_quantity_latest</x:t>
        </x:is>
      </x:c>
      <x:c r="N190" s="5" t="inlineStr">
        <x:is>
          <x:t xml:space="preserve">Extensible long-format output: add a new accelerator row in 02b and map it in 02x_Accelerator_Catalog to extend this table.</x:t>
        </x:is>
      </x:c>
    </x:row>
    <x:row r="191">
      <x:c r="A191" s="5" t="str">
        <x:f>B191&amp;"|"&amp;C191&amp;"|"&amp;D191&amp;"|"&amp;E191&amp;"|"&amp;F191</x:f>
        <x:v>Base|Google|2030|Google|TPU</x:v>
      </x:c>
      <x:c r="B191" s="5" t="inlineStr">
        <x:is>
          <x:t xml:space="preserve">Base</x:t>
        </x:is>
      </x:c>
      <x:c r="C191" s="5" t="inlineStr">
        <x:is>
          <x:t xml:space="preserve">Google</x:t>
        </x:is>
      </x:c>
      <x:c r="D191" s="5" t="n">
        <x:v>2030</x:v>
      </x:c>
      <x:c r="E191" s="5" t="inlineStr">
        <x:is>
          <x:t xml:space="preserve">Google</x:t>
        </x:is>
      </x:c>
      <x:c r="F191" s="5" t="inlineStr">
        <x:is>
          <x:t xml:space="preserve">TPU</x:t>
        </x:is>
      </x:c>
      <x:c r="G191" s="5" t="str">
        <x:f>IFERROR(INDEX('02x_Accelerator_Catalog'!$C$2:$C$11,MATCH(F191,'02x_Accelerator_Catalog'!$B$2:$B$11,0)),"purpose_or_unbenchmarked")</x:f>
        <x:v>purpose_or_unbenchmarked</x:v>
      </x:c>
      <x:c r="H191" s="28" t="n">
        <x:f>SUMIFS('02c_AI_CSP_Normalized'!$N$2:$N$305,'02c_AI_CSP_Normalized'!$B$2:$B$305,B191,'02c_AI_CSP_Normalized'!$C$2:$C$305,C191,'02c_AI_CSP_Normalized'!$D$2:$D$305,D191,'02c_AI_CSP_Normalized'!$E$2:$E$305,E191)</x:f>
        <x:v>3651.2542372881358</x:v>
      </x:c>
      <x:c r="I191" s="6" t="n">
        <x:f>SUMIFS('02b_CSP_Accelerator_Mix'!$H$2:$H$573,'02b_CSP_Accelerator_Mix'!$B$2:$B$573,B191,'02b_CSP_Accelerator_Mix'!$C$2:$C$573,E191,'02b_CSP_Accelerator_Mix'!$D$2:$D$573,D191,'02b_CSP_Accelerator_Mix'!$E$2:$E$573,F191)</x:f>
        <x:v>0.73159836</x:v>
      </x:c>
      <x:c r="J191" s="28" t="n">
        <x:f>H191*I191</x:f>
        <x:v>2671.251611943051</x:v>
      </x:c>
      <x:c r="K191" s="8" t="str">
        <x:f>IFERROR(INDEX('02x_Accelerator_Catalog'!$D$2:$D$11,MATCH(F191,'02x_Accelerator_Catalog'!$B$2:$B$11,0)),"")</x:f>
      </x:c>
      <x:c r="L191" s="7" t="str">
        <x:f>IF(K191&gt;0,J191*1000/K191,"")</x:f>
      </x:c>
      <x:c r="M191" s="5" t="inlineStr">
        <x:is>
          <x:t xml:space="preserve">epoch_csp_chip_quantity_latest</x:t>
        </x:is>
      </x:c>
      <x:c r="N191" s="5" t="inlineStr">
        <x:is>
          <x:t xml:space="preserve">Extensible long-format output: add a new accelerator row in 02b and map it in 02x_Accelerator_Catalog to extend this table.</x:t>
        </x:is>
      </x:c>
    </x:row>
    <x:row r="192">
      <x:c r="A192" s="5" t="str">
        <x:f>B192&amp;"|"&amp;C192&amp;"|"&amp;D192&amp;"|"&amp;E192&amp;"|"&amp;F192</x:f>
        <x:v>Bull|Google|2030|Google|B200/B300 class</x:v>
      </x:c>
      <x:c r="B192" s="5" t="inlineStr">
        <x:is>
          <x:t xml:space="preserve">Bull</x:t>
        </x:is>
      </x:c>
      <x:c r="C192" s="5" t="inlineStr">
        <x:is>
          <x:t xml:space="preserve">Google</x:t>
        </x:is>
      </x:c>
      <x:c r="D192" s="5" t="n">
        <x:v>2030</x:v>
      </x:c>
      <x:c r="E192" s="5" t="inlineStr">
        <x:is>
          <x:t xml:space="preserve">Google</x:t>
        </x:is>
      </x:c>
      <x:c r="F192" s="5" t="inlineStr">
        <x:is>
          <x:t xml:space="preserve">B200/B300 class</x:t>
        </x:is>
      </x:c>
      <x:c r="G192" s="5" t="str">
        <x:f>IFERROR(INDEX('02x_Accelerator_Catalog'!$C$2:$C$11,MATCH(F192,'02x_Accelerator_Catalog'!$B$2:$B$11,0)),"purpose_or_unbenchmarked")</x:f>
        <x:v>b200_reference</x:v>
      </x:c>
      <x:c r="H192" s="28" t="n">
        <x:f>SUMIFS('02c_AI_CSP_Normalized'!$N$2:$N$305,'02c_AI_CSP_Normalized'!$B$2:$B$305,B192,'02c_AI_CSP_Normalized'!$C$2:$C$305,C192,'02c_AI_CSP_Normalized'!$D$2:$D$305,D192,'02c_AI_CSP_Normalized'!$E$2:$E$305,E192)</x:f>
        <x:v>4772.881355932204</x:v>
      </x:c>
      <x:c r="I192" s="6" t="n">
        <x:f>SUMIFS('02b_CSP_Accelerator_Mix'!$H$2:$H$573,'02b_CSP_Accelerator_Mix'!$B$2:$B$573,B192,'02b_CSP_Accelerator_Mix'!$C$2:$C$573,E192,'02b_CSP_Accelerator_Mix'!$D$2:$D$573,D192,'02b_CSP_Accelerator_Mix'!$E$2:$E$573,F192)</x:f>
        <x:v>0.08881066</x:v>
      </x:c>
      <x:c r="J192" s="28" t="n">
        <x:f>H192*I192</x:f>
        <x:v>423.882743322034</x:v>
      </x:c>
      <x:c r="K192" s="8" t="n">
        <x:f>IFERROR(INDEX('02x_Accelerator_Catalog'!$D$2:$D$11,MATCH(F192,'02x_Accelerator_Catalog'!$B$2:$B$11,0)),"")</x:f>
        <x:v>2.17</x:v>
      </x:c>
      <x:c r="L192" s="7" t="n">
        <x:f>IF(K192&gt;0,J192*1000/K192,"")</x:f>
        <x:v>195337.66973365622</x:v>
      </x:c>
      <x:c r="M192" s="5" t="inlineStr">
        <x:is>
          <x:t xml:space="preserve">epoch_csp_chip_quantity_latest</x:t>
        </x:is>
      </x:c>
      <x:c r="N192" s="5" t="inlineStr">
        <x:is>
          <x:t xml:space="preserve">Extensible long-format output: add a new accelerator row in 02b and map it in 02x_Accelerator_Catalog to extend this table.</x:t>
        </x:is>
      </x:c>
    </x:row>
    <x:row r="193">
      <x:c r="A193" s="5" t="str">
        <x:f>B193&amp;"|"&amp;C193&amp;"|"&amp;D193&amp;"|"&amp;E193&amp;"|"&amp;F193</x:f>
        <x:v>Bull|Google|2030|Google|R200/R300 future</x:v>
      </x:c>
      <x:c r="B193" s="5" t="inlineStr">
        <x:is>
          <x:t xml:space="preserve">Bull</x:t>
        </x:is>
      </x:c>
      <x:c r="C193" s="5" t="inlineStr">
        <x:is>
          <x:t xml:space="preserve">Google</x:t>
        </x:is>
      </x:c>
      <x:c r="D193" s="5" t="n">
        <x:v>2030</x:v>
      </x:c>
      <x:c r="E193" s="5" t="inlineStr">
        <x:is>
          <x:t xml:space="preserve">Google</x:t>
        </x:is>
      </x:c>
      <x:c r="F193" s="5" t="inlineStr">
        <x:is>
          <x:t xml:space="preserve">R200/R300 future</x:t>
        </x:is>
      </x:c>
      <x:c r="G193" s="5" t="str">
        <x:f>IFERROR(INDEX('02x_Accelerator_Catalog'!$C$2:$C$11,MATCH(F193,'02x_Accelerator_Catalog'!$B$2:$B$11,0)),"purpose_or_unbenchmarked")</x:f>
        <x:v>purpose_or_unbenchmarked</x:v>
      </x:c>
      <x:c r="H193" s="28" t="n">
        <x:f>SUMIFS('02c_AI_CSP_Normalized'!$N$2:$N$305,'02c_AI_CSP_Normalized'!$B$2:$B$305,B193,'02c_AI_CSP_Normalized'!$C$2:$C$305,C193,'02c_AI_CSP_Normalized'!$D$2:$D$305,D193,'02c_AI_CSP_Normalized'!$E$2:$E$305,E193)</x:f>
        <x:v>4772.881355932204</x:v>
      </x:c>
      <x:c r="I193" s="6" t="n">
        <x:f>SUMIFS('02b_CSP_Accelerator_Mix'!$H$2:$H$573,'02b_CSP_Accelerator_Mix'!$B$2:$B$573,B193,'02b_CSP_Accelerator_Mix'!$C$2:$C$573,E193,'02b_CSP_Accelerator_Mix'!$D$2:$D$573,D193,'02b_CSP_Accelerator_Mix'!$E$2:$E$573,F193)</x:f>
        <x:v>0.17959098</x:v>
      </x:c>
      <x:c r="J193" s="28" t="n">
        <x:f>H193*I193</x:f>
        <x:v>857.1664401355935</x:v>
      </x:c>
      <x:c r="K193" s="8" t="str">
        <x:f>IFERROR(INDEX('02x_Accelerator_Catalog'!$D$2:$D$11,MATCH(F193,'02x_Accelerator_Catalog'!$B$2:$B$11,0)),"")</x:f>
      </x:c>
      <x:c r="L193" s="7" t="str">
        <x:f>IF(K193&gt;0,J193*1000/K193,"")</x:f>
      </x:c>
      <x:c r="M193" s="5" t="inlineStr">
        <x:is>
          <x:t xml:space="preserve">epoch_csp_chip_quantity_latest</x:t>
        </x:is>
      </x:c>
      <x:c r="N193" s="5" t="inlineStr">
        <x:is>
          <x:t xml:space="preserve">Extensible long-format output: add a new accelerator row in 02b and map it in 02x_Accelerator_Catalog to extend this table.</x:t>
        </x:is>
      </x:c>
    </x:row>
    <x:row r="194">
      <x:c r="A194" s="5" t="str">
        <x:f>B194&amp;"|"&amp;C194&amp;"|"&amp;D194&amp;"|"&amp;E194&amp;"|"&amp;F194</x:f>
        <x:v>Bull|Google|2030|Google|TPU</x:v>
      </x:c>
      <x:c r="B194" s="5" t="inlineStr">
        <x:is>
          <x:t xml:space="preserve">Bull</x:t>
        </x:is>
      </x:c>
      <x:c r="C194" s="5" t="inlineStr">
        <x:is>
          <x:t xml:space="preserve">Google</x:t>
        </x:is>
      </x:c>
      <x:c r="D194" s="5" t="n">
        <x:v>2030</x:v>
      </x:c>
      <x:c r="E194" s="5" t="inlineStr">
        <x:is>
          <x:t xml:space="preserve">Google</x:t>
        </x:is>
      </x:c>
      <x:c r="F194" s="5" t="inlineStr">
        <x:is>
          <x:t xml:space="preserve">TPU</x:t>
        </x:is>
      </x:c>
      <x:c r="G194" s="5" t="str">
        <x:f>IFERROR(INDEX('02x_Accelerator_Catalog'!$C$2:$C$11,MATCH(F194,'02x_Accelerator_Catalog'!$B$2:$B$11,0)),"purpose_or_unbenchmarked")</x:f>
        <x:v>purpose_or_unbenchmarked</x:v>
      </x:c>
      <x:c r="H194" s="28" t="n">
        <x:f>SUMIFS('02c_AI_CSP_Normalized'!$N$2:$N$305,'02c_AI_CSP_Normalized'!$B$2:$B$305,B194,'02c_AI_CSP_Normalized'!$C$2:$C$305,C194,'02c_AI_CSP_Normalized'!$D$2:$D$305,D194,'02c_AI_CSP_Normalized'!$E$2:$E$305,E194)</x:f>
        <x:v>4772.881355932204</x:v>
      </x:c>
      <x:c r="I194" s="6" t="n">
        <x:f>SUMIFS('02b_CSP_Accelerator_Mix'!$H$2:$H$573,'02b_CSP_Accelerator_Mix'!$B$2:$B$573,B194,'02b_CSP_Accelerator_Mix'!$C$2:$C$573,E194,'02b_CSP_Accelerator_Mix'!$D$2:$D$573,D194,'02b_CSP_Accelerator_Mix'!$E$2:$E$573,F194)</x:f>
        <x:v>0.73159836</x:v>
      </x:c>
      <x:c r="J194" s="28" t="n">
        <x:f>H194*I194</x:f>
        <x:v>3491.832172474577</x:v>
      </x:c>
      <x:c r="K194" s="8" t="str">
        <x:f>IFERROR(INDEX('02x_Accelerator_Catalog'!$D$2:$D$11,MATCH(F194,'02x_Accelerator_Catalog'!$B$2:$B$11,0)),"")</x:f>
      </x:c>
      <x:c r="L194" s="7" t="str">
        <x:f>IF(K194&gt;0,J194*1000/K194,"")</x:f>
      </x:c>
      <x:c r="M194" s="5" t="inlineStr">
        <x:is>
          <x:t xml:space="preserve">epoch_csp_chip_quantity_latest</x:t>
        </x:is>
      </x:c>
      <x:c r="N194" s="5" t="inlineStr">
        <x:is>
          <x:t xml:space="preserve">Extensible long-format output: add a new accelerator row in 02b and map it in 02x_Accelerator_Catalog to extend this table.</x:t>
        </x:is>
      </x:c>
    </x:row>
    <x:row r="195">
      <x:c r="A195" s="5" t="str">
        <x:f>B195&amp;"|"&amp;C195&amp;"|"&amp;D195&amp;"|"&amp;E195&amp;"|"&amp;F195</x:f>
        <x:v>Grid-Constrained / Efficiency-Upside|Google|2030|Google|B200/B300 class</x:v>
      </x:c>
      <x:c r="B195" s="5" t="inlineStr">
        <x:is>
          <x:t xml:space="preserve">Grid-Constrained / Efficiency-Upside</x:t>
        </x:is>
      </x:c>
      <x:c r="C195" s="5" t="inlineStr">
        <x:is>
          <x:t xml:space="preserve">Google</x:t>
        </x:is>
      </x:c>
      <x:c r="D195" s="5" t="n">
        <x:v>2030</x:v>
      </x:c>
      <x:c r="E195" s="5" t="inlineStr">
        <x:is>
          <x:t xml:space="preserve">Google</x:t>
        </x:is>
      </x:c>
      <x:c r="F195" s="5" t="inlineStr">
        <x:is>
          <x:t xml:space="preserve">B200/B300 class</x:t>
        </x:is>
      </x:c>
      <x:c r="G195" s="5" t="str">
        <x:f>IFERROR(INDEX('02x_Accelerator_Catalog'!$C$2:$C$11,MATCH(F195,'02x_Accelerator_Catalog'!$B$2:$B$11,0)),"purpose_or_unbenchmarked")</x:f>
        <x:v>b200_reference</x:v>
      </x:c>
      <x:c r="H195" s="28" t="n">
        <x:f>SUMIFS('02c_AI_CSP_Normalized'!$N$2:$N$305,'02c_AI_CSP_Normalized'!$B$2:$B$305,B195,'02c_AI_CSP_Normalized'!$C$2:$C$305,C195,'02c_AI_CSP_Normalized'!$D$2:$D$305,D195,'02c_AI_CSP_Normalized'!$E$2:$E$305,E195)</x:f>
        <x:v>2774.9532203389836</x:v>
      </x:c>
      <x:c r="I195" s="6" t="n">
        <x:f>SUMIFS('02b_CSP_Accelerator_Mix'!$H$2:$H$573,'02b_CSP_Accelerator_Mix'!$B$2:$B$573,B195,'02b_CSP_Accelerator_Mix'!$C$2:$C$573,E195,'02b_CSP_Accelerator_Mix'!$D$2:$D$573,D195,'02b_CSP_Accelerator_Mix'!$E$2:$E$573,F195)</x:f>
        <x:v>0.08881066</x:v>
      </x:c>
      <x:c r="J195" s="28" t="n">
        <x:f>H195*I195</x:f>
        <x:v>246.44542696743056</x:v>
      </x:c>
      <x:c r="K195" s="8" t="n">
        <x:f>IFERROR(INDEX('02x_Accelerator_Catalog'!$D$2:$D$11,MATCH(F195,'02x_Accelerator_Catalog'!$B$2:$B$11,0)),"")</x:f>
        <x:v>2.17</x:v>
      </x:c>
      <x:c r="L195" s="7" t="n">
        <x:f>IF(K195&gt;0,J195*1000/K195,"")</x:f>
        <x:v>113569.32118314774</x:v>
      </x:c>
      <x:c r="M195" s="5" t="inlineStr">
        <x:is>
          <x:t xml:space="preserve">epoch_csp_chip_quantity_latest</x:t>
        </x:is>
      </x:c>
      <x:c r="N195" s="5" t="inlineStr">
        <x:is>
          <x:t xml:space="preserve">Extensible long-format output: add a new accelerator row in 02b and map it in 02x_Accelerator_Catalog to extend this table.</x:t>
        </x:is>
      </x:c>
    </x:row>
    <x:row r="196">
      <x:c r="A196" s="5" t="str">
        <x:f>B196&amp;"|"&amp;C196&amp;"|"&amp;D196&amp;"|"&amp;E196&amp;"|"&amp;F196</x:f>
        <x:v>Grid-Constrained / Efficiency-Upside|Google|2030|Google|R200/R300 future</x:v>
      </x:c>
      <x:c r="B196" s="5" t="inlineStr">
        <x:is>
          <x:t xml:space="preserve">Grid-Constrained / Efficiency-Upside</x:t>
        </x:is>
      </x:c>
      <x:c r="C196" s="5" t="inlineStr">
        <x:is>
          <x:t xml:space="preserve">Google</x:t>
        </x:is>
      </x:c>
      <x:c r="D196" s="5" t="n">
        <x:v>2030</x:v>
      </x:c>
      <x:c r="E196" s="5" t="inlineStr">
        <x:is>
          <x:t xml:space="preserve">Google</x:t>
        </x:is>
      </x:c>
      <x:c r="F196" s="5" t="inlineStr">
        <x:is>
          <x:t xml:space="preserve">R200/R300 future</x:t>
        </x:is>
      </x:c>
      <x:c r="G196" s="5" t="str">
        <x:f>IFERROR(INDEX('02x_Accelerator_Catalog'!$C$2:$C$11,MATCH(F196,'02x_Accelerator_Catalog'!$B$2:$B$11,0)),"purpose_or_unbenchmarked")</x:f>
        <x:v>purpose_or_unbenchmarked</x:v>
      </x:c>
      <x:c r="H196" s="28" t="n">
        <x:f>SUMIFS('02c_AI_CSP_Normalized'!$N$2:$N$305,'02c_AI_CSP_Normalized'!$B$2:$B$305,B196,'02c_AI_CSP_Normalized'!$C$2:$C$305,C196,'02c_AI_CSP_Normalized'!$D$2:$D$305,D196,'02c_AI_CSP_Normalized'!$E$2:$E$305,E196)</x:f>
        <x:v>2774.9532203389836</x:v>
      </x:c>
      <x:c r="I196" s="6" t="n">
        <x:f>SUMIFS('02b_CSP_Accelerator_Mix'!$H$2:$H$573,'02b_CSP_Accelerator_Mix'!$B$2:$B$573,B196,'02b_CSP_Accelerator_Mix'!$C$2:$C$573,E196,'02b_CSP_Accelerator_Mix'!$D$2:$D$573,D196,'02b_CSP_Accelerator_Mix'!$E$2:$E$573,F196)</x:f>
        <x:v>0.17959098</x:v>
      </x:c>
      <x:c r="J196" s="28" t="n">
        <x:f>H196*I196</x:f>
        <x:v>498.356568294834</x:v>
      </x:c>
      <x:c r="K196" s="8" t="str">
        <x:f>IFERROR(INDEX('02x_Accelerator_Catalog'!$D$2:$D$11,MATCH(F196,'02x_Accelerator_Catalog'!$B$2:$B$11,0)),"")</x:f>
      </x:c>
      <x:c r="L196" s="7" t="str">
        <x:f>IF(K196&gt;0,J196*1000/K196,"")</x:f>
      </x:c>
      <x:c r="M196" s="5" t="inlineStr">
        <x:is>
          <x:t xml:space="preserve">epoch_csp_chip_quantity_latest</x:t>
        </x:is>
      </x:c>
      <x:c r="N196" s="5" t="inlineStr">
        <x:is>
          <x:t xml:space="preserve">Extensible long-format output: add a new accelerator row in 02b and map it in 02x_Accelerator_Catalog to extend this table.</x:t>
        </x:is>
      </x:c>
    </x:row>
    <x:row r="197">
      <x:c r="A197" s="5" t="str">
        <x:f>B197&amp;"|"&amp;C197&amp;"|"&amp;D197&amp;"|"&amp;E197&amp;"|"&amp;F197</x:f>
        <x:v>Grid-Constrained / Efficiency-Upside|Google|2030|Google|TPU</x:v>
      </x:c>
      <x:c r="B197" s="5" t="inlineStr">
        <x:is>
          <x:t xml:space="preserve">Grid-Constrained / Efficiency-Upside</x:t>
        </x:is>
      </x:c>
      <x:c r="C197" s="5" t="inlineStr">
        <x:is>
          <x:t xml:space="preserve">Google</x:t>
        </x:is>
      </x:c>
      <x:c r="D197" s="5" t="n">
        <x:v>2030</x:v>
      </x:c>
      <x:c r="E197" s="5" t="inlineStr">
        <x:is>
          <x:t xml:space="preserve">Google</x:t>
        </x:is>
      </x:c>
      <x:c r="F197" s="5" t="inlineStr">
        <x:is>
          <x:t xml:space="preserve">TPU</x:t>
        </x:is>
      </x:c>
      <x:c r="G197" s="5" t="str">
        <x:f>IFERROR(INDEX('02x_Accelerator_Catalog'!$C$2:$C$11,MATCH(F197,'02x_Accelerator_Catalog'!$B$2:$B$11,0)),"purpose_or_unbenchmarked")</x:f>
        <x:v>purpose_or_unbenchmarked</x:v>
      </x:c>
      <x:c r="H197" s="28" t="n">
        <x:f>SUMIFS('02c_AI_CSP_Normalized'!$N$2:$N$305,'02c_AI_CSP_Normalized'!$B$2:$B$305,B197,'02c_AI_CSP_Normalized'!$C$2:$C$305,C197,'02c_AI_CSP_Normalized'!$D$2:$D$305,D197,'02c_AI_CSP_Normalized'!$E$2:$E$305,E197)</x:f>
        <x:v>2774.9532203389836</x:v>
      </x:c>
      <x:c r="I197" s="6" t="n">
        <x:f>SUMIFS('02b_CSP_Accelerator_Mix'!$H$2:$H$573,'02b_CSP_Accelerator_Mix'!$B$2:$B$573,B197,'02b_CSP_Accelerator_Mix'!$C$2:$C$573,E197,'02b_CSP_Accelerator_Mix'!$D$2:$D$573,D197,'02b_CSP_Accelerator_Mix'!$E$2:$E$573,F197)</x:f>
        <x:v>0.73159836</x:v>
      </x:c>
      <x:c r="J197" s="28" t="n">
        <x:f>H197*I197</x:f>
        <x:v>2030.1512250767191</x:v>
      </x:c>
      <x:c r="K197" s="8" t="str">
        <x:f>IFERROR(INDEX('02x_Accelerator_Catalog'!$D$2:$D$11,MATCH(F197,'02x_Accelerator_Catalog'!$B$2:$B$11,0)),"")</x:f>
      </x:c>
      <x:c r="L197" s="7" t="str">
        <x:f>IF(K197&gt;0,J197*1000/K197,"")</x:f>
      </x:c>
      <x:c r="M197" s="5" t="inlineStr">
        <x:is>
          <x:t xml:space="preserve">epoch_csp_chip_quantity_latest</x:t>
        </x:is>
      </x:c>
      <x:c r="N197" s="5" t="inlineStr">
        <x:is>
          <x:t xml:space="preserve">Extensible long-format output: add a new accelerator row in 02b and map it in 02x_Accelerator_Catalog to extend this table.</x:t>
        </x:is>
      </x:c>
    </x:row>
    <x:row r="198">
      <x:c r="A198" s="5" t="str">
        <x:f>B198&amp;"|"&amp;C198&amp;"|"&amp;D198&amp;"|"&amp;E198&amp;"|"&amp;F198</x:f>
        <x:v>Bear|Meta|2026|Meta|B200/B300 class</x:v>
      </x:c>
      <x:c r="B198" s="5" t="inlineStr">
        <x:is>
          <x:t xml:space="preserve">Bear</x:t>
        </x:is>
      </x:c>
      <x:c r="C198" s="5" t="inlineStr">
        <x:is>
          <x:t xml:space="preserve">Meta</x:t>
        </x:is>
      </x:c>
      <x:c r="D198" s="5" t="n">
        <x:v>2026</x:v>
      </x:c>
      <x:c r="E198" s="5" t="inlineStr">
        <x:is>
          <x:t xml:space="preserve">Meta</x:t>
        </x:is>
      </x:c>
      <x:c r="F198" s="5" t="inlineStr">
        <x:is>
          <x:t xml:space="preserve">B200/B300 class</x:t>
        </x:is>
      </x:c>
      <x:c r="G198" s="5" t="str">
        <x:f>IFERROR(INDEX('02x_Accelerator_Catalog'!$C$2:$C$11,MATCH(F198,'02x_Accelerator_Catalog'!$B$2:$B$11,0)),"purpose_or_unbenchmarked")</x:f>
        <x:v>b200_reference</x:v>
      </x:c>
      <x:c r="H198" s="28" t="n">
        <x:f>SUMIFS('02c_AI_CSP_Normalized'!$N$2:$N$305,'02c_AI_CSP_Normalized'!$B$2:$B$305,B198,'02c_AI_CSP_Normalized'!$C$2:$C$305,C198,'02c_AI_CSP_Normalized'!$D$2:$D$305,D198,'02c_AI_CSP_Normalized'!$E$2:$E$305,E198)</x:f>
        <x:v>521.9999981875</x:v>
      </x:c>
      <x:c r="I198" s="6" t="n">
        <x:f>SUMIFS('02b_CSP_Accelerator_Mix'!$H$2:$H$573,'02b_CSP_Accelerator_Mix'!$B$2:$B$573,B198,'02b_CSP_Accelerator_Mix'!$C$2:$C$573,E198,'02b_CSP_Accelerator_Mix'!$D$2:$D$573,D198,'02b_CSP_Accelerator_Mix'!$E$2:$E$573,F198)</x:f>
        <x:v>0.90397048</x:v>
      </x:c>
      <x:c r="J198" s="28" t="n">
        <x:f>H198*I198</x:f>
        <x:v>471.8725889215535</x:v>
      </x:c>
      <x:c r="K198" s="8" t="n">
        <x:f>IFERROR(INDEX('02x_Accelerator_Catalog'!$D$2:$D$11,MATCH(F198,'02x_Accelerator_Catalog'!$B$2:$B$11,0)),"")</x:f>
        <x:v>2.17</x:v>
      </x:c>
      <x:c r="L198" s="7" t="n">
        <x:f>IF(K198&gt;0,J198*1000/K198,"")</x:f>
        <x:v>217452.80595463293</x:v>
      </x:c>
      <x:c r="M198" s="5" t="inlineStr">
        <x:is>
          <x:t xml:space="preserve">epoch_csp_chip_quantity_latest</x:t>
        </x:is>
      </x:c>
      <x:c r="N198" s="5" t="inlineStr">
        <x:is>
          <x:t xml:space="preserve">Extensible long-format output: add a new accelerator row in 02b and map it in 02x_Accelerator_Catalog to extend this table.</x:t>
        </x:is>
      </x:c>
    </x:row>
    <x:row r="199">
      <x:c r="A199" s="5" t="str">
        <x:f>B199&amp;"|"&amp;C199&amp;"|"&amp;D199&amp;"|"&amp;E199&amp;"|"&amp;F199</x:f>
        <x:v>Bear|Meta|2026|Meta|H100/H200/A100 class</x:v>
      </x:c>
      <x:c r="B199" s="5" t="inlineStr">
        <x:is>
          <x:t xml:space="preserve">Bear</x:t>
        </x:is>
      </x:c>
      <x:c r="C199" s="5" t="inlineStr">
        <x:is>
          <x:t xml:space="preserve">Meta</x:t>
        </x:is>
      </x:c>
      <x:c r="D199" s="5" t="n">
        <x:v>2026</x:v>
      </x:c>
      <x:c r="E199" s="5" t="inlineStr">
        <x:is>
          <x:t xml:space="preserve">Meta</x:t>
        </x:is>
      </x:c>
      <x:c r="F199" s="5" t="inlineStr">
        <x:is>
          <x:t xml:space="preserve">H100/H200/A100 class</x:t>
        </x:is>
      </x:c>
      <x:c r="G199" s="5" t="str">
        <x:f>IFERROR(INDEX('02x_Accelerator_Catalog'!$C$2:$C$11,MATCH(F199,'02x_Accelerator_Catalog'!$B$2:$B$11,0)),"purpose_or_unbenchmarked")</x:f>
        <x:v>h200_reference</x:v>
      </x:c>
      <x:c r="H199" s="28" t="n">
        <x:f>SUMIFS('02c_AI_CSP_Normalized'!$N$2:$N$305,'02c_AI_CSP_Normalized'!$B$2:$B$305,B199,'02c_AI_CSP_Normalized'!$C$2:$C$305,C199,'02c_AI_CSP_Normalized'!$D$2:$D$305,D199,'02c_AI_CSP_Normalized'!$E$2:$E$305,E199)</x:f>
        <x:v>521.9999981875</x:v>
      </x:c>
      <x:c r="I199" s="6" t="n">
        <x:f>SUMIFS('02b_CSP_Accelerator_Mix'!$H$2:$H$573,'02b_CSP_Accelerator_Mix'!$B$2:$B$573,B199,'02b_CSP_Accelerator_Mix'!$C$2:$C$573,E199,'02b_CSP_Accelerator_Mix'!$D$2:$D$573,D199,'02b_CSP_Accelerator_Mix'!$E$2:$E$573,F199)</x:f>
        <x:v>0.09602952</x:v>
      </x:c>
      <x:c r="J199" s="28" t="n">
        <x:f>H199*I199</x:f>
        <x:v>50.12740926594649</x:v>
      </x:c>
      <x:c r="K199" s="8" t="n">
        <x:f>IFERROR(INDEX('02x_Accelerator_Catalog'!$D$2:$D$11,MATCH(F199,'02x_Accelerator_Catalog'!$B$2:$B$11,0)),"")</x:f>
        <x:v>1.73</x:v>
      </x:c>
      <x:c r="L199" s="7" t="n">
        <x:f>IF(K199&gt;0,J199*1000/K199,"")</x:f>
        <x:v>28975.381078581784</x:v>
      </x:c>
      <x:c r="M199" s="5" t="inlineStr">
        <x:is>
          <x:t xml:space="preserve">epoch_csp_chip_quantity_latest</x:t>
        </x:is>
      </x:c>
      <x:c r="N199" s="5" t="inlineStr">
        <x:is>
          <x:t xml:space="preserve">Extensible long-format output: add a new accelerator row in 02b and map it in 02x_Accelerator_Catalog to extend this table.</x:t>
        </x:is>
      </x:c>
    </x:row>
    <x:row r="200">
      <x:c r="A200" s="5" t="str">
        <x:f>B200&amp;"|"&amp;C200&amp;"|"&amp;D200&amp;"|"&amp;E200&amp;"|"&amp;F200</x:f>
        <x:v>Base|Meta|2026|Meta|B200/B300 class</x:v>
      </x:c>
      <x:c r="B200" s="5" t="inlineStr">
        <x:is>
          <x:t xml:space="preserve">Base</x:t>
        </x:is>
      </x:c>
      <x:c r="C200" s="5" t="inlineStr">
        <x:is>
          <x:t xml:space="preserve">Meta</x:t>
        </x:is>
      </x:c>
      <x:c r="D200" s="5" t="n">
        <x:v>2026</x:v>
      </x:c>
      <x:c r="E200" s="5" t="inlineStr">
        <x:is>
          <x:t xml:space="preserve">Meta</x:t>
        </x:is>
      </x:c>
      <x:c r="F200" s="5" t="inlineStr">
        <x:is>
          <x:t xml:space="preserve">B200/B300 class</x:t>
        </x:is>
      </x:c>
      <x:c r="G200" s="5" t="str">
        <x:f>IFERROR(INDEX('02x_Accelerator_Catalog'!$C$2:$C$11,MATCH(F200,'02x_Accelerator_Catalog'!$B$2:$B$11,0)),"purpose_or_unbenchmarked")</x:f>
        <x:v>b200_reference</x:v>
      </x:c>
      <x:c r="H200" s="28" t="n">
        <x:f>SUMIFS('02c_AI_CSP_Normalized'!$N$2:$N$305,'02c_AI_CSP_Normalized'!$B$2:$B$305,B200,'02c_AI_CSP_Normalized'!$C$2:$C$305,C200,'02c_AI_CSP_Normalized'!$D$2:$D$305,D200,'02c_AI_CSP_Normalized'!$E$2:$E$305,E200)</x:f>
        <x:v>672.8000042049999</x:v>
      </x:c>
      <x:c r="I200" s="6" t="n">
        <x:f>SUMIFS('02b_CSP_Accelerator_Mix'!$H$2:$H$573,'02b_CSP_Accelerator_Mix'!$B$2:$B$573,B200,'02b_CSP_Accelerator_Mix'!$C$2:$C$573,E200,'02b_CSP_Accelerator_Mix'!$D$2:$D$573,D200,'02b_CSP_Accelerator_Mix'!$E$2:$E$573,F200)</x:f>
        <x:v>0.90397048</x:v>
      </x:c>
      <x:c r="J200" s="28" t="n">
        <x:f>H200*I200</x:f>
        <x:v>608.1913427451958</x:v>
      </x:c>
      <x:c r="K200" s="8" t="n">
        <x:f>IFERROR(INDEX('02x_Accelerator_Catalog'!$D$2:$D$11,MATCH(F200,'02x_Accelerator_Catalog'!$B$2:$B$11,0)),"")</x:f>
        <x:v>2.17</x:v>
      </x:c>
      <x:c r="L200" s="7" t="n">
        <x:f>IF(K200&gt;0,J200*1000/K200,"")</x:f>
        <x:v>280272.5081775096</x:v>
      </x:c>
      <x:c r="M200" s="5" t="inlineStr">
        <x:is>
          <x:t xml:space="preserve">epoch_csp_chip_quantity_latest</x:t>
        </x:is>
      </x:c>
      <x:c r="N200" s="5" t="inlineStr">
        <x:is>
          <x:t xml:space="preserve">Extensible long-format output: add a new accelerator row in 02b and map it in 02x_Accelerator_Catalog to extend this table.</x:t>
        </x:is>
      </x:c>
    </x:row>
    <x:row r="201">
      <x:c r="A201" s="5" t="str">
        <x:f>B201&amp;"|"&amp;C201&amp;"|"&amp;D201&amp;"|"&amp;E201&amp;"|"&amp;F201</x:f>
        <x:v>Base|Meta|2026|Meta|H100/H200/A100 class</x:v>
      </x:c>
      <x:c r="B201" s="5" t="inlineStr">
        <x:is>
          <x:t xml:space="preserve">Base</x:t>
        </x:is>
      </x:c>
      <x:c r="C201" s="5" t="inlineStr">
        <x:is>
          <x:t xml:space="preserve">Meta</x:t>
        </x:is>
      </x:c>
      <x:c r="D201" s="5" t="n">
        <x:v>2026</x:v>
      </x:c>
      <x:c r="E201" s="5" t="inlineStr">
        <x:is>
          <x:t xml:space="preserve">Meta</x:t>
        </x:is>
      </x:c>
      <x:c r="F201" s="5" t="inlineStr">
        <x:is>
          <x:t xml:space="preserve">H100/H200/A100 class</x:t>
        </x:is>
      </x:c>
      <x:c r="G201" s="5" t="str">
        <x:f>IFERROR(INDEX('02x_Accelerator_Catalog'!$C$2:$C$11,MATCH(F201,'02x_Accelerator_Catalog'!$B$2:$B$11,0)),"purpose_or_unbenchmarked")</x:f>
        <x:v>h200_reference</x:v>
      </x:c>
      <x:c r="H201" s="28" t="n">
        <x:f>SUMIFS('02c_AI_CSP_Normalized'!$N$2:$N$305,'02c_AI_CSP_Normalized'!$B$2:$B$305,B201,'02c_AI_CSP_Normalized'!$C$2:$C$305,C201,'02c_AI_CSP_Normalized'!$D$2:$D$305,D201,'02c_AI_CSP_Normalized'!$E$2:$E$305,E201)</x:f>
        <x:v>672.8000042049999</x:v>
      </x:c>
      <x:c r="I201" s="6" t="n">
        <x:f>SUMIFS('02b_CSP_Accelerator_Mix'!$H$2:$H$573,'02b_CSP_Accelerator_Mix'!$B$2:$B$573,B201,'02b_CSP_Accelerator_Mix'!$C$2:$C$573,E201,'02b_CSP_Accelerator_Mix'!$D$2:$D$573,D201,'02b_CSP_Accelerator_Mix'!$E$2:$E$573,F201)</x:f>
        <x:v>0.09602952</x:v>
      </x:c>
      <x:c r="J201" s="28" t="n">
        <x:f>H201*I201</x:f>
        <x:v>64.60866145980413</x:v>
      </x:c>
      <x:c r="K201" s="8" t="n">
        <x:f>IFERROR(INDEX('02x_Accelerator_Catalog'!$D$2:$D$11,MATCH(F201,'02x_Accelerator_Catalog'!$B$2:$B$11,0)),"")</x:f>
        <x:v>1.73</x:v>
      </x:c>
      <x:c r="L201" s="7" t="n">
        <x:f>IF(K201&gt;0,J201*1000/K201,"")</x:f>
        <x:v>37346.04708659198</x:v>
      </x:c>
      <x:c r="M201" s="5" t="inlineStr">
        <x:is>
          <x:t xml:space="preserve">epoch_csp_chip_quantity_latest</x:t>
        </x:is>
      </x:c>
      <x:c r="N201" s="5" t="inlineStr">
        <x:is>
          <x:t xml:space="preserve">Extensible long-format output: add a new accelerator row in 02b and map it in 02x_Accelerator_Catalog to extend this table.</x:t>
        </x:is>
      </x:c>
    </x:row>
    <x:row r="202">
      <x:c r="A202" s="5" t="str">
        <x:f>B202&amp;"|"&amp;C202&amp;"|"&amp;D202&amp;"|"&amp;E202&amp;"|"&amp;F202</x:f>
        <x:v>Bull|Meta|2026|Meta|B200/B300 class</x:v>
      </x:c>
      <x:c r="B202" s="5" t="inlineStr">
        <x:is>
          <x:t xml:space="preserve">Bull</x:t>
        </x:is>
      </x:c>
      <x:c r="C202" s="5" t="inlineStr">
        <x:is>
          <x:t xml:space="preserve">Meta</x:t>
        </x:is>
      </x:c>
      <x:c r="D202" s="5" t="n">
        <x:v>2026</x:v>
      </x:c>
      <x:c r="E202" s="5" t="inlineStr">
        <x:is>
          <x:t xml:space="preserve">Meta</x:t>
        </x:is>
      </x:c>
      <x:c r="F202" s="5" t="inlineStr">
        <x:is>
          <x:t xml:space="preserve">B200/B300 class</x:t>
        </x:is>
      </x:c>
      <x:c r="G202" s="5" t="str">
        <x:f>IFERROR(INDEX('02x_Accelerator_Catalog'!$C$2:$C$11,MATCH(F202,'02x_Accelerator_Catalog'!$B$2:$B$11,0)),"purpose_or_unbenchmarked")</x:f>
        <x:v>b200_reference</x:v>
      </x:c>
      <x:c r="H202" s="28" t="n">
        <x:f>SUMIFS('02c_AI_CSP_Normalized'!$N$2:$N$305,'02c_AI_CSP_Normalized'!$B$2:$B$305,B202,'02c_AI_CSP_Normalized'!$C$2:$C$305,C202,'02c_AI_CSP_Normalized'!$D$2:$D$305,D202,'02c_AI_CSP_Normalized'!$E$2:$E$305,E202)</x:f>
        <x:v>767.34</x:v>
      </x:c>
      <x:c r="I202" s="6" t="n">
        <x:f>SUMIFS('02b_CSP_Accelerator_Mix'!$H$2:$H$573,'02b_CSP_Accelerator_Mix'!$B$2:$B$573,B202,'02b_CSP_Accelerator_Mix'!$C$2:$C$573,E202,'02b_CSP_Accelerator_Mix'!$D$2:$D$573,D202,'02b_CSP_Accelerator_Mix'!$E$2:$E$573,F202)</x:f>
        <x:v>0.90397048</x:v>
      </x:c>
      <x:c r="J202" s="28" t="n">
        <x:f>H202*I202</x:f>
        <x:v>693.6527081232</x:v>
      </x:c>
      <x:c r="K202" s="8" t="n">
        <x:f>IFERROR(INDEX('02x_Accelerator_Catalog'!$D$2:$D$11,MATCH(F202,'02x_Accelerator_Catalog'!$B$2:$B$11,0)),"")</x:f>
        <x:v>2.17</x:v>
      </x:c>
      <x:c r="L202" s="7" t="n">
        <x:f>IF(K202&gt;0,J202*1000/K202,"")</x:f>
        <x:v>319655.62586322584</x:v>
      </x:c>
      <x:c r="M202" s="5" t="inlineStr">
        <x:is>
          <x:t xml:space="preserve">epoch_csp_chip_quantity_latest</x:t>
        </x:is>
      </x:c>
      <x:c r="N202" s="5" t="inlineStr">
        <x:is>
          <x:t xml:space="preserve">Extensible long-format output: add a new accelerator row in 02b and map it in 02x_Accelerator_Catalog to extend this table.</x:t>
        </x:is>
      </x:c>
    </x:row>
    <x:row r="203">
      <x:c r="A203" s="5" t="str">
        <x:f>B203&amp;"|"&amp;C203&amp;"|"&amp;D203&amp;"|"&amp;E203&amp;"|"&amp;F203</x:f>
        <x:v>Bull|Meta|2026|Meta|H100/H200/A100 class</x:v>
      </x:c>
      <x:c r="B203" s="5" t="inlineStr">
        <x:is>
          <x:t xml:space="preserve">Bull</x:t>
        </x:is>
      </x:c>
      <x:c r="C203" s="5" t="inlineStr">
        <x:is>
          <x:t xml:space="preserve">Meta</x:t>
        </x:is>
      </x:c>
      <x:c r="D203" s="5" t="n">
        <x:v>2026</x:v>
      </x:c>
      <x:c r="E203" s="5" t="inlineStr">
        <x:is>
          <x:t xml:space="preserve">Meta</x:t>
        </x:is>
      </x:c>
      <x:c r="F203" s="5" t="inlineStr">
        <x:is>
          <x:t xml:space="preserve">H100/H200/A100 class</x:t>
        </x:is>
      </x:c>
      <x:c r="G203" s="5" t="str">
        <x:f>IFERROR(INDEX('02x_Accelerator_Catalog'!$C$2:$C$11,MATCH(F203,'02x_Accelerator_Catalog'!$B$2:$B$11,0)),"purpose_or_unbenchmarked")</x:f>
        <x:v>h200_reference</x:v>
      </x:c>
      <x:c r="H203" s="28" t="n">
        <x:f>SUMIFS('02c_AI_CSP_Normalized'!$N$2:$N$305,'02c_AI_CSP_Normalized'!$B$2:$B$305,B203,'02c_AI_CSP_Normalized'!$C$2:$C$305,C203,'02c_AI_CSP_Normalized'!$D$2:$D$305,D203,'02c_AI_CSP_Normalized'!$E$2:$E$305,E203)</x:f>
        <x:v>767.34</x:v>
      </x:c>
      <x:c r="I203" s="6" t="n">
        <x:f>SUMIFS('02b_CSP_Accelerator_Mix'!$H$2:$H$573,'02b_CSP_Accelerator_Mix'!$B$2:$B$573,B203,'02b_CSP_Accelerator_Mix'!$C$2:$C$573,E203,'02b_CSP_Accelerator_Mix'!$D$2:$D$573,D203,'02b_CSP_Accelerator_Mix'!$E$2:$E$573,F203)</x:f>
        <x:v>0.09602952</x:v>
      </x:c>
      <x:c r="J203" s="28" t="n">
        <x:f>H203*I203</x:f>
        <x:v>73.6872918768</x:v>
      </x:c>
      <x:c r="K203" s="8" t="n">
        <x:f>IFERROR(INDEX('02x_Accelerator_Catalog'!$D$2:$D$11,MATCH(F203,'02x_Accelerator_Catalog'!$B$2:$B$11,0)),"")</x:f>
        <x:v>1.73</x:v>
      </x:c>
      <x:c r="L203" s="7" t="n">
        <x:f>IF(K203&gt;0,J203*1000/K203,"")</x:f>
        <x:v>42593.81033341041</x:v>
      </x:c>
      <x:c r="M203" s="5" t="inlineStr">
        <x:is>
          <x:t xml:space="preserve">epoch_csp_chip_quantity_latest</x:t>
        </x:is>
      </x:c>
      <x:c r="N203" s="5" t="inlineStr">
        <x:is>
          <x:t xml:space="preserve">Extensible long-format output: add a new accelerator row in 02b and map it in 02x_Accelerator_Catalog to extend this table.</x:t>
        </x:is>
      </x:c>
    </x:row>
    <x:row r="204">
      <x:c r="A204" s="5" t="str">
        <x:f>B204&amp;"|"&amp;C204&amp;"|"&amp;D204&amp;"|"&amp;E204&amp;"|"&amp;F204</x:f>
        <x:v>Grid-Constrained / Efficiency-Upside|Meta|2026|Meta|B200/B300 class</x:v>
      </x:c>
      <x:c r="B204" s="5" t="inlineStr">
        <x:is>
          <x:t xml:space="preserve">Grid-Constrained / Efficiency-Upside</x:t>
        </x:is>
      </x:c>
      <x:c r="C204" s="5" t="inlineStr">
        <x:is>
          <x:t xml:space="preserve">Meta</x:t>
        </x:is>
      </x:c>
      <x:c r="D204" s="5" t="n">
        <x:v>2026</x:v>
      </x:c>
      <x:c r="E204" s="5" t="inlineStr">
        <x:is>
          <x:t xml:space="preserve">Meta</x:t>
        </x:is>
      </x:c>
      <x:c r="F204" s="5" t="inlineStr">
        <x:is>
          <x:t xml:space="preserve">B200/B300 class</x:t>
        </x:is>
      </x:c>
      <x:c r="G204" s="5" t="str">
        <x:f>IFERROR(INDEX('02x_Accelerator_Catalog'!$C$2:$C$11,MATCH(F204,'02x_Accelerator_Catalog'!$B$2:$B$11,0)),"purpose_or_unbenchmarked")</x:f>
        <x:v>b200_reference</x:v>
      </x:c>
      <x:c r="H204" s="28" t="n">
        <x:f>SUMIFS('02c_AI_CSP_Normalized'!$N$2:$N$305,'02c_AI_CSP_Normalized'!$B$2:$B$305,B204,'02c_AI_CSP_Normalized'!$C$2:$C$305,C204,'02c_AI_CSP_Normalized'!$D$2:$D$305,D204,'02c_AI_CSP_Normalized'!$E$2:$E$305,E204)</x:f>
        <x:v>612.479993475</x:v>
      </x:c>
      <x:c r="I204" s="6" t="n">
        <x:f>SUMIFS('02b_CSP_Accelerator_Mix'!$H$2:$H$573,'02b_CSP_Accelerator_Mix'!$B$2:$B$573,B204,'02b_CSP_Accelerator_Mix'!$C$2:$C$573,E204,'02b_CSP_Accelerator_Mix'!$D$2:$D$573,D204,'02b_CSP_Accelerator_Mix'!$E$2:$E$573,F204)</x:f>
        <x:v>0.90397048</x:v>
      </x:c>
      <x:c r="J204" s="28" t="n">
        <x:f>H204*I204</x:f>
        <x:v>553.6638336919926</x:v>
      </x:c>
      <x:c r="K204" s="8" t="n">
        <x:f>IFERROR(INDEX('02x_Accelerator_Catalog'!$D$2:$D$11,MATCH(F204,'02x_Accelerator_Catalog'!$B$2:$B$11,0)),"")</x:f>
        <x:v>2.17</x:v>
      </x:c>
      <x:c r="L204" s="7" t="n">
        <x:f>IF(K204&gt;0,J204*1000/K204,"")</x:f>
        <x:v>255144.62382119478</x:v>
      </x:c>
      <x:c r="M204" s="5" t="inlineStr">
        <x:is>
          <x:t xml:space="preserve">epoch_csp_chip_quantity_latest</x:t>
        </x:is>
      </x:c>
      <x:c r="N204" s="5" t="inlineStr">
        <x:is>
          <x:t xml:space="preserve">Extensible long-format output: add a new accelerator row in 02b and map it in 02x_Accelerator_Catalog to extend this table.</x:t>
        </x:is>
      </x:c>
    </x:row>
    <x:row r="205">
      <x:c r="A205" s="5" t="str">
        <x:f>B205&amp;"|"&amp;C205&amp;"|"&amp;D205&amp;"|"&amp;E205&amp;"|"&amp;F205</x:f>
        <x:v>Grid-Constrained / Efficiency-Upside|Meta|2026|Meta|H100/H200/A100 class</x:v>
      </x:c>
      <x:c r="B205" s="5" t="inlineStr">
        <x:is>
          <x:t xml:space="preserve">Grid-Constrained / Efficiency-Upside</x:t>
        </x:is>
      </x:c>
      <x:c r="C205" s="5" t="inlineStr">
        <x:is>
          <x:t xml:space="preserve">Meta</x:t>
        </x:is>
      </x:c>
      <x:c r="D205" s="5" t="n">
        <x:v>2026</x:v>
      </x:c>
      <x:c r="E205" s="5" t="inlineStr">
        <x:is>
          <x:t xml:space="preserve">Meta</x:t>
        </x:is>
      </x:c>
      <x:c r="F205" s="5" t="inlineStr">
        <x:is>
          <x:t xml:space="preserve">H100/H200/A100 class</x:t>
        </x:is>
      </x:c>
      <x:c r="G205" s="5" t="str">
        <x:f>IFERROR(INDEX('02x_Accelerator_Catalog'!$C$2:$C$11,MATCH(F205,'02x_Accelerator_Catalog'!$B$2:$B$11,0)),"purpose_or_unbenchmarked")</x:f>
        <x:v>h200_reference</x:v>
      </x:c>
      <x:c r="H205" s="28" t="n">
        <x:f>SUMIFS('02c_AI_CSP_Normalized'!$N$2:$N$305,'02c_AI_CSP_Normalized'!$B$2:$B$305,B205,'02c_AI_CSP_Normalized'!$C$2:$C$305,C205,'02c_AI_CSP_Normalized'!$D$2:$D$305,D205,'02c_AI_CSP_Normalized'!$E$2:$E$305,E205)</x:f>
        <x:v>612.479993475</x:v>
      </x:c>
      <x:c r="I205" s="6" t="n">
        <x:f>SUMIFS('02b_CSP_Accelerator_Mix'!$H$2:$H$573,'02b_CSP_Accelerator_Mix'!$B$2:$B$573,B205,'02b_CSP_Accelerator_Mix'!$C$2:$C$573,E205,'02b_CSP_Accelerator_Mix'!$D$2:$D$573,D205,'02b_CSP_Accelerator_Mix'!$E$2:$E$573,F205)</x:f>
        <x:v>0.09602952</x:v>
      </x:c>
      <x:c r="J205" s="28" t="n">
        <x:f>H205*I205</x:f>
        <x:v>58.81615978300738</x:v>
      </x:c>
      <x:c r="K205" s="8" t="n">
        <x:f>IFERROR(INDEX('02x_Accelerator_Catalog'!$D$2:$D$11,MATCH(F205,'02x_Accelerator_Catalog'!$B$2:$B$11,0)),"")</x:f>
        <x:v>1.73</x:v>
      </x:c>
      <x:c r="L205" s="7" t="n">
        <x:f>IF(K205&gt;0,J205*1000/K205,"")</x:f>
        <x:v>33997.78022139155</x:v>
      </x:c>
      <x:c r="M205" s="5" t="inlineStr">
        <x:is>
          <x:t xml:space="preserve">epoch_csp_chip_quantity_latest</x:t>
        </x:is>
      </x:c>
      <x:c r="N205" s="5" t="inlineStr">
        <x:is>
          <x:t xml:space="preserve">Extensible long-format output: add a new accelerator row in 02b and map it in 02x_Accelerator_Catalog to extend this table.</x:t>
        </x:is>
      </x:c>
    </x:row>
    <x:row r="206">
      <x:c r="A206" s="5" t="str">
        <x:f>B206&amp;"|"&amp;C206&amp;"|"&amp;D206&amp;"|"&amp;E206&amp;"|"&amp;F206</x:f>
        <x:v>Bear|Meta|2027|Meta|B200/B300 class</x:v>
      </x:c>
      <x:c r="B206" s="5" t="inlineStr">
        <x:is>
          <x:t xml:space="preserve">Bear</x:t>
        </x:is>
      </x:c>
      <x:c r="C206" s="5" t="inlineStr">
        <x:is>
          <x:t xml:space="preserve">Meta</x:t>
        </x:is>
      </x:c>
      <x:c r="D206" s="5" t="n">
        <x:v>2027</x:v>
      </x:c>
      <x:c r="E206" s="5" t="inlineStr">
        <x:is>
          <x:t xml:space="preserve">Meta</x:t>
        </x:is>
      </x:c>
      <x:c r="F206" s="5" t="inlineStr">
        <x:is>
          <x:t xml:space="preserve">B200/B300 class</x:t>
        </x:is>
      </x:c>
      <x:c r="G206" s="5" t="str">
        <x:f>IFERROR(INDEX('02x_Accelerator_Catalog'!$C$2:$C$11,MATCH(F206,'02x_Accelerator_Catalog'!$B$2:$B$11,0)),"purpose_or_unbenchmarked")</x:f>
        <x:v>b200_reference</x:v>
      </x:c>
      <x:c r="H206" s="28" t="n">
        <x:f>SUMIFS('02c_AI_CSP_Normalized'!$N$2:$N$305,'02c_AI_CSP_Normalized'!$B$2:$B$305,B206,'02c_AI_CSP_Normalized'!$C$2:$C$305,C206,'02c_AI_CSP_Normalized'!$D$2:$D$305,D206,'02c_AI_CSP_Normalized'!$E$2:$E$305,E206)</x:f>
        <x:v>921.431497530469</x:v>
      </x:c>
      <x:c r="I206" s="6" t="n">
        <x:f>SUMIFS('02b_CSP_Accelerator_Mix'!$H$2:$H$573,'02b_CSP_Accelerator_Mix'!$B$2:$B$573,B206,'02b_CSP_Accelerator_Mix'!$C$2:$C$573,E206,'02b_CSP_Accelerator_Mix'!$D$2:$D$573,D206,'02b_CSP_Accelerator_Mix'!$E$2:$E$573,F206)</x:f>
        <x:v>0.90784026</x:v>
      </x:c>
      <x:c r="J206" s="28" t="n">
        <x:f>H206*I206</x:f>
        <x:v>836.5126102902502</x:v>
      </x:c>
      <x:c r="K206" s="8" t="n">
        <x:f>IFERROR(INDEX('02x_Accelerator_Catalog'!$D$2:$D$11,MATCH(F206,'02x_Accelerator_Catalog'!$B$2:$B$11,0)),"")</x:f>
        <x:v>2.17</x:v>
      </x:c>
      <x:c r="L206" s="7" t="n">
        <x:f>IF(K206&gt;0,J206*1000/K206,"")</x:f>
        <x:v>385489.6821614057</x:v>
      </x:c>
      <x:c r="M206" s="5" t="inlineStr">
        <x:is>
          <x:t xml:space="preserve">epoch_csp_chip_quantity_latest</x:t>
        </x:is>
      </x:c>
      <x:c r="N206" s="5" t="inlineStr">
        <x:is>
          <x:t xml:space="preserve">Extensible long-format output: add a new accelerator row in 02b and map it in 02x_Accelerator_Catalog to extend this table.</x:t>
        </x:is>
      </x:c>
    </x:row>
    <x:row r="207">
      <x:c r="A207" s="5" t="str">
        <x:f>B207&amp;"|"&amp;C207&amp;"|"&amp;D207&amp;"|"&amp;E207&amp;"|"&amp;F207</x:f>
        <x:v>Bear|Meta|2027|Meta|H100/H200/A100 class</x:v>
      </x:c>
      <x:c r="B207" s="5" t="inlineStr">
        <x:is>
          <x:t xml:space="preserve">Bear</x:t>
        </x:is>
      </x:c>
      <x:c r="C207" s="5" t="inlineStr">
        <x:is>
          <x:t xml:space="preserve">Meta</x:t>
        </x:is>
      </x:c>
      <x:c r="D207" s="5" t="n">
        <x:v>2027</x:v>
      </x:c>
      <x:c r="E207" s="5" t="inlineStr">
        <x:is>
          <x:t xml:space="preserve">Meta</x:t>
        </x:is>
      </x:c>
      <x:c r="F207" s="5" t="inlineStr">
        <x:is>
          <x:t xml:space="preserve">H100/H200/A100 class</x:t>
        </x:is>
      </x:c>
      <x:c r="G207" s="5" t="str">
        <x:f>IFERROR(INDEX('02x_Accelerator_Catalog'!$C$2:$C$11,MATCH(F207,'02x_Accelerator_Catalog'!$B$2:$B$11,0)),"purpose_or_unbenchmarked")</x:f>
        <x:v>h200_reference</x:v>
      </x:c>
      <x:c r="H207" s="28" t="n">
        <x:f>SUMIFS('02c_AI_CSP_Normalized'!$N$2:$N$305,'02c_AI_CSP_Normalized'!$B$2:$B$305,B207,'02c_AI_CSP_Normalized'!$C$2:$C$305,C207,'02c_AI_CSP_Normalized'!$D$2:$D$305,D207,'02c_AI_CSP_Normalized'!$E$2:$E$305,E207)</x:f>
        <x:v>921.431497530469</x:v>
      </x:c>
      <x:c r="I207" s="6" t="n">
        <x:f>SUMIFS('02b_CSP_Accelerator_Mix'!$H$2:$H$573,'02b_CSP_Accelerator_Mix'!$B$2:$B$573,B207,'02b_CSP_Accelerator_Mix'!$C$2:$C$573,E207,'02b_CSP_Accelerator_Mix'!$D$2:$D$573,D207,'02b_CSP_Accelerator_Mix'!$E$2:$E$573,F207)</x:f>
        <x:v>0.09215974</x:v>
      </x:c>
      <x:c r="J207" s="28" t="n">
        <x:f>H207*I207</x:f>
        <x:v>84.91888724021867</x:v>
      </x:c>
      <x:c r="K207" s="8" t="n">
        <x:f>IFERROR(INDEX('02x_Accelerator_Catalog'!$D$2:$D$11,MATCH(F207,'02x_Accelerator_Catalog'!$B$2:$B$11,0)),"")</x:f>
        <x:v>1.73</x:v>
      </x:c>
      <x:c r="L207" s="7" t="n">
        <x:f>IF(K207&gt;0,J207*1000/K207,"")</x:f>
        <x:v>49086.06198856571</x:v>
      </x:c>
      <x:c r="M207" s="5" t="inlineStr">
        <x:is>
          <x:t xml:space="preserve">epoch_csp_chip_quantity_latest</x:t>
        </x:is>
      </x:c>
      <x:c r="N207" s="5" t="inlineStr">
        <x:is>
          <x:t xml:space="preserve">Extensible long-format output: add a new accelerator row in 02b and map it in 02x_Accelerator_Catalog to extend this table.</x:t>
        </x:is>
      </x:c>
    </x:row>
    <x:row r="208">
      <x:c r="A208" s="5" t="str">
        <x:f>B208&amp;"|"&amp;C208&amp;"|"&amp;D208&amp;"|"&amp;E208&amp;"|"&amp;F208</x:f>
        <x:v>Base|Meta|2027|Meta|B200/B300 class</x:v>
      </x:c>
      <x:c r="B208" s="5" t="inlineStr">
        <x:is>
          <x:t xml:space="preserve">Base</x:t>
        </x:is>
      </x:c>
      <x:c r="C208" s="5" t="inlineStr">
        <x:is>
          <x:t xml:space="preserve">Meta</x:t>
        </x:is>
      </x:c>
      <x:c r="D208" s="5" t="n">
        <x:v>2027</x:v>
      </x:c>
      <x:c r="E208" s="5" t="inlineStr">
        <x:is>
          <x:t xml:space="preserve">Meta</x:t>
        </x:is>
      </x:c>
      <x:c r="F208" s="5" t="inlineStr">
        <x:is>
          <x:t xml:space="preserve">B200/B300 class</x:t>
        </x:is>
      </x:c>
      <x:c r="G208" s="5" t="str">
        <x:f>IFERROR(INDEX('02x_Accelerator_Catalog'!$C$2:$C$11,MATCH(F208,'02x_Accelerator_Catalog'!$B$2:$B$11,0)),"purpose_or_unbenchmarked")</x:f>
        <x:v>b200_reference</x:v>
      </x:c>
      <x:c r="H208" s="28" t="n">
        <x:f>SUMIFS('02c_AI_CSP_Normalized'!$N$2:$N$305,'02c_AI_CSP_Normalized'!$B$2:$B$305,B208,'02c_AI_CSP_Normalized'!$C$2:$C$305,C208,'02c_AI_CSP_Normalized'!$D$2:$D$305,D208,'02c_AI_CSP_Normalized'!$E$2:$E$305,E208)</x:f>
        <x:v>1210.3875085640625</x:v>
      </x:c>
      <x:c r="I208" s="6" t="n">
        <x:f>SUMIFS('02b_CSP_Accelerator_Mix'!$H$2:$H$573,'02b_CSP_Accelerator_Mix'!$B$2:$B$573,B208,'02b_CSP_Accelerator_Mix'!$C$2:$C$573,E208,'02b_CSP_Accelerator_Mix'!$D$2:$D$573,D208,'02b_CSP_Accelerator_Mix'!$E$2:$E$573,F208)</x:f>
        <x:v>0.90784026</x:v>
      </x:c>
      <x:c r="J208" s="28" t="n">
        <x:f>H208*I208</x:f>
        <x:v>1098.8385104755507</x:v>
      </x:c>
      <x:c r="K208" s="8" t="n">
        <x:f>IFERROR(INDEX('02x_Accelerator_Catalog'!$D$2:$D$11,MATCH(F208,'02x_Accelerator_Catalog'!$B$2:$B$11,0)),"")</x:f>
        <x:v>2.17</x:v>
      </x:c>
      <x:c r="L208" s="7" t="n">
        <x:f>IF(K208&gt;0,J208*1000/K208,"")</x:f>
        <x:v>506377.1937675349</x:v>
      </x:c>
      <x:c r="M208" s="5" t="inlineStr">
        <x:is>
          <x:t xml:space="preserve">epoch_csp_chip_quantity_latest</x:t>
        </x:is>
      </x:c>
      <x:c r="N208" s="5" t="inlineStr">
        <x:is>
          <x:t xml:space="preserve">Extensible long-format output: add a new accelerator row in 02b and map it in 02x_Accelerator_Catalog to extend this table.</x:t>
        </x:is>
      </x:c>
    </x:row>
    <x:row r="209">
      <x:c r="A209" s="5" t="str">
        <x:f>B209&amp;"|"&amp;C209&amp;"|"&amp;D209&amp;"|"&amp;E209&amp;"|"&amp;F209</x:f>
        <x:v>Base|Meta|2027|Meta|H100/H200/A100 class</x:v>
      </x:c>
      <x:c r="B209" s="5" t="inlineStr">
        <x:is>
          <x:t xml:space="preserve">Base</x:t>
        </x:is>
      </x:c>
      <x:c r="C209" s="5" t="inlineStr">
        <x:is>
          <x:t xml:space="preserve">Meta</x:t>
        </x:is>
      </x:c>
      <x:c r="D209" s="5" t="n">
        <x:v>2027</x:v>
      </x:c>
      <x:c r="E209" s="5" t="inlineStr">
        <x:is>
          <x:t xml:space="preserve">Meta</x:t>
        </x:is>
      </x:c>
      <x:c r="F209" s="5" t="inlineStr">
        <x:is>
          <x:t xml:space="preserve">H100/H200/A100 class</x:t>
        </x:is>
      </x:c>
      <x:c r="G209" s="5" t="str">
        <x:f>IFERROR(INDEX('02x_Accelerator_Catalog'!$C$2:$C$11,MATCH(F209,'02x_Accelerator_Catalog'!$B$2:$B$11,0)),"purpose_or_unbenchmarked")</x:f>
        <x:v>h200_reference</x:v>
      </x:c>
      <x:c r="H209" s="28" t="n">
        <x:f>SUMIFS('02c_AI_CSP_Normalized'!$N$2:$N$305,'02c_AI_CSP_Normalized'!$B$2:$B$305,B209,'02c_AI_CSP_Normalized'!$C$2:$C$305,C209,'02c_AI_CSP_Normalized'!$D$2:$D$305,D209,'02c_AI_CSP_Normalized'!$E$2:$E$305,E209)</x:f>
        <x:v>1210.3875085640625</x:v>
      </x:c>
      <x:c r="I209" s="6" t="n">
        <x:f>SUMIFS('02b_CSP_Accelerator_Mix'!$H$2:$H$573,'02b_CSP_Accelerator_Mix'!$B$2:$B$573,B209,'02b_CSP_Accelerator_Mix'!$C$2:$C$573,E209,'02b_CSP_Accelerator_Mix'!$D$2:$D$573,D209,'02b_CSP_Accelerator_Mix'!$E$2:$E$573,F209)</x:f>
        <x:v>0.09215974</x:v>
      </x:c>
      <x:c r="J209" s="28" t="n">
        <x:f>H209*I209</x:f>
        <x:v>111.54899808851178</x:v>
      </x:c>
      <x:c r="K209" s="8" t="n">
        <x:f>IFERROR(INDEX('02x_Accelerator_Catalog'!$D$2:$D$11,MATCH(F209,'02x_Accelerator_Catalog'!$B$2:$B$11,0)),"")</x:f>
        <x:v>1.73</x:v>
      </x:c>
      <x:c r="L209" s="7" t="n">
        <x:f>IF(K209&gt;0,J209*1000/K209,"")</x:f>
        <x:v>64479.1896465386</x:v>
      </x:c>
      <x:c r="M209" s="5" t="inlineStr">
        <x:is>
          <x:t xml:space="preserve">epoch_csp_chip_quantity_latest</x:t>
        </x:is>
      </x:c>
      <x:c r="N209" s="5" t="inlineStr">
        <x:is>
          <x:t xml:space="preserve">Extensible long-format output: add a new accelerator row in 02b and map it in 02x_Accelerator_Catalog to extend this table.</x:t>
        </x:is>
      </x:c>
    </x:row>
    <x:row r="210">
      <x:c r="A210" s="5" t="str">
        <x:f>B210&amp;"|"&amp;C210&amp;"|"&amp;D210&amp;"|"&amp;E210&amp;"|"&amp;F210</x:f>
        <x:v>Bull|Meta|2027|Meta|B200/B300 class</x:v>
      </x:c>
      <x:c r="B210" s="5" t="inlineStr">
        <x:is>
          <x:t xml:space="preserve">Bull</x:t>
        </x:is>
      </x:c>
      <x:c r="C210" s="5" t="inlineStr">
        <x:is>
          <x:t xml:space="preserve">Meta</x:t>
        </x:is>
      </x:c>
      <x:c r="D210" s="5" t="n">
        <x:v>2027</x:v>
      </x:c>
      <x:c r="E210" s="5" t="inlineStr">
        <x:is>
          <x:t xml:space="preserve">Meta</x:t>
        </x:is>
      </x:c>
      <x:c r="F210" s="5" t="inlineStr">
        <x:is>
          <x:t xml:space="preserve">B200/B300 class</x:t>
        </x:is>
      </x:c>
      <x:c r="G210" s="5" t="str">
        <x:f>IFERROR(INDEX('02x_Accelerator_Catalog'!$C$2:$C$11,MATCH(F210,'02x_Accelerator_Catalog'!$B$2:$B$11,0)),"purpose_or_unbenchmarked")</x:f>
        <x:v>b200_reference</x:v>
      </x:c>
      <x:c r="H210" s="28" t="n">
        <x:f>SUMIFS('02c_AI_CSP_Normalized'!$N$2:$N$305,'02c_AI_CSP_Normalized'!$B$2:$B$305,B210,'02c_AI_CSP_Normalized'!$C$2:$C$305,C210,'02c_AI_CSP_Normalized'!$D$2:$D$305,D210,'02c_AI_CSP_Normalized'!$E$2:$E$305,E210)</x:f>
        <x:v>1431.0572031175</x:v>
      </x:c>
      <x:c r="I210" s="6" t="n">
        <x:f>SUMIFS('02b_CSP_Accelerator_Mix'!$H$2:$H$573,'02b_CSP_Accelerator_Mix'!$B$2:$B$573,B210,'02b_CSP_Accelerator_Mix'!$C$2:$C$573,E210,'02b_CSP_Accelerator_Mix'!$D$2:$D$573,D210,'02b_CSP_Accelerator_Mix'!$E$2:$E$573,F210)</x:f>
        <x:v>0.90784026</x:v>
      </x:c>
      <x:c r="J210" s="28" t="n">
        <x:f>H210*I210</x:f>
        <x:v>1299.171343353064</x:v>
      </x:c>
      <x:c r="K210" s="8" t="n">
        <x:f>IFERROR(INDEX('02x_Accelerator_Catalog'!$D$2:$D$11,MATCH(F210,'02x_Accelerator_Catalog'!$B$2:$B$11,0)),"")</x:f>
        <x:v>2.17</x:v>
      </x:c>
      <x:c r="L210" s="7" t="n">
        <x:f>IF(K210&gt;0,J210*1000/K210,"")</x:f>
        <x:v>598696.4715912738</x:v>
      </x:c>
      <x:c r="M210" s="5" t="inlineStr">
        <x:is>
          <x:t xml:space="preserve">epoch_csp_chip_quantity_latest</x:t>
        </x:is>
      </x:c>
      <x:c r="N210" s="5" t="inlineStr">
        <x:is>
          <x:t xml:space="preserve">Extensible long-format output: add a new accelerator row in 02b and map it in 02x_Accelerator_Catalog to extend this table.</x:t>
        </x:is>
      </x:c>
    </x:row>
    <x:row r="211">
      <x:c r="A211" s="5" t="str">
        <x:f>B211&amp;"|"&amp;C211&amp;"|"&amp;D211&amp;"|"&amp;E211&amp;"|"&amp;F211</x:f>
        <x:v>Bull|Meta|2027|Meta|H100/H200/A100 class</x:v>
      </x:c>
      <x:c r="B211" s="5" t="inlineStr">
        <x:is>
          <x:t xml:space="preserve">Bull</x:t>
        </x:is>
      </x:c>
      <x:c r="C211" s="5" t="inlineStr">
        <x:is>
          <x:t xml:space="preserve">Meta</x:t>
        </x:is>
      </x:c>
      <x:c r="D211" s="5" t="n">
        <x:v>2027</x:v>
      </x:c>
      <x:c r="E211" s="5" t="inlineStr">
        <x:is>
          <x:t xml:space="preserve">Meta</x:t>
        </x:is>
      </x:c>
      <x:c r="F211" s="5" t="inlineStr">
        <x:is>
          <x:t xml:space="preserve">H100/H200/A100 class</x:t>
        </x:is>
      </x:c>
      <x:c r="G211" s="5" t="str">
        <x:f>IFERROR(INDEX('02x_Accelerator_Catalog'!$C$2:$C$11,MATCH(F211,'02x_Accelerator_Catalog'!$B$2:$B$11,0)),"purpose_or_unbenchmarked")</x:f>
        <x:v>h200_reference</x:v>
      </x:c>
      <x:c r="H211" s="28" t="n">
        <x:f>SUMIFS('02c_AI_CSP_Normalized'!$N$2:$N$305,'02c_AI_CSP_Normalized'!$B$2:$B$305,B211,'02c_AI_CSP_Normalized'!$C$2:$C$305,C211,'02c_AI_CSP_Normalized'!$D$2:$D$305,D211,'02c_AI_CSP_Normalized'!$E$2:$E$305,E211)</x:f>
        <x:v>1431.0572031175</x:v>
      </x:c>
      <x:c r="I211" s="6" t="n">
        <x:f>SUMIFS('02b_CSP_Accelerator_Mix'!$H$2:$H$573,'02b_CSP_Accelerator_Mix'!$B$2:$B$573,B211,'02b_CSP_Accelerator_Mix'!$C$2:$C$573,E211,'02b_CSP_Accelerator_Mix'!$D$2:$D$573,D211,'02b_CSP_Accelerator_Mix'!$E$2:$E$573,F211)</x:f>
        <x:v>0.09215974</x:v>
      </x:c>
      <x:c r="J211" s="28" t="n">
        <x:f>H211*I211</x:f>
        <x:v>131.885859764436</x:v>
      </x:c>
      <x:c r="K211" s="8" t="n">
        <x:f>IFERROR(INDEX('02x_Accelerator_Catalog'!$D$2:$D$11,MATCH(F211,'02x_Accelerator_Catalog'!$B$2:$B$11,0)),"")</x:f>
        <x:v>1.73</x:v>
      </x:c>
      <x:c r="L211" s="7" t="n">
        <x:f>IF(K211&gt;0,J211*1000/K211,"")</x:f>
        <x:v>76234.6010199052</x:v>
      </x:c>
      <x:c r="M211" s="5" t="inlineStr">
        <x:is>
          <x:t xml:space="preserve">epoch_csp_chip_quantity_latest</x:t>
        </x:is>
      </x:c>
      <x:c r="N211" s="5" t="inlineStr">
        <x:is>
          <x:t xml:space="preserve">Extensible long-format output: add a new accelerator row in 02b and map it in 02x_Accelerator_Catalog to extend this table.</x:t>
        </x:is>
      </x:c>
    </x:row>
    <x:row r="212">
      <x:c r="A212" s="5" t="str">
        <x:f>B212&amp;"|"&amp;C212&amp;"|"&amp;D212&amp;"|"&amp;E212&amp;"|"&amp;F212</x:f>
        <x:v>Grid-Constrained / Efficiency-Upside|Meta|2027|Meta|B200/B300 class</x:v>
      </x:c>
      <x:c r="B212" s="5" t="inlineStr">
        <x:is>
          <x:t xml:space="preserve">Grid-Constrained / Efficiency-Upside</x:t>
        </x:is>
      </x:c>
      <x:c r="C212" s="5" t="inlineStr">
        <x:is>
          <x:t xml:space="preserve">Meta</x:t>
        </x:is>
      </x:c>
      <x:c r="D212" s="5" t="n">
        <x:v>2027</x:v>
      </x:c>
      <x:c r="E212" s="5" t="inlineStr">
        <x:is>
          <x:t xml:space="preserve">Meta</x:t>
        </x:is>
      </x:c>
      <x:c r="F212" s="5" t="inlineStr">
        <x:is>
          <x:t xml:space="preserve">B200/B300 class</x:t>
        </x:is>
      </x:c>
      <x:c r="G212" s="5" t="str">
        <x:f>IFERROR(INDEX('02x_Accelerator_Catalog'!$C$2:$C$11,MATCH(F212,'02x_Accelerator_Catalog'!$B$2:$B$11,0)),"purpose_or_unbenchmarked")</x:f>
        <x:v>b200_reference</x:v>
      </x:c>
      <x:c r="H212" s="28" t="n">
        <x:f>SUMIFS('02c_AI_CSP_Normalized'!$N$2:$N$305,'02c_AI_CSP_Normalized'!$B$2:$B$305,B212,'02c_AI_CSP_Normalized'!$C$2:$C$305,C212,'02c_AI_CSP_Normalized'!$D$2:$D$305,D212,'02c_AI_CSP_Normalized'!$E$2:$E$305,E212)</x:f>
        <x:v>1057.07175</x:v>
      </x:c>
      <x:c r="I212" s="6" t="n">
        <x:f>SUMIFS('02b_CSP_Accelerator_Mix'!$H$2:$H$573,'02b_CSP_Accelerator_Mix'!$B$2:$B$573,B212,'02b_CSP_Accelerator_Mix'!$C$2:$C$573,E212,'02b_CSP_Accelerator_Mix'!$D$2:$D$573,D212,'02b_CSP_Accelerator_Mix'!$E$2:$E$573,F212)</x:f>
        <x:v>0.90784026</x:v>
      </x:c>
      <x:c r="J212" s="28" t="n">
        <x:f>H212*I212</x:f>
        <x:v>959.652292358655</x:v>
      </x:c>
      <x:c r="K212" s="8" t="n">
        <x:f>IFERROR(INDEX('02x_Accelerator_Catalog'!$D$2:$D$11,MATCH(F212,'02x_Accelerator_Catalog'!$B$2:$B$11,0)),"")</x:f>
        <x:v>2.17</x:v>
      </x:c>
      <x:c r="L212" s="7" t="n">
        <x:f>IF(K212&gt;0,J212*1000/K212,"")</x:f>
        <x:v>442236.07942795166</x:v>
      </x:c>
      <x:c r="M212" s="5" t="inlineStr">
        <x:is>
          <x:t xml:space="preserve">epoch_csp_chip_quantity_latest</x:t>
        </x:is>
      </x:c>
      <x:c r="N212" s="5" t="inlineStr">
        <x:is>
          <x:t xml:space="preserve">Extensible long-format output: add a new accelerator row in 02b and map it in 02x_Accelerator_Catalog to extend this table.</x:t>
        </x:is>
      </x:c>
    </x:row>
    <x:row r="213">
      <x:c r="A213" s="5" t="str">
        <x:f>B213&amp;"|"&amp;C213&amp;"|"&amp;D213&amp;"|"&amp;E213&amp;"|"&amp;F213</x:f>
        <x:v>Grid-Constrained / Efficiency-Upside|Meta|2027|Meta|H100/H200/A100 class</x:v>
      </x:c>
      <x:c r="B213" s="5" t="inlineStr">
        <x:is>
          <x:t xml:space="preserve">Grid-Constrained / Efficiency-Upside</x:t>
        </x:is>
      </x:c>
      <x:c r="C213" s="5" t="inlineStr">
        <x:is>
          <x:t xml:space="preserve">Meta</x:t>
        </x:is>
      </x:c>
      <x:c r="D213" s="5" t="n">
        <x:v>2027</x:v>
      </x:c>
      <x:c r="E213" s="5" t="inlineStr">
        <x:is>
          <x:t xml:space="preserve">Meta</x:t>
        </x:is>
      </x:c>
      <x:c r="F213" s="5" t="inlineStr">
        <x:is>
          <x:t xml:space="preserve">H100/H200/A100 class</x:t>
        </x:is>
      </x:c>
      <x:c r="G213" s="5" t="str">
        <x:f>IFERROR(INDEX('02x_Accelerator_Catalog'!$C$2:$C$11,MATCH(F213,'02x_Accelerator_Catalog'!$B$2:$B$11,0)),"purpose_or_unbenchmarked")</x:f>
        <x:v>h200_reference</x:v>
      </x:c>
      <x:c r="H213" s="28" t="n">
        <x:f>SUMIFS('02c_AI_CSP_Normalized'!$N$2:$N$305,'02c_AI_CSP_Normalized'!$B$2:$B$305,B213,'02c_AI_CSP_Normalized'!$C$2:$C$305,C213,'02c_AI_CSP_Normalized'!$D$2:$D$305,D213,'02c_AI_CSP_Normalized'!$E$2:$E$305,E213)</x:f>
        <x:v>1057.07175</x:v>
      </x:c>
      <x:c r="I213" s="6" t="n">
        <x:f>SUMIFS('02b_CSP_Accelerator_Mix'!$H$2:$H$573,'02b_CSP_Accelerator_Mix'!$B$2:$B$573,B213,'02b_CSP_Accelerator_Mix'!$C$2:$C$573,E213,'02b_CSP_Accelerator_Mix'!$D$2:$D$573,D213,'02b_CSP_Accelerator_Mix'!$E$2:$E$573,F213)</x:f>
        <x:v>0.09215974</x:v>
      </x:c>
      <x:c r="J213" s="28" t="n">
        <x:f>H213*I213</x:f>
        <x:v>97.419457641345</x:v>
      </x:c>
      <x:c r="K213" s="8" t="n">
        <x:f>IFERROR(INDEX('02x_Accelerator_Catalog'!$D$2:$D$11,MATCH(F213,'02x_Accelerator_Catalog'!$B$2:$B$11,0)),"")</x:f>
        <x:v>1.73</x:v>
      </x:c>
      <x:c r="L213" s="7" t="n">
        <x:f>IF(K213&gt;0,J213*1000/K213,"")</x:f>
        <x:v>56311.82522621099</x:v>
      </x:c>
      <x:c r="M213" s="5" t="inlineStr">
        <x:is>
          <x:t xml:space="preserve">epoch_csp_chip_quantity_latest</x:t>
        </x:is>
      </x:c>
      <x:c r="N213" s="5" t="inlineStr">
        <x:is>
          <x:t xml:space="preserve">Extensible long-format output: add a new accelerator row in 02b and map it in 02x_Accelerator_Catalog to extend this table.</x:t>
        </x:is>
      </x:c>
    </x:row>
    <x:row r="214">
      <x:c r="A214" s="5" t="str">
        <x:f>B214&amp;"|"&amp;C214&amp;"|"&amp;D214&amp;"|"&amp;E214&amp;"|"&amp;F214</x:f>
        <x:v>Bear|Meta|2028|Meta|B200/B300 class</x:v>
      </x:c>
      <x:c r="B214" s="5" t="inlineStr">
        <x:is>
          <x:t xml:space="preserve">Bear</x:t>
        </x:is>
      </x:c>
      <x:c r="C214" s="5" t="inlineStr">
        <x:is>
          <x:t xml:space="preserve">Meta</x:t>
        </x:is>
      </x:c>
      <x:c r="D214" s="5" t="n">
        <x:v>2028</x:v>
      </x:c>
      <x:c r="E214" s="5" t="inlineStr">
        <x:is>
          <x:t xml:space="preserve">Meta</x:t>
        </x:is>
      </x:c>
      <x:c r="F214" s="5" t="inlineStr">
        <x:is>
          <x:t xml:space="preserve">B200/B300 class</x:t>
        </x:is>
      </x:c>
      <x:c r="G214" s="5" t="str">
        <x:f>IFERROR(INDEX('02x_Accelerator_Catalog'!$C$2:$C$11,MATCH(F214,'02x_Accelerator_Catalog'!$B$2:$B$11,0)),"purpose_or_unbenchmarked")</x:f>
        <x:v>b200_reference</x:v>
      </x:c>
      <x:c r="H214" s="28" t="n">
        <x:f>SUMIFS('02c_AI_CSP_Normalized'!$N$2:$N$305,'02c_AI_CSP_Normalized'!$B$2:$B$305,B214,'02c_AI_CSP_Normalized'!$C$2:$C$305,C214,'02c_AI_CSP_Normalized'!$D$2:$D$305,D214,'02c_AI_CSP_Normalized'!$E$2:$E$305,E214)</x:f>
        <x:v>1361.1005042775</x:v>
      </x:c>
      <x:c r="I214" s="6" t="n">
        <x:f>SUMIFS('02b_CSP_Accelerator_Mix'!$H$2:$H$573,'02b_CSP_Accelerator_Mix'!$B$2:$B$573,B214,'02b_CSP_Accelerator_Mix'!$C$2:$C$573,E214,'02b_CSP_Accelerator_Mix'!$D$2:$D$573,D214,'02b_CSP_Accelerator_Mix'!$E$2:$E$573,F214)</x:f>
        <x:v>0.7380069</x:v>
      </x:c>
      <x:c r="J214" s="28" t="n">
        <x:f>H214*I214</x:f>
        <x:v>1004.5015637502746</x:v>
      </x:c>
      <x:c r="K214" s="8" t="n">
        <x:f>IFERROR(INDEX('02x_Accelerator_Catalog'!$D$2:$D$11,MATCH(F214,'02x_Accelerator_Catalog'!$B$2:$B$11,0)),"")</x:f>
        <x:v>2.17</x:v>
      </x:c>
      <x:c r="L214" s="7" t="n">
        <x:f>IF(K214&gt;0,J214*1000/K214,"")</x:f>
        <x:v>462903.94642869796</x:v>
      </x:c>
      <x:c r="M214" s="5" t="inlineStr">
        <x:is>
          <x:t xml:space="preserve">epoch_csp_chip_quantity_latest</x:t>
        </x:is>
      </x:c>
      <x:c r="N214" s="5" t="inlineStr">
        <x:is>
          <x:t xml:space="preserve">Extensible long-format output: add a new accelerator row in 02b and map it in 02x_Accelerator_Catalog to extend this table.</x:t>
        </x:is>
      </x:c>
    </x:row>
    <x:row r="215">
      <x:c r="A215" s="5" t="str">
        <x:f>B215&amp;"|"&amp;C215&amp;"|"&amp;D215&amp;"|"&amp;E215&amp;"|"&amp;F215</x:f>
        <x:v>Bear|Meta|2028|Meta|H100/H200/A100 class</x:v>
      </x:c>
      <x:c r="B215" s="5" t="inlineStr">
        <x:is>
          <x:t xml:space="preserve">Bear</x:t>
        </x:is>
      </x:c>
      <x:c r="C215" s="5" t="inlineStr">
        <x:is>
          <x:t xml:space="preserve">Meta</x:t>
        </x:is>
      </x:c>
      <x:c r="D215" s="5" t="n">
        <x:v>2028</x:v>
      </x:c>
      <x:c r="E215" s="5" t="inlineStr">
        <x:is>
          <x:t xml:space="preserve">Meta</x:t>
        </x:is>
      </x:c>
      <x:c r="F215" s="5" t="inlineStr">
        <x:is>
          <x:t xml:space="preserve">H100/H200/A100 class</x:t>
        </x:is>
      </x:c>
      <x:c r="G215" s="5" t="str">
        <x:f>IFERROR(INDEX('02x_Accelerator_Catalog'!$C$2:$C$11,MATCH(F215,'02x_Accelerator_Catalog'!$B$2:$B$11,0)),"purpose_or_unbenchmarked")</x:f>
        <x:v>h200_reference</x:v>
      </x:c>
      <x:c r="H215" s="28" t="n">
        <x:f>SUMIFS('02c_AI_CSP_Normalized'!$N$2:$N$305,'02c_AI_CSP_Normalized'!$B$2:$B$305,B215,'02c_AI_CSP_Normalized'!$C$2:$C$305,C215,'02c_AI_CSP_Normalized'!$D$2:$D$305,D215,'02c_AI_CSP_Normalized'!$E$2:$E$305,E215)</x:f>
        <x:v>1361.1005042775</x:v>
      </x:c>
      <x:c r="I215" s="6" t="n">
        <x:f>SUMIFS('02b_CSP_Accelerator_Mix'!$H$2:$H$573,'02b_CSP_Accelerator_Mix'!$B$2:$B$573,B215,'02b_CSP_Accelerator_Mix'!$C$2:$C$573,E215,'02b_CSP_Accelerator_Mix'!$D$2:$D$573,D215,'02b_CSP_Accelerator_Mix'!$E$2:$E$573,F215)</x:f>
        <x:v>0.07491904</x:v>
      </x:c>
      <x:c r="J215" s="28" t="n">
        <x:f>H215*I215</x:f>
        <x:v>101.9723431239862</x:v>
      </x:c>
      <x:c r="K215" s="8" t="n">
        <x:f>IFERROR(INDEX('02x_Accelerator_Catalog'!$D$2:$D$11,MATCH(F215,'02x_Accelerator_Catalog'!$B$2:$B$11,0)),"")</x:f>
        <x:v>1.73</x:v>
      </x:c>
      <x:c r="L215" s="7" t="n">
        <x:f>IF(K215&gt;0,J215*1000/K215,"")</x:f>
        <x:v>58943.55093872036</x:v>
      </x:c>
      <x:c r="M215" s="5" t="inlineStr">
        <x:is>
          <x:t xml:space="preserve">epoch_csp_chip_quantity_latest</x:t>
        </x:is>
      </x:c>
      <x:c r="N215" s="5" t="inlineStr">
        <x:is>
          <x:t xml:space="preserve">Extensible long-format output: add a new accelerator row in 02b and map it in 02x_Accelerator_Catalog to extend this table.</x:t>
        </x:is>
      </x:c>
    </x:row>
    <x:row r="216">
      <x:c r="A216" s="5" t="str">
        <x:f>B216&amp;"|"&amp;C216&amp;"|"&amp;D216&amp;"|"&amp;E216&amp;"|"&amp;F216</x:f>
        <x:v>Bear|Meta|2028|Meta|R200/R300 future</x:v>
      </x:c>
      <x:c r="B216" s="5" t="inlineStr">
        <x:is>
          <x:t xml:space="preserve">Bear</x:t>
        </x:is>
      </x:c>
      <x:c r="C216" s="5" t="inlineStr">
        <x:is>
          <x:t xml:space="preserve">Meta</x:t>
        </x:is>
      </x:c>
      <x:c r="D216" s="5" t="n">
        <x:v>2028</x:v>
      </x:c>
      <x:c r="E216" s="5" t="inlineStr">
        <x:is>
          <x:t xml:space="preserve">Meta</x:t>
        </x:is>
      </x:c>
      <x:c r="F216" s="5" t="inlineStr">
        <x:is>
          <x:t xml:space="preserve">R200/R300 future</x:t>
        </x:is>
      </x:c>
      <x:c r="G216" s="5" t="str">
        <x:f>IFERROR(INDEX('02x_Accelerator_Catalog'!$C$2:$C$11,MATCH(F216,'02x_Accelerator_Catalog'!$B$2:$B$11,0)),"purpose_or_unbenchmarked")</x:f>
        <x:v>purpose_or_unbenchmarked</x:v>
      </x:c>
      <x:c r="H216" s="28" t="n">
        <x:f>SUMIFS('02c_AI_CSP_Normalized'!$N$2:$N$305,'02c_AI_CSP_Normalized'!$B$2:$B$305,B216,'02c_AI_CSP_Normalized'!$C$2:$C$305,C216,'02c_AI_CSP_Normalized'!$D$2:$D$305,D216,'02c_AI_CSP_Normalized'!$E$2:$E$305,E216)</x:f>
        <x:v>1361.1005042775</x:v>
      </x:c>
      <x:c r="I216" s="6" t="n">
        <x:f>SUMIFS('02b_CSP_Accelerator_Mix'!$H$2:$H$573,'02b_CSP_Accelerator_Mix'!$B$2:$B$573,B216,'02b_CSP_Accelerator_Mix'!$C$2:$C$573,E216,'02b_CSP_Accelerator_Mix'!$D$2:$D$573,D216,'02b_CSP_Accelerator_Mix'!$E$2:$E$573,F216)</x:f>
        <x:v>0.18707406</x:v>
      </x:c>
      <x:c r="J216" s="28" t="n">
        <x:f>H216*I216</x:f>
        <x:v>254.6265974032393</x:v>
      </x:c>
      <x:c r="K216" s="8" t="str">
        <x:f>IFERROR(INDEX('02x_Accelerator_Catalog'!$D$2:$D$11,MATCH(F216,'02x_Accelerator_Catalog'!$B$2:$B$11,0)),"")</x:f>
      </x:c>
      <x:c r="L216" s="7" t="str">
        <x:f>IF(K216&gt;0,J216*1000/K216,"")</x:f>
      </x:c>
      <x:c r="M216" s="5" t="inlineStr">
        <x:is>
          <x:t xml:space="preserve">epoch_csp_chip_quantity_latest</x:t>
        </x:is>
      </x:c>
      <x:c r="N216" s="5" t="inlineStr">
        <x:is>
          <x:t xml:space="preserve">Extensible long-format output: add a new accelerator row in 02b and map it in 02x_Accelerator_Catalog to extend this table.</x:t>
        </x:is>
      </x:c>
    </x:row>
    <x:row r="217">
      <x:c r="A217" s="5" t="str">
        <x:f>B217&amp;"|"&amp;C217&amp;"|"&amp;D217&amp;"|"&amp;E217&amp;"|"&amp;F217</x:f>
        <x:v>Base|Meta|2028|Meta|B200/B300 class</x:v>
      </x:c>
      <x:c r="B217" s="5" t="inlineStr">
        <x:is>
          <x:t xml:space="preserve">Base</x:t>
        </x:is>
      </x:c>
      <x:c r="C217" s="5" t="inlineStr">
        <x:is>
          <x:t xml:space="preserve">Meta</x:t>
        </x:is>
      </x:c>
      <x:c r="D217" s="5" t="n">
        <x:v>2028</x:v>
      </x:c>
      <x:c r="E217" s="5" t="inlineStr">
        <x:is>
          <x:t xml:space="preserve">Meta</x:t>
        </x:is>
      </x:c>
      <x:c r="F217" s="5" t="inlineStr">
        <x:is>
          <x:t xml:space="preserve">B200/B300 class</x:t>
        </x:is>
      </x:c>
      <x:c r="G217" s="5" t="str">
        <x:f>IFERROR(INDEX('02x_Accelerator_Catalog'!$C$2:$C$11,MATCH(F217,'02x_Accelerator_Catalog'!$B$2:$B$11,0)),"purpose_or_unbenchmarked")</x:f>
        <x:v>b200_reference</x:v>
      </x:c>
      <x:c r="H217" s="28" t="n">
        <x:f>SUMIFS('02c_AI_CSP_Normalized'!$N$2:$N$305,'02c_AI_CSP_Normalized'!$B$2:$B$305,B217,'02c_AI_CSP_Normalized'!$C$2:$C$305,C217,'02c_AI_CSP_Normalized'!$D$2:$D$305,D217,'02c_AI_CSP_Normalized'!$E$2:$E$305,E217)</x:f>
        <x:v>1824.0999876750002</x:v>
      </x:c>
      <x:c r="I217" s="6" t="n">
        <x:f>SUMIFS('02b_CSP_Accelerator_Mix'!$H$2:$H$573,'02b_CSP_Accelerator_Mix'!$B$2:$B$573,B217,'02b_CSP_Accelerator_Mix'!$C$2:$C$573,E217,'02b_CSP_Accelerator_Mix'!$D$2:$D$573,D217,'02b_CSP_Accelerator_Mix'!$E$2:$E$573,F217)</x:f>
        <x:v>0.7380069</x:v>
      </x:c>
      <x:c r="J217" s="28" t="n">
        <x:f>H217*I217</x:f>
        <x:v>1346.1983771940652</x:v>
      </x:c>
      <x:c r="K217" s="8" t="n">
        <x:f>IFERROR(INDEX('02x_Accelerator_Catalog'!$D$2:$D$11,MATCH(F217,'02x_Accelerator_Catalog'!$B$2:$B$11,0)),"")</x:f>
        <x:v>2.17</x:v>
      </x:c>
      <x:c r="L217" s="7" t="n">
        <x:f>IF(K217&gt;0,J217*1000/K217,"")</x:f>
        <x:v>620367.9157576337</x:v>
      </x:c>
      <x:c r="M217" s="5" t="inlineStr">
        <x:is>
          <x:t xml:space="preserve">epoch_csp_chip_quantity_latest</x:t>
        </x:is>
      </x:c>
      <x:c r="N217" s="5" t="inlineStr">
        <x:is>
          <x:t xml:space="preserve">Extensible long-format output: add a new accelerator row in 02b and map it in 02x_Accelerator_Catalog to extend this table.</x:t>
        </x:is>
      </x:c>
    </x:row>
    <x:row r="218">
      <x:c r="A218" s="5" t="str">
        <x:f>B218&amp;"|"&amp;C218&amp;"|"&amp;D218&amp;"|"&amp;E218&amp;"|"&amp;F218</x:f>
        <x:v>Base|Meta|2028|Meta|H100/H200/A100 class</x:v>
      </x:c>
      <x:c r="B218" s="5" t="inlineStr">
        <x:is>
          <x:t xml:space="preserve">Base</x:t>
        </x:is>
      </x:c>
      <x:c r="C218" s="5" t="inlineStr">
        <x:is>
          <x:t xml:space="preserve">Meta</x:t>
        </x:is>
      </x:c>
      <x:c r="D218" s="5" t="n">
        <x:v>2028</x:v>
      </x:c>
      <x:c r="E218" s="5" t="inlineStr">
        <x:is>
          <x:t xml:space="preserve">Meta</x:t>
        </x:is>
      </x:c>
      <x:c r="F218" s="5" t="inlineStr">
        <x:is>
          <x:t xml:space="preserve">H100/H200/A100 class</x:t>
        </x:is>
      </x:c>
      <x:c r="G218" s="5" t="str">
        <x:f>IFERROR(INDEX('02x_Accelerator_Catalog'!$C$2:$C$11,MATCH(F218,'02x_Accelerator_Catalog'!$B$2:$B$11,0)),"purpose_or_unbenchmarked")</x:f>
        <x:v>h200_reference</x:v>
      </x:c>
      <x:c r="H218" s="28" t="n">
        <x:f>SUMIFS('02c_AI_CSP_Normalized'!$N$2:$N$305,'02c_AI_CSP_Normalized'!$B$2:$B$305,B218,'02c_AI_CSP_Normalized'!$C$2:$C$305,C218,'02c_AI_CSP_Normalized'!$D$2:$D$305,D218,'02c_AI_CSP_Normalized'!$E$2:$E$305,E218)</x:f>
        <x:v>1824.0999876750002</x:v>
      </x:c>
      <x:c r="I218" s="6" t="n">
        <x:f>SUMIFS('02b_CSP_Accelerator_Mix'!$H$2:$H$573,'02b_CSP_Accelerator_Mix'!$B$2:$B$573,B218,'02b_CSP_Accelerator_Mix'!$C$2:$C$573,E218,'02b_CSP_Accelerator_Mix'!$D$2:$D$573,D218,'02b_CSP_Accelerator_Mix'!$E$2:$E$573,F218)</x:f>
        <x:v>0.07491904</x:v>
      </x:c>
      <x:c r="J218" s="28" t="n">
        <x:f>H218*I218</x:f>
        <x:v>136.65981994062287</x:v>
      </x:c>
      <x:c r="K218" s="8" t="n">
        <x:f>IFERROR(INDEX('02x_Accelerator_Catalog'!$D$2:$D$11,MATCH(F218,'02x_Accelerator_Catalog'!$B$2:$B$11,0)),"")</x:f>
        <x:v>1.73</x:v>
      </x:c>
      <x:c r="L218" s="7" t="n">
        <x:f>IF(K218&gt;0,J218*1000/K218,"")</x:f>
        <x:v>78994.11557261438</x:v>
      </x:c>
      <x:c r="M218" s="5" t="inlineStr">
        <x:is>
          <x:t xml:space="preserve">epoch_csp_chip_quantity_latest</x:t>
        </x:is>
      </x:c>
      <x:c r="N218" s="5" t="inlineStr">
        <x:is>
          <x:t xml:space="preserve">Extensible long-format output: add a new accelerator row in 02b and map it in 02x_Accelerator_Catalog to extend this table.</x:t>
        </x:is>
      </x:c>
    </x:row>
    <x:row r="219">
      <x:c r="A219" s="5" t="str">
        <x:f>B219&amp;"|"&amp;C219&amp;"|"&amp;D219&amp;"|"&amp;E219&amp;"|"&amp;F219</x:f>
        <x:v>Base|Meta|2028|Meta|R200/R300 future</x:v>
      </x:c>
      <x:c r="B219" s="5" t="inlineStr">
        <x:is>
          <x:t xml:space="preserve">Base</x:t>
        </x:is>
      </x:c>
      <x:c r="C219" s="5" t="inlineStr">
        <x:is>
          <x:t xml:space="preserve">Meta</x:t>
        </x:is>
      </x:c>
      <x:c r="D219" s="5" t="n">
        <x:v>2028</x:v>
      </x:c>
      <x:c r="E219" s="5" t="inlineStr">
        <x:is>
          <x:t xml:space="preserve">Meta</x:t>
        </x:is>
      </x:c>
      <x:c r="F219" s="5" t="inlineStr">
        <x:is>
          <x:t xml:space="preserve">R200/R300 future</x:t>
        </x:is>
      </x:c>
      <x:c r="G219" s="5" t="str">
        <x:f>IFERROR(INDEX('02x_Accelerator_Catalog'!$C$2:$C$11,MATCH(F219,'02x_Accelerator_Catalog'!$B$2:$B$11,0)),"purpose_or_unbenchmarked")</x:f>
        <x:v>purpose_or_unbenchmarked</x:v>
      </x:c>
      <x:c r="H219" s="28" t="n">
        <x:f>SUMIFS('02c_AI_CSP_Normalized'!$N$2:$N$305,'02c_AI_CSP_Normalized'!$B$2:$B$305,B219,'02c_AI_CSP_Normalized'!$C$2:$C$305,C219,'02c_AI_CSP_Normalized'!$D$2:$D$305,D219,'02c_AI_CSP_Normalized'!$E$2:$E$305,E219)</x:f>
        <x:v>1824.0999876750002</x:v>
      </x:c>
      <x:c r="I219" s="6" t="n">
        <x:f>SUMIFS('02b_CSP_Accelerator_Mix'!$H$2:$H$573,'02b_CSP_Accelerator_Mix'!$B$2:$B$573,B219,'02b_CSP_Accelerator_Mix'!$C$2:$C$573,E219,'02b_CSP_Accelerator_Mix'!$D$2:$D$573,D219,'02b_CSP_Accelerator_Mix'!$E$2:$E$573,F219)</x:f>
        <x:v>0.18707406</x:v>
      </x:c>
      <x:c r="J219" s="28" t="n">
        <x:f>H219*I219</x:f>
        <x:v>341.2417905403122</x:v>
      </x:c>
      <x:c r="K219" s="8" t="str">
        <x:f>IFERROR(INDEX('02x_Accelerator_Catalog'!$D$2:$D$11,MATCH(F219,'02x_Accelerator_Catalog'!$B$2:$B$11,0)),"")</x:f>
      </x:c>
      <x:c r="L219" s="7" t="str">
        <x:f>IF(K219&gt;0,J219*1000/K219,"")</x:f>
      </x:c>
      <x:c r="M219" s="5" t="inlineStr">
        <x:is>
          <x:t xml:space="preserve">epoch_csp_chip_quantity_latest</x:t>
        </x:is>
      </x:c>
      <x:c r="N219" s="5" t="inlineStr">
        <x:is>
          <x:t xml:space="preserve">Extensible long-format output: add a new accelerator row in 02b and map it in 02x_Accelerator_Catalog to extend this table.</x:t>
        </x:is>
      </x:c>
    </x:row>
    <x:row r="220">
      <x:c r="A220" s="5" t="str">
        <x:f>B220&amp;"|"&amp;C220&amp;"|"&amp;D220&amp;"|"&amp;E220&amp;"|"&amp;F220</x:f>
        <x:v>Bull|Meta|2028|Meta|B200/B300 class</x:v>
      </x:c>
      <x:c r="B220" s="5" t="inlineStr">
        <x:is>
          <x:t xml:space="preserve">Bull</x:t>
        </x:is>
      </x:c>
      <x:c r="C220" s="5" t="inlineStr">
        <x:is>
          <x:t xml:space="preserve">Meta</x:t>
        </x:is>
      </x:c>
      <x:c r="D220" s="5" t="n">
        <x:v>2028</x:v>
      </x:c>
      <x:c r="E220" s="5" t="inlineStr">
        <x:is>
          <x:t xml:space="preserve">Meta</x:t>
        </x:is>
      </x:c>
      <x:c r="F220" s="5" t="inlineStr">
        <x:is>
          <x:t xml:space="preserve">B200/B300 class</x:t>
        </x:is>
      </x:c>
      <x:c r="G220" s="5" t="str">
        <x:f>IFERROR(INDEX('02x_Accelerator_Catalog'!$C$2:$C$11,MATCH(F220,'02x_Accelerator_Catalog'!$B$2:$B$11,0)),"purpose_or_unbenchmarked")</x:f>
        <x:v>b200_reference</x:v>
      </x:c>
      <x:c r="H220" s="28" t="n">
        <x:f>SUMIFS('02c_AI_CSP_Normalized'!$N$2:$N$305,'02c_AI_CSP_Normalized'!$B$2:$B$305,B220,'02c_AI_CSP_Normalized'!$C$2:$C$305,C220,'02c_AI_CSP_Normalized'!$D$2:$D$305,D220,'02c_AI_CSP_Normalized'!$E$2:$E$305,E220)</x:f>
        <x:v>2228.015637152813</x:v>
      </x:c>
      <x:c r="I220" s="6" t="n">
        <x:f>SUMIFS('02b_CSP_Accelerator_Mix'!$H$2:$H$573,'02b_CSP_Accelerator_Mix'!$B$2:$B$573,B220,'02b_CSP_Accelerator_Mix'!$C$2:$C$573,E220,'02b_CSP_Accelerator_Mix'!$D$2:$D$573,D220,'02b_CSP_Accelerator_Mix'!$E$2:$E$573,F220)</x:f>
        <x:v>0.7380069</x:v>
      </x:c>
      <x:c r="J220" s="28" t="n">
        <x:f>H220*I220</x:f>
        <x:v>1644.2909135266723</x:v>
      </x:c>
      <x:c r="K220" s="8" t="n">
        <x:f>IFERROR(INDEX('02x_Accelerator_Catalog'!$D$2:$D$11,MATCH(F220,'02x_Accelerator_Catalog'!$B$2:$B$11,0)),"")</x:f>
        <x:v>2.17</x:v>
      </x:c>
      <x:c r="L220" s="7" t="n">
        <x:f>IF(K220&gt;0,J220*1000/K220,"")</x:f>
        <x:v>757737.7481689734</x:v>
      </x:c>
      <x:c r="M220" s="5" t="inlineStr">
        <x:is>
          <x:t xml:space="preserve">epoch_csp_chip_quantity_latest</x:t>
        </x:is>
      </x:c>
      <x:c r="N220" s="5" t="inlineStr">
        <x:is>
          <x:t xml:space="preserve">Extensible long-format output: add a new accelerator row in 02b and map it in 02x_Accelerator_Catalog to extend this table.</x:t>
        </x:is>
      </x:c>
    </x:row>
    <x:row r="221">
      <x:c r="A221" s="5" t="str">
        <x:f>B221&amp;"|"&amp;C221&amp;"|"&amp;D221&amp;"|"&amp;E221&amp;"|"&amp;F221</x:f>
        <x:v>Bull|Meta|2028|Meta|H100/H200/A100 class</x:v>
      </x:c>
      <x:c r="B221" s="5" t="inlineStr">
        <x:is>
          <x:t xml:space="preserve">Bull</x:t>
        </x:is>
      </x:c>
      <x:c r="C221" s="5" t="inlineStr">
        <x:is>
          <x:t xml:space="preserve">Meta</x:t>
        </x:is>
      </x:c>
      <x:c r="D221" s="5" t="n">
        <x:v>2028</x:v>
      </x:c>
      <x:c r="E221" s="5" t="inlineStr">
        <x:is>
          <x:t xml:space="preserve">Meta</x:t>
        </x:is>
      </x:c>
      <x:c r="F221" s="5" t="inlineStr">
        <x:is>
          <x:t xml:space="preserve">H100/H200/A100 class</x:t>
        </x:is>
      </x:c>
      <x:c r="G221" s="5" t="str">
        <x:f>IFERROR(INDEX('02x_Accelerator_Catalog'!$C$2:$C$11,MATCH(F221,'02x_Accelerator_Catalog'!$B$2:$B$11,0)),"purpose_or_unbenchmarked")</x:f>
        <x:v>h200_reference</x:v>
      </x:c>
      <x:c r="H221" s="28" t="n">
        <x:f>SUMIFS('02c_AI_CSP_Normalized'!$N$2:$N$305,'02c_AI_CSP_Normalized'!$B$2:$B$305,B221,'02c_AI_CSP_Normalized'!$C$2:$C$305,C221,'02c_AI_CSP_Normalized'!$D$2:$D$305,D221,'02c_AI_CSP_Normalized'!$E$2:$E$305,E221)</x:f>
        <x:v>2228.015637152813</x:v>
      </x:c>
      <x:c r="I221" s="6" t="n">
        <x:f>SUMIFS('02b_CSP_Accelerator_Mix'!$H$2:$H$573,'02b_CSP_Accelerator_Mix'!$B$2:$B$573,B221,'02b_CSP_Accelerator_Mix'!$C$2:$C$573,E221,'02b_CSP_Accelerator_Mix'!$D$2:$D$573,D221,'02b_CSP_Accelerator_Mix'!$E$2:$E$573,F221)</x:f>
        <x:v>0.07491904</x:v>
      </x:c>
      <x:c r="J221" s="28" t="n">
        <x:f>H221*I221</x:f>
        <x:v>166.9207926404771</x:v>
      </x:c>
      <x:c r="K221" s="8" t="n">
        <x:f>IFERROR(INDEX('02x_Accelerator_Catalog'!$D$2:$D$11,MATCH(F221,'02x_Accelerator_Catalog'!$B$2:$B$11,0)),"")</x:f>
        <x:v>1.73</x:v>
      </x:c>
      <x:c r="L221" s="7" t="n">
        <x:f>IF(K221&gt;0,J221*1000/K221,"")</x:f>
        <x:v>96486.00730663416</x:v>
      </x:c>
      <x:c r="M221" s="5" t="inlineStr">
        <x:is>
          <x:t xml:space="preserve">epoch_csp_chip_quantity_latest</x:t>
        </x:is>
      </x:c>
      <x:c r="N221" s="5" t="inlineStr">
        <x:is>
          <x:t xml:space="preserve">Extensible long-format output: add a new accelerator row in 02b and map it in 02x_Accelerator_Catalog to extend this table.</x:t>
        </x:is>
      </x:c>
    </x:row>
    <x:row r="222">
      <x:c r="A222" s="5" t="str">
        <x:f>B222&amp;"|"&amp;C222&amp;"|"&amp;D222&amp;"|"&amp;E222&amp;"|"&amp;F222</x:f>
        <x:v>Bull|Meta|2028|Meta|R200/R300 future</x:v>
      </x:c>
      <x:c r="B222" s="5" t="inlineStr">
        <x:is>
          <x:t xml:space="preserve">Bull</x:t>
        </x:is>
      </x:c>
      <x:c r="C222" s="5" t="inlineStr">
        <x:is>
          <x:t xml:space="preserve">Meta</x:t>
        </x:is>
      </x:c>
      <x:c r="D222" s="5" t="n">
        <x:v>2028</x:v>
      </x:c>
      <x:c r="E222" s="5" t="inlineStr">
        <x:is>
          <x:t xml:space="preserve">Meta</x:t>
        </x:is>
      </x:c>
      <x:c r="F222" s="5" t="inlineStr">
        <x:is>
          <x:t xml:space="preserve">R200/R300 future</x:t>
        </x:is>
      </x:c>
      <x:c r="G222" s="5" t="str">
        <x:f>IFERROR(INDEX('02x_Accelerator_Catalog'!$C$2:$C$11,MATCH(F222,'02x_Accelerator_Catalog'!$B$2:$B$11,0)),"purpose_or_unbenchmarked")</x:f>
        <x:v>purpose_or_unbenchmarked</x:v>
      </x:c>
      <x:c r="H222" s="28" t="n">
        <x:f>SUMIFS('02c_AI_CSP_Normalized'!$N$2:$N$305,'02c_AI_CSP_Normalized'!$B$2:$B$305,B222,'02c_AI_CSP_Normalized'!$C$2:$C$305,C222,'02c_AI_CSP_Normalized'!$D$2:$D$305,D222,'02c_AI_CSP_Normalized'!$E$2:$E$305,E222)</x:f>
        <x:v>2228.015637152813</x:v>
      </x:c>
      <x:c r="I222" s="6" t="n">
        <x:f>SUMIFS('02b_CSP_Accelerator_Mix'!$H$2:$H$573,'02b_CSP_Accelerator_Mix'!$B$2:$B$573,B222,'02b_CSP_Accelerator_Mix'!$C$2:$C$573,E222,'02b_CSP_Accelerator_Mix'!$D$2:$D$573,D222,'02b_CSP_Accelerator_Mix'!$E$2:$E$573,F222)</x:f>
        <x:v>0.18707406</x:v>
      </x:c>
      <x:c r="J222" s="28" t="n">
        <x:f>H222*I222</x:f>
        <x:v>416.8039309856635</x:v>
      </x:c>
      <x:c r="K222" s="8" t="str">
        <x:f>IFERROR(INDEX('02x_Accelerator_Catalog'!$D$2:$D$11,MATCH(F222,'02x_Accelerator_Catalog'!$B$2:$B$11,0)),"")</x:f>
      </x:c>
      <x:c r="L222" s="7" t="str">
        <x:f>IF(K222&gt;0,J222*1000/K222,"")</x:f>
      </x:c>
      <x:c r="M222" s="5" t="inlineStr">
        <x:is>
          <x:t xml:space="preserve">epoch_csp_chip_quantity_latest</x:t>
        </x:is>
      </x:c>
      <x:c r="N222" s="5" t="inlineStr">
        <x:is>
          <x:t xml:space="preserve">Extensible long-format output: add a new accelerator row in 02b and map it in 02x_Accelerator_Catalog to extend this table.</x:t>
        </x:is>
      </x:c>
    </x:row>
    <x:row r="223">
      <x:c r="A223" s="5" t="str">
        <x:f>B223&amp;"|"&amp;C223&amp;"|"&amp;D223&amp;"|"&amp;E223&amp;"|"&amp;F223</x:f>
        <x:v>Grid-Constrained / Efficiency-Upside|Meta|2028|Meta|B200/B300 class</x:v>
      </x:c>
      <x:c r="B223" s="5" t="inlineStr">
        <x:is>
          <x:t xml:space="preserve">Grid-Constrained / Efficiency-Upside</x:t>
        </x:is>
      </x:c>
      <x:c r="C223" s="5" t="inlineStr">
        <x:is>
          <x:t xml:space="preserve">Meta</x:t>
        </x:is>
      </x:c>
      <x:c r="D223" s="5" t="n">
        <x:v>2028</x:v>
      </x:c>
      <x:c r="E223" s="5" t="inlineStr">
        <x:is>
          <x:t xml:space="preserve">Meta</x:t>
        </x:is>
      </x:c>
      <x:c r="F223" s="5" t="inlineStr">
        <x:is>
          <x:t xml:space="preserve">B200/B300 class</x:t>
        </x:is>
      </x:c>
      <x:c r="G223" s="5" t="str">
        <x:f>IFERROR(INDEX('02x_Accelerator_Catalog'!$C$2:$C$11,MATCH(F223,'02x_Accelerator_Catalog'!$B$2:$B$11,0)),"purpose_or_unbenchmarked")</x:f>
        <x:v>b200_reference</x:v>
      </x:c>
      <x:c r="H223" s="28" t="n">
        <x:f>SUMIFS('02c_AI_CSP_Normalized'!$N$2:$N$305,'02c_AI_CSP_Normalized'!$B$2:$B$305,B223,'02c_AI_CSP_Normalized'!$C$2:$C$305,C223,'02c_AI_CSP_Normalized'!$D$2:$D$305,D223,'02c_AI_CSP_Normalized'!$E$2:$E$305,E223)</x:f>
        <x:v>1523.6599897049996</x:v>
      </x:c>
      <x:c r="I223" s="6" t="n">
        <x:f>SUMIFS('02b_CSP_Accelerator_Mix'!$H$2:$H$573,'02b_CSP_Accelerator_Mix'!$B$2:$B$573,B223,'02b_CSP_Accelerator_Mix'!$C$2:$C$573,E223,'02b_CSP_Accelerator_Mix'!$D$2:$D$573,D223,'02b_CSP_Accelerator_Mix'!$E$2:$E$573,F223)</x:f>
        <x:v>0.7380069</x:v>
      </x:c>
      <x:c r="J223" s="28" t="n">
        <x:f>H223*I223</x:f>
        <x:v>1124.4715856562186</x:v>
      </x:c>
      <x:c r="K223" s="8" t="n">
        <x:f>IFERROR(INDEX('02x_Accelerator_Catalog'!$D$2:$D$11,MATCH(F223,'02x_Accelerator_Catalog'!$B$2:$B$11,0)),"")</x:f>
        <x:v>2.17</x:v>
      </x:c>
      <x:c r="L223" s="7" t="n">
        <x:f>IF(K223&gt;0,J223*1000/K223,"")</x:f>
        <x:v>518189.6708093174</x:v>
      </x:c>
      <x:c r="M223" s="5" t="inlineStr">
        <x:is>
          <x:t xml:space="preserve">epoch_csp_chip_quantity_latest</x:t>
        </x:is>
      </x:c>
      <x:c r="N223" s="5" t="inlineStr">
        <x:is>
          <x:t xml:space="preserve">Extensible long-format output: add a new accelerator row in 02b and map it in 02x_Accelerator_Catalog to extend this table.</x:t>
        </x:is>
      </x:c>
    </x:row>
    <x:row r="224">
      <x:c r="A224" s="5" t="str">
        <x:f>B224&amp;"|"&amp;C224&amp;"|"&amp;D224&amp;"|"&amp;E224&amp;"|"&amp;F224</x:f>
        <x:v>Grid-Constrained / Efficiency-Upside|Meta|2028|Meta|H100/H200/A100 class</x:v>
      </x:c>
      <x:c r="B224" s="5" t="inlineStr">
        <x:is>
          <x:t xml:space="preserve">Grid-Constrained / Efficiency-Upside</x:t>
        </x:is>
      </x:c>
      <x:c r="C224" s="5" t="inlineStr">
        <x:is>
          <x:t xml:space="preserve">Meta</x:t>
        </x:is>
      </x:c>
      <x:c r="D224" s="5" t="n">
        <x:v>2028</x:v>
      </x:c>
      <x:c r="E224" s="5" t="inlineStr">
        <x:is>
          <x:t xml:space="preserve">Meta</x:t>
        </x:is>
      </x:c>
      <x:c r="F224" s="5" t="inlineStr">
        <x:is>
          <x:t xml:space="preserve">H100/H200/A100 class</x:t>
        </x:is>
      </x:c>
      <x:c r="G224" s="5" t="str">
        <x:f>IFERROR(INDEX('02x_Accelerator_Catalog'!$C$2:$C$11,MATCH(F224,'02x_Accelerator_Catalog'!$B$2:$B$11,0)),"purpose_or_unbenchmarked")</x:f>
        <x:v>h200_reference</x:v>
      </x:c>
      <x:c r="H224" s="28" t="n">
        <x:f>SUMIFS('02c_AI_CSP_Normalized'!$N$2:$N$305,'02c_AI_CSP_Normalized'!$B$2:$B$305,B224,'02c_AI_CSP_Normalized'!$C$2:$C$305,C224,'02c_AI_CSP_Normalized'!$D$2:$D$305,D224,'02c_AI_CSP_Normalized'!$E$2:$E$305,E224)</x:f>
        <x:v>1523.6599897049996</x:v>
      </x:c>
      <x:c r="I224" s="6" t="n">
        <x:f>SUMIFS('02b_CSP_Accelerator_Mix'!$H$2:$H$573,'02b_CSP_Accelerator_Mix'!$B$2:$B$573,B224,'02b_CSP_Accelerator_Mix'!$C$2:$C$573,E224,'02b_CSP_Accelerator_Mix'!$D$2:$D$573,D224,'02b_CSP_Accelerator_Mix'!$E$2:$E$573,F224)</x:f>
        <x:v>0.07491904</x:v>
      </x:c>
      <x:c r="J224" s="28" t="n">
        <x:f>H224*I224</x:f>
        <x:v>114.15114371510846</x:v>
      </x:c>
      <x:c r="K224" s="8" t="n">
        <x:f>IFERROR(INDEX('02x_Accelerator_Catalog'!$D$2:$D$11,MATCH(F224,'02x_Accelerator_Catalog'!$B$2:$B$11,0)),"")</x:f>
        <x:v>1.73</x:v>
      </x:c>
      <x:c r="L224" s="7" t="n">
        <x:f>IF(K224&gt;0,J224*1000/K224,"")</x:f>
        <x:v>65983.32006653667</x:v>
      </x:c>
      <x:c r="M224" s="5" t="inlineStr">
        <x:is>
          <x:t xml:space="preserve">epoch_csp_chip_quantity_latest</x:t>
        </x:is>
      </x:c>
      <x:c r="N224" s="5" t="inlineStr">
        <x:is>
          <x:t xml:space="preserve">Extensible long-format output: add a new accelerator row in 02b and map it in 02x_Accelerator_Catalog to extend this table.</x:t>
        </x:is>
      </x:c>
    </x:row>
    <x:row r="225">
      <x:c r="A225" s="5" t="str">
        <x:f>B225&amp;"|"&amp;C225&amp;"|"&amp;D225&amp;"|"&amp;E225&amp;"|"&amp;F225</x:f>
        <x:v>Grid-Constrained / Efficiency-Upside|Meta|2028|Meta|R200/R300 future</x:v>
      </x:c>
      <x:c r="B225" s="5" t="inlineStr">
        <x:is>
          <x:t xml:space="preserve">Grid-Constrained / Efficiency-Upside</x:t>
        </x:is>
      </x:c>
      <x:c r="C225" s="5" t="inlineStr">
        <x:is>
          <x:t xml:space="preserve">Meta</x:t>
        </x:is>
      </x:c>
      <x:c r="D225" s="5" t="n">
        <x:v>2028</x:v>
      </x:c>
      <x:c r="E225" s="5" t="inlineStr">
        <x:is>
          <x:t xml:space="preserve">Meta</x:t>
        </x:is>
      </x:c>
      <x:c r="F225" s="5" t="inlineStr">
        <x:is>
          <x:t xml:space="preserve">R200/R300 future</x:t>
        </x:is>
      </x:c>
      <x:c r="G225" s="5" t="str">
        <x:f>IFERROR(INDEX('02x_Accelerator_Catalog'!$C$2:$C$11,MATCH(F225,'02x_Accelerator_Catalog'!$B$2:$B$11,0)),"purpose_or_unbenchmarked")</x:f>
        <x:v>purpose_or_unbenchmarked</x:v>
      </x:c>
      <x:c r="H225" s="28" t="n">
        <x:f>SUMIFS('02c_AI_CSP_Normalized'!$N$2:$N$305,'02c_AI_CSP_Normalized'!$B$2:$B$305,B225,'02c_AI_CSP_Normalized'!$C$2:$C$305,C225,'02c_AI_CSP_Normalized'!$D$2:$D$305,D225,'02c_AI_CSP_Normalized'!$E$2:$E$305,E225)</x:f>
        <x:v>1523.6599897049996</x:v>
      </x:c>
      <x:c r="I225" s="6" t="n">
        <x:f>SUMIFS('02b_CSP_Accelerator_Mix'!$H$2:$H$573,'02b_CSP_Accelerator_Mix'!$B$2:$B$573,B225,'02b_CSP_Accelerator_Mix'!$C$2:$C$573,E225,'02b_CSP_Accelerator_Mix'!$D$2:$D$573,D225,'02b_CSP_Accelerator_Mix'!$E$2:$E$573,F225)</x:f>
        <x:v>0.18707406</x:v>
      </x:c>
      <x:c r="J225" s="28" t="n">
        <x:f>H225*I225</x:f>
        <x:v>285.03726033367246</x:v>
      </x:c>
      <x:c r="K225" s="8" t="str">
        <x:f>IFERROR(INDEX('02x_Accelerator_Catalog'!$D$2:$D$11,MATCH(F225,'02x_Accelerator_Catalog'!$B$2:$B$11,0)),"")</x:f>
      </x:c>
      <x:c r="L225" s="7" t="str">
        <x:f>IF(K225&gt;0,J225*1000/K225,"")</x:f>
      </x:c>
      <x:c r="M225" s="5" t="inlineStr">
        <x:is>
          <x:t xml:space="preserve">epoch_csp_chip_quantity_latest</x:t>
        </x:is>
      </x:c>
      <x:c r="N225" s="5" t="inlineStr">
        <x:is>
          <x:t xml:space="preserve">Extensible long-format output: add a new accelerator row in 02b and map it in 02x_Accelerator_Catalog to extend this table.</x:t>
        </x:is>
      </x:c>
    </x:row>
    <x:row r="226">
      <x:c r="A226" s="5" t="str">
        <x:f>B226&amp;"|"&amp;C226&amp;"|"&amp;D226&amp;"|"&amp;E226&amp;"|"&amp;F226</x:f>
        <x:v>Bear|Meta|2029|Meta|B200/B300 class</x:v>
      </x:c>
      <x:c r="B226" s="5" t="inlineStr">
        <x:is>
          <x:t xml:space="preserve">Bear</x:t>
        </x:is>
      </x:c>
      <x:c r="C226" s="5" t="inlineStr">
        <x:is>
          <x:t xml:space="preserve">Meta</x:t>
        </x:is>
      </x:c>
      <x:c r="D226" s="5" t="n">
        <x:v>2029</x:v>
      </x:c>
      <x:c r="E226" s="5" t="inlineStr">
        <x:is>
          <x:t xml:space="preserve">Meta</x:t>
        </x:is>
      </x:c>
      <x:c r="F226" s="5" t="inlineStr">
        <x:is>
          <x:t xml:space="preserve">B200/B300 class</x:t>
        </x:is>
      </x:c>
      <x:c r="G226" s="5" t="str">
        <x:f>IFERROR(INDEX('02x_Accelerator_Catalog'!$C$2:$C$11,MATCH(F226,'02x_Accelerator_Catalog'!$B$2:$B$11,0)),"purpose_or_unbenchmarked")</x:f>
        <x:v>b200_reference</x:v>
      </x:c>
      <x:c r="H226" s="28" t="n">
        <x:f>SUMIFS('02c_AI_CSP_Normalized'!$N$2:$N$305,'02c_AI_CSP_Normalized'!$B$2:$B$305,B226,'02c_AI_CSP_Normalized'!$C$2:$C$305,C226,'02c_AI_CSP_Normalized'!$D$2:$D$305,D226,'02c_AI_CSP_Normalized'!$E$2:$E$305,E226)</x:f>
        <x:v>1836.8962459717188</x:v>
      </x:c>
      <x:c r="I226" s="6" t="n">
        <x:f>SUMIFS('02b_CSP_Accelerator_Mix'!$H$2:$H$573,'02b_CSP_Accelerator_Mix'!$B$2:$B$573,B226,'02b_CSP_Accelerator_Mix'!$C$2:$C$573,E226,'02b_CSP_Accelerator_Mix'!$D$2:$D$573,D226,'02b_CSP_Accelerator_Mix'!$E$2:$E$573,F226)</x:f>
        <x:v>0.7380069</x:v>
      </x:c>
      <x:c r="J226" s="28" t="n">
        <x:f>H226*I226</x:f>
        <x:v>1355.6421041112258</x:v>
      </x:c>
      <x:c r="K226" s="8" t="n">
        <x:f>IFERROR(INDEX('02x_Accelerator_Catalog'!$D$2:$D$11,MATCH(F226,'02x_Accelerator_Catalog'!$B$2:$B$11,0)),"")</x:f>
        <x:v>2.17</x:v>
      </x:c>
      <x:c r="L226" s="7" t="n">
        <x:f>IF(K226&gt;0,J226*1000/K226,"")</x:f>
        <x:v>624719.8636457262</x:v>
      </x:c>
      <x:c r="M226" s="5" t="inlineStr">
        <x:is>
          <x:t xml:space="preserve">epoch_csp_chip_quantity_latest</x:t>
        </x:is>
      </x:c>
      <x:c r="N226" s="5" t="inlineStr">
        <x:is>
          <x:t xml:space="preserve">Extensible long-format output: add a new accelerator row in 02b and map it in 02x_Accelerator_Catalog to extend this table.</x:t>
        </x:is>
      </x:c>
    </x:row>
    <x:row r="227">
      <x:c r="A227" s="5" t="str">
        <x:f>B227&amp;"|"&amp;C227&amp;"|"&amp;D227&amp;"|"&amp;E227&amp;"|"&amp;F227</x:f>
        <x:v>Bear|Meta|2029|Meta|H100/H200/A100 class</x:v>
      </x:c>
      <x:c r="B227" s="5" t="inlineStr">
        <x:is>
          <x:t xml:space="preserve">Bear</x:t>
        </x:is>
      </x:c>
      <x:c r="C227" s="5" t="inlineStr">
        <x:is>
          <x:t xml:space="preserve">Meta</x:t>
        </x:is>
      </x:c>
      <x:c r="D227" s="5" t="n">
        <x:v>2029</x:v>
      </x:c>
      <x:c r="E227" s="5" t="inlineStr">
        <x:is>
          <x:t xml:space="preserve">Meta</x:t>
        </x:is>
      </x:c>
      <x:c r="F227" s="5" t="inlineStr">
        <x:is>
          <x:t xml:space="preserve">H100/H200/A100 class</x:t>
        </x:is>
      </x:c>
      <x:c r="G227" s="5" t="str">
        <x:f>IFERROR(INDEX('02x_Accelerator_Catalog'!$C$2:$C$11,MATCH(F227,'02x_Accelerator_Catalog'!$B$2:$B$11,0)),"purpose_or_unbenchmarked")</x:f>
        <x:v>h200_reference</x:v>
      </x:c>
      <x:c r="H227" s="28" t="n">
        <x:f>SUMIFS('02c_AI_CSP_Normalized'!$N$2:$N$305,'02c_AI_CSP_Normalized'!$B$2:$B$305,B227,'02c_AI_CSP_Normalized'!$C$2:$C$305,C227,'02c_AI_CSP_Normalized'!$D$2:$D$305,D227,'02c_AI_CSP_Normalized'!$E$2:$E$305,E227)</x:f>
        <x:v>1836.8962459717188</x:v>
      </x:c>
      <x:c r="I227" s="6" t="n">
        <x:f>SUMIFS('02b_CSP_Accelerator_Mix'!$H$2:$H$573,'02b_CSP_Accelerator_Mix'!$B$2:$B$573,B227,'02b_CSP_Accelerator_Mix'!$C$2:$C$573,E227,'02b_CSP_Accelerator_Mix'!$D$2:$D$573,D227,'02b_CSP_Accelerator_Mix'!$E$2:$E$573,F227)</x:f>
        <x:v>0.07491904</x:v>
      </x:c>
      <x:c r="J227" s="28" t="n">
        <x:f>H227*I227</x:f>
        <x:v>137.61850332780506</x:v>
      </x:c>
      <x:c r="K227" s="8" t="n">
        <x:f>IFERROR(INDEX('02x_Accelerator_Catalog'!$D$2:$D$11,MATCH(F227,'02x_Accelerator_Catalog'!$B$2:$B$11,0)),"")</x:f>
        <x:v>1.73</x:v>
      </x:c>
      <x:c r="L227" s="7" t="n">
        <x:f>IF(K227&gt;0,J227*1000/K227,"")</x:f>
        <x:v>79548.26781954049</x:v>
      </x:c>
      <x:c r="M227" s="5" t="inlineStr">
        <x:is>
          <x:t xml:space="preserve">epoch_csp_chip_quantity_latest</x:t>
        </x:is>
      </x:c>
      <x:c r="N227" s="5" t="inlineStr">
        <x:is>
          <x:t xml:space="preserve">Extensible long-format output: add a new accelerator row in 02b and map it in 02x_Accelerator_Catalog to extend this table.</x:t>
        </x:is>
      </x:c>
    </x:row>
    <x:row r="228">
      <x:c r="A228" s="5" t="str">
        <x:f>B228&amp;"|"&amp;C228&amp;"|"&amp;D228&amp;"|"&amp;E228&amp;"|"&amp;F228</x:f>
        <x:v>Bear|Meta|2029|Meta|R200/R300 future</x:v>
      </x:c>
      <x:c r="B228" s="5" t="inlineStr">
        <x:is>
          <x:t xml:space="preserve">Bear</x:t>
        </x:is>
      </x:c>
      <x:c r="C228" s="5" t="inlineStr">
        <x:is>
          <x:t xml:space="preserve">Meta</x:t>
        </x:is>
      </x:c>
      <x:c r="D228" s="5" t="n">
        <x:v>2029</x:v>
      </x:c>
      <x:c r="E228" s="5" t="inlineStr">
        <x:is>
          <x:t xml:space="preserve">Meta</x:t>
        </x:is>
      </x:c>
      <x:c r="F228" s="5" t="inlineStr">
        <x:is>
          <x:t xml:space="preserve">R200/R300 future</x:t>
        </x:is>
      </x:c>
      <x:c r="G228" s="5" t="str">
        <x:f>IFERROR(INDEX('02x_Accelerator_Catalog'!$C$2:$C$11,MATCH(F228,'02x_Accelerator_Catalog'!$B$2:$B$11,0)),"purpose_or_unbenchmarked")</x:f>
        <x:v>purpose_or_unbenchmarked</x:v>
      </x:c>
      <x:c r="H228" s="28" t="n">
        <x:f>SUMIFS('02c_AI_CSP_Normalized'!$N$2:$N$305,'02c_AI_CSP_Normalized'!$B$2:$B$305,B228,'02c_AI_CSP_Normalized'!$C$2:$C$305,C228,'02c_AI_CSP_Normalized'!$D$2:$D$305,D228,'02c_AI_CSP_Normalized'!$E$2:$E$305,E228)</x:f>
        <x:v>1836.8962459717188</x:v>
      </x:c>
      <x:c r="I228" s="6" t="n">
        <x:f>SUMIFS('02b_CSP_Accelerator_Mix'!$H$2:$H$573,'02b_CSP_Accelerator_Mix'!$B$2:$B$573,B228,'02b_CSP_Accelerator_Mix'!$C$2:$C$573,E228,'02b_CSP_Accelerator_Mix'!$D$2:$D$573,D228,'02b_CSP_Accelerator_Mix'!$E$2:$E$573,F228)</x:f>
        <x:v>0.18707406</x:v>
      </x:c>
      <x:c r="J228" s="28" t="n">
        <x:f>H228*I228</x:f>
        <x:v>343.63563853268806</x:v>
      </x:c>
      <x:c r="K228" s="8" t="str">
        <x:f>IFERROR(INDEX('02x_Accelerator_Catalog'!$D$2:$D$11,MATCH(F228,'02x_Accelerator_Catalog'!$B$2:$B$11,0)),"")</x:f>
      </x:c>
      <x:c r="L228" s="7" t="str">
        <x:f>IF(K228&gt;0,J228*1000/K228,"")</x:f>
      </x:c>
      <x:c r="M228" s="5" t="inlineStr">
        <x:is>
          <x:t xml:space="preserve">epoch_csp_chip_quantity_latest</x:t>
        </x:is>
      </x:c>
      <x:c r="N228" s="5" t="inlineStr">
        <x:is>
          <x:t xml:space="preserve">Extensible long-format output: add a new accelerator row in 02b and map it in 02x_Accelerator_Catalog to extend this table.</x:t>
        </x:is>
      </x:c>
    </x:row>
    <x:row r="229">
      <x:c r="A229" s="5" t="str">
        <x:f>B229&amp;"|"&amp;C229&amp;"|"&amp;D229&amp;"|"&amp;E229&amp;"|"&amp;F229</x:f>
        <x:v>Base|Meta|2029|Meta|B200/B300 class</x:v>
      </x:c>
      <x:c r="B229" s="5" t="inlineStr">
        <x:is>
          <x:t xml:space="preserve">Base</x:t>
        </x:is>
      </x:c>
      <x:c r="C229" s="5" t="inlineStr">
        <x:is>
          <x:t xml:space="preserve">Meta</x:t>
        </x:is>
      </x:c>
      <x:c r="D229" s="5" t="n">
        <x:v>2029</x:v>
      </x:c>
      <x:c r="E229" s="5" t="inlineStr">
        <x:is>
          <x:t xml:space="preserve">Meta</x:t>
        </x:is>
      </x:c>
      <x:c r="F229" s="5" t="inlineStr">
        <x:is>
          <x:t xml:space="preserve">B200/B300 class</x:t>
        </x:is>
      </x:c>
      <x:c r="G229" s="5" t="str">
        <x:f>IFERROR(INDEX('02x_Accelerator_Catalog'!$C$2:$C$11,MATCH(F229,'02x_Accelerator_Catalog'!$B$2:$B$11,0)),"purpose_or_unbenchmarked")</x:f>
        <x:v>b200_reference</x:v>
      </x:c>
      <x:c r="H229" s="28" t="n">
        <x:f>SUMIFS('02c_AI_CSP_Normalized'!$N$2:$N$305,'02c_AI_CSP_Normalized'!$B$2:$B$305,B229,'02c_AI_CSP_Normalized'!$C$2:$C$305,C229,'02c_AI_CSP_Normalized'!$D$2:$D$305,D229,'02c_AI_CSP_Normalized'!$E$2:$E$305,E229)</x:f>
        <x:v>2513.93748676875</x:v>
      </x:c>
      <x:c r="I229" s="6" t="n">
        <x:f>SUMIFS('02b_CSP_Accelerator_Mix'!$H$2:$H$573,'02b_CSP_Accelerator_Mix'!$B$2:$B$573,B229,'02b_CSP_Accelerator_Mix'!$C$2:$C$573,E229,'02b_CSP_Accelerator_Mix'!$D$2:$D$573,D229,'02b_CSP_Accelerator_Mix'!$E$2:$E$573,F229)</x:f>
        <x:v>0.7380069</x:v>
      </x:c>
      <x:c r="J229" s="28" t="n">
        <x:f>H229*I229</x:f>
        <x:v>1855.3032114039963</x:v>
      </x:c>
      <x:c r="K229" s="8" t="n">
        <x:f>IFERROR(INDEX('02x_Accelerator_Catalog'!$D$2:$D$11,MATCH(F229,'02x_Accelerator_Catalog'!$B$2:$B$11,0)),"")</x:f>
        <x:v>2.17</x:v>
      </x:c>
      <x:c r="L229" s="7" t="n">
        <x:f>IF(K229&gt;0,J229*1000/K229,"")</x:f>
        <x:v>854978.4384350213</x:v>
      </x:c>
      <x:c r="M229" s="5" t="inlineStr">
        <x:is>
          <x:t xml:space="preserve">epoch_csp_chip_quantity_latest</x:t>
        </x:is>
      </x:c>
      <x:c r="N229" s="5" t="inlineStr">
        <x:is>
          <x:t xml:space="preserve">Extensible long-format output: add a new accelerator row in 02b and map it in 02x_Accelerator_Catalog to extend this table.</x:t>
        </x:is>
      </x:c>
    </x:row>
    <x:row r="230">
      <x:c r="A230" s="5" t="str">
        <x:f>B230&amp;"|"&amp;C230&amp;"|"&amp;D230&amp;"|"&amp;E230&amp;"|"&amp;F230</x:f>
        <x:v>Base|Meta|2029|Meta|H100/H200/A100 class</x:v>
      </x:c>
      <x:c r="B230" s="5" t="inlineStr">
        <x:is>
          <x:t xml:space="preserve">Base</x:t>
        </x:is>
      </x:c>
      <x:c r="C230" s="5" t="inlineStr">
        <x:is>
          <x:t xml:space="preserve">Meta</x:t>
        </x:is>
      </x:c>
      <x:c r="D230" s="5" t="n">
        <x:v>2029</x:v>
      </x:c>
      <x:c r="E230" s="5" t="inlineStr">
        <x:is>
          <x:t xml:space="preserve">Meta</x:t>
        </x:is>
      </x:c>
      <x:c r="F230" s="5" t="inlineStr">
        <x:is>
          <x:t xml:space="preserve">H100/H200/A100 class</x:t>
        </x:is>
      </x:c>
      <x:c r="G230" s="5" t="str">
        <x:f>IFERROR(INDEX('02x_Accelerator_Catalog'!$C$2:$C$11,MATCH(F230,'02x_Accelerator_Catalog'!$B$2:$B$11,0)),"purpose_or_unbenchmarked")</x:f>
        <x:v>h200_reference</x:v>
      </x:c>
      <x:c r="H230" s="28" t="n">
        <x:f>SUMIFS('02c_AI_CSP_Normalized'!$N$2:$N$305,'02c_AI_CSP_Normalized'!$B$2:$B$305,B230,'02c_AI_CSP_Normalized'!$C$2:$C$305,C230,'02c_AI_CSP_Normalized'!$D$2:$D$305,D230,'02c_AI_CSP_Normalized'!$E$2:$E$305,E230)</x:f>
        <x:v>2513.93748676875</x:v>
      </x:c>
      <x:c r="I230" s="6" t="n">
        <x:f>SUMIFS('02b_CSP_Accelerator_Mix'!$H$2:$H$573,'02b_CSP_Accelerator_Mix'!$B$2:$B$573,B230,'02b_CSP_Accelerator_Mix'!$C$2:$C$573,E230,'02b_CSP_Accelerator_Mix'!$D$2:$D$573,D230,'02b_CSP_Accelerator_Mix'!$E$2:$E$573,F230)</x:f>
        <x:v>0.07491904</x:v>
      </x:c>
      <x:c r="J230" s="28" t="n">
        <x:f>H230*I230</x:f>
        <x:v>188.34178312872749</x:v>
      </x:c>
      <x:c r="K230" s="8" t="n">
        <x:f>IFERROR(INDEX('02x_Accelerator_Catalog'!$D$2:$D$11,MATCH(F230,'02x_Accelerator_Catalog'!$B$2:$B$11,0)),"")</x:f>
        <x:v>1.73</x:v>
      </x:c>
      <x:c r="L230" s="7" t="n">
        <x:f>IF(K230&gt;0,J230*1000/K230,"")</x:f>
        <x:v>108868.08273336849</x:v>
      </x:c>
      <x:c r="M230" s="5" t="inlineStr">
        <x:is>
          <x:t xml:space="preserve">epoch_csp_chip_quantity_latest</x:t>
        </x:is>
      </x:c>
      <x:c r="N230" s="5" t="inlineStr">
        <x:is>
          <x:t xml:space="preserve">Extensible long-format output: add a new accelerator row in 02b and map it in 02x_Accelerator_Catalog to extend this table.</x:t>
        </x:is>
      </x:c>
    </x:row>
    <x:row r="231">
      <x:c r="A231" s="5" t="str">
        <x:f>B231&amp;"|"&amp;C231&amp;"|"&amp;D231&amp;"|"&amp;E231&amp;"|"&amp;F231</x:f>
        <x:v>Base|Meta|2029|Meta|R200/R300 future</x:v>
      </x:c>
      <x:c r="B231" s="5" t="inlineStr">
        <x:is>
          <x:t xml:space="preserve">Base</x:t>
        </x:is>
      </x:c>
      <x:c r="C231" s="5" t="inlineStr">
        <x:is>
          <x:t xml:space="preserve">Meta</x:t>
        </x:is>
      </x:c>
      <x:c r="D231" s="5" t="n">
        <x:v>2029</x:v>
      </x:c>
      <x:c r="E231" s="5" t="inlineStr">
        <x:is>
          <x:t xml:space="preserve">Meta</x:t>
        </x:is>
      </x:c>
      <x:c r="F231" s="5" t="inlineStr">
        <x:is>
          <x:t xml:space="preserve">R200/R300 future</x:t>
        </x:is>
      </x:c>
      <x:c r="G231" s="5" t="str">
        <x:f>IFERROR(INDEX('02x_Accelerator_Catalog'!$C$2:$C$11,MATCH(F231,'02x_Accelerator_Catalog'!$B$2:$B$11,0)),"purpose_or_unbenchmarked")</x:f>
        <x:v>purpose_or_unbenchmarked</x:v>
      </x:c>
      <x:c r="H231" s="28" t="n">
        <x:f>SUMIFS('02c_AI_CSP_Normalized'!$N$2:$N$305,'02c_AI_CSP_Normalized'!$B$2:$B$305,B231,'02c_AI_CSP_Normalized'!$C$2:$C$305,C231,'02c_AI_CSP_Normalized'!$D$2:$D$305,D231,'02c_AI_CSP_Normalized'!$E$2:$E$305,E231)</x:f>
        <x:v>2513.93748676875</x:v>
      </x:c>
      <x:c r="I231" s="6" t="n">
        <x:f>SUMIFS('02b_CSP_Accelerator_Mix'!$H$2:$H$573,'02b_CSP_Accelerator_Mix'!$B$2:$B$573,B231,'02b_CSP_Accelerator_Mix'!$C$2:$C$573,E231,'02b_CSP_Accelerator_Mix'!$D$2:$D$573,D231,'02b_CSP_Accelerator_Mix'!$E$2:$E$573,F231)</x:f>
        <x:v>0.18707406</x:v>
      </x:c>
      <x:c r="J231" s="28" t="n">
        <x:f>H231*I231</x:f>
        <x:v>470.29249223602636</x:v>
      </x:c>
      <x:c r="K231" s="8" t="str">
        <x:f>IFERROR(INDEX('02x_Accelerator_Catalog'!$D$2:$D$11,MATCH(F231,'02x_Accelerator_Catalog'!$B$2:$B$11,0)),"")</x:f>
      </x:c>
      <x:c r="L231" s="7" t="str">
        <x:f>IF(K231&gt;0,J231*1000/K231,"")</x:f>
      </x:c>
      <x:c r="M231" s="5" t="inlineStr">
        <x:is>
          <x:t xml:space="preserve">epoch_csp_chip_quantity_latest</x:t>
        </x:is>
      </x:c>
      <x:c r="N231" s="5" t="inlineStr">
        <x:is>
          <x:t xml:space="preserve">Extensible long-format output: add a new accelerator row in 02b and map it in 02x_Accelerator_Catalog to extend this table.</x:t>
        </x:is>
      </x:c>
    </x:row>
    <x:row r="232">
      <x:c r="A232" s="5" t="str">
        <x:f>B232&amp;"|"&amp;C232&amp;"|"&amp;D232&amp;"|"&amp;E232&amp;"|"&amp;F232</x:f>
        <x:v>Bull|Meta|2029|Meta|B200/B300 class</x:v>
      </x:c>
      <x:c r="B232" s="5" t="inlineStr">
        <x:is>
          <x:t xml:space="preserve">Bull</x:t>
        </x:is>
      </x:c>
      <x:c r="C232" s="5" t="inlineStr">
        <x:is>
          <x:t xml:space="preserve">Meta</x:t>
        </x:is>
      </x:c>
      <x:c r="D232" s="5" t="n">
        <x:v>2029</x:v>
      </x:c>
      <x:c r="E232" s="5" t="inlineStr">
        <x:is>
          <x:t xml:space="preserve">Meta</x:t>
        </x:is>
      </x:c>
      <x:c r="F232" s="5" t="inlineStr">
        <x:is>
          <x:t xml:space="preserve">B200/B300 class</x:t>
        </x:is>
      </x:c>
      <x:c r="G232" s="5" t="str">
        <x:f>IFERROR(INDEX('02x_Accelerator_Catalog'!$C$2:$C$11,MATCH(F232,'02x_Accelerator_Catalog'!$B$2:$B$11,0)),"purpose_or_unbenchmarked")</x:f>
        <x:v>b200_reference</x:v>
      </x:c>
      <x:c r="H232" s="28" t="n">
        <x:f>SUMIFS('02c_AI_CSP_Normalized'!$N$2:$N$305,'02c_AI_CSP_Normalized'!$B$2:$B$305,B232,'02c_AI_CSP_Normalized'!$C$2:$C$305,C232,'02c_AI_CSP_Normalized'!$D$2:$D$305,D232,'02c_AI_CSP_Normalized'!$E$2:$E$305,E232)</x:f>
        <x:v>3169.4839369173746</x:v>
      </x:c>
      <x:c r="I232" s="6" t="n">
        <x:f>SUMIFS('02b_CSP_Accelerator_Mix'!$H$2:$H$573,'02b_CSP_Accelerator_Mix'!$B$2:$B$573,B232,'02b_CSP_Accelerator_Mix'!$C$2:$C$573,E232,'02b_CSP_Accelerator_Mix'!$D$2:$D$573,D232,'02b_CSP_Accelerator_Mix'!$E$2:$E$573,F232)</x:f>
        <x:v>0.7380069</x:v>
      </x:c>
      <x:c r="J232" s="28" t="n">
        <x:f>H232*I232</x:f>
        <x:v>2339.1010148841874</x:v>
      </x:c>
      <x:c r="K232" s="8" t="n">
        <x:f>IFERROR(INDEX('02x_Accelerator_Catalog'!$D$2:$D$11,MATCH(F232,'02x_Accelerator_Catalog'!$B$2:$B$11,0)),"")</x:f>
        <x:v>2.17</x:v>
      </x:c>
      <x:c r="L232" s="7" t="n">
        <x:f>IF(K232&gt;0,J232*1000/K232,"")</x:f>
        <x:v>1077926.7349696716</x:v>
      </x:c>
      <x:c r="M232" s="5" t="inlineStr">
        <x:is>
          <x:t xml:space="preserve">epoch_csp_chip_quantity_latest</x:t>
        </x:is>
      </x:c>
      <x:c r="N232" s="5" t="inlineStr">
        <x:is>
          <x:t xml:space="preserve">Extensible long-format output: add a new accelerator row in 02b and map it in 02x_Accelerator_Catalog to extend this table.</x:t>
        </x:is>
      </x:c>
    </x:row>
    <x:row r="233">
      <x:c r="A233" s="5" t="str">
        <x:f>B233&amp;"|"&amp;C233&amp;"|"&amp;D233&amp;"|"&amp;E233&amp;"|"&amp;F233</x:f>
        <x:v>Bull|Meta|2029|Meta|H100/H200/A100 class</x:v>
      </x:c>
      <x:c r="B233" s="5" t="inlineStr">
        <x:is>
          <x:t xml:space="preserve">Bull</x:t>
        </x:is>
      </x:c>
      <x:c r="C233" s="5" t="inlineStr">
        <x:is>
          <x:t xml:space="preserve">Meta</x:t>
        </x:is>
      </x:c>
      <x:c r="D233" s="5" t="n">
        <x:v>2029</x:v>
      </x:c>
      <x:c r="E233" s="5" t="inlineStr">
        <x:is>
          <x:t xml:space="preserve">Meta</x:t>
        </x:is>
      </x:c>
      <x:c r="F233" s="5" t="inlineStr">
        <x:is>
          <x:t xml:space="preserve">H100/H200/A100 class</x:t>
        </x:is>
      </x:c>
      <x:c r="G233" s="5" t="str">
        <x:f>IFERROR(INDEX('02x_Accelerator_Catalog'!$C$2:$C$11,MATCH(F233,'02x_Accelerator_Catalog'!$B$2:$B$11,0)),"purpose_or_unbenchmarked")</x:f>
        <x:v>h200_reference</x:v>
      </x:c>
      <x:c r="H233" s="28" t="n">
        <x:f>SUMIFS('02c_AI_CSP_Normalized'!$N$2:$N$305,'02c_AI_CSP_Normalized'!$B$2:$B$305,B233,'02c_AI_CSP_Normalized'!$C$2:$C$305,C233,'02c_AI_CSP_Normalized'!$D$2:$D$305,D233,'02c_AI_CSP_Normalized'!$E$2:$E$305,E233)</x:f>
        <x:v>3169.4839369173746</x:v>
      </x:c>
      <x:c r="I233" s="6" t="n">
        <x:f>SUMIFS('02b_CSP_Accelerator_Mix'!$H$2:$H$573,'02b_CSP_Accelerator_Mix'!$B$2:$B$573,B233,'02b_CSP_Accelerator_Mix'!$C$2:$C$573,E233,'02b_CSP_Accelerator_Mix'!$D$2:$D$573,D233,'02b_CSP_Accelerator_Mix'!$E$2:$E$573,F233)</x:f>
        <x:v>0.07491904</x:v>
      </x:c>
      <x:c r="J233" s="28" t="n">
        <x:f>H233*I233</x:f>
        <x:v>237.45469384927028</x:v>
      </x:c>
      <x:c r="K233" s="8" t="n">
        <x:f>IFERROR(INDEX('02x_Accelerator_Catalog'!$D$2:$D$11,MATCH(F233,'02x_Accelerator_Catalog'!$B$2:$B$11,0)),"")</x:f>
        <x:v>1.73</x:v>
      </x:c>
      <x:c r="L233" s="7" t="n">
        <x:f>IF(K233&gt;0,J233*1000/K233,"")</x:f>
        <x:v>137257.04846778628</x:v>
      </x:c>
      <x:c r="M233" s="5" t="inlineStr">
        <x:is>
          <x:t xml:space="preserve">epoch_csp_chip_quantity_latest</x:t>
        </x:is>
      </x:c>
      <x:c r="N233" s="5" t="inlineStr">
        <x:is>
          <x:t xml:space="preserve">Extensible long-format output: add a new accelerator row in 02b and map it in 02x_Accelerator_Catalog to extend this table.</x:t>
        </x:is>
      </x:c>
    </x:row>
    <x:row r="234">
      <x:c r="A234" s="5" t="str">
        <x:f>B234&amp;"|"&amp;C234&amp;"|"&amp;D234&amp;"|"&amp;E234&amp;"|"&amp;F234</x:f>
        <x:v>Bull|Meta|2029|Meta|R200/R300 future</x:v>
      </x:c>
      <x:c r="B234" s="5" t="inlineStr">
        <x:is>
          <x:t xml:space="preserve">Bull</x:t>
        </x:is>
      </x:c>
      <x:c r="C234" s="5" t="inlineStr">
        <x:is>
          <x:t xml:space="preserve">Meta</x:t>
        </x:is>
      </x:c>
      <x:c r="D234" s="5" t="n">
        <x:v>2029</x:v>
      </x:c>
      <x:c r="E234" s="5" t="inlineStr">
        <x:is>
          <x:t xml:space="preserve">Meta</x:t>
        </x:is>
      </x:c>
      <x:c r="F234" s="5" t="inlineStr">
        <x:is>
          <x:t xml:space="preserve">R200/R300 future</x:t>
        </x:is>
      </x:c>
      <x:c r="G234" s="5" t="str">
        <x:f>IFERROR(INDEX('02x_Accelerator_Catalog'!$C$2:$C$11,MATCH(F234,'02x_Accelerator_Catalog'!$B$2:$B$11,0)),"purpose_or_unbenchmarked")</x:f>
        <x:v>purpose_or_unbenchmarked</x:v>
      </x:c>
      <x:c r="H234" s="28" t="n">
        <x:f>SUMIFS('02c_AI_CSP_Normalized'!$N$2:$N$305,'02c_AI_CSP_Normalized'!$B$2:$B$305,B234,'02c_AI_CSP_Normalized'!$C$2:$C$305,C234,'02c_AI_CSP_Normalized'!$D$2:$D$305,D234,'02c_AI_CSP_Normalized'!$E$2:$E$305,E234)</x:f>
        <x:v>3169.4839369173746</x:v>
      </x:c>
      <x:c r="I234" s="6" t="n">
        <x:f>SUMIFS('02b_CSP_Accelerator_Mix'!$H$2:$H$573,'02b_CSP_Accelerator_Mix'!$B$2:$B$573,B234,'02b_CSP_Accelerator_Mix'!$C$2:$C$573,E234,'02b_CSP_Accelerator_Mix'!$D$2:$D$573,D234,'02b_CSP_Accelerator_Mix'!$E$2:$E$573,F234)</x:f>
        <x:v>0.18707406</x:v>
      </x:c>
      <x:c r="J234" s="28" t="n">
        <x:f>H234*I234</x:f>
        <x:v>592.9282281839171</x:v>
      </x:c>
      <x:c r="K234" s="8" t="str">
        <x:f>IFERROR(INDEX('02x_Accelerator_Catalog'!$D$2:$D$11,MATCH(F234,'02x_Accelerator_Catalog'!$B$2:$B$11,0)),"")</x:f>
      </x:c>
      <x:c r="L234" s="7" t="str">
        <x:f>IF(K234&gt;0,J234*1000/K234,"")</x:f>
      </x:c>
      <x:c r="M234" s="5" t="inlineStr">
        <x:is>
          <x:t xml:space="preserve">epoch_csp_chip_quantity_latest</x:t>
        </x:is>
      </x:c>
      <x:c r="N234" s="5" t="inlineStr">
        <x:is>
          <x:t xml:space="preserve">Extensible long-format output: add a new accelerator row in 02b and map it in 02x_Accelerator_Catalog to extend this table.</x:t>
        </x:is>
      </x:c>
    </x:row>
    <x:row r="235">
      <x:c r="A235" s="5" t="str">
        <x:f>B235&amp;"|"&amp;C235&amp;"|"&amp;D235&amp;"|"&amp;E235&amp;"|"&amp;F235</x:f>
        <x:v>Grid-Constrained / Efficiency-Upside|Meta|2029|Meta|B200/B300 class</x:v>
      </x:c>
      <x:c r="B235" s="5" t="inlineStr">
        <x:is>
          <x:t xml:space="preserve">Grid-Constrained / Efficiency-Upside</x:t>
        </x:is>
      </x:c>
      <x:c r="C235" s="5" t="inlineStr">
        <x:is>
          <x:t xml:space="preserve">Meta</x:t>
        </x:is>
      </x:c>
      <x:c r="D235" s="5" t="n">
        <x:v>2029</x:v>
      </x:c>
      <x:c r="E235" s="5" t="inlineStr">
        <x:is>
          <x:t xml:space="preserve">Meta</x:t>
        </x:is>
      </x:c>
      <x:c r="F235" s="5" t="inlineStr">
        <x:is>
          <x:t xml:space="preserve">B200/B300 class</x:t>
        </x:is>
      </x:c>
      <x:c r="G235" s="5" t="str">
        <x:f>IFERROR(INDEX('02x_Accelerator_Catalog'!$C$2:$C$11,MATCH(F235,'02x_Accelerator_Catalog'!$B$2:$B$11,0)),"purpose_or_unbenchmarked")</x:f>
        <x:v>b200_reference</x:v>
      </x:c>
      <x:c r="H235" s="28" t="n">
        <x:f>SUMIFS('02c_AI_CSP_Normalized'!$N$2:$N$305,'02c_AI_CSP_Normalized'!$B$2:$B$305,B235,'02c_AI_CSP_Normalized'!$C$2:$C$305,C235,'02c_AI_CSP_Normalized'!$D$2:$D$305,D235,'02c_AI_CSP_Normalized'!$E$2:$E$305,E235)</x:f>
        <x:v>2002.1962666387503</x:v>
      </x:c>
      <x:c r="I235" s="6" t="n">
        <x:f>SUMIFS('02b_CSP_Accelerator_Mix'!$H$2:$H$573,'02b_CSP_Accelerator_Mix'!$B$2:$B$573,B235,'02b_CSP_Accelerator_Mix'!$C$2:$C$573,E235,'02b_CSP_Accelerator_Mix'!$D$2:$D$573,D235,'02b_CSP_Accelerator_Mix'!$E$2:$E$573,F235)</x:f>
        <x:v>0.7380069</x:v>
      </x:c>
      <x:c r="J235" s="28" t="n">
        <x:f>H235*I235</x:f>
        <x:v>1477.6346599336375</x:v>
      </x:c>
      <x:c r="K235" s="8" t="n">
        <x:f>IFERROR(INDEX('02x_Accelerator_Catalog'!$D$2:$D$11,MATCH(F235,'02x_Accelerator_Catalog'!$B$2:$B$11,0)),"")</x:f>
        <x:v>2.17</x:v>
      </x:c>
      <x:c r="L235" s="7" t="n">
        <x:f>IF(K235&gt;0,J235*1000/K235,"")</x:f>
        <x:v>680937.6313058238</x:v>
      </x:c>
      <x:c r="M235" s="5" t="inlineStr">
        <x:is>
          <x:t xml:space="preserve">epoch_csp_chip_quantity_latest</x:t>
        </x:is>
      </x:c>
      <x:c r="N235" s="5" t="inlineStr">
        <x:is>
          <x:t xml:space="preserve">Extensible long-format output: add a new accelerator row in 02b and map it in 02x_Accelerator_Catalog to extend this table.</x:t>
        </x:is>
      </x:c>
    </x:row>
    <x:row r="236">
      <x:c r="A236" s="5" t="str">
        <x:f>B236&amp;"|"&amp;C236&amp;"|"&amp;D236&amp;"|"&amp;E236&amp;"|"&amp;F236</x:f>
        <x:v>Grid-Constrained / Efficiency-Upside|Meta|2029|Meta|H100/H200/A100 class</x:v>
      </x:c>
      <x:c r="B236" s="5" t="inlineStr">
        <x:is>
          <x:t xml:space="preserve">Grid-Constrained / Efficiency-Upside</x:t>
        </x:is>
      </x:c>
      <x:c r="C236" s="5" t="inlineStr">
        <x:is>
          <x:t xml:space="preserve">Meta</x:t>
        </x:is>
      </x:c>
      <x:c r="D236" s="5" t="n">
        <x:v>2029</x:v>
      </x:c>
      <x:c r="E236" s="5" t="inlineStr">
        <x:is>
          <x:t xml:space="preserve">Meta</x:t>
        </x:is>
      </x:c>
      <x:c r="F236" s="5" t="inlineStr">
        <x:is>
          <x:t xml:space="preserve">H100/H200/A100 class</x:t>
        </x:is>
      </x:c>
      <x:c r="G236" s="5" t="str">
        <x:f>IFERROR(INDEX('02x_Accelerator_Catalog'!$C$2:$C$11,MATCH(F236,'02x_Accelerator_Catalog'!$B$2:$B$11,0)),"purpose_or_unbenchmarked")</x:f>
        <x:v>h200_reference</x:v>
      </x:c>
      <x:c r="H236" s="28" t="n">
        <x:f>SUMIFS('02c_AI_CSP_Normalized'!$N$2:$N$305,'02c_AI_CSP_Normalized'!$B$2:$B$305,B236,'02c_AI_CSP_Normalized'!$C$2:$C$305,C236,'02c_AI_CSP_Normalized'!$D$2:$D$305,D236,'02c_AI_CSP_Normalized'!$E$2:$E$305,E236)</x:f>
        <x:v>2002.1962666387503</x:v>
      </x:c>
      <x:c r="I236" s="6" t="n">
        <x:f>SUMIFS('02b_CSP_Accelerator_Mix'!$H$2:$H$573,'02b_CSP_Accelerator_Mix'!$B$2:$B$573,B236,'02b_CSP_Accelerator_Mix'!$C$2:$C$573,E236,'02b_CSP_Accelerator_Mix'!$D$2:$D$573,D236,'02b_CSP_Accelerator_Mix'!$E$2:$E$573,F236)</x:f>
        <x:v>0.07491904</x:v>
      </x:c>
      <x:c r="J236" s="28" t="n">
        <x:f>H236*I236</x:f>
        <x:v>150.00262218815922</x:v>
      </x:c>
      <x:c r="K236" s="8" t="n">
        <x:f>IFERROR(INDEX('02x_Accelerator_Catalog'!$D$2:$D$11,MATCH(F236,'02x_Accelerator_Catalog'!$B$2:$B$11,0)),"")</x:f>
        <x:v>1.73</x:v>
      </x:c>
      <x:c r="L236" s="7" t="n">
        <x:f>IF(K236&gt;0,J236*1000/K236,"")</x:f>
        <x:v>86706.7180278377</x:v>
      </x:c>
      <x:c r="M236" s="5" t="inlineStr">
        <x:is>
          <x:t xml:space="preserve">epoch_csp_chip_quantity_latest</x:t>
        </x:is>
      </x:c>
      <x:c r="N236" s="5" t="inlineStr">
        <x:is>
          <x:t xml:space="preserve">Extensible long-format output: add a new accelerator row in 02b and map it in 02x_Accelerator_Catalog to extend this table.</x:t>
        </x:is>
      </x:c>
    </x:row>
    <x:row r="237">
      <x:c r="A237" s="5" t="str">
        <x:f>B237&amp;"|"&amp;C237&amp;"|"&amp;D237&amp;"|"&amp;E237&amp;"|"&amp;F237</x:f>
        <x:v>Grid-Constrained / Efficiency-Upside|Meta|2029|Meta|R200/R300 future</x:v>
      </x:c>
      <x:c r="B237" s="5" t="inlineStr">
        <x:is>
          <x:t xml:space="preserve">Grid-Constrained / Efficiency-Upside</x:t>
        </x:is>
      </x:c>
      <x:c r="C237" s="5" t="inlineStr">
        <x:is>
          <x:t xml:space="preserve">Meta</x:t>
        </x:is>
      </x:c>
      <x:c r="D237" s="5" t="n">
        <x:v>2029</x:v>
      </x:c>
      <x:c r="E237" s="5" t="inlineStr">
        <x:is>
          <x:t xml:space="preserve">Meta</x:t>
        </x:is>
      </x:c>
      <x:c r="F237" s="5" t="inlineStr">
        <x:is>
          <x:t xml:space="preserve">R200/R300 future</x:t>
        </x:is>
      </x:c>
      <x:c r="G237" s="5" t="str">
        <x:f>IFERROR(INDEX('02x_Accelerator_Catalog'!$C$2:$C$11,MATCH(F237,'02x_Accelerator_Catalog'!$B$2:$B$11,0)),"purpose_or_unbenchmarked")</x:f>
        <x:v>purpose_or_unbenchmarked</x:v>
      </x:c>
      <x:c r="H237" s="28" t="n">
        <x:f>SUMIFS('02c_AI_CSP_Normalized'!$N$2:$N$305,'02c_AI_CSP_Normalized'!$B$2:$B$305,B237,'02c_AI_CSP_Normalized'!$C$2:$C$305,C237,'02c_AI_CSP_Normalized'!$D$2:$D$305,D237,'02c_AI_CSP_Normalized'!$E$2:$E$305,E237)</x:f>
        <x:v>2002.1962666387503</x:v>
      </x:c>
      <x:c r="I237" s="6" t="n">
        <x:f>SUMIFS('02b_CSP_Accelerator_Mix'!$H$2:$H$573,'02b_CSP_Accelerator_Mix'!$B$2:$B$573,B237,'02b_CSP_Accelerator_Mix'!$C$2:$C$573,E237,'02b_CSP_Accelerator_Mix'!$D$2:$D$573,D237,'02b_CSP_Accelerator_Mix'!$E$2:$E$573,F237)</x:f>
        <x:v>0.18707406</x:v>
      </x:c>
      <x:c r="J237" s="28" t="n">
        <x:f>H237*I237</x:f>
        <x:v>374.55898451695356</x:v>
      </x:c>
      <x:c r="K237" s="8" t="str">
        <x:f>IFERROR(INDEX('02x_Accelerator_Catalog'!$D$2:$D$11,MATCH(F237,'02x_Accelerator_Catalog'!$B$2:$B$11,0)),"")</x:f>
      </x:c>
      <x:c r="L237" s="7" t="str">
        <x:f>IF(K237&gt;0,J237*1000/K237,"")</x:f>
      </x:c>
      <x:c r="M237" s="5" t="inlineStr">
        <x:is>
          <x:t xml:space="preserve">epoch_csp_chip_quantity_latest</x:t>
        </x:is>
      </x:c>
      <x:c r="N237" s="5" t="inlineStr">
        <x:is>
          <x:t xml:space="preserve">Extensible long-format output: add a new accelerator row in 02b and map it in 02x_Accelerator_Catalog to extend this table.</x:t>
        </x:is>
      </x:c>
    </x:row>
    <x:row r="238">
      <x:c r="A238" s="5" t="str">
        <x:f>B238&amp;"|"&amp;C238&amp;"|"&amp;D238&amp;"|"&amp;E238&amp;"|"&amp;F238</x:f>
        <x:v>Bear|Meta|2030|Meta|B200/B300 class</x:v>
      </x:c>
      <x:c r="B238" s="5" t="inlineStr">
        <x:is>
          <x:t xml:space="preserve">Bear</x:t>
        </x:is>
      </x:c>
      <x:c r="C238" s="5" t="inlineStr">
        <x:is>
          <x:t xml:space="preserve">Meta</x:t>
        </x:is>
      </x:c>
      <x:c r="D238" s="5" t="n">
        <x:v>2030</x:v>
      </x:c>
      <x:c r="E238" s="5" t="inlineStr">
        <x:is>
          <x:t xml:space="preserve">Meta</x:t>
        </x:is>
      </x:c>
      <x:c r="F238" s="5" t="inlineStr">
        <x:is>
          <x:t xml:space="preserve">B200/B300 class</x:t>
        </x:is>
      </x:c>
      <x:c r="G238" s="5" t="str">
        <x:f>IFERROR(INDEX('02x_Accelerator_Catalog'!$C$2:$C$11,MATCH(F238,'02x_Accelerator_Catalog'!$B$2:$B$11,0)),"purpose_or_unbenchmarked")</x:f>
        <x:v>b200_reference</x:v>
      </x:c>
      <x:c r="H238" s="28" t="n">
        <x:f>SUMIFS('02c_AI_CSP_Normalized'!$N$2:$N$305,'02c_AI_CSP_Normalized'!$B$2:$B$305,B238,'02c_AI_CSP_Normalized'!$C$2:$C$305,C238,'02c_AI_CSP_Normalized'!$D$2:$D$305,D238,'02c_AI_CSP_Normalized'!$E$2:$E$305,E238)</x:f>
        <x:v>2344.7079950700004</x:v>
      </x:c>
      <x:c r="I238" s="6" t="n">
        <x:f>SUMIFS('02b_CSP_Accelerator_Mix'!$H$2:$H$573,'02b_CSP_Accelerator_Mix'!$B$2:$B$573,B238,'02b_CSP_Accelerator_Mix'!$C$2:$C$573,E238,'02b_CSP_Accelerator_Mix'!$D$2:$D$573,D238,'02b_CSP_Accelerator_Mix'!$E$2:$E$573,F238)</x:f>
        <x:v>0.7380069</x:v>
      </x:c>
      <x:c r="J238" s="28" t="n">
        <x:f>H238*I238</x:f>
        <x:v>1730.4106788468264</x:v>
      </x:c>
      <x:c r="K238" s="8" t="n">
        <x:f>IFERROR(INDEX('02x_Accelerator_Catalog'!$D$2:$D$11,MATCH(F238,'02x_Accelerator_Catalog'!$B$2:$B$11,0)),"")</x:f>
        <x:v>2.17</x:v>
      </x:c>
      <x:c r="L238" s="7" t="n">
        <x:f>IF(K238&gt;0,J238*1000/K238,"")</x:f>
        <x:v>797424.2759662794</x:v>
      </x:c>
      <x:c r="M238" s="5" t="inlineStr">
        <x:is>
          <x:t xml:space="preserve">epoch_csp_chip_quantity_latest</x:t>
        </x:is>
      </x:c>
      <x:c r="N238" s="5" t="inlineStr">
        <x:is>
          <x:t xml:space="preserve">Extensible long-format output: add a new accelerator row in 02b and map it in 02x_Accelerator_Catalog to extend this table.</x:t>
        </x:is>
      </x:c>
    </x:row>
    <x:row r="239">
      <x:c r="A239" s="5" t="str">
        <x:f>B239&amp;"|"&amp;C239&amp;"|"&amp;D239&amp;"|"&amp;E239&amp;"|"&amp;F239</x:f>
        <x:v>Bear|Meta|2030|Meta|H100/H200/A100 class</x:v>
      </x:c>
      <x:c r="B239" s="5" t="inlineStr">
        <x:is>
          <x:t xml:space="preserve">Bear</x:t>
        </x:is>
      </x:c>
      <x:c r="C239" s="5" t="inlineStr">
        <x:is>
          <x:t xml:space="preserve">Meta</x:t>
        </x:is>
      </x:c>
      <x:c r="D239" s="5" t="n">
        <x:v>2030</x:v>
      </x:c>
      <x:c r="E239" s="5" t="inlineStr">
        <x:is>
          <x:t xml:space="preserve">Meta</x:t>
        </x:is>
      </x:c>
      <x:c r="F239" s="5" t="inlineStr">
        <x:is>
          <x:t xml:space="preserve">H100/H200/A100 class</x:t>
        </x:is>
      </x:c>
      <x:c r="G239" s="5" t="str">
        <x:f>IFERROR(INDEX('02x_Accelerator_Catalog'!$C$2:$C$11,MATCH(F239,'02x_Accelerator_Catalog'!$B$2:$B$11,0)),"purpose_or_unbenchmarked")</x:f>
        <x:v>h200_reference</x:v>
      </x:c>
      <x:c r="H239" s="28" t="n">
        <x:f>SUMIFS('02c_AI_CSP_Normalized'!$N$2:$N$305,'02c_AI_CSP_Normalized'!$B$2:$B$305,B239,'02c_AI_CSP_Normalized'!$C$2:$C$305,C239,'02c_AI_CSP_Normalized'!$D$2:$D$305,D239,'02c_AI_CSP_Normalized'!$E$2:$E$305,E239)</x:f>
        <x:v>2344.7079950700004</x:v>
      </x:c>
      <x:c r="I239" s="6" t="n">
        <x:f>SUMIFS('02b_CSP_Accelerator_Mix'!$H$2:$H$573,'02b_CSP_Accelerator_Mix'!$B$2:$B$573,B239,'02b_CSP_Accelerator_Mix'!$C$2:$C$573,E239,'02b_CSP_Accelerator_Mix'!$D$2:$D$573,D239,'02b_CSP_Accelerator_Mix'!$E$2:$E$573,F239)</x:f>
        <x:v>0.07491904</x:v>
      </x:c>
      <x:c r="J239" s="28" t="n">
        <x:f>H239*I239</x:f>
        <x:v>175.66327207096919</x:v>
      </x:c>
      <x:c r="K239" s="8" t="n">
        <x:f>IFERROR(INDEX('02x_Accelerator_Catalog'!$D$2:$D$11,MATCH(F239,'02x_Accelerator_Catalog'!$B$2:$B$11,0)),"")</x:f>
        <x:v>1.73</x:v>
      </x:c>
      <x:c r="L239" s="7" t="n">
        <x:f>IF(K239&gt;0,J239*1000/K239,"")</x:f>
        <x:v>101539.46362483769</x:v>
      </x:c>
      <x:c r="M239" s="5" t="inlineStr">
        <x:is>
          <x:t xml:space="preserve">epoch_csp_chip_quantity_latest</x:t>
        </x:is>
      </x:c>
      <x:c r="N239" s="5" t="inlineStr">
        <x:is>
          <x:t xml:space="preserve">Extensible long-format output: add a new accelerator row in 02b and map it in 02x_Accelerator_Catalog to extend this table.</x:t>
        </x:is>
      </x:c>
    </x:row>
    <x:row r="240">
      <x:c r="A240" s="5" t="str">
        <x:f>B240&amp;"|"&amp;C240&amp;"|"&amp;D240&amp;"|"&amp;E240&amp;"|"&amp;F240</x:f>
        <x:v>Bear|Meta|2030|Meta|R200/R300 future</x:v>
      </x:c>
      <x:c r="B240" s="5" t="inlineStr">
        <x:is>
          <x:t xml:space="preserve">Bear</x:t>
        </x:is>
      </x:c>
      <x:c r="C240" s="5" t="inlineStr">
        <x:is>
          <x:t xml:space="preserve">Meta</x:t>
        </x:is>
      </x:c>
      <x:c r="D240" s="5" t="n">
        <x:v>2030</x:v>
      </x:c>
      <x:c r="E240" s="5" t="inlineStr">
        <x:is>
          <x:t xml:space="preserve">Meta</x:t>
        </x:is>
      </x:c>
      <x:c r="F240" s="5" t="inlineStr">
        <x:is>
          <x:t xml:space="preserve">R200/R300 future</x:t>
        </x:is>
      </x:c>
      <x:c r="G240" s="5" t="str">
        <x:f>IFERROR(INDEX('02x_Accelerator_Catalog'!$C$2:$C$11,MATCH(F240,'02x_Accelerator_Catalog'!$B$2:$B$11,0)),"purpose_or_unbenchmarked")</x:f>
        <x:v>purpose_or_unbenchmarked</x:v>
      </x:c>
      <x:c r="H240" s="28" t="n">
        <x:f>SUMIFS('02c_AI_CSP_Normalized'!$N$2:$N$305,'02c_AI_CSP_Normalized'!$B$2:$B$305,B240,'02c_AI_CSP_Normalized'!$C$2:$C$305,C240,'02c_AI_CSP_Normalized'!$D$2:$D$305,D240,'02c_AI_CSP_Normalized'!$E$2:$E$305,E240)</x:f>
        <x:v>2344.7079950700004</x:v>
      </x:c>
      <x:c r="I240" s="6" t="n">
        <x:f>SUMIFS('02b_CSP_Accelerator_Mix'!$H$2:$H$573,'02b_CSP_Accelerator_Mix'!$B$2:$B$573,B240,'02b_CSP_Accelerator_Mix'!$C$2:$C$573,E240,'02b_CSP_Accelerator_Mix'!$D$2:$D$573,D240,'02b_CSP_Accelerator_Mix'!$E$2:$E$573,F240)</x:f>
        <x:v>0.18707406</x:v>
      </x:c>
      <x:c r="J240" s="28" t="n">
        <x:f>H240*I240</x:f>
        <x:v>438.6340441522049</x:v>
      </x:c>
      <x:c r="K240" s="8" t="str">
        <x:f>IFERROR(INDEX('02x_Accelerator_Catalog'!$D$2:$D$11,MATCH(F240,'02x_Accelerator_Catalog'!$B$2:$B$11,0)),"")</x:f>
      </x:c>
      <x:c r="L240" s="7" t="str">
        <x:f>IF(K240&gt;0,J240*1000/K240,"")</x:f>
      </x:c>
      <x:c r="M240" s="5" t="inlineStr">
        <x:is>
          <x:t xml:space="preserve">epoch_csp_chip_quantity_latest</x:t>
        </x:is>
      </x:c>
      <x:c r="N240" s="5" t="inlineStr">
        <x:is>
          <x:t xml:space="preserve">Extensible long-format output: add a new accelerator row in 02b and map it in 02x_Accelerator_Catalog to extend this table.</x:t>
        </x:is>
      </x:c>
    </x:row>
    <x:row r="241">
      <x:c r="A241" s="5" t="str">
        <x:f>B241&amp;"|"&amp;C241&amp;"|"&amp;D241&amp;"|"&amp;E241&amp;"|"&amp;F241</x:f>
        <x:v>Base|Meta|2030|Meta|B200/B300 class</x:v>
      </x:c>
      <x:c r="B241" s="5" t="inlineStr">
        <x:is>
          <x:t xml:space="preserve">Base</x:t>
        </x:is>
      </x:c>
      <x:c r="C241" s="5" t="inlineStr">
        <x:is>
          <x:t xml:space="preserve">Meta</x:t>
        </x:is>
      </x:c>
      <x:c r="D241" s="5" t="n">
        <x:v>2030</x:v>
      </x:c>
      <x:c r="E241" s="5" t="inlineStr">
        <x:is>
          <x:t xml:space="preserve">Meta</x:t>
        </x:is>
      </x:c>
      <x:c r="F241" s="5" t="inlineStr">
        <x:is>
          <x:t xml:space="preserve">B200/B300 class</x:t>
        </x:is>
      </x:c>
      <x:c r="G241" s="5" t="str">
        <x:f>IFERROR(INDEX('02x_Accelerator_Catalog'!$C$2:$C$11,MATCH(F241,'02x_Accelerator_Catalog'!$B$2:$B$11,0)),"purpose_or_unbenchmarked")</x:f>
        <x:v>b200_reference</x:v>
      </x:c>
      <x:c r="H241" s="28" t="n">
        <x:f>SUMIFS('02c_AI_CSP_Normalized'!$N$2:$N$305,'02c_AI_CSP_Normalized'!$B$2:$B$305,B241,'02c_AI_CSP_Normalized'!$C$2:$C$305,C241,'02c_AI_CSP_Normalized'!$D$2:$D$305,D241,'02c_AI_CSP_Normalized'!$E$2:$E$305,E241)</x:f>
        <x:v>3279.9000056550003</x:v>
      </x:c>
      <x:c r="I241" s="6" t="n">
        <x:f>SUMIFS('02b_CSP_Accelerator_Mix'!$H$2:$H$573,'02b_CSP_Accelerator_Mix'!$B$2:$B$573,B241,'02b_CSP_Accelerator_Mix'!$C$2:$C$573,E241,'02b_CSP_Accelerator_Mix'!$D$2:$D$573,D241,'02b_CSP_Accelerator_Mix'!$E$2:$E$573,F241)</x:f>
        <x:v>0.7380069</x:v>
      </x:c>
      <x:c r="J241" s="28" t="n">
        <x:f>H241*I241</x:f>
        <x:v>2420.588835483429</x:v>
      </x:c>
      <x:c r="K241" s="8" t="n">
        <x:f>IFERROR(INDEX('02x_Accelerator_Catalog'!$D$2:$D$11,MATCH(F241,'02x_Accelerator_Catalog'!$B$2:$B$11,0)),"")</x:f>
        <x:v>2.17</x:v>
      </x:c>
      <x:c r="L241" s="7" t="n">
        <x:f>IF(K241&gt;0,J241*1000/K241,"")</x:f>
        <x:v>1115478.72602923</x:v>
      </x:c>
      <x:c r="M241" s="5" t="inlineStr">
        <x:is>
          <x:t xml:space="preserve">epoch_csp_chip_quantity_latest</x:t>
        </x:is>
      </x:c>
      <x:c r="N241" s="5" t="inlineStr">
        <x:is>
          <x:t xml:space="preserve">Extensible long-format output: add a new accelerator row in 02b and map it in 02x_Accelerator_Catalog to extend this table.</x:t>
        </x:is>
      </x:c>
    </x:row>
    <x:row r="242">
      <x:c r="A242" s="5" t="str">
        <x:f>B242&amp;"|"&amp;C242&amp;"|"&amp;D242&amp;"|"&amp;E242&amp;"|"&amp;F242</x:f>
        <x:v>Base|Meta|2030|Meta|H100/H200/A100 class</x:v>
      </x:c>
      <x:c r="B242" s="5" t="inlineStr">
        <x:is>
          <x:t xml:space="preserve">Base</x:t>
        </x:is>
      </x:c>
      <x:c r="C242" s="5" t="inlineStr">
        <x:is>
          <x:t xml:space="preserve">Meta</x:t>
        </x:is>
      </x:c>
      <x:c r="D242" s="5" t="n">
        <x:v>2030</x:v>
      </x:c>
      <x:c r="E242" s="5" t="inlineStr">
        <x:is>
          <x:t xml:space="preserve">Meta</x:t>
        </x:is>
      </x:c>
      <x:c r="F242" s="5" t="inlineStr">
        <x:is>
          <x:t xml:space="preserve">H100/H200/A100 class</x:t>
        </x:is>
      </x:c>
      <x:c r="G242" s="5" t="str">
        <x:f>IFERROR(INDEX('02x_Accelerator_Catalog'!$C$2:$C$11,MATCH(F242,'02x_Accelerator_Catalog'!$B$2:$B$11,0)),"purpose_or_unbenchmarked")</x:f>
        <x:v>h200_reference</x:v>
      </x:c>
      <x:c r="H242" s="28" t="n">
        <x:f>SUMIFS('02c_AI_CSP_Normalized'!$N$2:$N$305,'02c_AI_CSP_Normalized'!$B$2:$B$305,B242,'02c_AI_CSP_Normalized'!$C$2:$C$305,C242,'02c_AI_CSP_Normalized'!$D$2:$D$305,D242,'02c_AI_CSP_Normalized'!$E$2:$E$305,E242)</x:f>
        <x:v>3279.9000056550003</x:v>
      </x:c>
      <x:c r="I242" s="6" t="n">
        <x:f>SUMIFS('02b_CSP_Accelerator_Mix'!$H$2:$H$573,'02b_CSP_Accelerator_Mix'!$B$2:$B$573,B242,'02b_CSP_Accelerator_Mix'!$C$2:$C$573,E242,'02b_CSP_Accelerator_Mix'!$D$2:$D$573,D242,'02b_CSP_Accelerator_Mix'!$E$2:$E$573,F242)</x:f>
        <x:v>0.07491904</x:v>
      </x:c>
      <x:c r="J242" s="28" t="n">
        <x:f>H242*I242</x:f>
        <x:v>245.7269597196672</x:v>
      </x:c>
      <x:c r="K242" s="8" t="n">
        <x:f>IFERROR(INDEX('02x_Accelerator_Catalog'!$D$2:$D$11,MATCH(F242,'02x_Accelerator_Catalog'!$B$2:$B$11,0)),"")</x:f>
        <x:v>1.73</x:v>
      </x:c>
      <x:c r="L242" s="7" t="n">
        <x:f>IF(K242&gt;0,J242*1000/K242,"")</x:f>
        <x:v>142038.70504027006</x:v>
      </x:c>
      <x:c r="M242" s="5" t="inlineStr">
        <x:is>
          <x:t xml:space="preserve">epoch_csp_chip_quantity_latest</x:t>
        </x:is>
      </x:c>
      <x:c r="N242" s="5" t="inlineStr">
        <x:is>
          <x:t xml:space="preserve">Extensible long-format output: add a new accelerator row in 02b and map it in 02x_Accelerator_Catalog to extend this table.</x:t>
        </x:is>
      </x:c>
    </x:row>
    <x:row r="243">
      <x:c r="A243" s="5" t="str">
        <x:f>B243&amp;"|"&amp;C243&amp;"|"&amp;D243&amp;"|"&amp;E243&amp;"|"&amp;F243</x:f>
        <x:v>Base|Meta|2030|Meta|R200/R300 future</x:v>
      </x:c>
      <x:c r="B243" s="5" t="inlineStr">
        <x:is>
          <x:t xml:space="preserve">Base</x:t>
        </x:is>
      </x:c>
      <x:c r="C243" s="5" t="inlineStr">
        <x:is>
          <x:t xml:space="preserve">Meta</x:t>
        </x:is>
      </x:c>
      <x:c r="D243" s="5" t="n">
        <x:v>2030</x:v>
      </x:c>
      <x:c r="E243" s="5" t="inlineStr">
        <x:is>
          <x:t xml:space="preserve">Meta</x:t>
        </x:is>
      </x:c>
      <x:c r="F243" s="5" t="inlineStr">
        <x:is>
          <x:t xml:space="preserve">R200/R300 future</x:t>
        </x:is>
      </x:c>
      <x:c r="G243" s="5" t="str">
        <x:f>IFERROR(INDEX('02x_Accelerator_Catalog'!$C$2:$C$11,MATCH(F243,'02x_Accelerator_Catalog'!$B$2:$B$11,0)),"purpose_or_unbenchmarked")</x:f>
        <x:v>purpose_or_unbenchmarked</x:v>
      </x:c>
      <x:c r="H243" s="28" t="n">
        <x:f>SUMIFS('02c_AI_CSP_Normalized'!$N$2:$N$305,'02c_AI_CSP_Normalized'!$B$2:$B$305,B243,'02c_AI_CSP_Normalized'!$C$2:$C$305,C243,'02c_AI_CSP_Normalized'!$D$2:$D$305,D243,'02c_AI_CSP_Normalized'!$E$2:$E$305,E243)</x:f>
        <x:v>3279.9000056550003</x:v>
      </x:c>
      <x:c r="I243" s="6" t="n">
        <x:f>SUMIFS('02b_CSP_Accelerator_Mix'!$H$2:$H$573,'02b_CSP_Accelerator_Mix'!$B$2:$B$573,B243,'02b_CSP_Accelerator_Mix'!$C$2:$C$573,E243,'02b_CSP_Accelerator_Mix'!$D$2:$D$573,D243,'02b_CSP_Accelerator_Mix'!$E$2:$E$573,F243)</x:f>
        <x:v>0.18707406</x:v>
      </x:c>
      <x:c r="J243" s="28" t="n">
        <x:f>H243*I243</x:f>
        <x:v>613.5842104519038</x:v>
      </x:c>
      <x:c r="K243" s="8" t="str">
        <x:f>IFERROR(INDEX('02x_Accelerator_Catalog'!$D$2:$D$11,MATCH(F243,'02x_Accelerator_Catalog'!$B$2:$B$11,0)),"")</x:f>
      </x:c>
      <x:c r="L243" s="7" t="str">
        <x:f>IF(K243&gt;0,J243*1000/K243,"")</x:f>
      </x:c>
      <x:c r="M243" s="5" t="inlineStr">
        <x:is>
          <x:t xml:space="preserve">epoch_csp_chip_quantity_latest</x:t>
        </x:is>
      </x:c>
      <x:c r="N243" s="5" t="inlineStr">
        <x:is>
          <x:t xml:space="preserve">Extensible long-format output: add a new accelerator row in 02b and map it in 02x_Accelerator_Catalog to extend this table.</x:t>
        </x:is>
      </x:c>
    </x:row>
    <x:row r="244">
      <x:c r="A244" s="5" t="str">
        <x:f>B244&amp;"|"&amp;C244&amp;"|"&amp;D244&amp;"|"&amp;E244&amp;"|"&amp;F244</x:f>
        <x:v>Bull|Meta|2030|Meta|B200/B300 class</x:v>
      </x:c>
      <x:c r="B244" s="5" t="inlineStr">
        <x:is>
          <x:t xml:space="preserve">Bull</x:t>
        </x:is>
      </x:c>
      <x:c r="C244" s="5" t="inlineStr">
        <x:is>
          <x:t xml:space="preserve">Meta</x:t>
        </x:is>
      </x:c>
      <x:c r="D244" s="5" t="n">
        <x:v>2030</x:v>
      </x:c>
      <x:c r="E244" s="5" t="inlineStr">
        <x:is>
          <x:t xml:space="preserve">Meta</x:t>
        </x:is>
      </x:c>
      <x:c r="F244" s="5" t="inlineStr">
        <x:is>
          <x:t xml:space="preserve">B200/B300 class</x:t>
        </x:is>
      </x:c>
      <x:c r="G244" s="5" t="str">
        <x:f>IFERROR(INDEX('02x_Accelerator_Catalog'!$C$2:$C$11,MATCH(F244,'02x_Accelerator_Catalog'!$B$2:$B$11,0)),"purpose_or_unbenchmarked")</x:f>
        <x:v>b200_reference</x:v>
      </x:c>
      <x:c r="H244" s="28" t="n">
        <x:f>SUMIFS('02c_AI_CSP_Normalized'!$N$2:$N$305,'02c_AI_CSP_Normalized'!$B$2:$B$305,B244,'02c_AI_CSP_Normalized'!$C$2:$C$305,C244,'02c_AI_CSP_Normalized'!$D$2:$D$305,D244,'02c_AI_CSP_Normalized'!$E$2:$E$305,E244)</x:f>
        <x:v>4267.2340187049995</x:v>
      </x:c>
      <x:c r="I244" s="6" t="n">
        <x:f>SUMIFS('02b_CSP_Accelerator_Mix'!$H$2:$H$573,'02b_CSP_Accelerator_Mix'!$B$2:$B$573,B244,'02b_CSP_Accelerator_Mix'!$C$2:$C$573,E244,'02b_CSP_Accelerator_Mix'!$D$2:$D$573,D244,'02b_CSP_Accelerator_Mix'!$E$2:$E$573,F244)</x:f>
        <x:v>0.7380069</x:v>
      </x:c>
      <x:c r="J244" s="28" t="n">
        <x:f>H244*I244</x:f>
        <x:v>3149.248149719019</x:v>
      </x:c>
      <x:c r="K244" s="8" t="n">
        <x:f>IFERROR(INDEX('02x_Accelerator_Catalog'!$D$2:$D$11,MATCH(F244,'02x_Accelerator_Catalog'!$B$2:$B$11,0)),"")</x:f>
        <x:v>2.17</x:v>
      </x:c>
      <x:c r="L244" s="7" t="n">
        <x:f>IF(K244&gt;0,J244*1000/K244,"")</x:f>
        <x:v>1451266.4284419443</x:v>
      </x:c>
      <x:c r="M244" s="5" t="inlineStr">
        <x:is>
          <x:t xml:space="preserve">epoch_csp_chip_quantity_latest</x:t>
        </x:is>
      </x:c>
      <x:c r="N244" s="5" t="inlineStr">
        <x:is>
          <x:t xml:space="preserve">Extensible long-format output: add a new accelerator row in 02b and map it in 02x_Accelerator_Catalog to extend this table.</x:t>
        </x:is>
      </x:c>
    </x:row>
    <x:row r="245">
      <x:c r="A245" s="5" t="str">
        <x:f>B245&amp;"|"&amp;C245&amp;"|"&amp;D245&amp;"|"&amp;E245&amp;"|"&amp;F245</x:f>
        <x:v>Bull|Meta|2030|Meta|H100/H200/A100 class</x:v>
      </x:c>
      <x:c r="B245" s="5" t="inlineStr">
        <x:is>
          <x:t xml:space="preserve">Bull</x:t>
        </x:is>
      </x:c>
      <x:c r="C245" s="5" t="inlineStr">
        <x:is>
          <x:t xml:space="preserve">Meta</x:t>
        </x:is>
      </x:c>
      <x:c r="D245" s="5" t="n">
        <x:v>2030</x:v>
      </x:c>
      <x:c r="E245" s="5" t="inlineStr">
        <x:is>
          <x:t xml:space="preserve">Meta</x:t>
        </x:is>
      </x:c>
      <x:c r="F245" s="5" t="inlineStr">
        <x:is>
          <x:t xml:space="preserve">H100/H200/A100 class</x:t>
        </x:is>
      </x:c>
      <x:c r="G245" s="5" t="str">
        <x:f>IFERROR(INDEX('02x_Accelerator_Catalog'!$C$2:$C$11,MATCH(F245,'02x_Accelerator_Catalog'!$B$2:$B$11,0)),"purpose_or_unbenchmarked")</x:f>
        <x:v>h200_reference</x:v>
      </x:c>
      <x:c r="H245" s="28" t="n">
        <x:f>SUMIFS('02c_AI_CSP_Normalized'!$N$2:$N$305,'02c_AI_CSP_Normalized'!$B$2:$B$305,B245,'02c_AI_CSP_Normalized'!$C$2:$C$305,C245,'02c_AI_CSP_Normalized'!$D$2:$D$305,D245,'02c_AI_CSP_Normalized'!$E$2:$E$305,E245)</x:f>
        <x:v>4267.2340187049995</x:v>
      </x:c>
      <x:c r="I245" s="6" t="n">
        <x:f>SUMIFS('02b_CSP_Accelerator_Mix'!$H$2:$H$573,'02b_CSP_Accelerator_Mix'!$B$2:$B$573,B245,'02b_CSP_Accelerator_Mix'!$C$2:$C$573,E245,'02b_CSP_Accelerator_Mix'!$D$2:$D$573,D245,'02b_CSP_Accelerator_Mix'!$E$2:$E$573,F245)</x:f>
        <x:v>0.07491904</x:v>
      </x:c>
      <x:c r="J245" s="28" t="n">
        <x:f>H245*I245</x:f>
        <x:v>319.6970761367206</x:v>
      </x:c>
      <x:c r="K245" s="8" t="n">
        <x:f>IFERROR(INDEX('02x_Accelerator_Catalog'!$D$2:$D$11,MATCH(F245,'02x_Accelerator_Catalog'!$B$2:$B$11,0)),"")</x:f>
        <x:v>1.73</x:v>
      </x:c>
      <x:c r="L245" s="7" t="n">
        <x:f>IF(K245&gt;0,J245*1000/K245,"")</x:f>
        <x:v>184795.99776689053</x:v>
      </x:c>
      <x:c r="M245" s="5" t="inlineStr">
        <x:is>
          <x:t xml:space="preserve">epoch_csp_chip_quantity_latest</x:t>
        </x:is>
      </x:c>
      <x:c r="N245" s="5" t="inlineStr">
        <x:is>
          <x:t xml:space="preserve">Extensible long-format output: add a new accelerator row in 02b and map it in 02x_Accelerator_Catalog to extend this table.</x:t>
        </x:is>
      </x:c>
    </x:row>
    <x:row r="246">
      <x:c r="A246" s="5" t="str">
        <x:f>B246&amp;"|"&amp;C246&amp;"|"&amp;D246&amp;"|"&amp;E246&amp;"|"&amp;F246</x:f>
        <x:v>Bull|Meta|2030|Meta|R200/R300 future</x:v>
      </x:c>
      <x:c r="B246" s="5" t="inlineStr">
        <x:is>
          <x:t xml:space="preserve">Bull</x:t>
        </x:is>
      </x:c>
      <x:c r="C246" s="5" t="inlineStr">
        <x:is>
          <x:t xml:space="preserve">Meta</x:t>
        </x:is>
      </x:c>
      <x:c r="D246" s="5" t="n">
        <x:v>2030</x:v>
      </x:c>
      <x:c r="E246" s="5" t="inlineStr">
        <x:is>
          <x:t xml:space="preserve">Meta</x:t>
        </x:is>
      </x:c>
      <x:c r="F246" s="5" t="inlineStr">
        <x:is>
          <x:t xml:space="preserve">R200/R300 future</x:t>
        </x:is>
      </x:c>
      <x:c r="G246" s="5" t="str">
        <x:f>IFERROR(INDEX('02x_Accelerator_Catalog'!$C$2:$C$11,MATCH(F246,'02x_Accelerator_Catalog'!$B$2:$B$11,0)),"purpose_or_unbenchmarked")</x:f>
        <x:v>purpose_or_unbenchmarked</x:v>
      </x:c>
      <x:c r="H246" s="28" t="n">
        <x:f>SUMIFS('02c_AI_CSP_Normalized'!$N$2:$N$305,'02c_AI_CSP_Normalized'!$B$2:$B$305,B246,'02c_AI_CSP_Normalized'!$C$2:$C$305,C246,'02c_AI_CSP_Normalized'!$D$2:$D$305,D246,'02c_AI_CSP_Normalized'!$E$2:$E$305,E246)</x:f>
        <x:v>4267.2340187049995</x:v>
      </x:c>
      <x:c r="I246" s="6" t="n">
        <x:f>SUMIFS('02b_CSP_Accelerator_Mix'!$H$2:$H$573,'02b_CSP_Accelerator_Mix'!$B$2:$B$573,B246,'02b_CSP_Accelerator_Mix'!$C$2:$C$573,E246,'02b_CSP_Accelerator_Mix'!$D$2:$D$573,D246,'02b_CSP_Accelerator_Mix'!$E$2:$E$573,F246)</x:f>
        <x:v>0.18707406</x:v>
      </x:c>
      <x:c r="J246" s="28" t="n">
        <x:f>H246*I246</x:f>
        <x:v>798.2887928492602</x:v>
      </x:c>
      <x:c r="K246" s="8" t="str">
        <x:f>IFERROR(INDEX('02x_Accelerator_Catalog'!$D$2:$D$11,MATCH(F246,'02x_Accelerator_Catalog'!$B$2:$B$11,0)),"")</x:f>
      </x:c>
      <x:c r="L246" s="7" t="str">
        <x:f>IF(K246&gt;0,J246*1000/K246,"")</x:f>
      </x:c>
      <x:c r="M246" s="5" t="inlineStr">
        <x:is>
          <x:t xml:space="preserve">epoch_csp_chip_quantity_latest</x:t>
        </x:is>
      </x:c>
      <x:c r="N246" s="5" t="inlineStr">
        <x:is>
          <x:t xml:space="preserve">Extensible long-format output: add a new accelerator row in 02b and map it in 02x_Accelerator_Catalog to extend this table.</x:t>
        </x:is>
      </x:c>
    </x:row>
    <x:row r="247">
      <x:c r="A247" s="5" t="str">
        <x:f>B247&amp;"|"&amp;C247&amp;"|"&amp;D247&amp;"|"&amp;E247&amp;"|"&amp;F247</x:f>
        <x:v>Grid-Constrained / Efficiency-Upside|Meta|2030|Meta|B200/B300 class</x:v>
      </x:c>
      <x:c r="B247" s="5" t="inlineStr">
        <x:is>
          <x:t xml:space="preserve">Grid-Constrained / Efficiency-Upside</x:t>
        </x:is>
      </x:c>
      <x:c r="C247" s="5" t="inlineStr">
        <x:is>
          <x:t xml:space="preserve">Meta</x:t>
        </x:is>
      </x:c>
      <x:c r="D247" s="5" t="n">
        <x:v>2030</x:v>
      </x:c>
      <x:c r="E247" s="5" t="inlineStr">
        <x:is>
          <x:t xml:space="preserve">Meta</x:t>
        </x:is>
      </x:c>
      <x:c r="F247" s="5" t="inlineStr">
        <x:is>
          <x:t xml:space="preserve">B200/B300 class</x:t>
        </x:is>
      </x:c>
      <x:c r="G247" s="5" t="str">
        <x:f>IFERROR(INDEX('02x_Accelerator_Catalog'!$C$2:$C$11,MATCH(F247,'02x_Accelerator_Catalog'!$B$2:$B$11,0)),"purpose_or_unbenchmarked")</x:f>
        <x:v>b200_reference</x:v>
      </x:c>
      <x:c r="H247" s="28" t="n">
        <x:f>SUMIFS('02c_AI_CSP_Normalized'!$N$2:$N$305,'02c_AI_CSP_Normalized'!$B$2:$B$305,B247,'02c_AI_CSP_Normalized'!$C$2:$C$305,C247,'02c_AI_CSP_Normalized'!$D$2:$D$305,D247,'02c_AI_CSP_Normalized'!$E$2:$E$305,E247)</x:f>
        <x:v>2482.6320059450004</x:v>
      </x:c>
      <x:c r="I247" s="6" t="n">
        <x:f>SUMIFS('02b_CSP_Accelerator_Mix'!$H$2:$H$573,'02b_CSP_Accelerator_Mix'!$B$2:$B$573,B247,'02b_CSP_Accelerator_Mix'!$C$2:$C$573,E247,'02b_CSP_Accelerator_Mix'!$D$2:$D$573,D247,'02b_CSP_Accelerator_Mix'!$E$2:$E$573,F247)</x:f>
        <x:v>0.7380069</x:v>
      </x:c>
      <x:c r="J247" s="28" t="n">
        <x:f>H247*I247</x:f>
        <x:v>1832.1995505482514</x:v>
      </x:c>
      <x:c r="K247" s="8" t="n">
        <x:f>IFERROR(INDEX('02x_Accelerator_Catalog'!$D$2:$D$11,MATCH(F247,'02x_Accelerator_Catalog'!$B$2:$B$11,0)),"")</x:f>
        <x:v>2.17</x:v>
      </x:c>
      <x:c r="L247" s="7" t="n">
        <x:f>IF(K247&gt;0,J247*1000/K247,"")</x:f>
        <x:v>844331.5901144017</x:v>
      </x:c>
      <x:c r="M247" s="5" t="inlineStr">
        <x:is>
          <x:t xml:space="preserve">epoch_csp_chip_quantity_latest</x:t>
        </x:is>
      </x:c>
      <x:c r="N247" s="5" t="inlineStr">
        <x:is>
          <x:t xml:space="preserve">Extensible long-format output: add a new accelerator row in 02b and map it in 02x_Accelerator_Catalog to extend this table.</x:t>
        </x:is>
      </x:c>
    </x:row>
    <x:row r="248">
      <x:c r="A248" s="5" t="str">
        <x:f>B248&amp;"|"&amp;C248&amp;"|"&amp;D248&amp;"|"&amp;E248&amp;"|"&amp;F248</x:f>
        <x:v>Grid-Constrained / Efficiency-Upside|Meta|2030|Meta|H100/H200/A100 class</x:v>
      </x:c>
      <x:c r="B248" s="5" t="inlineStr">
        <x:is>
          <x:t xml:space="preserve">Grid-Constrained / Efficiency-Upside</x:t>
        </x:is>
      </x:c>
      <x:c r="C248" s="5" t="inlineStr">
        <x:is>
          <x:t xml:space="preserve">Meta</x:t>
        </x:is>
      </x:c>
      <x:c r="D248" s="5" t="n">
        <x:v>2030</x:v>
      </x:c>
      <x:c r="E248" s="5" t="inlineStr">
        <x:is>
          <x:t xml:space="preserve">Meta</x:t>
        </x:is>
      </x:c>
      <x:c r="F248" s="5" t="inlineStr">
        <x:is>
          <x:t xml:space="preserve">H100/H200/A100 class</x:t>
        </x:is>
      </x:c>
      <x:c r="G248" s="5" t="str">
        <x:f>IFERROR(INDEX('02x_Accelerator_Catalog'!$C$2:$C$11,MATCH(F248,'02x_Accelerator_Catalog'!$B$2:$B$11,0)),"purpose_or_unbenchmarked")</x:f>
        <x:v>h200_reference</x:v>
      </x:c>
      <x:c r="H248" s="28" t="n">
        <x:f>SUMIFS('02c_AI_CSP_Normalized'!$N$2:$N$305,'02c_AI_CSP_Normalized'!$B$2:$B$305,B248,'02c_AI_CSP_Normalized'!$C$2:$C$305,C248,'02c_AI_CSP_Normalized'!$D$2:$D$305,D248,'02c_AI_CSP_Normalized'!$E$2:$E$305,E248)</x:f>
        <x:v>2482.6320059450004</x:v>
      </x:c>
      <x:c r="I248" s="6" t="n">
        <x:f>SUMIFS('02b_CSP_Accelerator_Mix'!$H$2:$H$573,'02b_CSP_Accelerator_Mix'!$B$2:$B$573,B248,'02b_CSP_Accelerator_Mix'!$C$2:$C$573,E248,'02b_CSP_Accelerator_Mix'!$D$2:$D$573,D248,'02b_CSP_Accelerator_Mix'!$E$2:$E$573,F248)</x:f>
        <x:v>0.07491904</x:v>
      </x:c>
      <x:c r="J248" s="28" t="n">
        <x:f>H248*I248</x:f>
        <x:v>185.99640655867373</x:v>
      </x:c>
      <x:c r="K248" s="8" t="n">
        <x:f>IFERROR(INDEX('02x_Accelerator_Catalog'!$D$2:$D$11,MATCH(F248,'02x_Accelerator_Catalog'!$B$2:$B$11,0)),"")</x:f>
        <x:v>1.73</x:v>
      </x:c>
      <x:c r="L248" s="7" t="n">
        <x:f>IF(K248&gt;0,J248*1000/K248,"")</x:f>
        <x:v>107512.3737333374</x:v>
      </x:c>
      <x:c r="M248" s="5" t="inlineStr">
        <x:is>
          <x:t xml:space="preserve">epoch_csp_chip_quantity_latest</x:t>
        </x:is>
      </x:c>
      <x:c r="N248" s="5" t="inlineStr">
        <x:is>
          <x:t xml:space="preserve">Extensible long-format output: add a new accelerator row in 02b and map it in 02x_Accelerator_Catalog to extend this table.</x:t>
        </x:is>
      </x:c>
    </x:row>
    <x:row r="249">
      <x:c r="A249" s="5" t="str">
        <x:f>B249&amp;"|"&amp;C249&amp;"|"&amp;D249&amp;"|"&amp;E249&amp;"|"&amp;F249</x:f>
        <x:v>Grid-Constrained / Efficiency-Upside|Meta|2030|Meta|R200/R300 future</x:v>
      </x:c>
      <x:c r="B249" s="5" t="inlineStr">
        <x:is>
          <x:t xml:space="preserve">Grid-Constrained / Efficiency-Upside</x:t>
        </x:is>
      </x:c>
      <x:c r="C249" s="5" t="inlineStr">
        <x:is>
          <x:t xml:space="preserve">Meta</x:t>
        </x:is>
      </x:c>
      <x:c r="D249" s="5" t="n">
        <x:v>2030</x:v>
      </x:c>
      <x:c r="E249" s="5" t="inlineStr">
        <x:is>
          <x:t xml:space="preserve">Meta</x:t>
        </x:is>
      </x:c>
      <x:c r="F249" s="5" t="inlineStr">
        <x:is>
          <x:t xml:space="preserve">R200/R300 future</x:t>
        </x:is>
      </x:c>
      <x:c r="G249" s="5" t="str">
        <x:f>IFERROR(INDEX('02x_Accelerator_Catalog'!$C$2:$C$11,MATCH(F249,'02x_Accelerator_Catalog'!$B$2:$B$11,0)),"purpose_or_unbenchmarked")</x:f>
        <x:v>purpose_or_unbenchmarked</x:v>
      </x:c>
      <x:c r="H249" s="28" t="n">
        <x:f>SUMIFS('02c_AI_CSP_Normalized'!$N$2:$N$305,'02c_AI_CSP_Normalized'!$B$2:$B$305,B249,'02c_AI_CSP_Normalized'!$C$2:$C$305,C249,'02c_AI_CSP_Normalized'!$D$2:$D$305,D249,'02c_AI_CSP_Normalized'!$E$2:$E$305,E249)</x:f>
        <x:v>2482.6320059450004</x:v>
      </x:c>
      <x:c r="I249" s="6" t="n">
        <x:f>SUMIFS('02b_CSP_Accelerator_Mix'!$H$2:$H$573,'02b_CSP_Accelerator_Mix'!$B$2:$B$573,B249,'02b_CSP_Accelerator_Mix'!$C$2:$C$573,E249,'02b_CSP_Accelerator_Mix'!$D$2:$D$573,D249,'02b_CSP_Accelerator_Mix'!$E$2:$E$573,F249)</x:f>
        <x:v>0.18707406</x:v>
      </x:c>
      <x:c r="J249" s="28" t="n">
        <x:f>H249*I249</x:f>
        <x:v>464.43604883807535</x:v>
      </x:c>
      <x:c r="K249" s="8" t="str">
        <x:f>IFERROR(INDEX('02x_Accelerator_Catalog'!$D$2:$D$11,MATCH(F249,'02x_Accelerator_Catalog'!$B$2:$B$11,0)),"")</x:f>
      </x:c>
      <x:c r="L249" s="7" t="str">
        <x:f>IF(K249&gt;0,J249*1000/K249,"")</x:f>
      </x:c>
      <x:c r="M249" s="5" t="inlineStr">
        <x:is>
          <x:t xml:space="preserve">epoch_csp_chip_quantity_latest</x:t>
        </x:is>
      </x:c>
      <x:c r="N249" s="5" t="inlineStr">
        <x:is>
          <x:t xml:space="preserve">Extensible long-format output: add a new accelerator row in 02b and map it in 02x_Accelerator_Catalog to extend this table.</x:t>
        </x:is>
      </x:c>
    </x:row>
    <x:row r="250">
      <x:c r="A250" s="5" t="str">
        <x:f>B250&amp;"|"&amp;C250&amp;"|"&amp;D250&amp;"|"&amp;E250&amp;"|"&amp;F250</x:f>
        <x:v>Bear|Microsoft|2026|Microsoft|B200/B300 class</x:v>
      </x:c>
      <x:c r="B250" s="5" t="inlineStr">
        <x:is>
          <x:t xml:space="preserve">Bear</x:t>
        </x:is>
      </x:c>
      <x:c r="C250" s="5" t="inlineStr">
        <x:is>
          <x:t xml:space="preserve">Microsoft</x:t>
        </x:is>
      </x:c>
      <x:c r="D250" s="5" t="n">
        <x:v>2026</x:v>
      </x:c>
      <x:c r="E250" s="5" t="inlineStr">
        <x:is>
          <x:t xml:space="preserve">Microsoft</x:t>
        </x:is>
      </x:c>
      <x:c r="F250" s="5" t="inlineStr">
        <x:is>
          <x:t xml:space="preserve">B200/B300 class</x:t>
        </x:is>
      </x:c>
      <x:c r="G250" s="5" t="str">
        <x:f>IFERROR(INDEX('02x_Accelerator_Catalog'!$C$2:$C$11,MATCH(F250,'02x_Accelerator_Catalog'!$B$2:$B$11,0)),"purpose_or_unbenchmarked")</x:f>
        <x:v>b200_reference</x:v>
      </x:c>
      <x:c r="H250" s="28" t="n">
        <x:f>SUMIFS('02c_AI_CSP_Normalized'!$N$2:$N$305,'02c_AI_CSP_Normalized'!$B$2:$B$305,B250,'02c_AI_CSP_Normalized'!$C$2:$C$305,C250,'02c_AI_CSP_Normalized'!$D$2:$D$305,D250,'02c_AI_CSP_Normalized'!$E$2:$E$305,E250)</x:f>
        <x:v>517.3791754585449</x:v>
      </x:c>
      <x:c r="I250" s="6" t="n">
        <x:f>SUMIFS('02b_CSP_Accelerator_Mix'!$H$2:$H$573,'02b_CSP_Accelerator_Mix'!$B$2:$B$573,B250,'02b_CSP_Accelerator_Mix'!$C$2:$C$573,E250,'02b_CSP_Accelerator_Mix'!$D$2:$D$573,D250,'02b_CSP_Accelerator_Mix'!$E$2:$E$573,F250)</x:f>
        <x:v>0.81724653</x:v>
      </x:c>
      <x:c r="J250" s="28" t="n">
        <x:f>H250*I250</x:f>
        <x:v>422.826335837757</x:v>
      </x:c>
      <x:c r="K250" s="8" t="n">
        <x:f>IFERROR(INDEX('02x_Accelerator_Catalog'!$D$2:$D$11,MATCH(F250,'02x_Accelerator_Catalog'!$B$2:$B$11,0)),"")</x:f>
        <x:v>2.17</x:v>
      </x:c>
      <x:c r="L250" s="7" t="n">
        <x:f>IF(K250&gt;0,J250*1000/K250,"")</x:f>
        <x:v>194850.84600818294</x:v>
      </x:c>
      <x:c r="M250" s="5" t="inlineStr">
        <x:is>
          <x:t xml:space="preserve">epoch_csp_chip_quantity_latest</x:t>
        </x:is>
      </x:c>
      <x:c r="N250" s="5" t="inlineStr">
        <x:is>
          <x:t xml:space="preserve">Extensible long-format output: add a new accelerator row in 02b and map it in 02x_Accelerator_Catalog to extend this table.</x:t>
        </x:is>
      </x:c>
    </x:row>
    <x:row r="251">
      <x:c r="A251" s="5" t="str">
        <x:f>B251&amp;"|"&amp;C251&amp;"|"&amp;D251&amp;"|"&amp;E251&amp;"|"&amp;F251</x:f>
        <x:v>Bear|Microsoft|2026|Microsoft|H100/H200/A100 class</x:v>
      </x:c>
      <x:c r="B251" s="5" t="inlineStr">
        <x:is>
          <x:t xml:space="preserve">Bear</x:t>
        </x:is>
      </x:c>
      <x:c r="C251" s="5" t="inlineStr">
        <x:is>
          <x:t xml:space="preserve">Microsoft</x:t>
        </x:is>
      </x:c>
      <x:c r="D251" s="5" t="n">
        <x:v>2026</x:v>
      </x:c>
      <x:c r="E251" s="5" t="inlineStr">
        <x:is>
          <x:t xml:space="preserve">Microsoft</x:t>
        </x:is>
      </x:c>
      <x:c r="F251" s="5" t="inlineStr">
        <x:is>
          <x:t xml:space="preserve">H100/H200/A100 class</x:t>
        </x:is>
      </x:c>
      <x:c r="G251" s="5" t="str">
        <x:f>IFERROR(INDEX('02x_Accelerator_Catalog'!$C$2:$C$11,MATCH(F251,'02x_Accelerator_Catalog'!$B$2:$B$11,0)),"purpose_or_unbenchmarked")</x:f>
        <x:v>h200_reference</x:v>
      </x:c>
      <x:c r="H251" s="28" t="n">
        <x:f>SUMIFS('02c_AI_CSP_Normalized'!$N$2:$N$305,'02c_AI_CSP_Normalized'!$B$2:$B$305,B251,'02c_AI_CSP_Normalized'!$C$2:$C$305,C251,'02c_AI_CSP_Normalized'!$D$2:$D$305,D251,'02c_AI_CSP_Normalized'!$E$2:$E$305,E251)</x:f>
        <x:v>517.3791754585449</x:v>
      </x:c>
      <x:c r="I251" s="6" t="n">
        <x:f>SUMIFS('02b_CSP_Accelerator_Mix'!$H$2:$H$573,'02b_CSP_Accelerator_Mix'!$B$2:$B$573,B251,'02b_CSP_Accelerator_Mix'!$C$2:$C$573,E251,'02b_CSP_Accelerator_Mix'!$D$2:$D$573,D251,'02b_CSP_Accelerator_Mix'!$E$2:$E$573,F251)</x:f>
        <x:v>0.18275347</x:v>
      </x:c>
      <x:c r="J251" s="28" t="n">
        <x:f>H251*I251</x:f>
        <x:v>94.55283962078792</x:v>
      </x:c>
      <x:c r="K251" s="8" t="n">
        <x:f>IFERROR(INDEX('02x_Accelerator_Catalog'!$D$2:$D$11,MATCH(F251,'02x_Accelerator_Catalog'!$B$2:$B$11,0)),"")</x:f>
        <x:v>1.73</x:v>
      </x:c>
      <x:c r="L251" s="7" t="n">
        <x:f>IF(K251&gt;0,J251*1000/K251,"")</x:f>
        <x:v>54654.820590050826</x:v>
      </x:c>
      <x:c r="M251" s="5" t="inlineStr">
        <x:is>
          <x:t xml:space="preserve">epoch_csp_chip_quantity_latest</x:t>
        </x:is>
      </x:c>
      <x:c r="N251" s="5" t="inlineStr">
        <x:is>
          <x:t xml:space="preserve">Extensible long-format output: add a new accelerator row in 02b and map it in 02x_Accelerator_Catalog to extend this table.</x:t>
        </x:is>
      </x:c>
    </x:row>
    <x:row r="252">
      <x:c r="A252" s="5" t="str">
        <x:f>B252&amp;"|"&amp;C252&amp;"|"&amp;D252&amp;"|"&amp;E252&amp;"|"&amp;F252</x:f>
        <x:v>Base|Microsoft|2026|Microsoft|B200/B300 class</x:v>
      </x:c>
      <x:c r="B252" s="5" t="inlineStr">
        <x:is>
          <x:t xml:space="preserve">Base</x:t>
        </x:is>
      </x:c>
      <x:c r="C252" s="5" t="inlineStr">
        <x:is>
          <x:t xml:space="preserve">Microsoft</x:t>
        </x:is>
      </x:c>
      <x:c r="D252" s="5" t="n">
        <x:v>2026</x:v>
      </x:c>
      <x:c r="E252" s="5" t="inlineStr">
        <x:is>
          <x:t xml:space="preserve">Microsoft</x:t>
        </x:is>
      </x:c>
      <x:c r="F252" s="5" t="inlineStr">
        <x:is>
          <x:t xml:space="preserve">B200/B300 class</x:t>
        </x:is>
      </x:c>
      <x:c r="G252" s="5" t="str">
        <x:f>IFERROR(INDEX('02x_Accelerator_Catalog'!$C$2:$C$11,MATCH(F252,'02x_Accelerator_Catalog'!$B$2:$B$11,0)),"purpose_or_unbenchmarked")</x:f>
        <x:v>b200_reference</x:v>
      </x:c>
      <x:c r="H252" s="28" t="n">
        <x:f>SUMIFS('02c_AI_CSP_Normalized'!$N$2:$N$305,'02c_AI_CSP_Normalized'!$B$2:$B$305,B252,'02c_AI_CSP_Normalized'!$C$2:$C$305,C252,'02c_AI_CSP_Normalized'!$D$2:$D$305,D252,'02c_AI_CSP_Normalized'!$E$2:$E$305,E252)</x:f>
        <x:v>672.715239957919</x:v>
      </x:c>
      <x:c r="I252" s="6" t="n">
        <x:f>SUMIFS('02b_CSP_Accelerator_Mix'!$H$2:$H$573,'02b_CSP_Accelerator_Mix'!$B$2:$B$573,B252,'02b_CSP_Accelerator_Mix'!$C$2:$C$573,E252,'02b_CSP_Accelerator_Mix'!$D$2:$D$573,D252,'02b_CSP_Accelerator_Mix'!$E$2:$E$573,F252)</x:f>
        <x:v>0.81724653</x:v>
      </x:c>
      <x:c r="J252" s="28" t="n">
        <x:f>H252*I252</x:f>
        <x:v>549.7741955337267</x:v>
      </x:c>
      <x:c r="K252" s="8" t="n">
        <x:f>IFERROR(INDEX('02x_Accelerator_Catalog'!$D$2:$D$11,MATCH(F252,'02x_Accelerator_Catalog'!$B$2:$B$11,0)),"")</x:f>
        <x:v>2.17</x:v>
      </x:c>
      <x:c r="L252" s="7" t="n">
        <x:f>IF(K252&gt;0,J252*1000/K252,"")</x:f>
        <x:v>253352.16384042706</x:v>
      </x:c>
      <x:c r="M252" s="5" t="inlineStr">
        <x:is>
          <x:t xml:space="preserve">epoch_csp_chip_quantity_latest</x:t>
        </x:is>
      </x:c>
      <x:c r="N252" s="5" t="inlineStr">
        <x:is>
          <x:t xml:space="preserve">Extensible long-format output: add a new accelerator row in 02b and map it in 02x_Accelerator_Catalog to extend this table.</x:t>
        </x:is>
      </x:c>
    </x:row>
    <x:row r="253">
      <x:c r="A253" s="5" t="str">
        <x:f>B253&amp;"|"&amp;C253&amp;"|"&amp;D253&amp;"|"&amp;E253&amp;"|"&amp;F253</x:f>
        <x:v>Base|Microsoft|2026|Microsoft|H100/H200/A100 class</x:v>
      </x:c>
      <x:c r="B253" s="5" t="inlineStr">
        <x:is>
          <x:t xml:space="preserve">Base</x:t>
        </x:is>
      </x:c>
      <x:c r="C253" s="5" t="inlineStr">
        <x:is>
          <x:t xml:space="preserve">Microsoft</x:t>
        </x:is>
      </x:c>
      <x:c r="D253" s="5" t="n">
        <x:v>2026</x:v>
      </x:c>
      <x:c r="E253" s="5" t="inlineStr">
        <x:is>
          <x:t xml:space="preserve">Microsoft</x:t>
        </x:is>
      </x:c>
      <x:c r="F253" s="5" t="inlineStr">
        <x:is>
          <x:t xml:space="preserve">H100/H200/A100 class</x:t>
        </x:is>
      </x:c>
      <x:c r="G253" s="5" t="str">
        <x:f>IFERROR(INDEX('02x_Accelerator_Catalog'!$C$2:$C$11,MATCH(F253,'02x_Accelerator_Catalog'!$B$2:$B$11,0)),"purpose_or_unbenchmarked")</x:f>
        <x:v>h200_reference</x:v>
      </x:c>
      <x:c r="H253" s="28" t="n">
        <x:f>SUMIFS('02c_AI_CSP_Normalized'!$N$2:$N$305,'02c_AI_CSP_Normalized'!$B$2:$B$305,B253,'02c_AI_CSP_Normalized'!$C$2:$C$305,C253,'02c_AI_CSP_Normalized'!$D$2:$D$305,D253,'02c_AI_CSP_Normalized'!$E$2:$E$305,E253)</x:f>
        <x:v>672.715239957919</x:v>
      </x:c>
      <x:c r="I253" s="6" t="n">
        <x:f>SUMIFS('02b_CSP_Accelerator_Mix'!$H$2:$H$573,'02b_CSP_Accelerator_Mix'!$B$2:$B$573,B253,'02b_CSP_Accelerator_Mix'!$C$2:$C$573,E253,'02b_CSP_Accelerator_Mix'!$D$2:$D$573,D253,'02b_CSP_Accelerator_Mix'!$E$2:$E$573,F253)</x:f>
        <x:v>0.18275347</x:v>
      </x:c>
      <x:c r="J253" s="28" t="n">
        <x:f>H253*I253</x:f>
        <x:v>122.94104442419236</x:v>
      </x:c>
      <x:c r="K253" s="8" t="n">
        <x:f>IFERROR(INDEX('02x_Accelerator_Catalog'!$D$2:$D$11,MATCH(F253,'02x_Accelerator_Catalog'!$B$2:$B$11,0)),"")</x:f>
        <x:v>1.73</x:v>
      </x:c>
      <x:c r="L253" s="7" t="n">
        <x:f>IF(K253&gt;0,J253*1000/K253,"")</x:f>
        <x:v>71064.1875284349</x:v>
      </x:c>
      <x:c r="M253" s="5" t="inlineStr">
        <x:is>
          <x:t xml:space="preserve">epoch_csp_chip_quantity_latest</x:t>
        </x:is>
      </x:c>
      <x:c r="N253" s="5" t="inlineStr">
        <x:is>
          <x:t xml:space="preserve">Extensible long-format output: add a new accelerator row in 02b and map it in 02x_Accelerator_Catalog to extend this table.</x:t>
        </x:is>
      </x:c>
    </x:row>
    <x:row r="254">
      <x:c r="A254" s="5" t="str">
        <x:f>B254&amp;"|"&amp;C254&amp;"|"&amp;D254&amp;"|"&amp;E254&amp;"|"&amp;F254</x:f>
        <x:v>Bull|Microsoft|2026|Microsoft|B200/B300 class</x:v>
      </x:c>
      <x:c r="B254" s="5" t="inlineStr">
        <x:is>
          <x:t xml:space="preserve">Bull</x:t>
        </x:is>
      </x:c>
      <x:c r="C254" s="5" t="inlineStr">
        <x:is>
          <x:t xml:space="preserve">Microsoft</x:t>
        </x:is>
      </x:c>
      <x:c r="D254" s="5" t="n">
        <x:v>2026</x:v>
      </x:c>
      <x:c r="E254" s="5" t="inlineStr">
        <x:is>
          <x:t xml:space="preserve">Microsoft</x:t>
        </x:is>
      </x:c>
      <x:c r="F254" s="5" t="inlineStr">
        <x:is>
          <x:t xml:space="preserve">B200/B300 class</x:t>
        </x:is>
      </x:c>
      <x:c r="G254" s="5" t="str">
        <x:f>IFERROR(INDEX('02x_Accelerator_Catalog'!$C$2:$C$11,MATCH(F254,'02x_Accelerator_Catalog'!$B$2:$B$11,0)),"purpose_or_unbenchmarked")</x:f>
        <x:v>b200_reference</x:v>
      </x:c>
      <x:c r="H254" s="28" t="n">
        <x:f>SUMIFS('02c_AI_CSP_Normalized'!$N$2:$N$305,'02c_AI_CSP_Normalized'!$B$2:$B$305,B254,'02c_AI_CSP_Normalized'!$C$2:$C$305,C254,'02c_AI_CSP_Normalized'!$D$2:$D$305,D254,'02c_AI_CSP_Normalized'!$E$2:$E$305,E254)</x:f>
        <x:v>770.5647294063433</x:v>
      </x:c>
      <x:c r="I254" s="6" t="n">
        <x:f>SUMIFS('02b_CSP_Accelerator_Mix'!$H$2:$H$573,'02b_CSP_Accelerator_Mix'!$B$2:$B$573,B254,'02b_CSP_Accelerator_Mix'!$C$2:$C$573,E254,'02b_CSP_Accelerator_Mix'!$D$2:$D$573,D254,'02b_CSP_Accelerator_Mix'!$E$2:$E$573,F254)</x:f>
        <x:v>0.81724653</x:v>
      </x:c>
      <x:c r="J254" s="28" t="n">
        <x:f>H254*I254</x:f>
        <x:v>629.7413512477231</x:v>
      </x:c>
      <x:c r="K254" s="8" t="n">
        <x:f>IFERROR(INDEX('02x_Accelerator_Catalog'!$D$2:$D$11,MATCH(F254,'02x_Accelerator_Catalog'!$B$2:$B$11,0)),"")</x:f>
        <x:v>2.17</x:v>
      </x:c>
      <x:c r="L254" s="7" t="n">
        <x:f>IF(K254&gt;0,J254*1000/K254,"")</x:f>
        <x:v>290203.3876717618</x:v>
      </x:c>
      <x:c r="M254" s="5" t="inlineStr">
        <x:is>
          <x:t xml:space="preserve">epoch_csp_chip_quantity_latest</x:t>
        </x:is>
      </x:c>
      <x:c r="N254" s="5" t="inlineStr">
        <x:is>
          <x:t xml:space="preserve">Extensible long-format output: add a new accelerator row in 02b and map it in 02x_Accelerator_Catalog to extend this table.</x:t>
        </x:is>
      </x:c>
    </x:row>
    <x:row r="255">
      <x:c r="A255" s="5" t="str">
        <x:f>B255&amp;"|"&amp;C255&amp;"|"&amp;D255&amp;"|"&amp;E255&amp;"|"&amp;F255</x:f>
        <x:v>Bull|Microsoft|2026|Microsoft|H100/H200/A100 class</x:v>
      </x:c>
      <x:c r="B255" s="5" t="inlineStr">
        <x:is>
          <x:t xml:space="preserve">Bull</x:t>
        </x:is>
      </x:c>
      <x:c r="C255" s="5" t="inlineStr">
        <x:is>
          <x:t xml:space="preserve">Microsoft</x:t>
        </x:is>
      </x:c>
      <x:c r="D255" s="5" t="n">
        <x:v>2026</x:v>
      </x:c>
      <x:c r="E255" s="5" t="inlineStr">
        <x:is>
          <x:t xml:space="preserve">Microsoft</x:t>
        </x:is>
      </x:c>
      <x:c r="F255" s="5" t="inlineStr">
        <x:is>
          <x:t xml:space="preserve">H100/H200/A100 class</x:t>
        </x:is>
      </x:c>
      <x:c r="G255" s="5" t="str">
        <x:f>IFERROR(INDEX('02x_Accelerator_Catalog'!$C$2:$C$11,MATCH(F255,'02x_Accelerator_Catalog'!$B$2:$B$11,0)),"purpose_or_unbenchmarked")</x:f>
        <x:v>h200_reference</x:v>
      </x:c>
      <x:c r="H255" s="28" t="n">
        <x:f>SUMIFS('02c_AI_CSP_Normalized'!$N$2:$N$305,'02c_AI_CSP_Normalized'!$B$2:$B$305,B255,'02c_AI_CSP_Normalized'!$C$2:$C$305,C255,'02c_AI_CSP_Normalized'!$D$2:$D$305,D255,'02c_AI_CSP_Normalized'!$E$2:$E$305,E255)</x:f>
        <x:v>770.5647294063433</x:v>
      </x:c>
      <x:c r="I255" s="6" t="n">
        <x:f>SUMIFS('02b_CSP_Accelerator_Mix'!$H$2:$H$573,'02b_CSP_Accelerator_Mix'!$B$2:$B$573,B255,'02b_CSP_Accelerator_Mix'!$C$2:$C$573,E255,'02b_CSP_Accelerator_Mix'!$D$2:$D$573,D255,'02b_CSP_Accelerator_Mix'!$E$2:$E$573,F255)</x:f>
        <x:v>0.18275347</x:v>
      </x:c>
      <x:c r="J255" s="28" t="n">
        <x:f>H255*I255</x:f>
        <x:v>140.82337815862027</x:v>
      </x:c>
      <x:c r="K255" s="8" t="n">
        <x:f>IFERROR(INDEX('02x_Accelerator_Catalog'!$D$2:$D$11,MATCH(F255,'02x_Accelerator_Catalog'!$B$2:$B$11,0)),"")</x:f>
        <x:v>1.73</x:v>
      </x:c>
      <x:c r="L255" s="7" t="n">
        <x:f>IF(K255&gt;0,J255*1000/K255,"")</x:f>
        <x:v>81400.79662347992</x:v>
      </x:c>
      <x:c r="M255" s="5" t="inlineStr">
        <x:is>
          <x:t xml:space="preserve">epoch_csp_chip_quantity_latest</x:t>
        </x:is>
      </x:c>
      <x:c r="N255" s="5" t="inlineStr">
        <x:is>
          <x:t xml:space="preserve">Extensible long-format output: add a new accelerator row in 02b and map it in 02x_Accelerator_Catalog to extend this table.</x:t>
        </x:is>
      </x:c>
    </x:row>
    <x:row r="256">
      <x:c r="A256" s="5" t="str">
        <x:f>B256&amp;"|"&amp;C256&amp;"|"&amp;D256&amp;"|"&amp;E256&amp;"|"&amp;F256</x:f>
        <x:v>Grid-Constrained / Efficiency-Upside|Microsoft|2026|Microsoft|B200/B300 class</x:v>
      </x:c>
      <x:c r="B256" s="5" t="inlineStr">
        <x:is>
          <x:t xml:space="preserve">Grid-Constrained / Efficiency-Upside</x:t>
        </x:is>
      </x:c>
      <x:c r="C256" s="5" t="inlineStr">
        <x:is>
          <x:t xml:space="preserve">Microsoft</x:t>
        </x:is>
      </x:c>
      <x:c r="D256" s="5" t="n">
        <x:v>2026</x:v>
      </x:c>
      <x:c r="E256" s="5" t="inlineStr">
        <x:is>
          <x:t xml:space="preserve">Microsoft</x:t>
        </x:is>
      </x:c>
      <x:c r="F256" s="5" t="inlineStr">
        <x:is>
          <x:t xml:space="preserve">B200/B300 class</x:t>
        </x:is>
      </x:c>
      <x:c r="G256" s="5" t="str">
        <x:f>IFERROR(INDEX('02x_Accelerator_Catalog'!$C$2:$C$11,MATCH(F256,'02x_Accelerator_Catalog'!$B$2:$B$11,0)),"purpose_or_unbenchmarked")</x:f>
        <x:v>b200_reference</x:v>
      </x:c>
      <x:c r="H256" s="28" t="n">
        <x:f>SUMIFS('02c_AI_CSP_Normalized'!$N$2:$N$305,'02c_AI_CSP_Normalized'!$B$2:$B$305,B256,'02c_AI_CSP_Normalized'!$C$2:$C$305,C256,'02c_AI_CSP_Normalized'!$D$2:$D$305,D256,'02c_AI_CSP_Normalized'!$E$2:$E$305,E256)</x:f>
        <x:v>613.516298841622</x:v>
      </x:c>
      <x:c r="I256" s="6" t="n">
        <x:f>SUMIFS('02b_CSP_Accelerator_Mix'!$H$2:$H$573,'02b_CSP_Accelerator_Mix'!$B$2:$B$573,B256,'02b_CSP_Accelerator_Mix'!$C$2:$C$573,E256,'02b_CSP_Accelerator_Mix'!$D$2:$D$573,D256,'02b_CSP_Accelerator_Mix'!$E$2:$E$573,F256)</x:f>
        <x:v>0.81724653</x:v>
      </x:c>
      <x:c r="J256" s="28" t="n">
        <x:f>H256*I256</x:f>
        <x:v>501.3940663267586</x:v>
      </x:c>
      <x:c r="K256" s="8" t="n">
        <x:f>IFERROR(INDEX('02x_Accelerator_Catalog'!$D$2:$D$11,MATCH(F256,'02x_Accelerator_Catalog'!$B$2:$B$11,0)),"")</x:f>
        <x:v>2.17</x:v>
      </x:c>
      <x:c r="L256" s="7" t="n">
        <x:f>IF(K256&gt;0,J256*1000/K256,"")</x:f>
        <x:v>231057.1734224694</x:v>
      </x:c>
      <x:c r="M256" s="5" t="inlineStr">
        <x:is>
          <x:t xml:space="preserve">epoch_csp_chip_quantity_latest</x:t>
        </x:is>
      </x:c>
      <x:c r="N256" s="5" t="inlineStr">
        <x:is>
          <x:t xml:space="preserve">Extensible long-format output: add a new accelerator row in 02b and map it in 02x_Accelerator_Catalog to extend this table.</x:t>
        </x:is>
      </x:c>
    </x:row>
    <x:row r="257">
      <x:c r="A257" s="5" t="str">
        <x:f>B257&amp;"|"&amp;C257&amp;"|"&amp;D257&amp;"|"&amp;E257&amp;"|"&amp;F257</x:f>
        <x:v>Grid-Constrained / Efficiency-Upside|Microsoft|2026|Microsoft|H100/H200/A100 class</x:v>
      </x:c>
      <x:c r="B257" s="5" t="inlineStr">
        <x:is>
          <x:t xml:space="preserve">Grid-Constrained / Efficiency-Upside</x:t>
        </x:is>
      </x:c>
      <x:c r="C257" s="5" t="inlineStr">
        <x:is>
          <x:t xml:space="preserve">Microsoft</x:t>
        </x:is>
      </x:c>
      <x:c r="D257" s="5" t="n">
        <x:v>2026</x:v>
      </x:c>
      <x:c r="E257" s="5" t="inlineStr">
        <x:is>
          <x:t xml:space="preserve">Microsoft</x:t>
        </x:is>
      </x:c>
      <x:c r="F257" s="5" t="inlineStr">
        <x:is>
          <x:t xml:space="preserve">H100/H200/A100 class</x:t>
        </x:is>
      </x:c>
      <x:c r="G257" s="5" t="str">
        <x:f>IFERROR(INDEX('02x_Accelerator_Catalog'!$C$2:$C$11,MATCH(F257,'02x_Accelerator_Catalog'!$B$2:$B$11,0)),"purpose_or_unbenchmarked")</x:f>
        <x:v>h200_reference</x:v>
      </x:c>
      <x:c r="H257" s="28" t="n">
        <x:f>SUMIFS('02c_AI_CSP_Normalized'!$N$2:$N$305,'02c_AI_CSP_Normalized'!$B$2:$B$305,B257,'02c_AI_CSP_Normalized'!$C$2:$C$305,C257,'02c_AI_CSP_Normalized'!$D$2:$D$305,D257,'02c_AI_CSP_Normalized'!$E$2:$E$305,E257)</x:f>
        <x:v>613.516298841622</x:v>
      </x:c>
      <x:c r="I257" s="6" t="n">
        <x:f>SUMIFS('02b_CSP_Accelerator_Mix'!$H$2:$H$573,'02b_CSP_Accelerator_Mix'!$B$2:$B$573,B257,'02b_CSP_Accelerator_Mix'!$C$2:$C$573,E257,'02b_CSP_Accelerator_Mix'!$D$2:$D$573,D257,'02b_CSP_Accelerator_Mix'!$E$2:$E$573,F257)</x:f>
        <x:v>0.18275347</x:v>
      </x:c>
      <x:c r="J257" s="28" t="n">
        <x:f>H257*I257</x:f>
        <x:v>112.1222325148634</x:v>
      </x:c>
      <x:c r="K257" s="8" t="n">
        <x:f>IFERROR(INDEX('02x_Accelerator_Catalog'!$D$2:$D$11,MATCH(F257,'02x_Accelerator_Catalog'!$B$2:$B$11,0)),"")</x:f>
        <x:v>1.73</x:v>
      </x:c>
      <x:c r="L257" s="7" t="n">
        <x:f>IF(K257&gt;0,J257*1000/K257,"")</x:f>
        <x:v>64810.5390259326</x:v>
      </x:c>
      <x:c r="M257" s="5" t="inlineStr">
        <x:is>
          <x:t xml:space="preserve">epoch_csp_chip_quantity_latest</x:t>
        </x:is>
      </x:c>
      <x:c r="N257" s="5" t="inlineStr">
        <x:is>
          <x:t xml:space="preserve">Extensible long-format output: add a new accelerator row in 02b and map it in 02x_Accelerator_Catalog to extend this table.</x:t>
        </x:is>
      </x:c>
    </x:row>
    <x:row r="258">
      <x:c r="A258" s="5" t="str">
        <x:f>B258&amp;"|"&amp;C258&amp;"|"&amp;D258&amp;"|"&amp;E258&amp;"|"&amp;F258</x:f>
        <x:v>Bear|Microsoft|2027|Microsoft|B200/B300 class</x:v>
      </x:c>
      <x:c r="B258" s="5" t="inlineStr">
        <x:is>
          <x:t xml:space="preserve">Bear</x:t>
        </x:is>
      </x:c>
      <x:c r="C258" s="5" t="inlineStr">
        <x:is>
          <x:t xml:space="preserve">Microsoft</x:t>
        </x:is>
      </x:c>
      <x:c r="D258" s="5" t="n">
        <x:v>2027</x:v>
      </x:c>
      <x:c r="E258" s="5" t="inlineStr">
        <x:is>
          <x:t xml:space="preserve">Microsoft</x:t>
        </x:is>
      </x:c>
      <x:c r="F258" s="5" t="inlineStr">
        <x:is>
          <x:t xml:space="preserve">B200/B300 class</x:t>
        </x:is>
      </x:c>
      <x:c r="G258" s="5" t="str">
        <x:f>IFERROR(INDEX('02x_Accelerator_Catalog'!$C$2:$C$11,MATCH(F258,'02x_Accelerator_Catalog'!$B$2:$B$11,0)),"purpose_or_unbenchmarked")</x:f>
        <x:v>b200_reference</x:v>
      </x:c>
      <x:c r="H258" s="28" t="n">
        <x:f>SUMIFS('02c_AI_CSP_Normalized'!$N$2:$N$305,'02c_AI_CSP_Normalized'!$B$2:$B$305,B258,'02c_AI_CSP_Normalized'!$C$2:$C$305,C258,'02c_AI_CSP_Normalized'!$D$2:$D$305,D258,'02c_AI_CSP_Normalized'!$E$2:$E$305,E258)</x:f>
        <x:v>796.416510342286</x:v>
      </x:c>
      <x:c r="I258" s="6" t="n">
        <x:f>SUMIFS('02b_CSP_Accelerator_Mix'!$H$2:$H$573,'02b_CSP_Accelerator_Mix'!$B$2:$B$573,B258,'02b_CSP_Accelerator_Mix'!$C$2:$C$573,E258,'02b_CSP_Accelerator_Mix'!$D$2:$D$573,D258,'02b_CSP_Accelerator_Mix'!$E$2:$E$573,F258)</x:f>
        <x:v>0.85219119</x:v>
      </x:c>
      <x:c r="J258" s="28" t="n">
        <x:f>H258*I258</x:f>
        <x:v>678.69913368424</x:v>
      </x:c>
      <x:c r="K258" s="8" t="n">
        <x:f>IFERROR(INDEX('02x_Accelerator_Catalog'!$D$2:$D$11,MATCH(F258,'02x_Accelerator_Catalog'!$B$2:$B$11,0)),"")</x:f>
        <x:v>2.17</x:v>
      </x:c>
      <x:c r="L258" s="7" t="n">
        <x:f>IF(K258&gt;0,J258*1000/K258,"")</x:f>
        <x:v>312764.5777346729</x:v>
      </x:c>
      <x:c r="M258" s="5" t="inlineStr">
        <x:is>
          <x:t xml:space="preserve">epoch_csp_chip_quantity_latest</x:t>
        </x:is>
      </x:c>
      <x:c r="N258" s="5" t="inlineStr">
        <x:is>
          <x:t xml:space="preserve">Extensible long-format output: add a new accelerator row in 02b and map it in 02x_Accelerator_Catalog to extend this table.</x:t>
        </x:is>
      </x:c>
    </x:row>
    <x:row r="259">
      <x:c r="A259" s="5" t="str">
        <x:f>B259&amp;"|"&amp;C259&amp;"|"&amp;D259&amp;"|"&amp;E259&amp;"|"&amp;F259</x:f>
        <x:v>Bear|Microsoft|2027|Microsoft|H100/H200/A100 class</x:v>
      </x:c>
      <x:c r="B259" s="5" t="inlineStr">
        <x:is>
          <x:t xml:space="preserve">Bear</x:t>
        </x:is>
      </x:c>
      <x:c r="C259" s="5" t="inlineStr">
        <x:is>
          <x:t xml:space="preserve">Microsoft</x:t>
        </x:is>
      </x:c>
      <x:c r="D259" s="5" t="n">
        <x:v>2027</x:v>
      </x:c>
      <x:c r="E259" s="5" t="inlineStr">
        <x:is>
          <x:t xml:space="preserve">Microsoft</x:t>
        </x:is>
      </x:c>
      <x:c r="F259" s="5" t="inlineStr">
        <x:is>
          <x:t xml:space="preserve">H100/H200/A100 class</x:t>
        </x:is>
      </x:c>
      <x:c r="G259" s="5" t="str">
        <x:f>IFERROR(INDEX('02x_Accelerator_Catalog'!$C$2:$C$11,MATCH(F259,'02x_Accelerator_Catalog'!$B$2:$B$11,0)),"purpose_or_unbenchmarked")</x:f>
        <x:v>h200_reference</x:v>
      </x:c>
      <x:c r="H259" s="28" t="n">
        <x:f>SUMIFS('02c_AI_CSP_Normalized'!$N$2:$N$305,'02c_AI_CSP_Normalized'!$B$2:$B$305,B259,'02c_AI_CSP_Normalized'!$C$2:$C$305,C259,'02c_AI_CSP_Normalized'!$D$2:$D$305,D259,'02c_AI_CSP_Normalized'!$E$2:$E$305,E259)</x:f>
        <x:v>796.416510342286</x:v>
      </x:c>
      <x:c r="I259" s="6" t="n">
        <x:f>SUMIFS('02b_CSP_Accelerator_Mix'!$H$2:$H$573,'02b_CSP_Accelerator_Mix'!$B$2:$B$573,B259,'02b_CSP_Accelerator_Mix'!$C$2:$C$573,E259,'02b_CSP_Accelerator_Mix'!$D$2:$D$573,D259,'02b_CSP_Accelerator_Mix'!$E$2:$E$573,F259)</x:f>
        <x:v>0.14780881</x:v>
      </x:c>
      <x:c r="J259" s="28" t="n">
        <x:f>H259*I259</x:f>
        <x:v>117.71737665804599</x:v>
      </x:c>
      <x:c r="K259" s="8" t="n">
        <x:f>IFERROR(INDEX('02x_Accelerator_Catalog'!$D$2:$D$11,MATCH(F259,'02x_Accelerator_Catalog'!$B$2:$B$11,0)),"")</x:f>
        <x:v>1.73</x:v>
      </x:c>
      <x:c r="L259" s="7" t="n">
        <x:f>IF(K259&gt;0,J259*1000/K259,"")</x:f>
        <x:v>68044.7263919341</x:v>
      </x:c>
      <x:c r="M259" s="5" t="inlineStr">
        <x:is>
          <x:t xml:space="preserve">epoch_csp_chip_quantity_latest</x:t>
        </x:is>
      </x:c>
      <x:c r="N259" s="5" t="inlineStr">
        <x:is>
          <x:t xml:space="preserve">Extensible long-format output: add a new accelerator row in 02b and map it in 02x_Accelerator_Catalog to extend this table.</x:t>
        </x:is>
      </x:c>
    </x:row>
    <x:row r="260">
      <x:c r="A260" s="5" t="str">
        <x:f>B260&amp;"|"&amp;C260&amp;"|"&amp;D260&amp;"|"&amp;E260&amp;"|"&amp;F260</x:f>
        <x:v>Base|Microsoft|2027|Microsoft|B200/B300 class</x:v>
      </x:c>
      <x:c r="B260" s="5" t="inlineStr">
        <x:is>
          <x:t xml:space="preserve">Base</x:t>
        </x:is>
      </x:c>
      <x:c r="C260" s="5" t="inlineStr">
        <x:is>
          <x:t xml:space="preserve">Microsoft</x:t>
        </x:is>
      </x:c>
      <x:c r="D260" s="5" t="n">
        <x:v>2027</x:v>
      </x:c>
      <x:c r="E260" s="5" t="inlineStr">
        <x:is>
          <x:t xml:space="preserve">Microsoft</x:t>
        </x:is>
      </x:c>
      <x:c r="F260" s="5" t="inlineStr">
        <x:is>
          <x:t xml:space="preserve">B200/B300 class</x:t>
        </x:is>
      </x:c>
      <x:c r="G260" s="5" t="str">
        <x:f>IFERROR(INDEX('02x_Accelerator_Catalog'!$C$2:$C$11,MATCH(F260,'02x_Accelerator_Catalog'!$B$2:$B$11,0)),"purpose_or_unbenchmarked")</x:f>
        <x:v>b200_reference</x:v>
      </x:c>
      <x:c r="H260" s="28" t="n">
        <x:f>SUMIFS('02c_AI_CSP_Normalized'!$N$2:$N$305,'02c_AI_CSP_Normalized'!$B$2:$B$305,B260,'02c_AI_CSP_Normalized'!$C$2:$C$305,C260,'02c_AI_CSP_Normalized'!$D$2:$D$305,D260,'02c_AI_CSP_Normalized'!$E$2:$E$305,E260)</x:f>
        <x:v>1054.3907817149625</x:v>
      </x:c>
      <x:c r="I260" s="6" t="n">
        <x:f>SUMIFS('02b_CSP_Accelerator_Mix'!$H$2:$H$573,'02b_CSP_Accelerator_Mix'!$B$2:$B$573,B260,'02b_CSP_Accelerator_Mix'!$C$2:$C$573,E260,'02b_CSP_Accelerator_Mix'!$D$2:$D$573,D260,'02b_CSP_Accelerator_Mix'!$E$2:$E$573,F260)</x:f>
        <x:v>0.85219119</x:v>
      </x:c>
      <x:c r="J260" s="28" t="n">
        <x:f>H260*I260</x:f>
        <x:v>898.542534994704</x:v>
      </x:c>
      <x:c r="K260" s="8" t="n">
        <x:f>IFERROR(INDEX('02x_Accelerator_Catalog'!$D$2:$D$11,MATCH(F260,'02x_Accelerator_Catalog'!$B$2:$B$11,0)),"")</x:f>
        <x:v>2.17</x:v>
      </x:c>
      <x:c r="L260" s="7" t="n">
        <x:f>IF(K260&gt;0,J260*1000/K260,"")</x:f>
        <x:v>414074.9009192185</x:v>
      </x:c>
      <x:c r="M260" s="5" t="inlineStr">
        <x:is>
          <x:t xml:space="preserve">epoch_csp_chip_quantity_latest</x:t>
        </x:is>
      </x:c>
      <x:c r="N260" s="5" t="inlineStr">
        <x:is>
          <x:t xml:space="preserve">Extensible long-format output: add a new accelerator row in 02b and map it in 02x_Accelerator_Catalog to extend this table.</x:t>
        </x:is>
      </x:c>
    </x:row>
    <x:row r="261">
      <x:c r="A261" s="5" t="str">
        <x:f>B261&amp;"|"&amp;C261&amp;"|"&amp;D261&amp;"|"&amp;E261&amp;"|"&amp;F261</x:f>
        <x:v>Base|Microsoft|2027|Microsoft|H100/H200/A100 class</x:v>
      </x:c>
      <x:c r="B261" s="5" t="inlineStr">
        <x:is>
          <x:t xml:space="preserve">Base</x:t>
        </x:is>
      </x:c>
      <x:c r="C261" s="5" t="inlineStr">
        <x:is>
          <x:t xml:space="preserve">Microsoft</x:t>
        </x:is>
      </x:c>
      <x:c r="D261" s="5" t="n">
        <x:v>2027</x:v>
      </x:c>
      <x:c r="E261" s="5" t="inlineStr">
        <x:is>
          <x:t xml:space="preserve">Microsoft</x:t>
        </x:is>
      </x:c>
      <x:c r="F261" s="5" t="inlineStr">
        <x:is>
          <x:t xml:space="preserve">H100/H200/A100 class</x:t>
        </x:is>
      </x:c>
      <x:c r="G261" s="5" t="str">
        <x:f>IFERROR(INDEX('02x_Accelerator_Catalog'!$C$2:$C$11,MATCH(F261,'02x_Accelerator_Catalog'!$B$2:$B$11,0)),"purpose_or_unbenchmarked")</x:f>
        <x:v>h200_reference</x:v>
      </x:c>
      <x:c r="H261" s="28" t="n">
        <x:f>SUMIFS('02c_AI_CSP_Normalized'!$N$2:$N$305,'02c_AI_CSP_Normalized'!$B$2:$B$305,B261,'02c_AI_CSP_Normalized'!$C$2:$C$305,C261,'02c_AI_CSP_Normalized'!$D$2:$D$305,D261,'02c_AI_CSP_Normalized'!$E$2:$E$305,E261)</x:f>
        <x:v>1054.3907817149625</x:v>
      </x:c>
      <x:c r="I261" s="6" t="n">
        <x:f>SUMIFS('02b_CSP_Accelerator_Mix'!$H$2:$H$573,'02b_CSP_Accelerator_Mix'!$B$2:$B$573,B261,'02b_CSP_Accelerator_Mix'!$C$2:$C$573,E261,'02b_CSP_Accelerator_Mix'!$D$2:$D$573,D261,'02b_CSP_Accelerator_Mix'!$E$2:$E$573,F261)</x:f>
        <x:v>0.14780881</x:v>
      </x:c>
      <x:c r="J261" s="28" t="n">
        <x:f>H261*I261</x:f>
        <x:v>155.84824672025837</x:v>
      </x:c>
      <x:c r="K261" s="8" t="n">
        <x:f>IFERROR(INDEX('02x_Accelerator_Catalog'!$D$2:$D$11,MATCH(F261,'02x_Accelerator_Catalog'!$B$2:$B$11,0)),"")</x:f>
        <x:v>1.73</x:v>
      </x:c>
      <x:c r="L261" s="7" t="n">
        <x:f>IF(K261&gt;0,J261*1000/K261,"")</x:f>
        <x:v>90085.6917458141</x:v>
      </x:c>
      <x:c r="M261" s="5" t="inlineStr">
        <x:is>
          <x:t xml:space="preserve">epoch_csp_chip_quantity_latest</x:t>
        </x:is>
      </x:c>
      <x:c r="N261" s="5" t="inlineStr">
        <x:is>
          <x:t xml:space="preserve">Extensible long-format output: add a new accelerator row in 02b and map it in 02x_Accelerator_Catalog to extend this table.</x:t>
        </x:is>
      </x:c>
    </x:row>
    <x:row r="262">
      <x:c r="A262" s="5" t="str">
        <x:f>B262&amp;"|"&amp;C262&amp;"|"&amp;D262&amp;"|"&amp;E262&amp;"|"&amp;F262</x:f>
        <x:v>Bull|Microsoft|2027|Microsoft|B200/B300 class</x:v>
      </x:c>
      <x:c r="B262" s="5" t="inlineStr">
        <x:is>
          <x:t xml:space="preserve">Bull</x:t>
        </x:is>
      </x:c>
      <x:c r="C262" s="5" t="inlineStr">
        <x:is>
          <x:t xml:space="preserve">Microsoft</x:t>
        </x:is>
      </x:c>
      <x:c r="D262" s="5" t="n">
        <x:v>2027</x:v>
      </x:c>
      <x:c r="E262" s="5" t="inlineStr">
        <x:is>
          <x:t xml:space="preserve">Microsoft</x:t>
        </x:is>
      </x:c>
      <x:c r="F262" s="5" t="inlineStr">
        <x:is>
          <x:t xml:space="preserve">B200/B300 class</x:t>
        </x:is>
      </x:c>
      <x:c r="G262" s="5" t="str">
        <x:f>IFERROR(INDEX('02x_Accelerator_Catalog'!$C$2:$C$11,MATCH(F262,'02x_Accelerator_Catalog'!$B$2:$B$11,0)),"purpose_or_unbenchmarked")</x:f>
        <x:v>b200_reference</x:v>
      </x:c>
      <x:c r="H262" s="28" t="n">
        <x:f>SUMIFS('02c_AI_CSP_Normalized'!$N$2:$N$305,'02c_AI_CSP_Normalized'!$B$2:$B$305,B262,'02c_AI_CSP_Normalized'!$C$2:$C$305,C262,'02c_AI_CSP_Normalized'!$D$2:$D$305,D262,'02c_AI_CSP_Normalized'!$E$2:$E$305,E262)</x:f>
        <x:v>1251.6115489837618</x:v>
      </x:c>
      <x:c r="I262" s="6" t="n">
        <x:f>SUMIFS('02b_CSP_Accelerator_Mix'!$H$2:$H$573,'02b_CSP_Accelerator_Mix'!$B$2:$B$573,B262,'02b_CSP_Accelerator_Mix'!$C$2:$C$573,E262,'02b_CSP_Accelerator_Mix'!$D$2:$D$573,D262,'02b_CSP_Accelerator_Mix'!$E$2:$E$573,F262)</x:f>
        <x:v>0.85219119</x:v>
      </x:c>
      <x:c r="J262" s="28" t="n">
        <x:f>H262*I262</x:f>
        <x:v>1066.6123353462153</x:v>
      </x:c>
      <x:c r="K262" s="8" t="n">
        <x:f>IFERROR(INDEX('02x_Accelerator_Catalog'!$D$2:$D$11,MATCH(F262,'02x_Accelerator_Catalog'!$B$2:$B$11,0)),"")</x:f>
        <x:v>2.17</x:v>
      </x:c>
      <x:c r="L262" s="7" t="n">
        <x:f>IF(K262&gt;0,J262*1000/K262,"")</x:f>
        <x:v>491526.42181853246</x:v>
      </x:c>
      <x:c r="M262" s="5" t="inlineStr">
        <x:is>
          <x:t xml:space="preserve">epoch_csp_chip_quantity_latest</x:t>
        </x:is>
      </x:c>
      <x:c r="N262" s="5" t="inlineStr">
        <x:is>
          <x:t xml:space="preserve">Extensible long-format output: add a new accelerator row in 02b and map it in 02x_Accelerator_Catalog to extend this table.</x:t>
        </x:is>
      </x:c>
    </x:row>
    <x:row r="263">
      <x:c r="A263" s="5" t="str">
        <x:f>B263&amp;"|"&amp;C263&amp;"|"&amp;D263&amp;"|"&amp;E263&amp;"|"&amp;F263</x:f>
        <x:v>Bull|Microsoft|2027|Microsoft|H100/H200/A100 class</x:v>
      </x:c>
      <x:c r="B263" s="5" t="inlineStr">
        <x:is>
          <x:t xml:space="preserve">Bull</x:t>
        </x:is>
      </x:c>
      <x:c r="C263" s="5" t="inlineStr">
        <x:is>
          <x:t xml:space="preserve">Microsoft</x:t>
        </x:is>
      </x:c>
      <x:c r="D263" s="5" t="n">
        <x:v>2027</x:v>
      </x:c>
      <x:c r="E263" s="5" t="inlineStr">
        <x:is>
          <x:t xml:space="preserve">Microsoft</x:t>
        </x:is>
      </x:c>
      <x:c r="F263" s="5" t="inlineStr">
        <x:is>
          <x:t xml:space="preserve">H100/H200/A100 class</x:t>
        </x:is>
      </x:c>
      <x:c r="G263" s="5" t="str">
        <x:f>IFERROR(INDEX('02x_Accelerator_Catalog'!$C$2:$C$11,MATCH(F263,'02x_Accelerator_Catalog'!$B$2:$B$11,0)),"purpose_or_unbenchmarked")</x:f>
        <x:v>h200_reference</x:v>
      </x:c>
      <x:c r="H263" s="28" t="n">
        <x:f>SUMIFS('02c_AI_CSP_Normalized'!$N$2:$N$305,'02c_AI_CSP_Normalized'!$B$2:$B$305,B263,'02c_AI_CSP_Normalized'!$C$2:$C$305,C263,'02c_AI_CSP_Normalized'!$D$2:$D$305,D263,'02c_AI_CSP_Normalized'!$E$2:$E$305,E263)</x:f>
        <x:v>1251.6115489837618</x:v>
      </x:c>
      <x:c r="I263" s="6" t="n">
        <x:f>SUMIFS('02b_CSP_Accelerator_Mix'!$H$2:$H$573,'02b_CSP_Accelerator_Mix'!$B$2:$B$573,B263,'02b_CSP_Accelerator_Mix'!$C$2:$C$573,E263,'02b_CSP_Accelerator_Mix'!$D$2:$D$573,D263,'02b_CSP_Accelerator_Mix'!$E$2:$E$573,F263)</x:f>
        <x:v>0.14780881</x:v>
      </x:c>
      <x:c r="J263" s="28" t="n">
        <x:f>H263*I263</x:f>
        <x:v>184.99921363754657</x:v>
      </x:c>
      <x:c r="K263" s="8" t="n">
        <x:f>IFERROR(INDEX('02x_Accelerator_Catalog'!$D$2:$D$11,MATCH(F263,'02x_Accelerator_Catalog'!$B$2:$B$11,0)),"")</x:f>
        <x:v>1.73</x:v>
      </x:c>
      <x:c r="L263" s="7" t="n">
        <x:f>IF(K263&gt;0,J263*1000/K263,"")</x:f>
        <x:v>106935.96164020033</x:v>
      </x:c>
      <x:c r="M263" s="5" t="inlineStr">
        <x:is>
          <x:t xml:space="preserve">epoch_csp_chip_quantity_latest</x:t>
        </x:is>
      </x:c>
      <x:c r="N263" s="5" t="inlineStr">
        <x:is>
          <x:t xml:space="preserve">Extensible long-format output: add a new accelerator row in 02b and map it in 02x_Accelerator_Catalog to extend this table.</x:t>
        </x:is>
      </x:c>
    </x:row>
    <x:row r="264">
      <x:c r="A264" s="5" t="str">
        <x:f>B264&amp;"|"&amp;C264&amp;"|"&amp;D264&amp;"|"&amp;E264&amp;"|"&amp;F264</x:f>
        <x:v>Grid-Constrained / Efficiency-Upside|Microsoft|2027|Microsoft|B200/B300 class</x:v>
      </x:c>
      <x:c r="B264" s="5" t="inlineStr">
        <x:is>
          <x:t xml:space="preserve">Grid-Constrained / Efficiency-Upside</x:t>
        </x:is>
      </x:c>
      <x:c r="C264" s="5" t="inlineStr">
        <x:is>
          <x:t xml:space="preserve">Microsoft</x:t>
        </x:is>
      </x:c>
      <x:c r="D264" s="5" t="n">
        <x:v>2027</x:v>
      </x:c>
      <x:c r="E264" s="5" t="inlineStr">
        <x:is>
          <x:t xml:space="preserve">Microsoft</x:t>
        </x:is>
      </x:c>
      <x:c r="F264" s="5" t="inlineStr">
        <x:is>
          <x:t xml:space="preserve">B200/B300 class</x:t>
        </x:is>
      </x:c>
      <x:c r="G264" s="5" t="str">
        <x:f>IFERROR(INDEX('02x_Accelerator_Catalog'!$C$2:$C$11,MATCH(F264,'02x_Accelerator_Catalog'!$B$2:$B$11,0)),"purpose_or_unbenchmarked")</x:f>
        <x:v>b200_reference</x:v>
      </x:c>
      <x:c r="H264" s="28" t="n">
        <x:f>SUMIFS('02c_AI_CSP_Normalized'!$N$2:$N$305,'02c_AI_CSP_Normalized'!$B$2:$B$305,B264,'02c_AI_CSP_Normalized'!$C$2:$C$305,C264,'02c_AI_CSP_Normalized'!$D$2:$D$305,D264,'02c_AI_CSP_Normalized'!$E$2:$E$305,E264)</x:f>
        <x:v>922.5919379772818</x:v>
      </x:c>
      <x:c r="I264" s="6" t="n">
        <x:f>SUMIFS('02b_CSP_Accelerator_Mix'!$H$2:$H$573,'02b_CSP_Accelerator_Mix'!$B$2:$B$573,B264,'02b_CSP_Accelerator_Mix'!$C$2:$C$573,E264,'02b_CSP_Accelerator_Mix'!$D$2:$D$573,D264,'02b_CSP_Accelerator_Mix'!$E$2:$E$573,F264)</x:f>
        <x:v>0.85219119</x:v>
      </x:c>
      <x:c r="J264" s="28" t="n">
        <x:f>H264*I264</x:f>
        <x:v>786.2247215092659</x:v>
      </x:c>
      <x:c r="K264" s="8" t="n">
        <x:f>IFERROR(INDEX('02x_Accelerator_Catalog'!$D$2:$D$11,MATCH(F264,'02x_Accelerator_Catalog'!$B$2:$B$11,0)),"")</x:f>
        <x:v>2.17</x:v>
      </x:c>
      <x:c r="L264" s="7" t="n">
        <x:f>IF(K264&gt;0,J264*1000/K264,"")</x:f>
        <x:v>362315.5398660212</x:v>
      </x:c>
      <x:c r="M264" s="5" t="inlineStr">
        <x:is>
          <x:t xml:space="preserve">epoch_csp_chip_quantity_latest</x:t>
        </x:is>
      </x:c>
      <x:c r="N264" s="5" t="inlineStr">
        <x:is>
          <x:t xml:space="preserve">Extensible long-format output: add a new accelerator row in 02b and map it in 02x_Accelerator_Catalog to extend this table.</x:t>
        </x:is>
      </x:c>
    </x:row>
    <x:row r="265">
      <x:c r="A265" s="5" t="str">
        <x:f>B265&amp;"|"&amp;C265&amp;"|"&amp;D265&amp;"|"&amp;E265&amp;"|"&amp;F265</x:f>
        <x:v>Grid-Constrained / Efficiency-Upside|Microsoft|2027|Microsoft|H100/H200/A100 class</x:v>
      </x:c>
      <x:c r="B265" s="5" t="inlineStr">
        <x:is>
          <x:t xml:space="preserve">Grid-Constrained / Efficiency-Upside</x:t>
        </x:is>
      </x:c>
      <x:c r="C265" s="5" t="inlineStr">
        <x:is>
          <x:t xml:space="preserve">Microsoft</x:t>
        </x:is>
      </x:c>
      <x:c r="D265" s="5" t="n">
        <x:v>2027</x:v>
      </x:c>
      <x:c r="E265" s="5" t="inlineStr">
        <x:is>
          <x:t xml:space="preserve">Microsoft</x:t>
        </x:is>
      </x:c>
      <x:c r="F265" s="5" t="inlineStr">
        <x:is>
          <x:t xml:space="preserve">H100/H200/A100 class</x:t>
        </x:is>
      </x:c>
      <x:c r="G265" s="5" t="str">
        <x:f>IFERROR(INDEX('02x_Accelerator_Catalog'!$C$2:$C$11,MATCH(F265,'02x_Accelerator_Catalog'!$B$2:$B$11,0)),"purpose_or_unbenchmarked")</x:f>
        <x:v>h200_reference</x:v>
      </x:c>
      <x:c r="H265" s="28" t="n">
        <x:f>SUMIFS('02c_AI_CSP_Normalized'!$N$2:$N$305,'02c_AI_CSP_Normalized'!$B$2:$B$305,B265,'02c_AI_CSP_Normalized'!$C$2:$C$305,C265,'02c_AI_CSP_Normalized'!$D$2:$D$305,D265,'02c_AI_CSP_Normalized'!$E$2:$E$305,E265)</x:f>
        <x:v>922.5919379772818</x:v>
      </x:c>
      <x:c r="I265" s="6" t="n">
        <x:f>SUMIFS('02b_CSP_Accelerator_Mix'!$H$2:$H$573,'02b_CSP_Accelerator_Mix'!$B$2:$B$573,B265,'02b_CSP_Accelerator_Mix'!$C$2:$C$573,E265,'02b_CSP_Accelerator_Mix'!$D$2:$D$573,D265,'02b_CSP_Accelerator_Mix'!$E$2:$E$573,F265)</x:f>
        <x:v>0.14780881</x:v>
      </x:c>
      <x:c r="J265" s="28" t="n">
        <x:f>H265*I265</x:f>
        <x:v>136.36721646801584</x:v>
      </x:c>
      <x:c r="K265" s="8" t="n">
        <x:f>IFERROR(INDEX('02x_Accelerator_Catalog'!$D$2:$D$11,MATCH(F265,'02x_Accelerator_Catalog'!$B$2:$B$11,0)),"")</x:f>
        <x:v>1.73</x:v>
      </x:c>
      <x:c r="L265" s="7" t="n">
        <x:f>IF(K265&gt;0,J265*1000/K265,"")</x:f>
        <x:v>78824.98061735019</x:v>
      </x:c>
      <x:c r="M265" s="5" t="inlineStr">
        <x:is>
          <x:t xml:space="preserve">epoch_csp_chip_quantity_latest</x:t>
        </x:is>
      </x:c>
      <x:c r="N265" s="5" t="inlineStr">
        <x:is>
          <x:t xml:space="preserve">Extensible long-format output: add a new accelerator row in 02b and map it in 02x_Accelerator_Catalog to extend this table.</x:t>
        </x:is>
      </x:c>
    </x:row>
    <x:row r="266">
      <x:c r="A266" s="5" t="str">
        <x:f>B266&amp;"|"&amp;C266&amp;"|"&amp;D266&amp;"|"&amp;E266&amp;"|"&amp;F266</x:f>
        <x:v>Bear|Microsoft|2028|Microsoft|B200/B300 class</x:v>
      </x:c>
      <x:c r="B266" s="5" t="inlineStr">
        <x:is>
          <x:t xml:space="preserve">Bear</x:t>
        </x:is>
      </x:c>
      <x:c r="C266" s="5" t="inlineStr">
        <x:is>
          <x:t xml:space="preserve">Microsoft</x:t>
        </x:is>
      </x:c>
      <x:c r="D266" s="5" t="n">
        <x:v>2028</x:v>
      </x:c>
      <x:c r="E266" s="5" t="inlineStr">
        <x:is>
          <x:t xml:space="preserve">Microsoft</x:t>
        </x:is>
      </x:c>
      <x:c r="F266" s="5" t="inlineStr">
        <x:is>
          <x:t xml:space="preserve">B200/B300 class</x:t>
        </x:is>
      </x:c>
      <x:c r="G266" s="5" t="str">
        <x:f>IFERROR(INDEX('02x_Accelerator_Catalog'!$C$2:$C$11,MATCH(F266,'02x_Accelerator_Catalog'!$B$2:$B$11,0)),"purpose_or_unbenchmarked")</x:f>
        <x:v>b200_reference</x:v>
      </x:c>
      <x:c r="H266" s="28" t="n">
        <x:f>SUMIFS('02c_AI_CSP_Normalized'!$N$2:$N$305,'02c_AI_CSP_Normalized'!$B$2:$B$305,B266,'02c_AI_CSP_Normalized'!$C$2:$C$305,C266,'02c_AI_CSP_Normalized'!$D$2:$D$305,D266,'02c_AI_CSP_Normalized'!$E$2:$E$305,E266)</x:f>
        <x:v>1249.5841468007573</x:v>
      </x:c>
      <x:c r="I266" s="6" t="n">
        <x:f>SUMIFS('02b_CSP_Accelerator_Mix'!$H$2:$H$573,'02b_CSP_Accelerator_Mix'!$B$2:$B$573,B266,'02b_CSP_Accelerator_Mix'!$C$2:$C$573,E266,'02b_CSP_Accelerator_Mix'!$D$2:$D$573,D266,'02b_CSP_Accelerator_Mix'!$E$2:$E$573,F266)</x:f>
        <x:v>0.94226297</x:v>
      </x:c>
      <x:c r="J266" s="28" t="n">
        <x:f>H266*I266</x:f>
        <x:v>1177.4368694293976</x:v>
      </x:c>
      <x:c r="K266" s="8" t="n">
        <x:f>IFERROR(INDEX('02x_Accelerator_Catalog'!$D$2:$D$11,MATCH(F266,'02x_Accelerator_Catalog'!$B$2:$B$11,0)),"")</x:f>
        <x:v>2.17</x:v>
      </x:c>
      <x:c r="L266" s="7" t="n">
        <x:f>IF(K266&gt;0,J266*1000/K266,"")</x:f>
        <x:v>542597.63568175</x:v>
      </x:c>
      <x:c r="M266" s="5" t="inlineStr">
        <x:is>
          <x:t xml:space="preserve">epoch_csp_chip_quantity_latest</x:t>
        </x:is>
      </x:c>
      <x:c r="N266" s="5" t="inlineStr">
        <x:is>
          <x:t xml:space="preserve">Extensible long-format output: add a new accelerator row in 02b and map it in 02x_Accelerator_Catalog to extend this table.</x:t>
        </x:is>
      </x:c>
    </x:row>
    <x:row r="267">
      <x:c r="A267" s="5" t="str">
        <x:f>B267&amp;"|"&amp;C267&amp;"|"&amp;D267&amp;"|"&amp;E267&amp;"|"&amp;F267</x:f>
        <x:v>Bear|Microsoft|2028|Microsoft|H100/H200/A100 class</x:v>
      </x:c>
      <x:c r="B267" s="5" t="inlineStr">
        <x:is>
          <x:t xml:space="preserve">Bear</x:t>
        </x:is>
      </x:c>
      <x:c r="C267" s="5" t="inlineStr">
        <x:is>
          <x:t xml:space="preserve">Microsoft</x:t>
        </x:is>
      </x:c>
      <x:c r="D267" s="5" t="n">
        <x:v>2028</x:v>
      </x:c>
      <x:c r="E267" s="5" t="inlineStr">
        <x:is>
          <x:t xml:space="preserve">Microsoft</x:t>
        </x:is>
      </x:c>
      <x:c r="F267" s="5" t="inlineStr">
        <x:is>
          <x:t xml:space="preserve">H100/H200/A100 class</x:t>
        </x:is>
      </x:c>
      <x:c r="G267" s="5" t="str">
        <x:f>IFERROR(INDEX('02x_Accelerator_Catalog'!$C$2:$C$11,MATCH(F267,'02x_Accelerator_Catalog'!$B$2:$B$11,0)),"purpose_or_unbenchmarked")</x:f>
        <x:v>h200_reference</x:v>
      </x:c>
      <x:c r="H267" s="28" t="n">
        <x:f>SUMIFS('02c_AI_CSP_Normalized'!$N$2:$N$305,'02c_AI_CSP_Normalized'!$B$2:$B$305,B267,'02c_AI_CSP_Normalized'!$C$2:$C$305,C267,'02c_AI_CSP_Normalized'!$D$2:$D$305,D267,'02c_AI_CSP_Normalized'!$E$2:$E$305,E267)</x:f>
        <x:v>1249.5841468007573</x:v>
      </x:c>
      <x:c r="I267" s="6" t="n">
        <x:f>SUMIFS('02b_CSP_Accelerator_Mix'!$H$2:$H$573,'02b_CSP_Accelerator_Mix'!$B$2:$B$573,B267,'02b_CSP_Accelerator_Mix'!$C$2:$C$573,E267,'02b_CSP_Accelerator_Mix'!$D$2:$D$573,D267,'02b_CSP_Accelerator_Mix'!$E$2:$E$573,F267)</x:f>
        <x:v>0.05773703</x:v>
      </x:c>
      <x:c r="J267" s="28" t="n">
        <x:f>H267*I267</x:f>
        <x:v>72.14727737135972</x:v>
      </x:c>
      <x:c r="K267" s="8" t="n">
        <x:f>IFERROR(INDEX('02x_Accelerator_Catalog'!$D$2:$D$11,MATCH(F267,'02x_Accelerator_Catalog'!$B$2:$B$11,0)),"")</x:f>
        <x:v>1.73</x:v>
      </x:c>
      <x:c r="L267" s="7" t="n">
        <x:f>IF(K267&gt;0,J267*1000/K267,"")</x:f>
        <x:v>41703.62853835822</x:v>
      </x:c>
      <x:c r="M267" s="5" t="inlineStr">
        <x:is>
          <x:t xml:space="preserve">epoch_csp_chip_quantity_latest</x:t>
        </x:is>
      </x:c>
      <x:c r="N267" s="5" t="inlineStr">
        <x:is>
          <x:t xml:space="preserve">Extensible long-format output: add a new accelerator row in 02b and map it in 02x_Accelerator_Catalog to extend this table.</x:t>
        </x:is>
      </x:c>
    </x:row>
    <x:row r="268">
      <x:c r="A268" s="5" t="str">
        <x:f>B268&amp;"|"&amp;C268&amp;"|"&amp;D268&amp;"|"&amp;E268&amp;"|"&amp;F268</x:f>
        <x:v>Base|Microsoft|2028|Microsoft|B200/B300 class</x:v>
      </x:c>
      <x:c r="B268" s="5" t="inlineStr">
        <x:is>
          <x:t xml:space="preserve">Base</x:t>
        </x:is>
      </x:c>
      <x:c r="C268" s="5" t="inlineStr">
        <x:is>
          <x:t xml:space="preserve">Microsoft</x:t>
        </x:is>
      </x:c>
      <x:c r="D268" s="5" t="n">
        <x:v>2028</x:v>
      </x:c>
      <x:c r="E268" s="5" t="inlineStr">
        <x:is>
          <x:t xml:space="preserve">Microsoft</x:t>
        </x:is>
      </x:c>
      <x:c r="F268" s="5" t="inlineStr">
        <x:is>
          <x:t xml:space="preserve">B200/B300 class</x:t>
        </x:is>
      </x:c>
      <x:c r="G268" s="5" t="str">
        <x:f>IFERROR(INDEX('02x_Accelerator_Catalog'!$C$2:$C$11,MATCH(F268,'02x_Accelerator_Catalog'!$B$2:$B$11,0)),"purpose_or_unbenchmarked")</x:f>
        <x:v>b200_reference</x:v>
      </x:c>
      <x:c r="H268" s="28" t="n">
        <x:f>SUMIFS('02c_AI_CSP_Normalized'!$N$2:$N$305,'02c_AI_CSP_Normalized'!$B$2:$B$305,B268,'02c_AI_CSP_Normalized'!$C$2:$C$305,C268,'02c_AI_CSP_Normalized'!$D$2:$D$305,D268,'02c_AI_CSP_Normalized'!$E$2:$E$305,E268)</x:f>
        <x:v>1686.5234641437887</x:v>
      </x:c>
      <x:c r="I268" s="6" t="n">
        <x:f>SUMIFS('02b_CSP_Accelerator_Mix'!$H$2:$H$573,'02b_CSP_Accelerator_Mix'!$B$2:$B$573,B268,'02b_CSP_Accelerator_Mix'!$C$2:$C$573,E268,'02b_CSP_Accelerator_Mix'!$D$2:$D$573,D268,'02b_CSP_Accelerator_Mix'!$E$2:$E$573,F268)</x:f>
        <x:v>0.94226297</x:v>
      </x:c>
      <x:c r="J268" s="28" t="n">
        <x:f>H268*I268</x:f>
        <x:v>1589.148608298815</x:v>
      </x:c>
      <x:c r="K268" s="8" t="n">
        <x:f>IFERROR(INDEX('02x_Accelerator_Catalog'!$D$2:$D$11,MATCH(F268,'02x_Accelerator_Catalog'!$B$2:$B$11,0)),"")</x:f>
        <x:v>2.17</x:v>
      </x:c>
      <x:c r="L268" s="7" t="n">
        <x:f>IF(K268&gt;0,J268*1000/K268,"")</x:f>
        <x:v>732326.5476031405</x:v>
      </x:c>
      <x:c r="M268" s="5" t="inlineStr">
        <x:is>
          <x:t xml:space="preserve">epoch_csp_chip_quantity_latest</x:t>
        </x:is>
      </x:c>
      <x:c r="N268" s="5" t="inlineStr">
        <x:is>
          <x:t xml:space="preserve">Extensible long-format output: add a new accelerator row in 02b and map it in 02x_Accelerator_Catalog to extend this table.</x:t>
        </x:is>
      </x:c>
    </x:row>
    <x:row r="269">
      <x:c r="A269" s="5" t="str">
        <x:f>B269&amp;"|"&amp;C269&amp;"|"&amp;D269&amp;"|"&amp;E269&amp;"|"&amp;F269</x:f>
        <x:v>Base|Microsoft|2028|Microsoft|H100/H200/A100 class</x:v>
      </x:c>
      <x:c r="B269" s="5" t="inlineStr">
        <x:is>
          <x:t xml:space="preserve">Base</x:t>
        </x:is>
      </x:c>
      <x:c r="C269" s="5" t="inlineStr">
        <x:is>
          <x:t xml:space="preserve">Microsoft</x:t>
        </x:is>
      </x:c>
      <x:c r="D269" s="5" t="n">
        <x:v>2028</x:v>
      </x:c>
      <x:c r="E269" s="5" t="inlineStr">
        <x:is>
          <x:t xml:space="preserve">Microsoft</x:t>
        </x:is>
      </x:c>
      <x:c r="F269" s="5" t="inlineStr">
        <x:is>
          <x:t xml:space="preserve">H100/H200/A100 class</x:t>
        </x:is>
      </x:c>
      <x:c r="G269" s="5" t="str">
        <x:f>IFERROR(INDEX('02x_Accelerator_Catalog'!$C$2:$C$11,MATCH(F269,'02x_Accelerator_Catalog'!$B$2:$B$11,0)),"purpose_or_unbenchmarked")</x:f>
        <x:v>h200_reference</x:v>
      </x:c>
      <x:c r="H269" s="28" t="n">
        <x:f>SUMIFS('02c_AI_CSP_Normalized'!$N$2:$N$305,'02c_AI_CSP_Normalized'!$B$2:$B$305,B269,'02c_AI_CSP_Normalized'!$C$2:$C$305,C269,'02c_AI_CSP_Normalized'!$D$2:$D$305,D269,'02c_AI_CSP_Normalized'!$E$2:$E$305,E269)</x:f>
        <x:v>1686.5234641437887</x:v>
      </x:c>
      <x:c r="I269" s="6" t="n">
        <x:f>SUMIFS('02b_CSP_Accelerator_Mix'!$H$2:$H$573,'02b_CSP_Accelerator_Mix'!$B$2:$B$573,B269,'02b_CSP_Accelerator_Mix'!$C$2:$C$573,E269,'02b_CSP_Accelerator_Mix'!$D$2:$D$573,D269,'02b_CSP_Accelerator_Mix'!$E$2:$E$573,F269)</x:f>
        <x:v>0.05773703</x:v>
      </x:c>
      <x:c r="J269" s="28" t="n">
        <x:f>H269*I269</x:f>
        <x:v>97.37485584497385</x:v>
      </x:c>
      <x:c r="K269" s="8" t="n">
        <x:f>IFERROR(INDEX('02x_Accelerator_Catalog'!$D$2:$D$11,MATCH(F269,'02x_Accelerator_Catalog'!$B$2:$B$11,0)),"")</x:f>
        <x:v>1.73</x:v>
      </x:c>
      <x:c r="L269" s="7" t="n">
        <x:f>IF(K269&gt;0,J269*1000/K269,"")</x:f>
        <x:v>56286.04384102535</x:v>
      </x:c>
      <x:c r="M269" s="5" t="inlineStr">
        <x:is>
          <x:t xml:space="preserve">epoch_csp_chip_quantity_latest</x:t>
        </x:is>
      </x:c>
      <x:c r="N269" s="5" t="inlineStr">
        <x:is>
          <x:t xml:space="preserve">Extensible long-format output: add a new accelerator row in 02b and map it in 02x_Accelerator_Catalog to extend this table.</x:t>
        </x:is>
      </x:c>
    </x:row>
    <x:row r="270">
      <x:c r="A270" s="5" t="str">
        <x:f>B270&amp;"|"&amp;C270&amp;"|"&amp;D270&amp;"|"&amp;E270&amp;"|"&amp;F270</x:f>
        <x:v>Bull|Microsoft|2028|Microsoft|B200/B300 class</x:v>
      </x:c>
      <x:c r="B270" s="5" t="inlineStr">
        <x:is>
          <x:t xml:space="preserve">Bull</x:t>
        </x:is>
      </x:c>
      <x:c r="C270" s="5" t="inlineStr">
        <x:is>
          <x:t xml:space="preserve">Microsoft</x:t>
        </x:is>
      </x:c>
      <x:c r="D270" s="5" t="n">
        <x:v>2028</x:v>
      </x:c>
      <x:c r="E270" s="5" t="inlineStr">
        <x:is>
          <x:t xml:space="preserve">Microsoft</x:t>
        </x:is>
      </x:c>
      <x:c r="F270" s="5" t="inlineStr">
        <x:is>
          <x:t xml:space="preserve">B200/B300 class</x:t>
        </x:is>
      </x:c>
      <x:c r="G270" s="5" t="str">
        <x:f>IFERROR(INDEX('02x_Accelerator_Catalog'!$C$2:$C$11,MATCH(F270,'02x_Accelerator_Catalog'!$B$2:$B$11,0)),"purpose_or_unbenchmarked")</x:f>
        <x:v>b200_reference</x:v>
      </x:c>
      <x:c r="H270" s="28" t="n">
        <x:f>SUMIFS('02c_AI_CSP_Normalized'!$N$2:$N$305,'02c_AI_CSP_Normalized'!$B$2:$B$305,B270,'02c_AI_CSP_Normalized'!$C$2:$C$305,C270,'02c_AI_CSP_Normalized'!$D$2:$D$305,D270,'02c_AI_CSP_Normalized'!$E$2:$E$305,E270)</x:f>
        <x:v>2068.521024853297</x:v>
      </x:c>
      <x:c r="I270" s="6" t="n">
        <x:f>SUMIFS('02b_CSP_Accelerator_Mix'!$H$2:$H$573,'02b_CSP_Accelerator_Mix'!$B$2:$B$573,B270,'02b_CSP_Accelerator_Mix'!$C$2:$C$573,E270,'02b_CSP_Accelerator_Mix'!$D$2:$D$573,D270,'02b_CSP_Accelerator_Mix'!$E$2:$E$573,F270)</x:f>
        <x:v>0.94226297</x:v>
      </x:c>
      <x:c r="J270" s="28" t="n">
        <x:f>H270*I270</x:f>
        <x:v>1949.0907643857117</x:v>
      </x:c>
      <x:c r="K270" s="8" t="n">
        <x:f>IFERROR(INDEX('02x_Accelerator_Catalog'!$D$2:$D$11,MATCH(F270,'02x_Accelerator_Catalog'!$B$2:$B$11,0)),"")</x:f>
        <x:v>2.17</x:v>
      </x:c>
      <x:c r="L270" s="7" t="n">
        <x:f>IF(K270&gt;0,J270*1000/K270,"")</x:f>
        <x:v>898198.5089335077</x:v>
      </x:c>
      <x:c r="M270" s="5" t="inlineStr">
        <x:is>
          <x:t xml:space="preserve">epoch_csp_chip_quantity_latest</x:t>
        </x:is>
      </x:c>
      <x:c r="N270" s="5" t="inlineStr">
        <x:is>
          <x:t xml:space="preserve">Extensible long-format output: add a new accelerator row in 02b and map it in 02x_Accelerator_Catalog to extend this table.</x:t>
        </x:is>
      </x:c>
    </x:row>
    <x:row r="271">
      <x:c r="A271" s="5" t="str">
        <x:f>B271&amp;"|"&amp;C271&amp;"|"&amp;D271&amp;"|"&amp;E271&amp;"|"&amp;F271</x:f>
        <x:v>Bull|Microsoft|2028|Microsoft|H100/H200/A100 class</x:v>
      </x:c>
      <x:c r="B271" s="5" t="inlineStr">
        <x:is>
          <x:t xml:space="preserve">Bull</x:t>
        </x:is>
      </x:c>
      <x:c r="C271" s="5" t="inlineStr">
        <x:is>
          <x:t xml:space="preserve">Microsoft</x:t>
        </x:is>
      </x:c>
      <x:c r="D271" s="5" t="n">
        <x:v>2028</x:v>
      </x:c>
      <x:c r="E271" s="5" t="inlineStr">
        <x:is>
          <x:t xml:space="preserve">Microsoft</x:t>
        </x:is>
      </x:c>
      <x:c r="F271" s="5" t="inlineStr">
        <x:is>
          <x:t xml:space="preserve">H100/H200/A100 class</x:t>
        </x:is>
      </x:c>
      <x:c r="G271" s="5" t="str">
        <x:f>IFERROR(INDEX('02x_Accelerator_Catalog'!$C$2:$C$11,MATCH(F271,'02x_Accelerator_Catalog'!$B$2:$B$11,0)),"purpose_or_unbenchmarked")</x:f>
        <x:v>h200_reference</x:v>
      </x:c>
      <x:c r="H271" s="28" t="n">
        <x:f>SUMIFS('02c_AI_CSP_Normalized'!$N$2:$N$305,'02c_AI_CSP_Normalized'!$B$2:$B$305,B271,'02c_AI_CSP_Normalized'!$C$2:$C$305,C271,'02c_AI_CSP_Normalized'!$D$2:$D$305,D271,'02c_AI_CSP_Normalized'!$E$2:$E$305,E271)</x:f>
        <x:v>2068.521024853297</x:v>
      </x:c>
      <x:c r="I271" s="6" t="n">
        <x:f>SUMIFS('02b_CSP_Accelerator_Mix'!$H$2:$H$573,'02b_CSP_Accelerator_Mix'!$B$2:$B$573,B271,'02b_CSP_Accelerator_Mix'!$C$2:$C$573,E271,'02b_CSP_Accelerator_Mix'!$D$2:$D$573,D271,'02b_CSP_Accelerator_Mix'!$E$2:$E$573,F271)</x:f>
        <x:v>0.05773703</x:v>
      </x:c>
      <x:c r="J271" s="28" t="n">
        <x:f>H271*I271</x:f>
        <x:v>119.43026046758557</x:v>
      </x:c>
      <x:c r="K271" s="8" t="n">
        <x:f>IFERROR(INDEX('02x_Accelerator_Catalog'!$D$2:$D$11,MATCH(F271,'02x_Accelerator_Catalog'!$B$2:$B$11,0)),"")</x:f>
        <x:v>1.73</x:v>
      </x:c>
      <x:c r="L271" s="7" t="n">
        <x:f>IF(K271&gt;0,J271*1000/K271,"")</x:f>
        <x:v>69034.83264022287</x:v>
      </x:c>
      <x:c r="M271" s="5" t="inlineStr">
        <x:is>
          <x:t xml:space="preserve">epoch_csp_chip_quantity_latest</x:t>
        </x:is>
      </x:c>
      <x:c r="N271" s="5" t="inlineStr">
        <x:is>
          <x:t xml:space="preserve">Extensible long-format output: add a new accelerator row in 02b and map it in 02x_Accelerator_Catalog to extend this table.</x:t>
        </x:is>
      </x:c>
    </x:row>
    <x:row r="272">
      <x:c r="A272" s="5" t="str">
        <x:f>B272&amp;"|"&amp;C272&amp;"|"&amp;D272&amp;"|"&amp;E272&amp;"|"&amp;F272</x:f>
        <x:v>Grid-Constrained / Efficiency-Upside|Microsoft|2028|Microsoft|B200/B300 class</x:v>
      </x:c>
      <x:c r="B272" s="5" t="inlineStr">
        <x:is>
          <x:t xml:space="preserve">Grid-Constrained / Efficiency-Upside</x:t>
        </x:is>
      </x:c>
      <x:c r="C272" s="5" t="inlineStr">
        <x:is>
          <x:t xml:space="preserve">Microsoft</x:t>
        </x:is>
      </x:c>
      <x:c r="D272" s="5" t="n">
        <x:v>2028</x:v>
      </x:c>
      <x:c r="E272" s="5" t="inlineStr">
        <x:is>
          <x:t xml:space="preserve">Microsoft</x:t>
        </x:is>
      </x:c>
      <x:c r="F272" s="5" t="inlineStr">
        <x:is>
          <x:t xml:space="preserve">B200/B300 class</x:t>
        </x:is>
      </x:c>
      <x:c r="G272" s="5" t="str">
        <x:f>IFERROR(INDEX('02x_Accelerator_Catalog'!$C$2:$C$11,MATCH(F272,'02x_Accelerator_Catalog'!$B$2:$B$11,0)),"purpose_or_unbenchmarked")</x:f>
        <x:v>b200_reference</x:v>
      </x:c>
      <x:c r="H272" s="28" t="n">
        <x:f>SUMIFS('02c_AI_CSP_Normalized'!$N$2:$N$305,'02c_AI_CSP_Normalized'!$B$2:$B$305,B272,'02c_AI_CSP_Normalized'!$C$2:$C$305,C272,'02c_AI_CSP_Normalized'!$D$2:$D$305,D272,'02c_AI_CSP_Normalized'!$E$2:$E$305,E272)</x:f>
        <x:v>1411.490389711647</x:v>
      </x:c>
      <x:c r="I272" s="6" t="n">
        <x:f>SUMIFS('02b_CSP_Accelerator_Mix'!$H$2:$H$573,'02b_CSP_Accelerator_Mix'!$B$2:$B$573,B272,'02b_CSP_Accelerator_Mix'!$C$2:$C$573,E272,'02b_CSP_Accelerator_Mix'!$D$2:$D$573,D272,'02b_CSP_Accelerator_Mix'!$E$2:$E$573,F272)</x:f>
        <x:v>0.94226297</x:v>
      </x:c>
      <x:c r="J272" s="28" t="n">
        <x:f>H272*I272</x:f>
        <x:v>1329.995126736154</x:v>
      </x:c>
      <x:c r="K272" s="8" t="n">
        <x:f>IFERROR(INDEX('02x_Accelerator_Catalog'!$D$2:$D$11,MATCH(F272,'02x_Accelerator_Catalog'!$B$2:$B$11,0)),"")</x:f>
        <x:v>2.17</x:v>
      </x:c>
      <x:c r="L272" s="7" t="n">
        <x:f>IF(K272&gt;0,J272*1000/K272,"")</x:f>
        <x:v>612900.9800627438</x:v>
      </x:c>
      <x:c r="M272" s="5" t="inlineStr">
        <x:is>
          <x:t xml:space="preserve">epoch_csp_chip_quantity_latest</x:t>
        </x:is>
      </x:c>
      <x:c r="N272" s="5" t="inlineStr">
        <x:is>
          <x:t xml:space="preserve">Extensible long-format output: add a new accelerator row in 02b and map it in 02x_Accelerator_Catalog to extend this table.</x:t>
        </x:is>
      </x:c>
    </x:row>
    <x:row r="273">
      <x:c r="A273" s="5" t="str">
        <x:f>B273&amp;"|"&amp;C273&amp;"|"&amp;D273&amp;"|"&amp;E273&amp;"|"&amp;F273</x:f>
        <x:v>Grid-Constrained / Efficiency-Upside|Microsoft|2028|Microsoft|H100/H200/A100 class</x:v>
      </x:c>
      <x:c r="B273" s="5" t="inlineStr">
        <x:is>
          <x:t xml:space="preserve">Grid-Constrained / Efficiency-Upside</x:t>
        </x:is>
      </x:c>
      <x:c r="C273" s="5" t="inlineStr">
        <x:is>
          <x:t xml:space="preserve">Microsoft</x:t>
        </x:is>
      </x:c>
      <x:c r="D273" s="5" t="n">
        <x:v>2028</x:v>
      </x:c>
      <x:c r="E273" s="5" t="inlineStr">
        <x:is>
          <x:t xml:space="preserve">Microsoft</x:t>
        </x:is>
      </x:c>
      <x:c r="F273" s="5" t="inlineStr">
        <x:is>
          <x:t xml:space="preserve">H100/H200/A100 class</x:t>
        </x:is>
      </x:c>
      <x:c r="G273" s="5" t="str">
        <x:f>IFERROR(INDEX('02x_Accelerator_Catalog'!$C$2:$C$11,MATCH(F273,'02x_Accelerator_Catalog'!$B$2:$B$11,0)),"purpose_or_unbenchmarked")</x:f>
        <x:v>h200_reference</x:v>
      </x:c>
      <x:c r="H273" s="28" t="n">
        <x:f>SUMIFS('02c_AI_CSP_Normalized'!$N$2:$N$305,'02c_AI_CSP_Normalized'!$B$2:$B$305,B273,'02c_AI_CSP_Normalized'!$C$2:$C$305,C273,'02c_AI_CSP_Normalized'!$D$2:$D$305,D273,'02c_AI_CSP_Normalized'!$E$2:$E$305,E273)</x:f>
        <x:v>1411.490389711647</x:v>
      </x:c>
      <x:c r="I273" s="6" t="n">
        <x:f>SUMIFS('02b_CSP_Accelerator_Mix'!$H$2:$H$573,'02b_CSP_Accelerator_Mix'!$B$2:$B$573,B273,'02b_CSP_Accelerator_Mix'!$C$2:$C$573,E273,'02b_CSP_Accelerator_Mix'!$D$2:$D$573,D273,'02b_CSP_Accelerator_Mix'!$E$2:$E$573,F273)</x:f>
        <x:v>0.05773703</x:v>
      </x:c>
      <x:c r="J273" s="28" t="n">
        <x:f>H273*I273</x:f>
        <x:v>81.49526297549305</x:v>
      </x:c>
      <x:c r="K273" s="8" t="n">
        <x:f>IFERROR(INDEX('02x_Accelerator_Catalog'!$D$2:$D$11,MATCH(F273,'02x_Accelerator_Catalog'!$B$2:$B$11,0)),"")</x:f>
        <x:v>1.73</x:v>
      </x:c>
      <x:c r="L273" s="7" t="n">
        <x:f>IF(K273&gt;0,J273*1000/K273,"")</x:f>
        <x:v>47107.08842514049</x:v>
      </x:c>
      <x:c r="M273" s="5" t="inlineStr">
        <x:is>
          <x:t xml:space="preserve">epoch_csp_chip_quantity_latest</x:t>
        </x:is>
      </x:c>
      <x:c r="N273" s="5" t="inlineStr">
        <x:is>
          <x:t xml:space="preserve">Extensible long-format output: add a new accelerator row in 02b and map it in 02x_Accelerator_Catalog to extend this table.</x:t>
        </x:is>
      </x:c>
    </x:row>
    <x:row r="274">
      <x:c r="A274" s="5" t="str">
        <x:f>B274&amp;"|"&amp;C274&amp;"|"&amp;D274&amp;"|"&amp;E274&amp;"|"&amp;F274</x:f>
        <x:v>Bear|Microsoft|2029|Microsoft|B200/B300 class</x:v>
      </x:c>
      <x:c r="B274" s="5" t="inlineStr">
        <x:is>
          <x:t xml:space="preserve">Bear</x:t>
        </x:is>
      </x:c>
      <x:c r="C274" s="5" t="inlineStr">
        <x:is>
          <x:t xml:space="preserve">Microsoft</x:t>
        </x:is>
      </x:c>
      <x:c r="D274" s="5" t="n">
        <x:v>2029</x:v>
      </x:c>
      <x:c r="E274" s="5" t="inlineStr">
        <x:is>
          <x:t xml:space="preserve">Microsoft</x:t>
        </x:is>
      </x:c>
      <x:c r="F274" s="5" t="inlineStr">
        <x:is>
          <x:t xml:space="preserve">B200/B300 class</x:t>
        </x:is>
      </x:c>
      <x:c r="G274" s="5" t="str">
        <x:f>IFERROR(INDEX('02x_Accelerator_Catalog'!$C$2:$C$11,MATCH(F274,'02x_Accelerator_Catalog'!$B$2:$B$11,0)),"purpose_or_unbenchmarked")</x:f>
        <x:v>b200_reference</x:v>
      </x:c>
      <x:c r="H274" s="28" t="n">
        <x:f>SUMIFS('02c_AI_CSP_Normalized'!$N$2:$N$305,'02c_AI_CSP_Normalized'!$B$2:$B$305,B274,'02c_AI_CSP_Normalized'!$C$2:$C$305,C274,'02c_AI_CSP_Normalized'!$D$2:$D$305,D274,'02c_AI_CSP_Normalized'!$E$2:$E$305,E274)</x:f>
        <x:v>1681.2173784591846</x:v>
      </x:c>
      <x:c r="I274" s="6" t="n">
        <x:f>SUMIFS('02b_CSP_Accelerator_Mix'!$H$2:$H$573,'02b_CSP_Accelerator_Mix'!$B$2:$B$573,B274,'02b_CSP_Accelerator_Mix'!$C$2:$C$573,E274,'02b_CSP_Accelerator_Mix'!$D$2:$D$573,D274,'02b_CSP_Accelerator_Mix'!$E$2:$E$573,F274)</x:f>
        <x:v>0.94226297</x:v>
      </x:c>
      <x:c r="J274" s="28" t="n">
        <x:f>H274*I274</x:f>
        <x:v>1584.1488802425654</x:v>
      </x:c>
      <x:c r="K274" s="8" t="n">
        <x:f>IFERROR(INDEX('02x_Accelerator_Catalog'!$D$2:$D$11,MATCH(F274,'02x_Accelerator_Catalog'!$B$2:$B$11,0)),"")</x:f>
        <x:v>2.17</x:v>
      </x:c>
      <x:c r="L274" s="7" t="n">
        <x:f>IF(K274&gt;0,J274*1000/K274,"")</x:f>
        <x:v>730022.5254574034</x:v>
      </x:c>
      <x:c r="M274" s="5" t="inlineStr">
        <x:is>
          <x:t xml:space="preserve">epoch_csp_chip_quantity_latest</x:t>
        </x:is>
      </x:c>
      <x:c r="N274" s="5" t="inlineStr">
        <x:is>
          <x:t xml:space="preserve">Extensible long-format output: add a new accelerator row in 02b and map it in 02x_Accelerator_Catalog to extend this table.</x:t>
        </x:is>
      </x:c>
    </x:row>
    <x:row r="275">
      <x:c r="A275" s="5" t="str">
        <x:f>B275&amp;"|"&amp;C275&amp;"|"&amp;D275&amp;"|"&amp;E275&amp;"|"&amp;F275</x:f>
        <x:v>Bear|Microsoft|2029|Microsoft|H100/H200/A100 class</x:v>
      </x:c>
      <x:c r="B275" s="5" t="inlineStr">
        <x:is>
          <x:t xml:space="preserve">Bear</x:t>
        </x:is>
      </x:c>
      <x:c r="C275" s="5" t="inlineStr">
        <x:is>
          <x:t xml:space="preserve">Microsoft</x:t>
        </x:is>
      </x:c>
      <x:c r="D275" s="5" t="n">
        <x:v>2029</x:v>
      </x:c>
      <x:c r="E275" s="5" t="inlineStr">
        <x:is>
          <x:t xml:space="preserve">Microsoft</x:t>
        </x:is>
      </x:c>
      <x:c r="F275" s="5" t="inlineStr">
        <x:is>
          <x:t xml:space="preserve">H100/H200/A100 class</x:t>
        </x:is>
      </x:c>
      <x:c r="G275" s="5" t="str">
        <x:f>IFERROR(INDEX('02x_Accelerator_Catalog'!$C$2:$C$11,MATCH(F275,'02x_Accelerator_Catalog'!$B$2:$B$11,0)),"purpose_or_unbenchmarked")</x:f>
        <x:v>h200_reference</x:v>
      </x:c>
      <x:c r="H275" s="28" t="n">
        <x:f>SUMIFS('02c_AI_CSP_Normalized'!$N$2:$N$305,'02c_AI_CSP_Normalized'!$B$2:$B$305,B275,'02c_AI_CSP_Normalized'!$C$2:$C$305,C275,'02c_AI_CSP_Normalized'!$D$2:$D$305,D275,'02c_AI_CSP_Normalized'!$E$2:$E$305,E275)</x:f>
        <x:v>1681.2173784591846</x:v>
      </x:c>
      <x:c r="I275" s="6" t="n">
        <x:f>SUMIFS('02b_CSP_Accelerator_Mix'!$H$2:$H$573,'02b_CSP_Accelerator_Mix'!$B$2:$B$573,B275,'02b_CSP_Accelerator_Mix'!$C$2:$C$573,E275,'02b_CSP_Accelerator_Mix'!$D$2:$D$573,D275,'02b_CSP_Accelerator_Mix'!$E$2:$E$573,F275)</x:f>
        <x:v>0.05773703</x:v>
      </x:c>
      <x:c r="J275" s="28" t="n">
        <x:f>H275*I275</x:f>
        <x:v>97.0684982166193</x:v>
      </x:c>
      <x:c r="K275" s="8" t="n">
        <x:f>IFERROR(INDEX('02x_Accelerator_Catalog'!$D$2:$D$11,MATCH(F275,'02x_Accelerator_Catalog'!$B$2:$B$11,0)),"")</x:f>
        <x:v>1.73</x:v>
      </x:c>
      <x:c r="L275" s="7" t="n">
        <x:f>IF(K275&gt;0,J275*1000/K275,"")</x:f>
        <x:v>56108.958506716364</x:v>
      </x:c>
      <x:c r="M275" s="5" t="inlineStr">
        <x:is>
          <x:t xml:space="preserve">epoch_csp_chip_quantity_latest</x:t>
        </x:is>
      </x:c>
      <x:c r="N275" s="5" t="inlineStr">
        <x:is>
          <x:t xml:space="preserve">Extensible long-format output: add a new accelerator row in 02b and map it in 02x_Accelerator_Catalog to extend this table.</x:t>
        </x:is>
      </x:c>
    </x:row>
    <x:row r="276">
      <x:c r="A276" s="5" t="str">
        <x:f>B276&amp;"|"&amp;C276&amp;"|"&amp;D276&amp;"|"&amp;E276&amp;"|"&amp;F276</x:f>
        <x:v>Base|Microsoft|2029|Microsoft|B200/B300 class</x:v>
      </x:c>
      <x:c r="B276" s="5" t="inlineStr">
        <x:is>
          <x:t xml:space="preserve">Base</x:t>
        </x:is>
      </x:c>
      <x:c r="C276" s="5" t="inlineStr">
        <x:is>
          <x:t xml:space="preserve">Microsoft</x:t>
        </x:is>
      </x:c>
      <x:c r="D276" s="5" t="n">
        <x:v>2029</x:v>
      </x:c>
      <x:c r="E276" s="5" t="inlineStr">
        <x:is>
          <x:t xml:space="preserve">Microsoft</x:t>
        </x:is>
      </x:c>
      <x:c r="F276" s="5" t="inlineStr">
        <x:is>
          <x:t xml:space="preserve">B200/B300 class</x:t>
        </x:is>
      </x:c>
      <x:c r="G276" s="5" t="str">
        <x:f>IFERROR(INDEX('02x_Accelerator_Catalog'!$C$2:$C$11,MATCH(F276,'02x_Accelerator_Catalog'!$B$2:$B$11,0)),"purpose_or_unbenchmarked")</x:f>
        <x:v>b200_reference</x:v>
      </x:c>
      <x:c r="H276" s="28" t="n">
        <x:f>SUMIFS('02c_AI_CSP_Normalized'!$N$2:$N$305,'02c_AI_CSP_Normalized'!$B$2:$B$305,B276,'02c_AI_CSP_Normalized'!$C$2:$C$305,C276,'02c_AI_CSP_Normalized'!$D$2:$D$305,D276,'02c_AI_CSP_Normalized'!$E$2:$E$305,E276)</x:f>
        <x:v>2315.7264450975586</x:v>
      </x:c>
      <x:c r="I276" s="6" t="n">
        <x:f>SUMIFS('02b_CSP_Accelerator_Mix'!$H$2:$H$573,'02b_CSP_Accelerator_Mix'!$B$2:$B$573,B276,'02b_CSP_Accelerator_Mix'!$C$2:$C$573,E276,'02b_CSP_Accelerator_Mix'!$D$2:$D$573,D276,'02b_CSP_Accelerator_Mix'!$E$2:$E$573,F276)</x:f>
        <x:v>0.94226297</x:v>
      </x:c>
      <x:c r="J276" s="28" t="n">
        <x:f>H276*I276</x:f>
        <x:v>2182.0232778651675</x:v>
      </x:c>
      <x:c r="K276" s="8" t="n">
        <x:f>IFERROR(INDEX('02x_Accelerator_Catalog'!$D$2:$D$11,MATCH(F276,'02x_Accelerator_Catalog'!$B$2:$B$11,0)),"")</x:f>
        <x:v>2.17</x:v>
      </x:c>
      <x:c r="L276" s="7" t="n">
        <x:f>IF(K276&gt;0,J276*1000/K276,"")</x:f>
        <x:v>1005540.6810438561</x:v>
      </x:c>
      <x:c r="M276" s="5" t="inlineStr">
        <x:is>
          <x:t xml:space="preserve">epoch_csp_chip_quantity_latest</x:t>
        </x:is>
      </x:c>
      <x:c r="N276" s="5" t="inlineStr">
        <x:is>
          <x:t xml:space="preserve">Extensible long-format output: add a new accelerator row in 02b and map it in 02x_Accelerator_Catalog to extend this table.</x:t>
        </x:is>
      </x:c>
    </x:row>
    <x:row r="277">
      <x:c r="A277" s="5" t="str">
        <x:f>B277&amp;"|"&amp;C277&amp;"|"&amp;D277&amp;"|"&amp;E277&amp;"|"&amp;F277</x:f>
        <x:v>Base|Microsoft|2029|Microsoft|H100/H200/A100 class</x:v>
      </x:c>
      <x:c r="B277" s="5" t="inlineStr">
        <x:is>
          <x:t xml:space="preserve">Base</x:t>
        </x:is>
      </x:c>
      <x:c r="C277" s="5" t="inlineStr">
        <x:is>
          <x:t xml:space="preserve">Microsoft</x:t>
        </x:is>
      </x:c>
      <x:c r="D277" s="5" t="n">
        <x:v>2029</x:v>
      </x:c>
      <x:c r="E277" s="5" t="inlineStr">
        <x:is>
          <x:t xml:space="preserve">Microsoft</x:t>
        </x:is>
      </x:c>
      <x:c r="F277" s="5" t="inlineStr">
        <x:is>
          <x:t xml:space="preserve">H100/H200/A100 class</x:t>
        </x:is>
      </x:c>
      <x:c r="G277" s="5" t="str">
        <x:f>IFERROR(INDEX('02x_Accelerator_Catalog'!$C$2:$C$11,MATCH(F277,'02x_Accelerator_Catalog'!$B$2:$B$11,0)),"purpose_or_unbenchmarked")</x:f>
        <x:v>h200_reference</x:v>
      </x:c>
      <x:c r="H277" s="28" t="n">
        <x:f>SUMIFS('02c_AI_CSP_Normalized'!$N$2:$N$305,'02c_AI_CSP_Normalized'!$B$2:$B$305,B277,'02c_AI_CSP_Normalized'!$C$2:$C$305,C277,'02c_AI_CSP_Normalized'!$D$2:$D$305,D277,'02c_AI_CSP_Normalized'!$E$2:$E$305,E277)</x:f>
        <x:v>2315.7264450975586</x:v>
      </x:c>
      <x:c r="I277" s="6" t="n">
        <x:f>SUMIFS('02b_CSP_Accelerator_Mix'!$H$2:$H$573,'02b_CSP_Accelerator_Mix'!$B$2:$B$573,B277,'02b_CSP_Accelerator_Mix'!$C$2:$C$573,E277,'02b_CSP_Accelerator_Mix'!$D$2:$D$573,D277,'02b_CSP_Accelerator_Mix'!$E$2:$E$573,F277)</x:f>
        <x:v>0.05773703</x:v>
      </x:c>
      <x:c r="J277" s="28" t="n">
        <x:f>H277*I277</x:f>
        <x:v>133.70316723239108</x:v>
      </x:c>
      <x:c r="K277" s="8" t="n">
        <x:f>IFERROR(INDEX('02x_Accelerator_Catalog'!$D$2:$D$11,MATCH(F277,'02x_Accelerator_Catalog'!$B$2:$B$11,0)),"")</x:f>
        <x:v>1.73</x:v>
      </x:c>
      <x:c r="L277" s="7" t="n">
        <x:f>IF(K277&gt;0,J277*1000/K277,"")</x:f>
        <x:v>77285.0677643879</x:v>
      </x:c>
      <x:c r="M277" s="5" t="inlineStr">
        <x:is>
          <x:t xml:space="preserve">epoch_csp_chip_quantity_latest</x:t>
        </x:is>
      </x:c>
      <x:c r="N277" s="5" t="inlineStr">
        <x:is>
          <x:t xml:space="preserve">Extensible long-format output: add a new accelerator row in 02b and map it in 02x_Accelerator_Catalog to extend this table.</x:t>
        </x:is>
      </x:c>
    </x:row>
    <x:row r="278">
      <x:c r="A278" s="5" t="str">
        <x:f>B278&amp;"|"&amp;C278&amp;"|"&amp;D278&amp;"|"&amp;E278&amp;"|"&amp;F278</x:f>
        <x:v>Bull|Microsoft|2029|Microsoft|B200/B300 class</x:v>
      </x:c>
      <x:c r="B278" s="5" t="inlineStr">
        <x:is>
          <x:t xml:space="preserve">Bull</x:t>
        </x:is>
      </x:c>
      <x:c r="C278" s="5" t="inlineStr">
        <x:is>
          <x:t xml:space="preserve">Microsoft</x:t>
        </x:is>
      </x:c>
      <x:c r="D278" s="5" t="n">
        <x:v>2029</x:v>
      </x:c>
      <x:c r="E278" s="5" t="inlineStr">
        <x:is>
          <x:t xml:space="preserve">Microsoft</x:t>
        </x:is>
      </x:c>
      <x:c r="F278" s="5" t="inlineStr">
        <x:is>
          <x:t xml:space="preserve">B200/B300 class</x:t>
        </x:is>
      </x:c>
      <x:c r="G278" s="5" t="str">
        <x:f>IFERROR(INDEX('02x_Accelerator_Catalog'!$C$2:$C$11,MATCH(F278,'02x_Accelerator_Catalog'!$B$2:$B$11,0)),"purpose_or_unbenchmarked")</x:f>
        <x:v>b200_reference</x:v>
      </x:c>
      <x:c r="H278" s="28" t="n">
        <x:f>SUMIFS('02c_AI_CSP_Normalized'!$N$2:$N$305,'02c_AI_CSP_Normalized'!$B$2:$B$305,B278,'02c_AI_CSP_Normalized'!$C$2:$C$305,C278,'02c_AI_CSP_Normalized'!$D$2:$D$305,D278,'02c_AI_CSP_Normalized'!$E$2:$E$305,E278)</x:f>
        <x:v>2930.492754436666</x:v>
      </x:c>
      <x:c r="I278" s="6" t="n">
        <x:f>SUMIFS('02b_CSP_Accelerator_Mix'!$H$2:$H$573,'02b_CSP_Accelerator_Mix'!$B$2:$B$573,B278,'02b_CSP_Accelerator_Mix'!$C$2:$C$573,E278,'02b_CSP_Accelerator_Mix'!$D$2:$D$573,D278,'02b_CSP_Accelerator_Mix'!$E$2:$E$573,F278)</x:f>
        <x:v>0.94226297</x:v>
      </x:c>
      <x:c r="J278" s="28" t="n">
        <x:f>H278*I278</x:f>
        <x:v>2761.294806358974</x:v>
      </x:c>
      <x:c r="K278" s="8" t="n">
        <x:f>IFERROR(INDEX('02x_Accelerator_Catalog'!$D$2:$D$11,MATCH(F278,'02x_Accelerator_Catalog'!$B$2:$B$11,0)),"")</x:f>
        <x:v>2.17</x:v>
      </x:c>
      <x:c r="L278" s="7" t="n">
        <x:f>IF(K278&gt;0,J278*1000/K278,"")</x:f>
        <x:v>1272486.0858797114</x:v>
      </x:c>
      <x:c r="M278" s="5" t="inlineStr">
        <x:is>
          <x:t xml:space="preserve">epoch_csp_chip_quantity_latest</x:t>
        </x:is>
      </x:c>
      <x:c r="N278" s="5" t="inlineStr">
        <x:is>
          <x:t xml:space="preserve">Extensible long-format output: add a new accelerator row in 02b and map it in 02x_Accelerator_Catalog to extend this table.</x:t>
        </x:is>
      </x:c>
    </x:row>
    <x:row r="279">
      <x:c r="A279" s="5" t="str">
        <x:f>B279&amp;"|"&amp;C279&amp;"|"&amp;D279&amp;"|"&amp;E279&amp;"|"&amp;F279</x:f>
        <x:v>Bull|Microsoft|2029|Microsoft|H100/H200/A100 class</x:v>
      </x:c>
      <x:c r="B279" s="5" t="inlineStr">
        <x:is>
          <x:t xml:space="preserve">Bull</x:t>
        </x:is>
      </x:c>
      <x:c r="C279" s="5" t="inlineStr">
        <x:is>
          <x:t xml:space="preserve">Microsoft</x:t>
        </x:is>
      </x:c>
      <x:c r="D279" s="5" t="n">
        <x:v>2029</x:v>
      </x:c>
      <x:c r="E279" s="5" t="inlineStr">
        <x:is>
          <x:t xml:space="preserve">Microsoft</x:t>
        </x:is>
      </x:c>
      <x:c r="F279" s="5" t="inlineStr">
        <x:is>
          <x:t xml:space="preserve">H100/H200/A100 class</x:t>
        </x:is>
      </x:c>
      <x:c r="G279" s="5" t="str">
        <x:f>IFERROR(INDEX('02x_Accelerator_Catalog'!$C$2:$C$11,MATCH(F279,'02x_Accelerator_Catalog'!$B$2:$B$11,0)),"purpose_or_unbenchmarked")</x:f>
        <x:v>h200_reference</x:v>
      </x:c>
      <x:c r="H279" s="28" t="n">
        <x:f>SUMIFS('02c_AI_CSP_Normalized'!$N$2:$N$305,'02c_AI_CSP_Normalized'!$B$2:$B$305,B279,'02c_AI_CSP_Normalized'!$C$2:$C$305,C279,'02c_AI_CSP_Normalized'!$D$2:$D$305,D279,'02c_AI_CSP_Normalized'!$E$2:$E$305,E279)</x:f>
        <x:v>2930.492754436666</x:v>
      </x:c>
      <x:c r="I279" s="6" t="n">
        <x:f>SUMIFS('02b_CSP_Accelerator_Mix'!$H$2:$H$573,'02b_CSP_Accelerator_Mix'!$B$2:$B$573,B279,'02b_CSP_Accelerator_Mix'!$C$2:$C$573,E279,'02b_CSP_Accelerator_Mix'!$D$2:$D$573,D279,'02b_CSP_Accelerator_Mix'!$E$2:$E$573,F279)</x:f>
        <x:v>0.05773703</x:v>
      </x:c>
      <x:c r="J279" s="28" t="n">
        <x:f>H279*I279</x:f>
        <x:v>169.19794807769242</x:v>
      </x:c>
      <x:c r="K279" s="8" t="n">
        <x:f>IFERROR(INDEX('02x_Accelerator_Catalog'!$D$2:$D$11,MATCH(F279,'02x_Accelerator_Catalog'!$B$2:$B$11,0)),"")</x:f>
        <x:v>1.73</x:v>
      </x:c>
      <x:c r="L279" s="7" t="n">
        <x:f>IF(K279&gt;0,J279*1000/K279,"")</x:f>
        <x:v>97802.28212583376</x:v>
      </x:c>
      <x:c r="M279" s="5" t="inlineStr">
        <x:is>
          <x:t xml:space="preserve">epoch_csp_chip_quantity_latest</x:t>
        </x:is>
      </x:c>
      <x:c r="N279" s="5" t="inlineStr">
        <x:is>
          <x:t xml:space="preserve">Extensible long-format output: add a new accelerator row in 02b and map it in 02x_Accelerator_Catalog to extend this table.</x:t>
        </x:is>
      </x:c>
    </x:row>
    <x:row r="280">
      <x:c r="A280" s="5" t="str">
        <x:f>B280&amp;"|"&amp;C280&amp;"|"&amp;D280&amp;"|"&amp;E280&amp;"|"&amp;F280</x:f>
        <x:v>Grid-Constrained / Efficiency-Upside|Microsoft|2029|Microsoft|B200/B300 class</x:v>
      </x:c>
      <x:c r="B280" s="5" t="inlineStr">
        <x:is>
          <x:t xml:space="preserve">Grid-Constrained / Efficiency-Upside</x:t>
        </x:is>
      </x:c>
      <x:c r="C280" s="5" t="inlineStr">
        <x:is>
          <x:t xml:space="preserve">Microsoft</x:t>
        </x:is>
      </x:c>
      <x:c r="D280" s="5" t="n">
        <x:v>2029</x:v>
      </x:c>
      <x:c r="E280" s="5" t="inlineStr">
        <x:is>
          <x:t xml:space="preserve">Microsoft</x:t>
        </x:is>
      </x:c>
      <x:c r="F280" s="5" t="inlineStr">
        <x:is>
          <x:t xml:space="preserve">B200/B300 class</x:t>
        </x:is>
      </x:c>
      <x:c r="G280" s="5" t="str">
        <x:f>IFERROR(INDEX('02x_Accelerator_Catalog'!$C$2:$C$11,MATCH(F280,'02x_Accelerator_Catalog'!$B$2:$B$11,0)),"purpose_or_unbenchmarked")</x:f>
        <x:v>b200_reference</x:v>
      </x:c>
      <x:c r="H280" s="28" t="n">
        <x:f>SUMIFS('02c_AI_CSP_Normalized'!$N$2:$N$305,'02c_AI_CSP_Normalized'!$B$2:$B$305,B280,'02c_AI_CSP_Normalized'!$C$2:$C$305,C280,'02c_AI_CSP_Normalized'!$D$2:$D$305,D280,'02c_AI_CSP_Normalized'!$E$2:$E$305,E280)</x:f>
        <x:v>1847.949683974133</x:v>
      </x:c>
      <x:c r="I280" s="6" t="n">
        <x:f>SUMIFS('02b_CSP_Accelerator_Mix'!$H$2:$H$573,'02b_CSP_Accelerator_Mix'!$B$2:$B$573,B280,'02b_CSP_Accelerator_Mix'!$C$2:$C$573,E280,'02b_CSP_Accelerator_Mix'!$D$2:$D$573,D280,'02b_CSP_Accelerator_Mix'!$E$2:$E$573,F280)</x:f>
        <x:v>0.94226297</x:v>
      </x:c>
      <x:c r="J280" s="28" t="n">
        <x:f>H280*I280</x:f>
        <x:v>1741.254557632028</x:v>
      </x:c>
      <x:c r="K280" s="8" t="n">
        <x:f>IFERROR(INDEX('02x_Accelerator_Catalog'!$D$2:$D$11,MATCH(F280,'02x_Accelerator_Catalog'!$B$2:$B$11,0)),"")</x:f>
        <x:v>2.17</x:v>
      </x:c>
      <x:c r="L280" s="7" t="n">
        <x:f>IF(K280&gt;0,J280*1000/K280,"")</x:f>
        <x:v>802421.455129967</x:v>
      </x:c>
      <x:c r="M280" s="5" t="inlineStr">
        <x:is>
          <x:t xml:space="preserve">epoch_csp_chip_quantity_latest</x:t>
        </x:is>
      </x:c>
      <x:c r="N280" s="5" t="inlineStr">
        <x:is>
          <x:t xml:space="preserve">Extensible long-format output: add a new accelerator row in 02b and map it in 02x_Accelerator_Catalog to extend this table.</x:t>
        </x:is>
      </x:c>
    </x:row>
    <x:row r="281">
      <x:c r="A281" s="5" t="str">
        <x:f>B281&amp;"|"&amp;C281&amp;"|"&amp;D281&amp;"|"&amp;E281&amp;"|"&amp;F281</x:f>
        <x:v>Grid-Constrained / Efficiency-Upside|Microsoft|2029|Microsoft|H100/H200/A100 class</x:v>
      </x:c>
      <x:c r="B281" s="5" t="inlineStr">
        <x:is>
          <x:t xml:space="preserve">Grid-Constrained / Efficiency-Upside</x:t>
        </x:is>
      </x:c>
      <x:c r="C281" s="5" t="inlineStr">
        <x:is>
          <x:t xml:space="preserve">Microsoft</x:t>
        </x:is>
      </x:c>
      <x:c r="D281" s="5" t="n">
        <x:v>2029</x:v>
      </x:c>
      <x:c r="E281" s="5" t="inlineStr">
        <x:is>
          <x:t xml:space="preserve">Microsoft</x:t>
        </x:is>
      </x:c>
      <x:c r="F281" s="5" t="inlineStr">
        <x:is>
          <x:t xml:space="preserve">H100/H200/A100 class</x:t>
        </x:is>
      </x:c>
      <x:c r="G281" s="5" t="str">
        <x:f>IFERROR(INDEX('02x_Accelerator_Catalog'!$C$2:$C$11,MATCH(F281,'02x_Accelerator_Catalog'!$B$2:$B$11,0)),"purpose_or_unbenchmarked")</x:f>
        <x:v>h200_reference</x:v>
      </x:c>
      <x:c r="H281" s="28" t="n">
        <x:f>SUMIFS('02c_AI_CSP_Normalized'!$N$2:$N$305,'02c_AI_CSP_Normalized'!$B$2:$B$305,B281,'02c_AI_CSP_Normalized'!$C$2:$C$305,C281,'02c_AI_CSP_Normalized'!$D$2:$D$305,D281,'02c_AI_CSP_Normalized'!$E$2:$E$305,E281)</x:f>
        <x:v>1847.949683974133</x:v>
      </x:c>
      <x:c r="I281" s="6" t="n">
        <x:f>SUMIFS('02b_CSP_Accelerator_Mix'!$H$2:$H$573,'02b_CSP_Accelerator_Mix'!$B$2:$B$573,B281,'02b_CSP_Accelerator_Mix'!$C$2:$C$573,E281,'02b_CSP_Accelerator_Mix'!$D$2:$D$573,D281,'02b_CSP_Accelerator_Mix'!$E$2:$E$573,F281)</x:f>
        <x:v>0.05773703</x:v>
      </x:c>
      <x:c r="J281" s="28" t="n">
        <x:f>H281*I281</x:f>
        <x:v>106.69512634210504</x:v>
      </x:c>
      <x:c r="K281" s="8" t="n">
        <x:f>IFERROR(INDEX('02x_Accelerator_Catalog'!$D$2:$D$11,MATCH(F281,'02x_Accelerator_Catalog'!$B$2:$B$11,0)),"")</x:f>
        <x:v>1.73</x:v>
      </x:c>
      <x:c r="L281" s="7" t="n">
        <x:f>IF(K281&gt;0,J281*1000/K281,"")</x:f>
        <x:v>61673.4834347428</x:v>
      </x:c>
      <x:c r="M281" s="5" t="inlineStr">
        <x:is>
          <x:t xml:space="preserve">epoch_csp_chip_quantity_latest</x:t>
        </x:is>
      </x:c>
      <x:c r="N281" s="5" t="inlineStr">
        <x:is>
          <x:t xml:space="preserve">Extensible long-format output: add a new accelerator row in 02b and map it in 02x_Accelerator_Catalog to extend this table.</x:t>
        </x:is>
      </x:c>
    </x:row>
    <x:row r="282">
      <x:c r="A282" s="5" t="str">
        <x:f>B282&amp;"|"&amp;C282&amp;"|"&amp;D282&amp;"|"&amp;E282&amp;"|"&amp;F282</x:f>
        <x:v>Bear|Microsoft|2030|Microsoft|B200/B300 class</x:v>
      </x:c>
      <x:c r="B282" s="5" t="inlineStr">
        <x:is>
          <x:t xml:space="preserve">Bear</x:t>
        </x:is>
      </x:c>
      <x:c r="C282" s="5" t="inlineStr">
        <x:is>
          <x:t xml:space="preserve">Microsoft</x:t>
        </x:is>
      </x:c>
      <x:c r="D282" s="5" t="n">
        <x:v>2030</x:v>
      </x:c>
      <x:c r="E282" s="5" t="inlineStr">
        <x:is>
          <x:t xml:space="preserve">Microsoft</x:t>
        </x:is>
      </x:c>
      <x:c r="F282" s="5" t="inlineStr">
        <x:is>
          <x:t xml:space="preserve">B200/B300 class</x:t>
        </x:is>
      </x:c>
      <x:c r="G282" s="5" t="str">
        <x:f>IFERROR(INDEX('02x_Accelerator_Catalog'!$C$2:$C$11,MATCH(F282,'02x_Accelerator_Catalog'!$B$2:$B$11,0)),"purpose_or_unbenchmarked")</x:f>
        <x:v>b200_reference</x:v>
      </x:c>
      <x:c r="H282" s="28" t="n">
        <x:f>SUMIFS('02c_AI_CSP_Normalized'!$N$2:$N$305,'02c_AI_CSP_Normalized'!$B$2:$B$305,B282,'02c_AI_CSP_Normalized'!$C$2:$C$305,C282,'02c_AI_CSP_Normalized'!$D$2:$D$305,D282,'02c_AI_CSP_Normalized'!$E$2:$E$305,E282)</x:f>
        <x:v>2143.571311066278</x:v>
      </x:c>
      <x:c r="I282" s="6" t="n">
        <x:f>SUMIFS('02b_CSP_Accelerator_Mix'!$H$2:$H$573,'02b_CSP_Accelerator_Mix'!$B$2:$B$573,B282,'02b_CSP_Accelerator_Mix'!$C$2:$C$573,E282,'02b_CSP_Accelerator_Mix'!$D$2:$D$573,D282,'02b_CSP_Accelerator_Mix'!$E$2:$E$573,F282)</x:f>
        <x:v>0.94226297</x:v>
      </x:c>
      <x:c r="J282" s="28" t="n">
        <x:f>H282*I282</x:f>
        <x:v>2019.8078699721052</x:v>
      </x:c>
      <x:c r="K282" s="8" t="n">
        <x:f>IFERROR(INDEX('02x_Accelerator_Catalog'!$D$2:$D$11,MATCH(F282,'02x_Accelerator_Catalog'!$B$2:$B$11,0)),"")</x:f>
        <x:v>2.17</x:v>
      </x:c>
      <x:c r="L282" s="7" t="n">
        <x:f>IF(K282&gt;0,J282*1000/K282,"")</x:f>
        <x:v>930787.0368535047</x:v>
      </x:c>
      <x:c r="M282" s="5" t="inlineStr">
        <x:is>
          <x:t xml:space="preserve">epoch_csp_chip_quantity_latest</x:t>
        </x:is>
      </x:c>
      <x:c r="N282" s="5" t="inlineStr">
        <x:is>
          <x:t xml:space="preserve">Extensible long-format output: add a new accelerator row in 02b and map it in 02x_Accelerator_Catalog to extend this table.</x:t>
        </x:is>
      </x:c>
    </x:row>
    <x:row r="283">
      <x:c r="A283" s="5" t="str">
        <x:f>B283&amp;"|"&amp;C283&amp;"|"&amp;D283&amp;"|"&amp;E283&amp;"|"&amp;F283</x:f>
        <x:v>Bear|Microsoft|2030|Microsoft|H100/H200/A100 class</x:v>
      </x:c>
      <x:c r="B283" s="5" t="inlineStr">
        <x:is>
          <x:t xml:space="preserve">Bear</x:t>
        </x:is>
      </x:c>
      <x:c r="C283" s="5" t="inlineStr">
        <x:is>
          <x:t xml:space="preserve">Microsoft</x:t>
        </x:is>
      </x:c>
      <x:c r="D283" s="5" t="n">
        <x:v>2030</x:v>
      </x:c>
      <x:c r="E283" s="5" t="inlineStr">
        <x:is>
          <x:t xml:space="preserve">Microsoft</x:t>
        </x:is>
      </x:c>
      <x:c r="F283" s="5" t="inlineStr">
        <x:is>
          <x:t xml:space="preserve">H100/H200/A100 class</x:t>
        </x:is>
      </x:c>
      <x:c r="G283" s="5" t="str">
        <x:f>IFERROR(INDEX('02x_Accelerator_Catalog'!$C$2:$C$11,MATCH(F283,'02x_Accelerator_Catalog'!$B$2:$B$11,0)),"purpose_or_unbenchmarked")</x:f>
        <x:v>h200_reference</x:v>
      </x:c>
      <x:c r="H283" s="28" t="n">
        <x:f>SUMIFS('02c_AI_CSP_Normalized'!$N$2:$N$305,'02c_AI_CSP_Normalized'!$B$2:$B$305,B283,'02c_AI_CSP_Normalized'!$C$2:$C$305,C283,'02c_AI_CSP_Normalized'!$D$2:$D$305,D283,'02c_AI_CSP_Normalized'!$E$2:$E$305,E283)</x:f>
        <x:v>2143.571311066278</x:v>
      </x:c>
      <x:c r="I283" s="6" t="n">
        <x:f>SUMIFS('02b_CSP_Accelerator_Mix'!$H$2:$H$573,'02b_CSP_Accelerator_Mix'!$B$2:$B$573,B283,'02b_CSP_Accelerator_Mix'!$C$2:$C$573,E283,'02b_CSP_Accelerator_Mix'!$D$2:$D$573,D283,'02b_CSP_Accelerator_Mix'!$E$2:$E$573,F283)</x:f>
        <x:v>0.05773703</x:v>
      </x:c>
      <x:c r="J283" s="28" t="n">
        <x:f>H283*I283</x:f>
        <x:v>123.76344109417305</x:v>
      </x:c>
      <x:c r="K283" s="8" t="n">
        <x:f>IFERROR(INDEX('02x_Accelerator_Catalog'!$D$2:$D$11,MATCH(F283,'02x_Accelerator_Catalog'!$B$2:$B$11,0)),"")</x:f>
        <x:v>1.73</x:v>
      </x:c>
      <x:c r="L283" s="7" t="n">
        <x:f>IF(K283&gt;0,J283*1000/K283,"")</x:f>
        <x:v>71539.5613261116</x:v>
      </x:c>
      <x:c r="M283" s="5" t="inlineStr">
        <x:is>
          <x:t xml:space="preserve">epoch_csp_chip_quantity_latest</x:t>
        </x:is>
      </x:c>
      <x:c r="N283" s="5" t="inlineStr">
        <x:is>
          <x:t xml:space="preserve">Extensible long-format output: add a new accelerator row in 02b and map it in 02x_Accelerator_Catalog to extend this table.</x:t>
        </x:is>
      </x:c>
    </x:row>
    <x:row r="284">
      <x:c r="A284" s="5" t="str">
        <x:f>B284&amp;"|"&amp;C284&amp;"|"&amp;D284&amp;"|"&amp;E284&amp;"|"&amp;F284</x:f>
        <x:v>Base|Microsoft|2030|Microsoft|B200/B300 class</x:v>
      </x:c>
      <x:c r="B284" s="5" t="inlineStr">
        <x:is>
          <x:t xml:space="preserve">Base</x:t>
        </x:is>
      </x:c>
      <x:c r="C284" s="5" t="inlineStr">
        <x:is>
          <x:t xml:space="preserve">Microsoft</x:t>
        </x:is>
      </x:c>
      <x:c r="D284" s="5" t="n">
        <x:v>2030</x:v>
      </x:c>
      <x:c r="E284" s="5" t="inlineStr">
        <x:is>
          <x:t xml:space="preserve">Microsoft</x:t>
        </x:is>
      </x:c>
      <x:c r="F284" s="5" t="inlineStr">
        <x:is>
          <x:t xml:space="preserve">B200/B300 class</x:t>
        </x:is>
      </x:c>
      <x:c r="G284" s="5" t="str">
        <x:f>IFERROR(INDEX('02x_Accelerator_Catalog'!$C$2:$C$11,MATCH(F284,'02x_Accelerator_Catalog'!$B$2:$B$11,0)),"purpose_or_unbenchmarked")</x:f>
        <x:v>b200_reference</x:v>
      </x:c>
      <x:c r="H284" s="28" t="n">
        <x:f>SUMIFS('02c_AI_CSP_Normalized'!$N$2:$N$305,'02c_AI_CSP_Normalized'!$B$2:$B$305,B284,'02c_AI_CSP_Normalized'!$C$2:$C$305,C284,'02c_AI_CSP_Normalized'!$D$2:$D$305,D284,'02c_AI_CSP_Normalized'!$E$2:$E$305,E284)</x:f>
        <x:v>3016.2823315769365</x:v>
      </x:c>
      <x:c r="I284" s="6" t="n">
        <x:f>SUMIFS('02b_CSP_Accelerator_Mix'!$H$2:$H$573,'02b_CSP_Accelerator_Mix'!$B$2:$B$573,B284,'02b_CSP_Accelerator_Mix'!$C$2:$C$573,E284,'02b_CSP_Accelerator_Mix'!$D$2:$D$573,D284,'02b_CSP_Accelerator_Mix'!$E$2:$E$573,F284)</x:f>
        <x:v>0.94226297</x:v>
      </x:c>
      <x:c r="J284" s="28" t="n">
        <x:f>H284*I284</x:f>
        <x:v>2842.131148110209</x:v>
      </x:c>
      <x:c r="K284" s="8" t="n">
        <x:f>IFERROR(INDEX('02x_Accelerator_Catalog'!$D$2:$D$11,MATCH(F284,'02x_Accelerator_Catalog'!$B$2:$B$11,0)),"")</x:f>
        <x:v>2.17</x:v>
      </x:c>
      <x:c r="L284" s="7" t="n">
        <x:f>IF(K284&gt;0,J284*1000/K284,"")</x:f>
        <x:v>1309737.8562719857</x:v>
      </x:c>
      <x:c r="M284" s="5" t="inlineStr">
        <x:is>
          <x:t xml:space="preserve">epoch_csp_chip_quantity_latest</x:t>
        </x:is>
      </x:c>
      <x:c r="N284" s="5" t="inlineStr">
        <x:is>
          <x:t xml:space="preserve">Extensible long-format output: add a new accelerator row in 02b and map it in 02x_Accelerator_Catalog to extend this table.</x:t>
        </x:is>
      </x:c>
    </x:row>
    <x:row r="285">
      <x:c r="A285" s="5" t="str">
        <x:f>B285&amp;"|"&amp;C285&amp;"|"&amp;D285&amp;"|"&amp;E285&amp;"|"&amp;F285</x:f>
        <x:v>Base|Microsoft|2030|Microsoft|H100/H200/A100 class</x:v>
      </x:c>
      <x:c r="B285" s="5" t="inlineStr">
        <x:is>
          <x:t xml:space="preserve">Base</x:t>
        </x:is>
      </x:c>
      <x:c r="C285" s="5" t="inlineStr">
        <x:is>
          <x:t xml:space="preserve">Microsoft</x:t>
        </x:is>
      </x:c>
      <x:c r="D285" s="5" t="n">
        <x:v>2030</x:v>
      </x:c>
      <x:c r="E285" s="5" t="inlineStr">
        <x:is>
          <x:t xml:space="preserve">Microsoft</x:t>
        </x:is>
      </x:c>
      <x:c r="F285" s="5" t="inlineStr">
        <x:is>
          <x:t xml:space="preserve">H100/H200/A100 class</x:t>
        </x:is>
      </x:c>
      <x:c r="G285" s="5" t="str">
        <x:f>IFERROR(INDEX('02x_Accelerator_Catalog'!$C$2:$C$11,MATCH(F285,'02x_Accelerator_Catalog'!$B$2:$B$11,0)),"purpose_or_unbenchmarked")</x:f>
        <x:v>h200_reference</x:v>
      </x:c>
      <x:c r="H285" s="28" t="n">
        <x:f>SUMIFS('02c_AI_CSP_Normalized'!$N$2:$N$305,'02c_AI_CSP_Normalized'!$B$2:$B$305,B285,'02c_AI_CSP_Normalized'!$C$2:$C$305,C285,'02c_AI_CSP_Normalized'!$D$2:$D$305,D285,'02c_AI_CSP_Normalized'!$E$2:$E$305,E285)</x:f>
        <x:v>3016.2823315769365</x:v>
      </x:c>
      <x:c r="I285" s="6" t="n">
        <x:f>SUMIFS('02b_CSP_Accelerator_Mix'!$H$2:$H$573,'02b_CSP_Accelerator_Mix'!$B$2:$B$573,B285,'02b_CSP_Accelerator_Mix'!$C$2:$C$573,E285,'02b_CSP_Accelerator_Mix'!$D$2:$D$573,D285,'02b_CSP_Accelerator_Mix'!$E$2:$E$573,F285)</x:f>
        <x:v>0.05773703</x:v>
      </x:c>
      <x:c r="J285" s="28" t="n">
        <x:f>H285*I285</x:f>
        <x:v>174.15118346672753</x:v>
      </x:c>
      <x:c r="K285" s="8" t="n">
        <x:f>IFERROR(INDEX('02x_Accelerator_Catalog'!$D$2:$D$11,MATCH(F285,'02x_Accelerator_Catalog'!$B$2:$B$11,0)),"")</x:f>
        <x:v>1.73</x:v>
      </x:c>
      <x:c r="L285" s="7" t="n">
        <x:f>IF(K285&gt;0,J285*1000/K285,"")</x:f>
        <x:v>100665.42396920666</x:v>
      </x:c>
      <x:c r="M285" s="5" t="inlineStr">
        <x:is>
          <x:t xml:space="preserve">epoch_csp_chip_quantity_latest</x:t>
        </x:is>
      </x:c>
      <x:c r="N285" s="5" t="inlineStr">
        <x:is>
          <x:t xml:space="preserve">Extensible long-format output: add a new accelerator row in 02b and map it in 02x_Accelerator_Catalog to extend this table.</x:t>
        </x:is>
      </x:c>
    </x:row>
    <x:row r="286">
      <x:c r="A286" s="5" t="str">
        <x:f>B286&amp;"|"&amp;C286&amp;"|"&amp;D286&amp;"|"&amp;E286&amp;"|"&amp;F286</x:f>
        <x:v>Bull|Microsoft|2030|Microsoft|B200/B300 class</x:v>
      </x:c>
      <x:c r="B286" s="5" t="inlineStr">
        <x:is>
          <x:t xml:space="preserve">Bull</x:t>
        </x:is>
      </x:c>
      <x:c r="C286" s="5" t="inlineStr">
        <x:is>
          <x:t xml:space="preserve">Microsoft</x:t>
        </x:is>
      </x:c>
      <x:c r="D286" s="5" t="n">
        <x:v>2030</x:v>
      </x:c>
      <x:c r="E286" s="5" t="inlineStr">
        <x:is>
          <x:t xml:space="preserve">Microsoft</x:t>
        </x:is>
      </x:c>
      <x:c r="F286" s="5" t="inlineStr">
        <x:is>
          <x:t xml:space="preserve">B200/B300 class</x:t>
        </x:is>
      </x:c>
      <x:c r="G286" s="5" t="str">
        <x:f>IFERROR(INDEX('02x_Accelerator_Catalog'!$C$2:$C$11,MATCH(F286,'02x_Accelerator_Catalog'!$B$2:$B$11,0)),"purpose_or_unbenchmarked")</x:f>
        <x:v>b200_reference</x:v>
      </x:c>
      <x:c r="H286" s="28" t="n">
        <x:f>SUMIFS('02c_AI_CSP_Normalized'!$N$2:$N$305,'02c_AI_CSP_Normalized'!$B$2:$B$305,B286,'02c_AI_CSP_Normalized'!$C$2:$C$305,C286,'02c_AI_CSP_Normalized'!$D$2:$D$305,D286,'02c_AI_CSP_Normalized'!$E$2:$E$305,E286)</x:f>
        <x:v>3938.8625530928334</x:v>
      </x:c>
      <x:c r="I286" s="6" t="n">
        <x:f>SUMIFS('02b_CSP_Accelerator_Mix'!$H$2:$H$573,'02b_CSP_Accelerator_Mix'!$B$2:$B$573,B286,'02b_CSP_Accelerator_Mix'!$C$2:$C$573,E286,'02b_CSP_Accelerator_Mix'!$D$2:$D$573,D286,'02b_CSP_Accelerator_Mix'!$E$2:$E$573,F286)</x:f>
        <x:v>0.94226297</x:v>
      </x:c>
      <x:c r="J286" s="28" t="n">
        <x:f>H286*I286</x:f>
        <x:v>3711.444327699036</x:v>
      </x:c>
      <x:c r="K286" s="8" t="n">
        <x:f>IFERROR(INDEX('02x_Accelerator_Catalog'!$D$2:$D$11,MATCH(F286,'02x_Accelerator_Catalog'!$B$2:$B$11,0)),"")</x:f>
        <x:v>2.17</x:v>
      </x:c>
      <x:c r="L286" s="7" t="n">
        <x:f>IF(K286&gt;0,J286*1000/K286,"")</x:f>
        <x:v>1710343.008156238</x:v>
      </x:c>
      <x:c r="M286" s="5" t="inlineStr">
        <x:is>
          <x:t xml:space="preserve">epoch_csp_chip_quantity_latest</x:t>
        </x:is>
      </x:c>
      <x:c r="N286" s="5" t="inlineStr">
        <x:is>
          <x:t xml:space="preserve">Extensible long-format output: add a new accelerator row in 02b and map it in 02x_Accelerator_Catalog to extend this table.</x:t>
        </x:is>
      </x:c>
    </x:row>
    <x:row r="287">
      <x:c r="A287" s="5" t="str">
        <x:f>B287&amp;"|"&amp;C287&amp;"|"&amp;D287&amp;"|"&amp;E287&amp;"|"&amp;F287</x:f>
        <x:v>Bull|Microsoft|2030|Microsoft|H100/H200/A100 class</x:v>
      </x:c>
      <x:c r="B287" s="5" t="inlineStr">
        <x:is>
          <x:t xml:space="preserve">Bull</x:t>
        </x:is>
      </x:c>
      <x:c r="C287" s="5" t="inlineStr">
        <x:is>
          <x:t xml:space="preserve">Microsoft</x:t>
        </x:is>
      </x:c>
      <x:c r="D287" s="5" t="n">
        <x:v>2030</x:v>
      </x:c>
      <x:c r="E287" s="5" t="inlineStr">
        <x:is>
          <x:t xml:space="preserve">Microsoft</x:t>
        </x:is>
      </x:c>
      <x:c r="F287" s="5" t="inlineStr">
        <x:is>
          <x:t xml:space="preserve">H100/H200/A100 class</x:t>
        </x:is>
      </x:c>
      <x:c r="G287" s="5" t="str">
        <x:f>IFERROR(INDEX('02x_Accelerator_Catalog'!$C$2:$C$11,MATCH(F287,'02x_Accelerator_Catalog'!$B$2:$B$11,0)),"purpose_or_unbenchmarked")</x:f>
        <x:v>h200_reference</x:v>
      </x:c>
      <x:c r="H287" s="28" t="n">
        <x:f>SUMIFS('02c_AI_CSP_Normalized'!$N$2:$N$305,'02c_AI_CSP_Normalized'!$B$2:$B$305,B287,'02c_AI_CSP_Normalized'!$C$2:$C$305,C287,'02c_AI_CSP_Normalized'!$D$2:$D$305,D287,'02c_AI_CSP_Normalized'!$E$2:$E$305,E287)</x:f>
        <x:v>3938.8625530928334</x:v>
      </x:c>
      <x:c r="I287" s="6" t="n">
        <x:f>SUMIFS('02b_CSP_Accelerator_Mix'!$H$2:$H$573,'02b_CSP_Accelerator_Mix'!$B$2:$B$573,B287,'02b_CSP_Accelerator_Mix'!$C$2:$C$573,E287,'02b_CSP_Accelerator_Mix'!$D$2:$D$573,D287,'02b_CSP_Accelerator_Mix'!$E$2:$E$573,F287)</x:f>
        <x:v>0.05773703</x:v>
      </x:c>
      <x:c r="J287" s="28" t="n">
        <x:f>H287*I287</x:f>
        <x:v>227.4182253937975</x:v>
      </x:c>
      <x:c r="K287" s="8" t="n">
        <x:f>IFERROR(INDEX('02x_Accelerator_Catalog'!$D$2:$D$11,MATCH(F287,'02x_Accelerator_Catalog'!$B$2:$B$11,0)),"")</x:f>
        <x:v>1.73</x:v>
      </x:c>
      <x:c r="L287" s="7" t="n">
        <x:f>IF(K287&gt;0,J287*1000/K287,"")</x:f>
        <x:v>131455.62161491186</x:v>
      </x:c>
      <x:c r="M287" s="5" t="inlineStr">
        <x:is>
          <x:t xml:space="preserve">epoch_csp_chip_quantity_latest</x:t>
        </x:is>
      </x:c>
      <x:c r="N287" s="5" t="inlineStr">
        <x:is>
          <x:t xml:space="preserve">Extensible long-format output: add a new accelerator row in 02b and map it in 02x_Accelerator_Catalog to extend this table.</x:t>
        </x:is>
      </x:c>
    </x:row>
    <x:row r="288">
      <x:c r="A288" s="5" t="str">
        <x:f>B288&amp;"|"&amp;C288&amp;"|"&amp;D288&amp;"|"&amp;E288&amp;"|"&amp;F288</x:f>
        <x:v>Grid-Constrained / Efficiency-Upside|Microsoft|2030|Microsoft|B200/B300 class</x:v>
      </x:c>
      <x:c r="B288" s="5" t="inlineStr">
        <x:is>
          <x:t xml:space="preserve">Grid-Constrained / Efficiency-Upside</x:t>
        </x:is>
      </x:c>
      <x:c r="C288" s="5" t="inlineStr">
        <x:is>
          <x:t xml:space="preserve">Microsoft</x:t>
        </x:is>
      </x:c>
      <x:c r="D288" s="5" t="n">
        <x:v>2030</x:v>
      </x:c>
      <x:c r="E288" s="5" t="inlineStr">
        <x:is>
          <x:t xml:space="preserve">Microsoft</x:t>
        </x:is>
      </x:c>
      <x:c r="F288" s="5" t="inlineStr">
        <x:is>
          <x:t xml:space="preserve">B200/B300 class</x:t>
        </x:is>
      </x:c>
      <x:c r="G288" s="5" t="str">
        <x:f>IFERROR(INDEX('02x_Accelerator_Catalog'!$C$2:$C$11,MATCH(F288,'02x_Accelerator_Catalog'!$B$2:$B$11,0)),"purpose_or_unbenchmarked")</x:f>
        <x:v>b200_reference</x:v>
      </x:c>
      <x:c r="H288" s="28" t="n">
        <x:f>SUMIFS('02c_AI_CSP_Normalized'!$N$2:$N$305,'02c_AI_CSP_Normalized'!$B$2:$B$305,B288,'02c_AI_CSP_Normalized'!$C$2:$C$305,C288,'02c_AI_CSP_Normalized'!$D$2:$D$305,D288,'02c_AI_CSP_Normalized'!$E$2:$E$305,E288)</x:f>
        <x:v>2287.5485165783552</x:v>
      </x:c>
      <x:c r="I288" s="6" t="n">
        <x:f>SUMIFS('02b_CSP_Accelerator_Mix'!$H$2:$H$573,'02b_CSP_Accelerator_Mix'!$B$2:$B$573,B288,'02b_CSP_Accelerator_Mix'!$C$2:$C$573,E288,'02b_CSP_Accelerator_Mix'!$D$2:$D$573,D288,'02b_CSP_Accelerator_Mix'!$E$2:$E$573,F288)</x:f>
        <x:v>0.94226297</x:v>
      </x:c>
      <x:c r="J288" s="28" t="n">
        <x:f>H288*I288</x:f>
        <x:v>2155.4722592502153</x:v>
      </x:c>
      <x:c r="K288" s="8" t="n">
        <x:f>IFERROR(INDEX('02x_Accelerator_Catalog'!$D$2:$D$11,MATCH(F288,'02x_Accelerator_Catalog'!$B$2:$B$11,0)),"")</x:f>
        <x:v>2.17</x:v>
      </x:c>
      <x:c r="L288" s="7" t="n">
        <x:f>IF(K288&gt;0,J288*1000/K288,"")</x:f>
        <x:v>993305.1885945692</x:v>
      </x:c>
      <x:c r="M288" s="5" t="inlineStr">
        <x:is>
          <x:t xml:space="preserve">epoch_csp_chip_quantity_latest</x:t>
        </x:is>
      </x:c>
      <x:c r="N288" s="5" t="inlineStr">
        <x:is>
          <x:t xml:space="preserve">Extensible long-format output: add a new accelerator row in 02b and map it in 02x_Accelerator_Catalog to extend this table.</x:t>
        </x:is>
      </x:c>
    </x:row>
    <x:row r="289">
      <x:c r="A289" s="5" t="str">
        <x:f>B289&amp;"|"&amp;C289&amp;"|"&amp;D289&amp;"|"&amp;E289&amp;"|"&amp;F289</x:f>
        <x:v>Grid-Constrained / Efficiency-Upside|Microsoft|2030|Microsoft|H100/H200/A100 class</x:v>
      </x:c>
      <x:c r="B289" s="5" t="inlineStr">
        <x:is>
          <x:t xml:space="preserve">Grid-Constrained / Efficiency-Upside</x:t>
        </x:is>
      </x:c>
      <x:c r="C289" s="5" t="inlineStr">
        <x:is>
          <x:t xml:space="preserve">Microsoft</x:t>
        </x:is>
      </x:c>
      <x:c r="D289" s="5" t="n">
        <x:v>2030</x:v>
      </x:c>
      <x:c r="E289" s="5" t="inlineStr">
        <x:is>
          <x:t xml:space="preserve">Microsoft</x:t>
        </x:is>
      </x:c>
      <x:c r="F289" s="5" t="inlineStr">
        <x:is>
          <x:t xml:space="preserve">H100/H200/A100 class</x:t>
        </x:is>
      </x:c>
      <x:c r="G289" s="5" t="str">
        <x:f>IFERROR(INDEX('02x_Accelerator_Catalog'!$C$2:$C$11,MATCH(F289,'02x_Accelerator_Catalog'!$B$2:$B$11,0)),"purpose_or_unbenchmarked")</x:f>
        <x:v>h200_reference</x:v>
      </x:c>
      <x:c r="H289" s="28" t="n">
        <x:f>SUMIFS('02c_AI_CSP_Normalized'!$N$2:$N$305,'02c_AI_CSP_Normalized'!$B$2:$B$305,B289,'02c_AI_CSP_Normalized'!$C$2:$C$305,C289,'02c_AI_CSP_Normalized'!$D$2:$D$305,D289,'02c_AI_CSP_Normalized'!$E$2:$E$305,E289)</x:f>
        <x:v>2287.5485165783552</x:v>
      </x:c>
      <x:c r="I289" s="6" t="n">
        <x:f>SUMIFS('02b_CSP_Accelerator_Mix'!$H$2:$H$573,'02b_CSP_Accelerator_Mix'!$B$2:$B$573,B289,'02b_CSP_Accelerator_Mix'!$C$2:$C$573,E289,'02b_CSP_Accelerator_Mix'!$D$2:$D$573,D289,'02b_CSP_Accelerator_Mix'!$E$2:$E$573,F289)</x:f>
        <x:v>0.05773703</x:v>
      </x:c>
      <x:c r="J289" s="28" t="n">
        <x:f>H289*I289</x:f>
        <x:v>132.07625732814</x:v>
      </x:c>
      <x:c r="K289" s="8" t="n">
        <x:f>IFERROR(INDEX('02x_Accelerator_Catalog'!$D$2:$D$11,MATCH(F289,'02x_Accelerator_Catalog'!$B$2:$B$11,0)),"")</x:f>
        <x:v>1.73</x:v>
      </x:c>
      <x:c r="L289" s="7" t="n">
        <x:f>IF(K289&gt;0,J289*1000/K289,"")</x:f>
        <x:v>76344.65741510983</x:v>
      </x:c>
      <x:c r="M289" s="5" t="inlineStr">
        <x:is>
          <x:t xml:space="preserve">epoch_csp_chip_quantity_latest</x:t>
        </x:is>
      </x:c>
      <x:c r="N289" s="5" t="inlineStr">
        <x:is>
          <x:t xml:space="preserve">Extensible long-format output: add a new accelerator row in 02b and map it in 02x_Accelerator_Catalog to extend this table.</x:t>
        </x:is>
      </x:c>
    </x:row>
    <x:row r="290">
      <x:c r="A290" s="5" t="str">
        <x:f>B290&amp;"|"&amp;C290&amp;"|"&amp;D290&amp;"|"&amp;E290&amp;"|"&amp;F290</x:f>
        <x:v>Bear|Microsoft|2026|Nscale|B200/B300 class</x:v>
      </x:c>
      <x:c r="B290" s="5" t="inlineStr">
        <x:is>
          <x:t xml:space="preserve">Bear</x:t>
        </x:is>
      </x:c>
      <x:c r="C290" s="5" t="inlineStr">
        <x:is>
          <x:t xml:space="preserve">Microsoft</x:t>
        </x:is>
      </x:c>
      <x:c r="D290" s="5" t="n">
        <x:v>2026</x:v>
      </x:c>
      <x:c r="E290" s="5" t="inlineStr">
        <x:is>
          <x:t xml:space="preserve">Nscale</x:t>
        </x:is>
      </x:c>
      <x:c r="F290" s="5" t="inlineStr">
        <x:is>
          <x:t xml:space="preserve">B200/B300 class</x:t>
        </x:is>
      </x:c>
      <x:c r="G290" s="5" t="str">
        <x:f>IFERROR(INDEX('02x_Accelerator_Catalog'!$C$2:$C$11,MATCH(F290,'02x_Accelerator_Catalog'!$B$2:$B$11,0)),"purpose_or_unbenchmarked")</x:f>
        <x:v>b200_reference</x:v>
      </x:c>
      <x:c r="H290" s="28" t="n">
        <x:f>SUMIFS('02c_AI_CSP_Normalized'!$N$2:$N$305,'02c_AI_CSP_Normalized'!$B$2:$B$305,B290,'02c_AI_CSP_Normalized'!$C$2:$C$305,C290,'02c_AI_CSP_Normalized'!$D$2:$D$305,D290,'02c_AI_CSP_Normalized'!$E$2:$E$305,E290)</x:f>
        <x:v>28.29082454145511</x:v>
      </x:c>
      <x:c r="I290" s="6" t="n">
        <x:f>SUMIFS('02b_CSP_Accelerator_Mix'!$H$2:$H$573,'02b_CSP_Accelerator_Mix'!$B$2:$B$573,B290,'02b_CSP_Accelerator_Mix'!$C$2:$C$573,E290,'02b_CSP_Accelerator_Mix'!$D$2:$D$573,D290,'02b_CSP_Accelerator_Mix'!$E$2:$E$573,F290)</x:f>
        <x:v>1</x:v>
      </x:c>
      <x:c r="J290" s="28" t="n">
        <x:f>H290*I290</x:f>
        <x:v>28.29082454145511</x:v>
      </x:c>
      <x:c r="K290" s="8" t="n">
        <x:f>IFERROR(INDEX('02x_Accelerator_Catalog'!$D$2:$D$11,MATCH(F290,'02x_Accelerator_Catalog'!$B$2:$B$11,0)),"")</x:f>
        <x:v>2.17</x:v>
      </x:c>
      <x:c r="L290" s="7" t="n">
        <x:f>IF(K290&gt;0,J290*1000/K290,"")</x:f>
        <x:v>13037.246332467792</x:v>
      </x:c>
      <x:c r="M290" s="5" t="inlineStr">
        <x:is>
          <x:t xml:space="preserve">epoch_csp_chip_quantity_latest</x:t>
        </x:is>
      </x:c>
      <x:c r="N290" s="5" t="inlineStr">
        <x:is>
          <x:t xml:space="preserve">Extensible long-format output: add a new accelerator row in 02b and map it in 02x_Accelerator_Catalog to extend this table.</x:t>
        </x:is>
      </x:c>
    </x:row>
    <x:row r="291">
      <x:c r="A291" s="5" t="str">
        <x:f>B291&amp;"|"&amp;C291&amp;"|"&amp;D291&amp;"|"&amp;E291&amp;"|"&amp;F291</x:f>
        <x:v>Base|Microsoft|2026|Nscale|B200/B300 class</x:v>
      </x:c>
      <x:c r="B291" s="5" t="inlineStr">
        <x:is>
          <x:t xml:space="preserve">Base</x:t>
        </x:is>
      </x:c>
      <x:c r="C291" s="5" t="inlineStr">
        <x:is>
          <x:t xml:space="preserve">Microsoft</x:t>
        </x:is>
      </x:c>
      <x:c r="D291" s="5" t="n">
        <x:v>2026</x:v>
      </x:c>
      <x:c r="E291" s="5" t="inlineStr">
        <x:is>
          <x:t xml:space="preserve">Nscale</x:t>
        </x:is>
      </x:c>
      <x:c r="F291" s="5" t="inlineStr">
        <x:is>
          <x:t xml:space="preserve">B200/B300 class</x:t>
        </x:is>
      </x:c>
      <x:c r="G291" s="5" t="str">
        <x:f>IFERROR(INDEX('02x_Accelerator_Catalog'!$C$2:$C$11,MATCH(F291,'02x_Accelerator_Catalog'!$B$2:$B$11,0)),"purpose_or_unbenchmarked")</x:f>
        <x:v>b200_reference</x:v>
      </x:c>
      <x:c r="H291" s="28" t="n">
        <x:f>SUMIFS('02c_AI_CSP_Normalized'!$N$2:$N$305,'02c_AI_CSP_Normalized'!$B$2:$B$305,B291,'02c_AI_CSP_Normalized'!$C$2:$C$305,C291,'02c_AI_CSP_Normalized'!$D$2:$D$305,D291,'02c_AI_CSP_Normalized'!$E$2:$E$305,E291)</x:f>
        <x:v>36.78476004208112</x:v>
      </x:c>
      <x:c r="I291" s="6" t="n">
        <x:f>SUMIFS('02b_CSP_Accelerator_Mix'!$H$2:$H$573,'02b_CSP_Accelerator_Mix'!$B$2:$B$573,B291,'02b_CSP_Accelerator_Mix'!$C$2:$C$573,E291,'02b_CSP_Accelerator_Mix'!$D$2:$D$573,D291,'02b_CSP_Accelerator_Mix'!$E$2:$E$573,F291)</x:f>
        <x:v>1</x:v>
      </x:c>
      <x:c r="J291" s="28" t="n">
        <x:f>H291*I291</x:f>
        <x:v>36.78476004208112</x:v>
      </x:c>
      <x:c r="K291" s="8" t="n">
        <x:f>IFERROR(INDEX('02x_Accelerator_Catalog'!$D$2:$D$11,MATCH(F291,'02x_Accelerator_Catalog'!$B$2:$B$11,0)),"")</x:f>
        <x:v>2.17</x:v>
      </x:c>
      <x:c r="L291" s="7" t="n">
        <x:f>IF(K291&gt;0,J291*1000/K291,"")</x:f>
        <x:v>16951.502323539684</x:v>
      </x:c>
      <x:c r="M291" s="5" t="inlineStr">
        <x:is>
          <x:t xml:space="preserve">epoch_csp_chip_quantity_latest</x:t>
        </x:is>
      </x:c>
      <x:c r="N291" s="5" t="inlineStr">
        <x:is>
          <x:t xml:space="preserve">Extensible long-format output: add a new accelerator row in 02b and map it in 02x_Accelerator_Catalog to extend this table.</x:t>
        </x:is>
      </x:c>
    </x:row>
    <x:row r="292">
      <x:c r="A292" s="5" t="str">
        <x:f>B292&amp;"|"&amp;C292&amp;"|"&amp;D292&amp;"|"&amp;E292&amp;"|"&amp;F292</x:f>
        <x:v>Bull|Microsoft|2026|Nscale|B200/B300 class</x:v>
      </x:c>
      <x:c r="B292" s="5" t="inlineStr">
        <x:is>
          <x:t xml:space="preserve">Bull</x:t>
        </x:is>
      </x:c>
      <x:c r="C292" s="5" t="inlineStr">
        <x:is>
          <x:t xml:space="preserve">Microsoft</x:t>
        </x:is>
      </x:c>
      <x:c r="D292" s="5" t="n">
        <x:v>2026</x:v>
      </x:c>
      <x:c r="E292" s="5" t="inlineStr">
        <x:is>
          <x:t xml:space="preserve">Nscale</x:t>
        </x:is>
      </x:c>
      <x:c r="F292" s="5" t="inlineStr">
        <x:is>
          <x:t xml:space="preserve">B200/B300 class</x:t>
        </x:is>
      </x:c>
      <x:c r="G292" s="5" t="str">
        <x:f>IFERROR(INDEX('02x_Accelerator_Catalog'!$C$2:$C$11,MATCH(F292,'02x_Accelerator_Catalog'!$B$2:$B$11,0)),"purpose_or_unbenchmarked")</x:f>
        <x:v>b200_reference</x:v>
      </x:c>
      <x:c r="H292" s="28" t="n">
        <x:f>SUMIFS('02c_AI_CSP_Normalized'!$N$2:$N$305,'02c_AI_CSP_Normalized'!$B$2:$B$305,B292,'02c_AI_CSP_Normalized'!$C$2:$C$305,C292,'02c_AI_CSP_Normalized'!$D$2:$D$305,D292,'02c_AI_CSP_Normalized'!$E$2:$E$305,E292)</x:f>
        <x:v>42.13527059365654</x:v>
      </x:c>
      <x:c r="I292" s="6" t="n">
        <x:f>SUMIFS('02b_CSP_Accelerator_Mix'!$H$2:$H$573,'02b_CSP_Accelerator_Mix'!$B$2:$B$573,B292,'02b_CSP_Accelerator_Mix'!$C$2:$C$573,E292,'02b_CSP_Accelerator_Mix'!$D$2:$D$573,D292,'02b_CSP_Accelerator_Mix'!$E$2:$E$573,F292)</x:f>
        <x:v>1</x:v>
      </x:c>
      <x:c r="J292" s="28" t="n">
        <x:f>H292*I292</x:f>
        <x:v>42.13527059365654</x:v>
      </x:c>
      <x:c r="K292" s="8" t="n">
        <x:f>IFERROR(INDEX('02x_Accelerator_Catalog'!$D$2:$D$11,MATCH(F292,'02x_Accelerator_Catalog'!$B$2:$B$11,0)),"")</x:f>
        <x:v>2.17</x:v>
      </x:c>
      <x:c r="L292" s="7" t="n">
        <x:f>IF(K292&gt;0,J292*1000/K292,"")</x:f>
        <x:v>19417.175388781816</x:v>
      </x:c>
      <x:c r="M292" s="5" t="inlineStr">
        <x:is>
          <x:t xml:space="preserve">epoch_csp_chip_quantity_latest</x:t>
        </x:is>
      </x:c>
      <x:c r="N292" s="5" t="inlineStr">
        <x:is>
          <x:t xml:space="preserve">Extensible long-format output: add a new accelerator row in 02b and map it in 02x_Accelerator_Catalog to extend this table.</x:t>
        </x:is>
      </x:c>
    </x:row>
    <x:row r="293">
      <x:c r="A293" s="5" t="str">
        <x:f>B293&amp;"|"&amp;C293&amp;"|"&amp;D293&amp;"|"&amp;E293&amp;"|"&amp;F293</x:f>
        <x:v>Grid-Constrained / Efficiency-Upside|Microsoft|2026|Nscale|B200/B300 class</x:v>
      </x:c>
      <x:c r="B293" s="5" t="inlineStr">
        <x:is>
          <x:t xml:space="preserve">Grid-Constrained / Efficiency-Upside</x:t>
        </x:is>
      </x:c>
      <x:c r="C293" s="5" t="inlineStr">
        <x:is>
          <x:t xml:space="preserve">Microsoft</x:t>
        </x:is>
      </x:c>
      <x:c r="D293" s="5" t="n">
        <x:v>2026</x:v>
      </x:c>
      <x:c r="E293" s="5" t="inlineStr">
        <x:is>
          <x:t xml:space="preserve">Nscale</x:t>
        </x:is>
      </x:c>
      <x:c r="F293" s="5" t="inlineStr">
        <x:is>
          <x:t xml:space="preserve">B200/B300 class</x:t>
        </x:is>
      </x:c>
      <x:c r="G293" s="5" t="str">
        <x:f>IFERROR(INDEX('02x_Accelerator_Catalog'!$C$2:$C$11,MATCH(F293,'02x_Accelerator_Catalog'!$B$2:$B$11,0)),"purpose_or_unbenchmarked")</x:f>
        <x:v>b200_reference</x:v>
      </x:c>
      <x:c r="H293" s="28" t="n">
        <x:f>SUMIFS('02c_AI_CSP_Normalized'!$N$2:$N$305,'02c_AI_CSP_Normalized'!$B$2:$B$305,B293,'02c_AI_CSP_Normalized'!$C$2:$C$305,C293,'02c_AI_CSP_Normalized'!$D$2:$D$305,D293,'02c_AI_CSP_Normalized'!$E$2:$E$305,E293)</x:f>
        <x:v>33.54770115837797</x:v>
      </x:c>
      <x:c r="I293" s="6" t="n">
        <x:f>SUMIFS('02b_CSP_Accelerator_Mix'!$H$2:$H$573,'02b_CSP_Accelerator_Mix'!$B$2:$B$573,B293,'02b_CSP_Accelerator_Mix'!$C$2:$C$573,E293,'02b_CSP_Accelerator_Mix'!$D$2:$D$573,D293,'02b_CSP_Accelerator_Mix'!$E$2:$E$573,F293)</x:f>
        <x:v>1</x:v>
      </x:c>
      <x:c r="J293" s="28" t="n">
        <x:f>H293*I293</x:f>
        <x:v>33.54770115837797</x:v>
      </x:c>
      <x:c r="K293" s="8" t="n">
        <x:f>IFERROR(INDEX('02x_Accelerator_Catalog'!$D$2:$D$11,MATCH(F293,'02x_Accelerator_Catalog'!$B$2:$B$11,0)),"")</x:f>
        <x:v>2.17</x:v>
      </x:c>
      <x:c r="L293" s="7" t="n">
        <x:f>IF(K293&gt;0,J293*1000/K293,"")</x:f>
        <x:v>15459.77011906819</x:v>
      </x:c>
      <x:c r="M293" s="5" t="inlineStr">
        <x:is>
          <x:t xml:space="preserve">epoch_csp_chip_quantity_latest</x:t>
        </x:is>
      </x:c>
      <x:c r="N293" s="5" t="inlineStr">
        <x:is>
          <x:t xml:space="preserve">Extensible long-format output: add a new accelerator row in 02b and map it in 02x_Accelerator_Catalog to extend this table.</x:t>
        </x:is>
      </x:c>
    </x:row>
    <x:row r="294">
      <x:c r="A294" s="5" t="str">
        <x:f>B294&amp;"|"&amp;C294&amp;"|"&amp;D294&amp;"|"&amp;E294&amp;"|"&amp;F294</x:f>
        <x:v>Bear|Microsoft|2027|Nscale|B200/B300 class</x:v>
      </x:c>
      <x:c r="B294" s="5" t="inlineStr">
        <x:is>
          <x:t xml:space="preserve">Bear</x:t>
        </x:is>
      </x:c>
      <x:c r="C294" s="5" t="inlineStr">
        <x:is>
          <x:t xml:space="preserve">Microsoft</x:t>
        </x:is>
      </x:c>
      <x:c r="D294" s="5" t="n">
        <x:v>2027</x:v>
      </x:c>
      <x:c r="E294" s="5" t="inlineStr">
        <x:is>
          <x:t xml:space="preserve">Nscale</x:t>
        </x:is>
      </x:c>
      <x:c r="F294" s="5" t="inlineStr">
        <x:is>
          <x:t xml:space="preserve">B200/B300 class</x:t>
        </x:is>
      </x:c>
      <x:c r="G294" s="5" t="str">
        <x:f>IFERROR(INDEX('02x_Accelerator_Catalog'!$C$2:$C$11,MATCH(F294,'02x_Accelerator_Catalog'!$B$2:$B$11,0)),"purpose_or_unbenchmarked")</x:f>
        <x:v>b200_reference</x:v>
      </x:c>
      <x:c r="H294" s="28" t="n">
        <x:f>SUMIFS('02c_AI_CSP_Normalized'!$N$2:$N$305,'02c_AI_CSP_Normalized'!$B$2:$B$305,B294,'02c_AI_CSP_Normalized'!$C$2:$C$305,C294,'02c_AI_CSP_Normalized'!$D$2:$D$305,D294,'02c_AI_CSP_Normalized'!$E$2:$E$305,E294)</x:f>
        <x:v>145.4841600152143</x:v>
      </x:c>
      <x:c r="I294" s="6" t="n">
        <x:f>SUMIFS('02b_CSP_Accelerator_Mix'!$H$2:$H$573,'02b_CSP_Accelerator_Mix'!$B$2:$B$573,B294,'02b_CSP_Accelerator_Mix'!$C$2:$C$573,E294,'02b_CSP_Accelerator_Mix'!$D$2:$D$573,D294,'02b_CSP_Accelerator_Mix'!$E$2:$E$573,F294)</x:f>
        <x:v>1</x:v>
      </x:c>
      <x:c r="J294" s="28" t="n">
        <x:f>H294*I294</x:f>
        <x:v>145.4841600152143</x:v>
      </x:c>
      <x:c r="K294" s="8" t="n">
        <x:f>IFERROR(INDEX('02x_Accelerator_Catalog'!$D$2:$D$11,MATCH(F294,'02x_Accelerator_Catalog'!$B$2:$B$11,0)),"")</x:f>
        <x:v>2.17</x:v>
      </x:c>
      <x:c r="L294" s="7" t="n">
        <x:f>IF(K294&gt;0,J294*1000/K294,"")</x:f>
        <x:v>67043.39171208032</x:v>
      </x:c>
      <x:c r="M294" s="5" t="inlineStr">
        <x:is>
          <x:t xml:space="preserve">epoch_csp_chip_quantity_latest</x:t>
        </x:is>
      </x:c>
      <x:c r="N294" s="5" t="inlineStr">
        <x:is>
          <x:t xml:space="preserve">Extensible long-format output: add a new accelerator row in 02b and map it in 02x_Accelerator_Catalog to extend this table.</x:t>
        </x:is>
      </x:c>
    </x:row>
    <x:row r="295">
      <x:c r="A295" s="5" t="str">
        <x:f>B295&amp;"|"&amp;C295&amp;"|"&amp;D295&amp;"|"&amp;E295&amp;"|"&amp;F295</x:f>
        <x:v>Base|Microsoft|2027|Nscale|B200/B300 class</x:v>
      </x:c>
      <x:c r="B295" s="5" t="inlineStr">
        <x:is>
          <x:t xml:space="preserve">Base</x:t>
        </x:is>
      </x:c>
      <x:c r="C295" s="5" t="inlineStr">
        <x:is>
          <x:t xml:space="preserve">Microsoft</x:t>
        </x:is>
      </x:c>
      <x:c r="D295" s="5" t="n">
        <x:v>2027</x:v>
      </x:c>
      <x:c r="E295" s="5" t="inlineStr">
        <x:is>
          <x:t xml:space="preserve">Nscale</x:t>
        </x:is>
      </x:c>
      <x:c r="F295" s="5" t="inlineStr">
        <x:is>
          <x:t xml:space="preserve">B200/B300 class</x:t>
        </x:is>
      </x:c>
      <x:c r="G295" s="5" t="str">
        <x:f>IFERROR(INDEX('02x_Accelerator_Catalog'!$C$2:$C$11,MATCH(F295,'02x_Accelerator_Catalog'!$B$2:$B$11,0)),"purpose_or_unbenchmarked")</x:f>
        <x:v>b200_reference</x:v>
      </x:c>
      <x:c r="H295" s="28" t="n">
        <x:f>SUMIFS('02c_AI_CSP_Normalized'!$N$2:$N$305,'02c_AI_CSP_Normalized'!$B$2:$B$305,B295,'02c_AI_CSP_Normalized'!$C$2:$C$305,C295,'02c_AI_CSP_Normalized'!$D$2:$D$305,D295,'02c_AI_CSP_Normalized'!$E$2:$E$305,E295)</x:f>
        <x:v>192.60921291003757</x:v>
      </x:c>
      <x:c r="I295" s="6" t="n">
        <x:f>SUMIFS('02b_CSP_Accelerator_Mix'!$H$2:$H$573,'02b_CSP_Accelerator_Mix'!$B$2:$B$573,B295,'02b_CSP_Accelerator_Mix'!$C$2:$C$573,E295,'02b_CSP_Accelerator_Mix'!$D$2:$D$573,D295,'02b_CSP_Accelerator_Mix'!$E$2:$E$573,F295)</x:f>
        <x:v>1</x:v>
      </x:c>
      <x:c r="J295" s="28" t="n">
        <x:f>H295*I295</x:f>
        <x:v>192.60921291003757</x:v>
      </x:c>
      <x:c r="K295" s="8" t="n">
        <x:f>IFERROR(INDEX('02x_Accelerator_Catalog'!$D$2:$D$11,MATCH(F295,'02x_Accelerator_Catalog'!$B$2:$B$11,0)),"")</x:f>
        <x:v>2.17</x:v>
      </x:c>
      <x:c r="L295" s="7" t="n">
        <x:f>IF(K295&gt;0,J295*1000/K295,"")</x:f>
        <x:v>88760.00594932608</x:v>
      </x:c>
      <x:c r="M295" s="5" t="inlineStr">
        <x:is>
          <x:t xml:space="preserve">epoch_csp_chip_quantity_latest</x:t>
        </x:is>
      </x:c>
      <x:c r="N295" s="5" t="inlineStr">
        <x:is>
          <x:t xml:space="preserve">Extensible long-format output: add a new accelerator row in 02b and map it in 02x_Accelerator_Catalog to extend this table.</x:t>
        </x:is>
      </x:c>
    </x:row>
    <x:row r="296">
      <x:c r="A296" s="5" t="str">
        <x:f>B296&amp;"|"&amp;C296&amp;"|"&amp;D296&amp;"|"&amp;E296&amp;"|"&amp;F296</x:f>
        <x:v>Bull|Microsoft|2027|Nscale|B200/B300 class</x:v>
      </x:c>
      <x:c r="B296" s="5" t="inlineStr">
        <x:is>
          <x:t xml:space="preserve">Bull</x:t>
        </x:is>
      </x:c>
      <x:c r="C296" s="5" t="inlineStr">
        <x:is>
          <x:t xml:space="preserve">Microsoft</x:t>
        </x:is>
      </x:c>
      <x:c r="D296" s="5" t="n">
        <x:v>2027</x:v>
      </x:c>
      <x:c r="E296" s="5" t="inlineStr">
        <x:is>
          <x:t xml:space="preserve">Nscale</x:t>
        </x:is>
      </x:c>
      <x:c r="F296" s="5" t="inlineStr">
        <x:is>
          <x:t xml:space="preserve">B200/B300 class</x:t>
        </x:is>
      </x:c>
      <x:c r="G296" s="5" t="str">
        <x:f>IFERROR(INDEX('02x_Accelerator_Catalog'!$C$2:$C$11,MATCH(F296,'02x_Accelerator_Catalog'!$B$2:$B$11,0)),"purpose_or_unbenchmarked")</x:f>
        <x:v>b200_reference</x:v>
      </x:c>
      <x:c r="H296" s="28" t="n">
        <x:f>SUMIFS('02c_AI_CSP_Normalized'!$N$2:$N$305,'02c_AI_CSP_Normalized'!$B$2:$B$305,B296,'02c_AI_CSP_Normalized'!$C$2:$C$305,C296,'02c_AI_CSP_Normalized'!$D$2:$D$305,D296,'02c_AI_CSP_Normalized'!$E$2:$E$305,E296)</x:f>
        <x:v>228.63621296723858</x:v>
      </x:c>
      <x:c r="I296" s="6" t="n">
        <x:f>SUMIFS('02b_CSP_Accelerator_Mix'!$H$2:$H$573,'02b_CSP_Accelerator_Mix'!$B$2:$B$573,B296,'02b_CSP_Accelerator_Mix'!$C$2:$C$573,E296,'02b_CSP_Accelerator_Mix'!$D$2:$D$573,D296,'02b_CSP_Accelerator_Mix'!$E$2:$E$573,F296)</x:f>
        <x:v>1</x:v>
      </x:c>
      <x:c r="J296" s="28" t="n">
        <x:f>H296*I296</x:f>
        <x:v>228.63621296723858</x:v>
      </x:c>
      <x:c r="K296" s="8" t="n">
        <x:f>IFERROR(INDEX('02x_Accelerator_Catalog'!$D$2:$D$11,MATCH(F296,'02x_Accelerator_Catalog'!$B$2:$B$11,0)),"")</x:f>
        <x:v>2.17</x:v>
      </x:c>
      <x:c r="L296" s="7" t="n">
        <x:f>IF(K296&gt;0,J296*1000/K296,"")</x:f>
        <x:v>105362.31012315142</x:v>
      </x:c>
      <x:c r="M296" s="5" t="inlineStr">
        <x:is>
          <x:t xml:space="preserve">epoch_csp_chip_quantity_latest</x:t>
        </x:is>
      </x:c>
      <x:c r="N296" s="5" t="inlineStr">
        <x:is>
          <x:t xml:space="preserve">Extensible long-format output: add a new accelerator row in 02b and map it in 02x_Accelerator_Catalog to extend this table.</x:t>
        </x:is>
      </x:c>
    </x:row>
    <x:row r="297">
      <x:c r="A297" s="5" t="str">
        <x:f>B297&amp;"|"&amp;C297&amp;"|"&amp;D297&amp;"|"&amp;E297&amp;"|"&amp;F297</x:f>
        <x:v>Grid-Constrained / Efficiency-Upside|Microsoft|2027|Nscale|B200/B300 class</x:v>
      </x:c>
      <x:c r="B297" s="5" t="inlineStr">
        <x:is>
          <x:t xml:space="preserve">Grid-Constrained / Efficiency-Upside</x:t>
        </x:is>
      </x:c>
      <x:c r="C297" s="5" t="inlineStr">
        <x:is>
          <x:t xml:space="preserve">Microsoft</x:t>
        </x:is>
      </x:c>
      <x:c r="D297" s="5" t="n">
        <x:v>2027</x:v>
      </x:c>
      <x:c r="E297" s="5" t="inlineStr">
        <x:is>
          <x:t xml:space="preserve">Nscale</x:t>
        </x:is>
      </x:c>
      <x:c r="F297" s="5" t="inlineStr">
        <x:is>
          <x:t xml:space="preserve">B200/B300 class</x:t>
        </x:is>
      </x:c>
      <x:c r="G297" s="5" t="str">
        <x:f>IFERROR(INDEX('02x_Accelerator_Catalog'!$C$2:$C$11,MATCH(F297,'02x_Accelerator_Catalog'!$B$2:$B$11,0)),"purpose_or_unbenchmarked")</x:f>
        <x:v>b200_reference</x:v>
      </x:c>
      <x:c r="H297" s="28" t="n">
        <x:f>SUMIFS('02c_AI_CSP_Normalized'!$N$2:$N$305,'02c_AI_CSP_Normalized'!$B$2:$B$305,B297,'02c_AI_CSP_Normalized'!$C$2:$C$305,C297,'02c_AI_CSP_Normalized'!$D$2:$D$305,D297,'02c_AI_CSP_Normalized'!$E$2:$E$305,E297)</x:f>
        <x:v>168.53306202271852</x:v>
      </x:c>
      <x:c r="I297" s="6" t="n">
        <x:f>SUMIFS('02b_CSP_Accelerator_Mix'!$H$2:$H$573,'02b_CSP_Accelerator_Mix'!$B$2:$B$573,B297,'02b_CSP_Accelerator_Mix'!$C$2:$C$573,E297,'02b_CSP_Accelerator_Mix'!$D$2:$D$573,D297,'02b_CSP_Accelerator_Mix'!$E$2:$E$573,F297)</x:f>
        <x:v>1</x:v>
      </x:c>
      <x:c r="J297" s="28" t="n">
        <x:f>H297*I297</x:f>
        <x:v>168.53306202271852</x:v>
      </x:c>
      <x:c r="K297" s="8" t="n">
        <x:f>IFERROR(INDEX('02x_Accelerator_Catalog'!$D$2:$D$11,MATCH(F297,'02x_Accelerator_Catalog'!$B$2:$B$11,0)),"")</x:f>
        <x:v>2.17</x:v>
      </x:c>
      <x:c r="L297" s="7" t="n">
        <x:f>IF(K297&gt;0,J297*1000/K297,"")</x:f>
        <x:v>77665.00554042328</x:v>
      </x:c>
      <x:c r="M297" s="5" t="inlineStr">
        <x:is>
          <x:t xml:space="preserve">epoch_csp_chip_quantity_latest</x:t>
        </x:is>
      </x:c>
      <x:c r="N297" s="5" t="inlineStr">
        <x:is>
          <x:t xml:space="preserve">Extensible long-format output: add a new accelerator row in 02b and map it in 02x_Accelerator_Catalog to extend this table.</x:t>
        </x:is>
      </x:c>
    </x:row>
    <x:row r="298">
      <x:c r="A298" s="5" t="str">
        <x:f>B298&amp;"|"&amp;C298&amp;"|"&amp;D298&amp;"|"&amp;E298&amp;"|"&amp;F298</x:f>
        <x:v>Bear|Microsoft|2028|Nscale|B200/B300 class</x:v>
      </x:c>
      <x:c r="B298" s="5" t="inlineStr">
        <x:is>
          <x:t xml:space="preserve">Bear</x:t>
        </x:is>
      </x:c>
      <x:c r="C298" s="5" t="inlineStr">
        <x:is>
          <x:t xml:space="preserve">Microsoft</x:t>
        </x:is>
      </x:c>
      <x:c r="D298" s="5" t="n">
        <x:v>2028</x:v>
      </x:c>
      <x:c r="E298" s="5" t="inlineStr">
        <x:is>
          <x:t xml:space="preserve">Nscale</x:t>
        </x:is>
      </x:c>
      <x:c r="F298" s="5" t="inlineStr">
        <x:is>
          <x:t xml:space="preserve">B200/B300 class</x:t>
        </x:is>
      </x:c>
      <x:c r="G298" s="5" t="str">
        <x:f>IFERROR(INDEX('02x_Accelerator_Catalog'!$C$2:$C$11,MATCH(F298,'02x_Accelerator_Catalog'!$B$2:$B$11,0)),"purpose_or_unbenchmarked")</x:f>
        <x:v>b200_reference</x:v>
      </x:c>
      <x:c r="H298" s="28" t="n">
        <x:f>SUMIFS('02c_AI_CSP_Normalized'!$N$2:$N$305,'02c_AI_CSP_Normalized'!$B$2:$B$305,B298,'02c_AI_CSP_Normalized'!$C$2:$C$305,C298,'02c_AI_CSP_Normalized'!$D$2:$D$305,D298,'02c_AI_CSP_Normalized'!$E$2:$E$305,E298)</x:f>
        <x:v>131.0025218725762</x:v>
      </x:c>
      <x:c r="I298" s="6" t="n">
        <x:f>SUMIFS('02b_CSP_Accelerator_Mix'!$H$2:$H$573,'02b_CSP_Accelerator_Mix'!$B$2:$B$573,B298,'02b_CSP_Accelerator_Mix'!$C$2:$C$573,E298,'02b_CSP_Accelerator_Mix'!$D$2:$D$573,D298,'02b_CSP_Accelerator_Mix'!$E$2:$E$573,F298)</x:f>
        <x:v>1</x:v>
      </x:c>
      <x:c r="J298" s="28" t="n">
        <x:f>H298*I298</x:f>
        <x:v>131.0025218725762</x:v>
      </x:c>
      <x:c r="K298" s="8" t="n">
        <x:f>IFERROR(INDEX('02x_Accelerator_Catalog'!$D$2:$D$11,MATCH(F298,'02x_Accelerator_Catalog'!$B$2:$B$11,0)),"")</x:f>
        <x:v>2.17</x:v>
      </x:c>
      <x:c r="L298" s="7" t="n">
        <x:f>IF(K298&gt;0,J298*1000/K298,"")</x:f>
        <x:v>60369.825747730974</x:v>
      </x:c>
      <x:c r="M298" s="5" t="inlineStr">
        <x:is>
          <x:t xml:space="preserve">epoch_csp_chip_quantity_latest</x:t>
        </x:is>
      </x:c>
      <x:c r="N298" s="5" t="inlineStr">
        <x:is>
          <x:t xml:space="preserve">Extensible long-format output: add a new accelerator row in 02b and map it in 02x_Accelerator_Catalog to extend this table.</x:t>
        </x:is>
      </x:c>
    </x:row>
    <x:row r="299">
      <x:c r="A299" s="5" t="str">
        <x:f>B299&amp;"|"&amp;C299&amp;"|"&amp;D299&amp;"|"&amp;E299&amp;"|"&amp;F299</x:f>
        <x:v>Base|Microsoft|2028|Nscale|B200/B300 class</x:v>
      </x:c>
      <x:c r="B299" s="5" t="inlineStr">
        <x:is>
          <x:t xml:space="preserve">Base</x:t>
        </x:is>
      </x:c>
      <x:c r="C299" s="5" t="inlineStr">
        <x:is>
          <x:t xml:space="preserve">Microsoft</x:t>
        </x:is>
      </x:c>
      <x:c r="D299" s="5" t="n">
        <x:v>2028</x:v>
      </x:c>
      <x:c r="E299" s="5" t="inlineStr">
        <x:is>
          <x:t xml:space="preserve">Nscale</x:t>
        </x:is>
      </x:c>
      <x:c r="F299" s="5" t="inlineStr">
        <x:is>
          <x:t xml:space="preserve">B200/B300 class</x:t>
        </x:is>
      </x:c>
      <x:c r="G299" s="5" t="str">
        <x:f>IFERROR(INDEX('02x_Accelerator_Catalog'!$C$2:$C$11,MATCH(F299,'02x_Accelerator_Catalog'!$B$2:$B$11,0)),"purpose_or_unbenchmarked")</x:f>
        <x:v>b200_reference</x:v>
      </x:c>
      <x:c r="H299" s="28" t="n">
        <x:f>SUMIFS('02c_AI_CSP_Normalized'!$N$2:$N$305,'02c_AI_CSP_Normalized'!$B$2:$B$305,B299,'02c_AI_CSP_Normalized'!$C$2:$C$305,C299,'02c_AI_CSP_Normalized'!$D$2:$D$305,D299,'02c_AI_CSP_Normalized'!$E$2:$E$305,E299)</x:f>
        <x:v>176.8098831645451</x:v>
      </x:c>
      <x:c r="I299" s="6" t="n">
        <x:f>SUMIFS('02b_CSP_Accelerator_Mix'!$H$2:$H$573,'02b_CSP_Accelerator_Mix'!$B$2:$B$573,B299,'02b_CSP_Accelerator_Mix'!$C$2:$C$573,E299,'02b_CSP_Accelerator_Mix'!$D$2:$D$573,D299,'02b_CSP_Accelerator_Mix'!$E$2:$E$573,F299)</x:f>
        <x:v>1</x:v>
      </x:c>
      <x:c r="J299" s="28" t="n">
        <x:f>H299*I299</x:f>
        <x:v>176.8098831645451</x:v>
      </x:c>
      <x:c r="K299" s="8" t="n">
        <x:f>IFERROR(INDEX('02x_Accelerator_Catalog'!$D$2:$D$11,MATCH(F299,'02x_Accelerator_Catalog'!$B$2:$B$11,0)),"")</x:f>
        <x:v>2.17</x:v>
      </x:c>
      <x:c r="L299" s="7" t="n">
        <x:f>IF(K299&gt;0,J299*1000/K299,"")</x:f>
        <x:v>81479.20883158762</x:v>
      </x:c>
      <x:c r="M299" s="5" t="inlineStr">
        <x:is>
          <x:t xml:space="preserve">epoch_csp_chip_quantity_latest</x:t>
        </x:is>
      </x:c>
      <x:c r="N299" s="5" t="inlineStr">
        <x:is>
          <x:t xml:space="preserve">Extensible long-format output: add a new accelerator row in 02b and map it in 02x_Accelerator_Catalog to extend this table.</x:t>
        </x:is>
      </x:c>
    </x:row>
    <x:row r="300">
      <x:c r="A300" s="5" t="str">
        <x:f>B300&amp;"|"&amp;C300&amp;"|"&amp;D300&amp;"|"&amp;E300&amp;"|"&amp;F300</x:f>
        <x:v>Bull|Microsoft|2028|Nscale|B200/B300 class</x:v>
      </x:c>
      <x:c r="B300" s="5" t="inlineStr">
        <x:is>
          <x:t xml:space="preserve">Bull</x:t>
        </x:is>
      </x:c>
      <x:c r="C300" s="5" t="inlineStr">
        <x:is>
          <x:t xml:space="preserve">Microsoft</x:t>
        </x:is>
      </x:c>
      <x:c r="D300" s="5" t="n">
        <x:v>2028</x:v>
      </x:c>
      <x:c r="E300" s="5" t="inlineStr">
        <x:is>
          <x:t xml:space="preserve">Nscale</x:t>
        </x:is>
      </x:c>
      <x:c r="F300" s="5" t="inlineStr">
        <x:is>
          <x:t xml:space="preserve">B200/B300 class</x:t>
        </x:is>
      </x:c>
      <x:c r="G300" s="5" t="str">
        <x:f>IFERROR(INDEX('02x_Accelerator_Catalog'!$C$2:$C$11,MATCH(F300,'02x_Accelerator_Catalog'!$B$2:$B$11,0)),"purpose_or_unbenchmarked")</x:f>
        <x:v>b200_reference</x:v>
      </x:c>
      <x:c r="H300" s="28" t="n">
        <x:f>SUMIFS('02c_AI_CSP_Normalized'!$N$2:$N$305,'02c_AI_CSP_Normalized'!$B$2:$B$305,B300,'02c_AI_CSP_Normalized'!$C$2:$C$305,C300,'02c_AI_CSP_Normalized'!$D$2:$D$305,D300,'02c_AI_CSP_Normalized'!$E$2:$E$305,E300)</x:f>
        <x:v>216.85732129045252</x:v>
      </x:c>
      <x:c r="I300" s="6" t="n">
        <x:f>SUMIFS('02b_CSP_Accelerator_Mix'!$H$2:$H$573,'02b_CSP_Accelerator_Mix'!$B$2:$B$573,B300,'02b_CSP_Accelerator_Mix'!$C$2:$C$573,E300,'02b_CSP_Accelerator_Mix'!$D$2:$D$573,D300,'02b_CSP_Accelerator_Mix'!$E$2:$E$573,F300)</x:f>
        <x:v>1</x:v>
      </x:c>
      <x:c r="J300" s="28" t="n">
        <x:f>H300*I300</x:f>
        <x:v>216.85732129045252</x:v>
      </x:c>
      <x:c r="K300" s="8" t="n">
        <x:f>IFERROR(INDEX('02x_Accelerator_Catalog'!$D$2:$D$11,MATCH(F300,'02x_Accelerator_Catalog'!$B$2:$B$11,0)),"")</x:f>
        <x:v>2.17</x:v>
      </x:c>
      <x:c r="L300" s="7" t="n">
        <x:f>IF(K300&gt;0,J300*1000/K300,"")</x:f>
        <x:v>99934.24944260485</x:v>
      </x:c>
      <x:c r="M300" s="5" t="inlineStr">
        <x:is>
          <x:t xml:space="preserve">epoch_csp_chip_quantity_latest</x:t>
        </x:is>
      </x:c>
      <x:c r="N300" s="5" t="inlineStr">
        <x:is>
          <x:t xml:space="preserve">Extensible long-format output: add a new accelerator row in 02b and map it in 02x_Accelerator_Catalog to extend this table.</x:t>
        </x:is>
      </x:c>
    </x:row>
    <x:row r="301">
      <x:c r="A301" s="5" t="str">
        <x:f>B301&amp;"|"&amp;C301&amp;"|"&amp;D301&amp;"|"&amp;E301&amp;"|"&amp;F301</x:f>
        <x:v>Grid-Constrained / Efficiency-Upside|Microsoft|2028|Nscale|B200/B300 class</x:v>
      </x:c>
      <x:c r="B301" s="5" t="inlineStr">
        <x:is>
          <x:t xml:space="preserve">Grid-Constrained / Efficiency-Upside</x:t>
        </x:is>
      </x:c>
      <x:c r="C301" s="5" t="inlineStr">
        <x:is>
          <x:t xml:space="preserve">Microsoft</x:t>
        </x:is>
      </x:c>
      <x:c r="D301" s="5" t="n">
        <x:v>2028</x:v>
      </x:c>
      <x:c r="E301" s="5" t="inlineStr">
        <x:is>
          <x:t xml:space="preserve">Nscale</x:t>
        </x:is>
      </x:c>
      <x:c r="F301" s="5" t="inlineStr">
        <x:is>
          <x:t xml:space="preserve">B200/B300 class</x:t>
        </x:is>
      </x:c>
      <x:c r="G301" s="5" t="str">
        <x:f>IFERROR(INDEX('02x_Accelerator_Catalog'!$C$2:$C$11,MATCH(F301,'02x_Accelerator_Catalog'!$B$2:$B$11,0)),"purpose_or_unbenchmarked")</x:f>
        <x:v>b200_reference</x:v>
      </x:c>
      <x:c r="H301" s="28" t="n">
        <x:f>SUMIFS('02c_AI_CSP_Normalized'!$N$2:$N$305,'02c_AI_CSP_Normalized'!$B$2:$B$305,B301,'02c_AI_CSP_Normalized'!$C$2:$C$305,C301,'02c_AI_CSP_Normalized'!$D$2:$D$305,D301,'02c_AI_CSP_Normalized'!$E$2:$E$305,E301)</x:f>
        <x:v>147.97626964502</x:v>
      </x:c>
      <x:c r="I301" s="6" t="n">
        <x:f>SUMIFS('02b_CSP_Accelerator_Mix'!$H$2:$H$573,'02b_CSP_Accelerator_Mix'!$B$2:$B$573,B301,'02b_CSP_Accelerator_Mix'!$C$2:$C$573,E301,'02b_CSP_Accelerator_Mix'!$D$2:$D$573,D301,'02b_CSP_Accelerator_Mix'!$E$2:$E$573,F301)</x:f>
        <x:v>1</x:v>
      </x:c>
      <x:c r="J301" s="28" t="n">
        <x:f>H301*I301</x:f>
        <x:v>147.97626964502</x:v>
      </x:c>
      <x:c r="K301" s="8" t="n">
        <x:f>IFERROR(INDEX('02x_Accelerator_Catalog'!$D$2:$D$11,MATCH(F301,'02x_Accelerator_Catalog'!$B$2:$B$11,0)),"")</x:f>
        <x:v>2.17</x:v>
      </x:c>
      <x:c r="L301" s="7" t="n">
        <x:f>IF(K301&gt;0,J301*1000/K301,"")</x:f>
        <x:v>68191.82932950232</x:v>
      </x:c>
      <x:c r="M301" s="5" t="inlineStr">
        <x:is>
          <x:t xml:space="preserve">epoch_csp_chip_quantity_latest</x:t>
        </x:is>
      </x:c>
      <x:c r="N301" s="5" t="inlineStr">
        <x:is>
          <x:t xml:space="preserve">Extensible long-format output: add a new accelerator row in 02b and map it in 02x_Accelerator_Catalog to extend this table.</x:t>
        </x:is>
      </x:c>
    </x:row>
    <x:row r="302">
      <x:c r="A302" s="5" t="str">
        <x:f>B302&amp;"|"&amp;C302&amp;"|"&amp;D302&amp;"|"&amp;E302&amp;"|"&amp;F302</x:f>
        <x:v>Bear|Microsoft|2029|Nscale|B200/B300 class</x:v>
      </x:c>
      <x:c r="B302" s="5" t="inlineStr">
        <x:is>
          <x:t xml:space="preserve">Bear</x:t>
        </x:is>
      </x:c>
      <x:c r="C302" s="5" t="inlineStr">
        <x:is>
          <x:t xml:space="preserve">Microsoft</x:t>
        </x:is>
      </x:c>
      <x:c r="D302" s="5" t="n">
        <x:v>2029</x:v>
      </x:c>
      <x:c r="E302" s="5" t="inlineStr">
        <x:is>
          <x:t xml:space="preserve">Nscale</x:t>
        </x:is>
      </x:c>
      <x:c r="F302" s="5" t="inlineStr">
        <x:is>
          <x:t xml:space="preserve">B200/B300 class</x:t>
        </x:is>
      </x:c>
      <x:c r="G302" s="5" t="str">
        <x:f>IFERROR(INDEX('02x_Accelerator_Catalog'!$C$2:$C$11,MATCH(F302,'02x_Accelerator_Catalog'!$B$2:$B$11,0)),"purpose_or_unbenchmarked")</x:f>
        <x:v>b200_reference</x:v>
      </x:c>
      <x:c r="H302" s="28" t="n">
        <x:f>SUMIFS('02c_AI_CSP_Normalized'!$N$2:$N$305,'02c_AI_CSP_Normalized'!$B$2:$B$305,B302,'02c_AI_CSP_Normalized'!$C$2:$C$305,C302,'02c_AI_CSP_Normalized'!$D$2:$D$305,D302,'02c_AI_CSP_Normalized'!$E$2:$E$305,E302)</x:f>
        <x:v>176.25360961727358</x:v>
      </x:c>
      <x:c r="I302" s="6" t="n">
        <x:f>SUMIFS('02b_CSP_Accelerator_Mix'!$H$2:$H$573,'02b_CSP_Accelerator_Mix'!$B$2:$B$573,B302,'02b_CSP_Accelerator_Mix'!$C$2:$C$573,E302,'02b_CSP_Accelerator_Mix'!$D$2:$D$573,D302,'02b_CSP_Accelerator_Mix'!$E$2:$E$573,F302)</x:f>
        <x:v>1</x:v>
      </x:c>
      <x:c r="J302" s="28" t="n">
        <x:f>H302*I302</x:f>
        <x:v>176.25360961727358</x:v>
      </x:c>
      <x:c r="K302" s="8" t="n">
        <x:f>IFERROR(INDEX('02x_Accelerator_Catalog'!$D$2:$D$11,MATCH(F302,'02x_Accelerator_Catalog'!$B$2:$B$11,0)),"")</x:f>
        <x:v>2.17</x:v>
      </x:c>
      <x:c r="L302" s="7" t="n">
        <x:f>IF(K302&gt;0,J302*1000/K302,"")</x:f>
        <x:v>81222.86157478046</x:v>
      </x:c>
      <x:c r="M302" s="5" t="inlineStr">
        <x:is>
          <x:t xml:space="preserve">epoch_csp_chip_quantity_latest</x:t>
        </x:is>
      </x:c>
      <x:c r="N302" s="5" t="inlineStr">
        <x:is>
          <x:t xml:space="preserve">Extensible long-format output: add a new accelerator row in 02b and map it in 02x_Accelerator_Catalog to extend this table.</x:t>
        </x:is>
      </x:c>
    </x:row>
    <x:row r="303">
      <x:c r="A303" s="5" t="str">
        <x:f>B303&amp;"|"&amp;C303&amp;"|"&amp;D303&amp;"|"&amp;E303&amp;"|"&amp;F303</x:f>
        <x:v>Base|Microsoft|2029|Nscale|B200/B300 class</x:v>
      </x:c>
      <x:c r="B303" s="5" t="inlineStr">
        <x:is>
          <x:t xml:space="preserve">Base</x:t>
        </x:is>
      </x:c>
      <x:c r="C303" s="5" t="inlineStr">
        <x:is>
          <x:t xml:space="preserve">Microsoft</x:t>
        </x:is>
      </x:c>
      <x:c r="D303" s="5" t="n">
        <x:v>2029</x:v>
      </x:c>
      <x:c r="E303" s="5" t="inlineStr">
        <x:is>
          <x:t xml:space="preserve">Nscale</x:t>
        </x:is>
      </x:c>
      <x:c r="F303" s="5" t="inlineStr">
        <x:is>
          <x:t xml:space="preserve">B200/B300 class</x:t>
        </x:is>
      </x:c>
      <x:c r="G303" s="5" t="str">
        <x:f>IFERROR(INDEX('02x_Accelerator_Catalog'!$C$2:$C$11,MATCH(F303,'02x_Accelerator_Catalog'!$B$2:$B$11,0)),"purpose_or_unbenchmarked")</x:f>
        <x:v>b200_reference</x:v>
      </x:c>
      <x:c r="H303" s="28" t="n">
        <x:f>SUMIFS('02c_AI_CSP_Normalized'!$N$2:$N$305,'02c_AI_CSP_Normalized'!$B$2:$B$305,B303,'02c_AI_CSP_Normalized'!$C$2:$C$305,C303,'02c_AI_CSP_Normalized'!$D$2:$D$305,D303,'02c_AI_CSP_Normalized'!$E$2:$E$305,E303)</x:f>
        <x:v>242.77356995244185</x:v>
      </x:c>
      <x:c r="I303" s="6" t="n">
        <x:f>SUMIFS('02b_CSP_Accelerator_Mix'!$H$2:$H$573,'02b_CSP_Accelerator_Mix'!$B$2:$B$573,B303,'02b_CSP_Accelerator_Mix'!$C$2:$C$573,E303,'02b_CSP_Accelerator_Mix'!$D$2:$D$573,D303,'02b_CSP_Accelerator_Mix'!$E$2:$E$573,F303)</x:f>
        <x:v>1</x:v>
      </x:c>
      <x:c r="J303" s="28" t="n">
        <x:f>H303*I303</x:f>
        <x:v>242.77356995244185</x:v>
      </x:c>
      <x:c r="K303" s="8" t="n">
        <x:f>IFERROR(INDEX('02x_Accelerator_Catalog'!$D$2:$D$11,MATCH(F303,'02x_Accelerator_Catalog'!$B$2:$B$11,0)),"")</x:f>
        <x:v>2.17</x:v>
      </x:c>
      <x:c r="L303" s="7" t="n">
        <x:f>IF(K303&gt;0,J303*1000/K303,"")</x:f>
        <x:v>111877.22117624049</x:v>
      </x:c>
      <x:c r="M303" s="5" t="inlineStr">
        <x:is>
          <x:t xml:space="preserve">epoch_csp_chip_quantity_latest</x:t>
        </x:is>
      </x:c>
      <x:c r="N303" s="5" t="inlineStr">
        <x:is>
          <x:t xml:space="preserve">Extensible long-format output: add a new accelerator row in 02b and map it in 02x_Accelerator_Catalog to extend this table.</x:t>
        </x:is>
      </x:c>
    </x:row>
    <x:row r="304">
      <x:c r="A304" s="5" t="str">
        <x:f>B304&amp;"|"&amp;C304&amp;"|"&amp;D304&amp;"|"&amp;E304&amp;"|"&amp;F304</x:f>
        <x:v>Bull|Microsoft|2029|Nscale|B200/B300 class</x:v>
      </x:c>
      <x:c r="B304" s="5" t="inlineStr">
        <x:is>
          <x:t xml:space="preserve">Bull</x:t>
        </x:is>
      </x:c>
      <x:c r="C304" s="5" t="inlineStr">
        <x:is>
          <x:t xml:space="preserve">Microsoft</x:t>
        </x:is>
      </x:c>
      <x:c r="D304" s="5" t="n">
        <x:v>2029</x:v>
      </x:c>
      <x:c r="E304" s="5" t="inlineStr">
        <x:is>
          <x:t xml:space="preserve">Nscale</x:t>
        </x:is>
      </x:c>
      <x:c r="F304" s="5" t="inlineStr">
        <x:is>
          <x:t xml:space="preserve">B200/B300 class</x:t>
        </x:is>
      </x:c>
      <x:c r="G304" s="5" t="str">
        <x:f>IFERROR(INDEX('02x_Accelerator_Catalog'!$C$2:$C$11,MATCH(F304,'02x_Accelerator_Catalog'!$B$2:$B$11,0)),"purpose_or_unbenchmarked")</x:f>
        <x:v>b200_reference</x:v>
      </x:c>
      <x:c r="H304" s="28" t="n">
        <x:f>SUMIFS('02c_AI_CSP_Normalized'!$N$2:$N$305,'02c_AI_CSP_Normalized'!$B$2:$B$305,B304,'02c_AI_CSP_Normalized'!$C$2:$C$305,C304,'02c_AI_CSP_Normalized'!$D$2:$D$305,D304,'02c_AI_CSP_Normalized'!$E$2:$E$305,E304)</x:f>
        <x:v>307.2237609155004</x:v>
      </x:c>
      <x:c r="I304" s="6" t="n">
        <x:f>SUMIFS('02b_CSP_Accelerator_Mix'!$H$2:$H$573,'02b_CSP_Accelerator_Mix'!$B$2:$B$573,B304,'02b_CSP_Accelerator_Mix'!$C$2:$C$573,E304,'02b_CSP_Accelerator_Mix'!$D$2:$D$573,D304,'02b_CSP_Accelerator_Mix'!$E$2:$E$573,F304)</x:f>
        <x:v>1</x:v>
      </x:c>
      <x:c r="J304" s="28" t="n">
        <x:f>H304*I304</x:f>
        <x:v>307.2237609155004</x:v>
      </x:c>
      <x:c r="K304" s="8" t="n">
        <x:f>IFERROR(INDEX('02x_Accelerator_Catalog'!$D$2:$D$11,MATCH(F304,'02x_Accelerator_Catalog'!$B$2:$B$11,0)),"")</x:f>
        <x:v>2.17</x:v>
      </x:c>
      <x:c r="L304" s="7" t="n">
        <x:f>IF(K304&gt;0,J304*1000/K304,"")</x:f>
        <x:v>141577.77000714306</x:v>
      </x:c>
      <x:c r="M304" s="5" t="inlineStr">
        <x:is>
          <x:t xml:space="preserve">epoch_csp_chip_quantity_latest</x:t>
        </x:is>
      </x:c>
      <x:c r="N304" s="5" t="inlineStr">
        <x:is>
          <x:t xml:space="preserve">Extensible long-format output: add a new accelerator row in 02b and map it in 02x_Accelerator_Catalog to extend this table.</x:t>
        </x:is>
      </x:c>
    </x:row>
    <x:row r="305">
      <x:c r="A305" s="5" t="str">
        <x:f>B305&amp;"|"&amp;C305&amp;"|"&amp;D305&amp;"|"&amp;E305&amp;"|"&amp;F305</x:f>
        <x:v>Grid-Constrained / Efficiency-Upside|Microsoft|2029|Nscale|B200/B300 class</x:v>
      </x:c>
      <x:c r="B305" s="5" t="inlineStr">
        <x:is>
          <x:t xml:space="preserve">Grid-Constrained / Efficiency-Upside</x:t>
        </x:is>
      </x:c>
      <x:c r="C305" s="5" t="inlineStr">
        <x:is>
          <x:t xml:space="preserve">Microsoft</x:t>
        </x:is>
      </x:c>
      <x:c r="D305" s="5" t="n">
        <x:v>2029</x:v>
      </x:c>
      <x:c r="E305" s="5" t="inlineStr">
        <x:is>
          <x:t xml:space="preserve">Nscale</x:t>
        </x:is>
      </x:c>
      <x:c r="F305" s="5" t="inlineStr">
        <x:is>
          <x:t xml:space="preserve">B200/B300 class</x:t>
        </x:is>
      </x:c>
      <x:c r="G305" s="5" t="str">
        <x:f>IFERROR(INDEX('02x_Accelerator_Catalog'!$C$2:$C$11,MATCH(F305,'02x_Accelerator_Catalog'!$B$2:$B$11,0)),"purpose_or_unbenchmarked")</x:f>
        <x:v>b200_reference</x:v>
      </x:c>
      <x:c r="H305" s="28" t="n">
        <x:f>SUMIFS('02c_AI_CSP_Normalized'!$N$2:$N$305,'02c_AI_CSP_Normalized'!$B$2:$B$305,B305,'02c_AI_CSP_Normalized'!$C$2:$C$305,C305,'02c_AI_CSP_Normalized'!$D$2:$D$305,D305,'02c_AI_CSP_Normalized'!$E$2:$E$305,E305)</x:f>
        <x:v>193.733306807742</x:v>
      </x:c>
      <x:c r="I305" s="6" t="n">
        <x:f>SUMIFS('02b_CSP_Accelerator_Mix'!$H$2:$H$573,'02b_CSP_Accelerator_Mix'!$B$2:$B$573,B305,'02b_CSP_Accelerator_Mix'!$C$2:$C$573,E305,'02b_CSP_Accelerator_Mix'!$D$2:$D$573,D305,'02b_CSP_Accelerator_Mix'!$E$2:$E$573,F305)</x:f>
        <x:v>1</x:v>
      </x:c>
      <x:c r="J305" s="28" t="n">
        <x:f>H305*I305</x:f>
        <x:v>193.733306807742</x:v>
      </x:c>
      <x:c r="K305" s="8" t="n">
        <x:f>IFERROR(INDEX('02x_Accelerator_Catalog'!$D$2:$D$11,MATCH(F305,'02x_Accelerator_Catalog'!$B$2:$B$11,0)),"")</x:f>
        <x:v>2.17</x:v>
      </x:c>
      <x:c r="L305" s="7" t="n">
        <x:f>IF(K305&gt;0,J305*1000/K305,"")</x:f>
        <x:v>89278.02157038801</x:v>
      </x:c>
      <x:c r="M305" s="5" t="inlineStr">
        <x:is>
          <x:t xml:space="preserve">epoch_csp_chip_quantity_latest</x:t>
        </x:is>
      </x:c>
      <x:c r="N305" s="5" t="inlineStr">
        <x:is>
          <x:t xml:space="preserve">Extensible long-format output: add a new accelerator row in 02b and map it in 02x_Accelerator_Catalog to extend this table.</x:t>
        </x:is>
      </x:c>
    </x:row>
    <x:row r="306">
      <x:c r="A306" s="5" t="str">
        <x:f>B306&amp;"|"&amp;C306&amp;"|"&amp;D306&amp;"|"&amp;E306&amp;"|"&amp;F306</x:f>
        <x:v>Bear|Microsoft|2030|Nscale|B200/B300 class</x:v>
      </x:c>
      <x:c r="B306" s="5" t="inlineStr">
        <x:is>
          <x:t xml:space="preserve">Bear</x:t>
        </x:is>
      </x:c>
      <x:c r="C306" s="5" t="inlineStr">
        <x:is>
          <x:t xml:space="preserve">Microsoft</x:t>
        </x:is>
      </x:c>
      <x:c r="D306" s="5" t="n">
        <x:v>2030</x:v>
      </x:c>
      <x:c r="E306" s="5" t="inlineStr">
        <x:is>
          <x:t xml:space="preserve">Nscale</x:t>
        </x:is>
      </x:c>
      <x:c r="F306" s="5" t="inlineStr">
        <x:is>
          <x:t xml:space="preserve">B200/B300 class</x:t>
        </x:is>
      </x:c>
      <x:c r="G306" s="5" t="str">
        <x:f>IFERROR(INDEX('02x_Accelerator_Catalog'!$C$2:$C$11,MATCH(F306,'02x_Accelerator_Catalog'!$B$2:$B$11,0)),"purpose_or_unbenchmarked")</x:f>
        <x:v>b200_reference</x:v>
      </x:c>
      <x:c r="H306" s="28" t="n">
        <x:f>SUMIFS('02c_AI_CSP_Normalized'!$N$2:$N$305,'02c_AI_CSP_Normalized'!$B$2:$B$305,B306,'02c_AI_CSP_Normalized'!$C$2:$C$305,C306,'02c_AI_CSP_Normalized'!$D$2:$D$305,D306,'02c_AI_CSP_Normalized'!$E$2:$E$305,E306)</x:f>
        <x:v>224.72536025872122</x:v>
      </x:c>
      <x:c r="I306" s="6" t="n">
        <x:f>SUMIFS('02b_CSP_Accelerator_Mix'!$H$2:$H$573,'02b_CSP_Accelerator_Mix'!$B$2:$B$573,B306,'02b_CSP_Accelerator_Mix'!$C$2:$C$573,E306,'02b_CSP_Accelerator_Mix'!$D$2:$D$573,D306,'02b_CSP_Accelerator_Mix'!$E$2:$E$573,F306)</x:f>
        <x:v>1</x:v>
      </x:c>
      <x:c r="J306" s="28" t="n">
        <x:f>H306*I306</x:f>
        <x:v>224.72536025872122</x:v>
      </x:c>
      <x:c r="K306" s="8" t="n">
        <x:f>IFERROR(INDEX('02x_Accelerator_Catalog'!$D$2:$D$11,MATCH(F306,'02x_Accelerator_Catalog'!$B$2:$B$11,0)),"")</x:f>
        <x:v>2.17</x:v>
      </x:c>
      <x:c r="L306" s="7" t="n">
        <x:f>IF(K306&gt;0,J306*1000/K306,"")</x:f>
        <x:v>103560.07385194527</x:v>
      </x:c>
      <x:c r="M306" s="5" t="inlineStr">
        <x:is>
          <x:t xml:space="preserve">epoch_csp_chip_quantity_latest</x:t>
        </x:is>
      </x:c>
      <x:c r="N306" s="5" t="inlineStr">
        <x:is>
          <x:t xml:space="preserve">Extensible long-format output: add a new accelerator row in 02b and map it in 02x_Accelerator_Catalog to extend this table.</x:t>
        </x:is>
      </x:c>
    </x:row>
    <x:row r="307">
      <x:c r="A307" s="5" t="str">
        <x:f>B307&amp;"|"&amp;C307&amp;"|"&amp;D307&amp;"|"&amp;E307&amp;"|"&amp;F307</x:f>
        <x:v>Base|Microsoft|2030|Nscale|B200/B300 class</x:v>
      </x:c>
      <x:c r="B307" s="5" t="inlineStr">
        <x:is>
          <x:t xml:space="preserve">Base</x:t>
        </x:is>
      </x:c>
      <x:c r="C307" s="5" t="inlineStr">
        <x:is>
          <x:t xml:space="preserve">Microsoft</x:t>
        </x:is>
      </x:c>
      <x:c r="D307" s="5" t="n">
        <x:v>2030</x:v>
      </x:c>
      <x:c r="E307" s="5" t="inlineStr">
        <x:is>
          <x:t xml:space="preserve">Nscale</x:t>
        </x:is>
      </x:c>
      <x:c r="F307" s="5" t="inlineStr">
        <x:is>
          <x:t xml:space="preserve">B200/B300 class</x:t>
        </x:is>
      </x:c>
      <x:c r="G307" s="5" t="str">
        <x:f>IFERROR(INDEX('02x_Accelerator_Catalog'!$C$2:$C$11,MATCH(F307,'02x_Accelerator_Catalog'!$B$2:$B$11,0)),"purpose_or_unbenchmarked")</x:f>
        <x:v>b200_reference</x:v>
      </x:c>
      <x:c r="H307" s="28" t="n">
        <x:f>SUMIFS('02c_AI_CSP_Normalized'!$N$2:$N$305,'02c_AI_CSP_Normalized'!$B$2:$B$305,B307,'02c_AI_CSP_Normalized'!$C$2:$C$305,C307,'02c_AI_CSP_Normalized'!$D$2:$D$305,D307,'02c_AI_CSP_Normalized'!$E$2:$E$305,E307)</x:f>
        <x:v>316.21767379806306</x:v>
      </x:c>
      <x:c r="I307" s="6" t="n">
        <x:f>SUMIFS('02b_CSP_Accelerator_Mix'!$H$2:$H$573,'02b_CSP_Accelerator_Mix'!$B$2:$B$573,B307,'02b_CSP_Accelerator_Mix'!$C$2:$C$573,E307,'02b_CSP_Accelerator_Mix'!$D$2:$D$573,D307,'02b_CSP_Accelerator_Mix'!$E$2:$E$573,F307)</x:f>
        <x:v>1</x:v>
      </x:c>
      <x:c r="J307" s="28" t="n">
        <x:f>H307*I307</x:f>
        <x:v>316.21767379806306</x:v>
      </x:c>
      <x:c r="K307" s="8" t="n">
        <x:f>IFERROR(INDEX('02x_Accelerator_Catalog'!$D$2:$D$11,MATCH(F307,'02x_Accelerator_Catalog'!$B$2:$B$11,0)),"")</x:f>
        <x:v>2.17</x:v>
      </x:c>
      <x:c r="L307" s="7" t="n">
        <x:f>IF(K307&gt;0,J307*1000/K307,"")</x:f>
        <x:v>145722.43032168807</x:v>
      </x:c>
      <x:c r="M307" s="5" t="inlineStr">
        <x:is>
          <x:t xml:space="preserve">epoch_csp_chip_quantity_latest</x:t>
        </x:is>
      </x:c>
      <x:c r="N307" s="5" t="inlineStr">
        <x:is>
          <x:t xml:space="preserve">Extensible long-format output: add a new accelerator row in 02b and map it in 02x_Accelerator_Catalog to extend this table.</x:t>
        </x:is>
      </x:c>
    </x:row>
    <x:row r="308">
      <x:c r="A308" s="5" t="str">
        <x:f>B308&amp;"|"&amp;C308&amp;"|"&amp;D308&amp;"|"&amp;E308&amp;"|"&amp;F308</x:f>
        <x:v>Bull|Microsoft|2030|Nscale|B200/B300 class</x:v>
      </x:c>
      <x:c r="B308" s="5" t="inlineStr">
        <x:is>
          <x:t xml:space="preserve">Bull</x:t>
        </x:is>
      </x:c>
      <x:c r="C308" s="5" t="inlineStr">
        <x:is>
          <x:t xml:space="preserve">Microsoft</x:t>
        </x:is>
      </x:c>
      <x:c r="D308" s="5" t="n">
        <x:v>2030</x:v>
      </x:c>
      <x:c r="E308" s="5" t="inlineStr">
        <x:is>
          <x:t xml:space="preserve">Nscale</x:t>
        </x:is>
      </x:c>
      <x:c r="F308" s="5" t="inlineStr">
        <x:is>
          <x:t xml:space="preserve">B200/B300 class</x:t>
        </x:is>
      </x:c>
      <x:c r="G308" s="5" t="str">
        <x:f>IFERROR(INDEX('02x_Accelerator_Catalog'!$C$2:$C$11,MATCH(F308,'02x_Accelerator_Catalog'!$B$2:$B$11,0)),"purpose_or_unbenchmarked")</x:f>
        <x:v>b200_reference</x:v>
      </x:c>
      <x:c r="H308" s="28" t="n">
        <x:f>SUMIFS('02c_AI_CSP_Normalized'!$N$2:$N$305,'02c_AI_CSP_Normalized'!$B$2:$B$305,B308,'02c_AI_CSP_Normalized'!$C$2:$C$305,C308,'02c_AI_CSP_Normalized'!$D$2:$D$305,D308,'02c_AI_CSP_Normalized'!$E$2:$E$305,E308)</x:f>
        <x:v>412.93811952216623</x:v>
      </x:c>
      <x:c r="I308" s="6" t="n">
        <x:f>SUMIFS('02b_CSP_Accelerator_Mix'!$H$2:$H$573,'02b_CSP_Accelerator_Mix'!$B$2:$B$573,B308,'02b_CSP_Accelerator_Mix'!$C$2:$C$573,E308,'02b_CSP_Accelerator_Mix'!$D$2:$D$573,D308,'02b_CSP_Accelerator_Mix'!$E$2:$E$573,F308)</x:f>
        <x:v>1</x:v>
      </x:c>
      <x:c r="J308" s="28" t="n">
        <x:f>H308*I308</x:f>
        <x:v>412.93811952216623</x:v>
      </x:c>
      <x:c r="K308" s="8" t="n">
        <x:f>IFERROR(INDEX('02x_Accelerator_Catalog'!$D$2:$D$11,MATCH(F308,'02x_Accelerator_Catalog'!$B$2:$B$11,0)),"")</x:f>
        <x:v>2.17</x:v>
      </x:c>
      <x:c r="L308" s="7" t="n">
        <x:f>IF(K308&gt;0,J308*1000/K308,"")</x:f>
        <x:v>190294.06429592913</x:v>
      </x:c>
      <x:c r="M308" s="5" t="inlineStr">
        <x:is>
          <x:t xml:space="preserve">epoch_csp_chip_quantity_latest</x:t>
        </x:is>
      </x:c>
      <x:c r="N308" s="5" t="inlineStr">
        <x:is>
          <x:t xml:space="preserve">Extensible long-format output: add a new accelerator row in 02b and map it in 02x_Accelerator_Catalog to extend this table.</x:t>
        </x:is>
      </x:c>
    </x:row>
    <x:row r="309">
      <x:c r="A309" s="5" t="str">
        <x:f>B309&amp;"|"&amp;C309&amp;"|"&amp;D309&amp;"|"&amp;E309&amp;"|"&amp;F309</x:f>
        <x:v>Grid-Constrained / Efficiency-Upside|Microsoft|2030|Nscale|B200/B300 class</x:v>
      </x:c>
      <x:c r="B309" s="5" t="inlineStr">
        <x:is>
          <x:t xml:space="preserve">Grid-Constrained / Efficiency-Upside</x:t>
        </x:is>
      </x:c>
      <x:c r="C309" s="5" t="inlineStr">
        <x:is>
          <x:t xml:space="preserve">Microsoft</x:t>
        </x:is>
      </x:c>
      <x:c r="D309" s="5" t="n">
        <x:v>2030</x:v>
      </x:c>
      <x:c r="E309" s="5" t="inlineStr">
        <x:is>
          <x:t xml:space="preserve">Nscale</x:t>
        </x:is>
      </x:c>
      <x:c r="F309" s="5" t="inlineStr">
        <x:is>
          <x:t xml:space="preserve">B200/B300 class</x:t>
        </x:is>
      </x:c>
      <x:c r="G309" s="5" t="str">
        <x:f>IFERROR(INDEX('02x_Accelerator_Catalog'!$C$2:$C$11,MATCH(F309,'02x_Accelerator_Catalog'!$B$2:$B$11,0)),"purpose_or_unbenchmarked")</x:f>
        <x:v>b200_reference</x:v>
      </x:c>
      <x:c r="H309" s="28" t="n">
        <x:f>SUMIFS('02c_AI_CSP_Normalized'!$N$2:$N$305,'02c_AI_CSP_Normalized'!$B$2:$B$305,B309,'02c_AI_CSP_Normalized'!$C$2:$C$305,C309,'02c_AI_CSP_Normalized'!$D$2:$D$305,D309,'02c_AI_CSP_Normalized'!$E$2:$E$305,E309)</x:f>
        <x:v>239.8194834216455</x:v>
      </x:c>
      <x:c r="I309" s="6" t="n">
        <x:f>SUMIFS('02b_CSP_Accelerator_Mix'!$H$2:$H$573,'02b_CSP_Accelerator_Mix'!$B$2:$B$573,B309,'02b_CSP_Accelerator_Mix'!$C$2:$C$573,E309,'02b_CSP_Accelerator_Mix'!$D$2:$D$573,D309,'02b_CSP_Accelerator_Mix'!$E$2:$E$573,F309)</x:f>
        <x:v>1</x:v>
      </x:c>
      <x:c r="J309" s="28" t="n">
        <x:f>H309*I309</x:f>
        <x:v>239.8194834216455</x:v>
      </x:c>
      <x:c r="K309" s="8" t="n">
        <x:f>IFERROR(INDEX('02x_Accelerator_Catalog'!$D$2:$D$11,MATCH(F309,'02x_Accelerator_Catalog'!$B$2:$B$11,0)),"")</x:f>
        <x:v>2.17</x:v>
      </x:c>
      <x:c r="L309" s="7" t="n">
        <x:f>IF(K309&gt;0,J309*1000/K309,"")</x:f>
        <x:v>110515.89097771682</x:v>
      </x:c>
      <x:c r="M309" s="5" t="inlineStr">
        <x:is>
          <x:t xml:space="preserve">epoch_csp_chip_quantity_latest</x:t>
        </x:is>
      </x:c>
      <x:c r="N309" s="5" t="inlineStr">
        <x:is>
          <x:t xml:space="preserve">Extensible long-format output: add a new accelerator row in 02b and map it in 02x_Accelerator_Catalog to extend this table.</x:t>
        </x:is>
      </x:c>
    </x:row>
    <x:row r="310">
      <x:c r="A310" s="5" t="str">
        <x:f>B310&amp;"|"&amp;C310&amp;"|"&amp;D310&amp;"|"&amp;E310&amp;"|"&amp;F310</x:f>
        <x:v>Bear|OpenAI|2026|CoreWeave|B200/B300 class</x:v>
      </x:c>
      <x:c r="B310" s="5" t="inlineStr">
        <x:is>
          <x:t xml:space="preserve">Bear</x:t>
        </x:is>
      </x:c>
      <x:c r="C310" s="5" t="inlineStr">
        <x:is>
          <x:t xml:space="preserve">OpenAI</x:t>
        </x:is>
      </x:c>
      <x:c r="D310" s="5" t="n">
        <x:v>2026</x:v>
      </x:c>
      <x:c r="E310" s="5" t="inlineStr">
        <x:is>
          <x:t xml:space="preserve">CoreWeave</x:t>
        </x:is>
      </x:c>
      <x:c r="F310" s="5" t="inlineStr">
        <x:is>
          <x:t xml:space="preserve">B200/B300 class</x:t>
        </x:is>
      </x:c>
      <x:c r="G310" s="5" t="str">
        <x:f>IFERROR(INDEX('02x_Accelerator_Catalog'!$C$2:$C$11,MATCH(F310,'02x_Accelerator_Catalog'!$B$2:$B$11,0)),"purpose_or_unbenchmarked")</x:f>
        <x:v>b200_reference</x:v>
      </x:c>
      <x:c r="H310" s="28" t="n">
        <x:f>SUMIFS('02c_AI_CSP_Normalized'!$N$2:$N$305,'02c_AI_CSP_Normalized'!$B$2:$B$305,B310,'02c_AI_CSP_Normalized'!$C$2:$C$305,C310,'02c_AI_CSP_Normalized'!$D$2:$D$305,D310,'02c_AI_CSP_Normalized'!$E$2:$E$305,E310)</x:f>
        <x:v>129.44534806620612</x:v>
      </x:c>
      <x:c r="I310" s="6" t="n">
        <x:f>SUMIFS('02b_CSP_Accelerator_Mix'!$H$2:$H$573,'02b_CSP_Accelerator_Mix'!$B$2:$B$573,B310,'02b_CSP_Accelerator_Mix'!$C$2:$C$573,E310,'02b_CSP_Accelerator_Mix'!$D$2:$D$573,D310,'02b_CSP_Accelerator_Mix'!$E$2:$E$573,F310)</x:f>
        <x:v>0.94979589</x:v>
      </x:c>
      <x:c r="J310" s="28" t="n">
        <x:f>H310*I310</x:f>
        <x:v>122.94665957290202</x:v>
      </x:c>
      <x:c r="K310" s="8" t="n">
        <x:f>IFERROR(INDEX('02x_Accelerator_Catalog'!$D$2:$D$11,MATCH(F310,'02x_Accelerator_Catalog'!$B$2:$B$11,0)),"")</x:f>
        <x:v>2.17</x:v>
      </x:c>
      <x:c r="L310" s="7" t="n">
        <x:f>IF(K310&gt;0,J310*1000/K310,"")</x:f>
        <x:v>56657.446807788954</x:v>
      </x:c>
      <x:c r="M310" s="5" t="inlineStr">
        <x:is>
          <x:t xml:space="preserve">epoch_csp_chip_quantity_latest</x:t>
        </x:is>
      </x:c>
      <x:c r="N310" s="5" t="inlineStr">
        <x:is>
          <x:t xml:space="preserve">Extensible long-format output: add a new accelerator row in 02b and map it in 02x_Accelerator_Catalog to extend this table.</x:t>
        </x:is>
      </x:c>
    </x:row>
    <x:row r="311">
      <x:c r="A311" s="5" t="str">
        <x:f>B311&amp;"|"&amp;C311&amp;"|"&amp;D311&amp;"|"&amp;E311&amp;"|"&amp;F311</x:f>
        <x:v>Bear|OpenAI|2026|CoreWeave|H100/H200/A100 class</x:v>
      </x:c>
      <x:c r="B311" s="5" t="inlineStr">
        <x:is>
          <x:t xml:space="preserve">Bear</x:t>
        </x:is>
      </x:c>
      <x:c r="C311" s="5" t="inlineStr">
        <x:is>
          <x:t xml:space="preserve">OpenAI</x:t>
        </x:is>
      </x:c>
      <x:c r="D311" s="5" t="n">
        <x:v>2026</x:v>
      </x:c>
      <x:c r="E311" s="5" t="inlineStr">
        <x:is>
          <x:t xml:space="preserve">CoreWeave</x:t>
        </x:is>
      </x:c>
      <x:c r="F311" s="5" t="inlineStr">
        <x:is>
          <x:t xml:space="preserve">H100/H200/A100 class</x:t>
        </x:is>
      </x:c>
      <x:c r="G311" s="5" t="str">
        <x:f>IFERROR(INDEX('02x_Accelerator_Catalog'!$C$2:$C$11,MATCH(F311,'02x_Accelerator_Catalog'!$B$2:$B$11,0)),"purpose_or_unbenchmarked")</x:f>
        <x:v>h200_reference</x:v>
      </x:c>
      <x:c r="H311" s="28" t="n">
        <x:f>SUMIFS('02c_AI_CSP_Normalized'!$N$2:$N$305,'02c_AI_CSP_Normalized'!$B$2:$B$305,B311,'02c_AI_CSP_Normalized'!$C$2:$C$305,C311,'02c_AI_CSP_Normalized'!$D$2:$D$305,D311,'02c_AI_CSP_Normalized'!$E$2:$E$305,E311)</x:f>
        <x:v>129.44534806620612</x:v>
      </x:c>
      <x:c r="I311" s="6" t="n">
        <x:f>SUMIFS('02b_CSP_Accelerator_Mix'!$H$2:$H$573,'02b_CSP_Accelerator_Mix'!$B$2:$B$573,B311,'02b_CSP_Accelerator_Mix'!$C$2:$C$573,E311,'02b_CSP_Accelerator_Mix'!$D$2:$D$573,D311,'02b_CSP_Accelerator_Mix'!$E$2:$E$573,F311)</x:f>
        <x:v>0.05020411</x:v>
      </x:c>
      <x:c r="J311" s="28" t="n">
        <x:f>H311*I311</x:f>
        <x:v>6.4986884933041</x:v>
      </x:c>
      <x:c r="K311" s="8" t="n">
        <x:f>IFERROR(INDEX('02x_Accelerator_Catalog'!$D$2:$D$11,MATCH(F311,'02x_Accelerator_Catalog'!$B$2:$B$11,0)),"")</x:f>
        <x:v>1.73</x:v>
      </x:c>
      <x:c r="L311" s="7" t="n">
        <x:f>IF(K311&gt;0,J311*1000/K311,"")</x:f>
        <x:v>3756.46733717</x:v>
      </x:c>
      <x:c r="M311" s="5" t="inlineStr">
        <x:is>
          <x:t xml:space="preserve">epoch_csp_chip_quantity_latest</x:t>
        </x:is>
      </x:c>
      <x:c r="N311" s="5" t="inlineStr">
        <x:is>
          <x:t xml:space="preserve">Extensible long-format output: add a new accelerator row in 02b and map it in 02x_Accelerator_Catalog to extend this table.</x:t>
        </x:is>
      </x:c>
    </x:row>
    <x:row r="312">
      <x:c r="A312" s="5" t="str">
        <x:f>B312&amp;"|"&amp;C312&amp;"|"&amp;D312&amp;"|"&amp;E312&amp;"|"&amp;F312</x:f>
        <x:v>Base|OpenAI|2026|CoreWeave|B200/B300 class</x:v>
      </x:c>
      <x:c r="B312" s="5" t="inlineStr">
        <x:is>
          <x:t xml:space="preserve">Base</x:t>
        </x:is>
      </x:c>
      <x:c r="C312" s="5" t="inlineStr">
        <x:is>
          <x:t xml:space="preserve">OpenAI</x:t>
        </x:is>
      </x:c>
      <x:c r="D312" s="5" t="n">
        <x:v>2026</x:v>
      </x:c>
      <x:c r="E312" s="5" t="inlineStr">
        <x:is>
          <x:t xml:space="preserve">CoreWeave</x:t>
        </x:is>
      </x:c>
      <x:c r="F312" s="5" t="inlineStr">
        <x:is>
          <x:t xml:space="preserve">B200/B300 class</x:t>
        </x:is>
      </x:c>
      <x:c r="G312" s="5" t="str">
        <x:f>IFERROR(INDEX('02x_Accelerator_Catalog'!$C$2:$C$11,MATCH(F312,'02x_Accelerator_Catalog'!$B$2:$B$11,0)),"purpose_or_unbenchmarked")</x:f>
        <x:v>b200_reference</x:v>
      </x:c>
      <x:c r="H312" s="28" t="n">
        <x:f>SUMIFS('02c_AI_CSP_Normalized'!$N$2:$N$305,'02c_AI_CSP_Normalized'!$B$2:$B$305,B312,'02c_AI_CSP_Normalized'!$C$2:$C$305,C312,'02c_AI_CSP_Normalized'!$D$2:$D$305,D312,'02c_AI_CSP_Normalized'!$E$2:$E$305,E312)</x:f>
        <x:v>166.8406708408879</x:v>
      </x:c>
      <x:c r="I312" s="6" t="n">
        <x:f>SUMIFS('02b_CSP_Accelerator_Mix'!$H$2:$H$573,'02b_CSP_Accelerator_Mix'!$B$2:$B$573,B312,'02b_CSP_Accelerator_Mix'!$C$2:$C$573,E312,'02b_CSP_Accelerator_Mix'!$D$2:$D$573,D312,'02b_CSP_Accelerator_Mix'!$E$2:$E$573,F312)</x:f>
        <x:v>0.94979589</x:v>
      </x:c>
      <x:c r="J312" s="28" t="n">
        <x:f>H312*I312</x:f>
        <x:v>158.46458344951816</x:v>
      </x:c>
      <x:c r="K312" s="8" t="n">
        <x:f>IFERROR(INDEX('02x_Accelerator_Catalog'!$D$2:$D$11,MATCH(F312,'02x_Accelerator_Catalog'!$B$2:$B$11,0)),"")</x:f>
        <x:v>2.17</x:v>
      </x:c>
      <x:c r="L312" s="7" t="n">
        <x:f>IF(K312&gt;0,J312*1000/K312,"")</x:f>
        <x:v>73025.15366337243</x:v>
      </x:c>
      <x:c r="M312" s="5" t="inlineStr">
        <x:is>
          <x:t xml:space="preserve">epoch_csp_chip_quantity_latest</x:t>
        </x:is>
      </x:c>
      <x:c r="N312" s="5" t="inlineStr">
        <x:is>
          <x:t xml:space="preserve">Extensible long-format output: add a new accelerator row in 02b and map it in 02x_Accelerator_Catalog to extend this table.</x:t>
        </x:is>
      </x:c>
    </x:row>
    <x:row r="313">
      <x:c r="A313" s="5" t="str">
        <x:f>B313&amp;"|"&amp;C313&amp;"|"&amp;D313&amp;"|"&amp;E313&amp;"|"&amp;F313</x:f>
        <x:v>Base|OpenAI|2026|CoreWeave|H100/H200/A100 class</x:v>
      </x:c>
      <x:c r="B313" s="5" t="inlineStr">
        <x:is>
          <x:t xml:space="preserve">Base</x:t>
        </x:is>
      </x:c>
      <x:c r="C313" s="5" t="inlineStr">
        <x:is>
          <x:t xml:space="preserve">OpenAI</x:t>
        </x:is>
      </x:c>
      <x:c r="D313" s="5" t="n">
        <x:v>2026</x:v>
      </x:c>
      <x:c r="E313" s="5" t="inlineStr">
        <x:is>
          <x:t xml:space="preserve">CoreWeave</x:t>
        </x:is>
      </x:c>
      <x:c r="F313" s="5" t="inlineStr">
        <x:is>
          <x:t xml:space="preserve">H100/H200/A100 class</x:t>
        </x:is>
      </x:c>
      <x:c r="G313" s="5" t="str">
        <x:f>IFERROR(INDEX('02x_Accelerator_Catalog'!$C$2:$C$11,MATCH(F313,'02x_Accelerator_Catalog'!$B$2:$B$11,0)),"purpose_or_unbenchmarked")</x:f>
        <x:v>h200_reference</x:v>
      </x:c>
      <x:c r="H313" s="28" t="n">
        <x:f>SUMIFS('02c_AI_CSP_Normalized'!$N$2:$N$305,'02c_AI_CSP_Normalized'!$B$2:$B$305,B313,'02c_AI_CSP_Normalized'!$C$2:$C$305,C313,'02c_AI_CSP_Normalized'!$D$2:$D$305,D313,'02c_AI_CSP_Normalized'!$E$2:$E$305,E313)</x:f>
        <x:v>166.8406708408879</x:v>
      </x:c>
      <x:c r="I313" s="6" t="n">
        <x:f>SUMIFS('02b_CSP_Accelerator_Mix'!$H$2:$H$573,'02b_CSP_Accelerator_Mix'!$B$2:$B$573,B313,'02b_CSP_Accelerator_Mix'!$C$2:$C$573,E313,'02b_CSP_Accelerator_Mix'!$D$2:$D$573,D313,'02b_CSP_Accelerator_Mix'!$E$2:$E$573,F313)</x:f>
        <x:v>0.05020411</x:v>
      </x:c>
      <x:c r="J313" s="28" t="n">
        <x:f>H313*I313</x:f>
        <x:v>8.37608739136973</x:v>
      </x:c>
      <x:c r="K313" s="8" t="n">
        <x:f>IFERROR(INDEX('02x_Accelerator_Catalog'!$D$2:$D$11,MATCH(F313,'02x_Accelerator_Catalog'!$B$2:$B$11,0)),"")</x:f>
        <x:v>1.73</x:v>
      </x:c>
      <x:c r="L313" s="7" t="n">
        <x:f>IF(K313&gt;0,J313*1000/K313,"")</x:f>
        <x:v>4841.669012352444</x:v>
      </x:c>
      <x:c r="M313" s="5" t="inlineStr">
        <x:is>
          <x:t xml:space="preserve">epoch_csp_chip_quantity_latest</x:t>
        </x:is>
      </x:c>
      <x:c r="N313" s="5" t="inlineStr">
        <x:is>
          <x:t xml:space="preserve">Extensible long-format output: add a new accelerator row in 02b and map it in 02x_Accelerator_Catalog to extend this table.</x:t>
        </x:is>
      </x:c>
    </x:row>
    <x:row r="314">
      <x:c r="A314" s="5" t="str">
        <x:f>B314&amp;"|"&amp;C314&amp;"|"&amp;D314&amp;"|"&amp;E314&amp;"|"&amp;F314</x:f>
        <x:v>Bull|OpenAI|2026|CoreWeave|B200/B300 class</x:v>
      </x:c>
      <x:c r="B314" s="5" t="inlineStr">
        <x:is>
          <x:t xml:space="preserve">Bull</x:t>
        </x:is>
      </x:c>
      <x:c r="C314" s="5" t="inlineStr">
        <x:is>
          <x:t xml:space="preserve">OpenAI</x:t>
        </x:is>
      </x:c>
      <x:c r="D314" s="5" t="n">
        <x:v>2026</x:v>
      </x:c>
      <x:c r="E314" s="5" t="inlineStr">
        <x:is>
          <x:t xml:space="preserve">CoreWeave</x:t>
        </x:is>
      </x:c>
      <x:c r="F314" s="5" t="inlineStr">
        <x:is>
          <x:t xml:space="preserve">B200/B300 class</x:t>
        </x:is>
      </x:c>
      <x:c r="G314" s="5" t="str">
        <x:f>IFERROR(INDEX('02x_Accelerator_Catalog'!$C$2:$C$11,MATCH(F314,'02x_Accelerator_Catalog'!$B$2:$B$11,0)),"purpose_or_unbenchmarked")</x:f>
        <x:v>b200_reference</x:v>
      </x:c>
      <x:c r="H314" s="28" t="n">
        <x:f>SUMIFS('02c_AI_CSP_Normalized'!$N$2:$N$305,'02c_AI_CSP_Normalized'!$B$2:$B$305,B314,'02c_AI_CSP_Normalized'!$C$2:$C$305,C314,'02c_AI_CSP_Normalized'!$D$2:$D$305,D314,'02c_AI_CSP_Normalized'!$E$2:$E$305,E314)</x:f>
        <x:v>190.28466165732306</x:v>
      </x:c>
      <x:c r="I314" s="6" t="n">
        <x:f>SUMIFS('02b_CSP_Accelerator_Mix'!$H$2:$H$573,'02b_CSP_Accelerator_Mix'!$B$2:$B$573,B314,'02b_CSP_Accelerator_Mix'!$C$2:$C$573,E314,'02b_CSP_Accelerator_Mix'!$D$2:$D$573,D314,'02b_CSP_Accelerator_Mix'!$E$2:$E$573,F314)</x:f>
        <x:v>0.94979589</x:v>
      </x:c>
      <x:c r="J314" s="28" t="n">
        <x:f>H314*I314</x:f>
        <x:v>180.73158957216603</x:v>
      </x:c>
      <x:c r="K314" s="8" t="n">
        <x:f>IFERROR(INDEX('02x_Accelerator_Catalog'!$D$2:$D$11,MATCH(F314,'02x_Accelerator_Catalog'!$B$2:$B$11,0)),"")</x:f>
        <x:v>2.17</x:v>
      </x:c>
      <x:c r="L314" s="7" t="n">
        <x:f>IF(K314&gt;0,J314*1000/K314,"")</x:f>
        <x:v>83286.44680744979</x:v>
      </x:c>
      <x:c r="M314" s="5" t="inlineStr">
        <x:is>
          <x:t xml:space="preserve">epoch_csp_chip_quantity_latest</x:t>
        </x:is>
      </x:c>
      <x:c r="N314" s="5" t="inlineStr">
        <x:is>
          <x:t xml:space="preserve">Extensible long-format output: add a new accelerator row in 02b and map it in 02x_Accelerator_Catalog to extend this table.</x:t>
        </x:is>
      </x:c>
    </x:row>
    <x:row r="315">
      <x:c r="A315" s="5" t="str">
        <x:f>B315&amp;"|"&amp;C315&amp;"|"&amp;D315&amp;"|"&amp;E315&amp;"|"&amp;F315</x:f>
        <x:v>Bull|OpenAI|2026|CoreWeave|H100/H200/A100 class</x:v>
      </x:c>
      <x:c r="B315" s="5" t="inlineStr">
        <x:is>
          <x:t xml:space="preserve">Bull</x:t>
        </x:is>
      </x:c>
      <x:c r="C315" s="5" t="inlineStr">
        <x:is>
          <x:t xml:space="preserve">OpenAI</x:t>
        </x:is>
      </x:c>
      <x:c r="D315" s="5" t="n">
        <x:v>2026</x:v>
      </x:c>
      <x:c r="E315" s="5" t="inlineStr">
        <x:is>
          <x:t xml:space="preserve">CoreWeave</x:t>
        </x:is>
      </x:c>
      <x:c r="F315" s="5" t="inlineStr">
        <x:is>
          <x:t xml:space="preserve">H100/H200/A100 class</x:t>
        </x:is>
      </x:c>
      <x:c r="G315" s="5" t="str">
        <x:f>IFERROR(INDEX('02x_Accelerator_Catalog'!$C$2:$C$11,MATCH(F315,'02x_Accelerator_Catalog'!$B$2:$B$11,0)),"purpose_or_unbenchmarked")</x:f>
        <x:v>h200_reference</x:v>
      </x:c>
      <x:c r="H315" s="28" t="n">
        <x:f>SUMIFS('02c_AI_CSP_Normalized'!$N$2:$N$305,'02c_AI_CSP_Normalized'!$B$2:$B$305,B315,'02c_AI_CSP_Normalized'!$C$2:$C$305,C315,'02c_AI_CSP_Normalized'!$D$2:$D$305,D315,'02c_AI_CSP_Normalized'!$E$2:$E$305,E315)</x:f>
        <x:v>190.28466165732306</x:v>
      </x:c>
      <x:c r="I315" s="6" t="n">
        <x:f>SUMIFS('02b_CSP_Accelerator_Mix'!$H$2:$H$573,'02b_CSP_Accelerator_Mix'!$B$2:$B$573,B315,'02b_CSP_Accelerator_Mix'!$C$2:$C$573,E315,'02b_CSP_Accelerator_Mix'!$D$2:$D$573,D315,'02b_CSP_Accelerator_Mix'!$E$2:$E$573,F315)</x:f>
        <x:v>0.05020411</x:v>
      </x:c>
      <x:c r="J315" s="28" t="n">
        <x:f>H315*I315</x:f>
        <x:v>9.55307208515703</x:v>
      </x:c>
      <x:c r="K315" s="8" t="n">
        <x:f>IFERROR(INDEX('02x_Accelerator_Catalog'!$D$2:$D$11,MATCH(F315,'02x_Accelerator_Catalog'!$B$2:$B$11,0)),"")</x:f>
        <x:v>1.73</x:v>
      </x:c>
      <x:c r="L315" s="7" t="n">
        <x:f>IF(K315&gt;0,J315*1000/K315,"")</x:f>
        <x:v>5522.006985639901</x:v>
      </x:c>
      <x:c r="M315" s="5" t="inlineStr">
        <x:is>
          <x:t xml:space="preserve">epoch_csp_chip_quantity_latest</x:t>
        </x:is>
      </x:c>
      <x:c r="N315" s="5" t="inlineStr">
        <x:is>
          <x:t xml:space="preserve">Extensible long-format output: add a new accelerator row in 02b and map it in 02x_Accelerator_Catalog to extend this table.</x:t>
        </x:is>
      </x:c>
    </x:row>
    <x:row r="316">
      <x:c r="A316" s="5" t="str">
        <x:f>B316&amp;"|"&amp;C316&amp;"|"&amp;D316&amp;"|"&amp;E316&amp;"|"&amp;F316</x:f>
        <x:v>Grid-Constrained / Efficiency-Upside|OpenAI|2026|CoreWeave|B200/B300 class</x:v>
      </x:c>
      <x:c r="B316" s="5" t="inlineStr">
        <x:is>
          <x:t xml:space="preserve">Grid-Constrained / Efficiency-Upside</x:t>
        </x:is>
      </x:c>
      <x:c r="C316" s="5" t="inlineStr">
        <x:is>
          <x:t xml:space="preserve">OpenAI</x:t>
        </x:is>
      </x:c>
      <x:c r="D316" s="5" t="n">
        <x:v>2026</x:v>
      </x:c>
      <x:c r="E316" s="5" t="inlineStr">
        <x:is>
          <x:t xml:space="preserve">CoreWeave</x:t>
        </x:is>
      </x:c>
      <x:c r="F316" s="5" t="inlineStr">
        <x:is>
          <x:t xml:space="preserve">B200/B300 class</x:t>
        </x:is>
      </x:c>
      <x:c r="G316" s="5" t="str">
        <x:f>IFERROR(INDEX('02x_Accelerator_Catalog'!$C$2:$C$11,MATCH(F316,'02x_Accelerator_Catalog'!$B$2:$B$11,0)),"purpose_or_unbenchmarked")</x:f>
        <x:v>b200_reference</x:v>
      </x:c>
      <x:c r="H316" s="28" t="n">
        <x:f>SUMIFS('02c_AI_CSP_Normalized'!$N$2:$N$305,'02c_AI_CSP_Normalized'!$B$2:$B$305,B316,'02c_AI_CSP_Normalized'!$C$2:$C$305,C316,'02c_AI_CSP_Normalized'!$D$2:$D$305,D316,'02c_AI_CSP_Normalized'!$E$2:$E$305,E316)</x:f>
        <x:v>151.8825417310152</x:v>
      </x:c>
      <x:c r="I316" s="6" t="n">
        <x:f>SUMIFS('02b_CSP_Accelerator_Mix'!$H$2:$H$573,'02b_CSP_Accelerator_Mix'!$B$2:$B$573,B316,'02b_CSP_Accelerator_Mix'!$C$2:$C$573,E316,'02b_CSP_Accelerator_Mix'!$D$2:$D$573,D316,'02b_CSP_Accelerator_Mix'!$E$2:$E$573,F316)</x:f>
        <x:v>0.94979589</x:v>
      </x:c>
      <x:c r="J316" s="28" t="n">
        <x:f>H316*I316</x:f>
        <x:v>144.25741389887173</x:v>
      </x:c>
      <x:c r="K316" s="8" t="n">
        <x:f>IFERROR(INDEX('02x_Accelerator_Catalog'!$D$2:$D$11,MATCH(F316,'02x_Accelerator_Catalog'!$B$2:$B$11,0)),"")</x:f>
        <x:v>2.17</x:v>
      </x:c>
      <x:c r="L316" s="7" t="n">
        <x:f>IF(K316&gt;0,J316*1000/K316,"")</x:f>
        <x:v>66478.07092113905</x:v>
      </x:c>
      <x:c r="M316" s="5" t="inlineStr">
        <x:is>
          <x:t xml:space="preserve">epoch_csp_chip_quantity_latest</x:t>
        </x:is>
      </x:c>
      <x:c r="N316" s="5" t="inlineStr">
        <x:is>
          <x:t xml:space="preserve">Extensible long-format output: add a new accelerator row in 02b and map it in 02x_Accelerator_Catalog to extend this table.</x:t>
        </x:is>
      </x:c>
    </x:row>
    <x:row r="317">
      <x:c r="A317" s="5" t="str">
        <x:f>B317&amp;"|"&amp;C317&amp;"|"&amp;D317&amp;"|"&amp;E317&amp;"|"&amp;F317</x:f>
        <x:v>Grid-Constrained / Efficiency-Upside|OpenAI|2026|CoreWeave|H100/H200/A100 class</x:v>
      </x:c>
      <x:c r="B317" s="5" t="inlineStr">
        <x:is>
          <x:t xml:space="preserve">Grid-Constrained / Efficiency-Upside</x:t>
        </x:is>
      </x:c>
      <x:c r="C317" s="5" t="inlineStr">
        <x:is>
          <x:t xml:space="preserve">OpenAI</x:t>
        </x:is>
      </x:c>
      <x:c r="D317" s="5" t="n">
        <x:v>2026</x:v>
      </x:c>
      <x:c r="E317" s="5" t="inlineStr">
        <x:is>
          <x:t xml:space="preserve">CoreWeave</x:t>
        </x:is>
      </x:c>
      <x:c r="F317" s="5" t="inlineStr">
        <x:is>
          <x:t xml:space="preserve">H100/H200/A100 class</x:t>
        </x:is>
      </x:c>
      <x:c r="G317" s="5" t="str">
        <x:f>IFERROR(INDEX('02x_Accelerator_Catalog'!$C$2:$C$11,MATCH(F317,'02x_Accelerator_Catalog'!$B$2:$B$11,0)),"purpose_or_unbenchmarked")</x:f>
        <x:v>h200_reference</x:v>
      </x:c>
      <x:c r="H317" s="28" t="n">
        <x:f>SUMIFS('02c_AI_CSP_Normalized'!$N$2:$N$305,'02c_AI_CSP_Normalized'!$B$2:$B$305,B317,'02c_AI_CSP_Normalized'!$C$2:$C$305,C317,'02c_AI_CSP_Normalized'!$D$2:$D$305,D317,'02c_AI_CSP_Normalized'!$E$2:$E$305,E317)</x:f>
        <x:v>151.8825417310152</x:v>
      </x:c>
      <x:c r="I317" s="6" t="n">
        <x:f>SUMIFS('02b_CSP_Accelerator_Mix'!$H$2:$H$573,'02b_CSP_Accelerator_Mix'!$B$2:$B$573,B317,'02b_CSP_Accelerator_Mix'!$C$2:$C$573,E317,'02b_CSP_Accelerator_Mix'!$D$2:$D$573,D317,'02b_CSP_Accelerator_Mix'!$E$2:$E$573,F317)</x:f>
        <x:v>0.05020411</x:v>
      </x:c>
      <x:c r="J317" s="28" t="n">
        <x:f>H317*I317</x:f>
        <x:v>7.625127832143479</x:v>
      </x:c>
      <x:c r="K317" s="8" t="n">
        <x:f>IFERROR(INDEX('02x_Accelerator_Catalog'!$D$2:$D$11,MATCH(F317,'02x_Accelerator_Catalog'!$B$2:$B$11,0)),"")</x:f>
        <x:v>1.73</x:v>
      </x:c>
      <x:c r="L317" s="7" t="n">
        <x:f>IF(K317&gt;0,J317*1000/K317,"")</x:f>
        <x:v>4407.588342279468</x:v>
      </x:c>
      <x:c r="M317" s="5" t="inlineStr">
        <x:is>
          <x:t xml:space="preserve">epoch_csp_chip_quantity_latest</x:t>
        </x:is>
      </x:c>
      <x:c r="N317" s="5" t="inlineStr">
        <x:is>
          <x:t xml:space="preserve">Extensible long-format output: add a new accelerator row in 02b and map it in 02x_Accelerator_Catalog to extend this table.</x:t>
        </x:is>
      </x:c>
    </x:row>
    <x:row r="318">
      <x:c r="A318" s="5" t="str">
        <x:f>B318&amp;"|"&amp;C318&amp;"|"&amp;D318&amp;"|"&amp;E318&amp;"|"&amp;F318</x:f>
        <x:v>Bear|OpenAI|2027|CoreWeave|B200/B300 class</x:v>
      </x:c>
      <x:c r="B318" s="5" t="inlineStr">
        <x:is>
          <x:t xml:space="preserve">Bear</x:t>
        </x:is>
      </x:c>
      <x:c r="C318" s="5" t="inlineStr">
        <x:is>
          <x:t xml:space="preserve">OpenAI</x:t>
        </x:is>
      </x:c>
      <x:c r="D318" s="5" t="n">
        <x:v>2027</x:v>
      </x:c>
      <x:c r="E318" s="5" t="inlineStr">
        <x:is>
          <x:t xml:space="preserve">CoreWeave</x:t>
        </x:is>
      </x:c>
      <x:c r="F318" s="5" t="inlineStr">
        <x:is>
          <x:t xml:space="preserve">B200/B300 class</x:t>
        </x:is>
      </x:c>
      <x:c r="G318" s="5" t="str">
        <x:f>IFERROR(INDEX('02x_Accelerator_Catalog'!$C$2:$C$11,MATCH(F318,'02x_Accelerator_Catalog'!$B$2:$B$11,0)),"purpose_or_unbenchmarked")</x:f>
        <x:v>b200_reference</x:v>
      </x:c>
      <x:c r="H318" s="28" t="n">
        <x:f>SUMIFS('02c_AI_CSP_Normalized'!$N$2:$N$305,'02c_AI_CSP_Normalized'!$B$2:$B$305,B318,'02c_AI_CSP_Normalized'!$C$2:$C$305,C318,'02c_AI_CSP_Normalized'!$D$2:$D$305,D318,'02c_AI_CSP_Normalized'!$E$2:$E$305,E318)</x:f>
        <x:v>461.5590532575353</x:v>
      </x:c>
      <x:c r="I318" s="6" t="n">
        <x:f>SUMIFS('02b_CSP_Accelerator_Mix'!$H$2:$H$573,'02b_CSP_Accelerator_Mix'!$B$2:$B$573,B318,'02b_CSP_Accelerator_Mix'!$C$2:$C$573,E318,'02b_CSP_Accelerator_Mix'!$D$2:$D$573,D318,'02b_CSP_Accelerator_Mix'!$E$2:$E$573,F318)</x:f>
        <x:v>0.95883417</x:v>
      </x:c>
      <x:c r="J318" s="28" t="n">
        <x:f>H318*I318</x:f>
        <x:v>442.55859173617466</x:v>
      </x:c>
      <x:c r="K318" s="8" t="n">
        <x:f>IFERROR(INDEX('02x_Accelerator_Catalog'!$D$2:$D$11,MATCH(F318,'02x_Accelerator_Catalog'!$B$2:$B$11,0)),"")</x:f>
        <x:v>2.17</x:v>
      </x:c>
      <x:c r="L318" s="7" t="n">
        <x:f>IF(K318&gt;0,J318*1000/K318,"")</x:f>
        <x:v>203944.05149132473</x:v>
      </x:c>
      <x:c r="M318" s="5" t="inlineStr">
        <x:is>
          <x:t xml:space="preserve">epoch_csp_chip_quantity_latest</x:t>
        </x:is>
      </x:c>
      <x:c r="N318" s="5" t="inlineStr">
        <x:is>
          <x:t xml:space="preserve">Extensible long-format output: add a new accelerator row in 02b and map it in 02x_Accelerator_Catalog to extend this table.</x:t>
        </x:is>
      </x:c>
    </x:row>
    <x:row r="319">
      <x:c r="A319" s="5" t="str">
        <x:f>B319&amp;"|"&amp;C319&amp;"|"&amp;D319&amp;"|"&amp;E319&amp;"|"&amp;F319</x:f>
        <x:v>Bear|OpenAI|2027|CoreWeave|H100/H200/A100 class</x:v>
      </x:c>
      <x:c r="B319" s="5" t="inlineStr">
        <x:is>
          <x:t xml:space="preserve">Bear</x:t>
        </x:is>
      </x:c>
      <x:c r="C319" s="5" t="inlineStr">
        <x:is>
          <x:t xml:space="preserve">OpenAI</x:t>
        </x:is>
      </x:c>
      <x:c r="D319" s="5" t="n">
        <x:v>2027</x:v>
      </x:c>
      <x:c r="E319" s="5" t="inlineStr">
        <x:is>
          <x:t xml:space="preserve">CoreWeave</x:t>
        </x:is>
      </x:c>
      <x:c r="F319" s="5" t="inlineStr">
        <x:is>
          <x:t xml:space="preserve">H100/H200/A100 class</x:t>
        </x:is>
      </x:c>
      <x:c r="G319" s="5" t="str">
        <x:f>IFERROR(INDEX('02x_Accelerator_Catalog'!$C$2:$C$11,MATCH(F319,'02x_Accelerator_Catalog'!$B$2:$B$11,0)),"purpose_or_unbenchmarked")</x:f>
        <x:v>h200_reference</x:v>
      </x:c>
      <x:c r="H319" s="28" t="n">
        <x:f>SUMIFS('02c_AI_CSP_Normalized'!$N$2:$N$305,'02c_AI_CSP_Normalized'!$B$2:$B$305,B319,'02c_AI_CSP_Normalized'!$C$2:$C$305,C319,'02c_AI_CSP_Normalized'!$D$2:$D$305,D319,'02c_AI_CSP_Normalized'!$E$2:$E$305,E319)</x:f>
        <x:v>461.5590532575353</x:v>
      </x:c>
      <x:c r="I319" s="6" t="n">
        <x:f>SUMIFS('02b_CSP_Accelerator_Mix'!$H$2:$H$573,'02b_CSP_Accelerator_Mix'!$B$2:$B$573,B319,'02b_CSP_Accelerator_Mix'!$C$2:$C$573,E319,'02b_CSP_Accelerator_Mix'!$D$2:$D$573,D319,'02b_CSP_Accelerator_Mix'!$E$2:$E$573,F319)</x:f>
        <x:v>0.04116583</x:v>
      </x:c>
      <x:c r="J319" s="28" t="n">
        <x:f>H319*I319</x:f>
        <x:v>19.000461521360645</x:v>
      </x:c>
      <x:c r="K319" s="8" t="n">
        <x:f>IFERROR(INDEX('02x_Accelerator_Catalog'!$D$2:$D$11,MATCH(F319,'02x_Accelerator_Catalog'!$B$2:$B$11,0)),"")</x:f>
        <x:v>1.73</x:v>
      </x:c>
      <x:c r="L319" s="7" t="n">
        <x:f>IF(K319&gt;0,J319*1000/K319,"")</x:f>
        <x:v>10982.925734890547</x:v>
      </x:c>
      <x:c r="M319" s="5" t="inlineStr">
        <x:is>
          <x:t xml:space="preserve">epoch_csp_chip_quantity_latest</x:t>
        </x:is>
      </x:c>
      <x:c r="N319" s="5" t="inlineStr">
        <x:is>
          <x:t xml:space="preserve">Extensible long-format output: add a new accelerator row in 02b and map it in 02x_Accelerator_Catalog to extend this table.</x:t>
        </x:is>
      </x:c>
    </x:row>
    <x:row r="320">
      <x:c r="A320" s="5" t="str">
        <x:f>B320&amp;"|"&amp;C320&amp;"|"&amp;D320&amp;"|"&amp;E320&amp;"|"&amp;F320</x:f>
        <x:v>Base|OpenAI|2027|CoreWeave|B200/B300 class</x:v>
      </x:c>
      <x:c r="B320" s="5" t="inlineStr">
        <x:is>
          <x:t xml:space="preserve">Base</x:t>
        </x:is>
      </x:c>
      <x:c r="C320" s="5" t="inlineStr">
        <x:is>
          <x:t xml:space="preserve">OpenAI</x:t>
        </x:is>
      </x:c>
      <x:c r="D320" s="5" t="n">
        <x:v>2027</x:v>
      </x:c>
      <x:c r="E320" s="5" t="inlineStr">
        <x:is>
          <x:t xml:space="preserve">CoreWeave</x:t>
        </x:is>
      </x:c>
      <x:c r="F320" s="5" t="inlineStr">
        <x:is>
          <x:t xml:space="preserve">B200/B300 class</x:t>
        </x:is>
      </x:c>
      <x:c r="G320" s="5" t="str">
        <x:f>IFERROR(INDEX('02x_Accelerator_Catalog'!$C$2:$C$11,MATCH(F320,'02x_Accelerator_Catalog'!$B$2:$B$11,0)),"purpose_or_unbenchmarked")</x:f>
        <x:v>b200_reference</x:v>
      </x:c>
      <x:c r="H320" s="28" t="n">
        <x:f>SUMIFS('02c_AI_CSP_Normalized'!$N$2:$N$305,'02c_AI_CSP_Normalized'!$B$2:$B$305,B320,'02c_AI_CSP_Normalized'!$C$2:$C$305,C320,'02c_AI_CSP_Normalized'!$D$2:$D$305,D320,'02c_AI_CSP_Normalized'!$E$2:$E$305,E320)</x:f>
        <x:v>606.3015022127925</x:v>
      </x:c>
      <x:c r="I320" s="6" t="n">
        <x:f>SUMIFS('02b_CSP_Accelerator_Mix'!$H$2:$H$573,'02b_CSP_Accelerator_Mix'!$B$2:$B$573,B320,'02b_CSP_Accelerator_Mix'!$C$2:$C$573,E320,'02b_CSP_Accelerator_Mix'!$D$2:$D$573,D320,'02b_CSP_Accelerator_Mix'!$E$2:$E$573,F320)</x:f>
        <x:v>0.95883417</x:v>
      </x:c>
      <x:c r="J320" s="28" t="n">
        <x:f>H320*I320</x:f>
        <x:v>581.3425976439561</x:v>
      </x:c>
      <x:c r="K320" s="8" t="n">
        <x:f>IFERROR(INDEX('02x_Accelerator_Catalog'!$D$2:$D$11,MATCH(F320,'02x_Accelerator_Catalog'!$B$2:$B$11,0)),"")</x:f>
        <x:v>2.17</x:v>
      </x:c>
      <x:c r="L320" s="7" t="n">
        <x:f>IF(K320&gt;0,J320*1000/K320,"")</x:f>
        <x:v>267899.81458246824</x:v>
      </x:c>
      <x:c r="M320" s="5" t="inlineStr">
        <x:is>
          <x:t xml:space="preserve">epoch_csp_chip_quantity_latest</x:t>
        </x:is>
      </x:c>
      <x:c r="N320" s="5" t="inlineStr">
        <x:is>
          <x:t xml:space="preserve">Extensible long-format output: add a new accelerator row in 02b and map it in 02x_Accelerator_Catalog to extend this table.</x:t>
        </x:is>
      </x:c>
    </x:row>
    <x:row r="321">
      <x:c r="A321" s="5" t="str">
        <x:f>B321&amp;"|"&amp;C321&amp;"|"&amp;D321&amp;"|"&amp;E321&amp;"|"&amp;F321</x:f>
        <x:v>Base|OpenAI|2027|CoreWeave|H100/H200/A100 class</x:v>
      </x:c>
      <x:c r="B321" s="5" t="inlineStr">
        <x:is>
          <x:t xml:space="preserve">Base</x:t>
        </x:is>
      </x:c>
      <x:c r="C321" s="5" t="inlineStr">
        <x:is>
          <x:t xml:space="preserve">OpenAI</x:t>
        </x:is>
      </x:c>
      <x:c r="D321" s="5" t="n">
        <x:v>2027</x:v>
      </x:c>
      <x:c r="E321" s="5" t="inlineStr">
        <x:is>
          <x:t xml:space="preserve">CoreWeave</x:t>
        </x:is>
      </x:c>
      <x:c r="F321" s="5" t="inlineStr">
        <x:is>
          <x:t xml:space="preserve">H100/H200/A100 class</x:t>
        </x:is>
      </x:c>
      <x:c r="G321" s="5" t="str">
        <x:f>IFERROR(INDEX('02x_Accelerator_Catalog'!$C$2:$C$11,MATCH(F321,'02x_Accelerator_Catalog'!$B$2:$B$11,0)),"purpose_or_unbenchmarked")</x:f>
        <x:v>h200_reference</x:v>
      </x:c>
      <x:c r="H321" s="28" t="n">
        <x:f>SUMIFS('02c_AI_CSP_Normalized'!$N$2:$N$305,'02c_AI_CSP_Normalized'!$B$2:$B$305,B321,'02c_AI_CSP_Normalized'!$C$2:$C$305,C321,'02c_AI_CSP_Normalized'!$D$2:$D$305,D321,'02c_AI_CSP_Normalized'!$E$2:$E$305,E321)</x:f>
        <x:v>606.3015022127925</x:v>
      </x:c>
      <x:c r="I321" s="6" t="n">
        <x:f>SUMIFS('02b_CSP_Accelerator_Mix'!$H$2:$H$573,'02b_CSP_Accelerator_Mix'!$B$2:$B$573,B321,'02b_CSP_Accelerator_Mix'!$C$2:$C$573,E321,'02b_CSP_Accelerator_Mix'!$D$2:$D$573,D321,'02b_CSP_Accelerator_Mix'!$E$2:$E$573,F321)</x:f>
        <x:v>0.04116583</x:v>
      </x:c>
      <x:c r="J321" s="28" t="n">
        <x:f>H321*I321</x:f>
        <x:v>24.958904568836438</x:v>
      </x:c>
      <x:c r="K321" s="8" t="n">
        <x:f>IFERROR(INDEX('02x_Accelerator_Catalog'!$D$2:$D$11,MATCH(F321,'02x_Accelerator_Catalog'!$B$2:$B$11,0)),"")</x:f>
        <x:v>1.73</x:v>
      </x:c>
      <x:c r="L321" s="7" t="n">
        <x:f>IF(K321&gt;0,J321*1000/K321,"")</x:f>
        <x:v>14427.112467535513</x:v>
      </x:c>
      <x:c r="M321" s="5" t="inlineStr">
        <x:is>
          <x:t xml:space="preserve">epoch_csp_chip_quantity_latest</x:t>
        </x:is>
      </x:c>
      <x:c r="N321" s="5" t="inlineStr">
        <x:is>
          <x:t xml:space="preserve">Extensible long-format output: add a new accelerator row in 02b and map it in 02x_Accelerator_Catalog to extend this table.</x:t>
        </x:is>
      </x:c>
    </x:row>
    <x:row r="322">
      <x:c r="A322" s="5" t="str">
        <x:f>B322&amp;"|"&amp;C322&amp;"|"&amp;D322&amp;"|"&amp;E322&amp;"|"&amp;F322</x:f>
        <x:v>Bull|OpenAI|2027|CoreWeave|B200/B300 class</x:v>
      </x:c>
      <x:c r="B322" s="5" t="inlineStr">
        <x:is>
          <x:t xml:space="preserve">Bull</x:t>
        </x:is>
      </x:c>
      <x:c r="C322" s="5" t="inlineStr">
        <x:is>
          <x:t xml:space="preserve">OpenAI</x:t>
        </x:is>
      </x:c>
      <x:c r="D322" s="5" t="n">
        <x:v>2027</x:v>
      </x:c>
      <x:c r="E322" s="5" t="inlineStr">
        <x:is>
          <x:t xml:space="preserve">CoreWeave</x:t>
        </x:is>
      </x:c>
      <x:c r="F322" s="5" t="inlineStr">
        <x:is>
          <x:t xml:space="preserve">B200/B300 class</x:t>
        </x:is>
      </x:c>
      <x:c r="G322" s="5" t="str">
        <x:f>IFERROR(INDEX('02x_Accelerator_Catalog'!$C$2:$C$11,MATCH(F322,'02x_Accelerator_Catalog'!$B$2:$B$11,0)),"purpose_or_unbenchmarked")</x:f>
        <x:v>b200_reference</x:v>
      </x:c>
      <x:c r="H322" s="28" t="n">
        <x:f>SUMIFS('02c_AI_CSP_Normalized'!$N$2:$N$305,'02c_AI_CSP_Normalized'!$B$2:$B$305,B322,'02c_AI_CSP_Normalized'!$C$2:$C$305,C322,'02c_AI_CSP_Normalized'!$D$2:$D$305,D322,'02c_AI_CSP_Normalized'!$E$2:$E$305,E322)</x:f>
        <x:v>716.7576551442509</x:v>
      </x:c>
      <x:c r="I322" s="6" t="n">
        <x:f>SUMIFS('02b_CSP_Accelerator_Mix'!$H$2:$H$573,'02b_CSP_Accelerator_Mix'!$B$2:$B$573,B322,'02b_CSP_Accelerator_Mix'!$C$2:$C$573,E322,'02b_CSP_Accelerator_Mix'!$D$2:$D$573,D322,'02b_CSP_Accelerator_Mix'!$E$2:$E$573,F322)</x:f>
        <x:v>0.95883417</x:v>
      </x:c>
      <x:c r="J322" s="28" t="n">
        <x:f>H322*I322</x:f>
        <x:v>687.251731361384</x:v>
      </x:c>
      <x:c r="K322" s="8" t="n">
        <x:f>IFERROR(INDEX('02x_Accelerator_Catalog'!$D$2:$D$11,MATCH(F322,'02x_Accelerator_Catalog'!$B$2:$B$11,0)),"")</x:f>
        <x:v>2.17</x:v>
      </x:c>
      <x:c r="L322" s="7" t="n">
        <x:f>IF(K322&gt;0,J322*1000/K322,"")</x:f>
        <x:v>316705.8669868129</x:v>
      </x:c>
      <x:c r="M322" s="5" t="inlineStr">
        <x:is>
          <x:t xml:space="preserve">epoch_csp_chip_quantity_latest</x:t>
        </x:is>
      </x:c>
      <x:c r="N322" s="5" t="inlineStr">
        <x:is>
          <x:t xml:space="preserve">Extensible long-format output: add a new accelerator row in 02b and map it in 02x_Accelerator_Catalog to extend this table.</x:t>
        </x:is>
      </x:c>
    </x:row>
    <x:row r="323">
      <x:c r="A323" s="5" t="str">
        <x:f>B323&amp;"|"&amp;C323&amp;"|"&amp;D323&amp;"|"&amp;E323&amp;"|"&amp;F323</x:f>
        <x:v>Bull|OpenAI|2027|CoreWeave|H100/H200/A100 class</x:v>
      </x:c>
      <x:c r="B323" s="5" t="inlineStr">
        <x:is>
          <x:t xml:space="preserve">Bull</x:t>
        </x:is>
      </x:c>
      <x:c r="C323" s="5" t="inlineStr">
        <x:is>
          <x:t xml:space="preserve">OpenAI</x:t>
        </x:is>
      </x:c>
      <x:c r="D323" s="5" t="n">
        <x:v>2027</x:v>
      </x:c>
      <x:c r="E323" s="5" t="inlineStr">
        <x:is>
          <x:t xml:space="preserve">CoreWeave</x:t>
        </x:is>
      </x:c>
      <x:c r="F323" s="5" t="inlineStr">
        <x:is>
          <x:t xml:space="preserve">H100/H200/A100 class</x:t>
        </x:is>
      </x:c>
      <x:c r="G323" s="5" t="str">
        <x:f>IFERROR(INDEX('02x_Accelerator_Catalog'!$C$2:$C$11,MATCH(F323,'02x_Accelerator_Catalog'!$B$2:$B$11,0)),"purpose_or_unbenchmarked")</x:f>
        <x:v>h200_reference</x:v>
      </x:c>
      <x:c r="H323" s="28" t="n">
        <x:f>SUMIFS('02c_AI_CSP_Normalized'!$N$2:$N$305,'02c_AI_CSP_Normalized'!$B$2:$B$305,B323,'02c_AI_CSP_Normalized'!$C$2:$C$305,C323,'02c_AI_CSP_Normalized'!$D$2:$D$305,D323,'02c_AI_CSP_Normalized'!$E$2:$E$305,E323)</x:f>
        <x:v>716.7576551442509</x:v>
      </x:c>
      <x:c r="I323" s="6" t="n">
        <x:f>SUMIFS('02b_CSP_Accelerator_Mix'!$H$2:$H$573,'02b_CSP_Accelerator_Mix'!$B$2:$B$573,B323,'02b_CSP_Accelerator_Mix'!$C$2:$C$573,E323,'02b_CSP_Accelerator_Mix'!$D$2:$D$573,D323,'02b_CSP_Accelerator_Mix'!$E$2:$E$573,F323)</x:f>
        <x:v>0.04116583</x:v>
      </x:c>
      <x:c r="J323" s="28" t="n">
        <x:f>H323*I323</x:f>
        <x:v>29.505923782866855</x:v>
      </x:c>
      <x:c r="K323" s="8" t="n">
        <x:f>IFERROR(INDEX('02x_Accelerator_Catalog'!$D$2:$D$11,MATCH(F323,'02x_Accelerator_Catalog'!$B$2:$B$11,0)),"")</x:f>
        <x:v>1.73</x:v>
      </x:c>
      <x:c r="L323" s="7" t="n">
        <x:f>IF(K323&gt;0,J323*1000/K323,"")</x:f>
        <x:v>17055.447273333444</x:v>
      </x:c>
      <x:c r="M323" s="5" t="inlineStr">
        <x:is>
          <x:t xml:space="preserve">epoch_csp_chip_quantity_latest</x:t>
        </x:is>
      </x:c>
      <x:c r="N323" s="5" t="inlineStr">
        <x:is>
          <x:t xml:space="preserve">Extensible long-format output: add a new accelerator row in 02b and map it in 02x_Accelerator_Catalog to extend this table.</x:t>
        </x:is>
      </x:c>
    </x:row>
    <x:row r="324">
      <x:c r="A324" s="5" t="str">
        <x:f>B324&amp;"|"&amp;C324&amp;"|"&amp;D324&amp;"|"&amp;E324&amp;"|"&amp;F324</x:f>
        <x:v>Grid-Constrained / Efficiency-Upside|OpenAI|2027|CoreWeave|B200/B300 class</x:v>
      </x:c>
      <x:c r="B324" s="5" t="inlineStr">
        <x:is>
          <x:t xml:space="preserve">Grid-Constrained / Efficiency-Upside</x:t>
        </x:is>
      </x:c>
      <x:c r="C324" s="5" t="inlineStr">
        <x:is>
          <x:t xml:space="preserve">OpenAI</x:t>
        </x:is>
      </x:c>
      <x:c r="D324" s="5" t="n">
        <x:v>2027</x:v>
      </x:c>
      <x:c r="E324" s="5" t="inlineStr">
        <x:is>
          <x:t xml:space="preserve">CoreWeave</x:t>
        </x:is>
      </x:c>
      <x:c r="F324" s="5" t="inlineStr">
        <x:is>
          <x:t xml:space="preserve">B200/B300 class</x:t>
        </x:is>
      </x:c>
      <x:c r="G324" s="5" t="str">
        <x:f>IFERROR(INDEX('02x_Accelerator_Catalog'!$C$2:$C$11,MATCH(F324,'02x_Accelerator_Catalog'!$B$2:$B$11,0)),"purpose_or_unbenchmarked")</x:f>
        <x:v>b200_reference</x:v>
      </x:c>
      <x:c r="H324" s="28" t="n">
        <x:f>SUMIFS('02c_AI_CSP_Normalized'!$N$2:$N$305,'02c_AI_CSP_Normalized'!$B$2:$B$305,B324,'02c_AI_CSP_Normalized'!$C$2:$C$305,C324,'02c_AI_CSP_Normalized'!$D$2:$D$305,D324,'02c_AI_CSP_Normalized'!$E$2:$E$305,E324)</x:f>
        <x:v>529.5033108603952</x:v>
      </x:c>
      <x:c r="I324" s="6" t="n">
        <x:f>SUMIFS('02b_CSP_Accelerator_Mix'!$H$2:$H$573,'02b_CSP_Accelerator_Mix'!$B$2:$B$573,B324,'02b_CSP_Accelerator_Mix'!$C$2:$C$573,E324,'02b_CSP_Accelerator_Mix'!$D$2:$D$573,D324,'02b_CSP_Accelerator_Mix'!$E$2:$E$573,F324)</x:f>
        <x:v>0.95883417</x:v>
      </x:c>
      <x:c r="J324" s="28" t="n">
        <x:f>H324*I324</x:f>
        <x:v>507.7058675810791</x:v>
      </x:c>
      <x:c r="K324" s="8" t="n">
        <x:f>IFERROR(INDEX('02x_Accelerator_Catalog'!$D$2:$D$11,MATCH(F324,'02x_Accelerator_Catalog'!$B$2:$B$11,0)),"")</x:f>
        <x:v>2.17</x:v>
      </x:c>
      <x:c r="L324" s="7" t="n">
        <x:f>IF(K324&gt;0,J324*1000/K324,"")</x:f>
        <x:v>233965.83759496734</x:v>
      </x:c>
      <x:c r="M324" s="5" t="inlineStr">
        <x:is>
          <x:t xml:space="preserve">epoch_csp_chip_quantity_latest</x:t>
        </x:is>
      </x:c>
      <x:c r="N324" s="5" t="inlineStr">
        <x:is>
          <x:t xml:space="preserve">Extensible long-format output: add a new accelerator row in 02b and map it in 02x_Accelerator_Catalog to extend this table.</x:t>
        </x:is>
      </x:c>
    </x:row>
    <x:row r="325">
      <x:c r="A325" s="5" t="str">
        <x:f>B325&amp;"|"&amp;C325&amp;"|"&amp;D325&amp;"|"&amp;E325&amp;"|"&amp;F325</x:f>
        <x:v>Grid-Constrained / Efficiency-Upside|OpenAI|2027|CoreWeave|H100/H200/A100 class</x:v>
      </x:c>
      <x:c r="B325" s="5" t="inlineStr">
        <x:is>
          <x:t xml:space="preserve">Grid-Constrained / Efficiency-Upside</x:t>
        </x:is>
      </x:c>
      <x:c r="C325" s="5" t="inlineStr">
        <x:is>
          <x:t xml:space="preserve">OpenAI</x:t>
        </x:is>
      </x:c>
      <x:c r="D325" s="5" t="n">
        <x:v>2027</x:v>
      </x:c>
      <x:c r="E325" s="5" t="inlineStr">
        <x:is>
          <x:t xml:space="preserve">CoreWeave</x:t>
        </x:is>
      </x:c>
      <x:c r="F325" s="5" t="inlineStr">
        <x:is>
          <x:t xml:space="preserve">H100/H200/A100 class</x:t>
        </x:is>
      </x:c>
      <x:c r="G325" s="5" t="str">
        <x:f>IFERROR(INDEX('02x_Accelerator_Catalog'!$C$2:$C$11,MATCH(F325,'02x_Accelerator_Catalog'!$B$2:$B$11,0)),"purpose_or_unbenchmarked")</x:f>
        <x:v>h200_reference</x:v>
      </x:c>
      <x:c r="H325" s="28" t="n">
        <x:f>SUMIFS('02c_AI_CSP_Normalized'!$N$2:$N$305,'02c_AI_CSP_Normalized'!$B$2:$B$305,B325,'02c_AI_CSP_Normalized'!$C$2:$C$305,C325,'02c_AI_CSP_Normalized'!$D$2:$D$305,D325,'02c_AI_CSP_Normalized'!$E$2:$E$305,E325)</x:f>
        <x:v>529.5033108603952</x:v>
      </x:c>
      <x:c r="I325" s="6" t="n">
        <x:f>SUMIFS('02b_CSP_Accelerator_Mix'!$H$2:$H$573,'02b_CSP_Accelerator_Mix'!$B$2:$B$573,B325,'02b_CSP_Accelerator_Mix'!$C$2:$C$573,E325,'02b_CSP_Accelerator_Mix'!$D$2:$D$573,D325,'02b_CSP_Accelerator_Mix'!$E$2:$E$573,F325)</x:f>
        <x:v>0.04116583</x:v>
      </x:c>
      <x:c r="J325" s="28" t="n">
        <x:f>H325*I325</x:f>
        <x:v>21.797443279316184</x:v>
      </x:c>
      <x:c r="K325" s="8" t="n">
        <x:f>IFERROR(INDEX('02x_Accelerator_Catalog'!$D$2:$D$11,MATCH(F325,'02x_Accelerator_Catalog'!$B$2:$B$11,0)),"")</x:f>
        <x:v>1.73</x:v>
      </x:c>
      <x:c r="L325" s="7" t="n">
        <x:f>IF(K325&gt;0,J325*1000/K325,"")</x:f>
        <x:v>12599.678196136521</x:v>
      </x:c>
      <x:c r="M325" s="5" t="inlineStr">
        <x:is>
          <x:t xml:space="preserve">epoch_csp_chip_quantity_latest</x:t>
        </x:is>
      </x:c>
      <x:c r="N325" s="5" t="inlineStr">
        <x:is>
          <x:t xml:space="preserve">Extensible long-format output: add a new accelerator row in 02b and map it in 02x_Accelerator_Catalog to extend this table.</x:t>
        </x:is>
      </x:c>
    </x:row>
    <x:row r="326">
      <x:c r="A326" s="5" t="str">
        <x:f>B326&amp;"|"&amp;C326&amp;"|"&amp;D326&amp;"|"&amp;E326&amp;"|"&amp;F326</x:f>
        <x:v>Bear|OpenAI|2028|CoreWeave|B200/B300 class</x:v>
      </x:c>
      <x:c r="B326" s="5" t="inlineStr">
        <x:is>
          <x:t xml:space="preserve">Bear</x:t>
        </x:is>
      </x:c>
      <x:c r="C326" s="5" t="inlineStr">
        <x:is>
          <x:t xml:space="preserve">OpenAI</x:t>
        </x:is>
      </x:c>
      <x:c r="D326" s="5" t="n">
        <x:v>2028</x:v>
      </x:c>
      <x:c r="E326" s="5" t="inlineStr">
        <x:is>
          <x:t xml:space="preserve">CoreWeave</x:t>
        </x:is>
      </x:c>
      <x:c r="F326" s="5" t="inlineStr">
        <x:is>
          <x:t xml:space="preserve">B200/B300 class</x:t>
        </x:is>
      </x:c>
      <x:c r="G326" s="5" t="str">
        <x:f>IFERROR(INDEX('02x_Accelerator_Catalog'!$C$2:$C$11,MATCH(F326,'02x_Accelerator_Catalog'!$B$2:$B$11,0)),"purpose_or_unbenchmarked")</x:f>
        <x:v>b200_reference</x:v>
      </x:c>
      <x:c r="H326" s="28" t="n">
        <x:f>SUMIFS('02c_AI_CSP_Normalized'!$N$2:$N$305,'02c_AI_CSP_Normalized'!$B$2:$B$305,B326,'02c_AI_CSP_Normalized'!$C$2:$C$305,C326,'02c_AI_CSP_Normalized'!$D$2:$D$305,D326,'02c_AI_CSP_Normalized'!$E$2:$E$305,E326)</x:f>
        <x:v>202.99831717985262</x:v>
      </x:c>
      <x:c r="I326" s="6" t="n">
        <x:f>SUMIFS('02b_CSP_Accelerator_Mix'!$H$2:$H$573,'02b_CSP_Accelerator_Mix'!$B$2:$B$573,B326,'02b_CSP_Accelerator_Mix'!$C$2:$C$573,E326,'02b_CSP_Accelerator_Mix'!$D$2:$D$573,D326,'02b_CSP_Accelerator_Mix'!$E$2:$E$573,F326)</x:f>
        <x:v>0.96667441</x:v>
      </x:c>
      <x:c r="J326" s="28" t="n">
        <x:f>H326*I326</x:f>
        <x:v>196.2332784908269</x:v>
      </x:c>
      <x:c r="K326" s="8" t="n">
        <x:f>IFERROR(INDEX('02x_Accelerator_Catalog'!$D$2:$D$11,MATCH(F326,'02x_Accelerator_Catalog'!$B$2:$B$11,0)),"")</x:f>
        <x:v>2.17</x:v>
      </x:c>
      <x:c r="L326" s="7" t="n">
        <x:f>IF(K326&gt;0,J326*1000/K326,"")</x:f>
        <x:v>90430.08225383729</x:v>
      </x:c>
      <x:c r="M326" s="5" t="inlineStr">
        <x:is>
          <x:t xml:space="preserve">epoch_csp_chip_quantity_latest</x:t>
        </x:is>
      </x:c>
      <x:c r="N326" s="5" t="inlineStr">
        <x:is>
          <x:t xml:space="preserve">Extensible long-format output: add a new accelerator row in 02b and map it in 02x_Accelerator_Catalog to extend this table.</x:t>
        </x:is>
      </x:c>
    </x:row>
    <x:row r="327">
      <x:c r="A327" s="5" t="str">
        <x:f>B327&amp;"|"&amp;C327&amp;"|"&amp;D327&amp;"|"&amp;E327&amp;"|"&amp;F327</x:f>
        <x:v>Bear|OpenAI|2028|CoreWeave|H100/H200/A100 class</x:v>
      </x:c>
      <x:c r="B327" s="5" t="inlineStr">
        <x:is>
          <x:t xml:space="preserve">Bear</x:t>
        </x:is>
      </x:c>
      <x:c r="C327" s="5" t="inlineStr">
        <x:is>
          <x:t xml:space="preserve">OpenAI</x:t>
        </x:is>
      </x:c>
      <x:c r="D327" s="5" t="n">
        <x:v>2028</x:v>
      </x:c>
      <x:c r="E327" s="5" t="inlineStr">
        <x:is>
          <x:t xml:space="preserve">CoreWeave</x:t>
        </x:is>
      </x:c>
      <x:c r="F327" s="5" t="inlineStr">
        <x:is>
          <x:t xml:space="preserve">H100/H200/A100 class</x:t>
        </x:is>
      </x:c>
      <x:c r="G327" s="5" t="str">
        <x:f>IFERROR(INDEX('02x_Accelerator_Catalog'!$C$2:$C$11,MATCH(F327,'02x_Accelerator_Catalog'!$B$2:$B$11,0)),"purpose_or_unbenchmarked")</x:f>
        <x:v>h200_reference</x:v>
      </x:c>
      <x:c r="H327" s="28" t="n">
        <x:f>SUMIFS('02c_AI_CSP_Normalized'!$N$2:$N$305,'02c_AI_CSP_Normalized'!$B$2:$B$305,B327,'02c_AI_CSP_Normalized'!$C$2:$C$305,C327,'02c_AI_CSP_Normalized'!$D$2:$D$305,D327,'02c_AI_CSP_Normalized'!$E$2:$E$305,E327)</x:f>
        <x:v>202.99831717985262</x:v>
      </x:c>
      <x:c r="I327" s="6" t="n">
        <x:f>SUMIFS('02b_CSP_Accelerator_Mix'!$H$2:$H$573,'02b_CSP_Accelerator_Mix'!$B$2:$B$573,B327,'02b_CSP_Accelerator_Mix'!$C$2:$C$573,E327,'02b_CSP_Accelerator_Mix'!$D$2:$D$573,D327,'02b_CSP_Accelerator_Mix'!$E$2:$E$573,F327)</x:f>
        <x:v>0.03332559</x:v>
      </x:c>
      <x:c r="J327" s="28" t="n">
        <x:f>H327*I327</x:f>
        <x:v>6.765038689025725</x:v>
      </x:c>
      <x:c r="K327" s="8" t="n">
        <x:f>IFERROR(INDEX('02x_Accelerator_Catalog'!$D$2:$D$11,MATCH(F327,'02x_Accelerator_Catalog'!$B$2:$B$11,0)),"")</x:f>
        <x:v>1.73</x:v>
      </x:c>
      <x:c r="L327" s="7" t="n">
        <x:f>IF(K327&gt;0,J327*1000/K327,"")</x:f>
        <x:v>3910.4269878761415</x:v>
      </x:c>
      <x:c r="M327" s="5" t="inlineStr">
        <x:is>
          <x:t xml:space="preserve">epoch_csp_chip_quantity_latest</x:t>
        </x:is>
      </x:c>
      <x:c r="N327" s="5" t="inlineStr">
        <x:is>
          <x:t xml:space="preserve">Extensible long-format output: add a new accelerator row in 02b and map it in 02x_Accelerator_Catalog to extend this table.</x:t>
        </x:is>
      </x:c>
    </x:row>
    <x:row r="328">
      <x:c r="A328" s="5" t="str">
        <x:f>B328&amp;"|"&amp;C328&amp;"|"&amp;D328&amp;"|"&amp;E328&amp;"|"&amp;F328</x:f>
        <x:v>Base|OpenAI|2028|CoreWeave|B200/B300 class</x:v>
      </x:c>
      <x:c r="B328" s="5" t="inlineStr">
        <x:is>
          <x:t xml:space="preserve">Base</x:t>
        </x:is>
      </x:c>
      <x:c r="C328" s="5" t="inlineStr">
        <x:is>
          <x:t xml:space="preserve">OpenAI</x:t>
        </x:is>
      </x:c>
      <x:c r="D328" s="5" t="n">
        <x:v>2028</x:v>
      </x:c>
      <x:c r="E328" s="5" t="inlineStr">
        <x:is>
          <x:t xml:space="preserve">CoreWeave</x:t>
        </x:is>
      </x:c>
      <x:c r="F328" s="5" t="inlineStr">
        <x:is>
          <x:t xml:space="preserve">B200/B300 class</x:t>
        </x:is>
      </x:c>
      <x:c r="G328" s="5" t="str">
        <x:f>IFERROR(INDEX('02x_Accelerator_Catalog'!$C$2:$C$11,MATCH(F328,'02x_Accelerator_Catalog'!$B$2:$B$11,0)),"purpose_or_unbenchmarked")</x:f>
        <x:v>b200_reference</x:v>
      </x:c>
      <x:c r="H328" s="28" t="n">
        <x:f>SUMIFS('02c_AI_CSP_Normalized'!$N$2:$N$305,'02c_AI_CSP_Normalized'!$B$2:$B$305,B328,'02c_AI_CSP_Normalized'!$C$2:$C$305,C328,'02c_AI_CSP_Normalized'!$D$2:$D$305,D328,'02c_AI_CSP_Normalized'!$E$2:$E$305,E328)</x:f>
        <x:v>272.05135049527354</x:v>
      </x:c>
      <x:c r="I328" s="6" t="n">
        <x:f>SUMIFS('02b_CSP_Accelerator_Mix'!$H$2:$H$573,'02b_CSP_Accelerator_Mix'!$B$2:$B$573,B328,'02b_CSP_Accelerator_Mix'!$C$2:$C$573,E328,'02b_CSP_Accelerator_Mix'!$D$2:$D$573,D328,'02b_CSP_Accelerator_Mix'!$E$2:$E$573,F328)</x:f>
        <x:v>0.96667441</x:v>
      </x:c>
      <x:c r="J328" s="28" t="n">
        <x:f>H328*I328</x:f>
        <x:v>262.98507872972175</x:v>
      </x:c>
      <x:c r="K328" s="8" t="n">
        <x:f>IFERROR(INDEX('02x_Accelerator_Catalog'!$D$2:$D$11,MATCH(F328,'02x_Accelerator_Catalog'!$B$2:$B$11,0)),"")</x:f>
        <x:v>2.17</x:v>
      </x:c>
      <x:c r="L328" s="7" t="n">
        <x:f>IF(K328&gt;0,J328*1000/K328,"")</x:f>
        <x:v>121191.28052060911</x:v>
      </x:c>
      <x:c r="M328" s="5" t="inlineStr">
        <x:is>
          <x:t xml:space="preserve">epoch_csp_chip_quantity_latest</x:t>
        </x:is>
      </x:c>
      <x:c r="N328" s="5" t="inlineStr">
        <x:is>
          <x:t xml:space="preserve">Extensible long-format output: add a new accelerator row in 02b and map it in 02x_Accelerator_Catalog to extend this table.</x:t>
        </x:is>
      </x:c>
    </x:row>
    <x:row r="329">
      <x:c r="A329" s="5" t="str">
        <x:f>B329&amp;"|"&amp;C329&amp;"|"&amp;D329&amp;"|"&amp;E329&amp;"|"&amp;F329</x:f>
        <x:v>Base|OpenAI|2028|CoreWeave|H100/H200/A100 class</x:v>
      </x:c>
      <x:c r="B329" s="5" t="inlineStr">
        <x:is>
          <x:t xml:space="preserve">Base</x:t>
        </x:is>
      </x:c>
      <x:c r="C329" s="5" t="inlineStr">
        <x:is>
          <x:t xml:space="preserve">OpenAI</x:t>
        </x:is>
      </x:c>
      <x:c r="D329" s="5" t="n">
        <x:v>2028</x:v>
      </x:c>
      <x:c r="E329" s="5" t="inlineStr">
        <x:is>
          <x:t xml:space="preserve">CoreWeave</x:t>
        </x:is>
      </x:c>
      <x:c r="F329" s="5" t="inlineStr">
        <x:is>
          <x:t xml:space="preserve">H100/H200/A100 class</x:t>
        </x:is>
      </x:c>
      <x:c r="G329" s="5" t="str">
        <x:f>IFERROR(INDEX('02x_Accelerator_Catalog'!$C$2:$C$11,MATCH(F329,'02x_Accelerator_Catalog'!$B$2:$B$11,0)),"purpose_or_unbenchmarked")</x:f>
        <x:v>h200_reference</x:v>
      </x:c>
      <x:c r="H329" s="28" t="n">
        <x:f>SUMIFS('02c_AI_CSP_Normalized'!$N$2:$N$305,'02c_AI_CSP_Normalized'!$B$2:$B$305,B329,'02c_AI_CSP_Normalized'!$C$2:$C$305,C329,'02c_AI_CSP_Normalized'!$D$2:$D$305,D329,'02c_AI_CSP_Normalized'!$E$2:$E$305,E329)</x:f>
        <x:v>272.05135049527354</x:v>
      </x:c>
      <x:c r="I329" s="6" t="n">
        <x:f>SUMIFS('02b_CSP_Accelerator_Mix'!$H$2:$H$573,'02b_CSP_Accelerator_Mix'!$B$2:$B$573,B329,'02b_CSP_Accelerator_Mix'!$C$2:$C$573,E329,'02b_CSP_Accelerator_Mix'!$D$2:$D$573,D329,'02b_CSP_Accelerator_Mix'!$E$2:$E$573,F329)</x:f>
        <x:v>0.03332559</x:v>
      </x:c>
      <x:c r="J329" s="28" t="n">
        <x:f>H329*I329</x:f>
        <x:v>9.066271765551784</x:v>
      </x:c>
      <x:c r="K329" s="8" t="n">
        <x:f>IFERROR(INDEX('02x_Accelerator_Catalog'!$D$2:$D$11,MATCH(F329,'02x_Accelerator_Catalog'!$B$2:$B$11,0)),"")</x:f>
        <x:v>1.73</x:v>
      </x:c>
      <x:c r="L329" s="7" t="n">
        <x:f>IF(K329&gt;0,J329*1000/K329,"")</x:f>
        <x:v>5240.619517659991</x:v>
      </x:c>
      <x:c r="M329" s="5" t="inlineStr">
        <x:is>
          <x:t xml:space="preserve">epoch_csp_chip_quantity_latest</x:t>
        </x:is>
      </x:c>
      <x:c r="N329" s="5" t="inlineStr">
        <x:is>
          <x:t xml:space="preserve">Extensible long-format output: add a new accelerator row in 02b and map it in 02x_Accelerator_Catalog to extend this table.</x:t>
        </x:is>
      </x:c>
    </x:row>
    <x:row r="330">
      <x:c r="A330" s="5" t="str">
        <x:f>B330&amp;"|"&amp;C330&amp;"|"&amp;D330&amp;"|"&amp;E330&amp;"|"&amp;F330</x:f>
        <x:v>Bull|OpenAI|2028|CoreWeave|B200/B300 class</x:v>
      </x:c>
      <x:c r="B330" s="5" t="inlineStr">
        <x:is>
          <x:t xml:space="preserve">Bull</x:t>
        </x:is>
      </x:c>
      <x:c r="C330" s="5" t="inlineStr">
        <x:is>
          <x:t xml:space="preserve">OpenAI</x:t>
        </x:is>
      </x:c>
      <x:c r="D330" s="5" t="n">
        <x:v>2028</x:v>
      </x:c>
      <x:c r="E330" s="5" t="inlineStr">
        <x:is>
          <x:t xml:space="preserve">CoreWeave</x:t>
        </x:is>
      </x:c>
      <x:c r="F330" s="5" t="inlineStr">
        <x:is>
          <x:t xml:space="preserve">B200/B300 class</x:t>
        </x:is>
      </x:c>
      <x:c r="G330" s="5" t="str">
        <x:f>IFERROR(INDEX('02x_Accelerator_Catalog'!$C$2:$C$11,MATCH(F330,'02x_Accelerator_Catalog'!$B$2:$B$11,0)),"purpose_or_unbenchmarked")</x:f>
        <x:v>b200_reference</x:v>
      </x:c>
      <x:c r="H330" s="28" t="n">
        <x:f>SUMIFS('02c_AI_CSP_Normalized'!$N$2:$N$305,'02c_AI_CSP_Normalized'!$B$2:$B$305,B330,'02c_AI_CSP_Normalized'!$C$2:$C$305,C330,'02c_AI_CSP_Normalized'!$D$2:$D$305,D330,'02c_AI_CSP_Normalized'!$E$2:$E$305,E330)</x:f>
        <x:v>332.31767731252796</x:v>
      </x:c>
      <x:c r="I330" s="6" t="n">
        <x:f>SUMIFS('02b_CSP_Accelerator_Mix'!$H$2:$H$573,'02b_CSP_Accelerator_Mix'!$B$2:$B$573,B330,'02b_CSP_Accelerator_Mix'!$C$2:$C$573,E330,'02b_CSP_Accelerator_Mix'!$D$2:$D$573,D330,'02b_CSP_Accelerator_Mix'!$E$2:$E$573,F330)</x:f>
        <x:v>0.96667441</x:v>
      </x:c>
      <x:c r="J330" s="28" t="n">
        <x:f>H330*I330</x:f>
        <x:v>321.24299464865834</x:v>
      </x:c>
      <x:c r="K330" s="8" t="n">
        <x:f>IFERROR(INDEX('02x_Accelerator_Catalog'!$D$2:$D$11,MATCH(F330,'02x_Accelerator_Catalog'!$B$2:$B$11,0)),"")</x:f>
        <x:v>2.17</x:v>
      </x:c>
      <x:c r="L330" s="7" t="n">
        <x:f>IF(K330&gt;0,J330*1000/K330,"")</x:f>
        <x:v>148038.2463818702</x:v>
      </x:c>
      <x:c r="M330" s="5" t="inlineStr">
        <x:is>
          <x:t xml:space="preserve">epoch_csp_chip_quantity_latest</x:t>
        </x:is>
      </x:c>
      <x:c r="N330" s="5" t="inlineStr">
        <x:is>
          <x:t xml:space="preserve">Extensible long-format output: add a new accelerator row in 02b and map it in 02x_Accelerator_Catalog to extend this table.</x:t>
        </x:is>
      </x:c>
    </x:row>
    <x:row r="331">
      <x:c r="A331" s="5" t="str">
        <x:f>B331&amp;"|"&amp;C331&amp;"|"&amp;D331&amp;"|"&amp;E331&amp;"|"&amp;F331</x:f>
        <x:v>Bull|OpenAI|2028|CoreWeave|H100/H200/A100 class</x:v>
      </x:c>
      <x:c r="B331" s="5" t="inlineStr">
        <x:is>
          <x:t xml:space="preserve">Bull</x:t>
        </x:is>
      </x:c>
      <x:c r="C331" s="5" t="inlineStr">
        <x:is>
          <x:t xml:space="preserve">OpenAI</x:t>
        </x:is>
      </x:c>
      <x:c r="D331" s="5" t="n">
        <x:v>2028</x:v>
      </x:c>
      <x:c r="E331" s="5" t="inlineStr">
        <x:is>
          <x:t xml:space="preserve">CoreWeave</x:t>
        </x:is>
      </x:c>
      <x:c r="F331" s="5" t="inlineStr">
        <x:is>
          <x:t xml:space="preserve">H100/H200/A100 class</x:t>
        </x:is>
      </x:c>
      <x:c r="G331" s="5" t="str">
        <x:f>IFERROR(INDEX('02x_Accelerator_Catalog'!$C$2:$C$11,MATCH(F331,'02x_Accelerator_Catalog'!$B$2:$B$11,0)),"purpose_or_unbenchmarked")</x:f>
        <x:v>h200_reference</x:v>
      </x:c>
      <x:c r="H331" s="28" t="n">
        <x:f>SUMIFS('02c_AI_CSP_Normalized'!$N$2:$N$305,'02c_AI_CSP_Normalized'!$B$2:$B$305,B331,'02c_AI_CSP_Normalized'!$C$2:$C$305,C331,'02c_AI_CSP_Normalized'!$D$2:$D$305,D331,'02c_AI_CSP_Normalized'!$E$2:$E$305,E331)</x:f>
        <x:v>332.31767731252796</x:v>
      </x:c>
      <x:c r="I331" s="6" t="n">
        <x:f>SUMIFS('02b_CSP_Accelerator_Mix'!$H$2:$H$573,'02b_CSP_Accelerator_Mix'!$B$2:$B$573,B331,'02b_CSP_Accelerator_Mix'!$C$2:$C$573,E331,'02b_CSP_Accelerator_Mix'!$D$2:$D$573,D331,'02b_CSP_Accelerator_Mix'!$E$2:$E$573,F331)</x:f>
        <x:v>0.03332559</x:v>
      </x:c>
      <x:c r="J331" s="28" t="n">
        <x:f>H331*I331</x:f>
        <x:v>11.07468266386961</x:v>
      </x:c>
      <x:c r="K331" s="8" t="n">
        <x:f>IFERROR(INDEX('02x_Accelerator_Catalog'!$D$2:$D$11,MATCH(F331,'02x_Accelerator_Catalog'!$B$2:$B$11,0)),"")</x:f>
        <x:v>1.73</x:v>
      </x:c>
      <x:c r="L331" s="7" t="n">
        <x:f>IF(K331&gt;0,J331*1000/K331,"")</x:f>
        <x:v>6401.550672757</x:v>
      </x:c>
      <x:c r="M331" s="5" t="inlineStr">
        <x:is>
          <x:t xml:space="preserve">epoch_csp_chip_quantity_latest</x:t>
        </x:is>
      </x:c>
      <x:c r="N331" s="5" t="inlineStr">
        <x:is>
          <x:t xml:space="preserve">Extensible long-format output: add a new accelerator row in 02b and map it in 02x_Accelerator_Catalog to extend this table.</x:t>
        </x:is>
      </x:c>
    </x:row>
    <x:row r="332">
      <x:c r="A332" s="5" t="str">
        <x:f>B332&amp;"|"&amp;C332&amp;"|"&amp;D332&amp;"|"&amp;E332&amp;"|"&amp;F332</x:f>
        <x:v>Grid-Constrained / Efficiency-Upside|OpenAI|2028|CoreWeave|B200/B300 class</x:v>
      </x:c>
      <x:c r="B332" s="5" t="inlineStr">
        <x:is>
          <x:t xml:space="preserve">Grid-Constrained / Efficiency-Upside</x:t>
        </x:is>
      </x:c>
      <x:c r="C332" s="5" t="inlineStr">
        <x:is>
          <x:t xml:space="preserve">OpenAI</x:t>
        </x:is>
      </x:c>
      <x:c r="D332" s="5" t="n">
        <x:v>2028</x:v>
      </x:c>
      <x:c r="E332" s="5" t="inlineStr">
        <x:is>
          <x:t xml:space="preserve">CoreWeave</x:t>
        </x:is>
      </x:c>
      <x:c r="F332" s="5" t="inlineStr">
        <x:is>
          <x:t xml:space="preserve">B200/B300 class</x:t>
        </x:is>
      </x:c>
      <x:c r="G332" s="5" t="str">
        <x:f>IFERROR(INDEX('02x_Accelerator_Catalog'!$C$2:$C$11,MATCH(F332,'02x_Accelerator_Catalog'!$B$2:$B$11,0)),"purpose_or_unbenchmarked")</x:f>
        <x:v>b200_reference</x:v>
      </x:c>
      <x:c r="H332" s="28" t="n">
        <x:f>SUMIFS('02c_AI_CSP_Normalized'!$N$2:$N$305,'02c_AI_CSP_Normalized'!$B$2:$B$305,B332,'02c_AI_CSP_Normalized'!$C$2:$C$305,C332,'02c_AI_CSP_Normalized'!$D$2:$D$305,D332,'02c_AI_CSP_Normalized'!$E$2:$E$305,E332)</x:f>
        <x:v>227.24289179110258</x:v>
      </x:c>
      <x:c r="I332" s="6" t="n">
        <x:f>SUMIFS('02b_CSP_Accelerator_Mix'!$H$2:$H$573,'02b_CSP_Accelerator_Mix'!$B$2:$B$573,B332,'02b_CSP_Accelerator_Mix'!$C$2:$C$573,E332,'02b_CSP_Accelerator_Mix'!$D$2:$D$573,D332,'02b_CSP_Accelerator_Mix'!$E$2:$E$573,F332)</x:f>
        <x:v>0.96667441</x:v>
      </x:c>
      <x:c r="J332" s="28" t="n">
        <x:f>H332*I332</x:f>
        <x:v>219.66988834885794</x:v>
      </x:c>
      <x:c r="K332" s="8" t="n">
        <x:f>IFERROR(INDEX('02x_Accelerator_Catalog'!$D$2:$D$11,MATCH(F332,'02x_Accelerator_Catalog'!$B$2:$B$11,0)),"")</x:f>
        <x:v>2.17</x:v>
      </x:c>
      <x:c r="L332" s="7" t="n">
        <x:f>IF(K332&gt;0,J332*1000/K332,"")</x:f>
        <x:v>101230.36329440458</x:v>
      </x:c>
      <x:c r="M332" s="5" t="inlineStr">
        <x:is>
          <x:t xml:space="preserve">epoch_csp_chip_quantity_latest</x:t>
        </x:is>
      </x:c>
      <x:c r="N332" s="5" t="inlineStr">
        <x:is>
          <x:t xml:space="preserve">Extensible long-format output: add a new accelerator row in 02b and map it in 02x_Accelerator_Catalog to extend this table.</x:t>
        </x:is>
      </x:c>
    </x:row>
    <x:row r="333">
      <x:c r="A333" s="5" t="str">
        <x:f>B333&amp;"|"&amp;C333&amp;"|"&amp;D333&amp;"|"&amp;E333&amp;"|"&amp;F333</x:f>
        <x:v>Grid-Constrained / Efficiency-Upside|OpenAI|2028|CoreWeave|H100/H200/A100 class</x:v>
      </x:c>
      <x:c r="B333" s="5" t="inlineStr">
        <x:is>
          <x:t xml:space="preserve">Grid-Constrained / Efficiency-Upside</x:t>
        </x:is>
      </x:c>
      <x:c r="C333" s="5" t="inlineStr">
        <x:is>
          <x:t xml:space="preserve">OpenAI</x:t>
        </x:is>
      </x:c>
      <x:c r="D333" s="5" t="n">
        <x:v>2028</x:v>
      </x:c>
      <x:c r="E333" s="5" t="inlineStr">
        <x:is>
          <x:t xml:space="preserve">CoreWeave</x:t>
        </x:is>
      </x:c>
      <x:c r="F333" s="5" t="inlineStr">
        <x:is>
          <x:t xml:space="preserve">H100/H200/A100 class</x:t>
        </x:is>
      </x:c>
      <x:c r="G333" s="5" t="str">
        <x:f>IFERROR(INDEX('02x_Accelerator_Catalog'!$C$2:$C$11,MATCH(F333,'02x_Accelerator_Catalog'!$B$2:$B$11,0)),"purpose_or_unbenchmarked")</x:f>
        <x:v>h200_reference</x:v>
      </x:c>
      <x:c r="H333" s="28" t="n">
        <x:f>SUMIFS('02c_AI_CSP_Normalized'!$N$2:$N$305,'02c_AI_CSP_Normalized'!$B$2:$B$305,B333,'02c_AI_CSP_Normalized'!$C$2:$C$305,C333,'02c_AI_CSP_Normalized'!$D$2:$D$305,D333,'02c_AI_CSP_Normalized'!$E$2:$E$305,E333)</x:f>
        <x:v>227.24289179110258</x:v>
      </x:c>
      <x:c r="I333" s="6" t="n">
        <x:f>SUMIFS('02b_CSP_Accelerator_Mix'!$H$2:$H$573,'02b_CSP_Accelerator_Mix'!$B$2:$B$573,B333,'02b_CSP_Accelerator_Mix'!$C$2:$C$573,E333,'02b_CSP_Accelerator_Mix'!$D$2:$D$573,D333,'02b_CSP_Accelerator_Mix'!$E$2:$E$573,F333)</x:f>
        <x:v>0.03332559</x:v>
      </x:c>
      <x:c r="J333" s="28" t="n">
        <x:f>H333*I333</x:f>
        <x:v>7.573003442244651</x:v>
      </x:c>
      <x:c r="K333" s="8" t="n">
        <x:f>IFERROR(INDEX('02x_Accelerator_Catalog'!$D$2:$D$11,MATCH(F333,'02x_Accelerator_Catalog'!$B$2:$B$11,0)),"")</x:f>
        <x:v>1.73</x:v>
      </x:c>
      <x:c r="L333" s="7" t="n">
        <x:f>IF(K333&gt;0,J333*1000/K333,"")</x:f>
        <x:v>4377.458637135636</x:v>
      </x:c>
      <x:c r="M333" s="5" t="inlineStr">
        <x:is>
          <x:t xml:space="preserve">epoch_csp_chip_quantity_latest</x:t>
        </x:is>
      </x:c>
      <x:c r="N333" s="5" t="inlineStr">
        <x:is>
          <x:t xml:space="preserve">Extensible long-format output: add a new accelerator row in 02b and map it in 02x_Accelerator_Catalog to extend this table.</x:t>
        </x:is>
      </x:c>
    </x:row>
    <x:row r="334">
      <x:c r="A334" s="5" t="str">
        <x:f>B334&amp;"|"&amp;C334&amp;"|"&amp;D334&amp;"|"&amp;E334&amp;"|"&amp;F334</x:f>
        <x:v>Bear|OpenAI|2029|CoreWeave|B200/B300 class</x:v>
      </x:c>
      <x:c r="B334" s="5" t="inlineStr">
        <x:is>
          <x:t xml:space="preserve">Bear</x:t>
        </x:is>
      </x:c>
      <x:c r="C334" s="5" t="inlineStr">
        <x:is>
          <x:t xml:space="preserve">OpenAI</x:t>
        </x:is>
      </x:c>
      <x:c r="D334" s="5" t="n">
        <x:v>2029</x:v>
      </x:c>
      <x:c r="E334" s="5" t="inlineStr">
        <x:is>
          <x:t xml:space="preserve">CoreWeave</x:t>
        </x:is>
      </x:c>
      <x:c r="F334" s="5" t="inlineStr">
        <x:is>
          <x:t xml:space="preserve">B200/B300 class</x:t>
        </x:is>
      </x:c>
      <x:c r="G334" s="5" t="str">
        <x:f>IFERROR(INDEX('02x_Accelerator_Catalog'!$C$2:$C$11,MATCH(F334,'02x_Accelerator_Catalog'!$B$2:$B$11,0)),"purpose_or_unbenchmarked")</x:f>
        <x:v>b200_reference</x:v>
      </x:c>
      <x:c r="H334" s="28" t="n">
        <x:f>SUMIFS('02c_AI_CSP_Normalized'!$N$2:$N$305,'02c_AI_CSP_Normalized'!$B$2:$B$305,B334,'02c_AI_CSP_Normalized'!$C$2:$C$305,C334,'02c_AI_CSP_Normalized'!$D$2:$D$305,D334,'02c_AI_CSP_Normalized'!$E$2:$E$305,E334)</x:f>
        <x:v>375.2911353753732</x:v>
      </x:c>
      <x:c r="I334" s="6" t="n">
        <x:f>SUMIFS('02b_CSP_Accelerator_Mix'!$H$2:$H$573,'02b_CSP_Accelerator_Mix'!$B$2:$B$573,B334,'02b_CSP_Accelerator_Mix'!$C$2:$C$573,E334,'02b_CSP_Accelerator_Mix'!$D$2:$D$573,D334,'02b_CSP_Accelerator_Mix'!$E$2:$E$573,F334)</x:f>
        <x:v>0.96957197</x:v>
      </x:c>
      <x:c r="J334" s="28" t="n">
        <x:f>H334*I334</x:f>
        <x:v>363.87176544943725</x:v>
      </x:c>
      <x:c r="K334" s="8" t="n">
        <x:f>IFERROR(INDEX('02x_Accelerator_Catalog'!$D$2:$D$11,MATCH(F334,'02x_Accelerator_Catalog'!$B$2:$B$11,0)),"")</x:f>
        <x:v>2.17</x:v>
      </x:c>
      <x:c r="L334" s="7" t="n">
        <x:f>IF(K334&gt;0,J334*1000/K334,"")</x:f>
        <x:v>167682.84122093883</x:v>
      </x:c>
      <x:c r="M334" s="5" t="inlineStr">
        <x:is>
          <x:t xml:space="preserve">epoch_csp_chip_quantity_latest</x:t>
        </x:is>
      </x:c>
      <x:c r="N334" s="5" t="inlineStr">
        <x:is>
          <x:t xml:space="preserve">Extensible long-format output: add a new accelerator row in 02b and map it in 02x_Accelerator_Catalog to extend this table.</x:t>
        </x:is>
      </x:c>
    </x:row>
    <x:row r="335">
      <x:c r="A335" s="5" t="str">
        <x:f>B335&amp;"|"&amp;C335&amp;"|"&amp;D335&amp;"|"&amp;E335&amp;"|"&amp;F335</x:f>
        <x:v>Bear|OpenAI|2029|CoreWeave|H100/H200/A100 class</x:v>
      </x:c>
      <x:c r="B335" s="5" t="inlineStr">
        <x:is>
          <x:t xml:space="preserve">Bear</x:t>
        </x:is>
      </x:c>
      <x:c r="C335" s="5" t="inlineStr">
        <x:is>
          <x:t xml:space="preserve">OpenAI</x:t>
        </x:is>
      </x:c>
      <x:c r="D335" s="5" t="n">
        <x:v>2029</x:v>
      </x:c>
      <x:c r="E335" s="5" t="inlineStr">
        <x:is>
          <x:t xml:space="preserve">CoreWeave</x:t>
        </x:is>
      </x:c>
      <x:c r="F335" s="5" t="inlineStr">
        <x:is>
          <x:t xml:space="preserve">H100/H200/A100 class</x:t>
        </x:is>
      </x:c>
      <x:c r="G335" s="5" t="str">
        <x:f>IFERROR(INDEX('02x_Accelerator_Catalog'!$C$2:$C$11,MATCH(F335,'02x_Accelerator_Catalog'!$B$2:$B$11,0)),"purpose_or_unbenchmarked")</x:f>
        <x:v>h200_reference</x:v>
      </x:c>
      <x:c r="H335" s="28" t="n">
        <x:f>SUMIFS('02c_AI_CSP_Normalized'!$N$2:$N$305,'02c_AI_CSP_Normalized'!$B$2:$B$305,B335,'02c_AI_CSP_Normalized'!$C$2:$C$305,C335,'02c_AI_CSP_Normalized'!$D$2:$D$305,D335,'02c_AI_CSP_Normalized'!$E$2:$E$305,E335)</x:f>
        <x:v>375.2911353753732</x:v>
      </x:c>
      <x:c r="I335" s="6" t="n">
        <x:f>SUMIFS('02b_CSP_Accelerator_Mix'!$H$2:$H$573,'02b_CSP_Accelerator_Mix'!$B$2:$B$573,B335,'02b_CSP_Accelerator_Mix'!$C$2:$C$573,E335,'02b_CSP_Accelerator_Mix'!$D$2:$D$573,D335,'02b_CSP_Accelerator_Mix'!$E$2:$E$573,F335)</x:f>
        <x:v>0.03042803</x:v>
      </x:c>
      <x:c r="J335" s="28" t="n">
        <x:f>H335*I335</x:f>
        <x:v>11.419369925935916</x:v>
      </x:c>
      <x:c r="K335" s="8" t="n">
        <x:f>IFERROR(INDEX('02x_Accelerator_Catalog'!$D$2:$D$11,MATCH(F335,'02x_Accelerator_Catalog'!$B$2:$B$11,0)),"")</x:f>
        <x:v>1.73</x:v>
      </x:c>
      <x:c r="L335" s="7" t="n">
        <x:f>IF(K335&gt;0,J335*1000/K335,"")</x:f>
        <x:v>6600.791864702842</x:v>
      </x:c>
      <x:c r="M335" s="5" t="inlineStr">
        <x:is>
          <x:t xml:space="preserve">epoch_csp_chip_quantity_latest</x:t>
        </x:is>
      </x:c>
      <x:c r="N335" s="5" t="inlineStr">
        <x:is>
          <x:t xml:space="preserve">Extensible long-format output: add a new accelerator row in 02b and map it in 02x_Accelerator_Catalog to extend this table.</x:t>
        </x:is>
      </x:c>
    </x:row>
    <x:row r="336">
      <x:c r="A336" s="5" t="str">
        <x:f>B336&amp;"|"&amp;C336&amp;"|"&amp;D336&amp;"|"&amp;E336&amp;"|"&amp;F336</x:f>
        <x:v>Base|OpenAI|2029|CoreWeave|B200/B300 class</x:v>
      </x:c>
      <x:c r="B336" s="5" t="inlineStr">
        <x:is>
          <x:t xml:space="preserve">Base</x:t>
        </x:is>
      </x:c>
      <x:c r="C336" s="5" t="inlineStr">
        <x:is>
          <x:t xml:space="preserve">OpenAI</x:t>
        </x:is>
      </x:c>
      <x:c r="D336" s="5" t="n">
        <x:v>2029</x:v>
      </x:c>
      <x:c r="E336" s="5" t="inlineStr">
        <x:is>
          <x:t xml:space="preserve">CoreWeave</x:t>
        </x:is>
      </x:c>
      <x:c r="F336" s="5" t="inlineStr">
        <x:is>
          <x:t xml:space="preserve">B200/B300 class</x:t>
        </x:is>
      </x:c>
      <x:c r="G336" s="5" t="str">
        <x:f>IFERROR(INDEX('02x_Accelerator_Catalog'!$C$2:$C$11,MATCH(F336,'02x_Accelerator_Catalog'!$B$2:$B$11,0)),"purpose_or_unbenchmarked")</x:f>
        <x:v>b200_reference</x:v>
      </x:c>
      <x:c r="H336" s="28" t="n">
        <x:f>SUMIFS('02c_AI_CSP_Normalized'!$N$2:$N$305,'02c_AI_CSP_Normalized'!$B$2:$B$305,B336,'02c_AI_CSP_Normalized'!$C$2:$C$305,C336,'02c_AI_CSP_Normalized'!$D$2:$D$305,D336,'02c_AI_CSP_Normalized'!$E$2:$E$305,E336)</x:f>
        <x:v>513.6155399753696</x:v>
      </x:c>
      <x:c r="I336" s="6" t="n">
        <x:f>SUMIFS('02b_CSP_Accelerator_Mix'!$H$2:$H$573,'02b_CSP_Accelerator_Mix'!$B$2:$B$573,B336,'02b_CSP_Accelerator_Mix'!$C$2:$C$573,E336,'02b_CSP_Accelerator_Mix'!$D$2:$D$573,D336,'02b_CSP_Accelerator_Mix'!$E$2:$E$573,F336)</x:f>
        <x:v>0.96957197</x:v>
      </x:c>
      <x:c r="J336" s="28" t="n">
        <x:f>H336*I336</x:f>
        <x:v>497.9872309165329</x:v>
      </x:c>
      <x:c r="K336" s="8" t="n">
        <x:f>IFERROR(INDEX('02x_Accelerator_Catalog'!$D$2:$D$11,MATCH(F336,'02x_Accelerator_Catalog'!$B$2:$B$11,0)),"")</x:f>
        <x:v>2.17</x:v>
      </x:c>
      <x:c r="L336" s="7" t="n">
        <x:f>IF(K336&gt;0,J336*1000/K336,"")</x:f>
        <x:v>229487.20318734235</x:v>
      </x:c>
      <x:c r="M336" s="5" t="inlineStr">
        <x:is>
          <x:t xml:space="preserve">epoch_csp_chip_quantity_latest</x:t>
        </x:is>
      </x:c>
      <x:c r="N336" s="5" t="inlineStr">
        <x:is>
          <x:t xml:space="preserve">Extensible long-format output: add a new accelerator row in 02b and map it in 02x_Accelerator_Catalog to extend this table.</x:t>
        </x:is>
      </x:c>
    </x:row>
    <x:row r="337">
      <x:c r="A337" s="5" t="str">
        <x:f>B337&amp;"|"&amp;C337&amp;"|"&amp;D337&amp;"|"&amp;E337&amp;"|"&amp;F337</x:f>
        <x:v>Base|OpenAI|2029|CoreWeave|H100/H200/A100 class</x:v>
      </x:c>
      <x:c r="B337" s="5" t="inlineStr">
        <x:is>
          <x:t xml:space="preserve">Base</x:t>
        </x:is>
      </x:c>
      <x:c r="C337" s="5" t="inlineStr">
        <x:is>
          <x:t xml:space="preserve">OpenAI</x:t>
        </x:is>
      </x:c>
      <x:c r="D337" s="5" t="n">
        <x:v>2029</x:v>
      </x:c>
      <x:c r="E337" s="5" t="inlineStr">
        <x:is>
          <x:t xml:space="preserve">CoreWeave</x:t>
        </x:is>
      </x:c>
      <x:c r="F337" s="5" t="inlineStr">
        <x:is>
          <x:t xml:space="preserve">H100/H200/A100 class</x:t>
        </x:is>
      </x:c>
      <x:c r="G337" s="5" t="str">
        <x:f>IFERROR(INDEX('02x_Accelerator_Catalog'!$C$2:$C$11,MATCH(F337,'02x_Accelerator_Catalog'!$B$2:$B$11,0)),"purpose_or_unbenchmarked")</x:f>
        <x:v>h200_reference</x:v>
      </x:c>
      <x:c r="H337" s="28" t="n">
        <x:f>SUMIFS('02c_AI_CSP_Normalized'!$N$2:$N$305,'02c_AI_CSP_Normalized'!$B$2:$B$305,B337,'02c_AI_CSP_Normalized'!$C$2:$C$305,C337,'02c_AI_CSP_Normalized'!$D$2:$D$305,D337,'02c_AI_CSP_Normalized'!$E$2:$E$305,E337)</x:f>
        <x:v>513.6155399753696</x:v>
      </x:c>
      <x:c r="I337" s="6" t="n">
        <x:f>SUMIFS('02b_CSP_Accelerator_Mix'!$H$2:$H$573,'02b_CSP_Accelerator_Mix'!$B$2:$B$573,B337,'02b_CSP_Accelerator_Mix'!$C$2:$C$573,E337,'02b_CSP_Accelerator_Mix'!$D$2:$D$573,D337,'02b_CSP_Accelerator_Mix'!$E$2:$E$573,F337)</x:f>
        <x:v>0.03042803</x:v>
      </x:c>
      <x:c r="J337" s="28" t="n">
        <x:f>H337*I337</x:f>
        <x:v>15.628309058836745</x:v>
      </x:c>
      <x:c r="K337" s="8" t="n">
        <x:f>IFERROR(INDEX('02x_Accelerator_Catalog'!$D$2:$D$11,MATCH(F337,'02x_Accelerator_Catalog'!$B$2:$B$11,0)),"")</x:f>
        <x:v>1.73</x:v>
      </x:c>
      <x:c r="L337" s="7" t="n">
        <x:f>IF(K337&gt;0,J337*1000/K337,"")</x:f>
        <x:v>9033.704658287135</x:v>
      </x:c>
      <x:c r="M337" s="5" t="inlineStr">
        <x:is>
          <x:t xml:space="preserve">epoch_csp_chip_quantity_latest</x:t>
        </x:is>
      </x:c>
      <x:c r="N337" s="5" t="inlineStr">
        <x:is>
          <x:t xml:space="preserve">Extensible long-format output: add a new accelerator row in 02b and map it in 02x_Accelerator_Catalog to extend this table.</x:t>
        </x:is>
      </x:c>
    </x:row>
    <x:row r="338">
      <x:c r="A338" s="5" t="str">
        <x:f>B338&amp;"|"&amp;C338&amp;"|"&amp;D338&amp;"|"&amp;E338&amp;"|"&amp;F338</x:f>
        <x:v>Bull|OpenAI|2029|CoreWeave|B200/B300 class</x:v>
      </x:c>
      <x:c r="B338" s="5" t="inlineStr">
        <x:is>
          <x:t xml:space="preserve">Bull</x:t>
        </x:is>
      </x:c>
      <x:c r="C338" s="5" t="inlineStr">
        <x:is>
          <x:t xml:space="preserve">OpenAI</x:t>
        </x:is>
      </x:c>
      <x:c r="D338" s="5" t="n">
        <x:v>2029</x:v>
      </x:c>
      <x:c r="E338" s="5" t="inlineStr">
        <x:is>
          <x:t xml:space="preserve">CoreWeave</x:t>
        </x:is>
      </x:c>
      <x:c r="F338" s="5" t="inlineStr">
        <x:is>
          <x:t xml:space="preserve">B200/B300 class</x:t>
        </x:is>
      </x:c>
      <x:c r="G338" s="5" t="str">
        <x:f>IFERROR(INDEX('02x_Accelerator_Catalog'!$C$2:$C$11,MATCH(F338,'02x_Accelerator_Catalog'!$B$2:$B$11,0)),"purpose_or_unbenchmarked")</x:f>
        <x:v>b200_reference</x:v>
      </x:c>
      <x:c r="H338" s="28" t="n">
        <x:f>SUMIFS('02c_AI_CSP_Normalized'!$N$2:$N$305,'02c_AI_CSP_Normalized'!$B$2:$B$305,B338,'02c_AI_CSP_Normalized'!$C$2:$C$305,C338,'02c_AI_CSP_Normalized'!$D$2:$D$305,D338,'02c_AI_CSP_Normalized'!$E$2:$E$305,E338)</x:f>
        <x:v>647.5091001093313</x:v>
      </x:c>
      <x:c r="I338" s="6" t="n">
        <x:f>SUMIFS('02b_CSP_Accelerator_Mix'!$H$2:$H$573,'02b_CSP_Accelerator_Mix'!$B$2:$B$573,B338,'02b_CSP_Accelerator_Mix'!$C$2:$C$573,E338,'02b_CSP_Accelerator_Mix'!$D$2:$D$573,D338,'02b_CSP_Accelerator_Mix'!$E$2:$E$573,F338)</x:f>
        <x:v>0.96957197</x:v>
      </x:c>
      <x:c r="J338" s="28" t="n">
        <x:f>H338*I338</x:f>
        <x:v>627.8066737859315</x:v>
      </x:c>
      <x:c r="K338" s="8" t="n">
        <x:f>IFERROR(INDEX('02x_Accelerator_Catalog'!$D$2:$D$11,MATCH(F338,'02x_Accelerator_Catalog'!$B$2:$B$11,0)),"")</x:f>
        <x:v>2.17</x:v>
      </x:c>
      <x:c r="L338" s="7" t="n">
        <x:f>IF(K338&gt;0,J338*1000/K338,"")</x:f>
        <x:v>289311.8312377564</x:v>
      </x:c>
      <x:c r="M338" s="5" t="inlineStr">
        <x:is>
          <x:t xml:space="preserve">epoch_csp_chip_quantity_latest</x:t>
        </x:is>
      </x:c>
      <x:c r="N338" s="5" t="inlineStr">
        <x:is>
          <x:t xml:space="preserve">Extensible long-format output: add a new accelerator row in 02b and map it in 02x_Accelerator_Catalog to extend this table.</x:t>
        </x:is>
      </x:c>
    </x:row>
    <x:row r="339">
      <x:c r="A339" s="5" t="str">
        <x:f>B339&amp;"|"&amp;C339&amp;"|"&amp;D339&amp;"|"&amp;E339&amp;"|"&amp;F339</x:f>
        <x:v>Bull|OpenAI|2029|CoreWeave|H100/H200/A100 class</x:v>
      </x:c>
      <x:c r="B339" s="5" t="inlineStr">
        <x:is>
          <x:t xml:space="preserve">Bull</x:t>
        </x:is>
      </x:c>
      <x:c r="C339" s="5" t="inlineStr">
        <x:is>
          <x:t xml:space="preserve">OpenAI</x:t>
        </x:is>
      </x:c>
      <x:c r="D339" s="5" t="n">
        <x:v>2029</x:v>
      </x:c>
      <x:c r="E339" s="5" t="inlineStr">
        <x:is>
          <x:t xml:space="preserve">CoreWeave</x:t>
        </x:is>
      </x:c>
      <x:c r="F339" s="5" t="inlineStr">
        <x:is>
          <x:t xml:space="preserve">H100/H200/A100 class</x:t>
        </x:is>
      </x:c>
      <x:c r="G339" s="5" t="str">
        <x:f>IFERROR(INDEX('02x_Accelerator_Catalog'!$C$2:$C$11,MATCH(F339,'02x_Accelerator_Catalog'!$B$2:$B$11,0)),"purpose_or_unbenchmarked")</x:f>
        <x:v>h200_reference</x:v>
      </x:c>
      <x:c r="H339" s="28" t="n">
        <x:f>SUMIFS('02c_AI_CSP_Normalized'!$N$2:$N$305,'02c_AI_CSP_Normalized'!$B$2:$B$305,B339,'02c_AI_CSP_Normalized'!$C$2:$C$305,C339,'02c_AI_CSP_Normalized'!$D$2:$D$305,D339,'02c_AI_CSP_Normalized'!$E$2:$E$305,E339)</x:f>
        <x:v>647.5091001093313</x:v>
      </x:c>
      <x:c r="I339" s="6" t="n">
        <x:f>SUMIFS('02b_CSP_Accelerator_Mix'!$H$2:$H$573,'02b_CSP_Accelerator_Mix'!$B$2:$B$573,B339,'02b_CSP_Accelerator_Mix'!$C$2:$C$573,E339,'02b_CSP_Accelerator_Mix'!$D$2:$D$573,D339,'02b_CSP_Accelerator_Mix'!$E$2:$E$573,F339)</x:f>
        <x:v>0.03042803</x:v>
      </x:c>
      <x:c r="J339" s="28" t="n">
        <x:f>H339*I339</x:f>
        <x:v>19.702426323399735</x:v>
      </x:c>
      <x:c r="K339" s="8" t="n">
        <x:f>IFERROR(INDEX('02x_Accelerator_Catalog'!$D$2:$D$11,MATCH(F339,'02x_Accelerator_Catalog'!$B$2:$B$11,0)),"")</x:f>
        <x:v>1.73</x:v>
      </x:c>
      <x:c r="L339" s="7" t="n">
        <x:f>IF(K339&gt;0,J339*1000/K339,"")</x:f>
        <x:v>11388.68573606921</x:v>
      </x:c>
      <x:c r="M339" s="5" t="inlineStr">
        <x:is>
          <x:t xml:space="preserve">epoch_csp_chip_quantity_latest</x:t>
        </x:is>
      </x:c>
      <x:c r="N339" s="5" t="inlineStr">
        <x:is>
          <x:t xml:space="preserve">Extensible long-format output: add a new accelerator row in 02b and map it in 02x_Accelerator_Catalog to extend this table.</x:t>
        </x:is>
      </x:c>
    </x:row>
    <x:row r="340">
      <x:c r="A340" s="5" t="str">
        <x:f>B340&amp;"|"&amp;C340&amp;"|"&amp;D340&amp;"|"&amp;E340&amp;"|"&amp;F340</x:f>
        <x:v>Grid-Constrained / Efficiency-Upside|OpenAI|2029|CoreWeave|B200/B300 class</x:v>
      </x:c>
      <x:c r="B340" s="5" t="inlineStr">
        <x:is>
          <x:t xml:space="preserve">Grid-Constrained / Efficiency-Upside</x:t>
        </x:is>
      </x:c>
      <x:c r="C340" s="5" t="inlineStr">
        <x:is>
          <x:t xml:space="preserve">OpenAI</x:t>
        </x:is>
      </x:c>
      <x:c r="D340" s="5" t="n">
        <x:v>2029</x:v>
      </x:c>
      <x:c r="E340" s="5" t="inlineStr">
        <x:is>
          <x:t xml:space="preserve">CoreWeave</x:t>
        </x:is>
      </x:c>
      <x:c r="F340" s="5" t="inlineStr">
        <x:is>
          <x:t xml:space="preserve">B200/B300 class</x:t>
        </x:is>
      </x:c>
      <x:c r="G340" s="5" t="str">
        <x:f>IFERROR(INDEX('02x_Accelerator_Catalog'!$C$2:$C$11,MATCH(F340,'02x_Accelerator_Catalog'!$B$2:$B$11,0)),"purpose_or_unbenchmarked")</x:f>
        <x:v>b200_reference</x:v>
      </x:c>
      <x:c r="H340" s="28" t="n">
        <x:f>SUMIFS('02c_AI_CSP_Normalized'!$N$2:$N$305,'02c_AI_CSP_Normalized'!$B$2:$B$305,B340,'02c_AI_CSP_Normalized'!$C$2:$C$305,C340,'02c_AI_CSP_Normalized'!$D$2:$D$305,D340,'02c_AI_CSP_Normalized'!$E$2:$E$305,E340)</x:f>
        <x:v>409.0631199680816</x:v>
      </x:c>
      <x:c r="I340" s="6" t="n">
        <x:f>SUMIFS('02b_CSP_Accelerator_Mix'!$H$2:$H$573,'02b_CSP_Accelerator_Mix'!$B$2:$B$573,B340,'02b_CSP_Accelerator_Mix'!$C$2:$C$573,E340,'02b_CSP_Accelerator_Mix'!$D$2:$D$573,D340,'02b_CSP_Accelerator_Mix'!$E$2:$E$573,F340)</x:f>
        <x:v>0.96957197</x:v>
      </x:c>
      <x:c r="J340" s="28" t="n">
        <x:f>H340*I340</x:f>
        <x:v>396.6161350817992</x:v>
      </x:c>
      <x:c r="K340" s="8" t="n">
        <x:f>IFERROR(INDEX('02x_Accelerator_Catalog'!$D$2:$D$11,MATCH(F340,'02x_Accelerator_Catalog'!$B$2:$B$11,0)),"")</x:f>
        <x:v>2.17</x:v>
      </x:c>
      <x:c r="L340" s="7" t="n">
        <x:f>IF(K340&gt;0,J340*1000/K340,"")</x:f>
        <x:v>182772.4124800918</x:v>
      </x:c>
      <x:c r="M340" s="5" t="inlineStr">
        <x:is>
          <x:t xml:space="preserve">epoch_csp_chip_quantity_latest</x:t>
        </x:is>
      </x:c>
      <x:c r="N340" s="5" t="inlineStr">
        <x:is>
          <x:t xml:space="preserve">Extensible long-format output: add a new accelerator row in 02b and map it in 02x_Accelerator_Catalog to extend this table.</x:t>
        </x:is>
      </x:c>
    </x:row>
    <x:row r="341">
      <x:c r="A341" s="5" t="str">
        <x:f>B341&amp;"|"&amp;C341&amp;"|"&amp;D341&amp;"|"&amp;E341&amp;"|"&amp;F341</x:f>
        <x:v>Grid-Constrained / Efficiency-Upside|OpenAI|2029|CoreWeave|H100/H200/A100 class</x:v>
      </x:c>
      <x:c r="B341" s="5" t="inlineStr">
        <x:is>
          <x:t xml:space="preserve">Grid-Constrained / Efficiency-Upside</x:t>
        </x:is>
      </x:c>
      <x:c r="C341" s="5" t="inlineStr">
        <x:is>
          <x:t xml:space="preserve">OpenAI</x:t>
        </x:is>
      </x:c>
      <x:c r="D341" s="5" t="n">
        <x:v>2029</x:v>
      </x:c>
      <x:c r="E341" s="5" t="inlineStr">
        <x:is>
          <x:t xml:space="preserve">CoreWeave</x:t>
        </x:is>
      </x:c>
      <x:c r="F341" s="5" t="inlineStr">
        <x:is>
          <x:t xml:space="preserve">H100/H200/A100 class</x:t>
        </x:is>
      </x:c>
      <x:c r="G341" s="5" t="str">
        <x:f>IFERROR(INDEX('02x_Accelerator_Catalog'!$C$2:$C$11,MATCH(F341,'02x_Accelerator_Catalog'!$B$2:$B$11,0)),"purpose_or_unbenchmarked")</x:f>
        <x:v>h200_reference</x:v>
      </x:c>
      <x:c r="H341" s="28" t="n">
        <x:f>SUMIFS('02c_AI_CSP_Normalized'!$N$2:$N$305,'02c_AI_CSP_Normalized'!$B$2:$B$305,B341,'02c_AI_CSP_Normalized'!$C$2:$C$305,C341,'02c_AI_CSP_Normalized'!$D$2:$D$305,D341,'02c_AI_CSP_Normalized'!$E$2:$E$305,E341)</x:f>
        <x:v>409.0631199680816</x:v>
      </x:c>
      <x:c r="I341" s="6" t="n">
        <x:f>SUMIFS('02b_CSP_Accelerator_Mix'!$H$2:$H$573,'02b_CSP_Accelerator_Mix'!$B$2:$B$573,B341,'02b_CSP_Accelerator_Mix'!$C$2:$C$573,E341,'02b_CSP_Accelerator_Mix'!$D$2:$D$573,D341,'02b_CSP_Accelerator_Mix'!$E$2:$E$573,F341)</x:f>
        <x:v>0.03042803</x:v>
      </x:c>
      <x:c r="J341" s="28" t="n">
        <x:f>H341*I341</x:f>
        <x:v>12.446984886282385</x:v>
      </x:c>
      <x:c r="K341" s="8" t="n">
        <x:f>IFERROR(INDEX('02x_Accelerator_Catalog'!$D$2:$D$11,MATCH(F341,'02x_Accelerator_Catalog'!$B$2:$B$11,0)),"")</x:f>
        <x:v>1.73</x:v>
      </x:c>
      <x:c r="L341" s="7" t="n">
        <x:f>IF(K341&gt;0,J341*1000/K341,"")</x:f>
        <x:v>7194.788951608315</x:v>
      </x:c>
      <x:c r="M341" s="5" t="inlineStr">
        <x:is>
          <x:t xml:space="preserve">epoch_csp_chip_quantity_latest</x:t>
        </x:is>
      </x:c>
      <x:c r="N341" s="5" t="inlineStr">
        <x:is>
          <x:t xml:space="preserve">Extensible long-format output: add a new accelerator row in 02b and map it in 02x_Accelerator_Catalog to extend this table.</x:t>
        </x:is>
      </x:c>
    </x:row>
    <x:row r="342">
      <x:c r="A342" s="5" t="str">
        <x:f>B342&amp;"|"&amp;C342&amp;"|"&amp;D342&amp;"|"&amp;E342&amp;"|"&amp;F342</x:f>
        <x:v>Bear|OpenAI|2030|CoreWeave|B200/B300 class</x:v>
      </x:c>
      <x:c r="B342" s="5" t="inlineStr">
        <x:is>
          <x:t xml:space="preserve">Bear</x:t>
        </x:is>
      </x:c>
      <x:c r="C342" s="5" t="inlineStr">
        <x:is>
          <x:t xml:space="preserve">OpenAI</x:t>
        </x:is>
      </x:c>
      <x:c r="D342" s="5" t="n">
        <x:v>2030</x:v>
      </x:c>
      <x:c r="E342" s="5" t="inlineStr">
        <x:is>
          <x:t xml:space="preserve">CoreWeave</x:t>
        </x:is>
      </x:c>
      <x:c r="F342" s="5" t="inlineStr">
        <x:is>
          <x:t xml:space="preserve">B200/B300 class</x:t>
        </x:is>
      </x:c>
      <x:c r="G342" s="5" t="str">
        <x:f>IFERROR(INDEX('02x_Accelerator_Catalog'!$C$2:$C$11,MATCH(F342,'02x_Accelerator_Catalog'!$B$2:$B$11,0)),"purpose_or_unbenchmarked")</x:f>
        <x:v>b200_reference</x:v>
      </x:c>
      <x:c r="H342" s="28" t="n">
        <x:f>SUMIFS('02c_AI_CSP_Normalized'!$N$2:$N$305,'02c_AI_CSP_Normalized'!$B$2:$B$305,B342,'02c_AI_CSP_Normalized'!$C$2:$C$305,C342,'02c_AI_CSP_Normalized'!$D$2:$D$305,D342,'02c_AI_CSP_Normalized'!$E$2:$E$305,E342)</x:f>
        <x:v>495.86641603437295</x:v>
      </x:c>
      <x:c r="I342" s="6" t="n">
        <x:f>SUMIFS('02b_CSP_Accelerator_Mix'!$H$2:$H$573,'02b_CSP_Accelerator_Mix'!$B$2:$B$573,B342,'02b_CSP_Accelerator_Mix'!$C$2:$C$573,E342,'02b_CSP_Accelerator_Mix'!$D$2:$D$573,D342,'02b_CSP_Accelerator_Mix'!$E$2:$E$573,F342)</x:f>
        <x:v>0.96957197</x:v>
      </x:c>
      <x:c r="J342" s="28" t="n">
        <x:f>H342*I342</x:f>
        <x:v>480.77817785128656</x:v>
      </x:c>
      <x:c r="K342" s="8" t="n">
        <x:f>IFERROR(INDEX('02x_Accelerator_Catalog'!$D$2:$D$11,MATCH(F342,'02x_Accelerator_Catalog'!$B$2:$B$11,0)),"")</x:f>
        <x:v>2.17</x:v>
      </x:c>
      <x:c r="L342" s="7" t="n">
        <x:f>IF(K342&gt;0,J342*1000/K342,"")</x:f>
        <x:v>221556.763986768</x:v>
      </x:c>
      <x:c r="M342" s="5" t="inlineStr">
        <x:is>
          <x:t xml:space="preserve">epoch_csp_chip_quantity_latest</x:t>
        </x:is>
      </x:c>
      <x:c r="N342" s="5" t="inlineStr">
        <x:is>
          <x:t xml:space="preserve">Extensible long-format output: add a new accelerator row in 02b and map it in 02x_Accelerator_Catalog to extend this table.</x:t>
        </x:is>
      </x:c>
    </x:row>
    <x:row r="343">
      <x:c r="A343" s="5" t="str">
        <x:f>B343&amp;"|"&amp;C343&amp;"|"&amp;D343&amp;"|"&amp;E343&amp;"|"&amp;F343</x:f>
        <x:v>Bear|OpenAI|2030|CoreWeave|H100/H200/A100 class</x:v>
      </x:c>
      <x:c r="B343" s="5" t="inlineStr">
        <x:is>
          <x:t xml:space="preserve">Bear</x:t>
        </x:is>
      </x:c>
      <x:c r="C343" s="5" t="inlineStr">
        <x:is>
          <x:t xml:space="preserve">OpenAI</x:t>
        </x:is>
      </x:c>
      <x:c r="D343" s="5" t="n">
        <x:v>2030</x:v>
      </x:c>
      <x:c r="E343" s="5" t="inlineStr">
        <x:is>
          <x:t xml:space="preserve">CoreWeave</x:t>
        </x:is>
      </x:c>
      <x:c r="F343" s="5" t="inlineStr">
        <x:is>
          <x:t xml:space="preserve">H100/H200/A100 class</x:t>
        </x:is>
      </x:c>
      <x:c r="G343" s="5" t="str">
        <x:f>IFERROR(INDEX('02x_Accelerator_Catalog'!$C$2:$C$11,MATCH(F343,'02x_Accelerator_Catalog'!$B$2:$B$11,0)),"purpose_or_unbenchmarked")</x:f>
        <x:v>h200_reference</x:v>
      </x:c>
      <x:c r="H343" s="28" t="n">
        <x:f>SUMIFS('02c_AI_CSP_Normalized'!$N$2:$N$305,'02c_AI_CSP_Normalized'!$B$2:$B$305,B343,'02c_AI_CSP_Normalized'!$C$2:$C$305,C343,'02c_AI_CSP_Normalized'!$D$2:$D$305,D343,'02c_AI_CSP_Normalized'!$E$2:$E$305,E343)</x:f>
        <x:v>495.86641603437295</x:v>
      </x:c>
      <x:c r="I343" s="6" t="n">
        <x:f>SUMIFS('02b_CSP_Accelerator_Mix'!$H$2:$H$573,'02b_CSP_Accelerator_Mix'!$B$2:$B$573,B343,'02b_CSP_Accelerator_Mix'!$C$2:$C$573,E343,'02b_CSP_Accelerator_Mix'!$D$2:$D$573,D343,'02b_CSP_Accelerator_Mix'!$E$2:$E$573,F343)</x:f>
        <x:v>0.03042803</x:v>
      </x:c>
      <x:c r="J343" s="28" t="n">
        <x:f>H343*I343</x:f>
        <x:v>15.08823818308638</x:v>
      </x:c>
      <x:c r="K343" s="8" t="n">
        <x:f>IFERROR(INDEX('02x_Accelerator_Catalog'!$D$2:$D$11,MATCH(F343,'02x_Accelerator_Catalog'!$B$2:$B$11,0)),"")</x:f>
        <x:v>1.73</x:v>
      </x:c>
      <x:c r="L343" s="7" t="n">
        <x:f>IF(K343&gt;0,J343*1000/K343,"")</x:f>
        <x:v>8721.524961321607</x:v>
      </x:c>
      <x:c r="M343" s="5" t="inlineStr">
        <x:is>
          <x:t xml:space="preserve">epoch_csp_chip_quantity_latest</x:t>
        </x:is>
      </x:c>
      <x:c r="N343" s="5" t="inlineStr">
        <x:is>
          <x:t xml:space="preserve">Extensible long-format output: add a new accelerator row in 02b and map it in 02x_Accelerator_Catalog to extend this table.</x:t>
        </x:is>
      </x:c>
    </x:row>
    <x:row r="344">
      <x:c r="A344" s="5" t="str">
        <x:f>B344&amp;"|"&amp;C344&amp;"|"&amp;D344&amp;"|"&amp;E344&amp;"|"&amp;F344</x:f>
        <x:v>Base|OpenAI|2030|CoreWeave|B200/B300 class</x:v>
      </x:c>
      <x:c r="B344" s="5" t="inlineStr">
        <x:is>
          <x:t xml:space="preserve">Base</x:t>
        </x:is>
      </x:c>
      <x:c r="C344" s="5" t="inlineStr">
        <x:is>
          <x:t xml:space="preserve">OpenAI</x:t>
        </x:is>
      </x:c>
      <x:c r="D344" s="5" t="n">
        <x:v>2030</x:v>
      </x:c>
      <x:c r="E344" s="5" t="inlineStr">
        <x:is>
          <x:t xml:space="preserve">CoreWeave</x:t>
        </x:is>
      </x:c>
      <x:c r="F344" s="5" t="inlineStr">
        <x:is>
          <x:t xml:space="preserve">B200/B300 class</x:t>
        </x:is>
      </x:c>
      <x:c r="G344" s="5" t="str">
        <x:f>IFERROR(INDEX('02x_Accelerator_Catalog'!$C$2:$C$11,MATCH(F344,'02x_Accelerator_Catalog'!$B$2:$B$11,0)),"purpose_or_unbenchmarked")</x:f>
        <x:v>b200_reference</x:v>
      </x:c>
      <x:c r="H344" s="28" t="n">
        <x:f>SUMIFS('02c_AI_CSP_Normalized'!$N$2:$N$305,'02c_AI_CSP_Normalized'!$B$2:$B$305,B344,'02c_AI_CSP_Normalized'!$C$2:$C$305,C344,'02c_AI_CSP_Normalized'!$D$2:$D$305,D344,'02c_AI_CSP_Normalized'!$E$2:$E$305,E344)</x:f>
        <x:v>693.6438395020617</x:v>
      </x:c>
      <x:c r="I344" s="6" t="n">
        <x:f>SUMIFS('02b_CSP_Accelerator_Mix'!$H$2:$H$573,'02b_CSP_Accelerator_Mix'!$B$2:$B$573,B344,'02b_CSP_Accelerator_Mix'!$C$2:$C$573,E344,'02b_CSP_Accelerator_Mix'!$D$2:$D$573,D344,'02b_CSP_Accelerator_Mix'!$E$2:$E$573,F344)</x:f>
        <x:v>0.96957197</x:v>
      </x:c>
      <x:c r="J344" s="28" t="n">
        <x:f>H344*I344</x:f>
        <x:v>672.5376239443777</x:v>
      </x:c>
      <x:c r="K344" s="8" t="n">
        <x:f>IFERROR(INDEX('02x_Accelerator_Catalog'!$D$2:$D$11,MATCH(F344,'02x_Accelerator_Catalog'!$B$2:$B$11,0)),"")</x:f>
        <x:v>2.17</x:v>
      </x:c>
      <x:c r="L344" s="7" t="n">
        <x:f>IF(K344&gt;0,J344*1000/K344,"")</x:f>
        <x:v>309925.17232459807</x:v>
      </x:c>
      <x:c r="M344" s="5" t="inlineStr">
        <x:is>
          <x:t xml:space="preserve">epoch_csp_chip_quantity_latest</x:t>
        </x:is>
      </x:c>
      <x:c r="N344" s="5" t="inlineStr">
        <x:is>
          <x:t xml:space="preserve">Extensible long-format output: add a new accelerator row in 02b and map it in 02x_Accelerator_Catalog to extend this table.</x:t>
        </x:is>
      </x:c>
    </x:row>
    <x:row r="345">
      <x:c r="A345" s="5" t="str">
        <x:f>B345&amp;"|"&amp;C345&amp;"|"&amp;D345&amp;"|"&amp;E345&amp;"|"&amp;F345</x:f>
        <x:v>Base|OpenAI|2030|CoreWeave|H100/H200/A100 class</x:v>
      </x:c>
      <x:c r="B345" s="5" t="inlineStr">
        <x:is>
          <x:t xml:space="preserve">Base</x:t>
        </x:is>
      </x:c>
      <x:c r="C345" s="5" t="inlineStr">
        <x:is>
          <x:t xml:space="preserve">OpenAI</x:t>
        </x:is>
      </x:c>
      <x:c r="D345" s="5" t="n">
        <x:v>2030</x:v>
      </x:c>
      <x:c r="E345" s="5" t="inlineStr">
        <x:is>
          <x:t xml:space="preserve">CoreWeave</x:t>
        </x:is>
      </x:c>
      <x:c r="F345" s="5" t="inlineStr">
        <x:is>
          <x:t xml:space="preserve">H100/H200/A100 class</x:t>
        </x:is>
      </x:c>
      <x:c r="G345" s="5" t="str">
        <x:f>IFERROR(INDEX('02x_Accelerator_Catalog'!$C$2:$C$11,MATCH(F345,'02x_Accelerator_Catalog'!$B$2:$B$11,0)),"purpose_or_unbenchmarked")</x:f>
        <x:v>h200_reference</x:v>
      </x:c>
      <x:c r="H345" s="28" t="n">
        <x:f>SUMIFS('02c_AI_CSP_Normalized'!$N$2:$N$305,'02c_AI_CSP_Normalized'!$B$2:$B$305,B345,'02c_AI_CSP_Normalized'!$C$2:$C$305,C345,'02c_AI_CSP_Normalized'!$D$2:$D$305,D345,'02c_AI_CSP_Normalized'!$E$2:$E$305,E345)</x:f>
        <x:v>693.6438395020617</x:v>
      </x:c>
      <x:c r="I345" s="6" t="n">
        <x:f>SUMIFS('02b_CSP_Accelerator_Mix'!$H$2:$H$573,'02b_CSP_Accelerator_Mix'!$B$2:$B$573,B345,'02b_CSP_Accelerator_Mix'!$C$2:$C$573,E345,'02b_CSP_Accelerator_Mix'!$D$2:$D$573,D345,'02b_CSP_Accelerator_Mix'!$E$2:$E$573,F345)</x:f>
        <x:v>0.03042803</x:v>
      </x:c>
      <x:c r="J345" s="28" t="n">
        <x:f>H345*I345</x:f>
        <x:v>21.106215557683917</x:v>
      </x:c>
      <x:c r="K345" s="8" t="n">
        <x:f>IFERROR(INDEX('02x_Accelerator_Catalog'!$D$2:$D$11,MATCH(F345,'02x_Accelerator_Catalog'!$B$2:$B$11,0)),"")</x:f>
        <x:v>1.73</x:v>
      </x:c>
      <x:c r="L345" s="7" t="n">
        <x:f>IF(K345&gt;0,J345*1000/K345,"")</x:f>
        <x:v>12200.124599817294</x:v>
      </x:c>
      <x:c r="M345" s="5" t="inlineStr">
        <x:is>
          <x:t xml:space="preserve">epoch_csp_chip_quantity_latest</x:t>
        </x:is>
      </x:c>
      <x:c r="N345" s="5" t="inlineStr">
        <x:is>
          <x:t xml:space="preserve">Extensible long-format output: add a new accelerator row in 02b and map it in 02x_Accelerator_Catalog to extend this table.</x:t>
        </x:is>
      </x:c>
    </x:row>
    <x:row r="346">
      <x:c r="A346" s="5" t="str">
        <x:f>B346&amp;"|"&amp;C346&amp;"|"&amp;D346&amp;"|"&amp;E346&amp;"|"&amp;F346</x:f>
        <x:v>Bull|OpenAI|2030|CoreWeave|B200/B300 class</x:v>
      </x:c>
      <x:c r="B346" s="5" t="inlineStr">
        <x:is>
          <x:t xml:space="preserve">Bull</x:t>
        </x:is>
      </x:c>
      <x:c r="C346" s="5" t="inlineStr">
        <x:is>
          <x:t xml:space="preserve">OpenAI</x:t>
        </x:is>
      </x:c>
      <x:c r="D346" s="5" t="n">
        <x:v>2030</x:v>
      </x:c>
      <x:c r="E346" s="5" t="inlineStr">
        <x:is>
          <x:t xml:space="preserve">CoreWeave</x:t>
        </x:is>
      </x:c>
      <x:c r="F346" s="5" t="inlineStr">
        <x:is>
          <x:t xml:space="preserve">B200/B300 class</x:t>
        </x:is>
      </x:c>
      <x:c r="G346" s="5" t="str">
        <x:f>IFERROR(INDEX('02x_Accelerator_Catalog'!$C$2:$C$11,MATCH(F346,'02x_Accelerator_Catalog'!$B$2:$B$11,0)),"purpose_or_unbenchmarked")</x:f>
        <x:v>b200_reference</x:v>
      </x:c>
      <x:c r="H346" s="28" t="n">
        <x:f>SUMIFS('02c_AI_CSP_Normalized'!$N$2:$N$305,'02c_AI_CSP_Normalized'!$B$2:$B$305,B346,'02c_AI_CSP_Normalized'!$C$2:$C$305,C346,'02c_AI_CSP_Normalized'!$D$2:$D$305,D346,'02c_AI_CSP_Normalized'!$E$2:$E$305,E346)</x:f>
        <x:v>902.4484215794762</x:v>
      </x:c>
      <x:c r="I346" s="6" t="n">
        <x:f>SUMIFS('02b_CSP_Accelerator_Mix'!$H$2:$H$573,'02b_CSP_Accelerator_Mix'!$B$2:$B$573,B346,'02b_CSP_Accelerator_Mix'!$C$2:$C$573,E346,'02b_CSP_Accelerator_Mix'!$D$2:$D$573,D346,'02b_CSP_Accelerator_Mix'!$E$2:$E$573,F346)</x:f>
        <x:v>0.96957197</x:v>
      </x:c>
      <x:c r="J346" s="28" t="n">
        <x:f>H346*I346</x:f>
        <x:v>874.9886939342032</x:v>
      </x:c>
      <x:c r="K346" s="8" t="n">
        <x:f>IFERROR(INDEX('02x_Accelerator_Catalog'!$D$2:$D$11,MATCH(F346,'02x_Accelerator_Catalog'!$B$2:$B$11,0)),"")</x:f>
        <x:v>2.17</x:v>
      </x:c>
      <x:c r="L346" s="7" t="n">
        <x:f>IF(K346&gt;0,J346*1000/K346,"")</x:f>
        <x:v>403220.5962830429</x:v>
      </x:c>
      <x:c r="M346" s="5" t="inlineStr">
        <x:is>
          <x:t xml:space="preserve">epoch_csp_chip_quantity_latest</x:t>
        </x:is>
      </x:c>
      <x:c r="N346" s="5" t="inlineStr">
        <x:is>
          <x:t xml:space="preserve">Extensible long-format output: add a new accelerator row in 02b and map it in 02x_Accelerator_Catalog to extend this table.</x:t>
        </x:is>
      </x:c>
    </x:row>
    <x:row r="347">
      <x:c r="A347" s="5" t="str">
        <x:f>B347&amp;"|"&amp;C347&amp;"|"&amp;D347&amp;"|"&amp;E347&amp;"|"&amp;F347</x:f>
        <x:v>Bull|OpenAI|2030|CoreWeave|H100/H200/A100 class</x:v>
      </x:c>
      <x:c r="B347" s="5" t="inlineStr">
        <x:is>
          <x:t xml:space="preserve">Bull</x:t>
        </x:is>
      </x:c>
      <x:c r="C347" s="5" t="inlineStr">
        <x:is>
          <x:t xml:space="preserve">OpenAI</x:t>
        </x:is>
      </x:c>
      <x:c r="D347" s="5" t="n">
        <x:v>2030</x:v>
      </x:c>
      <x:c r="E347" s="5" t="inlineStr">
        <x:is>
          <x:t xml:space="preserve">CoreWeave</x:t>
        </x:is>
      </x:c>
      <x:c r="F347" s="5" t="inlineStr">
        <x:is>
          <x:t xml:space="preserve">H100/H200/A100 class</x:t>
        </x:is>
      </x:c>
      <x:c r="G347" s="5" t="str">
        <x:f>IFERROR(INDEX('02x_Accelerator_Catalog'!$C$2:$C$11,MATCH(F347,'02x_Accelerator_Catalog'!$B$2:$B$11,0)),"purpose_or_unbenchmarked")</x:f>
        <x:v>h200_reference</x:v>
      </x:c>
      <x:c r="H347" s="28" t="n">
        <x:f>SUMIFS('02c_AI_CSP_Normalized'!$N$2:$N$305,'02c_AI_CSP_Normalized'!$B$2:$B$305,B347,'02c_AI_CSP_Normalized'!$C$2:$C$305,C347,'02c_AI_CSP_Normalized'!$D$2:$D$305,D347,'02c_AI_CSP_Normalized'!$E$2:$E$305,E347)</x:f>
        <x:v>902.4484215794762</x:v>
      </x:c>
      <x:c r="I347" s="6" t="n">
        <x:f>SUMIFS('02b_CSP_Accelerator_Mix'!$H$2:$H$573,'02b_CSP_Accelerator_Mix'!$B$2:$B$573,B347,'02b_CSP_Accelerator_Mix'!$C$2:$C$573,E347,'02b_CSP_Accelerator_Mix'!$D$2:$D$573,D347,'02b_CSP_Accelerator_Mix'!$E$2:$E$573,F347)</x:f>
        <x:v>0.03042803</x:v>
      </x:c>
      <x:c r="J347" s="28" t="n">
        <x:f>H347*I347</x:f>
        <x:v>27.45972764527295</x:v>
      </x:c>
      <x:c r="K347" s="8" t="n">
        <x:f>IFERROR(INDEX('02x_Accelerator_Catalog'!$D$2:$D$11,MATCH(F347,'02x_Accelerator_Catalog'!$B$2:$B$11,0)),"")</x:f>
        <x:v>1.73</x:v>
      </x:c>
      <x:c r="L347" s="7" t="n">
        <x:f>IF(K347&gt;0,J347*1000/K347,"")</x:f>
        <x:v>15872.674939464132</x:v>
      </x:c>
      <x:c r="M347" s="5" t="inlineStr">
        <x:is>
          <x:t xml:space="preserve">epoch_csp_chip_quantity_latest</x:t>
        </x:is>
      </x:c>
      <x:c r="N347" s="5" t="inlineStr">
        <x:is>
          <x:t xml:space="preserve">Extensible long-format output: add a new accelerator row in 02b and map it in 02x_Accelerator_Catalog to extend this table.</x:t>
        </x:is>
      </x:c>
    </x:row>
    <x:row r="348">
      <x:c r="A348" s="5" t="str">
        <x:f>B348&amp;"|"&amp;C348&amp;"|"&amp;D348&amp;"|"&amp;E348&amp;"|"&amp;F348</x:f>
        <x:v>Grid-Constrained / Efficiency-Upside|OpenAI|2030|CoreWeave|B200/B300 class</x:v>
      </x:c>
      <x:c r="B348" s="5" t="inlineStr">
        <x:is>
          <x:t xml:space="preserve">Grid-Constrained / Efficiency-Upside</x:t>
        </x:is>
      </x:c>
      <x:c r="C348" s="5" t="inlineStr">
        <x:is>
          <x:t xml:space="preserve">OpenAI</x:t>
        </x:is>
      </x:c>
      <x:c r="D348" s="5" t="n">
        <x:v>2030</x:v>
      </x:c>
      <x:c r="E348" s="5" t="inlineStr">
        <x:is>
          <x:t xml:space="preserve">CoreWeave</x:t>
        </x:is>
      </x:c>
      <x:c r="F348" s="5" t="inlineStr">
        <x:is>
          <x:t xml:space="preserve">B200/B300 class</x:t>
        </x:is>
      </x:c>
      <x:c r="G348" s="5" t="str">
        <x:f>IFERROR(INDEX('02x_Accelerator_Catalog'!$C$2:$C$11,MATCH(F348,'02x_Accelerator_Catalog'!$B$2:$B$11,0)),"purpose_or_unbenchmarked")</x:f>
        <x:v>b200_reference</x:v>
      </x:c>
      <x:c r="H348" s="28" t="n">
        <x:f>SUMIFS('02c_AI_CSP_Normalized'!$N$2:$N$305,'02c_AI_CSP_Normalized'!$B$2:$B$305,B348,'02c_AI_CSP_Normalized'!$C$2:$C$305,C348,'02c_AI_CSP_Normalized'!$D$2:$D$305,D348,'02c_AI_CSP_Normalized'!$E$2:$E$305,E348)</x:f>
        <x:v>525.0350317553905</x:v>
      </x:c>
      <x:c r="I348" s="6" t="n">
        <x:f>SUMIFS('02b_CSP_Accelerator_Mix'!$H$2:$H$573,'02b_CSP_Accelerator_Mix'!$B$2:$B$573,B348,'02b_CSP_Accelerator_Mix'!$C$2:$C$573,E348,'02b_CSP_Accelerator_Mix'!$D$2:$D$573,D348,'02b_CSP_Accelerator_Mix'!$E$2:$E$573,F348)</x:f>
        <x:v>0.96957197</x:v>
      </x:c>
      <x:c r="J348" s="28" t="n">
        <x:f>H348*I348</x:f>
        <x:v>509.0592500580865</x:v>
      </x:c>
      <x:c r="K348" s="8" t="n">
        <x:f>IFERROR(INDEX('02x_Accelerator_Catalog'!$D$2:$D$11,MATCH(F348,'02x_Accelerator_Catalog'!$B$2:$B$11,0)),"")</x:f>
        <x:v>2.17</x:v>
      </x:c>
      <x:c r="L348" s="7" t="n">
        <x:f>IF(K348&gt;0,J348*1000/K348,"")</x:f>
        <x:v>234589.51615580023</x:v>
      </x:c>
      <x:c r="M348" s="5" t="inlineStr">
        <x:is>
          <x:t xml:space="preserve">epoch_csp_chip_quantity_latest</x:t>
        </x:is>
      </x:c>
      <x:c r="N348" s="5" t="inlineStr">
        <x:is>
          <x:t xml:space="preserve">Extensible long-format output: add a new accelerator row in 02b and map it in 02x_Accelerator_Catalog to extend this table.</x:t>
        </x:is>
      </x:c>
    </x:row>
    <x:row r="349">
      <x:c r="A349" s="5" t="str">
        <x:f>B349&amp;"|"&amp;C349&amp;"|"&amp;D349&amp;"|"&amp;E349&amp;"|"&amp;F349</x:f>
        <x:v>Grid-Constrained / Efficiency-Upside|OpenAI|2030|CoreWeave|H100/H200/A100 class</x:v>
      </x:c>
      <x:c r="B349" s="5" t="inlineStr">
        <x:is>
          <x:t xml:space="preserve">Grid-Constrained / Efficiency-Upside</x:t>
        </x:is>
      </x:c>
      <x:c r="C349" s="5" t="inlineStr">
        <x:is>
          <x:t xml:space="preserve">OpenAI</x:t>
        </x:is>
      </x:c>
      <x:c r="D349" s="5" t="n">
        <x:v>2030</x:v>
      </x:c>
      <x:c r="E349" s="5" t="inlineStr">
        <x:is>
          <x:t xml:space="preserve">CoreWeave</x:t>
        </x:is>
      </x:c>
      <x:c r="F349" s="5" t="inlineStr">
        <x:is>
          <x:t xml:space="preserve">H100/H200/A100 class</x:t>
        </x:is>
      </x:c>
      <x:c r="G349" s="5" t="str">
        <x:f>IFERROR(INDEX('02x_Accelerator_Catalog'!$C$2:$C$11,MATCH(F349,'02x_Accelerator_Catalog'!$B$2:$B$11,0)),"purpose_or_unbenchmarked")</x:f>
        <x:v>h200_reference</x:v>
      </x:c>
      <x:c r="H349" s="28" t="n">
        <x:f>SUMIFS('02c_AI_CSP_Normalized'!$N$2:$N$305,'02c_AI_CSP_Normalized'!$B$2:$B$305,B349,'02c_AI_CSP_Normalized'!$C$2:$C$305,C349,'02c_AI_CSP_Normalized'!$D$2:$D$305,D349,'02c_AI_CSP_Normalized'!$E$2:$E$305,E349)</x:f>
        <x:v>525.0350317553905</x:v>
      </x:c>
      <x:c r="I349" s="6" t="n">
        <x:f>SUMIFS('02b_CSP_Accelerator_Mix'!$H$2:$H$573,'02b_CSP_Accelerator_Mix'!$B$2:$B$573,B349,'02b_CSP_Accelerator_Mix'!$C$2:$C$573,E349,'02b_CSP_Accelerator_Mix'!$D$2:$D$573,D349,'02b_CSP_Accelerator_Mix'!$E$2:$E$573,F349)</x:f>
        <x:v>0.03042803</x:v>
      </x:c>
      <x:c r="J349" s="28" t="n">
        <x:f>H349*I349</x:f>
        <x:v>15.975781697303974</x:v>
      </x:c>
      <x:c r="K349" s="8" t="n">
        <x:f>IFERROR(INDEX('02x_Accelerator_Catalog'!$D$2:$D$11,MATCH(F349,'02x_Accelerator_Catalog'!$B$2:$B$11,0)),"")</x:f>
        <x:v>1.73</x:v>
      </x:c>
      <x:c r="L349" s="7" t="n">
        <x:f>IF(K349&gt;0,J349*1000/K349,"")</x:f>
        <x:v>9234.55589439536</x:v>
      </x:c>
      <x:c r="M349" s="5" t="inlineStr">
        <x:is>
          <x:t xml:space="preserve">epoch_csp_chip_quantity_latest</x:t>
        </x:is>
      </x:c>
      <x:c r="N349" s="5" t="inlineStr">
        <x:is>
          <x:t xml:space="preserve">Extensible long-format output: add a new accelerator row in 02b and map it in 02x_Accelerator_Catalog to extend this table.</x:t>
        </x:is>
      </x:c>
    </x:row>
    <x:row r="350">
      <x:c r="A350" s="5" t="str">
        <x:f>B350&amp;"|"&amp;C350&amp;"|"&amp;D350&amp;"|"&amp;E350&amp;"|"&amp;F350</x:f>
        <x:v>Bear|OpenAI|2028|G42|B200/B300 class</x:v>
      </x:c>
      <x:c r="B350" s="5" t="inlineStr">
        <x:is>
          <x:t xml:space="preserve">Bear</x:t>
        </x:is>
      </x:c>
      <x:c r="C350" s="5" t="inlineStr">
        <x:is>
          <x:t xml:space="preserve">OpenAI</x:t>
        </x:is>
      </x:c>
      <x:c r="D350" s="5" t="n">
        <x:v>2028</x:v>
      </x:c>
      <x:c r="E350" s="5" t="inlineStr">
        <x:is>
          <x:t xml:space="preserve">G42</x:t>
        </x:is>
      </x:c>
      <x:c r="F350" s="5" t="inlineStr">
        <x:is>
          <x:t xml:space="preserve">B200/B300 class</x:t>
        </x:is>
      </x:c>
      <x:c r="G350" s="5" t="str">
        <x:f>IFERROR(INDEX('02x_Accelerator_Catalog'!$C$2:$C$11,MATCH(F350,'02x_Accelerator_Catalog'!$B$2:$B$11,0)),"purpose_or_unbenchmarked")</x:f>
        <x:v>b200_reference</x:v>
      </x:c>
      <x:c r="H350" s="28" t="n">
        <x:f>SUMIFS('02c_AI_CSP_Normalized'!$N$2:$N$305,'02c_AI_CSP_Normalized'!$B$2:$B$305,B350,'02c_AI_CSP_Normalized'!$C$2:$C$305,C350,'02c_AI_CSP_Normalized'!$D$2:$D$305,D350,'02c_AI_CSP_Normalized'!$E$2:$E$305,E350)</x:f>
        <x:v>176.06098627914366</x:v>
      </x:c>
      <x:c r="I350" s="6" t="n">
        <x:f>SUMIFS('02b_CSP_Accelerator_Mix'!$H$2:$H$573,'02b_CSP_Accelerator_Mix'!$B$2:$B$573,B350,'02b_CSP_Accelerator_Mix'!$C$2:$C$573,E350,'02b_CSP_Accelerator_Mix'!$D$2:$D$573,D350,'02b_CSP_Accelerator_Mix'!$E$2:$E$573,F350)</x:f>
        <x:v>1</x:v>
      </x:c>
      <x:c r="J350" s="28" t="n">
        <x:f>H350*I350</x:f>
        <x:v>176.06098627914366</x:v>
      </x:c>
      <x:c r="K350" s="8" t="n">
        <x:f>IFERROR(INDEX('02x_Accelerator_Catalog'!$D$2:$D$11,MATCH(F350,'02x_Accelerator_Catalog'!$B$2:$B$11,0)),"")</x:f>
        <x:v>2.17</x:v>
      </x:c>
      <x:c r="L350" s="7" t="n">
        <x:f>IF(K350&gt;0,J350*1000/K350,"")</x:f>
        <x:v>81134.09505951322</x:v>
      </x:c>
      <x:c r="M350" s="5" t="inlineStr">
        <x:is>
          <x:t xml:space="preserve">epoch_csp_chip_quantity_latest</x:t>
        </x:is>
      </x:c>
      <x:c r="N350" s="5" t="inlineStr">
        <x:is>
          <x:t xml:space="preserve">Extensible long-format output: add a new accelerator row in 02b and map it in 02x_Accelerator_Catalog to extend this table.</x:t>
        </x:is>
      </x:c>
    </x:row>
    <x:row r="351">
      <x:c r="A351" s="5" t="str">
        <x:f>B351&amp;"|"&amp;C351&amp;"|"&amp;D351&amp;"|"&amp;E351&amp;"|"&amp;F351</x:f>
        <x:v>Base|OpenAI|2028|G42|B200/B300 class</x:v>
      </x:c>
      <x:c r="B351" s="5" t="inlineStr">
        <x:is>
          <x:t xml:space="preserve">Base</x:t>
        </x:is>
      </x:c>
      <x:c r="C351" s="5" t="inlineStr">
        <x:is>
          <x:t xml:space="preserve">OpenAI</x:t>
        </x:is>
      </x:c>
      <x:c r="D351" s="5" t="n">
        <x:v>2028</x:v>
      </x:c>
      <x:c r="E351" s="5" t="inlineStr">
        <x:is>
          <x:t xml:space="preserve">G42</x:t>
        </x:is>
      </x:c>
      <x:c r="F351" s="5" t="inlineStr">
        <x:is>
          <x:t xml:space="preserve">B200/B300 class</x:t>
        </x:is>
      </x:c>
      <x:c r="G351" s="5" t="str">
        <x:f>IFERROR(INDEX('02x_Accelerator_Catalog'!$C$2:$C$11,MATCH(F351,'02x_Accelerator_Catalog'!$B$2:$B$11,0)),"purpose_or_unbenchmarked")</x:f>
        <x:v>b200_reference</x:v>
      </x:c>
      <x:c r="H351" s="28" t="n">
        <x:f>SUMIFS('02c_AI_CSP_Normalized'!$N$2:$N$305,'02c_AI_CSP_Normalized'!$B$2:$B$305,B351,'02c_AI_CSP_Normalized'!$C$2:$C$305,C351,'02c_AI_CSP_Normalized'!$D$2:$D$305,D351,'02c_AI_CSP_Normalized'!$E$2:$E$305,E351)</x:f>
        <x:v>235.95086773224068</x:v>
      </x:c>
      <x:c r="I351" s="6" t="n">
        <x:f>SUMIFS('02b_CSP_Accelerator_Mix'!$H$2:$H$573,'02b_CSP_Accelerator_Mix'!$B$2:$B$573,B351,'02b_CSP_Accelerator_Mix'!$C$2:$C$573,E351,'02b_CSP_Accelerator_Mix'!$D$2:$D$573,D351,'02b_CSP_Accelerator_Mix'!$E$2:$E$573,F351)</x:f>
        <x:v>1</x:v>
      </x:c>
      <x:c r="J351" s="28" t="n">
        <x:f>H351*I351</x:f>
        <x:v>235.95086773224068</x:v>
      </x:c>
      <x:c r="K351" s="8" t="n">
        <x:f>IFERROR(INDEX('02x_Accelerator_Catalog'!$D$2:$D$11,MATCH(F351,'02x_Accelerator_Catalog'!$B$2:$B$11,0)),"")</x:f>
        <x:v>2.17</x:v>
      </x:c>
      <x:c r="L351" s="7" t="n">
        <x:f>IF(K351&gt;0,J351*1000/K351,"")</x:f>
        <x:v>108733.11877061783</x:v>
      </x:c>
      <x:c r="M351" s="5" t="inlineStr">
        <x:is>
          <x:t xml:space="preserve">epoch_csp_chip_quantity_latest</x:t>
        </x:is>
      </x:c>
      <x:c r="N351" s="5" t="inlineStr">
        <x:is>
          <x:t xml:space="preserve">Extensible long-format output: add a new accelerator row in 02b and map it in 02x_Accelerator_Catalog to extend this table.</x:t>
        </x:is>
      </x:c>
    </x:row>
    <x:row r="352">
      <x:c r="A352" s="5" t="str">
        <x:f>B352&amp;"|"&amp;C352&amp;"|"&amp;D352&amp;"|"&amp;E352&amp;"|"&amp;F352</x:f>
        <x:v>Bull|OpenAI|2028|G42|B200/B300 class</x:v>
      </x:c>
      <x:c r="B352" s="5" t="inlineStr">
        <x:is>
          <x:t xml:space="preserve">Bull</x:t>
        </x:is>
      </x:c>
      <x:c r="C352" s="5" t="inlineStr">
        <x:is>
          <x:t xml:space="preserve">OpenAI</x:t>
        </x:is>
      </x:c>
      <x:c r="D352" s="5" t="n">
        <x:v>2028</x:v>
      </x:c>
      <x:c r="E352" s="5" t="inlineStr">
        <x:is>
          <x:t xml:space="preserve">G42</x:t>
        </x:is>
      </x:c>
      <x:c r="F352" s="5" t="inlineStr">
        <x:is>
          <x:t xml:space="preserve">B200/B300 class</x:t>
        </x:is>
      </x:c>
      <x:c r="G352" s="5" t="str">
        <x:f>IFERROR(INDEX('02x_Accelerator_Catalog'!$C$2:$C$11,MATCH(F352,'02x_Accelerator_Catalog'!$B$2:$B$11,0)),"purpose_or_unbenchmarked")</x:f>
        <x:v>b200_reference</x:v>
      </x:c>
      <x:c r="H352" s="28" t="n">
        <x:f>SUMIFS('02c_AI_CSP_Normalized'!$N$2:$N$305,'02c_AI_CSP_Normalized'!$B$2:$B$305,B352,'02c_AI_CSP_Normalized'!$C$2:$C$305,C352,'02c_AI_CSP_Normalized'!$D$2:$D$305,D352,'02c_AI_CSP_Normalized'!$E$2:$E$305,E352)</x:f>
        <x:v>288.2200150152021</x:v>
      </x:c>
      <x:c r="I352" s="6" t="n">
        <x:f>SUMIFS('02b_CSP_Accelerator_Mix'!$H$2:$H$573,'02b_CSP_Accelerator_Mix'!$B$2:$B$573,B352,'02b_CSP_Accelerator_Mix'!$C$2:$C$573,E352,'02b_CSP_Accelerator_Mix'!$D$2:$D$573,D352,'02b_CSP_Accelerator_Mix'!$E$2:$E$573,F352)</x:f>
        <x:v>1</x:v>
      </x:c>
      <x:c r="J352" s="28" t="n">
        <x:f>H352*I352</x:f>
        <x:v>288.2200150152021</x:v>
      </x:c>
      <x:c r="K352" s="8" t="n">
        <x:f>IFERROR(INDEX('02x_Accelerator_Catalog'!$D$2:$D$11,MATCH(F352,'02x_Accelerator_Catalog'!$B$2:$B$11,0)),"")</x:f>
        <x:v>2.17</x:v>
      </x:c>
      <x:c r="L352" s="7" t="n">
        <x:f>IF(K352&gt;0,J352*1000/K352,"")</x:f>
        <x:v>132820.28341714383</x:v>
      </x:c>
      <x:c r="M352" s="5" t="inlineStr">
        <x:is>
          <x:t xml:space="preserve">epoch_csp_chip_quantity_latest</x:t>
        </x:is>
      </x:c>
      <x:c r="N352" s="5" t="inlineStr">
        <x:is>
          <x:t xml:space="preserve">Extensible long-format output: add a new accelerator row in 02b and map it in 02x_Accelerator_Catalog to extend this table.</x:t>
        </x:is>
      </x:c>
    </x:row>
    <x:row r="353">
      <x:c r="A353" s="5" t="str">
        <x:f>B353&amp;"|"&amp;C353&amp;"|"&amp;D353&amp;"|"&amp;E353&amp;"|"&amp;F353</x:f>
        <x:v>Grid-Constrained / Efficiency-Upside|OpenAI|2028|G42|B200/B300 class</x:v>
      </x:c>
      <x:c r="B353" s="5" t="inlineStr">
        <x:is>
          <x:t xml:space="preserve">Grid-Constrained / Efficiency-Upside</x:t>
        </x:is>
      </x:c>
      <x:c r="C353" s="5" t="inlineStr">
        <x:is>
          <x:t xml:space="preserve">OpenAI</x:t>
        </x:is>
      </x:c>
      <x:c r="D353" s="5" t="n">
        <x:v>2028</x:v>
      </x:c>
      <x:c r="E353" s="5" t="inlineStr">
        <x:is>
          <x:t xml:space="preserve">G42</x:t>
        </x:is>
      </x:c>
      <x:c r="F353" s="5" t="inlineStr">
        <x:is>
          <x:t xml:space="preserve">B200/B300 class</x:t>
        </x:is>
      </x:c>
      <x:c r="G353" s="5" t="str">
        <x:f>IFERROR(INDEX('02x_Accelerator_Catalog'!$C$2:$C$11,MATCH(F353,'02x_Accelerator_Catalog'!$B$2:$B$11,0)),"purpose_or_unbenchmarked")</x:f>
        <x:v>b200_reference</x:v>
      </x:c>
      <x:c r="H353" s="28" t="n">
        <x:f>SUMIFS('02c_AI_CSP_Normalized'!$N$2:$N$305,'02c_AI_CSP_Normalized'!$B$2:$B$305,B353,'02c_AI_CSP_Normalized'!$C$2:$C$305,C353,'02c_AI_CSP_Normalized'!$D$2:$D$305,D353,'02c_AI_CSP_Normalized'!$E$2:$E$305,E353)</x:f>
        <x:v>197.08837102437343</x:v>
      </x:c>
      <x:c r="I353" s="6" t="n">
        <x:f>SUMIFS('02b_CSP_Accelerator_Mix'!$H$2:$H$573,'02b_CSP_Accelerator_Mix'!$B$2:$B$573,B353,'02b_CSP_Accelerator_Mix'!$C$2:$C$573,E353,'02b_CSP_Accelerator_Mix'!$D$2:$D$573,D353,'02b_CSP_Accelerator_Mix'!$E$2:$E$573,F353)</x:f>
        <x:v>1</x:v>
      </x:c>
      <x:c r="J353" s="28" t="n">
        <x:f>H353*I353</x:f>
        <x:v>197.08837102437343</x:v>
      </x:c>
      <x:c r="K353" s="8" t="n">
        <x:f>IFERROR(INDEX('02x_Accelerator_Catalog'!$D$2:$D$11,MATCH(F353,'02x_Accelerator_Catalog'!$B$2:$B$11,0)),"")</x:f>
        <x:v>2.17</x:v>
      </x:c>
      <x:c r="L353" s="7" t="n">
        <x:f>IF(K353&gt;0,J353*1000/K353,"")</x:f>
        <x:v>90824.13411261448</x:v>
      </x:c>
      <x:c r="M353" s="5" t="inlineStr">
        <x:is>
          <x:t xml:space="preserve">epoch_csp_chip_quantity_latest</x:t>
        </x:is>
      </x:c>
      <x:c r="N353" s="5" t="inlineStr">
        <x:is>
          <x:t xml:space="preserve">Extensible long-format output: add a new accelerator row in 02b and map it in 02x_Accelerator_Catalog to extend this table.</x:t>
        </x:is>
      </x:c>
    </x:row>
    <x:row r="354">
      <x:c r="A354" s="5" t="str">
        <x:f>B354&amp;"|"&amp;C354&amp;"|"&amp;D354&amp;"|"&amp;E354&amp;"|"&amp;F354</x:f>
        <x:v>Bear|OpenAI|2029|G42|B200/B300 class</x:v>
      </x:c>
      <x:c r="B354" s="5" t="inlineStr">
        <x:is>
          <x:t xml:space="preserve">Bear</x:t>
        </x:is>
      </x:c>
      <x:c r="C354" s="5" t="inlineStr">
        <x:is>
          <x:t xml:space="preserve">OpenAI</x:t>
        </x:is>
      </x:c>
      <x:c r="D354" s="5" t="n">
        <x:v>2029</x:v>
      </x:c>
      <x:c r="E354" s="5" t="inlineStr">
        <x:is>
          <x:t xml:space="preserve">G42</x:t>
        </x:is>
      </x:c>
      <x:c r="F354" s="5" t="inlineStr">
        <x:is>
          <x:t xml:space="preserve">B200/B300 class</x:t>
        </x:is>
      </x:c>
      <x:c r="G354" s="5" t="str">
        <x:f>IFERROR(INDEX('02x_Accelerator_Catalog'!$C$2:$C$11,MATCH(F354,'02x_Accelerator_Catalog'!$B$2:$B$11,0)),"purpose_or_unbenchmarked")</x:f>
        <x:v>b200_reference</x:v>
      </x:c>
      <x:c r="H354" s="28" t="n">
        <x:f>SUMIFS('02c_AI_CSP_Normalized'!$N$2:$N$305,'02c_AI_CSP_Normalized'!$B$2:$B$305,B354,'02c_AI_CSP_Normalized'!$C$2:$C$305,C354,'02c_AI_CSP_Normalized'!$D$2:$D$305,D354,'02c_AI_CSP_Normalized'!$E$2:$E$305,E354)</x:f>
        <x:v>242.2796225793242</x:v>
      </x:c>
      <x:c r="I354" s="6" t="n">
        <x:f>SUMIFS('02b_CSP_Accelerator_Mix'!$H$2:$H$573,'02b_CSP_Accelerator_Mix'!$B$2:$B$573,B354,'02b_CSP_Accelerator_Mix'!$C$2:$C$573,E354,'02b_CSP_Accelerator_Mix'!$D$2:$D$573,D354,'02b_CSP_Accelerator_Mix'!$E$2:$E$573,F354)</x:f>
        <x:v>1</x:v>
      </x:c>
      <x:c r="J354" s="28" t="n">
        <x:f>H354*I354</x:f>
        <x:v>242.2796225793242</x:v>
      </x:c>
      <x:c r="K354" s="8" t="n">
        <x:f>IFERROR(INDEX('02x_Accelerator_Catalog'!$D$2:$D$11,MATCH(F354,'02x_Accelerator_Catalog'!$B$2:$B$11,0)),"")</x:f>
        <x:v>2.17</x:v>
      </x:c>
      <x:c r="L354" s="7" t="n">
        <x:f>IF(K354&gt;0,J354*1000/K354,"")</x:f>
        <x:v>111649.59565867475</x:v>
      </x:c>
      <x:c r="M354" s="5" t="inlineStr">
        <x:is>
          <x:t xml:space="preserve">epoch_csp_chip_quantity_latest</x:t>
        </x:is>
      </x:c>
      <x:c r="N354" s="5" t="inlineStr">
        <x:is>
          <x:t xml:space="preserve">Extensible long-format output: add a new accelerator row in 02b and map it in 02x_Accelerator_Catalog to extend this table.</x:t>
        </x:is>
      </x:c>
    </x:row>
    <x:row r="355">
      <x:c r="A355" s="5" t="str">
        <x:f>B355&amp;"|"&amp;C355&amp;"|"&amp;D355&amp;"|"&amp;E355&amp;"|"&amp;F355</x:f>
        <x:v>Base|OpenAI|2029|G42|B200/B300 class</x:v>
      </x:c>
      <x:c r="B355" s="5" t="inlineStr">
        <x:is>
          <x:t xml:space="preserve">Base</x:t>
        </x:is>
      </x:c>
      <x:c r="C355" s="5" t="inlineStr">
        <x:is>
          <x:t xml:space="preserve">OpenAI</x:t>
        </x:is>
      </x:c>
      <x:c r="D355" s="5" t="n">
        <x:v>2029</x:v>
      </x:c>
      <x:c r="E355" s="5" t="inlineStr">
        <x:is>
          <x:t xml:space="preserve">G42</x:t>
        </x:is>
      </x:c>
      <x:c r="F355" s="5" t="inlineStr">
        <x:is>
          <x:t xml:space="preserve">B200/B300 class</x:t>
        </x:is>
      </x:c>
      <x:c r="G355" s="5" t="str">
        <x:f>IFERROR(INDEX('02x_Accelerator_Catalog'!$C$2:$C$11,MATCH(F355,'02x_Accelerator_Catalog'!$B$2:$B$11,0)),"purpose_or_unbenchmarked")</x:f>
        <x:v>b200_reference</x:v>
      </x:c>
      <x:c r="H355" s="28" t="n">
        <x:f>SUMIFS('02c_AI_CSP_Normalized'!$N$2:$N$305,'02c_AI_CSP_Normalized'!$B$2:$B$305,B355,'02c_AI_CSP_Normalized'!$C$2:$C$305,C355,'02c_AI_CSP_Normalized'!$D$2:$D$305,D355,'02c_AI_CSP_Normalized'!$E$2:$E$305,E355)</x:f>
        <x:v>331.57878629785006</x:v>
      </x:c>
      <x:c r="I355" s="6" t="n">
        <x:f>SUMIFS('02b_CSP_Accelerator_Mix'!$H$2:$H$573,'02b_CSP_Accelerator_Mix'!$B$2:$B$573,B355,'02b_CSP_Accelerator_Mix'!$C$2:$C$573,E355,'02b_CSP_Accelerator_Mix'!$D$2:$D$573,D355,'02b_CSP_Accelerator_Mix'!$E$2:$E$573,F355)</x:f>
        <x:v>1</x:v>
      </x:c>
      <x:c r="J355" s="28" t="n">
        <x:f>H355*I355</x:f>
        <x:v>331.57878629785006</x:v>
      </x:c>
      <x:c r="K355" s="8" t="n">
        <x:f>IFERROR(INDEX('02x_Accelerator_Catalog'!$D$2:$D$11,MATCH(F355,'02x_Accelerator_Catalog'!$B$2:$B$11,0)),"")</x:f>
        <x:v>2.17</x:v>
      </x:c>
      <x:c r="L355" s="7" t="n">
        <x:f>IF(K355&gt;0,J355*1000/K355,"")</x:f>
        <x:v>152801.28400822583</x:v>
      </x:c>
      <x:c r="M355" s="5" t="inlineStr">
        <x:is>
          <x:t xml:space="preserve">epoch_csp_chip_quantity_latest</x:t>
        </x:is>
      </x:c>
      <x:c r="N355" s="5" t="inlineStr">
        <x:is>
          <x:t xml:space="preserve">Extensible long-format output: add a new accelerator row in 02b and map it in 02x_Accelerator_Catalog to extend this table.</x:t>
        </x:is>
      </x:c>
    </x:row>
    <x:row r="356">
      <x:c r="A356" s="5" t="str">
        <x:f>B356&amp;"|"&amp;C356&amp;"|"&amp;D356&amp;"|"&amp;E356&amp;"|"&amp;F356</x:f>
        <x:v>Bull|OpenAI|2029|G42|B200/B300 class</x:v>
      </x:c>
      <x:c r="B356" s="5" t="inlineStr">
        <x:is>
          <x:t xml:space="preserve">Bull</x:t>
        </x:is>
      </x:c>
      <x:c r="C356" s="5" t="inlineStr">
        <x:is>
          <x:t xml:space="preserve">OpenAI</x:t>
        </x:is>
      </x:c>
      <x:c r="D356" s="5" t="n">
        <x:v>2029</x:v>
      </x:c>
      <x:c r="E356" s="5" t="inlineStr">
        <x:is>
          <x:t xml:space="preserve">G42</x:t>
        </x:is>
      </x:c>
      <x:c r="F356" s="5" t="inlineStr">
        <x:is>
          <x:t xml:space="preserve">B200/B300 class</x:t>
        </x:is>
      </x:c>
      <x:c r="G356" s="5" t="str">
        <x:f>IFERROR(INDEX('02x_Accelerator_Catalog'!$C$2:$C$11,MATCH(F356,'02x_Accelerator_Catalog'!$B$2:$B$11,0)),"purpose_or_unbenchmarked")</x:f>
        <x:v>b200_reference</x:v>
      </x:c>
      <x:c r="H356" s="28" t="n">
        <x:f>SUMIFS('02c_AI_CSP_Normalized'!$N$2:$N$305,'02c_AI_CSP_Normalized'!$B$2:$B$305,B356,'02c_AI_CSP_Normalized'!$C$2:$C$305,C356,'02c_AI_CSP_Normalized'!$D$2:$D$305,D356,'02c_AI_CSP_Normalized'!$E$2:$E$305,E356)</x:f>
        <x:v>418.0174952287483</x:v>
      </x:c>
      <x:c r="I356" s="6" t="n">
        <x:f>SUMIFS('02b_CSP_Accelerator_Mix'!$H$2:$H$573,'02b_CSP_Accelerator_Mix'!$B$2:$B$573,B356,'02b_CSP_Accelerator_Mix'!$C$2:$C$573,E356,'02b_CSP_Accelerator_Mix'!$D$2:$D$573,D356,'02b_CSP_Accelerator_Mix'!$E$2:$E$573,F356)</x:f>
        <x:v>1</x:v>
      </x:c>
      <x:c r="J356" s="28" t="n">
        <x:f>H356*I356</x:f>
        <x:v>418.0174952287483</x:v>
      </x:c>
      <x:c r="K356" s="8" t="n">
        <x:f>IFERROR(INDEX('02x_Accelerator_Catalog'!$D$2:$D$11,MATCH(F356,'02x_Accelerator_Catalog'!$B$2:$B$11,0)),"")</x:f>
        <x:v>2.17</x:v>
      </x:c>
      <x:c r="L356" s="7" t="n">
        <x:f>IF(K356&gt;0,J356*1000/K356,"")</x:f>
        <x:v>192634.79042799462</x:v>
      </x:c>
      <x:c r="M356" s="5" t="inlineStr">
        <x:is>
          <x:t xml:space="preserve">epoch_csp_chip_quantity_latest</x:t>
        </x:is>
      </x:c>
      <x:c r="N356" s="5" t="inlineStr">
        <x:is>
          <x:t xml:space="preserve">Extensible long-format output: add a new accelerator row in 02b and map it in 02x_Accelerator_Catalog to extend this table.</x:t>
        </x:is>
      </x:c>
    </x:row>
    <x:row r="357">
      <x:c r="A357" s="5" t="str">
        <x:f>B357&amp;"|"&amp;C357&amp;"|"&amp;D357&amp;"|"&amp;E357&amp;"|"&amp;F357</x:f>
        <x:v>Grid-Constrained / Efficiency-Upside|OpenAI|2029|G42|B200/B300 class</x:v>
      </x:c>
      <x:c r="B357" s="5" t="inlineStr">
        <x:is>
          <x:t xml:space="preserve">Grid-Constrained / Efficiency-Upside</x:t>
        </x:is>
      </x:c>
      <x:c r="C357" s="5" t="inlineStr">
        <x:is>
          <x:t xml:space="preserve">OpenAI</x:t>
        </x:is>
      </x:c>
      <x:c r="D357" s="5" t="n">
        <x:v>2029</x:v>
      </x:c>
      <x:c r="E357" s="5" t="inlineStr">
        <x:is>
          <x:t xml:space="preserve">G42</x:t>
        </x:is>
      </x:c>
      <x:c r="F357" s="5" t="inlineStr">
        <x:is>
          <x:t xml:space="preserve">B200/B300 class</x:t>
        </x:is>
      </x:c>
      <x:c r="G357" s="5" t="str">
        <x:f>IFERROR(INDEX('02x_Accelerator_Catalog'!$C$2:$C$11,MATCH(F357,'02x_Accelerator_Catalog'!$B$2:$B$11,0)),"purpose_or_unbenchmarked")</x:f>
        <x:v>b200_reference</x:v>
      </x:c>
      <x:c r="H357" s="28" t="n">
        <x:f>SUMIFS('02c_AI_CSP_Normalized'!$N$2:$N$305,'02c_AI_CSP_Normalized'!$B$2:$B$305,B357,'02c_AI_CSP_Normalized'!$C$2:$C$305,C357,'02c_AI_CSP_Normalized'!$D$2:$D$305,D357,'02c_AI_CSP_Normalized'!$E$2:$E$305,E357)</x:f>
        <x:v>264.08206582832895</x:v>
      </x:c>
      <x:c r="I357" s="6" t="n">
        <x:f>SUMIFS('02b_CSP_Accelerator_Mix'!$H$2:$H$573,'02b_CSP_Accelerator_Mix'!$B$2:$B$573,B357,'02b_CSP_Accelerator_Mix'!$C$2:$C$573,E357,'02b_CSP_Accelerator_Mix'!$D$2:$D$573,D357,'02b_CSP_Accelerator_Mix'!$E$2:$E$573,F357)</x:f>
        <x:v>1</x:v>
      </x:c>
      <x:c r="J357" s="28" t="n">
        <x:f>H357*I357</x:f>
        <x:v>264.08206582832895</x:v>
      </x:c>
      <x:c r="K357" s="8" t="n">
        <x:f>IFERROR(INDEX('02x_Accelerator_Catalog'!$D$2:$D$11,MATCH(F357,'02x_Accelerator_Catalog'!$B$2:$B$11,0)),"")</x:f>
        <x:v>2.17</x:v>
      </x:c>
      <x:c r="L357" s="7" t="n">
        <x:f>IF(K357&gt;0,J357*1000/K357,"")</x:f>
        <x:v>121696.80452918385</x:v>
      </x:c>
      <x:c r="M357" s="5" t="inlineStr">
        <x:is>
          <x:t xml:space="preserve">epoch_csp_chip_quantity_latest</x:t>
        </x:is>
      </x:c>
      <x:c r="N357" s="5" t="inlineStr">
        <x:is>
          <x:t xml:space="preserve">Extensible long-format output: add a new accelerator row in 02b and map it in 02x_Accelerator_Catalog to extend this table.</x:t>
        </x:is>
      </x:c>
    </x:row>
    <x:row r="358">
      <x:c r="A358" s="5" t="str">
        <x:f>B358&amp;"|"&amp;C358&amp;"|"&amp;D358&amp;"|"&amp;E358&amp;"|"&amp;F358</x:f>
        <x:v>Bear|OpenAI|2030|G42|B200/B300 class</x:v>
      </x:c>
      <x:c r="B358" s="5" t="inlineStr">
        <x:is>
          <x:t xml:space="preserve">Bear</x:t>
        </x:is>
      </x:c>
      <x:c r="C358" s="5" t="inlineStr">
        <x:is>
          <x:t xml:space="preserve">OpenAI</x:t>
        </x:is>
      </x:c>
      <x:c r="D358" s="5" t="n">
        <x:v>2030</x:v>
      </x:c>
      <x:c r="E358" s="5" t="inlineStr">
        <x:is>
          <x:t xml:space="preserve">G42</x:t>
        </x:is>
      </x:c>
      <x:c r="F358" s="5" t="inlineStr">
        <x:is>
          <x:t xml:space="preserve">B200/B300 class</x:t>
        </x:is>
      </x:c>
      <x:c r="G358" s="5" t="str">
        <x:f>IFERROR(INDEX('02x_Accelerator_Catalog'!$C$2:$C$11,MATCH(F358,'02x_Accelerator_Catalog'!$B$2:$B$11,0)),"purpose_or_unbenchmarked")</x:f>
        <x:v>b200_reference</x:v>
      </x:c>
      <x:c r="H358" s="28" t="n">
        <x:f>SUMIFS('02c_AI_CSP_Normalized'!$N$2:$N$305,'02c_AI_CSP_Normalized'!$B$2:$B$305,B358,'02c_AI_CSP_Normalized'!$C$2:$C$305,C358,'02c_AI_CSP_Normalized'!$D$2:$D$305,D358,'02c_AI_CSP_Normalized'!$E$2:$E$305,E358)</x:f>
        <x:v>320.12034605188694</x:v>
      </x:c>
      <x:c r="I358" s="6" t="n">
        <x:f>SUMIFS('02b_CSP_Accelerator_Mix'!$H$2:$H$573,'02b_CSP_Accelerator_Mix'!$B$2:$B$573,B358,'02b_CSP_Accelerator_Mix'!$C$2:$C$573,E358,'02b_CSP_Accelerator_Mix'!$D$2:$D$573,D358,'02b_CSP_Accelerator_Mix'!$E$2:$E$573,F358)</x:f>
        <x:v>1</x:v>
      </x:c>
      <x:c r="J358" s="28" t="n">
        <x:f>H358*I358</x:f>
        <x:v>320.12034605188694</x:v>
      </x:c>
      <x:c r="K358" s="8" t="n">
        <x:f>IFERROR(INDEX('02x_Accelerator_Catalog'!$D$2:$D$11,MATCH(F358,'02x_Accelerator_Catalog'!$B$2:$B$11,0)),"")</x:f>
        <x:v>2.17</x:v>
      </x:c>
      <x:c r="L358" s="7" t="n">
        <x:f>IF(K358&gt;0,J358*1000/K358,"")</x:f>
        <x:v>147520.8967981046</x:v>
      </x:c>
      <x:c r="M358" s="5" t="inlineStr">
        <x:is>
          <x:t xml:space="preserve">epoch_csp_chip_quantity_latest</x:t>
        </x:is>
      </x:c>
      <x:c r="N358" s="5" t="inlineStr">
        <x:is>
          <x:t xml:space="preserve">Extensible long-format output: add a new accelerator row in 02b and map it in 02x_Accelerator_Catalog to extend this table.</x:t>
        </x:is>
      </x:c>
    </x:row>
    <x:row r="359">
      <x:c r="A359" s="5" t="str">
        <x:f>B359&amp;"|"&amp;C359&amp;"|"&amp;D359&amp;"|"&amp;E359&amp;"|"&amp;F359</x:f>
        <x:v>Base|OpenAI|2030|G42|B200/B300 class</x:v>
      </x:c>
      <x:c r="B359" s="5" t="inlineStr">
        <x:is>
          <x:t xml:space="preserve">Base</x:t>
        </x:is>
      </x:c>
      <x:c r="C359" s="5" t="inlineStr">
        <x:is>
          <x:t xml:space="preserve">OpenAI</x:t>
        </x:is>
      </x:c>
      <x:c r="D359" s="5" t="n">
        <x:v>2030</x:v>
      </x:c>
      <x:c r="E359" s="5" t="inlineStr">
        <x:is>
          <x:t xml:space="preserve">G42</x:t>
        </x:is>
      </x:c>
      <x:c r="F359" s="5" t="inlineStr">
        <x:is>
          <x:t xml:space="preserve">B200/B300 class</x:t>
        </x:is>
      </x:c>
      <x:c r="G359" s="5" t="str">
        <x:f>IFERROR(INDEX('02x_Accelerator_Catalog'!$C$2:$C$11,MATCH(F359,'02x_Accelerator_Catalog'!$B$2:$B$11,0)),"purpose_or_unbenchmarked")</x:f>
        <x:v>b200_reference</x:v>
      </x:c>
      <x:c r="H359" s="28" t="n">
        <x:f>SUMIFS('02c_AI_CSP_Normalized'!$N$2:$N$305,'02c_AI_CSP_Normalized'!$B$2:$B$305,B359,'02c_AI_CSP_Normalized'!$C$2:$C$305,C359,'02c_AI_CSP_Normalized'!$D$2:$D$305,D359,'02c_AI_CSP_Normalized'!$E$2:$E$305,E359)</x:f>
        <x:v>447.8010584261212</x:v>
      </x:c>
      <x:c r="I359" s="6" t="n">
        <x:f>SUMIFS('02b_CSP_Accelerator_Mix'!$H$2:$H$573,'02b_CSP_Accelerator_Mix'!$B$2:$B$573,B359,'02b_CSP_Accelerator_Mix'!$C$2:$C$573,E359,'02b_CSP_Accelerator_Mix'!$D$2:$D$573,D359,'02b_CSP_Accelerator_Mix'!$E$2:$E$573,F359)</x:f>
        <x:v>1</x:v>
      </x:c>
      <x:c r="J359" s="28" t="n">
        <x:f>H359*I359</x:f>
        <x:v>447.8010584261212</x:v>
      </x:c>
      <x:c r="K359" s="8" t="n">
        <x:f>IFERROR(INDEX('02x_Accelerator_Catalog'!$D$2:$D$11,MATCH(F359,'02x_Accelerator_Catalog'!$B$2:$B$11,0)),"")</x:f>
        <x:v>2.17</x:v>
      </x:c>
      <x:c r="L359" s="7" t="n">
        <x:f>IF(K359&gt;0,J359*1000/K359,"")</x:f>
        <x:v>206359.9347585812</x:v>
      </x:c>
      <x:c r="M359" s="5" t="inlineStr">
        <x:is>
          <x:t xml:space="preserve">epoch_csp_chip_quantity_latest</x:t>
        </x:is>
      </x:c>
      <x:c r="N359" s="5" t="inlineStr">
        <x:is>
          <x:t xml:space="preserve">Extensible long-format output: add a new accelerator row in 02b and map it in 02x_Accelerator_Catalog to extend this table.</x:t>
        </x:is>
      </x:c>
    </x:row>
    <x:row r="360">
      <x:c r="A360" s="5" t="str">
        <x:f>B360&amp;"|"&amp;C360&amp;"|"&amp;D360&amp;"|"&amp;E360&amp;"|"&amp;F360</x:f>
        <x:v>Bull|OpenAI|2030|G42|B200/B300 class</x:v>
      </x:c>
      <x:c r="B360" s="5" t="inlineStr">
        <x:is>
          <x:t xml:space="preserve">Bull</x:t>
        </x:is>
      </x:c>
      <x:c r="C360" s="5" t="inlineStr">
        <x:is>
          <x:t xml:space="preserve">OpenAI</x:t>
        </x:is>
      </x:c>
      <x:c r="D360" s="5" t="n">
        <x:v>2030</x:v>
      </x:c>
      <x:c r="E360" s="5" t="inlineStr">
        <x:is>
          <x:t xml:space="preserve">G42</x:t>
        </x:is>
      </x:c>
      <x:c r="F360" s="5" t="inlineStr">
        <x:is>
          <x:t xml:space="preserve">B200/B300 class</x:t>
        </x:is>
      </x:c>
      <x:c r="G360" s="5" t="str">
        <x:f>IFERROR(INDEX('02x_Accelerator_Catalog'!$C$2:$C$11,MATCH(F360,'02x_Accelerator_Catalog'!$B$2:$B$11,0)),"purpose_or_unbenchmarked")</x:f>
        <x:v>b200_reference</x:v>
      </x:c>
      <x:c r="H360" s="28" t="n">
        <x:f>SUMIFS('02c_AI_CSP_Normalized'!$N$2:$N$305,'02c_AI_CSP_Normalized'!$B$2:$B$305,B360,'02c_AI_CSP_Normalized'!$C$2:$C$305,C360,'02c_AI_CSP_Normalized'!$D$2:$D$305,D360,'02c_AI_CSP_Normalized'!$E$2:$E$305,E360)</x:f>
        <x:v>582.6006595090228</x:v>
      </x:c>
      <x:c r="I360" s="6" t="n">
        <x:f>SUMIFS('02b_CSP_Accelerator_Mix'!$H$2:$H$573,'02b_CSP_Accelerator_Mix'!$B$2:$B$573,B360,'02b_CSP_Accelerator_Mix'!$C$2:$C$573,E360,'02b_CSP_Accelerator_Mix'!$D$2:$D$573,D360,'02b_CSP_Accelerator_Mix'!$E$2:$E$573,F360)</x:f>
        <x:v>1</x:v>
      </x:c>
      <x:c r="J360" s="28" t="n">
        <x:f>H360*I360</x:f>
        <x:v>582.6006595090228</x:v>
      </x:c>
      <x:c r="K360" s="8" t="n">
        <x:f>IFERROR(INDEX('02x_Accelerator_Catalog'!$D$2:$D$11,MATCH(F360,'02x_Accelerator_Catalog'!$B$2:$B$11,0)),"")</x:f>
        <x:v>2.17</x:v>
      </x:c>
      <x:c r="L360" s="7" t="n">
        <x:f>IF(K360&gt;0,J360*1000/K360,"")</x:f>
        <x:v>268479.5665940197</x:v>
      </x:c>
      <x:c r="M360" s="5" t="inlineStr">
        <x:is>
          <x:t xml:space="preserve">epoch_csp_chip_quantity_latest</x:t>
        </x:is>
      </x:c>
      <x:c r="N360" s="5" t="inlineStr">
        <x:is>
          <x:t xml:space="preserve">Extensible long-format output: add a new accelerator row in 02b and map it in 02x_Accelerator_Catalog to extend this table.</x:t>
        </x:is>
      </x:c>
    </x:row>
    <x:row r="361">
      <x:c r="A361" s="5" t="str">
        <x:f>B361&amp;"|"&amp;C361&amp;"|"&amp;D361&amp;"|"&amp;E361&amp;"|"&amp;F361</x:f>
        <x:v>Grid-Constrained / Efficiency-Upside|OpenAI|2030|G42|B200/B300 class</x:v>
      </x:c>
      <x:c r="B361" s="5" t="inlineStr">
        <x:is>
          <x:t xml:space="preserve">Grid-Constrained / Efficiency-Upside</x:t>
        </x:is>
      </x:c>
      <x:c r="C361" s="5" t="inlineStr">
        <x:is>
          <x:t xml:space="preserve">OpenAI</x:t>
        </x:is>
      </x:c>
      <x:c r="D361" s="5" t="n">
        <x:v>2030</x:v>
      </x:c>
      <x:c r="E361" s="5" t="inlineStr">
        <x:is>
          <x:t xml:space="preserve">G42</x:t>
        </x:is>
      </x:c>
      <x:c r="F361" s="5" t="inlineStr">
        <x:is>
          <x:t xml:space="preserve">B200/B300 class</x:t>
        </x:is>
      </x:c>
      <x:c r="G361" s="5" t="str">
        <x:f>IFERROR(INDEX('02x_Accelerator_Catalog'!$C$2:$C$11,MATCH(F361,'02x_Accelerator_Catalog'!$B$2:$B$11,0)),"purpose_or_unbenchmarked")</x:f>
        <x:v>b200_reference</x:v>
      </x:c>
      <x:c r="H361" s="28" t="n">
        <x:f>SUMIFS('02c_AI_CSP_Normalized'!$N$2:$N$305,'02c_AI_CSP_Normalized'!$B$2:$B$305,B361,'02c_AI_CSP_Normalized'!$C$2:$C$305,C361,'02c_AI_CSP_Normalized'!$D$2:$D$305,D361,'02c_AI_CSP_Normalized'!$E$2:$E$305,E361)</x:f>
        <x:v>338.9509565883735</x:v>
      </x:c>
      <x:c r="I361" s="6" t="n">
        <x:f>SUMIFS('02b_CSP_Accelerator_Mix'!$H$2:$H$573,'02b_CSP_Accelerator_Mix'!$B$2:$B$573,B361,'02b_CSP_Accelerator_Mix'!$C$2:$C$573,E361,'02b_CSP_Accelerator_Mix'!$D$2:$D$573,D361,'02b_CSP_Accelerator_Mix'!$E$2:$E$573,F361)</x:f>
        <x:v>1</x:v>
      </x:c>
      <x:c r="J361" s="28" t="n">
        <x:f>H361*I361</x:f>
        <x:v>338.9509565883735</x:v>
      </x:c>
      <x:c r="K361" s="8" t="n">
        <x:f>IFERROR(INDEX('02x_Accelerator_Catalog'!$D$2:$D$11,MATCH(F361,'02x_Accelerator_Catalog'!$B$2:$B$11,0)),"")</x:f>
        <x:v>2.17</x:v>
      </x:c>
      <x:c r="L361" s="7" t="n">
        <x:f>IF(K361&gt;0,J361*1000/K361,"")</x:f>
        <x:v>156198.5975061629</x:v>
      </x:c>
      <x:c r="M361" s="5" t="inlineStr">
        <x:is>
          <x:t xml:space="preserve">epoch_csp_chip_quantity_latest</x:t>
        </x:is>
      </x:c>
      <x:c r="N361" s="5" t="inlineStr">
        <x:is>
          <x:t xml:space="preserve">Extensible long-format output: add a new accelerator row in 02b and map it in 02x_Accelerator_Catalog to extend this table.</x:t>
        </x:is>
      </x:c>
    </x:row>
    <x:row r="362">
      <x:c r="A362" s="5" t="str">
        <x:f>B362&amp;"|"&amp;C362&amp;"|"&amp;D362&amp;"|"&amp;E362&amp;"|"&amp;F362</x:f>
        <x:v>Bear|OpenAI|2026|Microsoft|B200/B300 class</x:v>
      </x:c>
      <x:c r="B362" s="5" t="inlineStr">
        <x:is>
          <x:t xml:space="preserve">Bear</x:t>
        </x:is>
      </x:c>
      <x:c r="C362" s="5" t="inlineStr">
        <x:is>
          <x:t xml:space="preserve">OpenAI</x:t>
        </x:is>
      </x:c>
      <x:c r="D362" s="5" t="n">
        <x:v>2026</x:v>
      </x:c>
      <x:c r="E362" s="5" t="inlineStr">
        <x:is>
          <x:t xml:space="preserve">Microsoft</x:t>
        </x:is>
      </x:c>
      <x:c r="F362" s="5" t="inlineStr">
        <x:is>
          <x:t xml:space="preserve">B200/B300 class</x:t>
        </x:is>
      </x:c>
      <x:c r="G362" s="5" t="str">
        <x:f>IFERROR(INDEX('02x_Accelerator_Catalog'!$C$2:$C$11,MATCH(F362,'02x_Accelerator_Catalog'!$B$2:$B$11,0)),"purpose_or_unbenchmarked")</x:f>
        <x:v>b200_reference</x:v>
      </x:c>
      <x:c r="H362" s="28" t="n">
        <x:f>SUMIFS('02c_AI_CSP_Normalized'!$N$2:$N$305,'02c_AI_CSP_Normalized'!$B$2:$B$305,B362,'02c_AI_CSP_Normalized'!$C$2:$C$305,C362,'02c_AI_CSP_Normalized'!$D$2:$D$305,D362,'02c_AI_CSP_Normalized'!$E$2:$E$305,E362)</x:f>
        <x:v>161.24785607275433</x:v>
      </x:c>
      <x:c r="I362" s="6" t="n">
        <x:f>SUMIFS('02b_CSP_Accelerator_Mix'!$H$2:$H$573,'02b_CSP_Accelerator_Mix'!$B$2:$B$573,B362,'02b_CSP_Accelerator_Mix'!$C$2:$C$573,E362,'02b_CSP_Accelerator_Mix'!$D$2:$D$573,D362,'02b_CSP_Accelerator_Mix'!$E$2:$E$573,F362)</x:f>
        <x:v>0.81724653</x:v>
      </x:c>
      <x:c r="J362" s="28" t="n">
        <x:f>H362*I362</x:f>
        <x:v>131.7792508453979</x:v>
      </x:c>
      <x:c r="K362" s="8" t="n">
        <x:f>IFERROR(INDEX('02x_Accelerator_Catalog'!$D$2:$D$11,MATCH(F362,'02x_Accelerator_Catalog'!$B$2:$B$11,0)),"")</x:f>
        <x:v>2.17</x:v>
      </x:c>
      <x:c r="L362" s="7" t="n">
        <x:f>IF(K362&gt;0,J362*1000/K362,"")</x:f>
        <x:v>60727.765366542815</x:v>
      </x:c>
      <x:c r="M362" s="5" t="inlineStr">
        <x:is>
          <x:t xml:space="preserve">epoch_csp_chip_quantity_latest</x:t>
        </x:is>
      </x:c>
      <x:c r="N362" s="5" t="inlineStr">
        <x:is>
          <x:t xml:space="preserve">Extensible long-format output: add a new accelerator row in 02b and map it in 02x_Accelerator_Catalog to extend this table.</x:t>
        </x:is>
      </x:c>
    </x:row>
    <x:row r="363">
      <x:c r="A363" s="5" t="str">
        <x:f>B363&amp;"|"&amp;C363&amp;"|"&amp;D363&amp;"|"&amp;E363&amp;"|"&amp;F363</x:f>
        <x:v>Bear|OpenAI|2026|Microsoft|H100/H200/A100 class</x:v>
      </x:c>
      <x:c r="B363" s="5" t="inlineStr">
        <x:is>
          <x:t xml:space="preserve">Bear</x:t>
        </x:is>
      </x:c>
      <x:c r="C363" s="5" t="inlineStr">
        <x:is>
          <x:t xml:space="preserve">OpenAI</x:t>
        </x:is>
      </x:c>
      <x:c r="D363" s="5" t="n">
        <x:v>2026</x:v>
      </x:c>
      <x:c r="E363" s="5" t="inlineStr">
        <x:is>
          <x:t xml:space="preserve">Microsoft</x:t>
        </x:is>
      </x:c>
      <x:c r="F363" s="5" t="inlineStr">
        <x:is>
          <x:t xml:space="preserve">H100/H200/A100 class</x:t>
        </x:is>
      </x:c>
      <x:c r="G363" s="5" t="str">
        <x:f>IFERROR(INDEX('02x_Accelerator_Catalog'!$C$2:$C$11,MATCH(F363,'02x_Accelerator_Catalog'!$B$2:$B$11,0)),"purpose_or_unbenchmarked")</x:f>
        <x:v>h200_reference</x:v>
      </x:c>
      <x:c r="H363" s="28" t="n">
        <x:f>SUMIFS('02c_AI_CSP_Normalized'!$N$2:$N$305,'02c_AI_CSP_Normalized'!$B$2:$B$305,B363,'02c_AI_CSP_Normalized'!$C$2:$C$305,C363,'02c_AI_CSP_Normalized'!$D$2:$D$305,D363,'02c_AI_CSP_Normalized'!$E$2:$E$305,E363)</x:f>
        <x:v>161.24785607275433</x:v>
      </x:c>
      <x:c r="I363" s="6" t="n">
        <x:f>SUMIFS('02b_CSP_Accelerator_Mix'!$H$2:$H$573,'02b_CSP_Accelerator_Mix'!$B$2:$B$573,B363,'02b_CSP_Accelerator_Mix'!$C$2:$C$573,E363,'02b_CSP_Accelerator_Mix'!$D$2:$D$573,D363,'02b_CSP_Accelerator_Mix'!$E$2:$E$573,F363)</x:f>
        <x:v>0.18275347</x:v>
      </x:c>
      <x:c r="J363" s="28" t="n">
        <x:f>H363*I363</x:f>
        <x:v>29.468605227356427</x:v>
      </x:c>
      <x:c r="K363" s="8" t="n">
        <x:f>IFERROR(INDEX('02x_Accelerator_Catalog'!$D$2:$D$11,MATCH(F363,'02x_Accelerator_Catalog'!$B$2:$B$11,0)),"")</x:f>
        <x:v>1.73</x:v>
      </x:c>
      <x:c r="L363" s="7" t="n">
        <x:f>IF(K363&gt;0,J363*1000/K363,"")</x:f>
        <x:v>17033.875853963254</x:v>
      </x:c>
      <x:c r="M363" s="5" t="inlineStr">
        <x:is>
          <x:t xml:space="preserve">epoch_csp_chip_quantity_latest</x:t>
        </x:is>
      </x:c>
      <x:c r="N363" s="5" t="inlineStr">
        <x:is>
          <x:t xml:space="preserve">Extensible long-format output: add a new accelerator row in 02b and map it in 02x_Accelerator_Catalog to extend this table.</x:t>
        </x:is>
      </x:c>
    </x:row>
    <x:row r="364">
      <x:c r="A364" s="5" t="str">
        <x:f>B364&amp;"|"&amp;C364&amp;"|"&amp;D364&amp;"|"&amp;E364&amp;"|"&amp;F364</x:f>
        <x:v>Base|OpenAI|2026|Microsoft|B200/B300 class</x:v>
      </x:c>
      <x:c r="B364" s="5" t="inlineStr">
        <x:is>
          <x:t xml:space="preserve">Base</x:t>
        </x:is>
      </x:c>
      <x:c r="C364" s="5" t="inlineStr">
        <x:is>
          <x:t xml:space="preserve">OpenAI</x:t>
        </x:is>
      </x:c>
      <x:c r="D364" s="5" t="n">
        <x:v>2026</x:v>
      </x:c>
      <x:c r="E364" s="5" t="inlineStr">
        <x:is>
          <x:t xml:space="preserve">Microsoft</x:t>
        </x:is>
      </x:c>
      <x:c r="F364" s="5" t="inlineStr">
        <x:is>
          <x:t xml:space="preserve">B200/B300 class</x:t>
        </x:is>
      </x:c>
      <x:c r="G364" s="5" t="str">
        <x:f>IFERROR(INDEX('02x_Accelerator_Catalog'!$C$2:$C$11,MATCH(F364,'02x_Accelerator_Catalog'!$B$2:$B$11,0)),"purpose_or_unbenchmarked")</x:f>
        <x:v>b200_reference</x:v>
      </x:c>
      <x:c r="H364" s="28" t="n">
        <x:f>SUMIFS('02c_AI_CSP_Normalized'!$N$2:$N$305,'02c_AI_CSP_Normalized'!$B$2:$B$305,B364,'02c_AI_CSP_Normalized'!$C$2:$C$305,C364,'02c_AI_CSP_Normalized'!$D$2:$D$305,D364,'02c_AI_CSP_Normalized'!$E$2:$E$305,E364)</x:f>
        <x:v>207.83057004932778</x:v>
      </x:c>
      <x:c r="I364" s="6" t="n">
        <x:f>SUMIFS('02b_CSP_Accelerator_Mix'!$H$2:$H$573,'02b_CSP_Accelerator_Mix'!$B$2:$B$573,B364,'02b_CSP_Accelerator_Mix'!$C$2:$C$573,E364,'02b_CSP_Accelerator_Mix'!$D$2:$D$573,D364,'02b_CSP_Accelerator_Mix'!$E$2:$E$573,F364)</x:f>
        <x:v>0.81724653</x:v>
      </x:c>
      <x:c r="J364" s="28" t="n">
        <x:f>H364*I364</x:f>
        <x:v>169.84881220073507</x:v>
      </x:c>
      <x:c r="K364" s="8" t="n">
        <x:f>IFERROR(INDEX('02x_Accelerator_Catalog'!$D$2:$D$11,MATCH(F364,'02x_Accelerator_Catalog'!$B$2:$B$11,0)),"")</x:f>
        <x:v>2.17</x:v>
      </x:c>
      <x:c r="L364" s="7" t="n">
        <x:f>IF(K364&gt;0,J364*1000/K364,"")</x:f>
        <x:v>78271.3420279885</x:v>
      </x:c>
      <x:c r="M364" s="5" t="inlineStr">
        <x:is>
          <x:t xml:space="preserve">epoch_csp_chip_quantity_latest</x:t>
        </x:is>
      </x:c>
      <x:c r="N364" s="5" t="inlineStr">
        <x:is>
          <x:t xml:space="preserve">Extensible long-format output: add a new accelerator row in 02b and map it in 02x_Accelerator_Catalog to extend this table.</x:t>
        </x:is>
      </x:c>
    </x:row>
    <x:row r="365">
      <x:c r="A365" s="5" t="str">
        <x:f>B365&amp;"|"&amp;C365&amp;"|"&amp;D365&amp;"|"&amp;E365&amp;"|"&amp;F365</x:f>
        <x:v>Base|OpenAI|2026|Microsoft|H100/H200/A100 class</x:v>
      </x:c>
      <x:c r="B365" s="5" t="inlineStr">
        <x:is>
          <x:t xml:space="preserve">Base</x:t>
        </x:is>
      </x:c>
      <x:c r="C365" s="5" t="inlineStr">
        <x:is>
          <x:t xml:space="preserve">OpenAI</x:t>
        </x:is>
      </x:c>
      <x:c r="D365" s="5" t="n">
        <x:v>2026</x:v>
      </x:c>
      <x:c r="E365" s="5" t="inlineStr">
        <x:is>
          <x:t xml:space="preserve">Microsoft</x:t>
        </x:is>
      </x:c>
      <x:c r="F365" s="5" t="inlineStr">
        <x:is>
          <x:t xml:space="preserve">H100/H200/A100 class</x:t>
        </x:is>
      </x:c>
      <x:c r="G365" s="5" t="str">
        <x:f>IFERROR(INDEX('02x_Accelerator_Catalog'!$C$2:$C$11,MATCH(F365,'02x_Accelerator_Catalog'!$B$2:$B$11,0)),"purpose_or_unbenchmarked")</x:f>
        <x:v>h200_reference</x:v>
      </x:c>
      <x:c r="H365" s="28" t="n">
        <x:f>SUMIFS('02c_AI_CSP_Normalized'!$N$2:$N$305,'02c_AI_CSP_Normalized'!$B$2:$B$305,B365,'02c_AI_CSP_Normalized'!$C$2:$C$305,C365,'02c_AI_CSP_Normalized'!$D$2:$D$305,D365,'02c_AI_CSP_Normalized'!$E$2:$E$305,E365)</x:f>
        <x:v>207.83057004932778</x:v>
      </x:c>
      <x:c r="I365" s="6" t="n">
        <x:f>SUMIFS('02b_CSP_Accelerator_Mix'!$H$2:$H$573,'02b_CSP_Accelerator_Mix'!$B$2:$B$573,B365,'02b_CSP_Accelerator_Mix'!$C$2:$C$573,E365,'02b_CSP_Accelerator_Mix'!$D$2:$D$573,D365,'02b_CSP_Accelerator_Mix'!$E$2:$E$573,F365)</x:f>
        <x:v>0.18275347</x:v>
      </x:c>
      <x:c r="J365" s="28" t="n">
        <x:f>H365*I365</x:f>
        <x:v>37.98175784859272</x:v>
      </x:c>
      <x:c r="K365" s="8" t="n">
        <x:f>IFERROR(INDEX('02x_Accelerator_Catalog'!$D$2:$D$11,MATCH(F365,'02x_Accelerator_Catalog'!$B$2:$B$11,0)),"")</x:f>
        <x:v>1.73</x:v>
      </x:c>
      <x:c r="L365" s="7" t="n">
        <x:f>IF(K365&gt;0,J365*1000/K365,"")</x:f>
        <x:v>21954.773322885965</x:v>
      </x:c>
      <x:c r="M365" s="5" t="inlineStr">
        <x:is>
          <x:t xml:space="preserve">epoch_csp_chip_quantity_latest</x:t>
        </x:is>
      </x:c>
      <x:c r="N365" s="5" t="inlineStr">
        <x:is>
          <x:t xml:space="preserve">Extensible long-format output: add a new accelerator row in 02b and map it in 02x_Accelerator_Catalog to extend this table.</x:t>
        </x:is>
      </x:c>
    </x:row>
    <x:row r="366">
      <x:c r="A366" s="5" t="str">
        <x:f>B366&amp;"|"&amp;C366&amp;"|"&amp;D366&amp;"|"&amp;E366&amp;"|"&amp;F366</x:f>
        <x:v>Bull|OpenAI|2026|Microsoft|B200/B300 class</x:v>
      </x:c>
      <x:c r="B366" s="5" t="inlineStr">
        <x:is>
          <x:t xml:space="preserve">Bull</x:t>
        </x:is>
      </x:c>
      <x:c r="C366" s="5" t="inlineStr">
        <x:is>
          <x:t xml:space="preserve">OpenAI</x:t>
        </x:is>
      </x:c>
      <x:c r="D366" s="5" t="n">
        <x:v>2026</x:v>
      </x:c>
      <x:c r="E366" s="5" t="inlineStr">
        <x:is>
          <x:t xml:space="preserve">Microsoft</x:t>
        </x:is>
      </x:c>
      <x:c r="F366" s="5" t="inlineStr">
        <x:is>
          <x:t xml:space="preserve">B200/B300 class</x:t>
        </x:is>
      </x:c>
      <x:c r="G366" s="5" t="str">
        <x:f>IFERROR(INDEX('02x_Accelerator_Catalog'!$C$2:$C$11,MATCH(F366,'02x_Accelerator_Catalog'!$B$2:$B$11,0)),"purpose_or_unbenchmarked")</x:f>
        <x:v>b200_reference</x:v>
      </x:c>
      <x:c r="H366" s="28" t="n">
        <x:f>SUMIFS('02c_AI_CSP_Normalized'!$N$2:$N$305,'02c_AI_CSP_Normalized'!$B$2:$B$305,B366,'02c_AI_CSP_Normalized'!$C$2:$C$305,C366,'02c_AI_CSP_Normalized'!$D$2:$D$305,D366,'02c_AI_CSP_Normalized'!$E$2:$E$305,E366)</x:f>
        <x:v>237.0343484269489</x:v>
      </x:c>
      <x:c r="I366" s="6" t="n">
        <x:f>SUMIFS('02b_CSP_Accelerator_Mix'!$H$2:$H$573,'02b_CSP_Accelerator_Mix'!$B$2:$B$573,B366,'02b_CSP_Accelerator_Mix'!$C$2:$C$573,E366,'02b_CSP_Accelerator_Mix'!$D$2:$D$573,D366,'02b_CSP_Accelerator_Mix'!$E$2:$E$573,F366)</x:f>
        <x:v>0.81724653</x:v>
      </x:c>
      <x:c r="J366" s="28" t="n">
        <x:f>H366*I366</x:f>
        <x:v>193.71549874273495</x:v>
      </x:c>
      <x:c r="K366" s="8" t="n">
        <x:f>IFERROR(INDEX('02x_Accelerator_Catalog'!$D$2:$D$11,MATCH(F366,'02x_Accelerator_Catalog'!$B$2:$B$11,0)),"")</x:f>
        <x:v>2.17</x:v>
      </x:c>
      <x:c r="L366" s="7" t="n">
        <x:f>IF(K366&gt;0,J366*1000/K366,"")</x:f>
        <x:v>89269.81508881795</x:v>
      </x:c>
      <x:c r="M366" s="5" t="inlineStr">
        <x:is>
          <x:t xml:space="preserve">epoch_csp_chip_quantity_latest</x:t>
        </x:is>
      </x:c>
      <x:c r="N366" s="5" t="inlineStr">
        <x:is>
          <x:t xml:space="preserve">Extensible long-format output: add a new accelerator row in 02b and map it in 02x_Accelerator_Catalog to extend this table.</x:t>
        </x:is>
      </x:c>
    </x:row>
    <x:row r="367">
      <x:c r="A367" s="5" t="str">
        <x:f>B367&amp;"|"&amp;C367&amp;"|"&amp;D367&amp;"|"&amp;E367&amp;"|"&amp;F367</x:f>
        <x:v>Bull|OpenAI|2026|Microsoft|H100/H200/A100 class</x:v>
      </x:c>
      <x:c r="B367" s="5" t="inlineStr">
        <x:is>
          <x:t xml:space="preserve">Bull</x:t>
        </x:is>
      </x:c>
      <x:c r="C367" s="5" t="inlineStr">
        <x:is>
          <x:t xml:space="preserve">OpenAI</x:t>
        </x:is>
      </x:c>
      <x:c r="D367" s="5" t="n">
        <x:v>2026</x:v>
      </x:c>
      <x:c r="E367" s="5" t="inlineStr">
        <x:is>
          <x:t xml:space="preserve">Microsoft</x:t>
        </x:is>
      </x:c>
      <x:c r="F367" s="5" t="inlineStr">
        <x:is>
          <x:t xml:space="preserve">H100/H200/A100 class</x:t>
        </x:is>
      </x:c>
      <x:c r="G367" s="5" t="str">
        <x:f>IFERROR(INDEX('02x_Accelerator_Catalog'!$C$2:$C$11,MATCH(F367,'02x_Accelerator_Catalog'!$B$2:$B$11,0)),"purpose_or_unbenchmarked")</x:f>
        <x:v>h200_reference</x:v>
      </x:c>
      <x:c r="H367" s="28" t="n">
        <x:f>SUMIFS('02c_AI_CSP_Normalized'!$N$2:$N$305,'02c_AI_CSP_Normalized'!$B$2:$B$305,B367,'02c_AI_CSP_Normalized'!$C$2:$C$305,C367,'02c_AI_CSP_Normalized'!$D$2:$D$305,D367,'02c_AI_CSP_Normalized'!$E$2:$E$305,E367)</x:f>
        <x:v>237.0343484269489</x:v>
      </x:c>
      <x:c r="I367" s="6" t="n">
        <x:f>SUMIFS('02b_CSP_Accelerator_Mix'!$H$2:$H$573,'02b_CSP_Accelerator_Mix'!$B$2:$B$573,B367,'02b_CSP_Accelerator_Mix'!$C$2:$C$573,E367,'02b_CSP_Accelerator_Mix'!$D$2:$D$573,D367,'02b_CSP_Accelerator_Mix'!$E$2:$E$573,F367)</x:f>
        <x:v>0.18275347</x:v>
      </x:c>
      <x:c r="J367" s="28" t="n">
        <x:f>H367*I367</x:f>
        <x:v>43.31884968421395</x:v>
      </x:c>
      <x:c r="K367" s="8" t="n">
        <x:f>IFERROR(INDEX('02x_Accelerator_Catalog'!$D$2:$D$11,MATCH(F367,'02x_Accelerator_Catalog'!$B$2:$B$11,0)),"")</x:f>
        <x:v>1.73</x:v>
      </x:c>
      <x:c r="L367" s="7" t="n">
        <x:f>IF(K367&gt;0,J367*1000/K367,"")</x:f>
        <x:v>25039.797505325983</x:v>
      </x:c>
      <x:c r="M367" s="5" t="inlineStr">
        <x:is>
          <x:t xml:space="preserve">epoch_csp_chip_quantity_latest</x:t>
        </x:is>
      </x:c>
      <x:c r="N367" s="5" t="inlineStr">
        <x:is>
          <x:t xml:space="preserve">Extensible long-format output: add a new accelerator row in 02b and map it in 02x_Accelerator_Catalog to extend this table.</x:t>
        </x:is>
      </x:c>
    </x:row>
    <x:row r="368">
      <x:c r="A368" s="5" t="str">
        <x:f>B368&amp;"|"&amp;C368&amp;"|"&amp;D368&amp;"|"&amp;E368&amp;"|"&amp;F368</x:f>
        <x:v>Grid-Constrained / Efficiency-Upside|OpenAI|2026|Microsoft|B200/B300 class</x:v>
      </x:c>
      <x:c r="B368" s="5" t="inlineStr">
        <x:is>
          <x:t xml:space="preserve">Grid-Constrained / Efficiency-Upside</x:t>
        </x:is>
      </x:c>
      <x:c r="C368" s="5" t="inlineStr">
        <x:is>
          <x:t xml:space="preserve">OpenAI</x:t>
        </x:is>
      </x:c>
      <x:c r="D368" s="5" t="n">
        <x:v>2026</x:v>
      </x:c>
      <x:c r="E368" s="5" t="inlineStr">
        <x:is>
          <x:t xml:space="preserve">Microsoft</x:t>
        </x:is>
      </x:c>
      <x:c r="F368" s="5" t="inlineStr">
        <x:is>
          <x:t xml:space="preserve">B200/B300 class</x:t>
        </x:is>
      </x:c>
      <x:c r="G368" s="5" t="str">
        <x:f>IFERROR(INDEX('02x_Accelerator_Catalog'!$C$2:$C$11,MATCH(F368,'02x_Accelerator_Catalog'!$B$2:$B$11,0)),"purpose_or_unbenchmarked")</x:f>
        <x:v>b200_reference</x:v>
      </x:c>
      <x:c r="H368" s="28" t="n">
        <x:f>SUMIFS('02c_AI_CSP_Normalized'!$N$2:$N$305,'02c_AI_CSP_Normalized'!$B$2:$B$305,B368,'02c_AI_CSP_Normalized'!$C$2:$C$305,C368,'02c_AI_CSP_Normalized'!$D$2:$D$305,D368,'02c_AI_CSP_Normalized'!$E$2:$E$305,E368)</x:f>
        <x:v>189.19748445869843</x:v>
      </x:c>
      <x:c r="I368" s="6" t="n">
        <x:f>SUMIFS('02b_CSP_Accelerator_Mix'!$H$2:$H$573,'02b_CSP_Accelerator_Mix'!$B$2:$B$573,B368,'02b_CSP_Accelerator_Mix'!$C$2:$C$573,E368,'02b_CSP_Accelerator_Mix'!$D$2:$D$573,D368,'02b_CSP_Accelerator_Mix'!$E$2:$E$573,F368)</x:f>
        <x:v>0.81724653</x:v>
      </x:c>
      <x:c r="J368" s="28" t="n">
        <x:f>H368*I368</x:f>
        <x:v>154.62098765860023</x:v>
      </x:c>
      <x:c r="K368" s="8" t="n">
        <x:f>IFERROR(INDEX('02x_Accelerator_Catalog'!$D$2:$D$11,MATCH(F368,'02x_Accelerator_Catalog'!$B$2:$B$11,0)),"")</x:f>
        <x:v>2.17</x:v>
      </x:c>
      <x:c r="L368" s="7" t="n">
        <x:f>IF(K368&gt;0,J368*1000/K368,"")</x:f>
        <x:v>71253.91136341025</x:v>
      </x:c>
      <x:c r="M368" s="5" t="inlineStr">
        <x:is>
          <x:t xml:space="preserve">epoch_csp_chip_quantity_latest</x:t>
        </x:is>
      </x:c>
      <x:c r="N368" s="5" t="inlineStr">
        <x:is>
          <x:t xml:space="preserve">Extensible long-format output: add a new accelerator row in 02b and map it in 02x_Accelerator_Catalog to extend this table.</x:t>
        </x:is>
      </x:c>
    </x:row>
    <x:row r="369">
      <x:c r="A369" s="5" t="str">
        <x:f>B369&amp;"|"&amp;C369&amp;"|"&amp;D369&amp;"|"&amp;E369&amp;"|"&amp;F369</x:f>
        <x:v>Grid-Constrained / Efficiency-Upside|OpenAI|2026|Microsoft|H100/H200/A100 class</x:v>
      </x:c>
      <x:c r="B369" s="5" t="inlineStr">
        <x:is>
          <x:t xml:space="preserve">Grid-Constrained / Efficiency-Upside</x:t>
        </x:is>
      </x:c>
      <x:c r="C369" s="5" t="inlineStr">
        <x:is>
          <x:t xml:space="preserve">OpenAI</x:t>
        </x:is>
      </x:c>
      <x:c r="D369" s="5" t="n">
        <x:v>2026</x:v>
      </x:c>
      <x:c r="E369" s="5" t="inlineStr">
        <x:is>
          <x:t xml:space="preserve">Microsoft</x:t>
        </x:is>
      </x:c>
      <x:c r="F369" s="5" t="inlineStr">
        <x:is>
          <x:t xml:space="preserve">H100/H200/A100 class</x:t>
        </x:is>
      </x:c>
      <x:c r="G369" s="5" t="str">
        <x:f>IFERROR(INDEX('02x_Accelerator_Catalog'!$C$2:$C$11,MATCH(F369,'02x_Accelerator_Catalog'!$B$2:$B$11,0)),"purpose_or_unbenchmarked")</x:f>
        <x:v>h200_reference</x:v>
      </x:c>
      <x:c r="H369" s="28" t="n">
        <x:f>SUMIFS('02c_AI_CSP_Normalized'!$N$2:$N$305,'02c_AI_CSP_Normalized'!$B$2:$B$305,B369,'02c_AI_CSP_Normalized'!$C$2:$C$305,C369,'02c_AI_CSP_Normalized'!$D$2:$D$305,D369,'02c_AI_CSP_Normalized'!$E$2:$E$305,E369)</x:f>
        <x:v>189.19748445869843</x:v>
      </x:c>
      <x:c r="I369" s="6" t="n">
        <x:f>SUMIFS('02b_CSP_Accelerator_Mix'!$H$2:$H$573,'02b_CSP_Accelerator_Mix'!$B$2:$B$573,B369,'02b_CSP_Accelerator_Mix'!$C$2:$C$573,E369,'02b_CSP_Accelerator_Mix'!$D$2:$D$573,D369,'02b_CSP_Accelerator_Mix'!$E$2:$E$573,F369)</x:f>
        <x:v>0.18275347</x:v>
      </x:c>
      <x:c r="J369" s="28" t="n">
        <x:f>H369*I369</x:f>
        <x:v>34.57649680009821</x:v>
      </x:c>
      <x:c r="K369" s="8" t="n">
        <x:f>IFERROR(INDEX('02x_Accelerator_Catalog'!$D$2:$D$11,MATCH(F369,'02x_Accelerator_Catalog'!$B$2:$B$11,0)),"")</x:f>
        <x:v>1.73</x:v>
      </x:c>
      <x:c r="L369" s="7" t="n">
        <x:f>IF(K369&gt;0,J369*1000/K369,"")</x:f>
        <x:v>19986.414335316884</x:v>
      </x:c>
      <x:c r="M369" s="5" t="inlineStr">
        <x:is>
          <x:t xml:space="preserve">epoch_csp_chip_quantity_latest</x:t>
        </x:is>
      </x:c>
      <x:c r="N369" s="5" t="inlineStr">
        <x:is>
          <x:t xml:space="preserve">Extensible long-format output: add a new accelerator row in 02b and map it in 02x_Accelerator_Catalog to extend this table.</x:t>
        </x:is>
      </x:c>
    </x:row>
    <x:row r="370">
      <x:c r="A370" s="5" t="str">
        <x:f>B370&amp;"|"&amp;C370&amp;"|"&amp;D370&amp;"|"&amp;E370&amp;"|"&amp;F370</x:f>
        <x:v>Bear|OpenAI|2027|Microsoft|B200/B300 class</x:v>
      </x:c>
      <x:c r="B370" s="5" t="inlineStr">
        <x:is>
          <x:t xml:space="preserve">Bear</x:t>
        </x:is>
      </x:c>
      <x:c r="C370" s="5" t="inlineStr">
        <x:is>
          <x:t xml:space="preserve">OpenAI</x:t>
        </x:is>
      </x:c>
      <x:c r="D370" s="5" t="n">
        <x:v>2027</x:v>
      </x:c>
      <x:c r="E370" s="5" t="inlineStr">
        <x:is>
          <x:t xml:space="preserve">Microsoft</x:t>
        </x:is>
      </x:c>
      <x:c r="F370" s="5" t="inlineStr">
        <x:is>
          <x:t xml:space="preserve">B200/B300 class</x:t>
        </x:is>
      </x:c>
      <x:c r="G370" s="5" t="str">
        <x:f>IFERROR(INDEX('02x_Accelerator_Catalog'!$C$2:$C$11,MATCH(F370,'02x_Accelerator_Catalog'!$B$2:$B$11,0)),"purpose_or_unbenchmarked")</x:f>
        <x:v>b200_reference</x:v>
      </x:c>
      <x:c r="H370" s="28" t="n">
        <x:f>SUMIFS('02c_AI_CSP_Normalized'!$N$2:$N$305,'02c_AI_CSP_Normalized'!$B$2:$B$305,B370,'02c_AI_CSP_Normalized'!$C$2:$C$305,C370,'02c_AI_CSP_Normalized'!$D$2:$D$305,D370,'02c_AI_CSP_Normalized'!$E$2:$E$305,E370)</x:f>
        <x:v>317.6471058963655</x:v>
      </x:c>
      <x:c r="I370" s="6" t="n">
        <x:f>SUMIFS('02b_CSP_Accelerator_Mix'!$H$2:$H$573,'02b_CSP_Accelerator_Mix'!$B$2:$B$573,B370,'02b_CSP_Accelerator_Mix'!$C$2:$C$573,E370,'02b_CSP_Accelerator_Mix'!$D$2:$D$573,D370,'02b_CSP_Accelerator_Mix'!$E$2:$E$573,F370)</x:f>
        <x:v>0.85219119</x:v>
      </x:c>
      <x:c r="J370" s="28" t="n">
        <x:f>H370*I370</x:f>
        <x:v>270.69606517387973</x:v>
      </x:c>
      <x:c r="K370" s="8" t="n">
        <x:f>IFERROR(INDEX('02x_Accelerator_Catalog'!$D$2:$D$11,MATCH(F370,'02x_Accelerator_Catalog'!$B$2:$B$11,0)),"")</x:f>
        <x:v>2.17</x:v>
      </x:c>
      <x:c r="L370" s="7" t="n">
        <x:f>IF(K370&gt;0,J370*1000/K370,"")</x:f>
        <x:v>124744.73049487546</x:v>
      </x:c>
      <x:c r="M370" s="5" t="inlineStr">
        <x:is>
          <x:t xml:space="preserve">epoch_csp_chip_quantity_latest</x:t>
        </x:is>
      </x:c>
      <x:c r="N370" s="5" t="inlineStr">
        <x:is>
          <x:t xml:space="preserve">Extensible long-format output: add a new accelerator row in 02b and map it in 02x_Accelerator_Catalog to extend this table.</x:t>
        </x:is>
      </x:c>
    </x:row>
    <x:row r="371">
      <x:c r="A371" s="5" t="str">
        <x:f>B371&amp;"|"&amp;C371&amp;"|"&amp;D371&amp;"|"&amp;E371&amp;"|"&amp;F371</x:f>
        <x:v>Bear|OpenAI|2027|Microsoft|H100/H200/A100 class</x:v>
      </x:c>
      <x:c r="B371" s="5" t="inlineStr">
        <x:is>
          <x:t xml:space="preserve">Bear</x:t>
        </x:is>
      </x:c>
      <x:c r="C371" s="5" t="inlineStr">
        <x:is>
          <x:t xml:space="preserve">OpenAI</x:t>
        </x:is>
      </x:c>
      <x:c r="D371" s="5" t="n">
        <x:v>2027</x:v>
      </x:c>
      <x:c r="E371" s="5" t="inlineStr">
        <x:is>
          <x:t xml:space="preserve">Microsoft</x:t>
        </x:is>
      </x:c>
      <x:c r="F371" s="5" t="inlineStr">
        <x:is>
          <x:t xml:space="preserve">H100/H200/A100 class</x:t>
        </x:is>
      </x:c>
      <x:c r="G371" s="5" t="str">
        <x:f>IFERROR(INDEX('02x_Accelerator_Catalog'!$C$2:$C$11,MATCH(F371,'02x_Accelerator_Catalog'!$B$2:$B$11,0)),"purpose_or_unbenchmarked")</x:f>
        <x:v>h200_reference</x:v>
      </x:c>
      <x:c r="H371" s="28" t="n">
        <x:f>SUMIFS('02c_AI_CSP_Normalized'!$N$2:$N$305,'02c_AI_CSP_Normalized'!$B$2:$B$305,B371,'02c_AI_CSP_Normalized'!$C$2:$C$305,C371,'02c_AI_CSP_Normalized'!$D$2:$D$305,D371,'02c_AI_CSP_Normalized'!$E$2:$E$305,E371)</x:f>
        <x:v>317.6471058963655</x:v>
      </x:c>
      <x:c r="I371" s="6" t="n">
        <x:f>SUMIFS('02b_CSP_Accelerator_Mix'!$H$2:$H$573,'02b_CSP_Accelerator_Mix'!$B$2:$B$573,B371,'02b_CSP_Accelerator_Mix'!$C$2:$C$573,E371,'02b_CSP_Accelerator_Mix'!$D$2:$D$573,D371,'02b_CSP_Accelerator_Mix'!$E$2:$E$573,F371)</x:f>
        <x:v>0.14780881</x:v>
      </x:c>
      <x:c r="J371" s="28" t="n">
        <x:f>H371*I371</x:f>
        <x:v>46.95104072248577</x:v>
      </x:c>
      <x:c r="K371" s="8" t="n">
        <x:f>IFERROR(INDEX('02x_Accelerator_Catalog'!$D$2:$D$11,MATCH(F371,'02x_Accelerator_Catalog'!$B$2:$B$11,0)),"")</x:f>
        <x:v>1.73</x:v>
      </x:c>
      <x:c r="L371" s="7" t="n">
        <x:f>IF(K371&gt;0,J371*1000/K371,"")</x:f>
        <x:v>27139.32989739062</x:v>
      </x:c>
      <x:c r="M371" s="5" t="inlineStr">
        <x:is>
          <x:t xml:space="preserve">epoch_csp_chip_quantity_latest</x:t>
        </x:is>
      </x:c>
      <x:c r="N371" s="5" t="inlineStr">
        <x:is>
          <x:t xml:space="preserve">Extensible long-format output: add a new accelerator row in 02b and map it in 02x_Accelerator_Catalog to extend this table.</x:t>
        </x:is>
      </x:c>
    </x:row>
    <x:row r="372">
      <x:c r="A372" s="5" t="str">
        <x:f>B372&amp;"|"&amp;C372&amp;"|"&amp;D372&amp;"|"&amp;E372&amp;"|"&amp;F372</x:f>
        <x:v>Base|OpenAI|2027|Microsoft|B200/B300 class</x:v>
      </x:c>
      <x:c r="B372" s="5" t="inlineStr">
        <x:is>
          <x:t xml:space="preserve">Base</x:t>
        </x:is>
      </x:c>
      <x:c r="C372" s="5" t="inlineStr">
        <x:is>
          <x:t xml:space="preserve">OpenAI</x:t>
        </x:is>
      </x:c>
      <x:c r="D372" s="5" t="n">
        <x:v>2027</x:v>
      </x:c>
      <x:c r="E372" s="5" t="inlineStr">
        <x:is>
          <x:t xml:space="preserve">Microsoft</x:t>
        </x:is>
      </x:c>
      <x:c r="F372" s="5" t="inlineStr">
        <x:is>
          <x:t xml:space="preserve">B200/B300 class</x:t>
        </x:is>
      </x:c>
      <x:c r="G372" s="5" t="str">
        <x:f>IFERROR(INDEX('02x_Accelerator_Catalog'!$C$2:$C$11,MATCH(F372,'02x_Accelerator_Catalog'!$B$2:$B$11,0)),"purpose_or_unbenchmarked")</x:f>
        <x:v>b200_reference</x:v>
      </x:c>
      <x:c r="H372" s="28" t="n">
        <x:f>SUMIFS('02c_AI_CSP_Normalized'!$N$2:$N$305,'02c_AI_CSP_Normalized'!$B$2:$B$305,B372,'02c_AI_CSP_Normalized'!$C$2:$C$305,C372,'02c_AI_CSP_Normalized'!$D$2:$D$305,D372,'02c_AI_CSP_Normalized'!$E$2:$E$305,E372)</x:f>
        <x:v>417.25953833918913</x:v>
      </x:c>
      <x:c r="I372" s="6" t="n">
        <x:f>SUMIFS('02b_CSP_Accelerator_Mix'!$H$2:$H$573,'02b_CSP_Accelerator_Mix'!$B$2:$B$573,B372,'02b_CSP_Accelerator_Mix'!$C$2:$C$573,E372,'02b_CSP_Accelerator_Mix'!$D$2:$D$573,D372,'02b_CSP_Accelerator_Mix'!$E$2:$E$573,F372)</x:f>
        <x:v>0.85219119</x:v>
      </x:c>
      <x:c r="J372" s="28" t="n">
        <x:f>H372*I372</x:f>
        <x:v>355.5849025161242</x:v>
      </x:c>
      <x:c r="K372" s="8" t="n">
        <x:f>IFERROR(INDEX('02x_Accelerator_Catalog'!$D$2:$D$11,MATCH(F372,'02x_Accelerator_Catalog'!$B$2:$B$11,0)),"")</x:f>
        <x:v>2.17</x:v>
      </x:c>
      <x:c r="L372" s="7" t="n">
        <x:f>IF(K372&gt;0,J372*1000/K372,"")</x:f>
        <x:v>163864.0103760941</x:v>
      </x:c>
      <x:c r="M372" s="5" t="inlineStr">
        <x:is>
          <x:t xml:space="preserve">epoch_csp_chip_quantity_latest</x:t>
        </x:is>
      </x:c>
      <x:c r="N372" s="5" t="inlineStr">
        <x:is>
          <x:t xml:space="preserve">Extensible long-format output: add a new accelerator row in 02b and map it in 02x_Accelerator_Catalog to extend this table.</x:t>
        </x:is>
      </x:c>
    </x:row>
    <x:row r="373">
      <x:c r="A373" s="5" t="str">
        <x:f>B373&amp;"|"&amp;C373&amp;"|"&amp;D373&amp;"|"&amp;E373&amp;"|"&amp;F373</x:f>
        <x:v>Base|OpenAI|2027|Microsoft|H100/H200/A100 class</x:v>
      </x:c>
      <x:c r="B373" s="5" t="inlineStr">
        <x:is>
          <x:t xml:space="preserve">Base</x:t>
        </x:is>
      </x:c>
      <x:c r="C373" s="5" t="inlineStr">
        <x:is>
          <x:t xml:space="preserve">OpenAI</x:t>
        </x:is>
      </x:c>
      <x:c r="D373" s="5" t="n">
        <x:v>2027</x:v>
      </x:c>
      <x:c r="E373" s="5" t="inlineStr">
        <x:is>
          <x:t xml:space="preserve">Microsoft</x:t>
        </x:is>
      </x:c>
      <x:c r="F373" s="5" t="inlineStr">
        <x:is>
          <x:t xml:space="preserve">H100/H200/A100 class</x:t>
        </x:is>
      </x:c>
      <x:c r="G373" s="5" t="str">
        <x:f>IFERROR(INDEX('02x_Accelerator_Catalog'!$C$2:$C$11,MATCH(F373,'02x_Accelerator_Catalog'!$B$2:$B$11,0)),"purpose_or_unbenchmarked")</x:f>
        <x:v>h200_reference</x:v>
      </x:c>
      <x:c r="H373" s="28" t="n">
        <x:f>SUMIFS('02c_AI_CSP_Normalized'!$N$2:$N$305,'02c_AI_CSP_Normalized'!$B$2:$B$305,B373,'02c_AI_CSP_Normalized'!$C$2:$C$305,C373,'02c_AI_CSP_Normalized'!$D$2:$D$305,D373,'02c_AI_CSP_Normalized'!$E$2:$E$305,E373)</x:f>
        <x:v>417.25953833918913</x:v>
      </x:c>
      <x:c r="I373" s="6" t="n">
        <x:f>SUMIFS('02b_CSP_Accelerator_Mix'!$H$2:$H$573,'02b_CSP_Accelerator_Mix'!$B$2:$B$573,B373,'02b_CSP_Accelerator_Mix'!$C$2:$C$573,E373,'02b_CSP_Accelerator_Mix'!$D$2:$D$573,D373,'02b_CSP_Accelerator_Mix'!$E$2:$E$573,F373)</x:f>
        <x:v>0.14780881</x:v>
      </x:c>
      <x:c r="J373" s="28" t="n">
        <x:f>H373*I373</x:f>
        <x:v>61.674635823064925</x:v>
      </x:c>
      <x:c r="K373" s="8" t="n">
        <x:f>IFERROR(INDEX('02x_Accelerator_Catalog'!$D$2:$D$11,MATCH(F373,'02x_Accelerator_Catalog'!$B$2:$B$11,0)),"")</x:f>
        <x:v>1.73</x:v>
      </x:c>
      <x:c r="L373" s="7" t="n">
        <x:f>IF(K373&gt;0,J373*1000/K373,"")</x:f>
        <x:v>35650.07851044215</x:v>
      </x:c>
      <x:c r="M373" s="5" t="inlineStr">
        <x:is>
          <x:t xml:space="preserve">epoch_csp_chip_quantity_latest</x:t>
        </x:is>
      </x:c>
      <x:c r="N373" s="5" t="inlineStr">
        <x:is>
          <x:t xml:space="preserve">Extensible long-format output: add a new accelerator row in 02b and map it in 02x_Accelerator_Catalog to extend this table.</x:t>
        </x:is>
      </x:c>
    </x:row>
    <x:row r="374">
      <x:c r="A374" s="5" t="str">
        <x:f>B374&amp;"|"&amp;C374&amp;"|"&amp;D374&amp;"|"&amp;E374&amp;"|"&amp;F374</x:f>
        <x:v>Bull|OpenAI|2027|Microsoft|B200/B300 class</x:v>
      </x:c>
      <x:c r="B374" s="5" t="inlineStr">
        <x:is>
          <x:t xml:space="preserve">Bull</x:t>
        </x:is>
      </x:c>
      <x:c r="C374" s="5" t="inlineStr">
        <x:is>
          <x:t xml:space="preserve">OpenAI</x:t>
        </x:is>
      </x:c>
      <x:c r="D374" s="5" t="n">
        <x:v>2027</x:v>
      </x:c>
      <x:c r="E374" s="5" t="inlineStr">
        <x:is>
          <x:t xml:space="preserve">Microsoft</x:t>
        </x:is>
      </x:c>
      <x:c r="F374" s="5" t="inlineStr">
        <x:is>
          <x:t xml:space="preserve">B200/B300 class</x:t>
        </x:is>
      </x:c>
      <x:c r="G374" s="5" t="str">
        <x:f>IFERROR(INDEX('02x_Accelerator_Catalog'!$C$2:$C$11,MATCH(F374,'02x_Accelerator_Catalog'!$B$2:$B$11,0)),"purpose_or_unbenchmarked")</x:f>
        <x:v>b200_reference</x:v>
      </x:c>
      <x:c r="H374" s="28" t="n">
        <x:f>SUMIFS('02c_AI_CSP_Normalized'!$N$2:$N$305,'02c_AI_CSP_Normalized'!$B$2:$B$305,B374,'02c_AI_CSP_Normalized'!$C$2:$C$305,C374,'02c_AI_CSP_Normalized'!$D$2:$D$305,D374,'02c_AI_CSP_Normalized'!$E$2:$E$305,E374)</x:f>
        <x:v>493.275981001288</x:v>
      </x:c>
      <x:c r="I374" s="6" t="n">
        <x:f>SUMIFS('02b_CSP_Accelerator_Mix'!$H$2:$H$573,'02b_CSP_Accelerator_Mix'!$B$2:$B$573,B374,'02b_CSP_Accelerator_Mix'!$C$2:$C$573,E374,'02b_CSP_Accelerator_Mix'!$D$2:$D$573,D374,'02b_CSP_Accelerator_Mix'!$E$2:$E$573,F374)</x:f>
        <x:v>0.85219119</x:v>
      </x:c>
      <x:c r="J374" s="28" t="n">
        <x:f>H374*I374</x:f>
        <x:v>420.36544524790503</x:v>
      </x:c>
      <x:c r="K374" s="8" t="n">
        <x:f>IFERROR(INDEX('02x_Accelerator_Catalog'!$D$2:$D$11,MATCH(F374,'02x_Accelerator_Catalog'!$B$2:$B$11,0)),"")</x:f>
        <x:v>2.17</x:v>
      </x:c>
      <x:c r="L374" s="7" t="n">
        <x:f>IF(K374&gt;0,J374*1000/K374,"")</x:f>
        <x:v>193716.79504511753</x:v>
      </x:c>
      <x:c r="M374" s="5" t="inlineStr">
        <x:is>
          <x:t xml:space="preserve">epoch_csp_chip_quantity_latest</x:t>
        </x:is>
      </x:c>
      <x:c r="N374" s="5" t="inlineStr">
        <x:is>
          <x:t xml:space="preserve">Extensible long-format output: add a new accelerator row in 02b and map it in 02x_Accelerator_Catalog to extend this table.</x:t>
        </x:is>
      </x:c>
    </x:row>
    <x:row r="375">
      <x:c r="A375" s="5" t="str">
        <x:f>B375&amp;"|"&amp;C375&amp;"|"&amp;D375&amp;"|"&amp;E375&amp;"|"&amp;F375</x:f>
        <x:v>Bull|OpenAI|2027|Microsoft|H100/H200/A100 class</x:v>
      </x:c>
      <x:c r="B375" s="5" t="inlineStr">
        <x:is>
          <x:t xml:space="preserve">Bull</x:t>
        </x:is>
      </x:c>
      <x:c r="C375" s="5" t="inlineStr">
        <x:is>
          <x:t xml:space="preserve">OpenAI</x:t>
        </x:is>
      </x:c>
      <x:c r="D375" s="5" t="n">
        <x:v>2027</x:v>
      </x:c>
      <x:c r="E375" s="5" t="inlineStr">
        <x:is>
          <x:t xml:space="preserve">Microsoft</x:t>
        </x:is>
      </x:c>
      <x:c r="F375" s="5" t="inlineStr">
        <x:is>
          <x:t xml:space="preserve">H100/H200/A100 class</x:t>
        </x:is>
      </x:c>
      <x:c r="G375" s="5" t="str">
        <x:f>IFERROR(INDEX('02x_Accelerator_Catalog'!$C$2:$C$11,MATCH(F375,'02x_Accelerator_Catalog'!$B$2:$B$11,0)),"purpose_or_unbenchmarked")</x:f>
        <x:v>h200_reference</x:v>
      </x:c>
      <x:c r="H375" s="28" t="n">
        <x:f>SUMIFS('02c_AI_CSP_Normalized'!$N$2:$N$305,'02c_AI_CSP_Normalized'!$B$2:$B$305,B375,'02c_AI_CSP_Normalized'!$C$2:$C$305,C375,'02c_AI_CSP_Normalized'!$D$2:$D$305,D375,'02c_AI_CSP_Normalized'!$E$2:$E$305,E375)</x:f>
        <x:v>493.275981001288</x:v>
      </x:c>
      <x:c r="I375" s="6" t="n">
        <x:f>SUMIFS('02b_CSP_Accelerator_Mix'!$H$2:$H$573,'02b_CSP_Accelerator_Mix'!$B$2:$B$573,B375,'02b_CSP_Accelerator_Mix'!$C$2:$C$573,E375,'02b_CSP_Accelerator_Mix'!$D$2:$D$573,D375,'02b_CSP_Accelerator_Mix'!$E$2:$E$573,F375)</x:f>
        <x:v>0.14780881</x:v>
      </x:c>
      <x:c r="J375" s="28" t="n">
        <x:f>H375*I375</x:f>
        <x:v>72.910535753383</x:v>
      </x:c>
      <x:c r="K375" s="8" t="n">
        <x:f>IFERROR(INDEX('02x_Accelerator_Catalog'!$D$2:$D$11,MATCH(F375,'02x_Accelerator_Catalog'!$B$2:$B$11,0)),"")</x:f>
        <x:v>1.73</x:v>
      </x:c>
      <x:c r="L375" s="7" t="n">
        <x:f>IF(K375&gt;0,J375*1000/K375,"")</x:f>
        <x:v>42144.81835455664</x:v>
      </x:c>
      <x:c r="M375" s="5" t="inlineStr">
        <x:is>
          <x:t xml:space="preserve">epoch_csp_chip_quantity_latest</x:t>
        </x:is>
      </x:c>
      <x:c r="N375" s="5" t="inlineStr">
        <x:is>
          <x:t xml:space="preserve">Extensible long-format output: add a new accelerator row in 02b and map it in 02x_Accelerator_Catalog to extend this table.</x:t>
        </x:is>
      </x:c>
    </x:row>
    <x:row r="376">
      <x:c r="A376" s="5" t="str">
        <x:f>B376&amp;"|"&amp;C376&amp;"|"&amp;D376&amp;"|"&amp;E376&amp;"|"&amp;F376</x:f>
        <x:v>Grid-Constrained / Efficiency-Upside|OpenAI|2027|Microsoft|B200/B300 class</x:v>
      </x:c>
      <x:c r="B376" s="5" t="inlineStr">
        <x:is>
          <x:t xml:space="preserve">Grid-Constrained / Efficiency-Upside</x:t>
        </x:is>
      </x:c>
      <x:c r="C376" s="5" t="inlineStr">
        <x:is>
          <x:t xml:space="preserve">OpenAI</x:t>
        </x:is>
      </x:c>
      <x:c r="D376" s="5" t="n">
        <x:v>2027</x:v>
      </x:c>
      <x:c r="E376" s="5" t="inlineStr">
        <x:is>
          <x:t xml:space="preserve">Microsoft</x:t>
        </x:is>
      </x:c>
      <x:c r="F376" s="5" t="inlineStr">
        <x:is>
          <x:t xml:space="preserve">B200/B300 class</x:t>
        </x:is>
      </x:c>
      <x:c r="G376" s="5" t="str">
        <x:f>IFERROR(INDEX('02x_Accelerator_Catalog'!$C$2:$C$11,MATCH(F376,'02x_Accelerator_Catalog'!$B$2:$B$11,0)),"purpose_or_unbenchmarked")</x:f>
        <x:v>b200_reference</x:v>
      </x:c>
      <x:c r="H376" s="28" t="n">
        <x:f>SUMIFS('02c_AI_CSP_Normalized'!$N$2:$N$305,'02c_AI_CSP_Normalized'!$B$2:$B$305,B376,'02c_AI_CSP_Normalized'!$C$2:$C$305,C376,'02c_AI_CSP_Normalized'!$D$2:$D$305,D376,'02c_AI_CSP_Normalized'!$E$2:$E$305,E376)</x:f>
        <x:v>364.4066627450606</x:v>
      </x:c>
      <x:c r="I376" s="6" t="n">
        <x:f>SUMIFS('02b_CSP_Accelerator_Mix'!$H$2:$H$573,'02b_CSP_Accelerator_Mix'!$B$2:$B$573,B376,'02b_CSP_Accelerator_Mix'!$C$2:$C$573,E376,'02b_CSP_Accelerator_Mix'!$D$2:$D$573,D376,'02b_CSP_Accelerator_Mix'!$E$2:$E$573,F376)</x:f>
        <x:v>0.85219119</x:v>
      </x:c>
      <x:c r="J376" s="28" t="n">
        <x:f>H376*I376</x:f>
        <x:v>310.54414756864185</x:v>
      </x:c>
      <x:c r="K376" s="8" t="n">
        <x:f>IFERROR(INDEX('02x_Accelerator_Catalog'!$D$2:$D$11,MATCH(F376,'02x_Accelerator_Catalog'!$B$2:$B$11,0)),"")</x:f>
        <x:v>2.17</x:v>
      </x:c>
      <x:c r="L376" s="7" t="n">
        <x:f>IF(K376&gt;0,J376*1000/K376,"")</x:f>
        <x:v>143107.90210536492</x:v>
      </x:c>
      <x:c r="M376" s="5" t="inlineStr">
        <x:is>
          <x:t xml:space="preserve">epoch_csp_chip_quantity_latest</x:t>
        </x:is>
      </x:c>
      <x:c r="N376" s="5" t="inlineStr">
        <x:is>
          <x:t xml:space="preserve">Extensible long-format output: add a new accelerator row in 02b and map it in 02x_Accelerator_Catalog to extend this table.</x:t>
        </x:is>
      </x:c>
    </x:row>
    <x:row r="377">
      <x:c r="A377" s="5" t="str">
        <x:f>B377&amp;"|"&amp;C377&amp;"|"&amp;D377&amp;"|"&amp;E377&amp;"|"&amp;F377</x:f>
        <x:v>Grid-Constrained / Efficiency-Upside|OpenAI|2027|Microsoft|H100/H200/A100 class</x:v>
      </x:c>
      <x:c r="B377" s="5" t="inlineStr">
        <x:is>
          <x:t xml:space="preserve">Grid-Constrained / Efficiency-Upside</x:t>
        </x:is>
      </x:c>
      <x:c r="C377" s="5" t="inlineStr">
        <x:is>
          <x:t xml:space="preserve">OpenAI</x:t>
        </x:is>
      </x:c>
      <x:c r="D377" s="5" t="n">
        <x:v>2027</x:v>
      </x:c>
      <x:c r="E377" s="5" t="inlineStr">
        <x:is>
          <x:t xml:space="preserve">Microsoft</x:t>
        </x:is>
      </x:c>
      <x:c r="F377" s="5" t="inlineStr">
        <x:is>
          <x:t xml:space="preserve">H100/H200/A100 class</x:t>
        </x:is>
      </x:c>
      <x:c r="G377" s="5" t="str">
        <x:f>IFERROR(INDEX('02x_Accelerator_Catalog'!$C$2:$C$11,MATCH(F377,'02x_Accelerator_Catalog'!$B$2:$B$11,0)),"purpose_or_unbenchmarked")</x:f>
        <x:v>h200_reference</x:v>
      </x:c>
      <x:c r="H377" s="28" t="n">
        <x:f>SUMIFS('02c_AI_CSP_Normalized'!$N$2:$N$305,'02c_AI_CSP_Normalized'!$B$2:$B$305,B377,'02c_AI_CSP_Normalized'!$C$2:$C$305,C377,'02c_AI_CSP_Normalized'!$D$2:$D$305,D377,'02c_AI_CSP_Normalized'!$E$2:$E$305,E377)</x:f>
        <x:v>364.4066627450606</x:v>
      </x:c>
      <x:c r="I377" s="6" t="n">
        <x:f>SUMIFS('02b_CSP_Accelerator_Mix'!$H$2:$H$573,'02b_CSP_Accelerator_Mix'!$B$2:$B$573,B377,'02b_CSP_Accelerator_Mix'!$C$2:$C$573,E377,'02b_CSP_Accelerator_Mix'!$D$2:$D$573,D377,'02b_CSP_Accelerator_Mix'!$E$2:$E$573,F377)</x:f>
        <x:v>0.14780881</x:v>
      </x:c>
      <x:c r="J377" s="28" t="n">
        <x:f>H377*I377</x:f>
        <x:v>53.862515176418746</x:v>
      </x:c>
      <x:c r="K377" s="8" t="n">
        <x:f>IFERROR(INDEX('02x_Accelerator_Catalog'!$D$2:$D$11,MATCH(F377,'02x_Accelerator_Catalog'!$B$2:$B$11,0)),"")</x:f>
        <x:v>1.73</x:v>
      </x:c>
      <x:c r="L377" s="7" t="n">
        <x:f>IF(K377&gt;0,J377*1000/K377,"")</x:f>
        <x:v>31134.4018360802</x:v>
      </x:c>
      <x:c r="M377" s="5" t="inlineStr">
        <x:is>
          <x:t xml:space="preserve">epoch_csp_chip_quantity_latest</x:t>
        </x:is>
      </x:c>
      <x:c r="N377" s="5" t="inlineStr">
        <x:is>
          <x:t xml:space="preserve">Extensible long-format output: add a new accelerator row in 02b and map it in 02x_Accelerator_Catalog to extend this table.</x:t>
        </x:is>
      </x:c>
    </x:row>
    <x:row r="378">
      <x:c r="A378" s="5" t="str">
        <x:f>B378&amp;"|"&amp;C378&amp;"|"&amp;D378&amp;"|"&amp;E378&amp;"|"&amp;F378</x:f>
        <x:v>Bear|OpenAI|2028|Microsoft|B200/B300 class</x:v>
      </x:c>
      <x:c r="B378" s="5" t="inlineStr">
        <x:is>
          <x:t xml:space="preserve">Bear</x:t>
        </x:is>
      </x:c>
      <x:c r="C378" s="5" t="inlineStr">
        <x:is>
          <x:t xml:space="preserve">OpenAI</x:t>
        </x:is>
      </x:c>
      <x:c r="D378" s="5" t="n">
        <x:v>2028</x:v>
      </x:c>
      <x:c r="E378" s="5" t="inlineStr">
        <x:is>
          <x:t xml:space="preserve">Microsoft</x:t>
        </x:is>
      </x:c>
      <x:c r="F378" s="5" t="inlineStr">
        <x:is>
          <x:t xml:space="preserve">B200/B300 class</x:t>
        </x:is>
      </x:c>
      <x:c r="G378" s="5" t="str">
        <x:f>IFERROR(INDEX('02x_Accelerator_Catalog'!$C$2:$C$11,MATCH(F378,'02x_Accelerator_Catalog'!$B$2:$B$11,0)),"purpose_or_unbenchmarked")</x:f>
        <x:v>b200_reference</x:v>
      </x:c>
      <x:c r="H378" s="28" t="n">
        <x:f>SUMIFS('02c_AI_CSP_Normalized'!$N$2:$N$305,'02c_AI_CSP_Normalized'!$B$2:$B$305,B378,'02c_AI_CSP_Normalized'!$C$2:$C$305,C378,'02c_AI_CSP_Normalized'!$D$2:$D$305,D378,'02c_AI_CSP_Normalized'!$E$2:$E$305,E378)</x:f>
        <x:v>306.43414558889276</x:v>
      </x:c>
      <x:c r="I378" s="6" t="n">
        <x:f>SUMIFS('02b_CSP_Accelerator_Mix'!$H$2:$H$573,'02b_CSP_Accelerator_Mix'!$B$2:$B$573,B378,'02b_CSP_Accelerator_Mix'!$C$2:$C$573,E378,'02b_CSP_Accelerator_Mix'!$D$2:$D$573,D378,'02b_CSP_Accelerator_Mix'!$E$2:$E$573,F378)</x:f>
        <x:v>0.94226297</x:v>
      </x:c>
      <x:c r="J378" s="28" t="n">
        <x:f>H378*I378</x:f>
        <x:v>288.7415481320025</x:v>
      </x:c>
      <x:c r="K378" s="8" t="n">
        <x:f>IFERROR(INDEX('02x_Accelerator_Catalog'!$D$2:$D$11,MATCH(F378,'02x_Accelerator_Catalog'!$B$2:$B$11,0)),"")</x:f>
        <x:v>2.17</x:v>
      </x:c>
      <x:c r="L378" s="7" t="n">
        <x:f>IF(K378&gt;0,J378*1000/K378,"")</x:f>
        <x:v>133060.62125898732</x:v>
      </x:c>
      <x:c r="M378" s="5" t="inlineStr">
        <x:is>
          <x:t xml:space="preserve">epoch_csp_chip_quantity_latest</x:t>
        </x:is>
      </x:c>
      <x:c r="N378" s="5" t="inlineStr">
        <x:is>
          <x:t xml:space="preserve">Extensible long-format output: add a new accelerator row in 02b and map it in 02x_Accelerator_Catalog to extend this table.</x:t>
        </x:is>
      </x:c>
    </x:row>
    <x:row r="379">
      <x:c r="A379" s="5" t="str">
        <x:f>B379&amp;"|"&amp;C379&amp;"|"&amp;D379&amp;"|"&amp;E379&amp;"|"&amp;F379</x:f>
        <x:v>Bear|OpenAI|2028|Microsoft|H100/H200/A100 class</x:v>
      </x:c>
      <x:c r="B379" s="5" t="inlineStr">
        <x:is>
          <x:t xml:space="preserve">Bear</x:t>
        </x:is>
      </x:c>
      <x:c r="C379" s="5" t="inlineStr">
        <x:is>
          <x:t xml:space="preserve">OpenAI</x:t>
        </x:is>
      </x:c>
      <x:c r="D379" s="5" t="n">
        <x:v>2028</x:v>
      </x:c>
      <x:c r="E379" s="5" t="inlineStr">
        <x:is>
          <x:t xml:space="preserve">Microsoft</x:t>
        </x:is>
      </x:c>
      <x:c r="F379" s="5" t="inlineStr">
        <x:is>
          <x:t xml:space="preserve">H100/H200/A100 class</x:t>
        </x:is>
      </x:c>
      <x:c r="G379" s="5" t="str">
        <x:f>IFERROR(INDEX('02x_Accelerator_Catalog'!$C$2:$C$11,MATCH(F379,'02x_Accelerator_Catalog'!$B$2:$B$11,0)),"purpose_or_unbenchmarked")</x:f>
        <x:v>h200_reference</x:v>
      </x:c>
      <x:c r="H379" s="28" t="n">
        <x:f>SUMIFS('02c_AI_CSP_Normalized'!$N$2:$N$305,'02c_AI_CSP_Normalized'!$B$2:$B$305,B379,'02c_AI_CSP_Normalized'!$C$2:$C$305,C379,'02c_AI_CSP_Normalized'!$D$2:$D$305,D379,'02c_AI_CSP_Normalized'!$E$2:$E$305,E379)</x:f>
        <x:v>306.43414558889276</x:v>
      </x:c>
      <x:c r="I379" s="6" t="n">
        <x:f>SUMIFS('02b_CSP_Accelerator_Mix'!$H$2:$H$573,'02b_CSP_Accelerator_Mix'!$B$2:$B$573,B379,'02b_CSP_Accelerator_Mix'!$C$2:$C$573,E379,'02b_CSP_Accelerator_Mix'!$D$2:$D$573,D379,'02b_CSP_Accelerator_Mix'!$E$2:$E$573,F379)</x:f>
        <x:v>0.05773703</x:v>
      </x:c>
      <x:c r="J379" s="28" t="n">
        <x:f>H379*I379</x:f>
        <x:v>17.69259745689027</x:v>
      </x:c>
      <x:c r="K379" s="8" t="n">
        <x:f>IFERROR(INDEX('02x_Accelerator_Catalog'!$D$2:$D$11,MATCH(F379,'02x_Accelerator_Catalog'!$B$2:$B$11,0)),"")</x:f>
        <x:v>1.73</x:v>
      </x:c>
      <x:c r="L379" s="7" t="n">
        <x:f>IF(K379&gt;0,J379*1000/K379,"")</x:f>
        <x:v>10226.934946179346</x:v>
      </x:c>
      <x:c r="M379" s="5" t="inlineStr">
        <x:is>
          <x:t xml:space="preserve">epoch_csp_chip_quantity_latest</x:t>
        </x:is>
      </x:c>
      <x:c r="N379" s="5" t="inlineStr">
        <x:is>
          <x:t xml:space="preserve">Extensible long-format output: add a new accelerator row in 02b and map it in 02x_Accelerator_Catalog to extend this table.</x:t>
        </x:is>
      </x:c>
    </x:row>
    <x:row r="380">
      <x:c r="A380" s="5" t="str">
        <x:f>B380&amp;"|"&amp;C380&amp;"|"&amp;D380&amp;"|"&amp;E380&amp;"|"&amp;F380</x:f>
        <x:v>Base|OpenAI|2028|Microsoft|B200/B300 class</x:v>
      </x:c>
      <x:c r="B380" s="5" t="inlineStr">
        <x:is>
          <x:t xml:space="preserve">Base</x:t>
        </x:is>
      </x:c>
      <x:c r="C380" s="5" t="inlineStr">
        <x:is>
          <x:t xml:space="preserve">OpenAI</x:t>
        </x:is>
      </x:c>
      <x:c r="D380" s="5" t="n">
        <x:v>2028</x:v>
      </x:c>
      <x:c r="E380" s="5" t="inlineStr">
        <x:is>
          <x:t xml:space="preserve">Microsoft</x:t>
        </x:is>
      </x:c>
      <x:c r="F380" s="5" t="inlineStr">
        <x:is>
          <x:t xml:space="preserve">B200/B300 class</x:t>
        </x:is>
      </x:c>
      <x:c r="G380" s="5" t="str">
        <x:f>IFERROR(INDEX('02x_Accelerator_Catalog'!$C$2:$C$11,MATCH(F380,'02x_Accelerator_Catalog'!$B$2:$B$11,0)),"purpose_or_unbenchmarked")</x:f>
        <x:v>b200_reference</x:v>
      </x:c>
      <x:c r="H380" s="28" t="n">
        <x:f>SUMIFS('02c_AI_CSP_Normalized'!$N$2:$N$305,'02c_AI_CSP_Normalized'!$B$2:$B$305,B380,'02c_AI_CSP_Normalized'!$C$2:$C$305,C380,'02c_AI_CSP_Normalized'!$D$2:$D$305,D380,'02c_AI_CSP_Normalized'!$E$2:$E$305,E380)</x:f>
        <x:v>410.6724839076524</x:v>
      </x:c>
      <x:c r="I380" s="6" t="n">
        <x:f>SUMIFS('02b_CSP_Accelerator_Mix'!$H$2:$H$573,'02b_CSP_Accelerator_Mix'!$B$2:$B$573,B380,'02b_CSP_Accelerator_Mix'!$C$2:$C$573,E380,'02b_CSP_Accelerator_Mix'!$D$2:$D$573,D380,'02b_CSP_Accelerator_Mix'!$E$2:$E$573,F380)</x:f>
        <x:v>0.94226297</x:v>
      </x:c>
      <x:c r="J380" s="28" t="n">
        <x:f>H380*I380</x:f>
        <x:v>386.9614743841018</x:v>
      </x:c>
      <x:c r="K380" s="8" t="n">
        <x:f>IFERROR(INDEX('02x_Accelerator_Catalog'!$D$2:$D$11,MATCH(F380,'02x_Accelerator_Catalog'!$B$2:$B$11,0)),"")</x:f>
        <x:v>2.17</x:v>
      </x:c>
      <x:c r="L380" s="7" t="n">
        <x:f>IF(K380&gt;0,J380*1000/K380,"")</x:f>
        <x:v>178323.26008483954</x:v>
      </x:c>
      <x:c r="M380" s="5" t="inlineStr">
        <x:is>
          <x:t xml:space="preserve">epoch_csp_chip_quantity_latest</x:t>
        </x:is>
      </x:c>
      <x:c r="N380" s="5" t="inlineStr">
        <x:is>
          <x:t xml:space="preserve">Extensible long-format output: add a new accelerator row in 02b and map it in 02x_Accelerator_Catalog to extend this table.</x:t>
        </x:is>
      </x:c>
    </x:row>
    <x:row r="381">
      <x:c r="A381" s="5" t="str">
        <x:f>B381&amp;"|"&amp;C381&amp;"|"&amp;D381&amp;"|"&amp;E381&amp;"|"&amp;F381</x:f>
        <x:v>Base|OpenAI|2028|Microsoft|H100/H200/A100 class</x:v>
      </x:c>
      <x:c r="B381" s="5" t="inlineStr">
        <x:is>
          <x:t xml:space="preserve">Base</x:t>
        </x:is>
      </x:c>
      <x:c r="C381" s="5" t="inlineStr">
        <x:is>
          <x:t xml:space="preserve">OpenAI</x:t>
        </x:is>
      </x:c>
      <x:c r="D381" s="5" t="n">
        <x:v>2028</x:v>
      </x:c>
      <x:c r="E381" s="5" t="inlineStr">
        <x:is>
          <x:t xml:space="preserve">Microsoft</x:t>
        </x:is>
      </x:c>
      <x:c r="F381" s="5" t="inlineStr">
        <x:is>
          <x:t xml:space="preserve">H100/H200/A100 class</x:t>
        </x:is>
      </x:c>
      <x:c r="G381" s="5" t="str">
        <x:f>IFERROR(INDEX('02x_Accelerator_Catalog'!$C$2:$C$11,MATCH(F381,'02x_Accelerator_Catalog'!$B$2:$B$11,0)),"purpose_or_unbenchmarked")</x:f>
        <x:v>h200_reference</x:v>
      </x:c>
      <x:c r="H381" s="28" t="n">
        <x:f>SUMIFS('02c_AI_CSP_Normalized'!$N$2:$N$305,'02c_AI_CSP_Normalized'!$B$2:$B$305,B381,'02c_AI_CSP_Normalized'!$C$2:$C$305,C381,'02c_AI_CSP_Normalized'!$D$2:$D$305,D381,'02c_AI_CSP_Normalized'!$E$2:$E$305,E381)</x:f>
        <x:v>410.6724839076524</x:v>
      </x:c>
      <x:c r="I381" s="6" t="n">
        <x:f>SUMIFS('02b_CSP_Accelerator_Mix'!$H$2:$H$573,'02b_CSP_Accelerator_Mix'!$B$2:$B$573,B381,'02b_CSP_Accelerator_Mix'!$C$2:$C$573,E381,'02b_CSP_Accelerator_Mix'!$D$2:$D$573,D381,'02b_CSP_Accelerator_Mix'!$E$2:$E$573,F381)</x:f>
        <x:v>0.05773703</x:v>
      </x:c>
      <x:c r="J381" s="28" t="n">
        <x:f>H381*I381</x:f>
        <x:v>23.711009523550644</x:v>
      </x:c>
      <x:c r="K381" s="8" t="n">
        <x:f>IFERROR(INDEX('02x_Accelerator_Catalog'!$D$2:$D$11,MATCH(F381,'02x_Accelerator_Catalog'!$B$2:$B$11,0)),"")</x:f>
        <x:v>1.73</x:v>
      </x:c>
      <x:c r="L381" s="7" t="n">
        <x:f>IF(K381&gt;0,J381*1000/K381,"")</x:f>
        <x:v>13705.78585176338</x:v>
      </x:c>
      <x:c r="M381" s="5" t="inlineStr">
        <x:is>
          <x:t xml:space="preserve">epoch_csp_chip_quantity_latest</x:t>
        </x:is>
      </x:c>
      <x:c r="N381" s="5" t="inlineStr">
        <x:is>
          <x:t xml:space="preserve">Extensible long-format output: add a new accelerator row in 02b and map it in 02x_Accelerator_Catalog to extend this table.</x:t>
        </x:is>
      </x:c>
    </x:row>
    <x:row r="382">
      <x:c r="A382" s="5" t="str">
        <x:f>B382&amp;"|"&amp;C382&amp;"|"&amp;D382&amp;"|"&amp;E382&amp;"|"&amp;F382</x:f>
        <x:v>Bull|OpenAI|2028|Microsoft|B200/B300 class</x:v>
      </x:c>
      <x:c r="B382" s="5" t="inlineStr">
        <x:is>
          <x:t xml:space="preserve">Bull</x:t>
        </x:is>
      </x:c>
      <x:c r="C382" s="5" t="inlineStr">
        <x:is>
          <x:t xml:space="preserve">OpenAI</x:t>
        </x:is>
      </x:c>
      <x:c r="D382" s="5" t="n">
        <x:v>2028</x:v>
      </x:c>
      <x:c r="E382" s="5" t="inlineStr">
        <x:is>
          <x:t xml:space="preserve">Microsoft</x:t>
        </x:is>
      </x:c>
      <x:c r="F382" s="5" t="inlineStr">
        <x:is>
          <x:t xml:space="preserve">B200/B300 class</x:t>
        </x:is>
      </x:c>
      <x:c r="G382" s="5" t="str">
        <x:f>IFERROR(INDEX('02x_Accelerator_Catalog'!$C$2:$C$11,MATCH(F382,'02x_Accelerator_Catalog'!$B$2:$B$11,0)),"purpose_or_unbenchmarked")</x:f>
        <x:v>b200_reference</x:v>
      </x:c>
      <x:c r="H382" s="28" t="n">
        <x:f>SUMIFS('02c_AI_CSP_Normalized'!$N$2:$N$305,'02c_AI_CSP_Normalized'!$B$2:$B$305,B382,'02c_AI_CSP_Normalized'!$C$2:$C$305,C382,'02c_AI_CSP_Normalized'!$D$2:$D$305,D382,'02c_AI_CSP_Normalized'!$E$2:$E$305,E382)</x:f>
        <x:v>501.64693444787207</x:v>
      </x:c>
      <x:c r="I382" s="6" t="n">
        <x:f>SUMIFS('02b_CSP_Accelerator_Mix'!$H$2:$H$573,'02b_CSP_Accelerator_Mix'!$B$2:$B$573,B382,'02b_CSP_Accelerator_Mix'!$C$2:$C$573,E382,'02b_CSP_Accelerator_Mix'!$D$2:$D$573,D382,'02b_CSP_Accelerator_Mix'!$E$2:$E$573,F382)</x:f>
        <x:v>0.94226297</x:v>
      </x:c>
      <x:c r="J382" s="28" t="n">
        <x:f>H382*I382</x:f>
        <x:v>472.6833303442473</x:v>
      </x:c>
      <x:c r="K382" s="8" t="n">
        <x:f>IFERROR(INDEX('02x_Accelerator_Catalog'!$D$2:$D$11,MATCH(F382,'02x_Accelerator_Catalog'!$B$2:$B$11,0)),"")</x:f>
        <x:v>2.17</x:v>
      </x:c>
      <x:c r="L382" s="7" t="n">
        <x:f>IF(K382&gt;0,J382*1000/K382,"")</x:f>
        <x:v>217826.41951347803</x:v>
      </x:c>
      <x:c r="M382" s="5" t="inlineStr">
        <x:is>
          <x:t xml:space="preserve">epoch_csp_chip_quantity_latest</x:t>
        </x:is>
      </x:c>
      <x:c r="N382" s="5" t="inlineStr">
        <x:is>
          <x:t xml:space="preserve">Extensible long-format output: add a new accelerator row in 02b and map it in 02x_Accelerator_Catalog to extend this table.</x:t>
        </x:is>
      </x:c>
    </x:row>
    <x:row r="383">
      <x:c r="A383" s="5" t="str">
        <x:f>B383&amp;"|"&amp;C383&amp;"|"&amp;D383&amp;"|"&amp;E383&amp;"|"&amp;F383</x:f>
        <x:v>Bull|OpenAI|2028|Microsoft|H100/H200/A100 class</x:v>
      </x:c>
      <x:c r="B383" s="5" t="inlineStr">
        <x:is>
          <x:t xml:space="preserve">Bull</x:t>
        </x:is>
      </x:c>
      <x:c r="C383" s="5" t="inlineStr">
        <x:is>
          <x:t xml:space="preserve">OpenAI</x:t>
        </x:is>
      </x:c>
      <x:c r="D383" s="5" t="n">
        <x:v>2028</x:v>
      </x:c>
      <x:c r="E383" s="5" t="inlineStr">
        <x:is>
          <x:t xml:space="preserve">Microsoft</x:t>
        </x:is>
      </x:c>
      <x:c r="F383" s="5" t="inlineStr">
        <x:is>
          <x:t xml:space="preserve">H100/H200/A100 class</x:t>
        </x:is>
      </x:c>
      <x:c r="G383" s="5" t="str">
        <x:f>IFERROR(INDEX('02x_Accelerator_Catalog'!$C$2:$C$11,MATCH(F383,'02x_Accelerator_Catalog'!$B$2:$B$11,0)),"purpose_or_unbenchmarked")</x:f>
        <x:v>h200_reference</x:v>
      </x:c>
      <x:c r="H383" s="28" t="n">
        <x:f>SUMIFS('02c_AI_CSP_Normalized'!$N$2:$N$305,'02c_AI_CSP_Normalized'!$B$2:$B$305,B383,'02c_AI_CSP_Normalized'!$C$2:$C$305,C383,'02c_AI_CSP_Normalized'!$D$2:$D$305,D383,'02c_AI_CSP_Normalized'!$E$2:$E$305,E383)</x:f>
        <x:v>501.64693444787207</x:v>
      </x:c>
      <x:c r="I383" s="6" t="n">
        <x:f>SUMIFS('02b_CSP_Accelerator_Mix'!$H$2:$H$573,'02b_CSP_Accelerator_Mix'!$B$2:$B$573,B383,'02b_CSP_Accelerator_Mix'!$C$2:$C$573,E383,'02b_CSP_Accelerator_Mix'!$D$2:$D$573,D383,'02b_CSP_Accelerator_Mix'!$E$2:$E$573,F383)</x:f>
        <x:v>0.05773703</x:v>
      </x:c>
      <x:c r="J383" s="28" t="n">
        <x:f>H383*I383</x:f>
        <x:v>28.963604103624824</x:v>
      </x:c>
      <x:c r="K383" s="8" t="n">
        <x:f>IFERROR(INDEX('02x_Accelerator_Catalog'!$D$2:$D$11,MATCH(F383,'02x_Accelerator_Catalog'!$B$2:$B$11,0)),"")</x:f>
        <x:v>1.73</x:v>
      </x:c>
      <x:c r="L383" s="7" t="n">
        <x:f>IF(K383&gt;0,J383*1000/K383,"")</x:f>
        <x:v>16741.967689956546</x:v>
      </x:c>
      <x:c r="M383" s="5" t="inlineStr">
        <x:is>
          <x:t xml:space="preserve">epoch_csp_chip_quantity_latest</x:t>
        </x:is>
      </x:c>
      <x:c r="N383" s="5" t="inlineStr">
        <x:is>
          <x:t xml:space="preserve">Extensible long-format output: add a new accelerator row in 02b and map it in 02x_Accelerator_Catalog to extend this table.</x:t>
        </x:is>
      </x:c>
    </x:row>
    <x:row r="384">
      <x:c r="A384" s="5" t="str">
        <x:f>B384&amp;"|"&amp;C384&amp;"|"&amp;D384&amp;"|"&amp;E384&amp;"|"&amp;F384</x:f>
        <x:v>Grid-Constrained / Efficiency-Upside|OpenAI|2028|Microsoft|B200/B300 class</x:v>
      </x:c>
      <x:c r="B384" s="5" t="inlineStr">
        <x:is>
          <x:t xml:space="preserve">Grid-Constrained / Efficiency-Upside</x:t>
        </x:is>
      </x:c>
      <x:c r="C384" s="5" t="inlineStr">
        <x:is>
          <x:t xml:space="preserve">OpenAI</x:t>
        </x:is>
      </x:c>
      <x:c r="D384" s="5" t="n">
        <x:v>2028</x:v>
      </x:c>
      <x:c r="E384" s="5" t="inlineStr">
        <x:is>
          <x:t xml:space="preserve">Microsoft</x:t>
        </x:is>
      </x:c>
      <x:c r="F384" s="5" t="inlineStr">
        <x:is>
          <x:t xml:space="preserve">B200/B300 class</x:t>
        </x:is>
      </x:c>
      <x:c r="G384" s="5" t="str">
        <x:f>IFERROR(INDEX('02x_Accelerator_Catalog'!$C$2:$C$11,MATCH(F384,'02x_Accelerator_Catalog'!$B$2:$B$11,0)),"purpose_or_unbenchmarked")</x:f>
        <x:v>b200_reference</x:v>
      </x:c>
      <x:c r="H384" s="28" t="n">
        <x:f>SUMIFS('02c_AI_CSP_Normalized'!$N$2:$N$305,'02c_AI_CSP_Normalized'!$B$2:$B$305,B384,'02c_AI_CSP_Normalized'!$C$2:$C$305,C384,'02c_AI_CSP_Normalized'!$D$2:$D$305,D384,'02c_AI_CSP_Normalized'!$E$2:$E$305,E384)</x:f>
        <x:v>343.03230861495496</x:v>
      </x:c>
      <x:c r="I384" s="6" t="n">
        <x:f>SUMIFS('02b_CSP_Accelerator_Mix'!$H$2:$H$573,'02b_CSP_Accelerator_Mix'!$B$2:$B$573,B384,'02b_CSP_Accelerator_Mix'!$C$2:$C$573,E384,'02b_CSP_Accelerator_Mix'!$D$2:$D$573,D384,'02b_CSP_Accelerator_Mix'!$E$2:$E$573,F384)</x:f>
        <x:v>0.94226297</x:v>
      </x:c>
      <x:c r="J384" s="28" t="n">
        <x:f>H384*I384</x:f>
        <x:v>323.22664192148403</x:v>
      </x:c>
      <x:c r="K384" s="8" t="n">
        <x:f>IFERROR(INDEX('02x_Accelerator_Catalog'!$D$2:$D$11,MATCH(F384,'02x_Accelerator_Catalog'!$B$2:$B$11,0)),"")</x:f>
        <x:v>2.17</x:v>
      </x:c>
      <x:c r="L384" s="7" t="n">
        <x:f>IF(K384&gt;0,J384*1000/K384,"")</x:f>
        <x:v>148952.36954907098</x:v>
      </x:c>
      <x:c r="M384" s="5" t="inlineStr">
        <x:is>
          <x:t xml:space="preserve">epoch_csp_chip_quantity_latest</x:t>
        </x:is>
      </x:c>
      <x:c r="N384" s="5" t="inlineStr">
        <x:is>
          <x:t xml:space="preserve">Extensible long-format output: add a new accelerator row in 02b and map it in 02x_Accelerator_Catalog to extend this table.</x:t>
        </x:is>
      </x:c>
    </x:row>
    <x:row r="385">
      <x:c r="A385" s="5" t="str">
        <x:f>B385&amp;"|"&amp;C385&amp;"|"&amp;D385&amp;"|"&amp;E385&amp;"|"&amp;F385</x:f>
        <x:v>Grid-Constrained / Efficiency-Upside|OpenAI|2028|Microsoft|H100/H200/A100 class</x:v>
      </x:c>
      <x:c r="B385" s="5" t="inlineStr">
        <x:is>
          <x:t xml:space="preserve">Grid-Constrained / Efficiency-Upside</x:t>
        </x:is>
      </x:c>
      <x:c r="C385" s="5" t="inlineStr">
        <x:is>
          <x:t xml:space="preserve">OpenAI</x:t>
        </x:is>
      </x:c>
      <x:c r="D385" s="5" t="n">
        <x:v>2028</x:v>
      </x:c>
      <x:c r="E385" s="5" t="inlineStr">
        <x:is>
          <x:t xml:space="preserve">Microsoft</x:t>
        </x:is>
      </x:c>
      <x:c r="F385" s="5" t="inlineStr">
        <x:is>
          <x:t xml:space="preserve">H100/H200/A100 class</x:t>
        </x:is>
      </x:c>
      <x:c r="G385" s="5" t="str">
        <x:f>IFERROR(INDEX('02x_Accelerator_Catalog'!$C$2:$C$11,MATCH(F385,'02x_Accelerator_Catalog'!$B$2:$B$11,0)),"purpose_or_unbenchmarked")</x:f>
        <x:v>h200_reference</x:v>
      </x:c>
      <x:c r="H385" s="28" t="n">
        <x:f>SUMIFS('02c_AI_CSP_Normalized'!$N$2:$N$305,'02c_AI_CSP_Normalized'!$B$2:$B$305,B385,'02c_AI_CSP_Normalized'!$C$2:$C$305,C385,'02c_AI_CSP_Normalized'!$D$2:$D$305,D385,'02c_AI_CSP_Normalized'!$E$2:$E$305,E385)</x:f>
        <x:v>343.03230861495496</x:v>
      </x:c>
      <x:c r="I385" s="6" t="n">
        <x:f>SUMIFS('02b_CSP_Accelerator_Mix'!$H$2:$H$573,'02b_CSP_Accelerator_Mix'!$B$2:$B$573,B385,'02b_CSP_Accelerator_Mix'!$C$2:$C$573,E385,'02b_CSP_Accelerator_Mix'!$D$2:$D$573,D385,'02b_CSP_Accelerator_Mix'!$E$2:$E$573,F385)</x:f>
        <x:v>0.05773703</x:v>
      </x:c>
      <x:c r="J385" s="28" t="n">
        <x:f>H385*I385</x:f>
        <x:v>19.805666693470915</x:v>
      </x:c>
      <x:c r="K385" s="8" t="n">
        <x:f>IFERROR(INDEX('02x_Accelerator_Catalog'!$D$2:$D$11,MATCH(F385,'02x_Accelerator_Catalog'!$B$2:$B$11,0)),"")</x:f>
        <x:v>1.73</x:v>
      </x:c>
      <x:c r="L385" s="7" t="n">
        <x:f>IF(K385&gt;0,J385*1000/K385,"")</x:f>
        <x:v>11448.362250561222</x:v>
      </x:c>
      <x:c r="M385" s="5" t="inlineStr">
        <x:is>
          <x:t xml:space="preserve">epoch_csp_chip_quantity_latest</x:t>
        </x:is>
      </x:c>
      <x:c r="N385" s="5" t="inlineStr">
        <x:is>
          <x:t xml:space="preserve">Extensible long-format output: add a new accelerator row in 02b and map it in 02x_Accelerator_Catalog to extend this table.</x:t>
        </x:is>
      </x:c>
    </x:row>
    <x:row r="386">
      <x:c r="A386" s="5" t="str">
        <x:f>B386&amp;"|"&amp;C386&amp;"|"&amp;D386&amp;"|"&amp;E386&amp;"|"&amp;F386</x:f>
        <x:v>Bear|OpenAI|2029|Microsoft|B200/B300 class</x:v>
      </x:c>
      <x:c r="B386" s="5" t="inlineStr">
        <x:is>
          <x:t xml:space="preserve">Bear</x:t>
        </x:is>
      </x:c>
      <x:c r="C386" s="5" t="inlineStr">
        <x:is>
          <x:t xml:space="preserve">OpenAI</x:t>
        </x:is>
      </x:c>
      <x:c r="D386" s="5" t="n">
        <x:v>2029</x:v>
      </x:c>
      <x:c r="E386" s="5" t="inlineStr">
        <x:is>
          <x:t xml:space="preserve">Microsoft</x:t>
        </x:is>
      </x:c>
      <x:c r="F386" s="5" t="inlineStr">
        <x:is>
          <x:t xml:space="preserve">B200/B300 class</x:t>
        </x:is>
      </x:c>
      <x:c r="G386" s="5" t="str">
        <x:f>IFERROR(INDEX('02x_Accelerator_Catalog'!$C$2:$C$11,MATCH(F386,'02x_Accelerator_Catalog'!$B$2:$B$11,0)),"purpose_or_unbenchmarked")</x:f>
        <x:v>b200_reference</x:v>
      </x:c>
      <x:c r="H386" s="28" t="n">
        <x:f>SUMIFS('02c_AI_CSP_Normalized'!$N$2:$N$305,'02c_AI_CSP_Normalized'!$B$2:$B$305,B386,'02c_AI_CSP_Normalized'!$C$2:$C$305,C386,'02c_AI_CSP_Normalized'!$D$2:$D$305,D386,'02c_AI_CSP_Normalized'!$E$2:$E$305,E386)</x:f>
        <x:v>421.687681681978</x:v>
      </x:c>
      <x:c r="I386" s="6" t="n">
        <x:f>SUMIFS('02b_CSP_Accelerator_Mix'!$H$2:$H$573,'02b_CSP_Accelerator_Mix'!$B$2:$B$573,B386,'02b_CSP_Accelerator_Mix'!$C$2:$C$573,E386,'02b_CSP_Accelerator_Mix'!$D$2:$D$573,D386,'02b_CSP_Accelerator_Mix'!$E$2:$E$573,F386)</x:f>
        <x:v>0.94226297</x:v>
      </x:c>
      <x:c r="J386" s="28" t="n">
        <x:f>H386*I386</x:f>
        <x:v>397.3406873540752</x:v>
      </x:c>
      <x:c r="K386" s="8" t="n">
        <x:f>IFERROR(INDEX('02x_Accelerator_Catalog'!$D$2:$D$11,MATCH(F386,'02x_Accelerator_Catalog'!$B$2:$B$11,0)),"")</x:f>
        <x:v>2.17</x:v>
      </x:c>
      <x:c r="L386" s="7" t="n">
        <x:f>IF(K386&gt;0,J386*1000/K386,"")</x:f>
        <x:v>183106.3075364402</x:v>
      </x:c>
      <x:c r="M386" s="5" t="inlineStr">
        <x:is>
          <x:t xml:space="preserve">epoch_csp_chip_quantity_latest</x:t>
        </x:is>
      </x:c>
      <x:c r="N386" s="5" t="inlineStr">
        <x:is>
          <x:t xml:space="preserve">Extensible long-format output: add a new accelerator row in 02b and map it in 02x_Accelerator_Catalog to extend this table.</x:t>
        </x:is>
      </x:c>
    </x:row>
    <x:row r="387">
      <x:c r="A387" s="5" t="str">
        <x:f>B387&amp;"|"&amp;C387&amp;"|"&amp;D387&amp;"|"&amp;E387&amp;"|"&amp;F387</x:f>
        <x:v>Bear|OpenAI|2029|Microsoft|H100/H200/A100 class</x:v>
      </x:c>
      <x:c r="B387" s="5" t="inlineStr">
        <x:is>
          <x:t xml:space="preserve">Bear</x:t>
        </x:is>
      </x:c>
      <x:c r="C387" s="5" t="inlineStr">
        <x:is>
          <x:t xml:space="preserve">OpenAI</x:t>
        </x:is>
      </x:c>
      <x:c r="D387" s="5" t="n">
        <x:v>2029</x:v>
      </x:c>
      <x:c r="E387" s="5" t="inlineStr">
        <x:is>
          <x:t xml:space="preserve">Microsoft</x:t>
        </x:is>
      </x:c>
      <x:c r="F387" s="5" t="inlineStr">
        <x:is>
          <x:t xml:space="preserve">H100/H200/A100 class</x:t>
        </x:is>
      </x:c>
      <x:c r="G387" s="5" t="str">
        <x:f>IFERROR(INDEX('02x_Accelerator_Catalog'!$C$2:$C$11,MATCH(F387,'02x_Accelerator_Catalog'!$B$2:$B$11,0)),"purpose_or_unbenchmarked")</x:f>
        <x:v>h200_reference</x:v>
      </x:c>
      <x:c r="H387" s="28" t="n">
        <x:f>SUMIFS('02c_AI_CSP_Normalized'!$N$2:$N$305,'02c_AI_CSP_Normalized'!$B$2:$B$305,B387,'02c_AI_CSP_Normalized'!$C$2:$C$305,C387,'02c_AI_CSP_Normalized'!$D$2:$D$305,D387,'02c_AI_CSP_Normalized'!$E$2:$E$305,E387)</x:f>
        <x:v>421.687681681978</x:v>
      </x:c>
      <x:c r="I387" s="6" t="n">
        <x:f>SUMIFS('02b_CSP_Accelerator_Mix'!$H$2:$H$573,'02b_CSP_Accelerator_Mix'!$B$2:$B$573,B387,'02b_CSP_Accelerator_Mix'!$C$2:$C$573,E387,'02b_CSP_Accelerator_Mix'!$D$2:$D$573,D387,'02b_CSP_Accelerator_Mix'!$E$2:$E$573,F387)</x:f>
        <x:v>0.05773703</x:v>
      </x:c>
      <x:c r="J387" s="28" t="n">
        <x:f>H387*I387</x:f>
        <x:v>24.346994327902816</x:v>
      </x:c>
      <x:c r="K387" s="8" t="n">
        <x:f>IFERROR(INDEX('02x_Accelerator_Catalog'!$D$2:$D$11,MATCH(F387,'02x_Accelerator_Catalog'!$B$2:$B$11,0)),"")</x:f>
        <x:v>1.73</x:v>
      </x:c>
      <x:c r="L387" s="7" t="n">
        <x:f>IF(K387&gt;0,J387*1000/K387,"")</x:f>
        <x:v>14073.407125955386</x:v>
      </x:c>
      <x:c r="M387" s="5" t="inlineStr">
        <x:is>
          <x:t xml:space="preserve">epoch_csp_chip_quantity_latest</x:t>
        </x:is>
      </x:c>
      <x:c r="N387" s="5" t="inlineStr">
        <x:is>
          <x:t xml:space="preserve">Extensible long-format output: add a new accelerator row in 02b and map it in 02x_Accelerator_Catalog to extend this table.</x:t>
        </x:is>
      </x:c>
    </x:row>
    <x:row r="388">
      <x:c r="A388" s="5" t="str">
        <x:f>B388&amp;"|"&amp;C388&amp;"|"&amp;D388&amp;"|"&amp;E388&amp;"|"&amp;F388</x:f>
        <x:v>Base|OpenAI|2029|Microsoft|B200/B300 class</x:v>
      </x:c>
      <x:c r="B388" s="5" t="inlineStr">
        <x:is>
          <x:t xml:space="preserve">Base</x:t>
        </x:is>
      </x:c>
      <x:c r="C388" s="5" t="inlineStr">
        <x:is>
          <x:t xml:space="preserve">OpenAI</x:t>
        </x:is>
      </x:c>
      <x:c r="D388" s="5" t="n">
        <x:v>2029</x:v>
      </x:c>
      <x:c r="E388" s="5" t="inlineStr">
        <x:is>
          <x:t xml:space="preserve">Microsoft</x:t>
        </x:is>
      </x:c>
      <x:c r="F388" s="5" t="inlineStr">
        <x:is>
          <x:t xml:space="preserve">B200/B300 class</x:t>
        </x:is>
      </x:c>
      <x:c r="G388" s="5" t="str">
        <x:f>IFERROR(INDEX('02x_Accelerator_Catalog'!$C$2:$C$11,MATCH(F388,'02x_Accelerator_Catalog'!$B$2:$B$11,0)),"purpose_or_unbenchmarked")</x:f>
        <x:v>b200_reference</x:v>
      </x:c>
      <x:c r="H388" s="28" t="n">
        <x:f>SUMIFS('02c_AI_CSP_Normalized'!$N$2:$N$305,'02c_AI_CSP_Normalized'!$B$2:$B$305,B388,'02c_AI_CSP_Normalized'!$C$2:$C$305,C388,'02c_AI_CSP_Normalized'!$D$2:$D$305,D388,'02c_AI_CSP_Normalized'!$E$2:$E$305,E388)</x:f>
        <x:v>577.112875611672</x:v>
      </x:c>
      <x:c r="I388" s="6" t="n">
        <x:f>SUMIFS('02b_CSP_Accelerator_Mix'!$H$2:$H$573,'02b_CSP_Accelerator_Mix'!$B$2:$B$573,B388,'02b_CSP_Accelerator_Mix'!$C$2:$C$573,E388,'02b_CSP_Accelerator_Mix'!$D$2:$D$573,D388,'02b_CSP_Accelerator_Mix'!$E$2:$E$573,F388)</x:f>
        <x:v>0.94226297</x:v>
      </x:c>
      <x:c r="J388" s="28" t="n">
        <x:f>H388*I388</x:f>
        <x:v>543.7920921990947</x:v>
      </x:c>
      <x:c r="K388" s="8" t="n">
        <x:f>IFERROR(INDEX('02x_Accelerator_Catalog'!$D$2:$D$11,MATCH(F388,'02x_Accelerator_Catalog'!$B$2:$B$11,0)),"")</x:f>
        <x:v>2.17</x:v>
      </x:c>
      <x:c r="L388" s="7" t="n">
        <x:f>IF(K388&gt;0,J388*1000/K388,"")</x:f>
        <x:v>250595.43419313122</x:v>
      </x:c>
      <x:c r="M388" s="5" t="inlineStr">
        <x:is>
          <x:t xml:space="preserve">epoch_csp_chip_quantity_latest</x:t>
        </x:is>
      </x:c>
      <x:c r="N388" s="5" t="inlineStr">
        <x:is>
          <x:t xml:space="preserve">Extensible long-format output: add a new accelerator row in 02b and map it in 02x_Accelerator_Catalog to extend this table.</x:t>
        </x:is>
      </x:c>
    </x:row>
    <x:row r="389">
      <x:c r="A389" s="5" t="str">
        <x:f>B389&amp;"|"&amp;C389&amp;"|"&amp;D389&amp;"|"&amp;E389&amp;"|"&amp;F389</x:f>
        <x:v>Base|OpenAI|2029|Microsoft|H100/H200/A100 class</x:v>
      </x:c>
      <x:c r="B389" s="5" t="inlineStr">
        <x:is>
          <x:t xml:space="preserve">Base</x:t>
        </x:is>
      </x:c>
      <x:c r="C389" s="5" t="inlineStr">
        <x:is>
          <x:t xml:space="preserve">OpenAI</x:t>
        </x:is>
      </x:c>
      <x:c r="D389" s="5" t="n">
        <x:v>2029</x:v>
      </x:c>
      <x:c r="E389" s="5" t="inlineStr">
        <x:is>
          <x:t xml:space="preserve">Microsoft</x:t>
        </x:is>
      </x:c>
      <x:c r="F389" s="5" t="inlineStr">
        <x:is>
          <x:t xml:space="preserve">H100/H200/A100 class</x:t>
        </x:is>
      </x:c>
      <x:c r="G389" s="5" t="str">
        <x:f>IFERROR(INDEX('02x_Accelerator_Catalog'!$C$2:$C$11,MATCH(F389,'02x_Accelerator_Catalog'!$B$2:$B$11,0)),"purpose_or_unbenchmarked")</x:f>
        <x:v>h200_reference</x:v>
      </x:c>
      <x:c r="H389" s="28" t="n">
        <x:f>SUMIFS('02c_AI_CSP_Normalized'!$N$2:$N$305,'02c_AI_CSP_Normalized'!$B$2:$B$305,B389,'02c_AI_CSP_Normalized'!$C$2:$C$305,C389,'02c_AI_CSP_Normalized'!$D$2:$D$305,D389,'02c_AI_CSP_Normalized'!$E$2:$E$305,E389)</x:f>
        <x:v>577.112875611672</x:v>
      </x:c>
      <x:c r="I389" s="6" t="n">
        <x:f>SUMIFS('02b_CSP_Accelerator_Mix'!$H$2:$H$573,'02b_CSP_Accelerator_Mix'!$B$2:$B$573,B389,'02b_CSP_Accelerator_Mix'!$C$2:$C$573,E389,'02b_CSP_Accelerator_Mix'!$D$2:$D$573,D389,'02b_CSP_Accelerator_Mix'!$E$2:$E$573,F389)</x:f>
        <x:v>0.05773703</x:v>
      </x:c>
      <x:c r="J389" s="28" t="n">
        <x:f>H389*I389</x:f>
        <x:v>33.32078341257738</x:v>
      </x:c>
      <x:c r="K389" s="8" t="n">
        <x:f>IFERROR(INDEX('02x_Accelerator_Catalog'!$D$2:$D$11,MATCH(F389,'02x_Accelerator_Catalog'!$B$2:$B$11,0)),"")</x:f>
        <x:v>1.73</x:v>
      </x:c>
      <x:c r="L389" s="7" t="n">
        <x:f>IF(K389&gt;0,J389*1000/K389,"")</x:f>
        <x:v>19260.568446576523</x:v>
      </x:c>
      <x:c r="M389" s="5" t="inlineStr">
        <x:is>
          <x:t xml:space="preserve">epoch_csp_chip_quantity_latest</x:t>
        </x:is>
      </x:c>
      <x:c r="N389" s="5" t="inlineStr">
        <x:is>
          <x:t xml:space="preserve">Extensible long-format output: add a new accelerator row in 02b and map it in 02x_Accelerator_Catalog to extend this table.</x:t>
        </x:is>
      </x:c>
    </x:row>
    <x:row r="390">
      <x:c r="A390" s="5" t="str">
        <x:f>B390&amp;"|"&amp;C390&amp;"|"&amp;D390&amp;"|"&amp;E390&amp;"|"&amp;F390</x:f>
        <x:v>Bull|OpenAI|2029|Microsoft|B200/B300 class</x:v>
      </x:c>
      <x:c r="B390" s="5" t="inlineStr">
        <x:is>
          <x:t xml:space="preserve">Bull</x:t>
        </x:is>
      </x:c>
      <x:c r="C390" s="5" t="inlineStr">
        <x:is>
          <x:t xml:space="preserve">OpenAI</x:t>
        </x:is>
      </x:c>
      <x:c r="D390" s="5" t="n">
        <x:v>2029</x:v>
      </x:c>
      <x:c r="E390" s="5" t="inlineStr">
        <x:is>
          <x:t xml:space="preserve">Microsoft</x:t>
        </x:is>
      </x:c>
      <x:c r="F390" s="5" t="inlineStr">
        <x:is>
          <x:t xml:space="preserve">B200/B300 class</x:t>
        </x:is>
      </x:c>
      <x:c r="G390" s="5" t="str">
        <x:f>IFERROR(INDEX('02x_Accelerator_Catalog'!$C$2:$C$11,MATCH(F390,'02x_Accelerator_Catalog'!$B$2:$B$11,0)),"purpose_or_unbenchmarked")</x:f>
        <x:v>b200_reference</x:v>
      </x:c>
      <x:c r="H390" s="28" t="n">
        <x:f>SUMIFS('02c_AI_CSP_Normalized'!$N$2:$N$305,'02c_AI_CSP_Normalized'!$B$2:$B$305,B390,'02c_AI_CSP_Normalized'!$C$2:$C$305,C390,'02c_AI_CSP_Normalized'!$D$2:$D$305,D390,'02c_AI_CSP_Normalized'!$E$2:$E$305,E390)</x:f>
        <x:v>727.5594480002342</x:v>
      </x:c>
      <x:c r="I390" s="6" t="n">
        <x:f>SUMIFS('02b_CSP_Accelerator_Mix'!$H$2:$H$573,'02b_CSP_Accelerator_Mix'!$B$2:$B$573,B390,'02b_CSP_Accelerator_Mix'!$C$2:$C$573,E390,'02b_CSP_Accelerator_Mix'!$D$2:$D$573,D390,'02b_CSP_Accelerator_Mix'!$E$2:$E$573,F390)</x:f>
        <x:v>0.94226297</x:v>
      </x:c>
      <x:c r="J390" s="28" t="n">
        <x:f>H390*I390</x:f>
        <x:v>685.5523263242612</x:v>
      </x:c>
      <x:c r="K390" s="8" t="n">
        <x:f>IFERROR(INDEX('02x_Accelerator_Catalog'!$D$2:$D$11,MATCH(F390,'02x_Accelerator_Catalog'!$B$2:$B$11,0)),"")</x:f>
        <x:v>2.17</x:v>
      </x:c>
      <x:c r="L390" s="7" t="n">
        <x:f>IF(K390&gt;0,J390*1000/K390,"")</x:f>
        <x:v>315922.7310250052</x:v>
      </x:c>
      <x:c r="M390" s="5" t="inlineStr">
        <x:is>
          <x:t xml:space="preserve">epoch_csp_chip_quantity_latest</x:t>
        </x:is>
      </x:c>
      <x:c r="N390" s="5" t="inlineStr">
        <x:is>
          <x:t xml:space="preserve">Extensible long-format output: add a new accelerator row in 02b and map it in 02x_Accelerator_Catalog to extend this table.</x:t>
        </x:is>
      </x:c>
    </x:row>
    <x:row r="391">
      <x:c r="A391" s="5" t="str">
        <x:f>B391&amp;"|"&amp;C391&amp;"|"&amp;D391&amp;"|"&amp;E391&amp;"|"&amp;F391</x:f>
        <x:v>Bull|OpenAI|2029|Microsoft|H100/H200/A100 class</x:v>
      </x:c>
      <x:c r="B391" s="5" t="inlineStr">
        <x:is>
          <x:t xml:space="preserve">Bull</x:t>
        </x:is>
      </x:c>
      <x:c r="C391" s="5" t="inlineStr">
        <x:is>
          <x:t xml:space="preserve">OpenAI</x:t>
        </x:is>
      </x:c>
      <x:c r="D391" s="5" t="n">
        <x:v>2029</x:v>
      </x:c>
      <x:c r="E391" s="5" t="inlineStr">
        <x:is>
          <x:t xml:space="preserve">Microsoft</x:t>
        </x:is>
      </x:c>
      <x:c r="F391" s="5" t="inlineStr">
        <x:is>
          <x:t xml:space="preserve">H100/H200/A100 class</x:t>
        </x:is>
      </x:c>
      <x:c r="G391" s="5" t="str">
        <x:f>IFERROR(INDEX('02x_Accelerator_Catalog'!$C$2:$C$11,MATCH(F391,'02x_Accelerator_Catalog'!$B$2:$B$11,0)),"purpose_or_unbenchmarked")</x:f>
        <x:v>h200_reference</x:v>
      </x:c>
      <x:c r="H391" s="28" t="n">
        <x:f>SUMIFS('02c_AI_CSP_Normalized'!$N$2:$N$305,'02c_AI_CSP_Normalized'!$B$2:$B$305,B391,'02c_AI_CSP_Normalized'!$C$2:$C$305,C391,'02c_AI_CSP_Normalized'!$D$2:$D$305,D391,'02c_AI_CSP_Normalized'!$E$2:$E$305,E391)</x:f>
        <x:v>727.5594480002342</x:v>
      </x:c>
      <x:c r="I391" s="6" t="n">
        <x:f>SUMIFS('02b_CSP_Accelerator_Mix'!$H$2:$H$573,'02b_CSP_Accelerator_Mix'!$B$2:$B$573,B391,'02b_CSP_Accelerator_Mix'!$C$2:$C$573,E391,'02b_CSP_Accelerator_Mix'!$D$2:$D$573,D391,'02b_CSP_Accelerator_Mix'!$E$2:$E$573,F391)</x:f>
        <x:v>0.05773703</x:v>
      </x:c>
      <x:c r="J391" s="28" t="n">
        <x:f>H391*I391</x:f>
        <x:v>42.00712167597296</x:v>
      </x:c>
      <x:c r="K391" s="8" t="n">
        <x:f>IFERROR(INDEX('02x_Accelerator_Catalog'!$D$2:$D$11,MATCH(F391,'02x_Accelerator_Catalog'!$B$2:$B$11,0)),"")</x:f>
        <x:v>1.73</x:v>
      </x:c>
      <x:c r="L391" s="7" t="n">
        <x:f>IF(K391&gt;0,J391*1000/K391,"")</x:f>
        <x:v>24281.573223105755</x:v>
      </x:c>
      <x:c r="M391" s="5" t="inlineStr">
        <x:is>
          <x:t xml:space="preserve">epoch_csp_chip_quantity_latest</x:t>
        </x:is>
      </x:c>
      <x:c r="N391" s="5" t="inlineStr">
        <x:is>
          <x:t xml:space="preserve">Extensible long-format output: add a new accelerator row in 02b and map it in 02x_Accelerator_Catalog to extend this table.</x:t>
        </x:is>
      </x:c>
    </x:row>
    <x:row r="392">
      <x:c r="A392" s="5" t="str">
        <x:f>B392&amp;"|"&amp;C392&amp;"|"&amp;D392&amp;"|"&amp;E392&amp;"|"&amp;F392</x:f>
        <x:v>Grid-Constrained / Efficiency-Upside|OpenAI|2029|Microsoft|B200/B300 class</x:v>
      </x:c>
      <x:c r="B392" s="5" t="inlineStr">
        <x:is>
          <x:t xml:space="preserve">Grid-Constrained / Efficiency-Upside</x:t>
        </x:is>
      </x:c>
      <x:c r="C392" s="5" t="inlineStr">
        <x:is>
          <x:t xml:space="preserve">OpenAI</x:t>
        </x:is>
      </x:c>
      <x:c r="D392" s="5" t="n">
        <x:v>2029</x:v>
      </x:c>
      <x:c r="E392" s="5" t="inlineStr">
        <x:is>
          <x:t xml:space="preserve">Microsoft</x:t>
        </x:is>
      </x:c>
      <x:c r="F392" s="5" t="inlineStr">
        <x:is>
          <x:t xml:space="preserve">B200/B300 class</x:t>
        </x:is>
      </x:c>
      <x:c r="G392" s="5" t="str">
        <x:f>IFERROR(INDEX('02x_Accelerator_Catalog'!$C$2:$C$11,MATCH(F392,'02x_Accelerator_Catalog'!$B$2:$B$11,0)),"purpose_or_unbenchmarked")</x:f>
        <x:v>b200_reference</x:v>
      </x:c>
      <x:c r="H392" s="28" t="n">
        <x:f>SUMIFS('02c_AI_CSP_Normalized'!$N$2:$N$305,'02c_AI_CSP_Normalized'!$B$2:$B$305,B392,'02c_AI_CSP_Normalized'!$C$2:$C$305,C392,'02c_AI_CSP_Normalized'!$D$2:$D$305,D392,'02c_AI_CSP_Normalized'!$E$2:$E$305,E392)</x:f>
        <x:v>459.63483402932644</x:v>
      </x:c>
      <x:c r="I392" s="6" t="n">
        <x:f>SUMIFS('02b_CSP_Accelerator_Mix'!$H$2:$H$573,'02b_CSP_Accelerator_Mix'!$B$2:$B$573,B392,'02b_CSP_Accelerator_Mix'!$C$2:$C$573,E392,'02b_CSP_Accelerator_Mix'!$D$2:$D$573,D392,'02b_CSP_Accelerator_Mix'!$E$2:$E$573,F392)</x:f>
        <x:v>0.94226297</x:v>
      </x:c>
      <x:c r="J392" s="28" t="n">
        <x:f>H392*I392</x:f>
        <x:v>433.09688382793024</x:v>
      </x:c>
      <x:c r="K392" s="8" t="n">
        <x:f>IFERROR(INDEX('02x_Accelerator_Catalog'!$D$2:$D$11,MATCH(F392,'02x_Accelerator_Catalog'!$B$2:$B$11,0)),"")</x:f>
        <x:v>2.17</x:v>
      </x:c>
      <x:c r="L392" s="7" t="n">
        <x:f>IF(K392&gt;0,J392*1000/K392,"")</x:f>
        <x:v>199583.81743222594</x:v>
      </x:c>
      <x:c r="M392" s="5" t="inlineStr">
        <x:is>
          <x:t xml:space="preserve">epoch_csp_chip_quantity_latest</x:t>
        </x:is>
      </x:c>
      <x:c r="N392" s="5" t="inlineStr">
        <x:is>
          <x:t xml:space="preserve">Extensible long-format output: add a new accelerator row in 02b and map it in 02x_Accelerator_Catalog to extend this table.</x:t>
        </x:is>
      </x:c>
    </x:row>
    <x:row r="393">
      <x:c r="A393" s="5" t="str">
        <x:f>B393&amp;"|"&amp;C393&amp;"|"&amp;D393&amp;"|"&amp;E393&amp;"|"&amp;F393</x:f>
        <x:v>Grid-Constrained / Efficiency-Upside|OpenAI|2029|Microsoft|H100/H200/A100 class</x:v>
      </x:c>
      <x:c r="B393" s="5" t="inlineStr">
        <x:is>
          <x:t xml:space="preserve">Grid-Constrained / Efficiency-Upside</x:t>
        </x:is>
      </x:c>
      <x:c r="C393" s="5" t="inlineStr">
        <x:is>
          <x:t xml:space="preserve">OpenAI</x:t>
        </x:is>
      </x:c>
      <x:c r="D393" s="5" t="n">
        <x:v>2029</x:v>
      </x:c>
      <x:c r="E393" s="5" t="inlineStr">
        <x:is>
          <x:t xml:space="preserve">Microsoft</x:t>
        </x:is>
      </x:c>
      <x:c r="F393" s="5" t="inlineStr">
        <x:is>
          <x:t xml:space="preserve">H100/H200/A100 class</x:t>
        </x:is>
      </x:c>
      <x:c r="G393" s="5" t="str">
        <x:f>IFERROR(INDEX('02x_Accelerator_Catalog'!$C$2:$C$11,MATCH(F393,'02x_Accelerator_Catalog'!$B$2:$B$11,0)),"purpose_or_unbenchmarked")</x:f>
        <x:v>h200_reference</x:v>
      </x:c>
      <x:c r="H393" s="28" t="n">
        <x:f>SUMIFS('02c_AI_CSP_Normalized'!$N$2:$N$305,'02c_AI_CSP_Normalized'!$B$2:$B$305,B393,'02c_AI_CSP_Normalized'!$C$2:$C$305,C393,'02c_AI_CSP_Normalized'!$D$2:$D$305,D393,'02c_AI_CSP_Normalized'!$E$2:$E$305,E393)</x:f>
        <x:v>459.63483402932644</x:v>
      </x:c>
      <x:c r="I393" s="6" t="n">
        <x:f>SUMIFS('02b_CSP_Accelerator_Mix'!$H$2:$H$573,'02b_CSP_Accelerator_Mix'!$B$2:$B$573,B393,'02b_CSP_Accelerator_Mix'!$C$2:$C$573,E393,'02b_CSP_Accelerator_Mix'!$D$2:$D$573,D393,'02b_CSP_Accelerator_Mix'!$E$2:$E$573,F393)</x:f>
        <x:v>0.05773703</x:v>
      </x:c>
      <x:c r="J393" s="28" t="n">
        <x:f>H393*I393</x:f>
        <x:v>26.537950201396242</x:v>
      </x:c>
      <x:c r="K393" s="8" t="n">
        <x:f>IFERROR(INDEX('02x_Accelerator_Catalog'!$D$2:$D$11,MATCH(F393,'02x_Accelerator_Catalog'!$B$2:$B$11,0)),"")</x:f>
        <x:v>1.73</x:v>
      </x:c>
      <x:c r="L393" s="7" t="n">
        <x:f>IF(K393&gt;0,J393*1000/K393,"")</x:f>
        <x:v>15339.855607743491</x:v>
      </x:c>
      <x:c r="M393" s="5" t="inlineStr">
        <x:is>
          <x:t xml:space="preserve">epoch_csp_chip_quantity_latest</x:t>
        </x:is>
      </x:c>
      <x:c r="N393" s="5" t="inlineStr">
        <x:is>
          <x:t xml:space="preserve">Extensible long-format output: add a new accelerator row in 02b and map it in 02x_Accelerator_Catalog to extend this table.</x:t>
        </x:is>
      </x:c>
    </x:row>
    <x:row r="394">
      <x:c r="A394" s="5" t="str">
        <x:f>B394&amp;"|"&amp;C394&amp;"|"&amp;D394&amp;"|"&amp;E394&amp;"|"&amp;F394</x:f>
        <x:v>Bear|OpenAI|2030|Microsoft|B200/B300 class</x:v>
      </x:c>
      <x:c r="B394" s="5" t="inlineStr">
        <x:is>
          <x:t xml:space="preserve">Bear</x:t>
        </x:is>
      </x:c>
      <x:c r="C394" s="5" t="inlineStr">
        <x:is>
          <x:t xml:space="preserve">OpenAI</x:t>
        </x:is>
      </x:c>
      <x:c r="D394" s="5" t="n">
        <x:v>2030</x:v>
      </x:c>
      <x:c r="E394" s="5" t="inlineStr">
        <x:is>
          <x:t xml:space="preserve">Microsoft</x:t>
        </x:is>
      </x:c>
      <x:c r="F394" s="5" t="inlineStr">
        <x:is>
          <x:t xml:space="preserve">B200/B300 class</x:t>
        </x:is>
      </x:c>
      <x:c r="G394" s="5" t="str">
        <x:f>IFERROR(INDEX('02x_Accelerator_Catalog'!$C$2:$C$11,MATCH(F394,'02x_Accelerator_Catalog'!$B$2:$B$11,0)),"purpose_or_unbenchmarked")</x:f>
        <x:v>b200_reference</x:v>
      </x:c>
      <x:c r="H394" s="28" t="n">
        <x:f>SUMIFS('02c_AI_CSP_Normalized'!$N$2:$N$305,'02c_AI_CSP_Normalized'!$B$2:$B$305,B394,'02c_AI_CSP_Normalized'!$C$2:$C$305,C394,'02c_AI_CSP_Normalized'!$D$2:$D$305,D394,'02c_AI_CSP_Normalized'!$E$2:$E$305,E394)</x:f>
        <x:v>557.1694604306053</x:v>
      </x:c>
      <x:c r="I394" s="6" t="n">
        <x:f>SUMIFS('02b_CSP_Accelerator_Mix'!$H$2:$H$573,'02b_CSP_Accelerator_Mix'!$B$2:$B$573,B394,'02b_CSP_Accelerator_Mix'!$C$2:$C$573,E394,'02b_CSP_Accelerator_Mix'!$D$2:$D$573,D394,'02b_CSP_Accelerator_Mix'!$E$2:$E$573,F394)</x:f>
        <x:v>0.94226297</x:v>
      </x:c>
      <x:c r="J394" s="28" t="n">
        <x:f>H394*I394</x:f>
        <x:v>525.0001505786397</x:v>
      </x:c>
      <x:c r="K394" s="8" t="n">
        <x:f>IFERROR(INDEX('02x_Accelerator_Catalog'!$D$2:$D$11,MATCH(F394,'02x_Accelerator_Catalog'!$B$2:$B$11,0)),"")</x:f>
        <x:v>2.17</x:v>
      </x:c>
      <x:c r="L394" s="7" t="n">
        <x:f>IF(K394&gt;0,J394*1000/K394,"")</x:f>
        <x:v>241935.55326204596</x:v>
      </x:c>
      <x:c r="M394" s="5" t="inlineStr">
        <x:is>
          <x:t xml:space="preserve">epoch_csp_chip_quantity_latest</x:t>
        </x:is>
      </x:c>
      <x:c r="N394" s="5" t="inlineStr">
        <x:is>
          <x:t xml:space="preserve">Extensible long-format output: add a new accelerator row in 02b and map it in 02x_Accelerator_Catalog to extend this table.</x:t>
        </x:is>
      </x:c>
    </x:row>
    <x:row r="395">
      <x:c r="A395" s="5" t="str">
        <x:f>B395&amp;"|"&amp;C395&amp;"|"&amp;D395&amp;"|"&amp;E395&amp;"|"&amp;F395</x:f>
        <x:v>Bear|OpenAI|2030|Microsoft|H100/H200/A100 class</x:v>
      </x:c>
      <x:c r="B395" s="5" t="inlineStr">
        <x:is>
          <x:t xml:space="preserve">Bear</x:t>
        </x:is>
      </x:c>
      <x:c r="C395" s="5" t="inlineStr">
        <x:is>
          <x:t xml:space="preserve">OpenAI</x:t>
        </x:is>
      </x:c>
      <x:c r="D395" s="5" t="n">
        <x:v>2030</x:v>
      </x:c>
      <x:c r="E395" s="5" t="inlineStr">
        <x:is>
          <x:t xml:space="preserve">Microsoft</x:t>
        </x:is>
      </x:c>
      <x:c r="F395" s="5" t="inlineStr">
        <x:is>
          <x:t xml:space="preserve">H100/H200/A100 class</x:t>
        </x:is>
      </x:c>
      <x:c r="G395" s="5" t="str">
        <x:f>IFERROR(INDEX('02x_Accelerator_Catalog'!$C$2:$C$11,MATCH(F395,'02x_Accelerator_Catalog'!$B$2:$B$11,0)),"purpose_or_unbenchmarked")</x:f>
        <x:v>h200_reference</x:v>
      </x:c>
      <x:c r="H395" s="28" t="n">
        <x:f>SUMIFS('02c_AI_CSP_Normalized'!$N$2:$N$305,'02c_AI_CSP_Normalized'!$B$2:$B$305,B395,'02c_AI_CSP_Normalized'!$C$2:$C$305,C395,'02c_AI_CSP_Normalized'!$D$2:$D$305,D395,'02c_AI_CSP_Normalized'!$E$2:$E$305,E395)</x:f>
        <x:v>557.1694604306053</x:v>
      </x:c>
      <x:c r="I395" s="6" t="n">
        <x:f>SUMIFS('02b_CSP_Accelerator_Mix'!$H$2:$H$573,'02b_CSP_Accelerator_Mix'!$B$2:$B$573,B395,'02b_CSP_Accelerator_Mix'!$C$2:$C$573,E395,'02b_CSP_Accelerator_Mix'!$D$2:$D$573,D395,'02b_CSP_Accelerator_Mix'!$E$2:$E$573,F395)</x:f>
        <x:v>0.05773703</x:v>
      </x:c>
      <x:c r="J395" s="28" t="n">
        <x:f>H395*I395</x:f>
        <x:v>32.16930985196567</x:v>
      </x:c>
      <x:c r="K395" s="8" t="n">
        <x:f>IFERROR(INDEX('02x_Accelerator_Catalog'!$D$2:$D$11,MATCH(F395,'02x_Accelerator_Catalog'!$B$2:$B$11,0)),"")</x:f>
        <x:v>1.73</x:v>
      </x:c>
      <x:c r="L395" s="7" t="n">
        <x:f>IF(K395&gt;0,J395*1000/K395,"")</x:f>
        <x:v>18594.97679304374</x:v>
      </x:c>
      <x:c r="M395" s="5" t="inlineStr">
        <x:is>
          <x:t xml:space="preserve">epoch_csp_chip_quantity_latest</x:t>
        </x:is>
      </x:c>
      <x:c r="N395" s="5" t="inlineStr">
        <x:is>
          <x:t xml:space="preserve">Extensible long-format output: add a new accelerator row in 02b and map it in 02x_Accelerator_Catalog to extend this table.</x:t>
        </x:is>
      </x:c>
    </x:row>
    <x:row r="396">
      <x:c r="A396" s="5" t="str">
        <x:f>B396&amp;"|"&amp;C396&amp;"|"&amp;D396&amp;"|"&amp;E396&amp;"|"&amp;F396</x:f>
        <x:v>Base|OpenAI|2030|Microsoft|B200/B300 class</x:v>
      </x:c>
      <x:c r="B396" s="5" t="inlineStr">
        <x:is>
          <x:t xml:space="preserve">Base</x:t>
        </x:is>
      </x:c>
      <x:c r="C396" s="5" t="inlineStr">
        <x:is>
          <x:t xml:space="preserve">OpenAI</x:t>
        </x:is>
      </x:c>
      <x:c r="D396" s="5" t="n">
        <x:v>2030</x:v>
      </x:c>
      <x:c r="E396" s="5" t="inlineStr">
        <x:is>
          <x:t xml:space="preserve">Microsoft</x:t>
        </x:is>
      </x:c>
      <x:c r="F396" s="5" t="inlineStr">
        <x:is>
          <x:t xml:space="preserve">B200/B300 class</x:t>
        </x:is>
      </x:c>
      <x:c r="G396" s="5" t="str">
        <x:f>IFERROR(INDEX('02x_Accelerator_Catalog'!$C$2:$C$11,MATCH(F396,'02x_Accelerator_Catalog'!$B$2:$B$11,0)),"purpose_or_unbenchmarked")</x:f>
        <x:v>b200_reference</x:v>
      </x:c>
      <x:c r="H396" s="28" t="n">
        <x:f>SUMIFS('02c_AI_CSP_Normalized'!$N$2:$N$305,'02c_AI_CSP_Normalized'!$B$2:$B$305,B396,'02c_AI_CSP_Normalized'!$C$2:$C$305,C396,'02c_AI_CSP_Normalized'!$D$2:$D$305,D396,'02c_AI_CSP_Normalized'!$E$2:$E$305,E396)</x:f>
        <x:v>779.3977395710276</x:v>
      </x:c>
      <x:c r="I396" s="6" t="n">
        <x:f>SUMIFS('02b_CSP_Accelerator_Mix'!$H$2:$H$573,'02b_CSP_Accelerator_Mix'!$B$2:$B$573,B396,'02b_CSP_Accelerator_Mix'!$C$2:$C$573,E396,'02b_CSP_Accelerator_Mix'!$D$2:$D$573,D396,'02b_CSP_Accelerator_Mix'!$E$2:$E$573,F396)</x:f>
        <x:v>0.94226297</x:v>
      </x:c>
      <x:c r="J396" s="28" t="n">
        <x:f>H396*I396</x:f>
        <x:v>734.397628899483</x:v>
      </x:c>
      <x:c r="K396" s="8" t="n">
        <x:f>IFERROR(INDEX('02x_Accelerator_Catalog'!$D$2:$D$11,MATCH(F396,'02x_Accelerator_Catalog'!$B$2:$B$11,0)),"")</x:f>
        <x:v>2.17</x:v>
      </x:c>
      <x:c r="L396" s="7" t="n">
        <x:f>IF(K396&gt;0,J396*1000/K396,"")</x:f>
        <x:v>338432.087050453</x:v>
      </x:c>
      <x:c r="M396" s="5" t="inlineStr">
        <x:is>
          <x:t xml:space="preserve">epoch_csp_chip_quantity_latest</x:t>
        </x:is>
      </x:c>
      <x:c r="N396" s="5" t="inlineStr">
        <x:is>
          <x:t xml:space="preserve">Extensible long-format output: add a new accelerator row in 02b and map it in 02x_Accelerator_Catalog to extend this table.</x:t>
        </x:is>
      </x:c>
    </x:row>
    <x:row r="397">
      <x:c r="A397" s="5" t="str">
        <x:f>B397&amp;"|"&amp;C397&amp;"|"&amp;D397&amp;"|"&amp;E397&amp;"|"&amp;F397</x:f>
        <x:v>Base|OpenAI|2030|Microsoft|H100/H200/A100 class</x:v>
      </x:c>
      <x:c r="B397" s="5" t="inlineStr">
        <x:is>
          <x:t xml:space="preserve">Base</x:t>
        </x:is>
      </x:c>
      <x:c r="C397" s="5" t="inlineStr">
        <x:is>
          <x:t xml:space="preserve">OpenAI</x:t>
        </x:is>
      </x:c>
      <x:c r="D397" s="5" t="n">
        <x:v>2030</x:v>
      </x:c>
      <x:c r="E397" s="5" t="inlineStr">
        <x:is>
          <x:t xml:space="preserve">Microsoft</x:t>
        </x:is>
      </x:c>
      <x:c r="F397" s="5" t="inlineStr">
        <x:is>
          <x:t xml:space="preserve">H100/H200/A100 class</x:t>
        </x:is>
      </x:c>
      <x:c r="G397" s="5" t="str">
        <x:f>IFERROR(INDEX('02x_Accelerator_Catalog'!$C$2:$C$11,MATCH(F397,'02x_Accelerator_Catalog'!$B$2:$B$11,0)),"purpose_or_unbenchmarked")</x:f>
        <x:v>h200_reference</x:v>
      </x:c>
      <x:c r="H397" s="28" t="n">
        <x:f>SUMIFS('02c_AI_CSP_Normalized'!$N$2:$N$305,'02c_AI_CSP_Normalized'!$B$2:$B$305,B397,'02c_AI_CSP_Normalized'!$C$2:$C$305,C397,'02c_AI_CSP_Normalized'!$D$2:$D$305,D397,'02c_AI_CSP_Normalized'!$E$2:$E$305,E397)</x:f>
        <x:v>779.3977395710276</x:v>
      </x:c>
      <x:c r="I397" s="6" t="n">
        <x:f>SUMIFS('02b_CSP_Accelerator_Mix'!$H$2:$H$573,'02b_CSP_Accelerator_Mix'!$B$2:$B$573,B397,'02b_CSP_Accelerator_Mix'!$C$2:$C$573,E397,'02b_CSP_Accelerator_Mix'!$D$2:$D$573,D397,'02b_CSP_Accelerator_Mix'!$E$2:$E$573,F397)</x:f>
        <x:v>0.05773703</x:v>
      </x:c>
      <x:c r="J397" s="28" t="n">
        <x:f>H397*I397</x:f>
        <x:v>45.00011067154461</x:v>
      </x:c>
      <x:c r="K397" s="8" t="n">
        <x:f>IFERROR(INDEX('02x_Accelerator_Catalog'!$D$2:$D$11,MATCH(F397,'02x_Accelerator_Catalog'!$B$2:$B$11,0)),"")</x:f>
        <x:v>1.73</x:v>
      </x:c>
      <x:c r="L397" s="7" t="n">
        <x:f>IF(K397&gt;0,J397*1000/K397,"")</x:f>
        <x:v>26011.624665632724</x:v>
      </x:c>
      <x:c r="M397" s="5" t="inlineStr">
        <x:is>
          <x:t xml:space="preserve">epoch_csp_chip_quantity_latest</x:t>
        </x:is>
      </x:c>
      <x:c r="N397" s="5" t="inlineStr">
        <x:is>
          <x:t xml:space="preserve">Extensible long-format output: add a new accelerator row in 02b and map it in 02x_Accelerator_Catalog to extend this table.</x:t>
        </x:is>
      </x:c>
    </x:row>
    <x:row r="398">
      <x:c r="A398" s="5" t="str">
        <x:f>B398&amp;"|"&amp;C398&amp;"|"&amp;D398&amp;"|"&amp;E398&amp;"|"&amp;F398</x:f>
        <x:v>Bull|OpenAI|2030|Microsoft|B200/B300 class</x:v>
      </x:c>
      <x:c r="B398" s="5" t="inlineStr">
        <x:is>
          <x:t xml:space="preserve">Bull</x:t>
        </x:is>
      </x:c>
      <x:c r="C398" s="5" t="inlineStr">
        <x:is>
          <x:t xml:space="preserve">OpenAI</x:t>
        </x:is>
      </x:c>
      <x:c r="D398" s="5" t="n">
        <x:v>2030</x:v>
      </x:c>
      <x:c r="E398" s="5" t="inlineStr">
        <x:is>
          <x:t xml:space="preserve">Microsoft</x:t>
        </x:is>
      </x:c>
      <x:c r="F398" s="5" t="inlineStr">
        <x:is>
          <x:t xml:space="preserve">B200/B300 class</x:t>
        </x:is>
      </x:c>
      <x:c r="G398" s="5" t="str">
        <x:f>IFERROR(INDEX('02x_Accelerator_Catalog'!$C$2:$C$11,MATCH(F398,'02x_Accelerator_Catalog'!$B$2:$B$11,0)),"purpose_or_unbenchmarked")</x:f>
        <x:v>b200_reference</x:v>
      </x:c>
      <x:c r="H398" s="28" t="n">
        <x:f>SUMIFS('02c_AI_CSP_Normalized'!$N$2:$N$305,'02c_AI_CSP_Normalized'!$B$2:$B$305,B398,'02c_AI_CSP_Normalized'!$C$2:$C$305,C398,'02c_AI_CSP_Normalized'!$D$2:$D$305,D398,'02c_AI_CSP_Normalized'!$E$2:$E$305,E398)</x:f>
        <x:v>1014.0164444672403</x:v>
      </x:c>
      <x:c r="I398" s="6" t="n">
        <x:f>SUMIFS('02b_CSP_Accelerator_Mix'!$H$2:$H$573,'02b_CSP_Accelerator_Mix'!$B$2:$B$573,B398,'02b_CSP_Accelerator_Mix'!$C$2:$C$573,E398,'02b_CSP_Accelerator_Mix'!$D$2:$D$573,D398,'02b_CSP_Accelerator_Mix'!$E$2:$E$573,F398)</x:f>
        <x:v>0.94226297</x:v>
      </x:c>
      <x:c r="J398" s="28" t="n">
        <x:f>H398*I398</x:f>
        <x:v>955.4701465925419</x:v>
      </x:c>
      <x:c r="K398" s="8" t="n">
        <x:f>IFERROR(INDEX('02x_Accelerator_Catalog'!$D$2:$D$11,MATCH(F398,'02x_Accelerator_Catalog'!$B$2:$B$11,0)),"")</x:f>
        <x:v>2.17</x:v>
      </x:c>
      <x:c r="L398" s="7" t="n">
        <x:f>IF(K398&gt;0,J398*1000/K398,"")</x:f>
        <x:v>440308.8233145355</x:v>
      </x:c>
      <x:c r="M398" s="5" t="inlineStr">
        <x:is>
          <x:t xml:space="preserve">epoch_csp_chip_quantity_latest</x:t>
        </x:is>
      </x:c>
      <x:c r="N398" s="5" t="inlineStr">
        <x:is>
          <x:t xml:space="preserve">Extensible long-format output: add a new accelerator row in 02b and map it in 02x_Accelerator_Catalog to extend this table.</x:t>
        </x:is>
      </x:c>
    </x:row>
    <x:row r="399">
      <x:c r="A399" s="5" t="str">
        <x:f>B399&amp;"|"&amp;C399&amp;"|"&amp;D399&amp;"|"&amp;E399&amp;"|"&amp;F399</x:f>
        <x:v>Bull|OpenAI|2030|Microsoft|H100/H200/A100 class</x:v>
      </x:c>
      <x:c r="B399" s="5" t="inlineStr">
        <x:is>
          <x:t xml:space="preserve">Bull</x:t>
        </x:is>
      </x:c>
      <x:c r="C399" s="5" t="inlineStr">
        <x:is>
          <x:t xml:space="preserve">OpenAI</x:t>
        </x:is>
      </x:c>
      <x:c r="D399" s="5" t="n">
        <x:v>2030</x:v>
      </x:c>
      <x:c r="E399" s="5" t="inlineStr">
        <x:is>
          <x:t xml:space="preserve">Microsoft</x:t>
        </x:is>
      </x:c>
      <x:c r="F399" s="5" t="inlineStr">
        <x:is>
          <x:t xml:space="preserve">H100/H200/A100 class</x:t>
        </x:is>
      </x:c>
      <x:c r="G399" s="5" t="str">
        <x:f>IFERROR(INDEX('02x_Accelerator_Catalog'!$C$2:$C$11,MATCH(F399,'02x_Accelerator_Catalog'!$B$2:$B$11,0)),"purpose_or_unbenchmarked")</x:f>
        <x:v>h200_reference</x:v>
      </x:c>
      <x:c r="H399" s="28" t="n">
        <x:f>SUMIFS('02c_AI_CSP_Normalized'!$N$2:$N$305,'02c_AI_CSP_Normalized'!$B$2:$B$305,B399,'02c_AI_CSP_Normalized'!$C$2:$C$305,C399,'02c_AI_CSP_Normalized'!$D$2:$D$305,D399,'02c_AI_CSP_Normalized'!$E$2:$E$305,E399)</x:f>
        <x:v>1014.0164444672403</x:v>
      </x:c>
      <x:c r="I399" s="6" t="n">
        <x:f>SUMIFS('02b_CSP_Accelerator_Mix'!$H$2:$H$573,'02b_CSP_Accelerator_Mix'!$B$2:$B$573,B399,'02b_CSP_Accelerator_Mix'!$C$2:$C$573,E399,'02b_CSP_Accelerator_Mix'!$D$2:$D$573,D399,'02b_CSP_Accelerator_Mix'!$E$2:$E$573,F399)</x:f>
        <x:v>0.05773703</x:v>
      </x:c>
      <x:c r="J399" s="28" t="n">
        <x:f>H399*I399</x:f>
        <x:v>58.54629787469839</x:v>
      </x:c>
      <x:c r="K399" s="8" t="n">
        <x:f>IFERROR(INDEX('02x_Accelerator_Catalog'!$D$2:$D$11,MATCH(F399,'02x_Accelerator_Catalog'!$B$2:$B$11,0)),"")</x:f>
        <x:v>1.73</x:v>
      </x:c>
      <x:c r="L399" s="7" t="n">
        <x:f>IF(K399&gt;0,J399*1000/K399,"")</x:f>
        <x:v>33841.790679016405</x:v>
      </x:c>
      <x:c r="M399" s="5" t="inlineStr">
        <x:is>
          <x:t xml:space="preserve">epoch_csp_chip_quantity_latest</x:t>
        </x:is>
      </x:c>
      <x:c r="N399" s="5" t="inlineStr">
        <x:is>
          <x:t xml:space="preserve">Extensible long-format output: add a new accelerator row in 02b and map it in 02x_Accelerator_Catalog to extend this table.</x:t>
        </x:is>
      </x:c>
    </x:row>
    <x:row r="400">
      <x:c r="A400" s="5" t="str">
        <x:f>B400&amp;"|"&amp;C400&amp;"|"&amp;D400&amp;"|"&amp;E400&amp;"|"&amp;F400</x:f>
        <x:v>Grid-Constrained / Efficiency-Upside|OpenAI|2030|Microsoft|B200/B300 class</x:v>
      </x:c>
      <x:c r="B400" s="5" t="inlineStr">
        <x:is>
          <x:t xml:space="preserve">Grid-Constrained / Efficiency-Upside</x:t>
        </x:is>
      </x:c>
      <x:c r="C400" s="5" t="inlineStr">
        <x:is>
          <x:t xml:space="preserve">OpenAI</x:t>
        </x:is>
      </x:c>
      <x:c r="D400" s="5" t="n">
        <x:v>2030</x:v>
      </x:c>
      <x:c r="E400" s="5" t="inlineStr">
        <x:is>
          <x:t xml:space="preserve">Microsoft</x:t>
        </x:is>
      </x:c>
      <x:c r="F400" s="5" t="inlineStr">
        <x:is>
          <x:t xml:space="preserve">B200/B300 class</x:t>
        </x:is>
      </x:c>
      <x:c r="G400" s="5" t="str">
        <x:f>IFERROR(INDEX('02x_Accelerator_Catalog'!$C$2:$C$11,MATCH(F400,'02x_Accelerator_Catalog'!$B$2:$B$11,0)),"purpose_or_unbenchmarked")</x:f>
        <x:v>b200_reference</x:v>
      </x:c>
      <x:c r="H400" s="28" t="n">
        <x:f>SUMIFS('02c_AI_CSP_Normalized'!$N$2:$N$305,'02c_AI_CSP_Normalized'!$B$2:$B$305,B400,'02c_AI_CSP_Normalized'!$C$2:$C$305,C400,'02c_AI_CSP_Normalized'!$D$2:$D$305,D400,'02c_AI_CSP_Normalized'!$E$2:$E$305,E400)</x:f>
        <x:v>589.944137959201</x:v>
      </x:c>
      <x:c r="I400" s="6" t="n">
        <x:f>SUMIFS('02b_CSP_Accelerator_Mix'!$H$2:$H$573,'02b_CSP_Accelerator_Mix'!$B$2:$B$573,B400,'02b_CSP_Accelerator_Mix'!$C$2:$C$573,E400,'02b_CSP_Accelerator_Mix'!$D$2:$D$573,D400,'02b_CSP_Accelerator_Mix'!$E$2:$E$573,F400)</x:f>
        <x:v>0.94226297</x:v>
      </x:c>
      <x:c r="J400" s="28" t="n">
        <x:f>H400*I400</x:f>
        <x:v>555.8825155675265</x:v>
      </x:c>
      <x:c r="K400" s="8" t="n">
        <x:f>IFERROR(INDEX('02x_Accelerator_Catalog'!$D$2:$D$11,MATCH(F400,'02x_Accelerator_Catalog'!$B$2:$B$11,0)),"")</x:f>
        <x:v>2.17</x:v>
      </x:c>
      <x:c r="L400" s="7" t="n">
        <x:f>IF(K400&gt;0,J400*1000/K400,"")</x:f>
        <x:v>256167.05786521963</x:v>
      </x:c>
      <x:c r="M400" s="5" t="inlineStr">
        <x:is>
          <x:t xml:space="preserve">epoch_csp_chip_quantity_latest</x:t>
        </x:is>
      </x:c>
      <x:c r="N400" s="5" t="inlineStr">
        <x:is>
          <x:t xml:space="preserve">Extensible long-format output: add a new accelerator row in 02b and map it in 02x_Accelerator_Catalog to extend this table.</x:t>
        </x:is>
      </x:c>
    </x:row>
    <x:row r="401">
      <x:c r="A401" s="5" t="str">
        <x:f>B401&amp;"|"&amp;C401&amp;"|"&amp;D401&amp;"|"&amp;E401&amp;"|"&amp;F401</x:f>
        <x:v>Grid-Constrained / Efficiency-Upside|OpenAI|2030|Microsoft|H100/H200/A100 class</x:v>
      </x:c>
      <x:c r="B401" s="5" t="inlineStr">
        <x:is>
          <x:t xml:space="preserve">Grid-Constrained / Efficiency-Upside</x:t>
        </x:is>
      </x:c>
      <x:c r="C401" s="5" t="inlineStr">
        <x:is>
          <x:t xml:space="preserve">OpenAI</x:t>
        </x:is>
      </x:c>
      <x:c r="D401" s="5" t="n">
        <x:v>2030</x:v>
      </x:c>
      <x:c r="E401" s="5" t="inlineStr">
        <x:is>
          <x:t xml:space="preserve">Microsoft</x:t>
        </x:is>
      </x:c>
      <x:c r="F401" s="5" t="inlineStr">
        <x:is>
          <x:t xml:space="preserve">H100/H200/A100 class</x:t>
        </x:is>
      </x:c>
      <x:c r="G401" s="5" t="str">
        <x:f>IFERROR(INDEX('02x_Accelerator_Catalog'!$C$2:$C$11,MATCH(F401,'02x_Accelerator_Catalog'!$B$2:$B$11,0)),"purpose_or_unbenchmarked")</x:f>
        <x:v>h200_reference</x:v>
      </x:c>
      <x:c r="H401" s="28" t="n">
        <x:f>SUMIFS('02c_AI_CSP_Normalized'!$N$2:$N$305,'02c_AI_CSP_Normalized'!$B$2:$B$305,B401,'02c_AI_CSP_Normalized'!$C$2:$C$305,C401,'02c_AI_CSP_Normalized'!$D$2:$D$305,D401,'02c_AI_CSP_Normalized'!$E$2:$E$305,E401)</x:f>
        <x:v>589.944137959201</x:v>
      </x:c>
      <x:c r="I401" s="6" t="n">
        <x:f>SUMIFS('02b_CSP_Accelerator_Mix'!$H$2:$H$573,'02b_CSP_Accelerator_Mix'!$B$2:$B$573,B401,'02b_CSP_Accelerator_Mix'!$C$2:$C$573,E401,'02b_CSP_Accelerator_Mix'!$D$2:$D$573,D401,'02b_CSP_Accelerator_Mix'!$E$2:$E$573,F401)</x:f>
        <x:v>0.05773703</x:v>
      </x:c>
      <x:c r="J401" s="28" t="n">
        <x:f>H401*I401</x:f>
        <x:v>34.06162239167453</x:v>
      </x:c>
      <x:c r="K401" s="8" t="n">
        <x:f>IFERROR(INDEX('02x_Accelerator_Catalog'!$D$2:$D$11,MATCH(F401,'02x_Accelerator_Catalog'!$B$2:$B$11,0)),"")</x:f>
        <x:v>1.73</x:v>
      </x:c>
      <x:c r="L401" s="7" t="n">
        <x:f>IF(K401&gt;0,J401*1000/K401,"")</x:f>
        <x:v>19688.799070332097</x:v>
      </x:c>
      <x:c r="M401" s="5" t="inlineStr">
        <x:is>
          <x:t xml:space="preserve">epoch_csp_chip_quantity_latest</x:t>
        </x:is>
      </x:c>
      <x:c r="N401" s="5" t="inlineStr">
        <x:is>
          <x:t xml:space="preserve">Extensible long-format output: add a new accelerator row in 02b and map it in 02x_Accelerator_Catalog to extend this table.</x:t>
        </x:is>
      </x:c>
    </x:row>
    <x:row r="402">
      <x:c r="A402" s="5" t="str">
        <x:f>B402&amp;"|"&amp;C402&amp;"|"&amp;D402&amp;"|"&amp;E402&amp;"|"&amp;F402</x:f>
        <x:v>Bear|OpenAI|2026|Oracle|B200/B300 class</x:v>
      </x:c>
      <x:c r="B402" s="5" t="inlineStr">
        <x:is>
          <x:t xml:space="preserve">Bear</x:t>
        </x:is>
      </x:c>
      <x:c r="C402" s="5" t="inlineStr">
        <x:is>
          <x:t xml:space="preserve">OpenAI</x:t>
        </x:is>
      </x:c>
      <x:c r="D402" s="5" t="n">
        <x:v>2026</x:v>
      </x:c>
      <x:c r="E402" s="5" t="inlineStr">
        <x:is>
          <x:t xml:space="preserve">Oracle</x:t>
        </x:is>
      </x:c>
      <x:c r="F402" s="5" t="inlineStr">
        <x:is>
          <x:t xml:space="preserve">B200/B300 class</x:t>
        </x:is>
      </x:c>
      <x:c r="G402" s="5" t="str">
        <x:f>IFERROR(INDEX('02x_Accelerator_Catalog'!$C$2:$C$11,MATCH(F402,'02x_Accelerator_Catalog'!$B$2:$B$11,0)),"purpose_or_unbenchmarked")</x:f>
        <x:v>b200_reference</x:v>
      </x:c>
      <x:c r="H402" s="28" t="n">
        <x:f>SUMIFS('02c_AI_CSP_Normalized'!$N$2:$N$305,'02c_AI_CSP_Normalized'!$B$2:$B$305,B402,'02c_AI_CSP_Normalized'!$C$2:$C$305,C402,'02c_AI_CSP_Normalized'!$D$2:$D$305,D402,'02c_AI_CSP_Normalized'!$E$2:$E$305,E402)</x:f>
        <x:v>171.3067958610396</x:v>
      </x:c>
      <x:c r="I402" s="6" t="n">
        <x:f>SUMIFS('02b_CSP_Accelerator_Mix'!$H$2:$H$573,'02b_CSP_Accelerator_Mix'!$B$2:$B$573,B402,'02b_CSP_Accelerator_Mix'!$C$2:$C$573,E402,'02b_CSP_Accelerator_Mix'!$D$2:$D$573,D402,'02b_CSP_Accelerator_Mix'!$E$2:$E$573,F402)</x:f>
        <x:v>0.96141166</x:v>
      </x:c>
      <x:c r="J402" s="28" t="n">
        <x:f>H402*I402</x:f>
        <x:v>164.69635097804323</x:v>
      </x:c>
      <x:c r="K402" s="8" t="n">
        <x:f>IFERROR(INDEX('02x_Accelerator_Catalog'!$D$2:$D$11,MATCH(F402,'02x_Accelerator_Catalog'!$B$2:$B$11,0)),"")</x:f>
        <x:v>2.17</x:v>
      </x:c>
      <x:c r="L402" s="7" t="n">
        <x:f>IF(K402&gt;0,J402*1000/K402,"")</x:f>
        <x:v>75896.93593458213</x:v>
      </x:c>
      <x:c r="M402" s="5" t="inlineStr">
        <x:is>
          <x:t xml:space="preserve">epoch_csp_chip_quantity_latest</x:t>
        </x:is>
      </x:c>
      <x:c r="N402" s="5" t="inlineStr">
        <x:is>
          <x:t xml:space="preserve">Extensible long-format output: add a new accelerator row in 02b and map it in 02x_Accelerator_Catalog to extend this table.</x:t>
        </x:is>
      </x:c>
    </x:row>
    <x:row r="403">
      <x:c r="A403" s="5" t="str">
        <x:f>B403&amp;"|"&amp;C403&amp;"|"&amp;D403&amp;"|"&amp;E403&amp;"|"&amp;F403</x:f>
        <x:v>Bear|OpenAI|2026|Oracle|H100/H200/A100 class</x:v>
      </x:c>
      <x:c r="B403" s="5" t="inlineStr">
        <x:is>
          <x:t xml:space="preserve">Bear</x:t>
        </x:is>
      </x:c>
      <x:c r="C403" s="5" t="inlineStr">
        <x:is>
          <x:t xml:space="preserve">OpenAI</x:t>
        </x:is>
      </x:c>
      <x:c r="D403" s="5" t="n">
        <x:v>2026</x:v>
      </x:c>
      <x:c r="E403" s="5" t="inlineStr">
        <x:is>
          <x:t xml:space="preserve">Oracle</x:t>
        </x:is>
      </x:c>
      <x:c r="F403" s="5" t="inlineStr">
        <x:is>
          <x:t xml:space="preserve">H100/H200/A100 class</x:t>
        </x:is>
      </x:c>
      <x:c r="G403" s="5" t="str">
        <x:f>IFERROR(INDEX('02x_Accelerator_Catalog'!$C$2:$C$11,MATCH(F403,'02x_Accelerator_Catalog'!$B$2:$B$11,0)),"purpose_or_unbenchmarked")</x:f>
        <x:v>h200_reference</x:v>
      </x:c>
      <x:c r="H403" s="28" t="n">
        <x:f>SUMIFS('02c_AI_CSP_Normalized'!$N$2:$N$305,'02c_AI_CSP_Normalized'!$B$2:$B$305,B403,'02c_AI_CSP_Normalized'!$C$2:$C$305,C403,'02c_AI_CSP_Normalized'!$D$2:$D$305,D403,'02c_AI_CSP_Normalized'!$E$2:$E$305,E403)</x:f>
        <x:v>171.3067958610396</x:v>
      </x:c>
      <x:c r="I403" s="6" t="n">
        <x:f>SUMIFS('02b_CSP_Accelerator_Mix'!$H$2:$H$573,'02b_CSP_Accelerator_Mix'!$B$2:$B$573,B403,'02b_CSP_Accelerator_Mix'!$C$2:$C$573,E403,'02b_CSP_Accelerator_Mix'!$D$2:$D$573,D403,'02b_CSP_Accelerator_Mix'!$E$2:$E$573,F403)</x:f>
        <x:v>0.03858834</x:v>
      </x:c>
      <x:c r="J403" s="28" t="n">
        <x:f>H403*I403</x:f>
        <x:v>6.610444882996389</x:v>
      </x:c>
      <x:c r="K403" s="8" t="n">
        <x:f>IFERROR(INDEX('02x_Accelerator_Catalog'!$D$2:$D$11,MATCH(F403,'02x_Accelerator_Catalog'!$B$2:$B$11,0)),"")</x:f>
        <x:v>1.73</x:v>
      </x:c>
      <x:c r="L403" s="7" t="n">
        <x:f>IF(K403&gt;0,J403*1000/K403,"")</x:f>
        <x:v>3821.0664063562945</x:v>
      </x:c>
      <x:c r="M403" s="5" t="inlineStr">
        <x:is>
          <x:t xml:space="preserve">epoch_csp_chip_quantity_latest</x:t>
        </x:is>
      </x:c>
      <x:c r="N403" s="5" t="inlineStr">
        <x:is>
          <x:t xml:space="preserve">Extensible long-format output: add a new accelerator row in 02b and map it in 02x_Accelerator_Catalog to extend this table.</x:t>
        </x:is>
      </x:c>
    </x:row>
    <x:row r="404">
      <x:c r="A404" s="5" t="str">
        <x:f>B404&amp;"|"&amp;C404&amp;"|"&amp;D404&amp;"|"&amp;E404&amp;"|"&amp;F404</x:f>
        <x:v>Base|OpenAI|2026|Oracle|B200/B300 class</x:v>
      </x:c>
      <x:c r="B404" s="5" t="inlineStr">
        <x:is>
          <x:t xml:space="preserve">Base</x:t>
        </x:is>
      </x:c>
      <x:c r="C404" s="5" t="inlineStr">
        <x:is>
          <x:t xml:space="preserve">OpenAI</x:t>
        </x:is>
      </x:c>
      <x:c r="D404" s="5" t="n">
        <x:v>2026</x:v>
      </x:c>
      <x:c r="E404" s="5" t="inlineStr">
        <x:is>
          <x:t xml:space="preserve">Oracle</x:t>
        </x:is>
      </x:c>
      <x:c r="F404" s="5" t="inlineStr">
        <x:is>
          <x:t xml:space="preserve">B200/B300 class</x:t>
        </x:is>
      </x:c>
      <x:c r="G404" s="5" t="str">
        <x:f>IFERROR(INDEX('02x_Accelerator_Catalog'!$C$2:$C$11,MATCH(F404,'02x_Accelerator_Catalog'!$B$2:$B$11,0)),"purpose_or_unbenchmarked")</x:f>
        <x:v>b200_reference</x:v>
      </x:c>
      <x:c r="H404" s="28" t="n">
        <x:f>SUMIFS('02c_AI_CSP_Normalized'!$N$2:$N$305,'02c_AI_CSP_Normalized'!$B$2:$B$305,B404,'02c_AI_CSP_Normalized'!$C$2:$C$305,C404,'02c_AI_CSP_Normalized'!$D$2:$D$305,D404,'02c_AI_CSP_Normalized'!$E$2:$E$305,E404)</x:f>
        <x:v>220.79542577645105</x:v>
      </x:c>
      <x:c r="I404" s="6" t="n">
        <x:f>SUMIFS('02b_CSP_Accelerator_Mix'!$H$2:$H$573,'02b_CSP_Accelerator_Mix'!$B$2:$B$573,B404,'02b_CSP_Accelerator_Mix'!$C$2:$C$573,E404,'02b_CSP_Accelerator_Mix'!$D$2:$D$573,D404,'02b_CSP_Accelerator_Mix'!$E$2:$E$573,F404)</x:f>
        <x:v>0.96141166</x:v>
      </x:c>
      <x:c r="J404" s="28" t="n">
        <x:f>H404*I404</x:f>
        <x:v>212.2752968161446</x:v>
      </x:c>
      <x:c r="K404" s="8" t="n">
        <x:f>IFERROR(INDEX('02x_Accelerator_Catalog'!$D$2:$D$11,MATCH(F404,'02x_Accelerator_Catalog'!$B$2:$B$11,0)),"")</x:f>
        <x:v>2.17</x:v>
      </x:c>
      <x:c r="L404" s="7" t="n">
        <x:f>IF(K404&gt;0,J404*1000/K404,"")</x:f>
        <x:v>97822.71742679474</x:v>
      </x:c>
      <x:c r="M404" s="5" t="inlineStr">
        <x:is>
          <x:t xml:space="preserve">epoch_csp_chip_quantity_latest</x:t>
        </x:is>
      </x:c>
      <x:c r="N404" s="5" t="inlineStr">
        <x:is>
          <x:t xml:space="preserve">Extensible long-format output: add a new accelerator row in 02b and map it in 02x_Accelerator_Catalog to extend this table.</x:t>
        </x:is>
      </x:c>
    </x:row>
    <x:row r="405">
      <x:c r="A405" s="5" t="str">
        <x:f>B405&amp;"|"&amp;C405&amp;"|"&amp;D405&amp;"|"&amp;E405&amp;"|"&amp;F405</x:f>
        <x:v>Base|OpenAI|2026|Oracle|H100/H200/A100 class</x:v>
      </x:c>
      <x:c r="B405" s="5" t="inlineStr">
        <x:is>
          <x:t xml:space="preserve">Base</x:t>
        </x:is>
      </x:c>
      <x:c r="C405" s="5" t="inlineStr">
        <x:is>
          <x:t xml:space="preserve">OpenAI</x:t>
        </x:is>
      </x:c>
      <x:c r="D405" s="5" t="n">
        <x:v>2026</x:v>
      </x:c>
      <x:c r="E405" s="5" t="inlineStr">
        <x:is>
          <x:t xml:space="preserve">Oracle</x:t>
        </x:is>
      </x:c>
      <x:c r="F405" s="5" t="inlineStr">
        <x:is>
          <x:t xml:space="preserve">H100/H200/A100 class</x:t>
        </x:is>
      </x:c>
      <x:c r="G405" s="5" t="str">
        <x:f>IFERROR(INDEX('02x_Accelerator_Catalog'!$C$2:$C$11,MATCH(F405,'02x_Accelerator_Catalog'!$B$2:$B$11,0)),"purpose_or_unbenchmarked")</x:f>
        <x:v>h200_reference</x:v>
      </x:c>
      <x:c r="H405" s="28" t="n">
        <x:f>SUMIFS('02c_AI_CSP_Normalized'!$N$2:$N$305,'02c_AI_CSP_Normalized'!$B$2:$B$305,B405,'02c_AI_CSP_Normalized'!$C$2:$C$305,C405,'02c_AI_CSP_Normalized'!$D$2:$D$305,D405,'02c_AI_CSP_Normalized'!$E$2:$E$305,E405)</x:f>
        <x:v>220.79542577645105</x:v>
      </x:c>
      <x:c r="I405" s="6" t="n">
        <x:f>SUMIFS('02b_CSP_Accelerator_Mix'!$H$2:$H$573,'02b_CSP_Accelerator_Mix'!$B$2:$B$573,B405,'02b_CSP_Accelerator_Mix'!$C$2:$C$573,E405,'02b_CSP_Accelerator_Mix'!$D$2:$D$573,D405,'02b_CSP_Accelerator_Mix'!$E$2:$E$573,F405)</x:f>
        <x:v>0.03858834</x:v>
      </x:c>
      <x:c r="J405" s="28" t="n">
        <x:f>H405*I405</x:f>
        <x:v>8.520128960306456</x:v>
      </x:c>
      <x:c r="K405" s="8" t="n">
        <x:f>IFERROR(INDEX('02x_Accelerator_Catalog'!$D$2:$D$11,MATCH(F405,'02x_Accelerator_Catalog'!$B$2:$B$11,0)),"")</x:f>
        <x:v>1.73</x:v>
      </x:c>
      <x:c r="L405" s="7" t="n">
        <x:f>IF(K405&gt;0,J405*1000/K405,"")</x:f>
        <x:v>4924.930034859223</x:v>
      </x:c>
      <x:c r="M405" s="5" t="inlineStr">
        <x:is>
          <x:t xml:space="preserve">epoch_csp_chip_quantity_latest</x:t>
        </x:is>
      </x:c>
      <x:c r="N405" s="5" t="inlineStr">
        <x:is>
          <x:t xml:space="preserve">Extensible long-format output: add a new accelerator row in 02b and map it in 02x_Accelerator_Catalog to extend this table.</x:t>
        </x:is>
      </x:c>
    </x:row>
    <x:row r="406">
      <x:c r="A406" s="5" t="str">
        <x:f>B406&amp;"|"&amp;C406&amp;"|"&amp;D406&amp;"|"&amp;E406&amp;"|"&amp;F406</x:f>
        <x:v>Bull|OpenAI|2026|Oracle|B200/B300 class</x:v>
      </x:c>
      <x:c r="B406" s="5" t="inlineStr">
        <x:is>
          <x:t xml:space="preserve">Bull</x:t>
        </x:is>
      </x:c>
      <x:c r="C406" s="5" t="inlineStr">
        <x:is>
          <x:t xml:space="preserve">OpenAI</x:t>
        </x:is>
      </x:c>
      <x:c r="D406" s="5" t="n">
        <x:v>2026</x:v>
      </x:c>
      <x:c r="E406" s="5" t="inlineStr">
        <x:is>
          <x:t xml:space="preserve">Oracle</x:t>
        </x:is>
      </x:c>
      <x:c r="F406" s="5" t="inlineStr">
        <x:is>
          <x:t xml:space="preserve">B200/B300 class</x:t>
        </x:is>
      </x:c>
      <x:c r="G406" s="5" t="str">
        <x:f>IFERROR(INDEX('02x_Accelerator_Catalog'!$C$2:$C$11,MATCH(F406,'02x_Accelerator_Catalog'!$B$2:$B$11,0)),"purpose_or_unbenchmarked")</x:f>
        <x:v>b200_reference</x:v>
      </x:c>
      <x:c r="H406" s="28" t="n">
        <x:f>SUMIFS('02c_AI_CSP_Normalized'!$N$2:$N$305,'02c_AI_CSP_Normalized'!$B$2:$B$305,B406,'02c_AI_CSP_Normalized'!$C$2:$C$305,C406,'02c_AI_CSP_Normalized'!$D$2:$D$305,D406,'02c_AI_CSP_Normalized'!$E$2:$E$305,E406)</x:f>
        <x:v>251.8209899157282</x:v>
      </x:c>
      <x:c r="I406" s="6" t="n">
        <x:f>SUMIFS('02b_CSP_Accelerator_Mix'!$H$2:$H$573,'02b_CSP_Accelerator_Mix'!$B$2:$B$573,B406,'02b_CSP_Accelerator_Mix'!$C$2:$C$573,E406,'02b_CSP_Accelerator_Mix'!$D$2:$D$573,D406,'02b_CSP_Accelerator_Mix'!$E$2:$E$573,F406)</x:f>
        <x:v>0.96141166</x:v>
      </x:c>
      <x:c r="J406" s="28" t="n">
        <x:f>H406*I406</x:f>
        <x:v>242.1036359377235</x:v>
      </x:c>
      <x:c r="K406" s="8" t="n">
        <x:f>IFERROR(INDEX('02x_Accelerator_Catalog'!$D$2:$D$11,MATCH(F406,'02x_Accelerator_Catalog'!$B$2:$B$11,0)),"")</x:f>
        <x:v>2.17</x:v>
      </x:c>
      <x:c r="L406" s="7" t="n">
        <x:f>IF(K406&gt;0,J406*1000/K406,"")</x:f>
        <x:v>111568.49582383572</x:v>
      </x:c>
      <x:c r="M406" s="5" t="inlineStr">
        <x:is>
          <x:t xml:space="preserve">epoch_csp_chip_quantity_latest</x:t>
        </x:is>
      </x:c>
      <x:c r="N406" s="5" t="inlineStr">
        <x:is>
          <x:t xml:space="preserve">Extensible long-format output: add a new accelerator row in 02b and map it in 02x_Accelerator_Catalog to extend this table.</x:t>
        </x:is>
      </x:c>
    </x:row>
    <x:row r="407">
      <x:c r="A407" s="5" t="str">
        <x:f>B407&amp;"|"&amp;C407&amp;"|"&amp;D407&amp;"|"&amp;E407&amp;"|"&amp;F407</x:f>
        <x:v>Bull|OpenAI|2026|Oracle|H100/H200/A100 class</x:v>
      </x:c>
      <x:c r="B407" s="5" t="inlineStr">
        <x:is>
          <x:t xml:space="preserve">Bull</x:t>
        </x:is>
      </x:c>
      <x:c r="C407" s="5" t="inlineStr">
        <x:is>
          <x:t xml:space="preserve">OpenAI</x:t>
        </x:is>
      </x:c>
      <x:c r="D407" s="5" t="n">
        <x:v>2026</x:v>
      </x:c>
      <x:c r="E407" s="5" t="inlineStr">
        <x:is>
          <x:t xml:space="preserve">Oracle</x:t>
        </x:is>
      </x:c>
      <x:c r="F407" s="5" t="inlineStr">
        <x:is>
          <x:t xml:space="preserve">H100/H200/A100 class</x:t>
        </x:is>
      </x:c>
      <x:c r="G407" s="5" t="str">
        <x:f>IFERROR(INDEX('02x_Accelerator_Catalog'!$C$2:$C$11,MATCH(F407,'02x_Accelerator_Catalog'!$B$2:$B$11,0)),"purpose_or_unbenchmarked")</x:f>
        <x:v>h200_reference</x:v>
      </x:c>
      <x:c r="H407" s="28" t="n">
        <x:f>SUMIFS('02c_AI_CSP_Normalized'!$N$2:$N$305,'02c_AI_CSP_Normalized'!$B$2:$B$305,B407,'02c_AI_CSP_Normalized'!$C$2:$C$305,C407,'02c_AI_CSP_Normalized'!$D$2:$D$305,D407,'02c_AI_CSP_Normalized'!$E$2:$E$305,E407)</x:f>
        <x:v>251.8209899157282</x:v>
      </x:c>
      <x:c r="I407" s="6" t="n">
        <x:f>SUMIFS('02b_CSP_Accelerator_Mix'!$H$2:$H$573,'02b_CSP_Accelerator_Mix'!$B$2:$B$573,B407,'02b_CSP_Accelerator_Mix'!$C$2:$C$573,E407,'02b_CSP_Accelerator_Mix'!$D$2:$D$573,D407,'02b_CSP_Accelerator_Mix'!$E$2:$E$573,F407)</x:f>
        <x:v>0.03858834</x:v>
      </x:c>
      <x:c r="J407" s="28" t="n">
        <x:f>H407*I407</x:f>
        <x:v>9.717353978004692</x:v>
      </x:c>
      <x:c r="K407" s="8" t="n">
        <x:f>IFERROR(INDEX('02x_Accelerator_Catalog'!$D$2:$D$11,MATCH(F407,'02x_Accelerator_Catalog'!$B$2:$B$11,0)),"")</x:f>
        <x:v>1.73</x:v>
      </x:c>
      <x:c r="L407" s="7" t="n">
        <x:f>IF(K407&gt;0,J407*1000/K407,"")</x:f>
        <x:v>5616.967617343753</x:v>
      </x:c>
      <x:c r="M407" s="5" t="inlineStr">
        <x:is>
          <x:t xml:space="preserve">epoch_csp_chip_quantity_latest</x:t>
        </x:is>
      </x:c>
      <x:c r="N407" s="5" t="inlineStr">
        <x:is>
          <x:t xml:space="preserve">Extensible long-format output: add a new accelerator row in 02b and map it in 02x_Accelerator_Catalog to extend this table.</x:t>
        </x:is>
      </x:c>
    </x:row>
    <x:row r="408">
      <x:c r="A408" s="5" t="str">
        <x:f>B408&amp;"|"&amp;C408&amp;"|"&amp;D408&amp;"|"&amp;E408&amp;"|"&amp;F408</x:f>
        <x:v>Grid-Constrained / Efficiency-Upside|OpenAI|2026|Oracle|B200/B300 class</x:v>
      </x:c>
      <x:c r="B408" s="5" t="inlineStr">
        <x:is>
          <x:t xml:space="preserve">Grid-Constrained / Efficiency-Upside</x:t>
        </x:is>
      </x:c>
      <x:c r="C408" s="5" t="inlineStr">
        <x:is>
          <x:t xml:space="preserve">OpenAI</x:t>
        </x:is>
      </x:c>
      <x:c r="D408" s="5" t="n">
        <x:v>2026</x:v>
      </x:c>
      <x:c r="E408" s="5" t="inlineStr">
        <x:is>
          <x:t xml:space="preserve">Oracle</x:t>
        </x:is>
      </x:c>
      <x:c r="F408" s="5" t="inlineStr">
        <x:is>
          <x:t xml:space="preserve">B200/B300 class</x:t>
        </x:is>
      </x:c>
      <x:c r="G408" s="5" t="str">
        <x:f>IFERROR(INDEX('02x_Accelerator_Catalog'!$C$2:$C$11,MATCH(F408,'02x_Accelerator_Catalog'!$B$2:$B$11,0)),"purpose_or_unbenchmarked")</x:f>
        <x:v>b200_reference</x:v>
      </x:c>
      <x:c r="H408" s="28" t="n">
        <x:f>SUMIFS('02c_AI_CSP_Normalized'!$N$2:$N$305,'02c_AI_CSP_Normalized'!$B$2:$B$305,B408,'02c_AI_CSP_Normalized'!$C$2:$C$305,C408,'02c_AI_CSP_Normalized'!$D$2:$D$305,D408,'02c_AI_CSP_Normalized'!$E$2:$E$305,E408)</x:f>
        <x:v>200.99997381028646</x:v>
      </x:c>
      <x:c r="I408" s="6" t="n">
        <x:f>SUMIFS('02b_CSP_Accelerator_Mix'!$H$2:$H$573,'02b_CSP_Accelerator_Mix'!$B$2:$B$573,B408,'02b_CSP_Accelerator_Mix'!$C$2:$C$573,E408,'02b_CSP_Accelerator_Mix'!$D$2:$D$573,D408,'02b_CSP_Accelerator_Mix'!$E$2:$E$573,F408)</x:f>
        <x:v>0.96141166</x:v>
      </x:c>
      <x:c r="J408" s="28" t="n">
        <x:f>H408*I408</x:f>
        <x:v>193.24371848090402</x:v>
      </x:c>
      <x:c r="K408" s="8" t="n">
        <x:f>IFERROR(INDEX('02x_Accelerator_Catalog'!$D$2:$D$11,MATCH(F408,'02x_Accelerator_Catalog'!$B$2:$B$11,0)),"")</x:f>
        <x:v>2.17</x:v>
      </x:c>
      <x:c r="L408" s="7" t="n">
        <x:f>IF(K408&gt;0,J408*1000/K408,"")</x:f>
        <x:v>89052.40482990969</x:v>
      </x:c>
      <x:c r="M408" s="5" t="inlineStr">
        <x:is>
          <x:t xml:space="preserve">epoch_csp_chip_quantity_latest</x:t>
        </x:is>
      </x:c>
      <x:c r="N408" s="5" t="inlineStr">
        <x:is>
          <x:t xml:space="preserve">Extensible long-format output: add a new accelerator row in 02b and map it in 02x_Accelerator_Catalog to extend this table.</x:t>
        </x:is>
      </x:c>
    </x:row>
    <x:row r="409">
      <x:c r="A409" s="5" t="str">
        <x:f>B409&amp;"|"&amp;C409&amp;"|"&amp;D409&amp;"|"&amp;E409&amp;"|"&amp;F409</x:f>
        <x:v>Grid-Constrained / Efficiency-Upside|OpenAI|2026|Oracle|H100/H200/A100 class</x:v>
      </x:c>
      <x:c r="B409" s="5" t="inlineStr">
        <x:is>
          <x:t xml:space="preserve">Grid-Constrained / Efficiency-Upside</x:t>
        </x:is>
      </x:c>
      <x:c r="C409" s="5" t="inlineStr">
        <x:is>
          <x:t xml:space="preserve">OpenAI</x:t>
        </x:is>
      </x:c>
      <x:c r="D409" s="5" t="n">
        <x:v>2026</x:v>
      </x:c>
      <x:c r="E409" s="5" t="inlineStr">
        <x:is>
          <x:t xml:space="preserve">Oracle</x:t>
        </x:is>
      </x:c>
      <x:c r="F409" s="5" t="inlineStr">
        <x:is>
          <x:t xml:space="preserve">H100/H200/A100 class</x:t>
        </x:is>
      </x:c>
      <x:c r="G409" s="5" t="str">
        <x:f>IFERROR(INDEX('02x_Accelerator_Catalog'!$C$2:$C$11,MATCH(F409,'02x_Accelerator_Catalog'!$B$2:$B$11,0)),"purpose_or_unbenchmarked")</x:f>
        <x:v>h200_reference</x:v>
      </x:c>
      <x:c r="H409" s="28" t="n">
        <x:f>SUMIFS('02c_AI_CSP_Normalized'!$N$2:$N$305,'02c_AI_CSP_Normalized'!$B$2:$B$305,B409,'02c_AI_CSP_Normalized'!$C$2:$C$305,C409,'02c_AI_CSP_Normalized'!$D$2:$D$305,D409,'02c_AI_CSP_Normalized'!$E$2:$E$305,E409)</x:f>
        <x:v>200.99997381028646</x:v>
      </x:c>
      <x:c r="I409" s="6" t="n">
        <x:f>SUMIFS('02b_CSP_Accelerator_Mix'!$H$2:$H$573,'02b_CSP_Accelerator_Mix'!$B$2:$B$573,B409,'02b_CSP_Accelerator_Mix'!$C$2:$C$573,E409,'02b_CSP_Accelerator_Mix'!$D$2:$D$573,D409,'02b_CSP_Accelerator_Mix'!$E$2:$E$573,F409)</x:f>
        <x:v>0.03858834</x:v>
      </x:c>
      <x:c r="J409" s="28" t="n">
        <x:f>H409*I409</x:f>
        <x:v>7.756255329382429</x:v>
      </x:c>
      <x:c r="K409" s="8" t="n">
        <x:f>IFERROR(INDEX('02x_Accelerator_Catalog'!$D$2:$D$11,MATCH(F409,'02x_Accelerator_Catalog'!$B$2:$B$11,0)),"")</x:f>
        <x:v>1.73</x:v>
      </x:c>
      <x:c r="L409" s="7" t="n">
        <x:f>IF(K409&gt;0,J409*1000/K409,"")</x:f>
        <x:v>4483.384583458052</x:v>
      </x:c>
      <x:c r="M409" s="5" t="inlineStr">
        <x:is>
          <x:t xml:space="preserve">epoch_csp_chip_quantity_latest</x:t>
        </x:is>
      </x:c>
      <x:c r="N409" s="5" t="inlineStr">
        <x:is>
          <x:t xml:space="preserve">Extensible long-format output: add a new accelerator row in 02b and map it in 02x_Accelerator_Catalog to extend this table.</x:t>
        </x:is>
      </x:c>
    </x:row>
    <x:row r="410">
      <x:c r="A410" s="5" t="str">
        <x:f>B410&amp;"|"&amp;C410&amp;"|"&amp;D410&amp;"|"&amp;E410&amp;"|"&amp;F410</x:f>
        <x:v>Bear|OpenAI|2027|Oracle|B200/B300 class</x:v>
      </x:c>
      <x:c r="B410" s="5" t="inlineStr">
        <x:is>
          <x:t xml:space="preserve">Bear</x:t>
        </x:is>
      </x:c>
      <x:c r="C410" s="5" t="inlineStr">
        <x:is>
          <x:t xml:space="preserve">OpenAI</x:t>
        </x:is>
      </x:c>
      <x:c r="D410" s="5" t="n">
        <x:v>2027</x:v>
      </x:c>
      <x:c r="E410" s="5" t="inlineStr">
        <x:is>
          <x:t xml:space="preserve">Oracle</x:t>
        </x:is>
      </x:c>
      <x:c r="F410" s="5" t="inlineStr">
        <x:is>
          <x:t xml:space="preserve">B200/B300 class</x:t>
        </x:is>
      </x:c>
      <x:c r="G410" s="5" t="str">
        <x:f>IFERROR(INDEX('02x_Accelerator_Catalog'!$C$2:$C$11,MATCH(F410,'02x_Accelerator_Catalog'!$B$2:$B$11,0)),"purpose_or_unbenchmarked")</x:f>
        <x:v>b200_reference</x:v>
      </x:c>
      <x:c r="H410" s="28" t="n">
        <x:f>SUMIFS('02c_AI_CSP_Normalized'!$N$2:$N$305,'02c_AI_CSP_Normalized'!$B$2:$B$305,B410,'02c_AI_CSP_Normalized'!$C$2:$C$305,C410,'02c_AI_CSP_Normalized'!$D$2:$D$305,D410,'02c_AI_CSP_Normalized'!$E$2:$E$305,E410)</x:f>
        <x:v>337.46251850359954</x:v>
      </x:c>
      <x:c r="I410" s="6" t="n">
        <x:f>SUMIFS('02b_CSP_Accelerator_Mix'!$H$2:$H$573,'02b_CSP_Accelerator_Mix'!$B$2:$B$573,B410,'02b_CSP_Accelerator_Mix'!$C$2:$C$573,E410,'02b_CSP_Accelerator_Mix'!$D$2:$D$573,D410,'02b_CSP_Accelerator_Mix'!$E$2:$E$573,F410)</x:f>
        <x:v>0.89163782</x:v>
      </x:c>
      <x:c r="J410" s="28" t="n">
        <x:f>H410*I410</x:f>
        <x:v>300.8943443302592</x:v>
      </x:c>
      <x:c r="K410" s="8" t="n">
        <x:f>IFERROR(INDEX('02x_Accelerator_Catalog'!$D$2:$D$11,MATCH(F410,'02x_Accelerator_Catalog'!$B$2:$B$11,0)),"")</x:f>
        <x:v>2.17</x:v>
      </x:c>
      <x:c r="L410" s="7" t="n">
        <x:f>IF(K410&gt;0,J410*1000/K410,"")</x:f>
        <x:v>138660.98817062637</x:v>
      </x:c>
      <x:c r="M410" s="5" t="inlineStr">
        <x:is>
          <x:t xml:space="preserve">epoch_csp_chip_quantity_latest</x:t>
        </x:is>
      </x:c>
      <x:c r="N410" s="5" t="inlineStr">
        <x:is>
          <x:t xml:space="preserve">Extensible long-format output: add a new accelerator row in 02b and map it in 02x_Accelerator_Catalog to extend this table.</x:t>
        </x:is>
      </x:c>
    </x:row>
    <x:row r="411">
      <x:c r="A411" s="5" t="str">
        <x:f>B411&amp;"|"&amp;C411&amp;"|"&amp;D411&amp;"|"&amp;E411&amp;"|"&amp;F411</x:f>
        <x:v>Bear|OpenAI|2027|Oracle|H100/H200/A100 class</x:v>
      </x:c>
      <x:c r="B411" s="5" t="inlineStr">
        <x:is>
          <x:t xml:space="preserve">Bear</x:t>
        </x:is>
      </x:c>
      <x:c r="C411" s="5" t="inlineStr">
        <x:is>
          <x:t xml:space="preserve">OpenAI</x:t>
        </x:is>
      </x:c>
      <x:c r="D411" s="5" t="n">
        <x:v>2027</x:v>
      </x:c>
      <x:c r="E411" s="5" t="inlineStr">
        <x:is>
          <x:t xml:space="preserve">Oracle</x:t>
        </x:is>
      </x:c>
      <x:c r="F411" s="5" t="inlineStr">
        <x:is>
          <x:t xml:space="preserve">H100/H200/A100 class</x:t>
        </x:is>
      </x:c>
      <x:c r="G411" s="5" t="str">
        <x:f>IFERROR(INDEX('02x_Accelerator_Catalog'!$C$2:$C$11,MATCH(F411,'02x_Accelerator_Catalog'!$B$2:$B$11,0)),"purpose_or_unbenchmarked")</x:f>
        <x:v>h200_reference</x:v>
      </x:c>
      <x:c r="H411" s="28" t="n">
        <x:f>SUMIFS('02c_AI_CSP_Normalized'!$N$2:$N$305,'02c_AI_CSP_Normalized'!$B$2:$B$305,B411,'02c_AI_CSP_Normalized'!$C$2:$C$305,C411,'02c_AI_CSP_Normalized'!$D$2:$D$305,D411,'02c_AI_CSP_Normalized'!$E$2:$E$305,E411)</x:f>
        <x:v>337.46251850359954</x:v>
      </x:c>
      <x:c r="I411" s="6" t="n">
        <x:f>SUMIFS('02b_CSP_Accelerator_Mix'!$H$2:$H$573,'02b_CSP_Accelerator_Mix'!$B$2:$B$573,B411,'02b_CSP_Accelerator_Mix'!$C$2:$C$573,E411,'02b_CSP_Accelerator_Mix'!$D$2:$D$573,D411,'02b_CSP_Accelerator_Mix'!$E$2:$E$573,F411)</x:f>
        <x:v>0.03578782</x:v>
      </x:c>
      <x:c r="J411" s="28" t="n">
        <x:f>H411*I411</x:f>
        <x:v>12.077047868953489</x:v>
      </x:c>
      <x:c r="K411" s="8" t="n">
        <x:f>IFERROR(INDEX('02x_Accelerator_Catalog'!$D$2:$D$11,MATCH(F411,'02x_Accelerator_Catalog'!$B$2:$B$11,0)),"")</x:f>
        <x:v>1.73</x:v>
      </x:c>
      <x:c r="L411" s="7" t="n">
        <x:f>IF(K411&gt;0,J411*1000/K411,"")</x:f>
        <x:v>6980.952525406641</x:v>
      </x:c>
      <x:c r="M411" s="5" t="inlineStr">
        <x:is>
          <x:t xml:space="preserve">epoch_csp_chip_quantity_latest</x:t>
        </x:is>
      </x:c>
      <x:c r="N411" s="5" t="inlineStr">
        <x:is>
          <x:t xml:space="preserve">Extensible long-format output: add a new accelerator row in 02b and map it in 02x_Accelerator_Catalog to extend this table.</x:t>
        </x:is>
      </x:c>
    </x:row>
    <x:row r="412">
      <x:c r="A412" s="5" t="str">
        <x:f>B412&amp;"|"&amp;C412&amp;"|"&amp;D412&amp;"|"&amp;E412&amp;"|"&amp;F412</x:f>
        <x:v>Bear|OpenAI|2027|Oracle|R200/R300 future</x:v>
      </x:c>
      <x:c r="B412" s="5" t="inlineStr">
        <x:is>
          <x:t xml:space="preserve">Bear</x:t>
        </x:is>
      </x:c>
      <x:c r="C412" s="5" t="inlineStr">
        <x:is>
          <x:t xml:space="preserve">OpenAI</x:t>
        </x:is>
      </x:c>
      <x:c r="D412" s="5" t="n">
        <x:v>2027</x:v>
      </x:c>
      <x:c r="E412" s="5" t="inlineStr">
        <x:is>
          <x:t xml:space="preserve">Oracle</x:t>
        </x:is>
      </x:c>
      <x:c r="F412" s="5" t="inlineStr">
        <x:is>
          <x:t xml:space="preserve">R200/R300 future</x:t>
        </x:is>
      </x:c>
      <x:c r="G412" s="5" t="str">
        <x:f>IFERROR(INDEX('02x_Accelerator_Catalog'!$C$2:$C$11,MATCH(F412,'02x_Accelerator_Catalog'!$B$2:$B$11,0)),"purpose_or_unbenchmarked")</x:f>
        <x:v>purpose_or_unbenchmarked</x:v>
      </x:c>
      <x:c r="H412" s="28" t="n">
        <x:f>SUMIFS('02c_AI_CSP_Normalized'!$N$2:$N$305,'02c_AI_CSP_Normalized'!$B$2:$B$305,B412,'02c_AI_CSP_Normalized'!$C$2:$C$305,C412,'02c_AI_CSP_Normalized'!$D$2:$D$305,D412,'02c_AI_CSP_Normalized'!$E$2:$E$305,E412)</x:f>
        <x:v>337.46251850359954</x:v>
      </x:c>
      <x:c r="I412" s="6" t="n">
        <x:f>SUMIFS('02b_CSP_Accelerator_Mix'!$H$2:$H$573,'02b_CSP_Accelerator_Mix'!$B$2:$B$573,B412,'02b_CSP_Accelerator_Mix'!$C$2:$C$573,E412,'02b_CSP_Accelerator_Mix'!$D$2:$D$573,D412,'02b_CSP_Accelerator_Mix'!$E$2:$E$573,F412)</x:f>
        <x:v>0.07257436</x:v>
      </x:c>
      <x:c r="J412" s="28" t="n">
        <x:f>H412*I412</x:f>
        <x:v>24.491126304386896</x:v>
      </x:c>
      <x:c r="K412" s="8" t="str">
        <x:f>IFERROR(INDEX('02x_Accelerator_Catalog'!$D$2:$D$11,MATCH(F412,'02x_Accelerator_Catalog'!$B$2:$B$11,0)),"")</x:f>
      </x:c>
      <x:c r="L412" s="7" t="str">
        <x:f>IF(K412&gt;0,J412*1000/K412,"")</x:f>
      </x:c>
      <x:c r="M412" s="5" t="inlineStr">
        <x:is>
          <x:t xml:space="preserve">epoch_csp_chip_quantity_latest</x:t>
        </x:is>
      </x:c>
      <x:c r="N412" s="5" t="inlineStr">
        <x:is>
          <x:t xml:space="preserve">Extensible long-format output: add a new accelerator row in 02b and map it in 02x_Accelerator_Catalog to extend this table.</x:t>
        </x:is>
      </x:c>
    </x:row>
    <x:row r="413">
      <x:c r="A413" s="5" t="str">
        <x:f>B413&amp;"|"&amp;C413&amp;"|"&amp;D413&amp;"|"&amp;E413&amp;"|"&amp;F413</x:f>
        <x:v>Base|OpenAI|2027|Oracle|B200/B300 class</x:v>
      </x:c>
      <x:c r="B413" s="5" t="inlineStr">
        <x:is>
          <x:t xml:space="preserve">Base</x:t>
        </x:is>
      </x:c>
      <x:c r="C413" s="5" t="inlineStr">
        <x:is>
          <x:t xml:space="preserve">OpenAI</x:t>
        </x:is>
      </x:c>
      <x:c r="D413" s="5" t="n">
        <x:v>2027</x:v>
      </x:c>
      <x:c r="E413" s="5" t="inlineStr">
        <x:is>
          <x:t xml:space="preserve">Oracle</x:t>
        </x:is>
      </x:c>
      <x:c r="F413" s="5" t="inlineStr">
        <x:is>
          <x:t xml:space="preserve">B200/B300 class</x:t>
        </x:is>
      </x:c>
      <x:c r="G413" s="5" t="str">
        <x:f>IFERROR(INDEX('02x_Accelerator_Catalog'!$C$2:$C$11,MATCH(F413,'02x_Accelerator_Catalog'!$B$2:$B$11,0)),"purpose_or_unbenchmarked")</x:f>
        <x:v>b200_reference</x:v>
      </x:c>
      <x:c r="H413" s="28" t="n">
        <x:f>SUMIFS('02c_AI_CSP_Normalized'!$N$2:$N$305,'02c_AI_CSP_Normalized'!$B$2:$B$305,B413,'02c_AI_CSP_Normalized'!$C$2:$C$305,C413,'02c_AI_CSP_Normalized'!$D$2:$D$305,D413,'02c_AI_CSP_Normalized'!$E$2:$E$305,E413)</x:f>
        <x:v>443.2889582930185</x:v>
      </x:c>
      <x:c r="I413" s="6" t="n">
        <x:f>SUMIFS('02b_CSP_Accelerator_Mix'!$H$2:$H$573,'02b_CSP_Accelerator_Mix'!$B$2:$B$573,B413,'02b_CSP_Accelerator_Mix'!$C$2:$C$573,E413,'02b_CSP_Accelerator_Mix'!$D$2:$D$573,D413,'02b_CSP_Accelerator_Mix'!$E$2:$E$573,F413)</x:f>
        <x:v>0.89163782</x:v>
      </x:c>
      <x:c r="J413" s="28" t="n">
        <x:f>H413*I413</x:f>
        <x:v>395.25320040245794</x:v>
      </x:c>
      <x:c r="K413" s="8" t="n">
        <x:f>IFERROR(INDEX('02x_Accelerator_Catalog'!$D$2:$D$11,MATCH(F413,'02x_Accelerator_Catalog'!$B$2:$B$11,0)),"")</x:f>
        <x:v>2.17</x:v>
      </x:c>
      <x:c r="L413" s="7" t="n">
        <x:f>IF(K413&gt;0,J413*1000/K413,"")</x:f>
        <x:v>182144.3319826995</x:v>
      </x:c>
      <x:c r="M413" s="5" t="inlineStr">
        <x:is>
          <x:t xml:space="preserve">epoch_csp_chip_quantity_latest</x:t>
        </x:is>
      </x:c>
      <x:c r="N413" s="5" t="inlineStr">
        <x:is>
          <x:t xml:space="preserve">Extensible long-format output: add a new accelerator row in 02b and map it in 02x_Accelerator_Catalog to extend this table.</x:t>
        </x:is>
      </x:c>
    </x:row>
    <x:row r="414">
      <x:c r="A414" s="5" t="str">
        <x:f>B414&amp;"|"&amp;C414&amp;"|"&amp;D414&amp;"|"&amp;E414&amp;"|"&amp;F414</x:f>
        <x:v>Base|OpenAI|2027|Oracle|H100/H200/A100 class</x:v>
      </x:c>
      <x:c r="B414" s="5" t="inlineStr">
        <x:is>
          <x:t xml:space="preserve">Base</x:t>
        </x:is>
      </x:c>
      <x:c r="C414" s="5" t="inlineStr">
        <x:is>
          <x:t xml:space="preserve">OpenAI</x:t>
        </x:is>
      </x:c>
      <x:c r="D414" s="5" t="n">
        <x:v>2027</x:v>
      </x:c>
      <x:c r="E414" s="5" t="inlineStr">
        <x:is>
          <x:t xml:space="preserve">Oracle</x:t>
        </x:is>
      </x:c>
      <x:c r="F414" s="5" t="inlineStr">
        <x:is>
          <x:t xml:space="preserve">H100/H200/A100 class</x:t>
        </x:is>
      </x:c>
      <x:c r="G414" s="5" t="str">
        <x:f>IFERROR(INDEX('02x_Accelerator_Catalog'!$C$2:$C$11,MATCH(F414,'02x_Accelerator_Catalog'!$B$2:$B$11,0)),"purpose_or_unbenchmarked")</x:f>
        <x:v>h200_reference</x:v>
      </x:c>
      <x:c r="H414" s="28" t="n">
        <x:f>SUMIFS('02c_AI_CSP_Normalized'!$N$2:$N$305,'02c_AI_CSP_Normalized'!$B$2:$B$305,B414,'02c_AI_CSP_Normalized'!$C$2:$C$305,C414,'02c_AI_CSP_Normalized'!$D$2:$D$305,D414,'02c_AI_CSP_Normalized'!$E$2:$E$305,E414)</x:f>
        <x:v>443.2889582930185</x:v>
      </x:c>
      <x:c r="I414" s="6" t="n">
        <x:f>SUMIFS('02b_CSP_Accelerator_Mix'!$H$2:$H$573,'02b_CSP_Accelerator_Mix'!$B$2:$B$573,B414,'02b_CSP_Accelerator_Mix'!$C$2:$C$573,E414,'02b_CSP_Accelerator_Mix'!$D$2:$D$573,D414,'02b_CSP_Accelerator_Mix'!$E$2:$E$573,F414)</x:f>
        <x:v>0.03578782</x:v>
      </x:c>
      <x:c r="J414" s="28" t="n">
        <x:f>H414*I414</x:f>
        <x:v>15.864345447378051</x:v>
      </x:c>
      <x:c r="K414" s="8" t="n">
        <x:f>IFERROR(INDEX('02x_Accelerator_Catalog'!$D$2:$D$11,MATCH(F414,'02x_Accelerator_Catalog'!$B$2:$B$11,0)),"")</x:f>
        <x:v>1.73</x:v>
      </x:c>
      <x:c r="L414" s="7" t="n">
        <x:f>IF(K414&gt;0,J414*1000/K414,"")</x:f>
        <x:v>9170.14187709714</x:v>
      </x:c>
      <x:c r="M414" s="5" t="inlineStr">
        <x:is>
          <x:t xml:space="preserve">epoch_csp_chip_quantity_latest</x:t>
        </x:is>
      </x:c>
      <x:c r="N414" s="5" t="inlineStr">
        <x:is>
          <x:t xml:space="preserve">Extensible long-format output: add a new accelerator row in 02b and map it in 02x_Accelerator_Catalog to extend this table.</x:t>
        </x:is>
      </x:c>
    </x:row>
    <x:row r="415">
      <x:c r="A415" s="5" t="str">
        <x:f>B415&amp;"|"&amp;C415&amp;"|"&amp;D415&amp;"|"&amp;E415&amp;"|"&amp;F415</x:f>
        <x:v>Base|OpenAI|2027|Oracle|R200/R300 future</x:v>
      </x:c>
      <x:c r="B415" s="5" t="inlineStr">
        <x:is>
          <x:t xml:space="preserve">Base</x:t>
        </x:is>
      </x:c>
      <x:c r="C415" s="5" t="inlineStr">
        <x:is>
          <x:t xml:space="preserve">OpenAI</x:t>
        </x:is>
      </x:c>
      <x:c r="D415" s="5" t="n">
        <x:v>2027</x:v>
      </x:c>
      <x:c r="E415" s="5" t="inlineStr">
        <x:is>
          <x:t xml:space="preserve">Oracle</x:t>
        </x:is>
      </x:c>
      <x:c r="F415" s="5" t="inlineStr">
        <x:is>
          <x:t xml:space="preserve">R200/R300 future</x:t>
        </x:is>
      </x:c>
      <x:c r="G415" s="5" t="str">
        <x:f>IFERROR(INDEX('02x_Accelerator_Catalog'!$C$2:$C$11,MATCH(F415,'02x_Accelerator_Catalog'!$B$2:$B$11,0)),"purpose_or_unbenchmarked")</x:f>
        <x:v>purpose_or_unbenchmarked</x:v>
      </x:c>
      <x:c r="H415" s="28" t="n">
        <x:f>SUMIFS('02c_AI_CSP_Normalized'!$N$2:$N$305,'02c_AI_CSP_Normalized'!$B$2:$B$305,B415,'02c_AI_CSP_Normalized'!$C$2:$C$305,C415,'02c_AI_CSP_Normalized'!$D$2:$D$305,D415,'02c_AI_CSP_Normalized'!$E$2:$E$305,E415)</x:f>
        <x:v>443.2889582930185</x:v>
      </x:c>
      <x:c r="I415" s="6" t="n">
        <x:f>SUMIFS('02b_CSP_Accelerator_Mix'!$H$2:$H$573,'02b_CSP_Accelerator_Mix'!$B$2:$B$573,B415,'02b_CSP_Accelerator_Mix'!$C$2:$C$573,E415,'02b_CSP_Accelerator_Mix'!$D$2:$D$573,D415,'02b_CSP_Accelerator_Mix'!$E$2:$E$573,F415)</x:f>
        <x:v>0.07257436</x:v>
      </x:c>
      <x:c r="J415" s="28" t="n">
        <x:f>H415*I415</x:f>
        <x:v>32.17141244318251</x:v>
      </x:c>
      <x:c r="K415" s="8" t="str">
        <x:f>IFERROR(INDEX('02x_Accelerator_Catalog'!$D$2:$D$11,MATCH(F415,'02x_Accelerator_Catalog'!$B$2:$B$11,0)),"")</x:f>
      </x:c>
      <x:c r="L415" s="7" t="str">
        <x:f>IF(K415&gt;0,J415*1000/K415,"")</x:f>
      </x:c>
      <x:c r="M415" s="5" t="inlineStr">
        <x:is>
          <x:t xml:space="preserve">epoch_csp_chip_quantity_latest</x:t>
        </x:is>
      </x:c>
      <x:c r="N415" s="5" t="inlineStr">
        <x:is>
          <x:t xml:space="preserve">Extensible long-format output: add a new accelerator row in 02b and map it in 02x_Accelerator_Catalog to extend this table.</x:t>
        </x:is>
      </x:c>
    </x:row>
    <x:row r="416">
      <x:c r="A416" s="5" t="str">
        <x:f>B416&amp;"|"&amp;C416&amp;"|"&amp;D416&amp;"|"&amp;E416&amp;"|"&amp;F416</x:f>
        <x:v>Bull|OpenAI|2027|Oracle|B200/B300 class</x:v>
      </x:c>
      <x:c r="B416" s="5" t="inlineStr">
        <x:is>
          <x:t xml:space="preserve">Bull</x:t>
        </x:is>
      </x:c>
      <x:c r="C416" s="5" t="inlineStr">
        <x:is>
          <x:t xml:space="preserve">OpenAI</x:t>
        </x:is>
      </x:c>
      <x:c r="D416" s="5" t="n">
        <x:v>2027</x:v>
      </x:c>
      <x:c r="E416" s="5" t="inlineStr">
        <x:is>
          <x:t xml:space="preserve">Oracle</x:t>
        </x:is>
      </x:c>
      <x:c r="F416" s="5" t="inlineStr">
        <x:is>
          <x:t xml:space="preserve">B200/B300 class</x:t>
        </x:is>
      </x:c>
      <x:c r="G416" s="5" t="str">
        <x:f>IFERROR(INDEX('02x_Accelerator_Catalog'!$C$2:$C$11,MATCH(F416,'02x_Accelerator_Catalog'!$B$2:$B$11,0)),"purpose_or_unbenchmarked")</x:f>
        <x:v>b200_reference</x:v>
      </x:c>
      <x:c r="H416" s="28" t="n">
        <x:f>SUMIFS('02c_AI_CSP_Normalized'!$N$2:$N$305,'02c_AI_CSP_Normalized'!$B$2:$B$305,B416,'02c_AI_CSP_Normalized'!$C$2:$C$305,C416,'02c_AI_CSP_Normalized'!$D$2:$D$305,D416,'02c_AI_CSP_Normalized'!$E$2:$E$305,E416)</x:f>
        <x:v>524.047446918461</x:v>
      </x:c>
      <x:c r="I416" s="6" t="n">
        <x:f>SUMIFS('02b_CSP_Accelerator_Mix'!$H$2:$H$573,'02b_CSP_Accelerator_Mix'!$B$2:$B$573,B416,'02b_CSP_Accelerator_Mix'!$C$2:$C$573,E416,'02b_CSP_Accelerator_Mix'!$D$2:$D$573,D416,'02b_CSP_Accelerator_Mix'!$E$2:$E$573,F416)</x:f>
        <x:v>0.89163782</x:v>
      </x:c>
      <x:c r="J416" s="28" t="n">
        <x:f>H416*I416</x:f>
        <x:v>467.26052314694226</x:v>
      </x:c>
      <x:c r="K416" s="8" t="n">
        <x:f>IFERROR(INDEX('02x_Accelerator_Catalog'!$D$2:$D$11,MATCH(F416,'02x_Accelerator_Catalog'!$B$2:$B$11,0)),"")</x:f>
        <x:v>2.17</x:v>
      </x:c>
      <x:c r="L416" s="7" t="n">
        <x:f>IF(K416&gt;0,J416*1000/K416,"")</x:f>
        <x:v>215327.43002163238</x:v>
      </x:c>
      <x:c r="M416" s="5" t="inlineStr">
        <x:is>
          <x:t xml:space="preserve">epoch_csp_chip_quantity_latest</x:t>
        </x:is>
      </x:c>
      <x:c r="N416" s="5" t="inlineStr">
        <x:is>
          <x:t xml:space="preserve">Extensible long-format output: add a new accelerator row in 02b and map it in 02x_Accelerator_Catalog to extend this table.</x:t>
        </x:is>
      </x:c>
    </x:row>
    <x:row r="417">
      <x:c r="A417" s="5" t="str">
        <x:f>B417&amp;"|"&amp;C417&amp;"|"&amp;D417&amp;"|"&amp;E417&amp;"|"&amp;F417</x:f>
        <x:v>Bull|OpenAI|2027|Oracle|H100/H200/A100 class</x:v>
      </x:c>
      <x:c r="B417" s="5" t="inlineStr">
        <x:is>
          <x:t xml:space="preserve">Bull</x:t>
        </x:is>
      </x:c>
      <x:c r="C417" s="5" t="inlineStr">
        <x:is>
          <x:t xml:space="preserve">OpenAI</x:t>
        </x:is>
      </x:c>
      <x:c r="D417" s="5" t="n">
        <x:v>2027</x:v>
      </x:c>
      <x:c r="E417" s="5" t="inlineStr">
        <x:is>
          <x:t xml:space="preserve">Oracle</x:t>
        </x:is>
      </x:c>
      <x:c r="F417" s="5" t="inlineStr">
        <x:is>
          <x:t xml:space="preserve">H100/H200/A100 class</x:t>
        </x:is>
      </x:c>
      <x:c r="G417" s="5" t="str">
        <x:f>IFERROR(INDEX('02x_Accelerator_Catalog'!$C$2:$C$11,MATCH(F417,'02x_Accelerator_Catalog'!$B$2:$B$11,0)),"purpose_or_unbenchmarked")</x:f>
        <x:v>h200_reference</x:v>
      </x:c>
      <x:c r="H417" s="28" t="n">
        <x:f>SUMIFS('02c_AI_CSP_Normalized'!$N$2:$N$305,'02c_AI_CSP_Normalized'!$B$2:$B$305,B417,'02c_AI_CSP_Normalized'!$C$2:$C$305,C417,'02c_AI_CSP_Normalized'!$D$2:$D$305,D417,'02c_AI_CSP_Normalized'!$E$2:$E$305,E417)</x:f>
        <x:v>524.047446918461</x:v>
      </x:c>
      <x:c r="I417" s="6" t="n">
        <x:f>SUMIFS('02b_CSP_Accelerator_Mix'!$H$2:$H$573,'02b_CSP_Accelerator_Mix'!$B$2:$B$573,B417,'02b_CSP_Accelerator_Mix'!$C$2:$C$573,E417,'02b_CSP_Accelerator_Mix'!$D$2:$D$573,D417,'02b_CSP_Accelerator_Mix'!$E$2:$E$573,F417)</x:f>
        <x:v>0.03578782</x:v>
      </x:c>
      <x:c r="J417" s="28" t="n">
        <x:f>H417*I417</x:f>
        <x:v>18.754515701777436</x:v>
      </x:c>
      <x:c r="K417" s="8" t="n">
        <x:f>IFERROR(INDEX('02x_Accelerator_Catalog'!$D$2:$D$11,MATCH(F417,'02x_Accelerator_Catalog'!$B$2:$B$11,0)),"")</x:f>
        <x:v>1.73</x:v>
      </x:c>
      <x:c r="L417" s="7" t="n">
        <x:f>IF(K417&gt;0,J417*1000/K417,"")</x:f>
        <x:v>10840.760521258633</x:v>
      </x:c>
      <x:c r="M417" s="5" t="inlineStr">
        <x:is>
          <x:t xml:space="preserve">epoch_csp_chip_quantity_latest</x:t>
        </x:is>
      </x:c>
      <x:c r="N417" s="5" t="inlineStr">
        <x:is>
          <x:t xml:space="preserve">Extensible long-format output: add a new accelerator row in 02b and map it in 02x_Accelerator_Catalog to extend this table.</x:t>
        </x:is>
      </x:c>
    </x:row>
    <x:row r="418">
      <x:c r="A418" s="5" t="str">
        <x:f>B418&amp;"|"&amp;C418&amp;"|"&amp;D418&amp;"|"&amp;E418&amp;"|"&amp;F418</x:f>
        <x:v>Bull|OpenAI|2027|Oracle|R200/R300 future</x:v>
      </x:c>
      <x:c r="B418" s="5" t="inlineStr">
        <x:is>
          <x:t xml:space="preserve">Bull</x:t>
        </x:is>
      </x:c>
      <x:c r="C418" s="5" t="inlineStr">
        <x:is>
          <x:t xml:space="preserve">OpenAI</x:t>
        </x:is>
      </x:c>
      <x:c r="D418" s="5" t="n">
        <x:v>2027</x:v>
      </x:c>
      <x:c r="E418" s="5" t="inlineStr">
        <x:is>
          <x:t xml:space="preserve">Oracle</x:t>
        </x:is>
      </x:c>
      <x:c r="F418" s="5" t="inlineStr">
        <x:is>
          <x:t xml:space="preserve">R200/R300 future</x:t>
        </x:is>
      </x:c>
      <x:c r="G418" s="5" t="str">
        <x:f>IFERROR(INDEX('02x_Accelerator_Catalog'!$C$2:$C$11,MATCH(F418,'02x_Accelerator_Catalog'!$B$2:$B$11,0)),"purpose_or_unbenchmarked")</x:f>
        <x:v>purpose_or_unbenchmarked</x:v>
      </x:c>
      <x:c r="H418" s="28" t="n">
        <x:f>SUMIFS('02c_AI_CSP_Normalized'!$N$2:$N$305,'02c_AI_CSP_Normalized'!$B$2:$B$305,B418,'02c_AI_CSP_Normalized'!$C$2:$C$305,C418,'02c_AI_CSP_Normalized'!$D$2:$D$305,D418,'02c_AI_CSP_Normalized'!$E$2:$E$305,E418)</x:f>
        <x:v>524.047446918461</x:v>
      </x:c>
      <x:c r="I418" s="6" t="n">
        <x:f>SUMIFS('02b_CSP_Accelerator_Mix'!$H$2:$H$573,'02b_CSP_Accelerator_Mix'!$B$2:$B$573,B418,'02b_CSP_Accelerator_Mix'!$C$2:$C$573,E418,'02b_CSP_Accelerator_Mix'!$D$2:$D$573,D418,'02b_CSP_Accelerator_Mix'!$E$2:$E$573,F418)</x:f>
        <x:v>0.07257436</x:v>
      </x:c>
      <x:c r="J418" s="28" t="n">
        <x:f>H418*I418</x:f>
        <x:v>38.03240806974128</x:v>
      </x:c>
      <x:c r="K418" s="8" t="str">
        <x:f>IFERROR(INDEX('02x_Accelerator_Catalog'!$D$2:$D$11,MATCH(F418,'02x_Accelerator_Catalog'!$B$2:$B$11,0)),"")</x:f>
      </x:c>
      <x:c r="L418" s="7" t="str">
        <x:f>IF(K418&gt;0,J418*1000/K418,"")</x:f>
      </x:c>
      <x:c r="M418" s="5" t="inlineStr">
        <x:is>
          <x:t xml:space="preserve">epoch_csp_chip_quantity_latest</x:t>
        </x:is>
      </x:c>
      <x:c r="N418" s="5" t="inlineStr">
        <x:is>
          <x:t xml:space="preserve">Extensible long-format output: add a new accelerator row in 02b and map it in 02x_Accelerator_Catalog to extend this table.</x:t>
        </x:is>
      </x:c>
    </x:row>
    <x:row r="419">
      <x:c r="A419" s="5" t="str">
        <x:f>B419&amp;"|"&amp;C419&amp;"|"&amp;D419&amp;"|"&amp;E419&amp;"|"&amp;F419</x:f>
        <x:v>Grid-Constrained / Efficiency-Upside|OpenAI|2027|Oracle|B200/B300 class</x:v>
      </x:c>
      <x:c r="B419" s="5" t="inlineStr">
        <x:is>
          <x:t xml:space="preserve">Grid-Constrained / Efficiency-Upside</x:t>
        </x:is>
      </x:c>
      <x:c r="C419" s="5" t="inlineStr">
        <x:is>
          <x:t xml:space="preserve">OpenAI</x:t>
        </x:is>
      </x:c>
      <x:c r="D419" s="5" t="n">
        <x:v>2027</x:v>
      </x:c>
      <x:c r="E419" s="5" t="inlineStr">
        <x:is>
          <x:t xml:space="preserve">Oracle</x:t>
        </x:is>
      </x:c>
      <x:c r="F419" s="5" t="inlineStr">
        <x:is>
          <x:t xml:space="preserve">B200/B300 class</x:t>
        </x:is>
      </x:c>
      <x:c r="G419" s="5" t="str">
        <x:f>IFERROR(INDEX('02x_Accelerator_Catalog'!$C$2:$C$11,MATCH(F419,'02x_Accelerator_Catalog'!$B$2:$B$11,0)),"purpose_or_unbenchmarked")</x:f>
        <x:v>b200_reference</x:v>
      </x:c>
      <x:c r="H419" s="28" t="n">
        <x:f>SUMIFS('02c_AI_CSP_Normalized'!$N$2:$N$305,'02c_AI_CSP_Normalized'!$B$2:$B$305,B419,'02c_AI_CSP_Normalized'!$C$2:$C$305,C419,'02c_AI_CSP_Normalized'!$D$2:$D$305,D419,'02c_AI_CSP_Normalized'!$E$2:$E$305,E419)</x:f>
        <x:v>387.1390227920443</x:v>
      </x:c>
      <x:c r="I419" s="6" t="n">
        <x:f>SUMIFS('02b_CSP_Accelerator_Mix'!$H$2:$H$573,'02b_CSP_Accelerator_Mix'!$B$2:$B$573,B419,'02b_CSP_Accelerator_Mix'!$C$2:$C$573,E419,'02b_CSP_Accelerator_Mix'!$D$2:$D$573,D419,'02b_CSP_Accelerator_Mix'!$E$2:$E$573,F419)</x:f>
        <x:v>0.89163782</x:v>
      </x:c>
      <x:c r="J419" s="28" t="n">
        <x:f>H419*I419</x:f>
        <x:v>345.18779431922866</x:v>
      </x:c>
      <x:c r="K419" s="8" t="n">
        <x:f>IFERROR(INDEX('02x_Accelerator_Catalog'!$D$2:$D$11,MATCH(F419,'02x_Accelerator_Catalog'!$B$2:$B$11,0)),"")</x:f>
        <x:v>2.17</x:v>
      </x:c>
      <x:c r="L419" s="7" t="n">
        <x:f>IF(K419&gt;0,J419*1000/K419,"")</x:f>
        <x:v>159072.71627614225</x:v>
      </x:c>
      <x:c r="M419" s="5" t="inlineStr">
        <x:is>
          <x:t xml:space="preserve">epoch_csp_chip_quantity_latest</x:t>
        </x:is>
      </x:c>
      <x:c r="N419" s="5" t="inlineStr">
        <x:is>
          <x:t xml:space="preserve">Extensible long-format output: add a new accelerator row in 02b and map it in 02x_Accelerator_Catalog to extend this table.</x:t>
        </x:is>
      </x:c>
    </x:row>
    <x:row r="420">
      <x:c r="A420" s="5" t="str">
        <x:f>B420&amp;"|"&amp;C420&amp;"|"&amp;D420&amp;"|"&amp;E420&amp;"|"&amp;F420</x:f>
        <x:v>Grid-Constrained / Efficiency-Upside|OpenAI|2027|Oracle|H100/H200/A100 class</x:v>
      </x:c>
      <x:c r="B420" s="5" t="inlineStr">
        <x:is>
          <x:t xml:space="preserve">Grid-Constrained / Efficiency-Upside</x:t>
        </x:is>
      </x:c>
      <x:c r="C420" s="5" t="inlineStr">
        <x:is>
          <x:t xml:space="preserve">OpenAI</x:t>
        </x:is>
      </x:c>
      <x:c r="D420" s="5" t="n">
        <x:v>2027</x:v>
      </x:c>
      <x:c r="E420" s="5" t="inlineStr">
        <x:is>
          <x:t xml:space="preserve">Oracle</x:t>
        </x:is>
      </x:c>
      <x:c r="F420" s="5" t="inlineStr">
        <x:is>
          <x:t xml:space="preserve">H100/H200/A100 class</x:t>
        </x:is>
      </x:c>
      <x:c r="G420" s="5" t="str">
        <x:f>IFERROR(INDEX('02x_Accelerator_Catalog'!$C$2:$C$11,MATCH(F420,'02x_Accelerator_Catalog'!$B$2:$B$11,0)),"purpose_or_unbenchmarked")</x:f>
        <x:v>h200_reference</x:v>
      </x:c>
      <x:c r="H420" s="28" t="n">
        <x:f>SUMIFS('02c_AI_CSP_Normalized'!$N$2:$N$305,'02c_AI_CSP_Normalized'!$B$2:$B$305,B420,'02c_AI_CSP_Normalized'!$C$2:$C$305,C420,'02c_AI_CSP_Normalized'!$D$2:$D$305,D420,'02c_AI_CSP_Normalized'!$E$2:$E$305,E420)</x:f>
        <x:v>387.1390227920443</x:v>
      </x:c>
      <x:c r="I420" s="6" t="n">
        <x:f>SUMIFS('02b_CSP_Accelerator_Mix'!$H$2:$H$573,'02b_CSP_Accelerator_Mix'!$B$2:$B$573,B420,'02b_CSP_Accelerator_Mix'!$C$2:$C$573,E420,'02b_CSP_Accelerator_Mix'!$D$2:$D$573,D420,'02b_CSP_Accelerator_Mix'!$E$2:$E$573,F420)</x:f>
        <x:v>0.03578782</x:v>
      </x:c>
      <x:c r="J420" s="28" t="n">
        <x:f>H420*I420</x:f>
        <x:v>13.854861662657576</x:v>
      </x:c>
      <x:c r="K420" s="8" t="n">
        <x:f>IFERROR(INDEX('02x_Accelerator_Catalog'!$D$2:$D$11,MATCH(F420,'02x_Accelerator_Catalog'!$B$2:$B$11,0)),"")</x:f>
        <x:v>1.73</x:v>
      </x:c>
      <x:c r="L420" s="7" t="n">
        <x:f>IF(K420&gt;0,J420*1000/K420,"")</x:f>
        <x:v>8008.590556449466</x:v>
      </x:c>
      <x:c r="M420" s="5" t="inlineStr">
        <x:is>
          <x:t xml:space="preserve">epoch_csp_chip_quantity_latest</x:t>
        </x:is>
      </x:c>
      <x:c r="N420" s="5" t="inlineStr">
        <x:is>
          <x:t xml:space="preserve">Extensible long-format output: add a new accelerator row in 02b and map it in 02x_Accelerator_Catalog to extend this table.</x:t>
        </x:is>
      </x:c>
    </x:row>
    <x:row r="421">
      <x:c r="A421" s="5" t="str">
        <x:f>B421&amp;"|"&amp;C421&amp;"|"&amp;D421&amp;"|"&amp;E421&amp;"|"&amp;F421</x:f>
        <x:v>Grid-Constrained / Efficiency-Upside|OpenAI|2027|Oracle|R200/R300 future</x:v>
      </x:c>
      <x:c r="B421" s="5" t="inlineStr">
        <x:is>
          <x:t xml:space="preserve">Grid-Constrained / Efficiency-Upside</x:t>
        </x:is>
      </x:c>
      <x:c r="C421" s="5" t="inlineStr">
        <x:is>
          <x:t xml:space="preserve">OpenAI</x:t>
        </x:is>
      </x:c>
      <x:c r="D421" s="5" t="n">
        <x:v>2027</x:v>
      </x:c>
      <x:c r="E421" s="5" t="inlineStr">
        <x:is>
          <x:t xml:space="preserve">Oracle</x:t>
        </x:is>
      </x:c>
      <x:c r="F421" s="5" t="inlineStr">
        <x:is>
          <x:t xml:space="preserve">R200/R300 future</x:t>
        </x:is>
      </x:c>
      <x:c r="G421" s="5" t="str">
        <x:f>IFERROR(INDEX('02x_Accelerator_Catalog'!$C$2:$C$11,MATCH(F421,'02x_Accelerator_Catalog'!$B$2:$B$11,0)),"purpose_or_unbenchmarked")</x:f>
        <x:v>purpose_or_unbenchmarked</x:v>
      </x:c>
      <x:c r="H421" s="28" t="n">
        <x:f>SUMIFS('02c_AI_CSP_Normalized'!$N$2:$N$305,'02c_AI_CSP_Normalized'!$B$2:$B$305,B421,'02c_AI_CSP_Normalized'!$C$2:$C$305,C421,'02c_AI_CSP_Normalized'!$D$2:$D$305,D421,'02c_AI_CSP_Normalized'!$E$2:$E$305,E421)</x:f>
        <x:v>387.1390227920443</x:v>
      </x:c>
      <x:c r="I421" s="6" t="n">
        <x:f>SUMIFS('02b_CSP_Accelerator_Mix'!$H$2:$H$573,'02b_CSP_Accelerator_Mix'!$B$2:$B$573,B421,'02b_CSP_Accelerator_Mix'!$C$2:$C$573,E421,'02b_CSP_Accelerator_Mix'!$D$2:$D$573,D421,'02b_CSP_Accelerator_Mix'!$E$2:$E$573,F421)</x:f>
        <x:v>0.07257436</x:v>
      </x:c>
      <x:c r="J421" s="28" t="n">
        <x:f>H421*I421</x:f>
        <x:v>28.096366810158028</x:v>
      </x:c>
      <x:c r="K421" s="8" t="str">
        <x:f>IFERROR(INDEX('02x_Accelerator_Catalog'!$D$2:$D$11,MATCH(F421,'02x_Accelerator_Catalog'!$B$2:$B$11,0)),"")</x:f>
      </x:c>
      <x:c r="L421" s="7" t="str">
        <x:f>IF(K421&gt;0,J421*1000/K421,"")</x:f>
      </x:c>
      <x:c r="M421" s="5" t="inlineStr">
        <x:is>
          <x:t xml:space="preserve">epoch_csp_chip_quantity_latest</x:t>
        </x:is>
      </x:c>
      <x:c r="N421" s="5" t="inlineStr">
        <x:is>
          <x:t xml:space="preserve">Extensible long-format output: add a new accelerator row in 02b and map it in 02x_Accelerator_Catalog to extend this table.</x:t>
        </x:is>
      </x:c>
    </x:row>
    <x:row r="422">
      <x:c r="A422" s="5" t="str">
        <x:f>B422&amp;"|"&amp;C422&amp;"|"&amp;D422&amp;"|"&amp;E422&amp;"|"&amp;F422</x:f>
        <x:v>Bear|OpenAI|2028|Oracle|B200/B300 class</x:v>
      </x:c>
      <x:c r="B422" s="5" t="inlineStr">
        <x:is>
          <x:t xml:space="preserve">Bear</x:t>
        </x:is>
      </x:c>
      <x:c r="C422" s="5" t="inlineStr">
        <x:is>
          <x:t xml:space="preserve">OpenAI</x:t>
        </x:is>
      </x:c>
      <x:c r="D422" s="5" t="n">
        <x:v>2028</x:v>
      </x:c>
      <x:c r="E422" s="5" t="inlineStr">
        <x:is>
          <x:t xml:space="preserve">Oracle</x:t>
        </x:is>
      </x:c>
      <x:c r="F422" s="5" t="inlineStr">
        <x:is>
          <x:t xml:space="preserve">B200/B300 class</x:t>
        </x:is>
      </x:c>
      <x:c r="G422" s="5" t="str">
        <x:f>IFERROR(INDEX('02x_Accelerator_Catalog'!$C$2:$C$11,MATCH(F422,'02x_Accelerator_Catalog'!$B$2:$B$11,0)),"purpose_or_unbenchmarked")</x:f>
        <x:v>b200_reference</x:v>
      </x:c>
      <x:c r="H422" s="28" t="n">
        <x:f>SUMIFS('02c_AI_CSP_Normalized'!$N$2:$N$305,'02c_AI_CSP_Normalized'!$B$2:$B$305,B422,'02c_AI_CSP_Normalized'!$C$2:$C$305,C422,'02c_AI_CSP_Normalized'!$D$2:$D$305,D422,'02c_AI_CSP_Normalized'!$E$2:$E$305,E422)</x:f>
        <x:v>1005.4842878742184</x:v>
      </x:c>
      <x:c r="I422" s="6" t="n">
        <x:f>SUMIFS('02b_CSP_Accelerator_Mix'!$H$2:$H$573,'02b_CSP_Accelerator_Mix'!$B$2:$B$573,B422,'02b_CSP_Accelerator_Mix'!$C$2:$C$573,E422,'02b_CSP_Accelerator_Mix'!$D$2:$D$573,D422,'02b_CSP_Accelerator_Mix'!$E$2:$E$573,F422)</x:f>
        <x:v>0.72252838</x:v>
      </x:c>
      <x:c r="J422" s="28" t="n">
        <x:f>H422*I422</x:f>
        <x:v>726.4909336332126</x:v>
      </x:c>
      <x:c r="K422" s="8" t="n">
        <x:f>IFERROR(INDEX('02x_Accelerator_Catalog'!$D$2:$D$11,MATCH(F422,'02x_Accelerator_Catalog'!$B$2:$B$11,0)),"")</x:f>
        <x:v>2.17</x:v>
      </x:c>
      <x:c r="L422" s="7" t="n">
        <x:f>IF(K422&gt;0,J422*1000/K422,"")</x:f>
        <x:v>334788.44867889985</x:v>
      </x:c>
      <x:c r="M422" s="5" t="inlineStr">
        <x:is>
          <x:t xml:space="preserve">epoch_csp_chip_quantity_latest</x:t>
        </x:is>
      </x:c>
      <x:c r="N422" s="5" t="inlineStr">
        <x:is>
          <x:t xml:space="preserve">Extensible long-format output: add a new accelerator row in 02b and map it in 02x_Accelerator_Catalog to extend this table.</x:t>
        </x:is>
      </x:c>
    </x:row>
    <x:row r="423">
      <x:c r="A423" s="5" t="str">
        <x:f>B423&amp;"|"&amp;C423&amp;"|"&amp;D423&amp;"|"&amp;E423&amp;"|"&amp;F423</x:f>
        <x:v>Bear|OpenAI|2028|Oracle|H100/H200/A100 class</x:v>
      </x:c>
      <x:c r="B423" s="5" t="inlineStr">
        <x:is>
          <x:t xml:space="preserve">Bear</x:t>
        </x:is>
      </x:c>
      <x:c r="C423" s="5" t="inlineStr">
        <x:is>
          <x:t xml:space="preserve">OpenAI</x:t>
        </x:is>
      </x:c>
      <x:c r="D423" s="5" t="n">
        <x:v>2028</x:v>
      </x:c>
      <x:c r="E423" s="5" t="inlineStr">
        <x:is>
          <x:t xml:space="preserve">Oracle</x:t>
        </x:is>
      </x:c>
      <x:c r="F423" s="5" t="inlineStr">
        <x:is>
          <x:t xml:space="preserve">H100/H200/A100 class</x:t>
        </x:is>
      </x:c>
      <x:c r="G423" s="5" t="str">
        <x:f>IFERROR(INDEX('02x_Accelerator_Catalog'!$C$2:$C$11,MATCH(F423,'02x_Accelerator_Catalog'!$B$2:$B$11,0)),"purpose_or_unbenchmarked")</x:f>
        <x:v>h200_reference</x:v>
      </x:c>
      <x:c r="H423" s="28" t="n">
        <x:f>SUMIFS('02c_AI_CSP_Normalized'!$N$2:$N$305,'02c_AI_CSP_Normalized'!$B$2:$B$305,B423,'02c_AI_CSP_Normalized'!$C$2:$C$305,C423,'02c_AI_CSP_Normalized'!$D$2:$D$305,D423,'02c_AI_CSP_Normalized'!$E$2:$E$305,E423)</x:f>
        <x:v>1005.4842878742184</x:v>
      </x:c>
      <x:c r="I423" s="6" t="n">
        <x:f>SUMIFS('02b_CSP_Accelerator_Mix'!$H$2:$H$573,'02b_CSP_Accelerator_Mix'!$B$2:$B$573,B423,'02b_CSP_Accelerator_Mix'!$C$2:$C$573,E423,'02b_CSP_Accelerator_Mix'!$D$2:$D$573,D423,'02b_CSP_Accelerator_Mix'!$E$2:$E$573,F423)</x:f>
        <x:v>0.02900024</x:v>
      </x:c>
      <x:c r="J423" s="28" t="n">
        <x:f>H423*I423</x:f>
        <x:v>29.15928566458142</x:v>
      </x:c>
      <x:c r="K423" s="8" t="n">
        <x:f>IFERROR(INDEX('02x_Accelerator_Catalog'!$D$2:$D$11,MATCH(F423,'02x_Accelerator_Catalog'!$B$2:$B$11,0)),"")</x:f>
        <x:v>1.73</x:v>
      </x:c>
      <x:c r="L423" s="7" t="n">
        <x:f>IF(K423&gt;0,J423*1000/K423,"")</x:f>
        <x:v>16855.078418833193</x:v>
      </x:c>
      <x:c r="M423" s="5" t="inlineStr">
        <x:is>
          <x:t xml:space="preserve">epoch_csp_chip_quantity_latest</x:t>
        </x:is>
      </x:c>
      <x:c r="N423" s="5" t="inlineStr">
        <x:is>
          <x:t xml:space="preserve">Extensible long-format output: add a new accelerator row in 02b and map it in 02x_Accelerator_Catalog to extend this table.</x:t>
        </x:is>
      </x:c>
    </x:row>
    <x:row r="424">
      <x:c r="A424" s="5" t="str">
        <x:f>B424&amp;"|"&amp;C424&amp;"|"&amp;D424&amp;"|"&amp;E424&amp;"|"&amp;F424</x:f>
        <x:v>Bear|OpenAI|2028|Oracle|R200/R300 future</x:v>
      </x:c>
      <x:c r="B424" s="5" t="inlineStr">
        <x:is>
          <x:t xml:space="preserve">Bear</x:t>
        </x:is>
      </x:c>
      <x:c r="C424" s="5" t="inlineStr">
        <x:is>
          <x:t xml:space="preserve">OpenAI</x:t>
        </x:is>
      </x:c>
      <x:c r="D424" s="5" t="n">
        <x:v>2028</x:v>
      </x:c>
      <x:c r="E424" s="5" t="inlineStr">
        <x:is>
          <x:t xml:space="preserve">Oracle</x:t>
        </x:is>
      </x:c>
      <x:c r="F424" s="5" t="inlineStr">
        <x:is>
          <x:t xml:space="preserve">R200/R300 future</x:t>
        </x:is>
      </x:c>
      <x:c r="G424" s="5" t="str">
        <x:f>IFERROR(INDEX('02x_Accelerator_Catalog'!$C$2:$C$11,MATCH(F424,'02x_Accelerator_Catalog'!$B$2:$B$11,0)),"purpose_or_unbenchmarked")</x:f>
        <x:v>purpose_or_unbenchmarked</x:v>
      </x:c>
      <x:c r="H424" s="28" t="n">
        <x:f>SUMIFS('02c_AI_CSP_Normalized'!$N$2:$N$305,'02c_AI_CSP_Normalized'!$B$2:$B$305,B424,'02c_AI_CSP_Normalized'!$C$2:$C$305,C424,'02c_AI_CSP_Normalized'!$D$2:$D$305,D424,'02c_AI_CSP_Normalized'!$E$2:$E$305,E424)</x:f>
        <x:v>1005.4842878742184</x:v>
      </x:c>
      <x:c r="I424" s="6" t="n">
        <x:f>SUMIFS('02b_CSP_Accelerator_Mix'!$H$2:$H$573,'02b_CSP_Accelerator_Mix'!$B$2:$B$573,B424,'02b_CSP_Accelerator_Mix'!$C$2:$C$573,E424,'02b_CSP_Accelerator_Mix'!$D$2:$D$573,D424,'02b_CSP_Accelerator_Mix'!$E$2:$E$573,F424)</x:f>
        <x:v>0.24847138</x:v>
      </x:c>
      <x:c r="J424" s="28" t="n">
        <x:f>H424*I424</x:f>
        <x:v>249.8340685764243</x:v>
      </x:c>
      <x:c r="K424" s="8" t="str">
        <x:f>IFERROR(INDEX('02x_Accelerator_Catalog'!$D$2:$D$11,MATCH(F424,'02x_Accelerator_Catalog'!$B$2:$B$11,0)),"")</x:f>
      </x:c>
      <x:c r="L424" s="7" t="str">
        <x:f>IF(K424&gt;0,J424*1000/K424,"")</x:f>
      </x:c>
      <x:c r="M424" s="5" t="inlineStr">
        <x:is>
          <x:t xml:space="preserve">epoch_csp_chip_quantity_latest</x:t>
        </x:is>
      </x:c>
      <x:c r="N424" s="5" t="inlineStr">
        <x:is>
          <x:t xml:space="preserve">Extensible long-format output: add a new accelerator row in 02b and map it in 02x_Accelerator_Catalog to extend this table.</x:t>
        </x:is>
      </x:c>
    </x:row>
    <x:row r="425">
      <x:c r="A425" s="5" t="str">
        <x:f>B425&amp;"|"&amp;C425&amp;"|"&amp;D425&amp;"|"&amp;E425&amp;"|"&amp;F425</x:f>
        <x:v>Base|OpenAI|2028|Oracle|B200/B300 class</x:v>
      </x:c>
      <x:c r="B425" s="5" t="inlineStr">
        <x:is>
          <x:t xml:space="preserve">Base</x:t>
        </x:is>
      </x:c>
      <x:c r="C425" s="5" t="inlineStr">
        <x:is>
          <x:t xml:space="preserve">OpenAI</x:t>
        </x:is>
      </x:c>
      <x:c r="D425" s="5" t="n">
        <x:v>2028</x:v>
      </x:c>
      <x:c r="E425" s="5" t="inlineStr">
        <x:is>
          <x:t xml:space="preserve">Oracle</x:t>
        </x:is>
      </x:c>
      <x:c r="F425" s="5" t="inlineStr">
        <x:is>
          <x:t xml:space="preserve">B200/B300 class</x:t>
        </x:is>
      </x:c>
      <x:c r="G425" s="5" t="str">
        <x:f>IFERROR(INDEX('02x_Accelerator_Catalog'!$C$2:$C$11,MATCH(F425,'02x_Accelerator_Catalog'!$B$2:$B$11,0)),"purpose_or_unbenchmarked")</x:f>
        <x:v>b200_reference</x:v>
      </x:c>
      <x:c r="H425" s="28" t="n">
        <x:f>SUMIFS('02c_AI_CSP_Normalized'!$N$2:$N$305,'02c_AI_CSP_Normalized'!$B$2:$B$305,B425,'02c_AI_CSP_Normalized'!$C$2:$C$305,C425,'02c_AI_CSP_Normalized'!$D$2:$D$305,D425,'02c_AI_CSP_Normalized'!$E$2:$E$305,E425)</x:f>
        <x:v>1347.5153992316368</x:v>
      </x:c>
      <x:c r="I425" s="6" t="n">
        <x:f>SUMIFS('02b_CSP_Accelerator_Mix'!$H$2:$H$573,'02b_CSP_Accelerator_Mix'!$B$2:$B$573,B425,'02b_CSP_Accelerator_Mix'!$C$2:$C$573,E425,'02b_CSP_Accelerator_Mix'!$D$2:$D$573,D425,'02b_CSP_Accelerator_Mix'!$E$2:$E$573,F425)</x:f>
        <x:v>0.72252838</x:v>
      </x:c>
      <x:c r="J425" s="28" t="n">
        <x:f>H425*I425</x:f>
        <x:v>973.6181184318878</x:v>
      </x:c>
      <x:c r="K425" s="8" t="n">
        <x:f>IFERROR(INDEX('02x_Accelerator_Catalog'!$D$2:$D$11,MATCH(F425,'02x_Accelerator_Catalog'!$B$2:$B$11,0)),"")</x:f>
        <x:v>2.17</x:v>
      </x:c>
      <x:c r="L425" s="7" t="n">
        <x:f>IF(K425&gt;0,J425*1000/K425,"")</x:f>
        <x:v>448671.9439778284</x:v>
      </x:c>
      <x:c r="M425" s="5" t="inlineStr">
        <x:is>
          <x:t xml:space="preserve">epoch_csp_chip_quantity_latest</x:t>
        </x:is>
      </x:c>
      <x:c r="N425" s="5" t="inlineStr">
        <x:is>
          <x:t xml:space="preserve">Extensible long-format output: add a new accelerator row in 02b and map it in 02x_Accelerator_Catalog to extend this table.</x:t>
        </x:is>
      </x:c>
    </x:row>
    <x:row r="426">
      <x:c r="A426" s="5" t="str">
        <x:f>B426&amp;"|"&amp;C426&amp;"|"&amp;D426&amp;"|"&amp;E426&amp;"|"&amp;F426</x:f>
        <x:v>Base|OpenAI|2028|Oracle|H100/H200/A100 class</x:v>
      </x:c>
      <x:c r="B426" s="5" t="inlineStr">
        <x:is>
          <x:t xml:space="preserve">Base</x:t>
        </x:is>
      </x:c>
      <x:c r="C426" s="5" t="inlineStr">
        <x:is>
          <x:t xml:space="preserve">OpenAI</x:t>
        </x:is>
      </x:c>
      <x:c r="D426" s="5" t="n">
        <x:v>2028</x:v>
      </x:c>
      <x:c r="E426" s="5" t="inlineStr">
        <x:is>
          <x:t xml:space="preserve">Oracle</x:t>
        </x:is>
      </x:c>
      <x:c r="F426" s="5" t="inlineStr">
        <x:is>
          <x:t xml:space="preserve">H100/H200/A100 class</x:t>
        </x:is>
      </x:c>
      <x:c r="G426" s="5" t="str">
        <x:f>IFERROR(INDEX('02x_Accelerator_Catalog'!$C$2:$C$11,MATCH(F426,'02x_Accelerator_Catalog'!$B$2:$B$11,0)),"purpose_or_unbenchmarked")</x:f>
        <x:v>h200_reference</x:v>
      </x:c>
      <x:c r="H426" s="28" t="n">
        <x:f>SUMIFS('02c_AI_CSP_Normalized'!$N$2:$N$305,'02c_AI_CSP_Normalized'!$B$2:$B$305,B426,'02c_AI_CSP_Normalized'!$C$2:$C$305,C426,'02c_AI_CSP_Normalized'!$D$2:$D$305,D426,'02c_AI_CSP_Normalized'!$E$2:$E$305,E426)</x:f>
        <x:v>1347.5153992316368</x:v>
      </x:c>
      <x:c r="I426" s="6" t="n">
        <x:f>SUMIFS('02b_CSP_Accelerator_Mix'!$H$2:$H$573,'02b_CSP_Accelerator_Mix'!$B$2:$B$573,B426,'02b_CSP_Accelerator_Mix'!$C$2:$C$573,E426,'02b_CSP_Accelerator_Mix'!$D$2:$D$573,D426,'02b_CSP_Accelerator_Mix'!$E$2:$E$573,F426)</x:f>
        <x:v>0.02900024</x:v>
      </x:c>
      <x:c r="J426" s="28" t="n">
        <x:f>H426*I426</x:f>
        <x:v>39.078269981413285</x:v>
      </x:c>
      <x:c r="K426" s="8" t="n">
        <x:f>IFERROR(INDEX('02x_Accelerator_Catalog'!$D$2:$D$11,MATCH(F426,'02x_Accelerator_Catalog'!$B$2:$B$11,0)),"")</x:f>
        <x:v>1.73</x:v>
      </x:c>
      <x:c r="L426" s="7" t="n">
        <x:f>IF(K426&gt;0,J426*1000/K426,"")</x:f>
        <x:v>22588.595364978777</x:v>
      </x:c>
      <x:c r="M426" s="5" t="inlineStr">
        <x:is>
          <x:t xml:space="preserve">epoch_csp_chip_quantity_latest</x:t>
        </x:is>
      </x:c>
      <x:c r="N426" s="5" t="inlineStr">
        <x:is>
          <x:t xml:space="preserve">Extensible long-format output: add a new accelerator row in 02b and map it in 02x_Accelerator_Catalog to extend this table.</x:t>
        </x:is>
      </x:c>
    </x:row>
    <x:row r="427">
      <x:c r="A427" s="5" t="str">
        <x:f>B427&amp;"|"&amp;C427&amp;"|"&amp;D427&amp;"|"&amp;E427&amp;"|"&amp;F427</x:f>
        <x:v>Base|OpenAI|2028|Oracle|R200/R300 future</x:v>
      </x:c>
      <x:c r="B427" s="5" t="inlineStr">
        <x:is>
          <x:t xml:space="preserve">Base</x:t>
        </x:is>
      </x:c>
      <x:c r="C427" s="5" t="inlineStr">
        <x:is>
          <x:t xml:space="preserve">OpenAI</x:t>
        </x:is>
      </x:c>
      <x:c r="D427" s="5" t="n">
        <x:v>2028</x:v>
      </x:c>
      <x:c r="E427" s="5" t="inlineStr">
        <x:is>
          <x:t xml:space="preserve">Oracle</x:t>
        </x:is>
      </x:c>
      <x:c r="F427" s="5" t="inlineStr">
        <x:is>
          <x:t xml:space="preserve">R200/R300 future</x:t>
        </x:is>
      </x:c>
      <x:c r="G427" s="5" t="str">
        <x:f>IFERROR(INDEX('02x_Accelerator_Catalog'!$C$2:$C$11,MATCH(F427,'02x_Accelerator_Catalog'!$B$2:$B$11,0)),"purpose_or_unbenchmarked")</x:f>
        <x:v>purpose_or_unbenchmarked</x:v>
      </x:c>
      <x:c r="H427" s="28" t="n">
        <x:f>SUMIFS('02c_AI_CSP_Normalized'!$N$2:$N$305,'02c_AI_CSP_Normalized'!$B$2:$B$305,B427,'02c_AI_CSP_Normalized'!$C$2:$C$305,C427,'02c_AI_CSP_Normalized'!$D$2:$D$305,D427,'02c_AI_CSP_Normalized'!$E$2:$E$305,E427)</x:f>
        <x:v>1347.5153992316368</x:v>
      </x:c>
      <x:c r="I427" s="6" t="n">
        <x:f>SUMIFS('02b_CSP_Accelerator_Mix'!$H$2:$H$573,'02b_CSP_Accelerator_Mix'!$B$2:$B$573,B427,'02b_CSP_Accelerator_Mix'!$C$2:$C$573,E427,'02b_CSP_Accelerator_Mix'!$D$2:$D$573,D427,'02b_CSP_Accelerator_Mix'!$E$2:$E$573,F427)</x:f>
        <x:v>0.24847138</x:v>
      </x:c>
      <x:c r="J427" s="28" t="n">
        <x:f>H427*I427</x:f>
        <x:v>334.81901081833576</x:v>
      </x:c>
      <x:c r="K427" s="8" t="str">
        <x:f>IFERROR(INDEX('02x_Accelerator_Catalog'!$D$2:$D$11,MATCH(F427,'02x_Accelerator_Catalog'!$B$2:$B$11,0)),"")</x:f>
      </x:c>
      <x:c r="L427" s="7" t="str">
        <x:f>IF(K427&gt;0,J427*1000/K427,"")</x:f>
      </x:c>
      <x:c r="M427" s="5" t="inlineStr">
        <x:is>
          <x:t xml:space="preserve">epoch_csp_chip_quantity_latest</x:t>
        </x:is>
      </x:c>
      <x:c r="N427" s="5" t="inlineStr">
        <x:is>
          <x:t xml:space="preserve">Extensible long-format output: add a new accelerator row in 02b and map it in 02x_Accelerator_Catalog to extend this table.</x:t>
        </x:is>
      </x:c>
    </x:row>
    <x:row r="428">
      <x:c r="A428" s="5" t="str">
        <x:f>B428&amp;"|"&amp;C428&amp;"|"&amp;D428&amp;"|"&amp;E428&amp;"|"&amp;F428</x:f>
        <x:v>Bull|OpenAI|2028|Oracle|B200/B300 class</x:v>
      </x:c>
      <x:c r="B428" s="5" t="inlineStr">
        <x:is>
          <x:t xml:space="preserve">Bull</x:t>
        </x:is>
      </x:c>
      <x:c r="C428" s="5" t="inlineStr">
        <x:is>
          <x:t xml:space="preserve">OpenAI</x:t>
        </x:is>
      </x:c>
      <x:c r="D428" s="5" t="n">
        <x:v>2028</x:v>
      </x:c>
      <x:c r="E428" s="5" t="inlineStr">
        <x:is>
          <x:t xml:space="preserve">Oracle</x:t>
        </x:is>
      </x:c>
      <x:c r="F428" s="5" t="inlineStr">
        <x:is>
          <x:t xml:space="preserve">B200/B300 class</x:t>
        </x:is>
      </x:c>
      <x:c r="G428" s="5" t="str">
        <x:f>IFERROR(INDEX('02x_Accelerator_Catalog'!$C$2:$C$11,MATCH(F428,'02x_Accelerator_Catalog'!$B$2:$B$11,0)),"purpose_or_unbenchmarked")</x:f>
        <x:v>b200_reference</x:v>
      </x:c>
      <x:c r="H428" s="28" t="n">
        <x:f>SUMIFS('02c_AI_CSP_Normalized'!$N$2:$N$305,'02c_AI_CSP_Normalized'!$B$2:$B$305,B428,'02c_AI_CSP_Normalized'!$C$2:$C$305,C428,'02c_AI_CSP_Normalized'!$D$2:$D$305,D428,'02c_AI_CSP_Normalized'!$E$2:$E$305,E428)</x:f>
        <x:v>1646.024497949703</x:v>
      </x:c>
      <x:c r="I428" s="6" t="n">
        <x:f>SUMIFS('02b_CSP_Accelerator_Mix'!$H$2:$H$573,'02b_CSP_Accelerator_Mix'!$B$2:$B$573,B428,'02b_CSP_Accelerator_Mix'!$C$2:$C$573,E428,'02b_CSP_Accelerator_Mix'!$D$2:$D$573,D428,'02b_CSP_Accelerator_Mix'!$E$2:$E$573,F428)</x:f>
        <x:v>0.72252838</x:v>
      </x:c>
      <x:c r="J428" s="28" t="n">
        <x:f>H428*I428</x:f>
        <x:v>1189.2994139439122</x:v>
      </x:c>
      <x:c r="K428" s="8" t="n">
        <x:f>IFERROR(INDEX('02x_Accelerator_Catalog'!$D$2:$D$11,MATCH(F428,'02x_Accelerator_Catalog'!$B$2:$B$11,0)),"")</x:f>
        <x:v>2.17</x:v>
      </x:c>
      <x:c r="L428" s="7" t="n">
        <x:f>IF(K428&gt;0,J428*1000/K428,"")</x:f>
        <x:v>548064.2460571023</x:v>
      </x:c>
      <x:c r="M428" s="5" t="inlineStr">
        <x:is>
          <x:t xml:space="preserve">epoch_csp_chip_quantity_latest</x:t>
        </x:is>
      </x:c>
      <x:c r="N428" s="5" t="inlineStr">
        <x:is>
          <x:t xml:space="preserve">Extensible long-format output: add a new accelerator row in 02b and map it in 02x_Accelerator_Catalog to extend this table.</x:t>
        </x:is>
      </x:c>
    </x:row>
    <x:row r="429">
      <x:c r="A429" s="5" t="str">
        <x:f>B429&amp;"|"&amp;C429&amp;"|"&amp;D429&amp;"|"&amp;E429&amp;"|"&amp;F429</x:f>
        <x:v>Bull|OpenAI|2028|Oracle|H100/H200/A100 class</x:v>
      </x:c>
      <x:c r="B429" s="5" t="inlineStr">
        <x:is>
          <x:t xml:space="preserve">Bull</x:t>
        </x:is>
      </x:c>
      <x:c r="C429" s="5" t="inlineStr">
        <x:is>
          <x:t xml:space="preserve">OpenAI</x:t>
        </x:is>
      </x:c>
      <x:c r="D429" s="5" t="n">
        <x:v>2028</x:v>
      </x:c>
      <x:c r="E429" s="5" t="inlineStr">
        <x:is>
          <x:t xml:space="preserve">Oracle</x:t>
        </x:is>
      </x:c>
      <x:c r="F429" s="5" t="inlineStr">
        <x:is>
          <x:t xml:space="preserve">H100/H200/A100 class</x:t>
        </x:is>
      </x:c>
      <x:c r="G429" s="5" t="str">
        <x:f>IFERROR(INDEX('02x_Accelerator_Catalog'!$C$2:$C$11,MATCH(F429,'02x_Accelerator_Catalog'!$B$2:$B$11,0)),"purpose_or_unbenchmarked")</x:f>
        <x:v>h200_reference</x:v>
      </x:c>
      <x:c r="H429" s="28" t="n">
        <x:f>SUMIFS('02c_AI_CSP_Normalized'!$N$2:$N$305,'02c_AI_CSP_Normalized'!$B$2:$B$305,B429,'02c_AI_CSP_Normalized'!$C$2:$C$305,C429,'02c_AI_CSP_Normalized'!$D$2:$D$305,D429,'02c_AI_CSP_Normalized'!$E$2:$E$305,E429)</x:f>
        <x:v>1646.024497949703</x:v>
      </x:c>
      <x:c r="I429" s="6" t="n">
        <x:f>SUMIFS('02b_CSP_Accelerator_Mix'!$H$2:$H$573,'02b_CSP_Accelerator_Mix'!$B$2:$B$573,B429,'02b_CSP_Accelerator_Mix'!$C$2:$C$573,E429,'02b_CSP_Accelerator_Mix'!$D$2:$D$573,D429,'02b_CSP_Accelerator_Mix'!$E$2:$E$573,F429)</x:f>
        <x:v>0.02900024</x:v>
      </x:c>
      <x:c r="J429" s="28" t="n">
        <x:f>H429*I429</x:f>
        <x:v>47.73510548642089</x:v>
      </x:c>
      <x:c r="K429" s="8" t="n">
        <x:f>IFERROR(INDEX('02x_Accelerator_Catalog'!$D$2:$D$11,MATCH(F429,'02x_Accelerator_Catalog'!$B$2:$B$11,0)),"")</x:f>
        <x:v>1.73</x:v>
      </x:c>
      <x:c r="L429" s="7" t="n">
        <x:f>IF(K429&gt;0,J429*1000/K429,"")</x:f>
        <x:v>27592.546523942714</x:v>
      </x:c>
      <x:c r="M429" s="5" t="inlineStr">
        <x:is>
          <x:t xml:space="preserve">epoch_csp_chip_quantity_latest</x:t>
        </x:is>
      </x:c>
      <x:c r="N429" s="5" t="inlineStr">
        <x:is>
          <x:t xml:space="preserve">Extensible long-format output: add a new accelerator row in 02b and map it in 02x_Accelerator_Catalog to extend this table.</x:t>
        </x:is>
      </x:c>
    </x:row>
    <x:row r="430">
      <x:c r="A430" s="5" t="str">
        <x:f>B430&amp;"|"&amp;C430&amp;"|"&amp;D430&amp;"|"&amp;E430&amp;"|"&amp;F430</x:f>
        <x:v>Bull|OpenAI|2028|Oracle|R200/R300 future</x:v>
      </x:c>
      <x:c r="B430" s="5" t="inlineStr">
        <x:is>
          <x:t xml:space="preserve">Bull</x:t>
        </x:is>
      </x:c>
      <x:c r="C430" s="5" t="inlineStr">
        <x:is>
          <x:t xml:space="preserve">OpenAI</x:t>
        </x:is>
      </x:c>
      <x:c r="D430" s="5" t="n">
        <x:v>2028</x:v>
      </x:c>
      <x:c r="E430" s="5" t="inlineStr">
        <x:is>
          <x:t xml:space="preserve">Oracle</x:t>
        </x:is>
      </x:c>
      <x:c r="F430" s="5" t="inlineStr">
        <x:is>
          <x:t xml:space="preserve">R200/R300 future</x:t>
        </x:is>
      </x:c>
      <x:c r="G430" s="5" t="str">
        <x:f>IFERROR(INDEX('02x_Accelerator_Catalog'!$C$2:$C$11,MATCH(F430,'02x_Accelerator_Catalog'!$B$2:$B$11,0)),"purpose_or_unbenchmarked")</x:f>
        <x:v>purpose_or_unbenchmarked</x:v>
      </x:c>
      <x:c r="H430" s="28" t="n">
        <x:f>SUMIFS('02c_AI_CSP_Normalized'!$N$2:$N$305,'02c_AI_CSP_Normalized'!$B$2:$B$305,B430,'02c_AI_CSP_Normalized'!$C$2:$C$305,C430,'02c_AI_CSP_Normalized'!$D$2:$D$305,D430,'02c_AI_CSP_Normalized'!$E$2:$E$305,E430)</x:f>
        <x:v>1646.024497949703</x:v>
      </x:c>
      <x:c r="I430" s="6" t="n">
        <x:f>SUMIFS('02b_CSP_Accelerator_Mix'!$H$2:$H$573,'02b_CSP_Accelerator_Mix'!$B$2:$B$573,B430,'02b_CSP_Accelerator_Mix'!$C$2:$C$573,E430,'02b_CSP_Accelerator_Mix'!$D$2:$D$573,D430,'02b_CSP_Accelerator_Mix'!$E$2:$E$573,F430)</x:f>
        <x:v>0.24847138</x:v>
      </x:c>
      <x:c r="J430" s="28" t="n">
        <x:f>H430*I430</x:f>
        <x:v>408.98997851936986</x:v>
      </x:c>
      <x:c r="K430" s="8" t="str">
        <x:f>IFERROR(INDEX('02x_Accelerator_Catalog'!$D$2:$D$11,MATCH(F430,'02x_Accelerator_Catalog'!$B$2:$B$11,0)),"")</x:f>
      </x:c>
      <x:c r="L430" s="7" t="str">
        <x:f>IF(K430&gt;0,J430*1000/K430,"")</x:f>
      </x:c>
      <x:c r="M430" s="5" t="inlineStr">
        <x:is>
          <x:t xml:space="preserve">epoch_csp_chip_quantity_latest</x:t>
        </x:is>
      </x:c>
      <x:c r="N430" s="5" t="inlineStr">
        <x:is>
          <x:t xml:space="preserve">Extensible long-format output: add a new accelerator row in 02b and map it in 02x_Accelerator_Catalog to extend this table.</x:t>
        </x:is>
      </x:c>
    </x:row>
    <x:row r="431">
      <x:c r="A431" s="5" t="str">
        <x:f>B431&amp;"|"&amp;C431&amp;"|"&amp;D431&amp;"|"&amp;E431&amp;"|"&amp;F431</x:f>
        <x:v>Grid-Constrained / Efficiency-Upside|OpenAI|2028|Oracle|B200/B300 class</x:v>
      </x:c>
      <x:c r="B431" s="5" t="inlineStr">
        <x:is>
          <x:t xml:space="preserve">Grid-Constrained / Efficiency-Upside</x:t>
        </x:is>
      </x:c>
      <x:c r="C431" s="5" t="inlineStr">
        <x:is>
          <x:t xml:space="preserve">OpenAI</x:t>
        </x:is>
      </x:c>
      <x:c r="D431" s="5" t="n">
        <x:v>2028</x:v>
      </x:c>
      <x:c r="E431" s="5" t="inlineStr">
        <x:is>
          <x:t xml:space="preserve">Oracle</x:t>
        </x:is>
      </x:c>
      <x:c r="F431" s="5" t="inlineStr">
        <x:is>
          <x:t xml:space="preserve">B200/B300 class</x:t>
        </x:is>
      </x:c>
      <x:c r="G431" s="5" t="str">
        <x:f>IFERROR(INDEX('02x_Accelerator_Catalog'!$C$2:$C$11,MATCH(F431,'02x_Accelerator_Catalog'!$B$2:$B$11,0)),"purpose_or_unbenchmarked")</x:f>
        <x:v>b200_reference</x:v>
      </x:c>
      <x:c r="H431" s="28" t="n">
        <x:f>SUMIFS('02c_AI_CSP_Normalized'!$N$2:$N$305,'02c_AI_CSP_Normalized'!$B$2:$B$305,B431,'02c_AI_CSP_Normalized'!$C$2:$C$305,C431,'02c_AI_CSP_Normalized'!$D$2:$D$305,D431,'02c_AI_CSP_Normalized'!$E$2:$E$305,E431)</x:f>
        <x:v>1125.5716815850144</x:v>
      </x:c>
      <x:c r="I431" s="6" t="n">
        <x:f>SUMIFS('02b_CSP_Accelerator_Mix'!$H$2:$H$573,'02b_CSP_Accelerator_Mix'!$B$2:$B$573,B431,'02b_CSP_Accelerator_Mix'!$C$2:$C$573,E431,'02b_CSP_Accelerator_Mix'!$D$2:$D$573,D431,'02b_CSP_Accelerator_Mix'!$E$2:$E$573,F431)</x:f>
        <x:v>0.72252838</x:v>
      </x:c>
      <x:c r="J431" s="28" t="n">
        <x:f>H431*I431</x:f>
        <x:v>813.2574836694963</x:v>
      </x:c>
      <x:c r="K431" s="8" t="n">
        <x:f>IFERROR(INDEX('02x_Accelerator_Catalog'!$D$2:$D$11,MATCH(F431,'02x_Accelerator_Catalog'!$B$2:$B$11,0)),"")</x:f>
        <x:v>2.17</x:v>
      </x:c>
      <x:c r="L431" s="7" t="n">
        <x:f>IF(K431&gt;0,J431*1000/K431,"")</x:f>
        <x:v>374773.0339490766</x:v>
      </x:c>
      <x:c r="M431" s="5" t="inlineStr">
        <x:is>
          <x:t xml:space="preserve">epoch_csp_chip_quantity_latest</x:t>
        </x:is>
      </x:c>
      <x:c r="N431" s="5" t="inlineStr">
        <x:is>
          <x:t xml:space="preserve">Extensible long-format output: add a new accelerator row in 02b and map it in 02x_Accelerator_Catalog to extend this table.</x:t>
        </x:is>
      </x:c>
    </x:row>
    <x:row r="432">
      <x:c r="A432" s="5" t="str">
        <x:f>B432&amp;"|"&amp;C432&amp;"|"&amp;D432&amp;"|"&amp;E432&amp;"|"&amp;F432</x:f>
        <x:v>Grid-Constrained / Efficiency-Upside|OpenAI|2028|Oracle|H100/H200/A100 class</x:v>
      </x:c>
      <x:c r="B432" s="5" t="inlineStr">
        <x:is>
          <x:t xml:space="preserve">Grid-Constrained / Efficiency-Upside</x:t>
        </x:is>
      </x:c>
      <x:c r="C432" s="5" t="inlineStr">
        <x:is>
          <x:t xml:space="preserve">OpenAI</x:t>
        </x:is>
      </x:c>
      <x:c r="D432" s="5" t="n">
        <x:v>2028</x:v>
      </x:c>
      <x:c r="E432" s="5" t="inlineStr">
        <x:is>
          <x:t xml:space="preserve">Oracle</x:t>
        </x:is>
      </x:c>
      <x:c r="F432" s="5" t="inlineStr">
        <x:is>
          <x:t xml:space="preserve">H100/H200/A100 class</x:t>
        </x:is>
      </x:c>
      <x:c r="G432" s="5" t="str">
        <x:f>IFERROR(INDEX('02x_Accelerator_Catalog'!$C$2:$C$11,MATCH(F432,'02x_Accelerator_Catalog'!$B$2:$B$11,0)),"purpose_or_unbenchmarked")</x:f>
        <x:v>h200_reference</x:v>
      </x:c>
      <x:c r="H432" s="28" t="n">
        <x:f>SUMIFS('02c_AI_CSP_Normalized'!$N$2:$N$305,'02c_AI_CSP_Normalized'!$B$2:$B$305,B432,'02c_AI_CSP_Normalized'!$C$2:$C$305,C432,'02c_AI_CSP_Normalized'!$D$2:$D$305,D432,'02c_AI_CSP_Normalized'!$E$2:$E$305,E432)</x:f>
        <x:v>1125.5716815850144</x:v>
      </x:c>
      <x:c r="I432" s="6" t="n">
        <x:f>SUMIFS('02b_CSP_Accelerator_Mix'!$H$2:$H$573,'02b_CSP_Accelerator_Mix'!$B$2:$B$573,B432,'02b_CSP_Accelerator_Mix'!$C$2:$C$573,E432,'02b_CSP_Accelerator_Mix'!$D$2:$D$573,D432,'02b_CSP_Accelerator_Mix'!$E$2:$E$573,F432)</x:f>
        <x:v>0.02900024</x:v>
      </x:c>
      <x:c r="J432" s="28" t="n">
        <x:f>H432*I432</x:f>
        <x:v>32.641848903169</x:v>
      </x:c>
      <x:c r="K432" s="8" t="n">
        <x:f>IFERROR(INDEX('02x_Accelerator_Catalog'!$D$2:$D$11,MATCH(F432,'02x_Accelerator_Catalog'!$B$2:$B$11,0)),"")</x:f>
        <x:v>1.73</x:v>
      </x:c>
      <x:c r="L432" s="7" t="n">
        <x:f>IF(K432&gt;0,J432*1000/K432,"")</x:f>
        <x:v>18868.12075327688</x:v>
      </x:c>
      <x:c r="M432" s="5" t="inlineStr">
        <x:is>
          <x:t xml:space="preserve">epoch_csp_chip_quantity_latest</x:t>
        </x:is>
      </x:c>
      <x:c r="N432" s="5" t="inlineStr">
        <x:is>
          <x:t xml:space="preserve">Extensible long-format output: add a new accelerator row in 02b and map it in 02x_Accelerator_Catalog to extend this table.</x:t>
        </x:is>
      </x:c>
    </x:row>
    <x:row r="433">
      <x:c r="A433" s="5" t="str">
        <x:f>B433&amp;"|"&amp;C433&amp;"|"&amp;D433&amp;"|"&amp;E433&amp;"|"&amp;F433</x:f>
        <x:v>Grid-Constrained / Efficiency-Upside|OpenAI|2028|Oracle|R200/R300 future</x:v>
      </x:c>
      <x:c r="B433" s="5" t="inlineStr">
        <x:is>
          <x:t xml:space="preserve">Grid-Constrained / Efficiency-Upside</x:t>
        </x:is>
      </x:c>
      <x:c r="C433" s="5" t="inlineStr">
        <x:is>
          <x:t xml:space="preserve">OpenAI</x:t>
        </x:is>
      </x:c>
      <x:c r="D433" s="5" t="n">
        <x:v>2028</x:v>
      </x:c>
      <x:c r="E433" s="5" t="inlineStr">
        <x:is>
          <x:t xml:space="preserve">Oracle</x:t>
        </x:is>
      </x:c>
      <x:c r="F433" s="5" t="inlineStr">
        <x:is>
          <x:t xml:space="preserve">R200/R300 future</x:t>
        </x:is>
      </x:c>
      <x:c r="G433" s="5" t="str">
        <x:f>IFERROR(INDEX('02x_Accelerator_Catalog'!$C$2:$C$11,MATCH(F433,'02x_Accelerator_Catalog'!$B$2:$B$11,0)),"purpose_or_unbenchmarked")</x:f>
        <x:v>purpose_or_unbenchmarked</x:v>
      </x:c>
      <x:c r="H433" s="28" t="n">
        <x:f>SUMIFS('02c_AI_CSP_Normalized'!$N$2:$N$305,'02c_AI_CSP_Normalized'!$B$2:$B$305,B433,'02c_AI_CSP_Normalized'!$C$2:$C$305,C433,'02c_AI_CSP_Normalized'!$D$2:$D$305,D433,'02c_AI_CSP_Normalized'!$E$2:$E$305,E433)</x:f>
        <x:v>1125.5716815850144</x:v>
      </x:c>
      <x:c r="I433" s="6" t="n">
        <x:f>SUMIFS('02b_CSP_Accelerator_Mix'!$H$2:$H$573,'02b_CSP_Accelerator_Mix'!$B$2:$B$573,B433,'02b_CSP_Accelerator_Mix'!$C$2:$C$573,E433,'02b_CSP_Accelerator_Mix'!$D$2:$D$573,D433,'02b_CSP_Accelerator_Mix'!$E$2:$E$573,F433)</x:f>
        <x:v>0.24847138</x:v>
      </x:c>
      <x:c r="J433" s="28" t="n">
        <x:f>H433*I433</x:f>
        <x:v>279.6723490123491</x:v>
      </x:c>
      <x:c r="K433" s="8" t="str">
        <x:f>IFERROR(INDEX('02x_Accelerator_Catalog'!$D$2:$D$11,MATCH(F433,'02x_Accelerator_Catalog'!$B$2:$B$11,0)),"")</x:f>
      </x:c>
      <x:c r="L433" s="7" t="str">
        <x:f>IF(K433&gt;0,J433*1000/K433,"")</x:f>
      </x:c>
      <x:c r="M433" s="5" t="inlineStr">
        <x:is>
          <x:t xml:space="preserve">epoch_csp_chip_quantity_latest</x:t>
        </x:is>
      </x:c>
      <x:c r="N433" s="5" t="inlineStr">
        <x:is>
          <x:t xml:space="preserve">Extensible long-format output: add a new accelerator row in 02b and map it in 02x_Accelerator_Catalog to extend this table.</x:t>
        </x:is>
      </x:c>
    </x:row>
    <x:row r="434">
      <x:c r="A434" s="5" t="str">
        <x:f>B434&amp;"|"&amp;C434&amp;"|"&amp;D434&amp;"|"&amp;E434&amp;"|"&amp;F434</x:f>
        <x:v>Bear|OpenAI|2029|Oracle|B200/B300 class</x:v>
      </x:c>
      <x:c r="B434" s="5" t="inlineStr">
        <x:is>
          <x:t xml:space="preserve">Bear</x:t>
        </x:is>
      </x:c>
      <x:c r="C434" s="5" t="inlineStr">
        <x:is>
          <x:t xml:space="preserve">OpenAI</x:t>
        </x:is>
      </x:c>
      <x:c r="D434" s="5" t="n">
        <x:v>2029</x:v>
      </x:c>
      <x:c r="E434" s="5" t="inlineStr">
        <x:is>
          <x:t xml:space="preserve">Oracle</x:t>
        </x:is>
      </x:c>
      <x:c r="F434" s="5" t="inlineStr">
        <x:is>
          <x:t xml:space="preserve">B200/B300 class</x:t>
        </x:is>
      </x:c>
      <x:c r="G434" s="5" t="str">
        <x:f>IFERROR(INDEX('02x_Accelerator_Catalog'!$C$2:$C$11,MATCH(F434,'02x_Accelerator_Catalog'!$B$2:$B$11,0)),"purpose_or_unbenchmarked")</x:f>
        <x:v>b200_reference</x:v>
      </x:c>
      <x:c r="H434" s="28" t="n">
        <x:f>SUMIFS('02c_AI_CSP_Normalized'!$N$2:$N$305,'02c_AI_CSP_Normalized'!$B$2:$B$305,B434,'02c_AI_CSP_Normalized'!$C$2:$C$305,C434,'02c_AI_CSP_Normalized'!$D$2:$D$305,D434,'02c_AI_CSP_Normalized'!$E$2:$E$305,E434)</x:f>
        <x:v>1383.658917992011</x:v>
      </x:c>
      <x:c r="I434" s="6" t="n">
        <x:f>SUMIFS('02b_CSP_Accelerator_Mix'!$H$2:$H$573,'02b_CSP_Accelerator_Mix'!$B$2:$B$573,B434,'02b_CSP_Accelerator_Mix'!$C$2:$C$573,E434,'02b_CSP_Accelerator_Mix'!$D$2:$D$573,D434,'02b_CSP_Accelerator_Mix'!$E$2:$E$573,F434)</x:f>
        <x:v>0.72252838</x:v>
      </x:c>
      <x:c r="J434" s="28" t="n">
        <x:f>H434*I434</x:f>
        <x:v>999.7328364893206</x:v>
      </x:c>
      <x:c r="K434" s="8" t="n">
        <x:f>IFERROR(INDEX('02x_Accelerator_Catalog'!$D$2:$D$11,MATCH(F434,'02x_Accelerator_Catalog'!$B$2:$B$11,0)),"")</x:f>
        <x:v>2.17</x:v>
      </x:c>
      <x:c r="L434" s="7" t="n">
        <x:f>IF(K434&gt;0,J434*1000/K434,"")</x:f>
        <x:v>460706.3762623597</x:v>
      </x:c>
      <x:c r="M434" s="5" t="inlineStr">
        <x:is>
          <x:t xml:space="preserve">epoch_csp_chip_quantity_latest</x:t>
        </x:is>
      </x:c>
      <x:c r="N434" s="5" t="inlineStr">
        <x:is>
          <x:t xml:space="preserve">Extensible long-format output: add a new accelerator row in 02b and map it in 02x_Accelerator_Catalog to extend this table.</x:t>
        </x:is>
      </x:c>
    </x:row>
    <x:row r="435">
      <x:c r="A435" s="5" t="str">
        <x:f>B435&amp;"|"&amp;C435&amp;"|"&amp;D435&amp;"|"&amp;E435&amp;"|"&amp;F435</x:f>
        <x:v>Bear|OpenAI|2029|Oracle|H100/H200/A100 class</x:v>
      </x:c>
      <x:c r="B435" s="5" t="inlineStr">
        <x:is>
          <x:t xml:space="preserve">Bear</x:t>
        </x:is>
      </x:c>
      <x:c r="C435" s="5" t="inlineStr">
        <x:is>
          <x:t xml:space="preserve">OpenAI</x:t>
        </x:is>
      </x:c>
      <x:c r="D435" s="5" t="n">
        <x:v>2029</x:v>
      </x:c>
      <x:c r="E435" s="5" t="inlineStr">
        <x:is>
          <x:t xml:space="preserve">Oracle</x:t>
        </x:is>
      </x:c>
      <x:c r="F435" s="5" t="inlineStr">
        <x:is>
          <x:t xml:space="preserve">H100/H200/A100 class</x:t>
        </x:is>
      </x:c>
      <x:c r="G435" s="5" t="str">
        <x:f>IFERROR(INDEX('02x_Accelerator_Catalog'!$C$2:$C$11,MATCH(F435,'02x_Accelerator_Catalog'!$B$2:$B$11,0)),"purpose_or_unbenchmarked")</x:f>
        <x:v>h200_reference</x:v>
      </x:c>
      <x:c r="H435" s="28" t="n">
        <x:f>SUMIFS('02c_AI_CSP_Normalized'!$N$2:$N$305,'02c_AI_CSP_Normalized'!$B$2:$B$305,B435,'02c_AI_CSP_Normalized'!$C$2:$C$305,C435,'02c_AI_CSP_Normalized'!$D$2:$D$305,D435,'02c_AI_CSP_Normalized'!$E$2:$E$305,E435)</x:f>
        <x:v>1383.658917992011</x:v>
      </x:c>
      <x:c r="I435" s="6" t="n">
        <x:f>SUMIFS('02b_CSP_Accelerator_Mix'!$H$2:$H$573,'02b_CSP_Accelerator_Mix'!$B$2:$B$573,B435,'02b_CSP_Accelerator_Mix'!$C$2:$C$573,E435,'02b_CSP_Accelerator_Mix'!$D$2:$D$573,D435,'02b_CSP_Accelerator_Mix'!$E$2:$E$573,F435)</x:f>
        <x:v>0.02900024</x:v>
      </x:c>
      <x:c r="J435" s="28" t="n">
        <x:f>H435*I435</x:f>
        <x:v>40.12644069990864</x:v>
      </x:c>
      <x:c r="K435" s="8" t="n">
        <x:f>IFERROR(INDEX('02x_Accelerator_Catalog'!$D$2:$D$11,MATCH(F435,'02x_Accelerator_Catalog'!$B$2:$B$11,0)),"")</x:f>
        <x:v>1.73</x:v>
      </x:c>
      <x:c r="L435" s="7" t="n">
        <x:f>IF(K435&gt;0,J435*1000/K435,"")</x:f>
        <x:v>23194.474393010776</x:v>
      </x:c>
      <x:c r="M435" s="5" t="inlineStr">
        <x:is>
          <x:t xml:space="preserve">epoch_csp_chip_quantity_latest</x:t>
        </x:is>
      </x:c>
      <x:c r="N435" s="5" t="inlineStr">
        <x:is>
          <x:t xml:space="preserve">Extensible long-format output: add a new accelerator row in 02b and map it in 02x_Accelerator_Catalog to extend this table.</x:t>
        </x:is>
      </x:c>
    </x:row>
    <x:row r="436">
      <x:c r="A436" s="5" t="str">
        <x:f>B436&amp;"|"&amp;C436&amp;"|"&amp;D436&amp;"|"&amp;E436&amp;"|"&amp;F436</x:f>
        <x:v>Bear|OpenAI|2029|Oracle|R200/R300 future</x:v>
      </x:c>
      <x:c r="B436" s="5" t="inlineStr">
        <x:is>
          <x:t xml:space="preserve">Bear</x:t>
        </x:is>
      </x:c>
      <x:c r="C436" s="5" t="inlineStr">
        <x:is>
          <x:t xml:space="preserve">OpenAI</x:t>
        </x:is>
      </x:c>
      <x:c r="D436" s="5" t="n">
        <x:v>2029</x:v>
      </x:c>
      <x:c r="E436" s="5" t="inlineStr">
        <x:is>
          <x:t xml:space="preserve">Oracle</x:t>
        </x:is>
      </x:c>
      <x:c r="F436" s="5" t="inlineStr">
        <x:is>
          <x:t xml:space="preserve">R200/R300 future</x:t>
        </x:is>
      </x:c>
      <x:c r="G436" s="5" t="str">
        <x:f>IFERROR(INDEX('02x_Accelerator_Catalog'!$C$2:$C$11,MATCH(F436,'02x_Accelerator_Catalog'!$B$2:$B$11,0)),"purpose_or_unbenchmarked")</x:f>
        <x:v>purpose_or_unbenchmarked</x:v>
      </x:c>
      <x:c r="H436" s="28" t="n">
        <x:f>SUMIFS('02c_AI_CSP_Normalized'!$N$2:$N$305,'02c_AI_CSP_Normalized'!$B$2:$B$305,B436,'02c_AI_CSP_Normalized'!$C$2:$C$305,C436,'02c_AI_CSP_Normalized'!$D$2:$D$305,D436,'02c_AI_CSP_Normalized'!$E$2:$E$305,E436)</x:f>
        <x:v>1383.658917992011</x:v>
      </x:c>
      <x:c r="I436" s="6" t="n">
        <x:f>SUMIFS('02b_CSP_Accelerator_Mix'!$H$2:$H$573,'02b_CSP_Accelerator_Mix'!$B$2:$B$573,B436,'02b_CSP_Accelerator_Mix'!$C$2:$C$573,E436,'02b_CSP_Accelerator_Mix'!$D$2:$D$573,D436,'02b_CSP_Accelerator_Mix'!$E$2:$E$573,F436)</x:f>
        <x:v>0.24847138</x:v>
      </x:c>
      <x:c r="J436" s="28" t="n">
        <x:f>H436*I436</x:f>
        <x:v>343.7996408027818</x:v>
      </x:c>
      <x:c r="K436" s="8" t="str">
        <x:f>IFERROR(INDEX('02x_Accelerator_Catalog'!$D$2:$D$11,MATCH(F436,'02x_Accelerator_Catalog'!$B$2:$B$11,0)),"")</x:f>
      </x:c>
      <x:c r="L436" s="7" t="str">
        <x:f>IF(K436&gt;0,J436*1000/K436,"")</x:f>
      </x:c>
      <x:c r="M436" s="5" t="inlineStr">
        <x:is>
          <x:t xml:space="preserve">epoch_csp_chip_quantity_latest</x:t>
        </x:is>
      </x:c>
      <x:c r="N436" s="5" t="inlineStr">
        <x:is>
          <x:t xml:space="preserve">Extensible long-format output: add a new accelerator row in 02b and map it in 02x_Accelerator_Catalog to extend this table.</x:t>
        </x:is>
      </x:c>
    </x:row>
    <x:row r="437">
      <x:c r="A437" s="5" t="str">
        <x:f>B437&amp;"|"&amp;C437&amp;"|"&amp;D437&amp;"|"&amp;E437&amp;"|"&amp;F437</x:f>
        <x:v>Base|OpenAI|2029|Oracle|B200/B300 class</x:v>
      </x:c>
      <x:c r="B437" s="5" t="inlineStr">
        <x:is>
          <x:t xml:space="preserve">Base</x:t>
        </x:is>
      </x:c>
      <x:c r="C437" s="5" t="inlineStr">
        <x:is>
          <x:t xml:space="preserve">OpenAI</x:t>
        </x:is>
      </x:c>
      <x:c r="D437" s="5" t="n">
        <x:v>2029</x:v>
      </x:c>
      <x:c r="E437" s="5" t="inlineStr">
        <x:is>
          <x:t xml:space="preserve">Oracle</x:t>
        </x:is>
      </x:c>
      <x:c r="F437" s="5" t="inlineStr">
        <x:is>
          <x:t xml:space="preserve">B200/B300 class</x:t>
        </x:is>
      </x:c>
      <x:c r="G437" s="5" t="str">
        <x:f>IFERROR(INDEX('02x_Accelerator_Catalog'!$C$2:$C$11,MATCH(F437,'02x_Accelerator_Catalog'!$B$2:$B$11,0)),"purpose_or_unbenchmarked")</x:f>
        <x:v>b200_reference</x:v>
      </x:c>
      <x:c r="H437" s="28" t="n">
        <x:f>SUMIFS('02c_AI_CSP_Normalized'!$N$2:$N$305,'02c_AI_CSP_Normalized'!$B$2:$B$305,B437,'02c_AI_CSP_Normalized'!$C$2:$C$305,C437,'02c_AI_CSP_Normalized'!$D$2:$D$305,D437,'02c_AI_CSP_Normalized'!$E$2:$E$305,E437)</x:f>
        <x:v>1893.646439571184</x:v>
      </x:c>
      <x:c r="I437" s="6" t="n">
        <x:f>SUMIFS('02b_CSP_Accelerator_Mix'!$H$2:$H$573,'02b_CSP_Accelerator_Mix'!$B$2:$B$573,B437,'02b_CSP_Accelerator_Mix'!$C$2:$C$573,E437,'02b_CSP_Accelerator_Mix'!$D$2:$D$573,D437,'02b_CSP_Accelerator_Mix'!$E$2:$E$573,F437)</x:f>
        <x:v>0.72252838</x:v>
      </x:c>
      <x:c r="J437" s="28" t="n">
        <x:f>H437*I437</x:f>
        <x:v>1368.2132942761355</x:v>
      </x:c>
      <x:c r="K437" s="8" t="n">
        <x:f>IFERROR(INDEX('02x_Accelerator_Catalog'!$D$2:$D$11,MATCH(F437,'02x_Accelerator_Catalog'!$B$2:$B$11,0)),"")</x:f>
        <x:v>2.17</x:v>
      </x:c>
      <x:c r="L437" s="7" t="n">
        <x:f>IF(K437&gt;0,J437*1000/K437,"")</x:f>
        <x:v>630513.0388369288</x:v>
      </x:c>
      <x:c r="M437" s="5" t="inlineStr">
        <x:is>
          <x:t xml:space="preserve">epoch_csp_chip_quantity_latest</x:t>
        </x:is>
      </x:c>
      <x:c r="N437" s="5" t="inlineStr">
        <x:is>
          <x:t xml:space="preserve">Extensible long-format output: add a new accelerator row in 02b and map it in 02x_Accelerator_Catalog to extend this table.</x:t>
        </x:is>
      </x:c>
    </x:row>
    <x:row r="438">
      <x:c r="A438" s="5" t="str">
        <x:f>B438&amp;"|"&amp;C438&amp;"|"&amp;D438&amp;"|"&amp;E438&amp;"|"&amp;F438</x:f>
        <x:v>Base|OpenAI|2029|Oracle|H100/H200/A100 class</x:v>
      </x:c>
      <x:c r="B438" s="5" t="inlineStr">
        <x:is>
          <x:t xml:space="preserve">Base</x:t>
        </x:is>
      </x:c>
      <x:c r="C438" s="5" t="inlineStr">
        <x:is>
          <x:t xml:space="preserve">OpenAI</x:t>
        </x:is>
      </x:c>
      <x:c r="D438" s="5" t="n">
        <x:v>2029</x:v>
      </x:c>
      <x:c r="E438" s="5" t="inlineStr">
        <x:is>
          <x:t xml:space="preserve">Oracle</x:t>
        </x:is>
      </x:c>
      <x:c r="F438" s="5" t="inlineStr">
        <x:is>
          <x:t xml:space="preserve">H100/H200/A100 class</x:t>
        </x:is>
      </x:c>
      <x:c r="G438" s="5" t="str">
        <x:f>IFERROR(INDEX('02x_Accelerator_Catalog'!$C$2:$C$11,MATCH(F438,'02x_Accelerator_Catalog'!$B$2:$B$11,0)),"purpose_or_unbenchmarked")</x:f>
        <x:v>h200_reference</x:v>
      </x:c>
      <x:c r="H438" s="28" t="n">
        <x:f>SUMIFS('02c_AI_CSP_Normalized'!$N$2:$N$305,'02c_AI_CSP_Normalized'!$B$2:$B$305,B438,'02c_AI_CSP_Normalized'!$C$2:$C$305,C438,'02c_AI_CSP_Normalized'!$D$2:$D$305,D438,'02c_AI_CSP_Normalized'!$E$2:$E$305,E438)</x:f>
        <x:v>1893.646439571184</x:v>
      </x:c>
      <x:c r="I438" s="6" t="n">
        <x:f>SUMIFS('02b_CSP_Accelerator_Mix'!$H$2:$H$573,'02b_CSP_Accelerator_Mix'!$B$2:$B$573,B438,'02b_CSP_Accelerator_Mix'!$C$2:$C$573,E438,'02b_CSP_Accelerator_Mix'!$D$2:$D$573,D438,'02b_CSP_Accelerator_Mix'!$E$2:$E$573,F438)</x:f>
        <x:v>0.02900024</x:v>
      </x:c>
      <x:c r="J438" s="28" t="n">
        <x:f>H438*I438</x:f>
        <x:v>54.91620122270983</x:v>
      </x:c>
      <x:c r="K438" s="8" t="n">
        <x:f>IFERROR(INDEX('02x_Accelerator_Catalog'!$D$2:$D$11,MATCH(F438,'02x_Accelerator_Catalog'!$B$2:$B$11,0)),"")</x:f>
        <x:v>1.73</x:v>
      </x:c>
      <x:c r="L438" s="7" t="n">
        <x:f>IF(K438&gt;0,J438*1000/K438,"")</x:f>
        <x:v>31743.468914861176</x:v>
      </x:c>
      <x:c r="M438" s="5" t="inlineStr">
        <x:is>
          <x:t xml:space="preserve">epoch_csp_chip_quantity_latest</x:t>
        </x:is>
      </x:c>
      <x:c r="N438" s="5" t="inlineStr">
        <x:is>
          <x:t xml:space="preserve">Extensible long-format output: add a new accelerator row in 02b and map it in 02x_Accelerator_Catalog to extend this table.</x:t>
        </x:is>
      </x:c>
    </x:row>
    <x:row r="439">
      <x:c r="A439" s="5" t="str">
        <x:f>B439&amp;"|"&amp;C439&amp;"|"&amp;D439&amp;"|"&amp;E439&amp;"|"&amp;F439</x:f>
        <x:v>Base|OpenAI|2029|Oracle|R200/R300 future</x:v>
      </x:c>
      <x:c r="B439" s="5" t="inlineStr">
        <x:is>
          <x:t xml:space="preserve">Base</x:t>
        </x:is>
      </x:c>
      <x:c r="C439" s="5" t="inlineStr">
        <x:is>
          <x:t xml:space="preserve">OpenAI</x:t>
        </x:is>
      </x:c>
      <x:c r="D439" s="5" t="n">
        <x:v>2029</x:v>
      </x:c>
      <x:c r="E439" s="5" t="inlineStr">
        <x:is>
          <x:t xml:space="preserve">Oracle</x:t>
        </x:is>
      </x:c>
      <x:c r="F439" s="5" t="inlineStr">
        <x:is>
          <x:t xml:space="preserve">R200/R300 future</x:t>
        </x:is>
      </x:c>
      <x:c r="G439" s="5" t="str">
        <x:f>IFERROR(INDEX('02x_Accelerator_Catalog'!$C$2:$C$11,MATCH(F439,'02x_Accelerator_Catalog'!$B$2:$B$11,0)),"purpose_or_unbenchmarked")</x:f>
        <x:v>purpose_or_unbenchmarked</x:v>
      </x:c>
      <x:c r="H439" s="28" t="n">
        <x:f>SUMIFS('02c_AI_CSP_Normalized'!$N$2:$N$305,'02c_AI_CSP_Normalized'!$B$2:$B$305,B439,'02c_AI_CSP_Normalized'!$C$2:$C$305,C439,'02c_AI_CSP_Normalized'!$D$2:$D$305,D439,'02c_AI_CSP_Normalized'!$E$2:$E$305,E439)</x:f>
        <x:v>1893.646439571184</x:v>
      </x:c>
      <x:c r="I439" s="6" t="n">
        <x:f>SUMIFS('02b_CSP_Accelerator_Mix'!$H$2:$H$573,'02b_CSP_Accelerator_Mix'!$B$2:$B$573,B439,'02b_CSP_Accelerator_Mix'!$C$2:$C$573,E439,'02b_CSP_Accelerator_Mix'!$D$2:$D$573,D439,'02b_CSP_Accelerator_Mix'!$E$2:$E$573,F439)</x:f>
        <x:v>0.24847138</x:v>
      </x:c>
      <x:c r="J439" s="28" t="n">
        <x:f>H439*I439</x:f>
        <x:v>470.5169440723387</x:v>
      </x:c>
      <x:c r="K439" s="8" t="str">
        <x:f>IFERROR(INDEX('02x_Accelerator_Catalog'!$D$2:$D$11,MATCH(F439,'02x_Accelerator_Catalog'!$B$2:$B$11,0)),"")</x:f>
      </x:c>
      <x:c r="L439" s="7" t="str">
        <x:f>IF(K439&gt;0,J439*1000/K439,"")</x:f>
      </x:c>
      <x:c r="M439" s="5" t="inlineStr">
        <x:is>
          <x:t xml:space="preserve">epoch_csp_chip_quantity_latest</x:t>
        </x:is>
      </x:c>
      <x:c r="N439" s="5" t="inlineStr">
        <x:is>
          <x:t xml:space="preserve">Extensible long-format output: add a new accelerator row in 02b and map it in 02x_Accelerator_Catalog to extend this table.</x:t>
        </x:is>
      </x:c>
    </x:row>
    <x:row r="440">
      <x:c r="A440" s="5" t="str">
        <x:f>B440&amp;"|"&amp;C440&amp;"|"&amp;D440&amp;"|"&amp;E440&amp;"|"&amp;F440</x:f>
        <x:v>Bull|OpenAI|2029|Oracle|B200/B300 class</x:v>
      </x:c>
      <x:c r="B440" s="5" t="inlineStr">
        <x:is>
          <x:t xml:space="preserve">Bull</x:t>
        </x:is>
      </x:c>
      <x:c r="C440" s="5" t="inlineStr">
        <x:is>
          <x:t xml:space="preserve">OpenAI</x:t>
        </x:is>
      </x:c>
      <x:c r="D440" s="5" t="n">
        <x:v>2029</x:v>
      </x:c>
      <x:c r="E440" s="5" t="inlineStr">
        <x:is>
          <x:t xml:space="preserve">Oracle</x:t>
        </x:is>
      </x:c>
      <x:c r="F440" s="5" t="inlineStr">
        <x:is>
          <x:t xml:space="preserve">B200/B300 class</x:t>
        </x:is>
      </x:c>
      <x:c r="G440" s="5" t="str">
        <x:f>IFERROR(INDEX('02x_Accelerator_Catalog'!$C$2:$C$11,MATCH(F440,'02x_Accelerator_Catalog'!$B$2:$B$11,0)),"purpose_or_unbenchmarked")</x:f>
        <x:v>b200_reference</x:v>
      </x:c>
      <x:c r="H440" s="28" t="n">
        <x:f>SUMIFS('02c_AI_CSP_Normalized'!$N$2:$N$305,'02c_AI_CSP_Normalized'!$B$2:$B$305,B440,'02c_AI_CSP_Normalized'!$C$2:$C$305,C440,'02c_AI_CSP_Normalized'!$D$2:$D$305,D440,'02c_AI_CSP_Normalized'!$E$2:$E$305,E440)</x:f>
        <x:v>2387.2979039356483</x:v>
      </x:c>
      <x:c r="I440" s="6" t="n">
        <x:f>SUMIFS('02b_CSP_Accelerator_Mix'!$H$2:$H$573,'02b_CSP_Accelerator_Mix'!$B$2:$B$573,B440,'02b_CSP_Accelerator_Mix'!$C$2:$C$573,E440,'02b_CSP_Accelerator_Mix'!$D$2:$D$573,D440,'02b_CSP_Accelerator_Mix'!$E$2:$E$573,F440)</x:f>
        <x:v>0.72252838</x:v>
      </x:c>
      <x:c r="J440" s="28" t="n">
        <x:f>H440*I440</x:f>
        <x:v>1724.8904871080194</x:v>
      </x:c>
      <x:c r="K440" s="8" t="n">
        <x:f>IFERROR(INDEX('02x_Accelerator_Catalog'!$D$2:$D$11,MATCH(F440,'02x_Accelerator_Catalog'!$B$2:$B$11,0)),"")</x:f>
        <x:v>2.17</x:v>
      </x:c>
      <x:c r="L440" s="7" t="n">
        <x:f>IF(K440&gt;0,J440*1000/K440,"")</x:f>
        <x:v>794880.4088055389</x:v>
      </x:c>
      <x:c r="M440" s="5" t="inlineStr">
        <x:is>
          <x:t xml:space="preserve">epoch_csp_chip_quantity_latest</x:t>
        </x:is>
      </x:c>
      <x:c r="N440" s="5" t="inlineStr">
        <x:is>
          <x:t xml:space="preserve">Extensible long-format output: add a new accelerator row in 02b and map it in 02x_Accelerator_Catalog to extend this table.</x:t>
        </x:is>
      </x:c>
    </x:row>
    <x:row r="441">
      <x:c r="A441" s="5" t="str">
        <x:f>B441&amp;"|"&amp;C441&amp;"|"&amp;D441&amp;"|"&amp;E441&amp;"|"&amp;F441</x:f>
        <x:v>Bull|OpenAI|2029|Oracle|H100/H200/A100 class</x:v>
      </x:c>
      <x:c r="B441" s="5" t="inlineStr">
        <x:is>
          <x:t xml:space="preserve">Bull</x:t>
        </x:is>
      </x:c>
      <x:c r="C441" s="5" t="inlineStr">
        <x:is>
          <x:t xml:space="preserve">OpenAI</x:t>
        </x:is>
      </x:c>
      <x:c r="D441" s="5" t="n">
        <x:v>2029</x:v>
      </x:c>
      <x:c r="E441" s="5" t="inlineStr">
        <x:is>
          <x:t xml:space="preserve">Oracle</x:t>
        </x:is>
      </x:c>
      <x:c r="F441" s="5" t="inlineStr">
        <x:is>
          <x:t xml:space="preserve">H100/H200/A100 class</x:t>
        </x:is>
      </x:c>
      <x:c r="G441" s="5" t="str">
        <x:f>IFERROR(INDEX('02x_Accelerator_Catalog'!$C$2:$C$11,MATCH(F441,'02x_Accelerator_Catalog'!$B$2:$B$11,0)),"purpose_or_unbenchmarked")</x:f>
        <x:v>h200_reference</x:v>
      </x:c>
      <x:c r="H441" s="28" t="n">
        <x:f>SUMIFS('02c_AI_CSP_Normalized'!$N$2:$N$305,'02c_AI_CSP_Normalized'!$B$2:$B$305,B441,'02c_AI_CSP_Normalized'!$C$2:$C$305,C441,'02c_AI_CSP_Normalized'!$D$2:$D$305,D441,'02c_AI_CSP_Normalized'!$E$2:$E$305,E441)</x:f>
        <x:v>2387.2979039356483</x:v>
      </x:c>
      <x:c r="I441" s="6" t="n">
        <x:f>SUMIFS('02b_CSP_Accelerator_Mix'!$H$2:$H$573,'02b_CSP_Accelerator_Mix'!$B$2:$B$573,B441,'02b_CSP_Accelerator_Mix'!$C$2:$C$573,E441,'02b_CSP_Accelerator_Mix'!$D$2:$D$573,D441,'02b_CSP_Accelerator_Mix'!$E$2:$E$573,F441)</x:f>
        <x:v>0.02900024</x:v>
      </x:c>
      <x:c r="J441" s="28" t="n">
        <x:f>H441*I441</x:f>
        <x:v>69.23221216563074</x:v>
      </x:c>
      <x:c r="K441" s="8" t="n">
        <x:f>IFERROR(INDEX('02x_Accelerator_Catalog'!$D$2:$D$11,MATCH(F441,'02x_Accelerator_Catalog'!$B$2:$B$11,0)),"")</x:f>
        <x:v>1.73</x:v>
      </x:c>
      <x:c r="L441" s="7" t="n">
        <x:f>IF(K441&gt;0,J441*1000/K441,"")</x:f>
        <x:v>40018.619748919504</x:v>
      </x:c>
      <x:c r="M441" s="5" t="inlineStr">
        <x:is>
          <x:t xml:space="preserve">epoch_csp_chip_quantity_latest</x:t>
        </x:is>
      </x:c>
      <x:c r="N441" s="5" t="inlineStr">
        <x:is>
          <x:t xml:space="preserve">Extensible long-format output: add a new accelerator row in 02b and map it in 02x_Accelerator_Catalog to extend this table.</x:t>
        </x:is>
      </x:c>
    </x:row>
    <x:row r="442">
      <x:c r="A442" s="5" t="str">
        <x:f>B442&amp;"|"&amp;C442&amp;"|"&amp;D442&amp;"|"&amp;E442&amp;"|"&amp;F442</x:f>
        <x:v>Bull|OpenAI|2029|Oracle|R200/R300 future</x:v>
      </x:c>
      <x:c r="B442" s="5" t="inlineStr">
        <x:is>
          <x:t xml:space="preserve">Bull</x:t>
        </x:is>
      </x:c>
      <x:c r="C442" s="5" t="inlineStr">
        <x:is>
          <x:t xml:space="preserve">OpenAI</x:t>
        </x:is>
      </x:c>
      <x:c r="D442" s="5" t="n">
        <x:v>2029</x:v>
      </x:c>
      <x:c r="E442" s="5" t="inlineStr">
        <x:is>
          <x:t xml:space="preserve">Oracle</x:t>
        </x:is>
      </x:c>
      <x:c r="F442" s="5" t="inlineStr">
        <x:is>
          <x:t xml:space="preserve">R200/R300 future</x:t>
        </x:is>
      </x:c>
      <x:c r="G442" s="5" t="str">
        <x:f>IFERROR(INDEX('02x_Accelerator_Catalog'!$C$2:$C$11,MATCH(F442,'02x_Accelerator_Catalog'!$B$2:$B$11,0)),"purpose_or_unbenchmarked")</x:f>
        <x:v>purpose_or_unbenchmarked</x:v>
      </x:c>
      <x:c r="H442" s="28" t="n">
        <x:f>SUMIFS('02c_AI_CSP_Normalized'!$N$2:$N$305,'02c_AI_CSP_Normalized'!$B$2:$B$305,B442,'02c_AI_CSP_Normalized'!$C$2:$C$305,C442,'02c_AI_CSP_Normalized'!$D$2:$D$305,D442,'02c_AI_CSP_Normalized'!$E$2:$E$305,E442)</x:f>
        <x:v>2387.2979039356483</x:v>
      </x:c>
      <x:c r="I442" s="6" t="n">
        <x:f>SUMIFS('02b_CSP_Accelerator_Mix'!$H$2:$H$573,'02b_CSP_Accelerator_Mix'!$B$2:$B$573,B442,'02b_CSP_Accelerator_Mix'!$C$2:$C$573,E442,'02b_CSP_Accelerator_Mix'!$D$2:$D$573,D442,'02b_CSP_Accelerator_Mix'!$E$2:$E$573,F442)</x:f>
        <x:v>0.24847138</x:v>
      </x:c>
      <x:c r="J442" s="28" t="n">
        <x:f>H442*I442</x:f>
        <x:v>593.1752046619979</x:v>
      </x:c>
      <x:c r="K442" s="8" t="str">
        <x:f>IFERROR(INDEX('02x_Accelerator_Catalog'!$D$2:$D$11,MATCH(F442,'02x_Accelerator_Catalog'!$B$2:$B$11,0)),"")</x:f>
      </x:c>
      <x:c r="L442" s="7" t="str">
        <x:f>IF(K442&gt;0,J442*1000/K442,"")</x:f>
      </x:c>
      <x:c r="M442" s="5" t="inlineStr">
        <x:is>
          <x:t xml:space="preserve">epoch_csp_chip_quantity_latest</x:t>
        </x:is>
      </x:c>
      <x:c r="N442" s="5" t="inlineStr">
        <x:is>
          <x:t xml:space="preserve">Extensible long-format output: add a new accelerator row in 02b and map it in 02x_Accelerator_Catalog to extend this table.</x:t>
        </x:is>
      </x:c>
    </x:row>
    <x:row r="443">
      <x:c r="A443" s="5" t="str">
        <x:f>B443&amp;"|"&amp;C443&amp;"|"&amp;D443&amp;"|"&amp;E443&amp;"|"&amp;F443</x:f>
        <x:v>Grid-Constrained / Efficiency-Upside|OpenAI|2029|Oracle|B200/B300 class</x:v>
      </x:c>
      <x:c r="B443" s="5" t="inlineStr">
        <x:is>
          <x:t xml:space="preserve">Grid-Constrained / Efficiency-Upside</x:t>
        </x:is>
      </x:c>
      <x:c r="C443" s="5" t="inlineStr">
        <x:is>
          <x:t xml:space="preserve">OpenAI</x:t>
        </x:is>
      </x:c>
      <x:c r="D443" s="5" t="n">
        <x:v>2029</x:v>
      </x:c>
      <x:c r="E443" s="5" t="inlineStr">
        <x:is>
          <x:t xml:space="preserve">Oracle</x:t>
        </x:is>
      </x:c>
      <x:c r="F443" s="5" t="inlineStr">
        <x:is>
          <x:t xml:space="preserve">B200/B300 class</x:t>
        </x:is>
      </x:c>
      <x:c r="G443" s="5" t="str">
        <x:f>IFERROR(INDEX('02x_Accelerator_Catalog'!$C$2:$C$11,MATCH(F443,'02x_Accelerator_Catalog'!$B$2:$B$11,0)),"purpose_or_unbenchmarked")</x:f>
        <x:v>b200_reference</x:v>
      </x:c>
      <x:c r="H443" s="28" t="n">
        <x:f>SUMIFS('02c_AI_CSP_Normalized'!$N$2:$N$305,'02c_AI_CSP_Normalized'!$B$2:$B$305,B443,'02c_AI_CSP_Normalized'!$C$2:$C$305,C443,'02c_AI_CSP_Normalized'!$D$2:$D$305,D443,'02c_AI_CSP_Normalized'!$E$2:$E$305,E443)</x:f>
        <x:v>1508.1726707968849</x:v>
      </x:c>
      <x:c r="I443" s="6" t="n">
        <x:f>SUMIFS('02b_CSP_Accelerator_Mix'!$H$2:$H$573,'02b_CSP_Accelerator_Mix'!$B$2:$B$573,B443,'02b_CSP_Accelerator_Mix'!$C$2:$C$573,E443,'02b_CSP_Accelerator_Mix'!$D$2:$D$573,D443,'02b_CSP_Accelerator_Mix'!$E$2:$E$573,F443)</x:f>
        <x:v>0.72252838</x:v>
      </x:c>
      <x:c r="J443" s="28" t="n">
        <x:f>H443*I443</x:f>
        <x:v>1089.6975565911464</x:v>
      </x:c>
      <x:c r="K443" s="8" t="n">
        <x:f>IFERROR(INDEX('02x_Accelerator_Catalog'!$D$2:$D$11,MATCH(F443,'02x_Accelerator_Catalog'!$B$2:$B$11,0)),"")</x:f>
        <x:v>2.17</x:v>
      </x:c>
      <x:c r="L443" s="7" t="n">
        <x:f>IF(K443&gt;0,J443*1000/K443,"")</x:f>
        <x:v>502164.7726226481</x:v>
      </x:c>
      <x:c r="M443" s="5" t="inlineStr">
        <x:is>
          <x:t xml:space="preserve">epoch_csp_chip_quantity_latest</x:t>
        </x:is>
      </x:c>
      <x:c r="N443" s="5" t="inlineStr">
        <x:is>
          <x:t xml:space="preserve">Extensible long-format output: add a new accelerator row in 02b and map it in 02x_Accelerator_Catalog to extend this table.</x:t>
        </x:is>
      </x:c>
    </x:row>
    <x:row r="444">
      <x:c r="A444" s="5" t="str">
        <x:f>B444&amp;"|"&amp;C444&amp;"|"&amp;D444&amp;"|"&amp;E444&amp;"|"&amp;F444</x:f>
        <x:v>Grid-Constrained / Efficiency-Upside|OpenAI|2029|Oracle|H100/H200/A100 class</x:v>
      </x:c>
      <x:c r="B444" s="5" t="inlineStr">
        <x:is>
          <x:t xml:space="preserve">Grid-Constrained / Efficiency-Upside</x:t>
        </x:is>
      </x:c>
      <x:c r="C444" s="5" t="inlineStr">
        <x:is>
          <x:t xml:space="preserve">OpenAI</x:t>
        </x:is>
      </x:c>
      <x:c r="D444" s="5" t="n">
        <x:v>2029</x:v>
      </x:c>
      <x:c r="E444" s="5" t="inlineStr">
        <x:is>
          <x:t xml:space="preserve">Oracle</x:t>
        </x:is>
      </x:c>
      <x:c r="F444" s="5" t="inlineStr">
        <x:is>
          <x:t xml:space="preserve">H100/H200/A100 class</x:t>
        </x:is>
      </x:c>
      <x:c r="G444" s="5" t="str">
        <x:f>IFERROR(INDEX('02x_Accelerator_Catalog'!$C$2:$C$11,MATCH(F444,'02x_Accelerator_Catalog'!$B$2:$B$11,0)),"purpose_or_unbenchmarked")</x:f>
        <x:v>h200_reference</x:v>
      </x:c>
      <x:c r="H444" s="28" t="n">
        <x:f>SUMIFS('02c_AI_CSP_Normalized'!$N$2:$N$305,'02c_AI_CSP_Normalized'!$B$2:$B$305,B444,'02c_AI_CSP_Normalized'!$C$2:$C$305,C444,'02c_AI_CSP_Normalized'!$D$2:$D$305,D444,'02c_AI_CSP_Normalized'!$E$2:$E$305,E444)</x:f>
        <x:v>1508.1726707968849</x:v>
      </x:c>
      <x:c r="I444" s="6" t="n">
        <x:f>SUMIFS('02b_CSP_Accelerator_Mix'!$H$2:$H$573,'02b_CSP_Accelerator_Mix'!$B$2:$B$573,B444,'02b_CSP_Accelerator_Mix'!$C$2:$C$573,E444,'02b_CSP_Accelerator_Mix'!$D$2:$D$573,D444,'02b_CSP_Accelerator_Mix'!$E$2:$E$573,F444)</x:f>
        <x:v>0.02900024</x:v>
      </x:c>
      <x:c r="J444" s="28" t="n">
        <x:f>H444*I444</x:f>
        <x:v>43.73736941455065</x:v>
      </x:c>
      <x:c r="K444" s="8" t="n">
        <x:f>IFERROR(INDEX('02x_Accelerator_Catalog'!$D$2:$D$11,MATCH(F444,'02x_Accelerator_Catalog'!$B$2:$B$11,0)),"")</x:f>
        <x:v>1.73</x:v>
      </x:c>
      <x:c r="L444" s="7" t="n">
        <x:f>IF(K444&gt;0,J444*1000/K444,"")</x:f>
        <x:v>25281.716424595754</x:v>
      </x:c>
      <x:c r="M444" s="5" t="inlineStr">
        <x:is>
          <x:t xml:space="preserve">epoch_csp_chip_quantity_latest</x:t>
        </x:is>
      </x:c>
      <x:c r="N444" s="5" t="inlineStr">
        <x:is>
          <x:t xml:space="preserve">Extensible long-format output: add a new accelerator row in 02b and map it in 02x_Accelerator_Catalog to extend this table.</x:t>
        </x:is>
      </x:c>
    </x:row>
    <x:row r="445">
      <x:c r="A445" s="5" t="str">
        <x:f>B445&amp;"|"&amp;C445&amp;"|"&amp;D445&amp;"|"&amp;E445&amp;"|"&amp;F445</x:f>
        <x:v>Grid-Constrained / Efficiency-Upside|OpenAI|2029|Oracle|R200/R300 future</x:v>
      </x:c>
      <x:c r="B445" s="5" t="inlineStr">
        <x:is>
          <x:t xml:space="preserve">Grid-Constrained / Efficiency-Upside</x:t>
        </x:is>
      </x:c>
      <x:c r="C445" s="5" t="inlineStr">
        <x:is>
          <x:t xml:space="preserve">OpenAI</x:t>
        </x:is>
      </x:c>
      <x:c r="D445" s="5" t="n">
        <x:v>2029</x:v>
      </x:c>
      <x:c r="E445" s="5" t="inlineStr">
        <x:is>
          <x:t xml:space="preserve">Oracle</x:t>
        </x:is>
      </x:c>
      <x:c r="F445" s="5" t="inlineStr">
        <x:is>
          <x:t xml:space="preserve">R200/R300 future</x:t>
        </x:is>
      </x:c>
      <x:c r="G445" s="5" t="str">
        <x:f>IFERROR(INDEX('02x_Accelerator_Catalog'!$C$2:$C$11,MATCH(F445,'02x_Accelerator_Catalog'!$B$2:$B$11,0)),"purpose_or_unbenchmarked")</x:f>
        <x:v>purpose_or_unbenchmarked</x:v>
      </x:c>
      <x:c r="H445" s="28" t="n">
        <x:f>SUMIFS('02c_AI_CSP_Normalized'!$N$2:$N$305,'02c_AI_CSP_Normalized'!$B$2:$B$305,B445,'02c_AI_CSP_Normalized'!$C$2:$C$305,C445,'02c_AI_CSP_Normalized'!$D$2:$D$305,D445,'02c_AI_CSP_Normalized'!$E$2:$E$305,E445)</x:f>
        <x:v>1508.1726707968849</x:v>
      </x:c>
      <x:c r="I445" s="6" t="n">
        <x:f>SUMIFS('02b_CSP_Accelerator_Mix'!$H$2:$H$573,'02b_CSP_Accelerator_Mix'!$B$2:$B$573,B445,'02b_CSP_Accelerator_Mix'!$C$2:$C$573,E445,'02b_CSP_Accelerator_Mix'!$D$2:$D$573,D445,'02b_CSP_Accelerator_Mix'!$E$2:$E$573,F445)</x:f>
        <x:v>0.24847138</x:v>
      </x:c>
      <x:c r="J445" s="28" t="n">
        <x:f>H445*I445</x:f>
        <x:v>374.73774479118765</x:v>
      </x:c>
      <x:c r="K445" s="8" t="str">
        <x:f>IFERROR(INDEX('02x_Accelerator_Catalog'!$D$2:$D$11,MATCH(F445,'02x_Accelerator_Catalog'!$B$2:$B$11,0)),"")</x:f>
      </x:c>
      <x:c r="L445" s="7" t="str">
        <x:f>IF(K445&gt;0,J445*1000/K445,"")</x:f>
      </x:c>
      <x:c r="M445" s="5" t="inlineStr">
        <x:is>
          <x:t xml:space="preserve">epoch_csp_chip_quantity_latest</x:t>
        </x:is>
      </x:c>
      <x:c r="N445" s="5" t="inlineStr">
        <x:is>
          <x:t xml:space="preserve">Extensible long-format output: add a new accelerator row in 02b and map it in 02x_Accelerator_Catalog to extend this table.</x:t>
        </x:is>
      </x:c>
    </x:row>
    <x:row r="446">
      <x:c r="A446" s="5" t="str">
        <x:f>B446&amp;"|"&amp;C446&amp;"|"&amp;D446&amp;"|"&amp;E446&amp;"|"&amp;F446</x:f>
        <x:v>Bear|OpenAI|2030|Oracle|B200/B300 class</x:v>
      </x:c>
      <x:c r="B446" s="5" t="inlineStr">
        <x:is>
          <x:t xml:space="preserve">Bear</x:t>
        </x:is>
      </x:c>
      <x:c r="C446" s="5" t="inlineStr">
        <x:is>
          <x:t xml:space="preserve">OpenAI</x:t>
        </x:is>
      </x:c>
      <x:c r="D446" s="5" t="n">
        <x:v>2030</x:v>
      </x:c>
      <x:c r="E446" s="5" t="inlineStr">
        <x:is>
          <x:t xml:space="preserve">Oracle</x:t>
        </x:is>
      </x:c>
      <x:c r="F446" s="5" t="inlineStr">
        <x:is>
          <x:t xml:space="preserve">B200/B300 class</x:t>
        </x:is>
      </x:c>
      <x:c r="G446" s="5" t="str">
        <x:f>IFERROR(INDEX('02x_Accelerator_Catalog'!$C$2:$C$11,MATCH(F446,'02x_Accelerator_Catalog'!$B$2:$B$11,0)),"purpose_or_unbenchmarked")</x:f>
        <x:v>b200_reference</x:v>
      </x:c>
      <x:c r="H446" s="28" t="n">
        <x:f>SUMIFS('02c_AI_CSP_Normalized'!$N$2:$N$305,'02c_AI_CSP_Normalized'!$B$2:$B$305,B446,'02c_AI_CSP_Normalized'!$C$2:$C$305,C446,'02c_AI_CSP_Normalized'!$D$2:$D$305,D446,'02c_AI_CSP_Normalized'!$E$2:$E$305,E446)</x:f>
        <x:v>1828.2072876366688</x:v>
      </x:c>
      <x:c r="I446" s="6" t="n">
        <x:f>SUMIFS('02b_CSP_Accelerator_Mix'!$H$2:$H$573,'02b_CSP_Accelerator_Mix'!$B$2:$B$573,B446,'02b_CSP_Accelerator_Mix'!$C$2:$C$573,E446,'02b_CSP_Accelerator_Mix'!$D$2:$D$573,D446,'02b_CSP_Accelerator_Mix'!$E$2:$E$573,F446)</x:f>
        <x:v>0.72252838</x:v>
      </x:c>
      <x:c r="J446" s="28" t="n">
        <x:f>H446*I446</x:f>
        <x:v>1320.9316498403161</x:v>
      </x:c>
      <x:c r="K446" s="8" t="n">
        <x:f>IFERROR(INDEX('02x_Accelerator_Catalog'!$D$2:$D$11,MATCH(F446,'02x_Accelerator_Catalog'!$B$2:$B$11,0)),"")</x:f>
        <x:v>2.17</x:v>
      </x:c>
      <x:c r="L446" s="7" t="n">
        <x:f>IF(K446&gt;0,J446*1000/K446,"")</x:f>
        <x:v>608724.262599224</x:v>
      </x:c>
      <x:c r="M446" s="5" t="inlineStr">
        <x:is>
          <x:t xml:space="preserve">epoch_csp_chip_quantity_latest</x:t>
        </x:is>
      </x:c>
      <x:c r="N446" s="5" t="inlineStr">
        <x:is>
          <x:t xml:space="preserve">Extensible long-format output: add a new accelerator row in 02b and map it in 02x_Accelerator_Catalog to extend this table.</x:t>
        </x:is>
      </x:c>
    </x:row>
    <x:row r="447">
      <x:c r="A447" s="5" t="str">
        <x:f>B447&amp;"|"&amp;C447&amp;"|"&amp;D447&amp;"|"&amp;E447&amp;"|"&amp;F447</x:f>
        <x:v>Bear|OpenAI|2030|Oracle|H100/H200/A100 class</x:v>
      </x:c>
      <x:c r="B447" s="5" t="inlineStr">
        <x:is>
          <x:t xml:space="preserve">Bear</x:t>
        </x:is>
      </x:c>
      <x:c r="C447" s="5" t="inlineStr">
        <x:is>
          <x:t xml:space="preserve">OpenAI</x:t>
        </x:is>
      </x:c>
      <x:c r="D447" s="5" t="n">
        <x:v>2030</x:v>
      </x:c>
      <x:c r="E447" s="5" t="inlineStr">
        <x:is>
          <x:t xml:space="preserve">Oracle</x:t>
        </x:is>
      </x:c>
      <x:c r="F447" s="5" t="inlineStr">
        <x:is>
          <x:t xml:space="preserve">H100/H200/A100 class</x:t>
        </x:is>
      </x:c>
      <x:c r="G447" s="5" t="str">
        <x:f>IFERROR(INDEX('02x_Accelerator_Catalog'!$C$2:$C$11,MATCH(F447,'02x_Accelerator_Catalog'!$B$2:$B$11,0)),"purpose_or_unbenchmarked")</x:f>
        <x:v>h200_reference</x:v>
      </x:c>
      <x:c r="H447" s="28" t="n">
        <x:f>SUMIFS('02c_AI_CSP_Normalized'!$N$2:$N$305,'02c_AI_CSP_Normalized'!$B$2:$B$305,B447,'02c_AI_CSP_Normalized'!$C$2:$C$305,C447,'02c_AI_CSP_Normalized'!$D$2:$D$305,D447,'02c_AI_CSP_Normalized'!$E$2:$E$305,E447)</x:f>
        <x:v>1828.2072876366688</x:v>
      </x:c>
      <x:c r="I447" s="6" t="n">
        <x:f>SUMIFS('02b_CSP_Accelerator_Mix'!$H$2:$H$573,'02b_CSP_Accelerator_Mix'!$B$2:$B$573,B447,'02b_CSP_Accelerator_Mix'!$C$2:$C$573,E447,'02b_CSP_Accelerator_Mix'!$D$2:$D$573,D447,'02b_CSP_Accelerator_Mix'!$E$2:$E$573,F447)</x:f>
        <x:v>0.02900024</x:v>
      </x:c>
      <x:c r="J447" s="28" t="n">
        <x:f>H447*I447</x:f>
        <x:v>53.018450111212424</x:v>
      </x:c>
      <x:c r="K447" s="8" t="n">
        <x:f>IFERROR(INDEX('02x_Accelerator_Catalog'!$D$2:$D$11,MATCH(F447,'02x_Accelerator_Catalog'!$B$2:$B$11,0)),"")</x:f>
        <x:v>1.73</x:v>
      </x:c>
      <x:c r="L447" s="7" t="n">
        <x:f>IF(K447&gt;0,J447*1000/K447,"")</x:f>
        <x:v>30646.50295445805</x:v>
      </x:c>
      <x:c r="M447" s="5" t="inlineStr">
        <x:is>
          <x:t xml:space="preserve">epoch_csp_chip_quantity_latest</x:t>
        </x:is>
      </x:c>
      <x:c r="N447" s="5" t="inlineStr">
        <x:is>
          <x:t xml:space="preserve">Extensible long-format output: add a new accelerator row in 02b and map it in 02x_Accelerator_Catalog to extend this table.</x:t>
        </x:is>
      </x:c>
    </x:row>
    <x:row r="448">
      <x:c r="A448" s="5" t="str">
        <x:f>B448&amp;"|"&amp;C448&amp;"|"&amp;D448&amp;"|"&amp;E448&amp;"|"&amp;F448</x:f>
        <x:v>Bear|OpenAI|2030|Oracle|R200/R300 future</x:v>
      </x:c>
      <x:c r="B448" s="5" t="inlineStr">
        <x:is>
          <x:t xml:space="preserve">Bear</x:t>
        </x:is>
      </x:c>
      <x:c r="C448" s="5" t="inlineStr">
        <x:is>
          <x:t xml:space="preserve">OpenAI</x:t>
        </x:is>
      </x:c>
      <x:c r="D448" s="5" t="n">
        <x:v>2030</x:v>
      </x:c>
      <x:c r="E448" s="5" t="inlineStr">
        <x:is>
          <x:t xml:space="preserve">Oracle</x:t>
        </x:is>
      </x:c>
      <x:c r="F448" s="5" t="inlineStr">
        <x:is>
          <x:t xml:space="preserve">R200/R300 future</x:t>
        </x:is>
      </x:c>
      <x:c r="G448" s="5" t="str">
        <x:f>IFERROR(INDEX('02x_Accelerator_Catalog'!$C$2:$C$11,MATCH(F448,'02x_Accelerator_Catalog'!$B$2:$B$11,0)),"purpose_or_unbenchmarked")</x:f>
        <x:v>purpose_or_unbenchmarked</x:v>
      </x:c>
      <x:c r="H448" s="28" t="n">
        <x:f>SUMIFS('02c_AI_CSP_Normalized'!$N$2:$N$305,'02c_AI_CSP_Normalized'!$B$2:$B$305,B448,'02c_AI_CSP_Normalized'!$C$2:$C$305,C448,'02c_AI_CSP_Normalized'!$D$2:$D$305,D448,'02c_AI_CSP_Normalized'!$E$2:$E$305,E448)</x:f>
        <x:v>1828.2072876366688</x:v>
      </x:c>
      <x:c r="I448" s="6" t="n">
        <x:f>SUMIFS('02b_CSP_Accelerator_Mix'!$H$2:$H$573,'02b_CSP_Accelerator_Mix'!$B$2:$B$573,B448,'02b_CSP_Accelerator_Mix'!$C$2:$C$573,E448,'02b_CSP_Accelerator_Mix'!$D$2:$D$573,D448,'02b_CSP_Accelerator_Mix'!$E$2:$E$573,F448)</x:f>
        <x:v>0.24847138</x:v>
      </x:c>
      <x:c r="J448" s="28" t="n">
        <x:f>H448*I448</x:f>
        <x:v>454.25718768514</x:v>
      </x:c>
      <x:c r="K448" s="8" t="str">
        <x:f>IFERROR(INDEX('02x_Accelerator_Catalog'!$D$2:$D$11,MATCH(F448,'02x_Accelerator_Catalog'!$B$2:$B$11,0)),"")</x:f>
      </x:c>
      <x:c r="L448" s="7" t="str">
        <x:f>IF(K448&gt;0,J448*1000/K448,"")</x:f>
      </x:c>
      <x:c r="M448" s="5" t="inlineStr">
        <x:is>
          <x:t xml:space="preserve">epoch_csp_chip_quantity_latest</x:t>
        </x:is>
      </x:c>
      <x:c r="N448" s="5" t="inlineStr">
        <x:is>
          <x:t xml:space="preserve">Extensible long-format output: add a new accelerator row in 02b and map it in 02x_Accelerator_Catalog to extend this table.</x:t>
        </x:is>
      </x:c>
    </x:row>
    <x:row r="449">
      <x:c r="A449" s="5" t="str">
        <x:f>B449&amp;"|"&amp;C449&amp;"|"&amp;D449&amp;"|"&amp;E449&amp;"|"&amp;F449</x:f>
        <x:v>Base|OpenAI|2030|Oracle|B200/B300 class</x:v>
      </x:c>
      <x:c r="B449" s="5" t="inlineStr">
        <x:is>
          <x:t xml:space="preserve">Base</x:t>
        </x:is>
      </x:c>
      <x:c r="C449" s="5" t="inlineStr">
        <x:is>
          <x:t xml:space="preserve">OpenAI</x:t>
        </x:is>
      </x:c>
      <x:c r="D449" s="5" t="n">
        <x:v>2030</x:v>
      </x:c>
      <x:c r="E449" s="5" t="inlineStr">
        <x:is>
          <x:t xml:space="preserve">Oracle</x:t>
        </x:is>
      </x:c>
      <x:c r="F449" s="5" t="inlineStr">
        <x:is>
          <x:t xml:space="preserve">B200/B300 class</x:t>
        </x:is>
      </x:c>
      <x:c r="G449" s="5" t="str">
        <x:f>IFERROR(INDEX('02x_Accelerator_Catalog'!$C$2:$C$11,MATCH(F449,'02x_Accelerator_Catalog'!$B$2:$B$11,0)),"purpose_or_unbenchmarked")</x:f>
        <x:v>b200_reference</x:v>
      </x:c>
      <x:c r="H449" s="28" t="n">
        <x:f>SUMIFS('02c_AI_CSP_Normalized'!$N$2:$N$305,'02c_AI_CSP_Normalized'!$B$2:$B$305,B449,'02c_AI_CSP_Normalized'!$C$2:$C$305,C449,'02c_AI_CSP_Normalized'!$D$2:$D$305,D449,'02c_AI_CSP_Normalized'!$E$2:$E$305,E449)</x:f>
        <x:v>2557.3918325496034</x:v>
      </x:c>
      <x:c r="I449" s="6" t="n">
        <x:f>SUMIFS('02b_CSP_Accelerator_Mix'!$H$2:$H$573,'02b_CSP_Accelerator_Mix'!$B$2:$B$573,B449,'02b_CSP_Accelerator_Mix'!$C$2:$C$573,E449,'02b_CSP_Accelerator_Mix'!$D$2:$D$573,D449,'02b_CSP_Accelerator_Mix'!$E$2:$E$573,F449)</x:f>
        <x:v>0.72252838</x:v>
      </x:c>
      <x:c r="J449" s="28" t="n">
        <x:f>H449*I449</x:f>
        <x:v>1847.7881777972962</x:v>
      </x:c>
      <x:c r="K449" s="8" t="n">
        <x:f>IFERROR(INDEX('02x_Accelerator_Catalog'!$D$2:$D$11,MATCH(F449,'02x_Accelerator_Catalog'!$B$2:$B$11,0)),"")</x:f>
        <x:v>2.17</x:v>
      </x:c>
      <x:c r="L449" s="7" t="n">
        <x:f>IF(K449&gt;0,J449*1000/K449,"")</x:f>
        <x:v>851515.2893075098</x:v>
      </x:c>
      <x:c r="M449" s="5" t="inlineStr">
        <x:is>
          <x:t xml:space="preserve">epoch_csp_chip_quantity_latest</x:t>
        </x:is>
      </x:c>
      <x:c r="N449" s="5" t="inlineStr">
        <x:is>
          <x:t xml:space="preserve">Extensible long-format output: add a new accelerator row in 02b and map it in 02x_Accelerator_Catalog to extend this table.</x:t>
        </x:is>
      </x:c>
    </x:row>
    <x:row r="450">
      <x:c r="A450" s="5" t="str">
        <x:f>B450&amp;"|"&amp;C450&amp;"|"&amp;D450&amp;"|"&amp;E450&amp;"|"&amp;F450</x:f>
        <x:v>Base|OpenAI|2030|Oracle|H100/H200/A100 class</x:v>
      </x:c>
      <x:c r="B450" s="5" t="inlineStr">
        <x:is>
          <x:t xml:space="preserve">Base</x:t>
        </x:is>
      </x:c>
      <x:c r="C450" s="5" t="inlineStr">
        <x:is>
          <x:t xml:space="preserve">OpenAI</x:t>
        </x:is>
      </x:c>
      <x:c r="D450" s="5" t="n">
        <x:v>2030</x:v>
      </x:c>
      <x:c r="E450" s="5" t="inlineStr">
        <x:is>
          <x:t xml:space="preserve">Oracle</x:t>
        </x:is>
      </x:c>
      <x:c r="F450" s="5" t="inlineStr">
        <x:is>
          <x:t xml:space="preserve">H100/H200/A100 class</x:t>
        </x:is>
      </x:c>
      <x:c r="G450" s="5" t="str">
        <x:f>IFERROR(INDEX('02x_Accelerator_Catalog'!$C$2:$C$11,MATCH(F450,'02x_Accelerator_Catalog'!$B$2:$B$11,0)),"purpose_or_unbenchmarked")</x:f>
        <x:v>h200_reference</x:v>
      </x:c>
      <x:c r="H450" s="28" t="n">
        <x:f>SUMIFS('02c_AI_CSP_Normalized'!$N$2:$N$305,'02c_AI_CSP_Normalized'!$B$2:$B$305,B450,'02c_AI_CSP_Normalized'!$C$2:$C$305,C450,'02c_AI_CSP_Normalized'!$D$2:$D$305,D450,'02c_AI_CSP_Normalized'!$E$2:$E$305,E450)</x:f>
        <x:v>2557.3918325496034</x:v>
      </x:c>
      <x:c r="I450" s="6" t="n">
        <x:f>SUMIFS('02b_CSP_Accelerator_Mix'!$H$2:$H$573,'02b_CSP_Accelerator_Mix'!$B$2:$B$573,B450,'02b_CSP_Accelerator_Mix'!$C$2:$C$573,E450,'02b_CSP_Accelerator_Mix'!$D$2:$D$573,D450,'02b_CSP_Accelerator_Mix'!$E$2:$E$573,F450)</x:f>
        <x:v>0.02900024</x:v>
      </x:c>
      <x:c r="J450" s="28" t="n">
        <x:f>H450*I450</x:f>
        <x:v>74.16497691797831</x:v>
      </x:c>
      <x:c r="K450" s="8" t="n">
        <x:f>IFERROR(INDEX('02x_Accelerator_Catalog'!$D$2:$D$11,MATCH(F450,'02x_Accelerator_Catalog'!$B$2:$B$11,0)),"")</x:f>
        <x:v>1.73</x:v>
      </x:c>
      <x:c r="L450" s="7" t="n">
        <x:f>IF(K450&gt;0,J450*1000/K450,"")</x:f>
        <x:v>42869.928854322716</x:v>
      </x:c>
      <x:c r="M450" s="5" t="inlineStr">
        <x:is>
          <x:t xml:space="preserve">epoch_csp_chip_quantity_latest</x:t>
        </x:is>
      </x:c>
      <x:c r="N450" s="5" t="inlineStr">
        <x:is>
          <x:t xml:space="preserve">Extensible long-format output: add a new accelerator row in 02b and map it in 02x_Accelerator_Catalog to extend this table.</x:t>
        </x:is>
      </x:c>
    </x:row>
    <x:row r="451">
      <x:c r="A451" s="5" t="str">
        <x:f>B451&amp;"|"&amp;C451&amp;"|"&amp;D451&amp;"|"&amp;E451&amp;"|"&amp;F451</x:f>
        <x:v>Base|OpenAI|2030|Oracle|R200/R300 future</x:v>
      </x:c>
      <x:c r="B451" s="5" t="inlineStr">
        <x:is>
          <x:t xml:space="preserve">Base</x:t>
        </x:is>
      </x:c>
      <x:c r="C451" s="5" t="inlineStr">
        <x:is>
          <x:t xml:space="preserve">OpenAI</x:t>
        </x:is>
      </x:c>
      <x:c r="D451" s="5" t="n">
        <x:v>2030</x:v>
      </x:c>
      <x:c r="E451" s="5" t="inlineStr">
        <x:is>
          <x:t xml:space="preserve">Oracle</x:t>
        </x:is>
      </x:c>
      <x:c r="F451" s="5" t="inlineStr">
        <x:is>
          <x:t xml:space="preserve">R200/R300 future</x:t>
        </x:is>
      </x:c>
      <x:c r="G451" s="5" t="str">
        <x:f>IFERROR(INDEX('02x_Accelerator_Catalog'!$C$2:$C$11,MATCH(F451,'02x_Accelerator_Catalog'!$B$2:$B$11,0)),"purpose_or_unbenchmarked")</x:f>
        <x:v>purpose_or_unbenchmarked</x:v>
      </x:c>
      <x:c r="H451" s="28" t="n">
        <x:f>SUMIFS('02c_AI_CSP_Normalized'!$N$2:$N$305,'02c_AI_CSP_Normalized'!$B$2:$B$305,B451,'02c_AI_CSP_Normalized'!$C$2:$C$305,C451,'02c_AI_CSP_Normalized'!$D$2:$D$305,D451,'02c_AI_CSP_Normalized'!$E$2:$E$305,E451)</x:f>
        <x:v>2557.3918325496034</x:v>
      </x:c>
      <x:c r="I451" s="6" t="n">
        <x:f>SUMIFS('02b_CSP_Accelerator_Mix'!$H$2:$H$573,'02b_CSP_Accelerator_Mix'!$B$2:$B$573,B451,'02b_CSP_Accelerator_Mix'!$C$2:$C$573,E451,'02b_CSP_Accelerator_Mix'!$D$2:$D$573,D451,'02b_CSP_Accelerator_Mix'!$E$2:$E$573,F451)</x:f>
        <x:v>0.24847138</x:v>
      </x:c>
      <x:c r="J451" s="28" t="n">
        <x:f>H451*I451</x:f>
        <x:v>635.4386778343288</x:v>
      </x:c>
      <x:c r="K451" s="8" t="str">
        <x:f>IFERROR(INDEX('02x_Accelerator_Catalog'!$D$2:$D$11,MATCH(F451,'02x_Accelerator_Catalog'!$B$2:$B$11,0)),"")</x:f>
      </x:c>
      <x:c r="L451" s="7" t="str">
        <x:f>IF(K451&gt;0,J451*1000/K451,"")</x:f>
      </x:c>
      <x:c r="M451" s="5" t="inlineStr">
        <x:is>
          <x:t xml:space="preserve">epoch_csp_chip_quantity_latest</x:t>
        </x:is>
      </x:c>
      <x:c r="N451" s="5" t="inlineStr">
        <x:is>
          <x:t xml:space="preserve">Extensible long-format output: add a new accelerator row in 02b and map it in 02x_Accelerator_Catalog to extend this table.</x:t>
        </x:is>
      </x:c>
    </x:row>
    <x:row r="452">
      <x:c r="A452" s="5" t="str">
        <x:f>B452&amp;"|"&amp;C452&amp;"|"&amp;D452&amp;"|"&amp;E452&amp;"|"&amp;F452</x:f>
        <x:v>Bull|OpenAI|2030|Oracle|B200/B300 class</x:v>
      </x:c>
      <x:c r="B452" s="5" t="inlineStr">
        <x:is>
          <x:t xml:space="preserve">Bull</x:t>
        </x:is>
      </x:c>
      <x:c r="C452" s="5" t="inlineStr">
        <x:is>
          <x:t xml:space="preserve">OpenAI</x:t>
        </x:is>
      </x:c>
      <x:c r="D452" s="5" t="n">
        <x:v>2030</x:v>
      </x:c>
      <x:c r="E452" s="5" t="inlineStr">
        <x:is>
          <x:t xml:space="preserve">Oracle</x:t>
        </x:is>
      </x:c>
      <x:c r="F452" s="5" t="inlineStr">
        <x:is>
          <x:t xml:space="preserve">B200/B300 class</x:t>
        </x:is>
      </x:c>
      <x:c r="G452" s="5" t="str">
        <x:f>IFERROR(INDEX('02x_Accelerator_Catalog'!$C$2:$C$11,MATCH(F452,'02x_Accelerator_Catalog'!$B$2:$B$11,0)),"purpose_or_unbenchmarked")</x:f>
        <x:v>b200_reference</x:v>
      </x:c>
      <x:c r="H452" s="28" t="n">
        <x:f>SUMIFS('02c_AI_CSP_Normalized'!$N$2:$N$305,'02c_AI_CSP_Normalized'!$B$2:$B$305,B452,'02c_AI_CSP_Normalized'!$C$2:$C$305,C452,'02c_AI_CSP_Normalized'!$D$2:$D$305,D452,'02c_AI_CSP_Normalized'!$E$2:$E$305,E452)</x:f>
        <x:v>3327.2323506850294</x:v>
      </x:c>
      <x:c r="I452" s="6" t="n">
        <x:f>SUMIFS('02b_CSP_Accelerator_Mix'!$H$2:$H$573,'02b_CSP_Accelerator_Mix'!$B$2:$B$573,B452,'02b_CSP_Accelerator_Mix'!$C$2:$C$573,E452,'02b_CSP_Accelerator_Mix'!$D$2:$D$573,D452,'02b_CSP_Accelerator_Mix'!$E$2:$E$573,F452)</x:f>
        <x:v>0.72252838</x:v>
      </x:c>
      <x:c r="J452" s="28" t="n">
        <x:f>H452*I452</x:f>
        <x:v>2404.019800224046</x:v>
      </x:c>
      <x:c r="K452" s="8" t="n">
        <x:f>IFERROR(INDEX('02x_Accelerator_Catalog'!$D$2:$D$11,MATCH(F452,'02x_Accelerator_Catalog'!$B$2:$B$11,0)),"")</x:f>
        <x:v>2.17</x:v>
      </x:c>
      <x:c r="L452" s="7" t="n">
        <x:f>IF(K452&gt;0,J452*1000/K452,"")</x:f>
        <x:v>1107843.2259096985</x:v>
      </x:c>
      <x:c r="M452" s="5" t="inlineStr">
        <x:is>
          <x:t xml:space="preserve">epoch_csp_chip_quantity_latest</x:t>
        </x:is>
      </x:c>
      <x:c r="N452" s="5" t="inlineStr">
        <x:is>
          <x:t xml:space="preserve">Extensible long-format output: add a new accelerator row in 02b and map it in 02x_Accelerator_Catalog to extend this table.</x:t>
        </x:is>
      </x:c>
    </x:row>
    <x:row r="453">
      <x:c r="A453" s="5" t="str">
        <x:f>B453&amp;"|"&amp;C453&amp;"|"&amp;D453&amp;"|"&amp;E453&amp;"|"&amp;F453</x:f>
        <x:v>Bull|OpenAI|2030|Oracle|H100/H200/A100 class</x:v>
      </x:c>
      <x:c r="B453" s="5" t="inlineStr">
        <x:is>
          <x:t xml:space="preserve">Bull</x:t>
        </x:is>
      </x:c>
      <x:c r="C453" s="5" t="inlineStr">
        <x:is>
          <x:t xml:space="preserve">OpenAI</x:t>
        </x:is>
      </x:c>
      <x:c r="D453" s="5" t="n">
        <x:v>2030</x:v>
      </x:c>
      <x:c r="E453" s="5" t="inlineStr">
        <x:is>
          <x:t xml:space="preserve">Oracle</x:t>
        </x:is>
      </x:c>
      <x:c r="F453" s="5" t="inlineStr">
        <x:is>
          <x:t xml:space="preserve">H100/H200/A100 class</x:t>
        </x:is>
      </x:c>
      <x:c r="G453" s="5" t="str">
        <x:f>IFERROR(INDEX('02x_Accelerator_Catalog'!$C$2:$C$11,MATCH(F453,'02x_Accelerator_Catalog'!$B$2:$B$11,0)),"purpose_or_unbenchmarked")</x:f>
        <x:v>h200_reference</x:v>
      </x:c>
      <x:c r="H453" s="28" t="n">
        <x:f>SUMIFS('02c_AI_CSP_Normalized'!$N$2:$N$305,'02c_AI_CSP_Normalized'!$B$2:$B$305,B453,'02c_AI_CSP_Normalized'!$C$2:$C$305,C453,'02c_AI_CSP_Normalized'!$D$2:$D$305,D453,'02c_AI_CSP_Normalized'!$E$2:$E$305,E453)</x:f>
        <x:v>3327.2323506850294</x:v>
      </x:c>
      <x:c r="I453" s="6" t="n">
        <x:f>SUMIFS('02b_CSP_Accelerator_Mix'!$H$2:$H$573,'02b_CSP_Accelerator_Mix'!$B$2:$B$573,B453,'02b_CSP_Accelerator_Mix'!$C$2:$C$573,E453,'02b_CSP_Accelerator_Mix'!$D$2:$D$573,D453,'02b_CSP_Accelerator_Mix'!$E$2:$E$573,F453)</x:f>
        <x:v>0.02900024</x:v>
      </x:c>
      <x:c r="J453" s="28" t="n">
        <x:f>H453*I453</x:f>
        <x:v>96.49053670563002</x:v>
      </x:c>
      <x:c r="K453" s="8" t="n">
        <x:f>IFERROR(INDEX('02x_Accelerator_Catalog'!$D$2:$D$11,MATCH(F453,'02x_Accelerator_Catalog'!$B$2:$B$11,0)),"")</x:f>
        <x:v>1.73</x:v>
      </x:c>
      <x:c r="L453" s="7" t="n">
        <x:f>IF(K453&gt;0,J453*1000/K453,"")</x:f>
        <x:v>55774.87670845666</x:v>
      </x:c>
      <x:c r="M453" s="5" t="inlineStr">
        <x:is>
          <x:t xml:space="preserve">epoch_csp_chip_quantity_latest</x:t>
        </x:is>
      </x:c>
      <x:c r="N453" s="5" t="inlineStr">
        <x:is>
          <x:t xml:space="preserve">Extensible long-format output: add a new accelerator row in 02b and map it in 02x_Accelerator_Catalog to extend this table.</x:t>
        </x:is>
      </x:c>
    </x:row>
    <x:row r="454">
      <x:c r="A454" s="5" t="str">
        <x:f>B454&amp;"|"&amp;C454&amp;"|"&amp;D454&amp;"|"&amp;E454&amp;"|"&amp;F454</x:f>
        <x:v>Bull|OpenAI|2030|Oracle|R200/R300 future</x:v>
      </x:c>
      <x:c r="B454" s="5" t="inlineStr">
        <x:is>
          <x:t xml:space="preserve">Bull</x:t>
        </x:is>
      </x:c>
      <x:c r="C454" s="5" t="inlineStr">
        <x:is>
          <x:t xml:space="preserve">OpenAI</x:t>
        </x:is>
      </x:c>
      <x:c r="D454" s="5" t="n">
        <x:v>2030</x:v>
      </x:c>
      <x:c r="E454" s="5" t="inlineStr">
        <x:is>
          <x:t xml:space="preserve">Oracle</x:t>
        </x:is>
      </x:c>
      <x:c r="F454" s="5" t="inlineStr">
        <x:is>
          <x:t xml:space="preserve">R200/R300 future</x:t>
        </x:is>
      </x:c>
      <x:c r="G454" s="5" t="str">
        <x:f>IFERROR(INDEX('02x_Accelerator_Catalog'!$C$2:$C$11,MATCH(F454,'02x_Accelerator_Catalog'!$B$2:$B$11,0)),"purpose_or_unbenchmarked")</x:f>
        <x:v>purpose_or_unbenchmarked</x:v>
      </x:c>
      <x:c r="H454" s="28" t="n">
        <x:f>SUMIFS('02c_AI_CSP_Normalized'!$N$2:$N$305,'02c_AI_CSP_Normalized'!$B$2:$B$305,B454,'02c_AI_CSP_Normalized'!$C$2:$C$305,C454,'02c_AI_CSP_Normalized'!$D$2:$D$305,D454,'02c_AI_CSP_Normalized'!$E$2:$E$305,E454)</x:f>
        <x:v>3327.2323506850294</x:v>
      </x:c>
      <x:c r="I454" s="6" t="n">
        <x:f>SUMIFS('02b_CSP_Accelerator_Mix'!$H$2:$H$573,'02b_CSP_Accelerator_Mix'!$B$2:$B$573,B454,'02b_CSP_Accelerator_Mix'!$C$2:$C$573,E454,'02b_CSP_Accelerator_Mix'!$D$2:$D$573,D454,'02b_CSP_Accelerator_Mix'!$E$2:$E$573,F454)</x:f>
        <x:v>0.24847138</x:v>
      </x:c>
      <x:c r="J454" s="28" t="n">
        <x:f>H454*I454</x:f>
        <x:v>826.7220137553531</x:v>
      </x:c>
      <x:c r="K454" s="8" t="str">
        <x:f>IFERROR(INDEX('02x_Accelerator_Catalog'!$D$2:$D$11,MATCH(F454,'02x_Accelerator_Catalog'!$B$2:$B$11,0)),"")</x:f>
      </x:c>
      <x:c r="L454" s="7" t="str">
        <x:f>IF(K454&gt;0,J454*1000/K454,"")</x:f>
      </x:c>
      <x:c r="M454" s="5" t="inlineStr">
        <x:is>
          <x:t xml:space="preserve">epoch_csp_chip_quantity_latest</x:t>
        </x:is>
      </x:c>
      <x:c r="N454" s="5" t="inlineStr">
        <x:is>
          <x:t xml:space="preserve">Extensible long-format output: add a new accelerator row in 02b and map it in 02x_Accelerator_Catalog to extend this table.</x:t>
        </x:is>
      </x:c>
    </x:row>
    <x:row r="455">
      <x:c r="A455" s="5" t="str">
        <x:f>B455&amp;"|"&amp;C455&amp;"|"&amp;D455&amp;"|"&amp;E455&amp;"|"&amp;F455</x:f>
        <x:v>Grid-Constrained / Efficiency-Upside|OpenAI|2030|Oracle|B200/B300 class</x:v>
      </x:c>
      <x:c r="B455" s="5" t="inlineStr">
        <x:is>
          <x:t xml:space="preserve">Grid-Constrained / Efficiency-Upside</x:t>
        </x:is>
      </x:c>
      <x:c r="C455" s="5" t="inlineStr">
        <x:is>
          <x:t xml:space="preserve">OpenAI</x:t>
        </x:is>
      </x:c>
      <x:c r="D455" s="5" t="n">
        <x:v>2030</x:v>
      </x:c>
      <x:c r="E455" s="5" t="inlineStr">
        <x:is>
          <x:t xml:space="preserve">Oracle</x:t>
        </x:is>
      </x:c>
      <x:c r="F455" s="5" t="inlineStr">
        <x:is>
          <x:t xml:space="preserve">B200/B300 class</x:t>
        </x:is>
      </x:c>
      <x:c r="G455" s="5" t="str">
        <x:f>IFERROR(INDEX('02x_Accelerator_Catalog'!$C$2:$C$11,MATCH(F455,'02x_Accelerator_Catalog'!$B$2:$B$11,0)),"purpose_or_unbenchmarked")</x:f>
        <x:v>b200_reference</x:v>
      </x:c>
      <x:c r="H455" s="28" t="n">
        <x:f>SUMIFS('02c_AI_CSP_Normalized'!$N$2:$N$305,'02c_AI_CSP_Normalized'!$B$2:$B$305,B455,'02c_AI_CSP_Normalized'!$C$2:$C$305,C455,'02c_AI_CSP_Normalized'!$D$2:$D$305,D455,'02c_AI_CSP_Normalized'!$E$2:$E$305,E455)</x:f>
        <x:v>1935.748903900799</x:v>
      </x:c>
      <x:c r="I455" s="6" t="n">
        <x:f>SUMIFS('02b_CSP_Accelerator_Mix'!$H$2:$H$573,'02b_CSP_Accelerator_Mix'!$B$2:$B$573,B455,'02b_CSP_Accelerator_Mix'!$C$2:$C$573,E455,'02b_CSP_Accelerator_Mix'!$D$2:$D$573,D455,'02b_CSP_Accelerator_Mix'!$E$2:$E$573,F455)</x:f>
        <x:v>0.72252838</x:v>
      </x:c>
      <x:c r="J455" s="28" t="n">
        <x:f>H455*I455</x:f>
        <x:v>1398.6335196222199</x:v>
      </x:c>
      <x:c r="K455" s="8" t="n">
        <x:f>IFERROR(INDEX('02x_Accelerator_Catalog'!$D$2:$D$11,MATCH(F455,'02x_Accelerator_Catalog'!$B$2:$B$11,0)),"")</x:f>
        <x:v>2.17</x:v>
      </x:c>
      <x:c r="L455" s="7" t="n">
        <x:f>IF(K455&gt;0,J455*1000/K455,"")</x:f>
        <x:v>644531.5758627742</x:v>
      </x:c>
      <x:c r="M455" s="5" t="inlineStr">
        <x:is>
          <x:t xml:space="preserve">epoch_csp_chip_quantity_latest</x:t>
        </x:is>
      </x:c>
      <x:c r="N455" s="5" t="inlineStr">
        <x:is>
          <x:t xml:space="preserve">Extensible long-format output: add a new accelerator row in 02b and map it in 02x_Accelerator_Catalog to extend this table.</x:t>
        </x:is>
      </x:c>
    </x:row>
    <x:row r="456">
      <x:c r="A456" s="5" t="str">
        <x:f>B456&amp;"|"&amp;C456&amp;"|"&amp;D456&amp;"|"&amp;E456&amp;"|"&amp;F456</x:f>
        <x:v>Grid-Constrained / Efficiency-Upside|OpenAI|2030|Oracle|H100/H200/A100 class</x:v>
      </x:c>
      <x:c r="B456" s="5" t="inlineStr">
        <x:is>
          <x:t xml:space="preserve">Grid-Constrained / Efficiency-Upside</x:t>
        </x:is>
      </x:c>
      <x:c r="C456" s="5" t="inlineStr">
        <x:is>
          <x:t xml:space="preserve">OpenAI</x:t>
        </x:is>
      </x:c>
      <x:c r="D456" s="5" t="n">
        <x:v>2030</x:v>
      </x:c>
      <x:c r="E456" s="5" t="inlineStr">
        <x:is>
          <x:t xml:space="preserve">Oracle</x:t>
        </x:is>
      </x:c>
      <x:c r="F456" s="5" t="inlineStr">
        <x:is>
          <x:t xml:space="preserve">H100/H200/A100 class</x:t>
        </x:is>
      </x:c>
      <x:c r="G456" s="5" t="str">
        <x:f>IFERROR(INDEX('02x_Accelerator_Catalog'!$C$2:$C$11,MATCH(F456,'02x_Accelerator_Catalog'!$B$2:$B$11,0)),"purpose_or_unbenchmarked")</x:f>
        <x:v>h200_reference</x:v>
      </x:c>
      <x:c r="H456" s="28" t="n">
        <x:f>SUMIFS('02c_AI_CSP_Normalized'!$N$2:$N$305,'02c_AI_CSP_Normalized'!$B$2:$B$305,B456,'02c_AI_CSP_Normalized'!$C$2:$C$305,C456,'02c_AI_CSP_Normalized'!$D$2:$D$305,D456,'02c_AI_CSP_Normalized'!$E$2:$E$305,E456)</x:f>
        <x:v>1935.748903900799</x:v>
      </x:c>
      <x:c r="I456" s="6" t="n">
        <x:f>SUMIFS('02b_CSP_Accelerator_Mix'!$H$2:$H$573,'02b_CSP_Accelerator_Mix'!$B$2:$B$573,B456,'02b_CSP_Accelerator_Mix'!$C$2:$C$573,E456,'02b_CSP_Accelerator_Mix'!$D$2:$D$573,D456,'02b_CSP_Accelerator_Mix'!$E$2:$E$573,F456)</x:f>
        <x:v>0.02900024</x:v>
      </x:c>
      <x:c r="J456" s="28" t="n">
        <x:f>H456*I456</x:f>
        <x:v>56.13718279286011</x:v>
      </x:c>
      <x:c r="K456" s="8" t="n">
        <x:f>IFERROR(INDEX('02x_Accelerator_Catalog'!$D$2:$D$11,MATCH(F456,'02x_Accelerator_Catalog'!$B$2:$B$11,0)),"")</x:f>
        <x:v>1.73</x:v>
      </x:c>
      <x:c r="L456" s="7" t="n">
        <x:f>IF(K456&gt;0,J456*1000/K456,"")</x:f>
        <x:v>32449.23860858966</x:v>
      </x:c>
      <x:c r="M456" s="5" t="inlineStr">
        <x:is>
          <x:t xml:space="preserve">epoch_csp_chip_quantity_latest</x:t>
        </x:is>
      </x:c>
      <x:c r="N456" s="5" t="inlineStr">
        <x:is>
          <x:t xml:space="preserve">Extensible long-format output: add a new accelerator row in 02b and map it in 02x_Accelerator_Catalog to extend this table.</x:t>
        </x:is>
      </x:c>
    </x:row>
    <x:row r="457">
      <x:c r="A457" s="5" t="str">
        <x:f>B457&amp;"|"&amp;C457&amp;"|"&amp;D457&amp;"|"&amp;E457&amp;"|"&amp;F457</x:f>
        <x:v>Grid-Constrained / Efficiency-Upside|OpenAI|2030|Oracle|R200/R300 future</x:v>
      </x:c>
      <x:c r="B457" s="5" t="inlineStr">
        <x:is>
          <x:t xml:space="preserve">Grid-Constrained / Efficiency-Upside</x:t>
        </x:is>
      </x:c>
      <x:c r="C457" s="5" t="inlineStr">
        <x:is>
          <x:t xml:space="preserve">OpenAI</x:t>
        </x:is>
      </x:c>
      <x:c r="D457" s="5" t="n">
        <x:v>2030</x:v>
      </x:c>
      <x:c r="E457" s="5" t="inlineStr">
        <x:is>
          <x:t xml:space="preserve">Oracle</x:t>
        </x:is>
      </x:c>
      <x:c r="F457" s="5" t="inlineStr">
        <x:is>
          <x:t xml:space="preserve">R200/R300 future</x:t>
        </x:is>
      </x:c>
      <x:c r="G457" s="5" t="str">
        <x:f>IFERROR(INDEX('02x_Accelerator_Catalog'!$C$2:$C$11,MATCH(F457,'02x_Accelerator_Catalog'!$B$2:$B$11,0)),"purpose_or_unbenchmarked")</x:f>
        <x:v>purpose_or_unbenchmarked</x:v>
      </x:c>
      <x:c r="H457" s="28" t="n">
        <x:f>SUMIFS('02c_AI_CSP_Normalized'!$N$2:$N$305,'02c_AI_CSP_Normalized'!$B$2:$B$305,B457,'02c_AI_CSP_Normalized'!$C$2:$C$305,C457,'02c_AI_CSP_Normalized'!$D$2:$D$305,D457,'02c_AI_CSP_Normalized'!$E$2:$E$305,E457)</x:f>
        <x:v>1935.748903900799</x:v>
      </x:c>
      <x:c r="I457" s="6" t="n">
        <x:f>SUMIFS('02b_CSP_Accelerator_Mix'!$H$2:$H$573,'02b_CSP_Accelerator_Mix'!$B$2:$B$573,B457,'02b_CSP_Accelerator_Mix'!$C$2:$C$573,E457,'02b_CSP_Accelerator_Mix'!$D$2:$D$573,D457,'02b_CSP_Accelerator_Mix'!$E$2:$E$573,F457)</x:f>
        <x:v>0.24847138</x:v>
      </x:c>
      <x:c r="J457" s="28" t="n">
        <x:f>H457*I457</x:f>
        <x:v>480.9782014857189</x:v>
      </x:c>
      <x:c r="K457" s="8" t="str">
        <x:f>IFERROR(INDEX('02x_Accelerator_Catalog'!$D$2:$D$11,MATCH(F457,'02x_Accelerator_Catalog'!$B$2:$B$11,0)),"")</x:f>
      </x:c>
      <x:c r="L457" s="7" t="str">
        <x:f>IF(K457&gt;0,J457*1000/K457,"")</x:f>
      </x:c>
      <x:c r="M457" s="5" t="inlineStr">
        <x:is>
          <x:t xml:space="preserve">epoch_csp_chip_quantity_latest</x:t>
        </x:is>
      </x:c>
      <x:c r="N457" s="5" t="inlineStr">
        <x:is>
          <x:t xml:space="preserve">Extensible long-format output: add a new accelerator row in 02b and map it in 02x_Accelerator_Catalog to extend this table.</x:t>
        </x:is>
      </x:c>
    </x:row>
    <x:row r="458">
      <x:c r="A458" s="5" t="str">
        <x:f>B458&amp;"|"&amp;C458&amp;"|"&amp;D458&amp;"|"&amp;E458&amp;"|"&amp;F458</x:f>
        <x:v>Bear|OpenAI|2028|Softbank|B200/B300 class</x:v>
      </x:c>
      <x:c r="B458" s="5" t="inlineStr">
        <x:is>
          <x:t xml:space="preserve">Bear</x:t>
        </x:is>
      </x:c>
      <x:c r="C458" s="5" t="inlineStr">
        <x:is>
          <x:t xml:space="preserve">OpenAI</x:t>
        </x:is>
      </x:c>
      <x:c r="D458" s="5" t="n">
        <x:v>2028</x:v>
      </x:c>
      <x:c r="E458" s="5" t="inlineStr">
        <x:is>
          <x:t xml:space="preserve">Softbank</x:t>
        </x:is>
      </x:c>
      <x:c r="F458" s="5" t="inlineStr">
        <x:is>
          <x:t xml:space="preserve">B200/B300 class</x:t>
        </x:is>
      </x:c>
      <x:c r="G458" s="5" t="str">
        <x:f>IFERROR(INDEX('02x_Accelerator_Catalog'!$C$2:$C$11,MATCH(F458,'02x_Accelerator_Catalog'!$B$2:$B$11,0)),"purpose_or_unbenchmarked")</x:f>
        <x:v>b200_reference</x:v>
      </x:c>
      <x:c r="H458" s="28" t="n">
        <x:f>SUMIFS('02c_AI_CSP_Normalized'!$N$2:$N$305,'02c_AI_CSP_Normalized'!$B$2:$B$305,B458,'02c_AI_CSP_Normalized'!$C$2:$C$305,C458,'02c_AI_CSP_Normalized'!$D$2:$D$305,D458,'02c_AI_CSP_Normalized'!$E$2:$E$305,E458)</x:f>
        <x:v>150.8842652412261</x:v>
      </x:c>
      <x:c r="I458" s="6" t="n">
        <x:f>SUMIFS('02b_CSP_Accelerator_Mix'!$H$2:$H$573,'02b_CSP_Accelerator_Mix'!$B$2:$B$573,B458,'02b_CSP_Accelerator_Mix'!$C$2:$C$573,E458,'02b_CSP_Accelerator_Mix'!$D$2:$D$573,D458,'02b_CSP_Accelerator_Mix'!$E$2:$E$573,F458)</x:f>
        <x:v>0.375</x:v>
      </x:c>
      <x:c r="J458" s="28" t="n">
        <x:f>H458*I458</x:f>
        <x:v>56.58159946545979</x:v>
      </x:c>
      <x:c r="K458" s="8" t="n">
        <x:f>IFERROR(INDEX('02x_Accelerator_Catalog'!$D$2:$D$11,MATCH(F458,'02x_Accelerator_Catalog'!$B$2:$B$11,0)),"")</x:f>
        <x:v>2.17</x:v>
      </x:c>
      <x:c r="L458" s="7" t="n">
        <x:f>IF(K458&gt;0,J458*1000/K458,"")</x:f>
        <x:v>26074.469799751056</x:v>
      </x:c>
      <x:c r="M458" s="5" t="inlineStr">
        <x:is>
          <x:t xml:space="preserve">legacy_company_gpu_mix_fallback</x:t>
        </x:is>
      </x:c>
      <x:c r="N458" s="5" t="inlineStr">
        <x:is>
          <x:t xml:space="preserve">Extensible long-format output: add a new accelerator row in 02b and map it in 02x_Accelerator_Catalog to extend this table.</x:t>
        </x:is>
      </x:c>
    </x:row>
    <x:row r="459">
      <x:c r="A459" s="5" t="str">
        <x:f>B459&amp;"|"&amp;C459&amp;"|"&amp;D459&amp;"|"&amp;E459&amp;"|"&amp;F459</x:f>
        <x:v>Bear|OpenAI|2028|Softbank|GB200/GB300 class</x:v>
      </x:c>
      <x:c r="B459" s="5" t="inlineStr">
        <x:is>
          <x:t xml:space="preserve">Bear</x:t>
        </x:is>
      </x:c>
      <x:c r="C459" s="5" t="inlineStr">
        <x:is>
          <x:t xml:space="preserve">OpenAI</x:t>
        </x:is>
      </x:c>
      <x:c r="D459" s="5" t="n">
        <x:v>2028</x:v>
      </x:c>
      <x:c r="E459" s="5" t="inlineStr">
        <x:is>
          <x:t xml:space="preserve">Softbank</x:t>
        </x:is>
      </x:c>
      <x:c r="F459" s="5" t="inlineStr">
        <x:is>
          <x:t xml:space="preserve">GB200/GB300 class</x:t>
        </x:is>
      </x:c>
      <x:c r="G459" s="5" t="str">
        <x:f>IFERROR(INDEX('02x_Accelerator_Catalog'!$C$2:$C$11,MATCH(F459,'02x_Accelerator_Catalog'!$B$2:$B$11,0)),"purpose_or_unbenchmarked")</x:f>
        <x:v>gb200_reference</x:v>
      </x:c>
      <x:c r="H459" s="28" t="n">
        <x:f>SUMIFS('02c_AI_CSP_Normalized'!$N$2:$N$305,'02c_AI_CSP_Normalized'!$B$2:$B$305,B459,'02c_AI_CSP_Normalized'!$C$2:$C$305,C459,'02c_AI_CSP_Normalized'!$D$2:$D$305,D459,'02c_AI_CSP_Normalized'!$E$2:$E$305,E459)</x:f>
        <x:v>150.8842652412261</x:v>
      </x:c>
      <x:c r="I459" s="6" t="n">
        <x:f>SUMIFS('02b_CSP_Accelerator_Mix'!$H$2:$H$573,'02b_CSP_Accelerator_Mix'!$B$2:$B$573,B459,'02b_CSP_Accelerator_Mix'!$C$2:$C$573,E459,'02b_CSP_Accelerator_Mix'!$D$2:$D$573,D459,'02b_CSP_Accelerator_Mix'!$E$2:$E$573,F459)</x:f>
        <x:v>0.3</x:v>
      </x:c>
      <x:c r="J459" s="28" t="n">
        <x:f>H459*I459</x:f>
        <x:v>45.26527957236783</x:v>
      </x:c>
      <x:c r="K459" s="8" t="n">
        <x:f>IFERROR(INDEX('02x_Accelerator_Catalog'!$D$2:$D$11,MATCH(F459,'02x_Accelerator_Catalog'!$B$2:$B$11,0)),"")</x:f>
        <x:v>2.1</x:v>
      </x:c>
      <x:c r="L459" s="7" t="n">
        <x:f>IF(K459&gt;0,J459*1000/K459,"")</x:f>
        <x:v>21554.89503446087</x:v>
      </x:c>
      <x:c r="M459" s="5" t="inlineStr">
        <x:is>
          <x:t xml:space="preserve">legacy_company_gpu_mix_fallback</x:t>
        </x:is>
      </x:c>
      <x:c r="N459" s="5" t="inlineStr">
        <x:is>
          <x:t xml:space="preserve">Extensible long-format output: add a new accelerator row in 02b and map it in 02x_Accelerator_Catalog to extend this table.</x:t>
        </x:is>
      </x:c>
    </x:row>
    <x:row r="460">
      <x:c r="A460" s="5" t="str">
        <x:f>B460&amp;"|"&amp;C460&amp;"|"&amp;D460&amp;"|"&amp;E460&amp;"|"&amp;F460</x:f>
        <x:v>Bear|OpenAI|2028|Softbank|H100/H200/A100 class</x:v>
      </x:c>
      <x:c r="B460" s="5" t="inlineStr">
        <x:is>
          <x:t xml:space="preserve">Bear</x:t>
        </x:is>
      </x:c>
      <x:c r="C460" s="5" t="inlineStr">
        <x:is>
          <x:t xml:space="preserve">OpenAI</x:t>
        </x:is>
      </x:c>
      <x:c r="D460" s="5" t="n">
        <x:v>2028</x:v>
      </x:c>
      <x:c r="E460" s="5" t="inlineStr">
        <x:is>
          <x:t xml:space="preserve">Softbank</x:t>
        </x:is>
      </x:c>
      <x:c r="F460" s="5" t="inlineStr">
        <x:is>
          <x:t xml:space="preserve">H100/H200/A100 class</x:t>
        </x:is>
      </x:c>
      <x:c r="G460" s="5" t="str">
        <x:f>IFERROR(INDEX('02x_Accelerator_Catalog'!$C$2:$C$11,MATCH(F460,'02x_Accelerator_Catalog'!$B$2:$B$11,0)),"purpose_or_unbenchmarked")</x:f>
        <x:v>h200_reference</x:v>
      </x:c>
      <x:c r="H460" s="28" t="n">
        <x:f>SUMIFS('02c_AI_CSP_Normalized'!$N$2:$N$305,'02c_AI_CSP_Normalized'!$B$2:$B$305,B460,'02c_AI_CSP_Normalized'!$C$2:$C$305,C460,'02c_AI_CSP_Normalized'!$D$2:$D$305,D460,'02c_AI_CSP_Normalized'!$E$2:$E$305,E460)</x:f>
        <x:v>150.8842652412261</x:v>
      </x:c>
      <x:c r="I460" s="6" t="n">
        <x:f>SUMIFS('02b_CSP_Accelerator_Mix'!$H$2:$H$573,'02b_CSP_Accelerator_Mix'!$B$2:$B$573,B460,'02b_CSP_Accelerator_Mix'!$C$2:$C$573,E460,'02b_CSP_Accelerator_Mix'!$D$2:$D$573,D460,'02b_CSP_Accelerator_Mix'!$E$2:$E$573,F460)</x:f>
        <x:v>0.325</x:v>
      </x:c>
      <x:c r="J460" s="28" t="n">
        <x:f>H460*I460</x:f>
        <x:v>49.03738620339848</x:v>
      </x:c>
      <x:c r="K460" s="8" t="n">
        <x:f>IFERROR(INDEX('02x_Accelerator_Catalog'!$D$2:$D$11,MATCH(F460,'02x_Accelerator_Catalog'!$B$2:$B$11,0)),"")</x:f>
        <x:v>1.73</x:v>
      </x:c>
      <x:c r="L460" s="7" t="n">
        <x:f>IF(K460&gt;0,J460*1000/K460,"")</x:f>
        <x:v>28345.309944160974</x:v>
      </x:c>
      <x:c r="M460" s="5" t="inlineStr">
        <x:is>
          <x:t xml:space="preserve">legacy_company_gpu_mix_fallback</x:t>
        </x:is>
      </x:c>
      <x:c r="N460" s="5" t="inlineStr">
        <x:is>
          <x:t xml:space="preserve">Extensible long-format output: add a new accelerator row in 02b and map it in 02x_Accelerator_Catalog to extend this table.</x:t>
        </x:is>
      </x:c>
    </x:row>
    <x:row r="461">
      <x:c r="A461" s="5" t="str">
        <x:f>B461&amp;"|"&amp;C461&amp;"|"&amp;D461&amp;"|"&amp;E461&amp;"|"&amp;F461</x:f>
        <x:v>Base|OpenAI|2028|Softbank|B200/B300 class</x:v>
      </x:c>
      <x:c r="B461" s="5" t="inlineStr">
        <x:is>
          <x:t xml:space="preserve">Base</x:t>
        </x:is>
      </x:c>
      <x:c r="C461" s="5" t="inlineStr">
        <x:is>
          <x:t xml:space="preserve">OpenAI</x:t>
        </x:is>
      </x:c>
      <x:c r="D461" s="5" t="n">
        <x:v>2028</x:v>
      </x:c>
      <x:c r="E461" s="5" t="inlineStr">
        <x:is>
          <x:t xml:space="preserve">Softbank</x:t>
        </x:is>
      </x:c>
      <x:c r="F461" s="5" t="inlineStr">
        <x:is>
          <x:t xml:space="preserve">B200/B300 class</x:t>
        </x:is>
      </x:c>
      <x:c r="G461" s="5" t="str">
        <x:f>IFERROR(INDEX('02x_Accelerator_Catalog'!$C$2:$C$11,MATCH(F461,'02x_Accelerator_Catalog'!$B$2:$B$11,0)),"purpose_or_unbenchmarked")</x:f>
        <x:v>b200_reference</x:v>
      </x:c>
      <x:c r="H461" s="28" t="n">
        <x:f>SUMIFS('02c_AI_CSP_Normalized'!$N$2:$N$305,'02c_AI_CSP_Normalized'!$B$2:$B$305,B461,'02c_AI_CSP_Normalized'!$C$2:$C$305,C461,'02c_AI_CSP_Normalized'!$D$2:$D$305,D461,'02c_AI_CSP_Normalized'!$E$2:$E$305,E461)</x:f>
        <x:v>202.20989364653028</x:v>
      </x:c>
      <x:c r="I461" s="6" t="n">
        <x:f>SUMIFS('02b_CSP_Accelerator_Mix'!$H$2:$H$573,'02b_CSP_Accelerator_Mix'!$B$2:$B$573,B461,'02b_CSP_Accelerator_Mix'!$C$2:$C$573,E461,'02b_CSP_Accelerator_Mix'!$D$2:$D$573,D461,'02b_CSP_Accelerator_Mix'!$E$2:$E$573,F461)</x:f>
        <x:v>0.375</x:v>
      </x:c>
      <x:c r="J461" s="28" t="n">
        <x:f>H461*I461</x:f>
        <x:v>75.82871011744885</x:v>
      </x:c>
      <x:c r="K461" s="8" t="n">
        <x:f>IFERROR(INDEX('02x_Accelerator_Catalog'!$D$2:$D$11,MATCH(F461,'02x_Accelerator_Catalog'!$B$2:$B$11,0)),"")</x:f>
        <x:v>2.17</x:v>
      </x:c>
      <x:c r="L461" s="7" t="n">
        <x:f>IF(K461&gt;0,J461*1000/K461,"")</x:f>
        <x:v>34944.106044907305</x:v>
      </x:c>
      <x:c r="M461" s="5" t="inlineStr">
        <x:is>
          <x:t xml:space="preserve">legacy_company_gpu_mix_fallback</x:t>
        </x:is>
      </x:c>
      <x:c r="N461" s="5" t="inlineStr">
        <x:is>
          <x:t xml:space="preserve">Extensible long-format output: add a new accelerator row in 02b and map it in 02x_Accelerator_Catalog to extend this table.</x:t>
        </x:is>
      </x:c>
    </x:row>
    <x:row r="462">
      <x:c r="A462" s="5" t="str">
        <x:f>B462&amp;"|"&amp;C462&amp;"|"&amp;D462&amp;"|"&amp;E462&amp;"|"&amp;F462</x:f>
        <x:v>Base|OpenAI|2028|Softbank|GB200/GB300 class</x:v>
      </x:c>
      <x:c r="B462" s="5" t="inlineStr">
        <x:is>
          <x:t xml:space="preserve">Base</x:t>
        </x:is>
      </x:c>
      <x:c r="C462" s="5" t="inlineStr">
        <x:is>
          <x:t xml:space="preserve">OpenAI</x:t>
        </x:is>
      </x:c>
      <x:c r="D462" s="5" t="n">
        <x:v>2028</x:v>
      </x:c>
      <x:c r="E462" s="5" t="inlineStr">
        <x:is>
          <x:t xml:space="preserve">Softbank</x:t>
        </x:is>
      </x:c>
      <x:c r="F462" s="5" t="inlineStr">
        <x:is>
          <x:t xml:space="preserve">GB200/GB300 class</x:t>
        </x:is>
      </x:c>
      <x:c r="G462" s="5" t="str">
        <x:f>IFERROR(INDEX('02x_Accelerator_Catalog'!$C$2:$C$11,MATCH(F462,'02x_Accelerator_Catalog'!$B$2:$B$11,0)),"purpose_or_unbenchmarked")</x:f>
        <x:v>gb200_reference</x:v>
      </x:c>
      <x:c r="H462" s="28" t="n">
        <x:f>SUMIFS('02c_AI_CSP_Normalized'!$N$2:$N$305,'02c_AI_CSP_Normalized'!$B$2:$B$305,B462,'02c_AI_CSP_Normalized'!$C$2:$C$305,C462,'02c_AI_CSP_Normalized'!$D$2:$D$305,D462,'02c_AI_CSP_Normalized'!$E$2:$E$305,E462)</x:f>
        <x:v>202.20989364653028</x:v>
      </x:c>
      <x:c r="I462" s="6" t="n">
        <x:f>SUMIFS('02b_CSP_Accelerator_Mix'!$H$2:$H$573,'02b_CSP_Accelerator_Mix'!$B$2:$B$573,B462,'02b_CSP_Accelerator_Mix'!$C$2:$C$573,E462,'02b_CSP_Accelerator_Mix'!$D$2:$D$573,D462,'02b_CSP_Accelerator_Mix'!$E$2:$E$573,F462)</x:f>
        <x:v>0.3</x:v>
      </x:c>
      <x:c r="J462" s="28" t="n">
        <x:f>H462*I462</x:f>
        <x:v>60.66296809395908</x:v>
      </x:c>
      <x:c r="K462" s="8" t="n">
        <x:f>IFERROR(INDEX('02x_Accelerator_Catalog'!$D$2:$D$11,MATCH(F462,'02x_Accelerator_Catalog'!$B$2:$B$11,0)),"")</x:f>
        <x:v>2.1</x:v>
      </x:c>
      <x:c r="L462" s="7" t="n">
        <x:f>IF(K462&gt;0,J462*1000/K462,"")</x:f>
        <x:v>28887.127663790034</x:v>
      </x:c>
      <x:c r="M462" s="5" t="inlineStr">
        <x:is>
          <x:t xml:space="preserve">legacy_company_gpu_mix_fallback</x:t>
        </x:is>
      </x:c>
      <x:c r="N462" s="5" t="inlineStr">
        <x:is>
          <x:t xml:space="preserve">Extensible long-format output: add a new accelerator row in 02b and map it in 02x_Accelerator_Catalog to extend this table.</x:t>
        </x:is>
      </x:c>
    </x:row>
    <x:row r="463">
      <x:c r="A463" s="5" t="str">
        <x:f>B463&amp;"|"&amp;C463&amp;"|"&amp;D463&amp;"|"&amp;E463&amp;"|"&amp;F463</x:f>
        <x:v>Base|OpenAI|2028|Softbank|H100/H200/A100 class</x:v>
      </x:c>
      <x:c r="B463" s="5" t="inlineStr">
        <x:is>
          <x:t xml:space="preserve">Base</x:t>
        </x:is>
      </x:c>
      <x:c r="C463" s="5" t="inlineStr">
        <x:is>
          <x:t xml:space="preserve">OpenAI</x:t>
        </x:is>
      </x:c>
      <x:c r="D463" s="5" t="n">
        <x:v>2028</x:v>
      </x:c>
      <x:c r="E463" s="5" t="inlineStr">
        <x:is>
          <x:t xml:space="preserve">Softbank</x:t>
        </x:is>
      </x:c>
      <x:c r="F463" s="5" t="inlineStr">
        <x:is>
          <x:t xml:space="preserve">H100/H200/A100 class</x:t>
        </x:is>
      </x:c>
      <x:c r="G463" s="5" t="str">
        <x:f>IFERROR(INDEX('02x_Accelerator_Catalog'!$C$2:$C$11,MATCH(F463,'02x_Accelerator_Catalog'!$B$2:$B$11,0)),"purpose_or_unbenchmarked")</x:f>
        <x:v>h200_reference</x:v>
      </x:c>
      <x:c r="H463" s="28" t="n">
        <x:f>SUMIFS('02c_AI_CSP_Normalized'!$N$2:$N$305,'02c_AI_CSP_Normalized'!$B$2:$B$305,B463,'02c_AI_CSP_Normalized'!$C$2:$C$305,C463,'02c_AI_CSP_Normalized'!$D$2:$D$305,D463,'02c_AI_CSP_Normalized'!$E$2:$E$305,E463)</x:f>
        <x:v>202.20989364653028</x:v>
      </x:c>
      <x:c r="I463" s="6" t="n">
        <x:f>SUMIFS('02b_CSP_Accelerator_Mix'!$H$2:$H$573,'02b_CSP_Accelerator_Mix'!$B$2:$B$573,B463,'02b_CSP_Accelerator_Mix'!$C$2:$C$573,E463,'02b_CSP_Accelerator_Mix'!$D$2:$D$573,D463,'02b_CSP_Accelerator_Mix'!$E$2:$E$573,F463)</x:f>
        <x:v>0.325</x:v>
      </x:c>
      <x:c r="J463" s="28" t="n">
        <x:f>H463*I463</x:f>
        <x:v>65.71821543512235</x:v>
      </x:c>
      <x:c r="K463" s="8" t="n">
        <x:f>IFERROR(INDEX('02x_Accelerator_Catalog'!$D$2:$D$11,MATCH(F463,'02x_Accelerator_Catalog'!$B$2:$B$11,0)),"")</x:f>
        <x:v>1.73</x:v>
      </x:c>
      <x:c r="L463" s="7" t="n">
        <x:f>IF(K463&gt;0,J463*1000/K463,"")</x:f>
        <x:v>37987.40776596667</x:v>
      </x:c>
      <x:c r="M463" s="5" t="inlineStr">
        <x:is>
          <x:t xml:space="preserve">legacy_company_gpu_mix_fallback</x:t>
        </x:is>
      </x:c>
      <x:c r="N463" s="5" t="inlineStr">
        <x:is>
          <x:t xml:space="preserve">Extensible long-format output: add a new accelerator row in 02b and map it in 02x_Accelerator_Catalog to extend this table.</x:t>
        </x:is>
      </x:c>
    </x:row>
    <x:row r="464">
      <x:c r="A464" s="5" t="str">
        <x:f>B464&amp;"|"&amp;C464&amp;"|"&amp;D464&amp;"|"&amp;E464&amp;"|"&amp;F464</x:f>
        <x:v>Bull|OpenAI|2028|Softbank|B200/B300 class</x:v>
      </x:c>
      <x:c r="B464" s="5" t="inlineStr">
        <x:is>
          <x:t xml:space="preserve">Bull</x:t>
        </x:is>
      </x:c>
      <x:c r="C464" s="5" t="inlineStr">
        <x:is>
          <x:t xml:space="preserve">OpenAI</x:t>
        </x:is>
      </x:c>
      <x:c r="D464" s="5" t="n">
        <x:v>2028</x:v>
      </x:c>
      <x:c r="E464" s="5" t="inlineStr">
        <x:is>
          <x:t xml:space="preserve">Softbank</x:t>
        </x:is>
      </x:c>
      <x:c r="F464" s="5" t="inlineStr">
        <x:is>
          <x:t xml:space="preserve">B200/B300 class</x:t>
        </x:is>
      </x:c>
      <x:c r="G464" s="5" t="str">
        <x:f>IFERROR(INDEX('02x_Accelerator_Catalog'!$C$2:$C$11,MATCH(F464,'02x_Accelerator_Catalog'!$B$2:$B$11,0)),"purpose_or_unbenchmarked")</x:f>
        <x:v>b200_reference</x:v>
      </x:c>
      <x:c r="H464" s="28" t="n">
        <x:f>SUMIFS('02c_AI_CSP_Normalized'!$N$2:$N$305,'02c_AI_CSP_Normalized'!$B$2:$B$305,B464,'02c_AI_CSP_Normalized'!$C$2:$C$305,C464,'02c_AI_CSP_Normalized'!$D$2:$D$305,D464,'02c_AI_CSP_Normalized'!$E$2:$E$305,E464)</x:f>
        <x:v>247.00455286802816</x:v>
      </x:c>
      <x:c r="I464" s="6" t="n">
        <x:f>SUMIFS('02b_CSP_Accelerator_Mix'!$H$2:$H$573,'02b_CSP_Accelerator_Mix'!$B$2:$B$573,B464,'02b_CSP_Accelerator_Mix'!$C$2:$C$573,E464,'02b_CSP_Accelerator_Mix'!$D$2:$D$573,D464,'02b_CSP_Accelerator_Mix'!$E$2:$E$573,F464)</x:f>
        <x:v>0.375</x:v>
      </x:c>
      <x:c r="J464" s="28" t="n">
        <x:f>H464*I464</x:f>
        <x:v>92.62670732551055</x:v>
      </x:c>
      <x:c r="K464" s="8" t="n">
        <x:f>IFERROR(INDEX('02x_Accelerator_Catalog'!$D$2:$D$11,MATCH(F464,'02x_Accelerator_Catalog'!$B$2:$B$11,0)),"")</x:f>
        <x:v>2.17</x:v>
      </x:c>
      <x:c r="L464" s="7" t="n">
        <x:f>IF(K464&gt;0,J464*1000/K464,"")</x:f>
        <x:v>42685.11858318459</x:v>
      </x:c>
      <x:c r="M464" s="5" t="inlineStr">
        <x:is>
          <x:t xml:space="preserve">legacy_company_gpu_mix_fallback</x:t>
        </x:is>
      </x:c>
      <x:c r="N464" s="5" t="inlineStr">
        <x:is>
          <x:t xml:space="preserve">Extensible long-format output: add a new accelerator row in 02b and map it in 02x_Accelerator_Catalog to extend this table.</x:t>
        </x:is>
      </x:c>
    </x:row>
    <x:row r="465">
      <x:c r="A465" s="5" t="str">
        <x:f>B465&amp;"|"&amp;C465&amp;"|"&amp;D465&amp;"|"&amp;E465&amp;"|"&amp;F465</x:f>
        <x:v>Bull|OpenAI|2028|Softbank|GB200/GB300 class</x:v>
      </x:c>
      <x:c r="B465" s="5" t="inlineStr">
        <x:is>
          <x:t xml:space="preserve">Bull</x:t>
        </x:is>
      </x:c>
      <x:c r="C465" s="5" t="inlineStr">
        <x:is>
          <x:t xml:space="preserve">OpenAI</x:t>
        </x:is>
      </x:c>
      <x:c r="D465" s="5" t="n">
        <x:v>2028</x:v>
      </x:c>
      <x:c r="E465" s="5" t="inlineStr">
        <x:is>
          <x:t xml:space="preserve">Softbank</x:t>
        </x:is>
      </x:c>
      <x:c r="F465" s="5" t="inlineStr">
        <x:is>
          <x:t xml:space="preserve">GB200/GB300 class</x:t>
        </x:is>
      </x:c>
      <x:c r="G465" s="5" t="str">
        <x:f>IFERROR(INDEX('02x_Accelerator_Catalog'!$C$2:$C$11,MATCH(F465,'02x_Accelerator_Catalog'!$B$2:$B$11,0)),"purpose_or_unbenchmarked")</x:f>
        <x:v>gb200_reference</x:v>
      </x:c>
      <x:c r="H465" s="28" t="n">
        <x:f>SUMIFS('02c_AI_CSP_Normalized'!$N$2:$N$305,'02c_AI_CSP_Normalized'!$B$2:$B$305,B465,'02c_AI_CSP_Normalized'!$C$2:$C$305,C465,'02c_AI_CSP_Normalized'!$D$2:$D$305,D465,'02c_AI_CSP_Normalized'!$E$2:$E$305,E465)</x:f>
        <x:v>247.00455286802816</x:v>
      </x:c>
      <x:c r="I465" s="6" t="n">
        <x:f>SUMIFS('02b_CSP_Accelerator_Mix'!$H$2:$H$573,'02b_CSP_Accelerator_Mix'!$B$2:$B$573,B465,'02b_CSP_Accelerator_Mix'!$C$2:$C$573,E465,'02b_CSP_Accelerator_Mix'!$D$2:$D$573,D465,'02b_CSP_Accelerator_Mix'!$E$2:$E$573,F465)</x:f>
        <x:v>0.3</x:v>
      </x:c>
      <x:c r="J465" s="28" t="n">
        <x:f>H465*I465</x:f>
        <x:v>74.10136586040845</x:v>
      </x:c>
      <x:c r="K465" s="8" t="n">
        <x:f>IFERROR(INDEX('02x_Accelerator_Catalog'!$D$2:$D$11,MATCH(F465,'02x_Accelerator_Catalog'!$B$2:$B$11,0)),"")</x:f>
        <x:v>2.1</x:v>
      </x:c>
      <x:c r="L465" s="7" t="n">
        <x:f>IF(K465&gt;0,J465*1000/K465,"")</x:f>
        <x:v>35286.364695432596</x:v>
      </x:c>
      <x:c r="M465" s="5" t="inlineStr">
        <x:is>
          <x:t xml:space="preserve">legacy_company_gpu_mix_fallback</x:t>
        </x:is>
      </x:c>
      <x:c r="N465" s="5" t="inlineStr">
        <x:is>
          <x:t xml:space="preserve">Extensible long-format output: add a new accelerator row in 02b and map it in 02x_Accelerator_Catalog to extend this table.</x:t>
        </x:is>
      </x:c>
    </x:row>
    <x:row r="466">
      <x:c r="A466" s="5" t="str">
        <x:f>B466&amp;"|"&amp;C466&amp;"|"&amp;D466&amp;"|"&amp;E466&amp;"|"&amp;F466</x:f>
        <x:v>Bull|OpenAI|2028|Softbank|H100/H200/A100 class</x:v>
      </x:c>
      <x:c r="B466" s="5" t="inlineStr">
        <x:is>
          <x:t xml:space="preserve">Bull</x:t>
        </x:is>
      </x:c>
      <x:c r="C466" s="5" t="inlineStr">
        <x:is>
          <x:t xml:space="preserve">OpenAI</x:t>
        </x:is>
      </x:c>
      <x:c r="D466" s="5" t="n">
        <x:v>2028</x:v>
      </x:c>
      <x:c r="E466" s="5" t="inlineStr">
        <x:is>
          <x:t xml:space="preserve">Softbank</x:t>
        </x:is>
      </x:c>
      <x:c r="F466" s="5" t="inlineStr">
        <x:is>
          <x:t xml:space="preserve">H100/H200/A100 class</x:t>
        </x:is>
      </x:c>
      <x:c r="G466" s="5" t="str">
        <x:f>IFERROR(INDEX('02x_Accelerator_Catalog'!$C$2:$C$11,MATCH(F466,'02x_Accelerator_Catalog'!$B$2:$B$11,0)),"purpose_or_unbenchmarked")</x:f>
        <x:v>h200_reference</x:v>
      </x:c>
      <x:c r="H466" s="28" t="n">
        <x:f>SUMIFS('02c_AI_CSP_Normalized'!$N$2:$N$305,'02c_AI_CSP_Normalized'!$B$2:$B$305,B466,'02c_AI_CSP_Normalized'!$C$2:$C$305,C466,'02c_AI_CSP_Normalized'!$D$2:$D$305,D466,'02c_AI_CSP_Normalized'!$E$2:$E$305,E466)</x:f>
        <x:v>247.00455286802816</x:v>
      </x:c>
      <x:c r="I466" s="6" t="n">
        <x:f>SUMIFS('02b_CSP_Accelerator_Mix'!$H$2:$H$573,'02b_CSP_Accelerator_Mix'!$B$2:$B$573,B466,'02b_CSP_Accelerator_Mix'!$C$2:$C$573,E466,'02b_CSP_Accelerator_Mix'!$D$2:$D$573,D466,'02b_CSP_Accelerator_Mix'!$E$2:$E$573,F466)</x:f>
        <x:v>0.325</x:v>
      </x:c>
      <x:c r="J466" s="28" t="n">
        <x:f>H466*I466</x:f>
        <x:v>80.27647968210916</x:v>
      </x:c>
      <x:c r="K466" s="8" t="n">
        <x:f>IFERROR(INDEX('02x_Accelerator_Catalog'!$D$2:$D$11,MATCH(F466,'02x_Accelerator_Catalog'!$B$2:$B$11,0)),"")</x:f>
        <x:v>1.73</x:v>
      </x:c>
      <x:c r="L466" s="7" t="n">
        <x:f>IF(K466&gt;0,J466*1000/K466,"")</x:f>
        <x:v>46402.58941162379</x:v>
      </x:c>
      <x:c r="M466" s="5" t="inlineStr">
        <x:is>
          <x:t xml:space="preserve">legacy_company_gpu_mix_fallback</x:t>
        </x:is>
      </x:c>
      <x:c r="N466" s="5" t="inlineStr">
        <x:is>
          <x:t xml:space="preserve">Extensible long-format output: add a new accelerator row in 02b and map it in 02x_Accelerator_Catalog to extend this table.</x:t>
        </x:is>
      </x:c>
    </x:row>
    <x:row r="467">
      <x:c r="A467" s="5" t="str">
        <x:f>B467&amp;"|"&amp;C467&amp;"|"&amp;D467&amp;"|"&amp;E467&amp;"|"&amp;F467</x:f>
        <x:v>Grid-Constrained / Efficiency-Upside|OpenAI|2028|Softbank|B200/B300 class</x:v>
      </x:c>
      <x:c r="B467" s="5" t="inlineStr">
        <x:is>
          <x:t xml:space="preserve">Grid-Constrained / Efficiency-Upside</x:t>
        </x:is>
      </x:c>
      <x:c r="C467" s="5" t="inlineStr">
        <x:is>
          <x:t xml:space="preserve">OpenAI</x:t>
        </x:is>
      </x:c>
      <x:c r="D467" s="5" t="n">
        <x:v>2028</x:v>
      </x:c>
      <x:c r="E467" s="5" t="inlineStr">
        <x:is>
          <x:t xml:space="preserve">Softbank</x:t>
        </x:is>
      </x:c>
      <x:c r="F467" s="5" t="inlineStr">
        <x:is>
          <x:t xml:space="preserve">B200/B300 class</x:t>
        </x:is>
      </x:c>
      <x:c r="G467" s="5" t="str">
        <x:f>IFERROR(INDEX('02x_Accelerator_Catalog'!$C$2:$C$11,MATCH(F467,'02x_Accelerator_Catalog'!$B$2:$B$11,0)),"purpose_or_unbenchmarked")</x:f>
        <x:v>b200_reference</x:v>
      </x:c>
      <x:c r="H467" s="28" t="n">
        <x:f>SUMIFS('02c_AI_CSP_Normalized'!$N$2:$N$305,'02c_AI_CSP_Normalized'!$B$2:$B$305,B467,'02c_AI_CSP_Normalized'!$C$2:$C$305,C467,'02c_AI_CSP_Normalized'!$D$2:$D$305,D467,'02c_AI_CSP_Normalized'!$E$2:$E$305,E467)</x:f>
        <x:v>168.90473396788803</x:v>
      </x:c>
      <x:c r="I467" s="6" t="n">
        <x:f>SUMIFS('02b_CSP_Accelerator_Mix'!$H$2:$H$573,'02b_CSP_Accelerator_Mix'!$B$2:$B$573,B467,'02b_CSP_Accelerator_Mix'!$C$2:$C$573,E467,'02b_CSP_Accelerator_Mix'!$D$2:$D$573,D467,'02b_CSP_Accelerator_Mix'!$E$2:$E$573,F467)</x:f>
        <x:v>0.375</x:v>
      </x:c>
      <x:c r="J467" s="28" t="n">
        <x:f>H467*I467</x:f>
        <x:v>63.33927523795801</x:v>
      </x:c>
      <x:c r="K467" s="8" t="n">
        <x:f>IFERROR(INDEX('02x_Accelerator_Catalog'!$D$2:$D$11,MATCH(F467,'02x_Accelerator_Catalog'!$B$2:$B$11,0)),"")</x:f>
        <x:v>2.17</x:v>
      </x:c>
      <x:c r="L467" s="7" t="n">
        <x:f>IF(K467&gt;0,J467*1000/K467,"")</x:f>
        <x:v>29188.60610044148</x:v>
      </x:c>
      <x:c r="M467" s="5" t="inlineStr">
        <x:is>
          <x:t xml:space="preserve">legacy_company_gpu_mix_fallback</x:t>
        </x:is>
      </x:c>
      <x:c r="N467" s="5" t="inlineStr">
        <x:is>
          <x:t xml:space="preserve">Extensible long-format output: add a new accelerator row in 02b and map it in 02x_Accelerator_Catalog to extend this table.</x:t>
        </x:is>
      </x:c>
    </x:row>
    <x:row r="468">
      <x:c r="A468" s="5" t="str">
        <x:f>B468&amp;"|"&amp;C468&amp;"|"&amp;D468&amp;"|"&amp;E468&amp;"|"&amp;F468</x:f>
        <x:v>Grid-Constrained / Efficiency-Upside|OpenAI|2028|Softbank|GB200/GB300 class</x:v>
      </x:c>
      <x:c r="B468" s="5" t="inlineStr">
        <x:is>
          <x:t xml:space="preserve">Grid-Constrained / Efficiency-Upside</x:t>
        </x:is>
      </x:c>
      <x:c r="C468" s="5" t="inlineStr">
        <x:is>
          <x:t xml:space="preserve">OpenAI</x:t>
        </x:is>
      </x:c>
      <x:c r="D468" s="5" t="n">
        <x:v>2028</x:v>
      </x:c>
      <x:c r="E468" s="5" t="inlineStr">
        <x:is>
          <x:t xml:space="preserve">Softbank</x:t>
        </x:is>
      </x:c>
      <x:c r="F468" s="5" t="inlineStr">
        <x:is>
          <x:t xml:space="preserve">GB200/GB300 class</x:t>
        </x:is>
      </x:c>
      <x:c r="G468" s="5" t="str">
        <x:f>IFERROR(INDEX('02x_Accelerator_Catalog'!$C$2:$C$11,MATCH(F468,'02x_Accelerator_Catalog'!$B$2:$B$11,0)),"purpose_or_unbenchmarked")</x:f>
        <x:v>gb200_reference</x:v>
      </x:c>
      <x:c r="H468" s="28" t="n">
        <x:f>SUMIFS('02c_AI_CSP_Normalized'!$N$2:$N$305,'02c_AI_CSP_Normalized'!$B$2:$B$305,B468,'02c_AI_CSP_Normalized'!$C$2:$C$305,C468,'02c_AI_CSP_Normalized'!$D$2:$D$305,D468,'02c_AI_CSP_Normalized'!$E$2:$E$305,E468)</x:f>
        <x:v>168.90473396788803</x:v>
      </x:c>
      <x:c r="I468" s="6" t="n">
        <x:f>SUMIFS('02b_CSP_Accelerator_Mix'!$H$2:$H$573,'02b_CSP_Accelerator_Mix'!$B$2:$B$573,B468,'02b_CSP_Accelerator_Mix'!$C$2:$C$573,E468,'02b_CSP_Accelerator_Mix'!$D$2:$D$573,D468,'02b_CSP_Accelerator_Mix'!$E$2:$E$573,F468)</x:f>
        <x:v>0.3</x:v>
      </x:c>
      <x:c r="J468" s="28" t="n">
        <x:f>H468*I468</x:f>
        <x:v>50.67142019036641</x:v>
      </x:c>
      <x:c r="K468" s="8" t="n">
        <x:f>IFERROR(INDEX('02x_Accelerator_Catalog'!$D$2:$D$11,MATCH(F468,'02x_Accelerator_Catalog'!$B$2:$B$11,0)),"")</x:f>
        <x:v>2.1</x:v>
      </x:c>
      <x:c r="L468" s="7" t="n">
        <x:f>IF(K468&gt;0,J468*1000/K468,"")</x:f>
        <x:v>24129.24770969829</x:v>
      </x:c>
      <x:c r="M468" s="5" t="inlineStr">
        <x:is>
          <x:t xml:space="preserve">legacy_company_gpu_mix_fallback</x:t>
        </x:is>
      </x:c>
      <x:c r="N468" s="5" t="inlineStr">
        <x:is>
          <x:t xml:space="preserve">Extensible long-format output: add a new accelerator row in 02b and map it in 02x_Accelerator_Catalog to extend this table.</x:t>
        </x:is>
      </x:c>
    </x:row>
    <x:row r="469">
      <x:c r="A469" s="5" t="str">
        <x:f>B469&amp;"|"&amp;C469&amp;"|"&amp;D469&amp;"|"&amp;E469&amp;"|"&amp;F469</x:f>
        <x:v>Grid-Constrained / Efficiency-Upside|OpenAI|2028|Softbank|H100/H200/A100 class</x:v>
      </x:c>
      <x:c r="B469" s="5" t="inlineStr">
        <x:is>
          <x:t xml:space="preserve">Grid-Constrained / Efficiency-Upside</x:t>
        </x:is>
      </x:c>
      <x:c r="C469" s="5" t="inlineStr">
        <x:is>
          <x:t xml:space="preserve">OpenAI</x:t>
        </x:is>
      </x:c>
      <x:c r="D469" s="5" t="n">
        <x:v>2028</x:v>
      </x:c>
      <x:c r="E469" s="5" t="inlineStr">
        <x:is>
          <x:t xml:space="preserve">Softbank</x:t>
        </x:is>
      </x:c>
      <x:c r="F469" s="5" t="inlineStr">
        <x:is>
          <x:t xml:space="preserve">H100/H200/A100 class</x:t>
        </x:is>
      </x:c>
      <x:c r="G469" s="5" t="str">
        <x:f>IFERROR(INDEX('02x_Accelerator_Catalog'!$C$2:$C$11,MATCH(F469,'02x_Accelerator_Catalog'!$B$2:$B$11,0)),"purpose_or_unbenchmarked")</x:f>
        <x:v>h200_reference</x:v>
      </x:c>
      <x:c r="H469" s="28" t="n">
        <x:f>SUMIFS('02c_AI_CSP_Normalized'!$N$2:$N$305,'02c_AI_CSP_Normalized'!$B$2:$B$305,B469,'02c_AI_CSP_Normalized'!$C$2:$C$305,C469,'02c_AI_CSP_Normalized'!$D$2:$D$305,D469,'02c_AI_CSP_Normalized'!$E$2:$E$305,E469)</x:f>
        <x:v>168.90473396788803</x:v>
      </x:c>
      <x:c r="I469" s="6" t="n">
        <x:f>SUMIFS('02b_CSP_Accelerator_Mix'!$H$2:$H$573,'02b_CSP_Accelerator_Mix'!$B$2:$B$573,B469,'02b_CSP_Accelerator_Mix'!$C$2:$C$573,E469,'02b_CSP_Accelerator_Mix'!$D$2:$D$573,D469,'02b_CSP_Accelerator_Mix'!$E$2:$E$573,F469)</x:f>
        <x:v>0.325</x:v>
      </x:c>
      <x:c r="J469" s="28" t="n">
        <x:f>H469*I469</x:f>
        <x:v>54.89403853956361</x:v>
      </x:c>
      <x:c r="K469" s="8" t="n">
        <x:f>IFERROR(INDEX('02x_Accelerator_Catalog'!$D$2:$D$11,MATCH(F469,'02x_Accelerator_Catalog'!$B$2:$B$11,0)),"")</x:f>
        <x:v>1.73</x:v>
      </x:c>
      <x:c r="L469" s="7" t="n">
        <x:f>IF(K469&gt;0,J469*1000/K469,"")</x:f>
        <x:v>31730.65811535469</x:v>
      </x:c>
      <x:c r="M469" s="5" t="inlineStr">
        <x:is>
          <x:t xml:space="preserve">legacy_company_gpu_mix_fallback</x:t>
        </x:is>
      </x:c>
      <x:c r="N469" s="5" t="inlineStr">
        <x:is>
          <x:t xml:space="preserve">Extensible long-format output: add a new accelerator row in 02b and map it in 02x_Accelerator_Catalog to extend this table.</x:t>
        </x:is>
      </x:c>
    </x:row>
    <x:row r="470">
      <x:c r="A470" s="5" t="str">
        <x:f>B470&amp;"|"&amp;C470&amp;"|"&amp;D470&amp;"|"&amp;E470&amp;"|"&amp;F470</x:f>
        <x:v>Bear|OpenAI|2029|Softbank|B200/B300 class</x:v>
      </x:c>
      <x:c r="B470" s="5" t="inlineStr">
        <x:is>
          <x:t xml:space="preserve">Bear</x:t>
        </x:is>
      </x:c>
      <x:c r="C470" s="5" t="inlineStr">
        <x:is>
          <x:t xml:space="preserve">OpenAI</x:t>
        </x:is>
      </x:c>
      <x:c r="D470" s="5" t="n">
        <x:v>2029</x:v>
      </x:c>
      <x:c r="E470" s="5" t="inlineStr">
        <x:is>
          <x:t xml:space="preserve">Softbank</x:t>
        </x:is>
      </x:c>
      <x:c r="F470" s="5" t="inlineStr">
        <x:is>
          <x:t xml:space="preserve">B200/B300 class</x:t>
        </x:is>
      </x:c>
      <x:c r="G470" s="5" t="str">
        <x:f>IFERROR(INDEX('02x_Accelerator_Catalog'!$C$2:$C$11,MATCH(F470,'02x_Accelerator_Catalog'!$B$2:$B$11,0)),"purpose_or_unbenchmarked")</x:f>
        <x:v>b200_reference</x:v>
      </x:c>
      <x:c r="H470" s="28" t="n">
        <x:f>SUMIFS('02c_AI_CSP_Normalized'!$N$2:$N$305,'02c_AI_CSP_Normalized'!$B$2:$B$305,B470,'02c_AI_CSP_Normalized'!$C$2:$C$305,C470,'02c_AI_CSP_Normalized'!$D$2:$D$305,D470,'02c_AI_CSP_Normalized'!$E$2:$E$305,E470)</x:f>
        <x:v>207.63363655048087</x:v>
      </x:c>
      <x:c r="I470" s="6" t="n">
        <x:f>SUMIFS('02b_CSP_Accelerator_Mix'!$H$2:$H$573,'02b_CSP_Accelerator_Mix'!$B$2:$B$573,B470,'02b_CSP_Accelerator_Mix'!$C$2:$C$573,E470,'02b_CSP_Accelerator_Mix'!$D$2:$D$573,D470,'02b_CSP_Accelerator_Mix'!$E$2:$E$573,F470)</x:f>
        <x:v>0.362</x:v>
      </x:c>
      <x:c r="J470" s="28" t="n">
        <x:f>H470*I470</x:f>
        <x:v>75.16337643127407</x:v>
      </x:c>
      <x:c r="K470" s="8" t="n">
        <x:f>IFERROR(INDEX('02x_Accelerator_Catalog'!$D$2:$D$11,MATCH(F470,'02x_Accelerator_Catalog'!$B$2:$B$11,0)),"")</x:f>
        <x:v>2.17</x:v>
      </x:c>
      <x:c r="L470" s="7" t="n">
        <x:f>IF(K470&gt;0,J470*1000/K470,"")</x:f>
        <x:v>34637.50065957331</x:v>
      </x:c>
      <x:c r="M470" s="5" t="inlineStr">
        <x:is>
          <x:t xml:space="preserve">legacy_company_gpu_mix_fallback</x:t>
        </x:is>
      </x:c>
      <x:c r="N470" s="5" t="inlineStr">
        <x:is>
          <x:t xml:space="preserve">Extensible long-format output: add a new accelerator row in 02b and map it in 02x_Accelerator_Catalog to extend this table.</x:t>
        </x:is>
      </x:c>
    </x:row>
    <x:row r="471">
      <x:c r="A471" s="5" t="str">
        <x:f>B471&amp;"|"&amp;C471&amp;"|"&amp;D471&amp;"|"&amp;E471&amp;"|"&amp;F471</x:f>
        <x:v>Bear|OpenAI|2029|Softbank|GB200/GB300 class</x:v>
      </x:c>
      <x:c r="B471" s="5" t="inlineStr">
        <x:is>
          <x:t xml:space="preserve">Bear</x:t>
        </x:is>
      </x:c>
      <x:c r="C471" s="5" t="inlineStr">
        <x:is>
          <x:t xml:space="preserve">OpenAI</x:t>
        </x:is>
      </x:c>
      <x:c r="D471" s="5" t="n">
        <x:v>2029</x:v>
      </x:c>
      <x:c r="E471" s="5" t="inlineStr">
        <x:is>
          <x:t xml:space="preserve">Softbank</x:t>
        </x:is>
      </x:c>
      <x:c r="F471" s="5" t="inlineStr">
        <x:is>
          <x:t xml:space="preserve">GB200/GB300 class</x:t>
        </x:is>
      </x:c>
      <x:c r="G471" s="5" t="str">
        <x:f>IFERROR(INDEX('02x_Accelerator_Catalog'!$C$2:$C$11,MATCH(F471,'02x_Accelerator_Catalog'!$B$2:$B$11,0)),"purpose_or_unbenchmarked")</x:f>
        <x:v>gb200_reference</x:v>
      </x:c>
      <x:c r="H471" s="28" t="n">
        <x:f>SUMIFS('02c_AI_CSP_Normalized'!$N$2:$N$305,'02c_AI_CSP_Normalized'!$B$2:$B$305,B471,'02c_AI_CSP_Normalized'!$C$2:$C$305,C471,'02c_AI_CSP_Normalized'!$D$2:$D$305,D471,'02c_AI_CSP_Normalized'!$E$2:$E$305,E471)</x:f>
        <x:v>207.63363655048087</x:v>
      </x:c>
      <x:c r="I471" s="6" t="n">
        <x:f>SUMIFS('02b_CSP_Accelerator_Mix'!$H$2:$H$573,'02b_CSP_Accelerator_Mix'!$B$2:$B$573,B471,'02b_CSP_Accelerator_Mix'!$C$2:$C$573,E471,'02b_CSP_Accelerator_Mix'!$D$2:$D$573,D471,'02b_CSP_Accelerator_Mix'!$E$2:$E$573,F471)</x:f>
        <x:v>0.425</x:v>
      </x:c>
      <x:c r="J471" s="28" t="n">
        <x:f>H471*I471</x:f>
        <x:v>88.24429553395437</x:v>
      </x:c>
      <x:c r="K471" s="8" t="n">
        <x:f>IFERROR(INDEX('02x_Accelerator_Catalog'!$D$2:$D$11,MATCH(F471,'02x_Accelerator_Catalog'!$B$2:$B$11,0)),"")</x:f>
        <x:v>2.1</x:v>
      </x:c>
      <x:c r="L471" s="7" t="n">
        <x:f>IF(K471&gt;0,J471*1000/K471,"")</x:f>
        <x:v>42021.093111406844</x:v>
      </x:c>
      <x:c r="M471" s="5" t="inlineStr">
        <x:is>
          <x:t xml:space="preserve">legacy_company_gpu_mix_fallback</x:t>
        </x:is>
      </x:c>
      <x:c r="N471" s="5" t="inlineStr">
        <x:is>
          <x:t xml:space="preserve">Extensible long-format output: add a new accelerator row in 02b and map it in 02x_Accelerator_Catalog to extend this table.</x:t>
        </x:is>
      </x:c>
    </x:row>
    <x:row r="472">
      <x:c r="A472" s="5" t="str">
        <x:f>B472&amp;"|"&amp;C472&amp;"|"&amp;D472&amp;"|"&amp;E472&amp;"|"&amp;F472</x:f>
        <x:v>Bear|OpenAI|2029|Softbank|H100/H200/A100 class</x:v>
      </x:c>
      <x:c r="B472" s="5" t="inlineStr">
        <x:is>
          <x:t xml:space="preserve">Bear</x:t>
        </x:is>
      </x:c>
      <x:c r="C472" s="5" t="inlineStr">
        <x:is>
          <x:t xml:space="preserve">OpenAI</x:t>
        </x:is>
      </x:c>
      <x:c r="D472" s="5" t="n">
        <x:v>2029</x:v>
      </x:c>
      <x:c r="E472" s="5" t="inlineStr">
        <x:is>
          <x:t xml:space="preserve">Softbank</x:t>
        </x:is>
      </x:c>
      <x:c r="F472" s="5" t="inlineStr">
        <x:is>
          <x:t xml:space="preserve">H100/H200/A100 class</x:t>
        </x:is>
      </x:c>
      <x:c r="G472" s="5" t="str">
        <x:f>IFERROR(INDEX('02x_Accelerator_Catalog'!$C$2:$C$11,MATCH(F472,'02x_Accelerator_Catalog'!$B$2:$B$11,0)),"purpose_or_unbenchmarked")</x:f>
        <x:v>h200_reference</x:v>
      </x:c>
      <x:c r="H472" s="28" t="n">
        <x:f>SUMIFS('02c_AI_CSP_Normalized'!$N$2:$N$305,'02c_AI_CSP_Normalized'!$B$2:$B$305,B472,'02c_AI_CSP_Normalized'!$C$2:$C$305,C472,'02c_AI_CSP_Normalized'!$D$2:$D$305,D472,'02c_AI_CSP_Normalized'!$E$2:$E$305,E472)</x:f>
        <x:v>207.63363655048087</x:v>
      </x:c>
      <x:c r="I472" s="6" t="n">
        <x:f>SUMIFS('02b_CSP_Accelerator_Mix'!$H$2:$H$573,'02b_CSP_Accelerator_Mix'!$B$2:$B$573,B472,'02b_CSP_Accelerator_Mix'!$C$2:$C$573,E472,'02b_CSP_Accelerator_Mix'!$D$2:$D$573,D472,'02b_CSP_Accelerator_Mix'!$E$2:$E$573,F472)</x:f>
        <x:v>0.213</x:v>
      </x:c>
      <x:c r="J472" s="28" t="n">
        <x:f>H472*I472</x:f>
        <x:v>44.22596458525243</x:v>
      </x:c>
      <x:c r="K472" s="8" t="n">
        <x:f>IFERROR(INDEX('02x_Accelerator_Catalog'!$D$2:$D$11,MATCH(F472,'02x_Accelerator_Catalog'!$B$2:$B$11,0)),"")</x:f>
        <x:v>1.73</x:v>
      </x:c>
      <x:c r="L472" s="7" t="n">
        <x:f>IF(K472&gt;0,J472*1000/K472,"")</x:f>
        <x:v>25564.141378758628</x:v>
      </x:c>
      <x:c r="M472" s="5" t="inlineStr">
        <x:is>
          <x:t xml:space="preserve">legacy_company_gpu_mix_fallback</x:t>
        </x:is>
      </x:c>
      <x:c r="N472" s="5" t="inlineStr">
        <x:is>
          <x:t xml:space="preserve">Extensible long-format output: add a new accelerator row in 02b and map it in 02x_Accelerator_Catalog to extend this table.</x:t>
        </x:is>
      </x:c>
    </x:row>
    <x:row r="473">
      <x:c r="A473" s="5" t="str">
        <x:f>B473&amp;"|"&amp;C473&amp;"|"&amp;D473&amp;"|"&amp;E473&amp;"|"&amp;F473</x:f>
        <x:v>Base|OpenAI|2029|Softbank|B200/B300 class</x:v>
      </x:c>
      <x:c r="B473" s="5" t="inlineStr">
        <x:is>
          <x:t xml:space="preserve">Base</x:t>
        </x:is>
      </x:c>
      <x:c r="C473" s="5" t="inlineStr">
        <x:is>
          <x:t xml:space="preserve">OpenAI</x:t>
        </x:is>
      </x:c>
      <x:c r="D473" s="5" t="n">
        <x:v>2029</x:v>
      </x:c>
      <x:c r="E473" s="5" t="inlineStr">
        <x:is>
          <x:t xml:space="preserve">Softbank</x:t>
        </x:is>
      </x:c>
      <x:c r="F473" s="5" t="inlineStr">
        <x:is>
          <x:t xml:space="preserve">B200/B300 class</x:t>
        </x:is>
      </x:c>
      <x:c r="G473" s="5" t="str">
        <x:f>IFERROR(INDEX('02x_Accelerator_Catalog'!$C$2:$C$11,MATCH(F473,'02x_Accelerator_Catalog'!$B$2:$B$11,0)),"purpose_or_unbenchmarked")</x:f>
        <x:v>b200_reference</x:v>
      </x:c>
      <x:c r="H473" s="28" t="n">
        <x:f>SUMIFS('02c_AI_CSP_Normalized'!$N$2:$N$305,'02c_AI_CSP_Normalized'!$B$2:$B$305,B473,'02c_AI_CSP_Normalized'!$C$2:$C$305,C473,'02c_AI_CSP_Normalized'!$D$2:$D$305,D473,'02c_AI_CSP_Normalized'!$E$2:$E$305,E473)</x:f>
        <x:v>284.1630198572575</x:v>
      </x:c>
      <x:c r="I473" s="6" t="n">
        <x:f>SUMIFS('02b_CSP_Accelerator_Mix'!$H$2:$H$573,'02b_CSP_Accelerator_Mix'!$B$2:$B$573,B473,'02b_CSP_Accelerator_Mix'!$C$2:$C$573,E473,'02b_CSP_Accelerator_Mix'!$D$2:$D$573,D473,'02b_CSP_Accelerator_Mix'!$E$2:$E$573,F473)</x:f>
        <x:v>0.362</x:v>
      </x:c>
      <x:c r="J473" s="28" t="n">
        <x:f>H473*I473</x:f>
        <x:v>102.8670131883272</x:v>
      </x:c>
      <x:c r="K473" s="8" t="n">
        <x:f>IFERROR(INDEX('02x_Accelerator_Catalog'!$D$2:$D$11,MATCH(F473,'02x_Accelerator_Catalog'!$B$2:$B$11,0)),"")</x:f>
        <x:v>2.17</x:v>
      </x:c>
      <x:c r="L473" s="7" t="n">
        <x:f>IF(K473&gt;0,J473*1000/K473,"")</x:f>
        <x:v>47404.15354300793</x:v>
      </x:c>
      <x:c r="M473" s="5" t="inlineStr">
        <x:is>
          <x:t xml:space="preserve">legacy_company_gpu_mix_fallback</x:t>
        </x:is>
      </x:c>
      <x:c r="N473" s="5" t="inlineStr">
        <x:is>
          <x:t xml:space="preserve">Extensible long-format output: add a new accelerator row in 02b and map it in 02x_Accelerator_Catalog to extend this table.</x:t>
        </x:is>
      </x:c>
    </x:row>
    <x:row r="474">
      <x:c r="A474" s="5" t="str">
        <x:f>B474&amp;"|"&amp;C474&amp;"|"&amp;D474&amp;"|"&amp;E474&amp;"|"&amp;F474</x:f>
        <x:v>Base|OpenAI|2029|Softbank|GB200/GB300 class</x:v>
      </x:c>
      <x:c r="B474" s="5" t="inlineStr">
        <x:is>
          <x:t xml:space="preserve">Base</x:t>
        </x:is>
      </x:c>
      <x:c r="C474" s="5" t="inlineStr">
        <x:is>
          <x:t xml:space="preserve">OpenAI</x:t>
        </x:is>
      </x:c>
      <x:c r="D474" s="5" t="n">
        <x:v>2029</x:v>
      </x:c>
      <x:c r="E474" s="5" t="inlineStr">
        <x:is>
          <x:t xml:space="preserve">Softbank</x:t>
        </x:is>
      </x:c>
      <x:c r="F474" s="5" t="inlineStr">
        <x:is>
          <x:t xml:space="preserve">GB200/GB300 class</x:t>
        </x:is>
      </x:c>
      <x:c r="G474" s="5" t="str">
        <x:f>IFERROR(INDEX('02x_Accelerator_Catalog'!$C$2:$C$11,MATCH(F474,'02x_Accelerator_Catalog'!$B$2:$B$11,0)),"purpose_or_unbenchmarked")</x:f>
        <x:v>gb200_reference</x:v>
      </x:c>
      <x:c r="H474" s="28" t="n">
        <x:f>SUMIFS('02c_AI_CSP_Normalized'!$N$2:$N$305,'02c_AI_CSP_Normalized'!$B$2:$B$305,B474,'02c_AI_CSP_Normalized'!$C$2:$C$305,C474,'02c_AI_CSP_Normalized'!$D$2:$D$305,D474,'02c_AI_CSP_Normalized'!$E$2:$E$305,E474)</x:f>
        <x:v>284.1630198572575</x:v>
      </x:c>
      <x:c r="I474" s="6" t="n">
        <x:f>SUMIFS('02b_CSP_Accelerator_Mix'!$H$2:$H$573,'02b_CSP_Accelerator_Mix'!$B$2:$B$573,B474,'02b_CSP_Accelerator_Mix'!$C$2:$C$573,E474,'02b_CSP_Accelerator_Mix'!$D$2:$D$573,D474,'02b_CSP_Accelerator_Mix'!$E$2:$E$573,F474)</x:f>
        <x:v>0.425</x:v>
      </x:c>
      <x:c r="J474" s="28" t="n">
        <x:f>H474*I474</x:f>
        <x:v>120.76928343933443</x:v>
      </x:c>
      <x:c r="K474" s="8" t="n">
        <x:f>IFERROR(INDEX('02x_Accelerator_Catalog'!$D$2:$D$11,MATCH(F474,'02x_Accelerator_Catalog'!$B$2:$B$11,0)),"")</x:f>
        <x:v>2.1</x:v>
      </x:c>
      <x:c r="L474" s="7" t="n">
        <x:f>IF(K474&gt;0,J474*1000/K474,"")</x:f>
        <x:v>57509.182590159246</x:v>
      </x:c>
      <x:c r="M474" s="5" t="inlineStr">
        <x:is>
          <x:t xml:space="preserve">legacy_company_gpu_mix_fallback</x:t>
        </x:is>
      </x:c>
      <x:c r="N474" s="5" t="inlineStr">
        <x:is>
          <x:t xml:space="preserve">Extensible long-format output: add a new accelerator row in 02b and map it in 02x_Accelerator_Catalog to extend this table.</x:t>
        </x:is>
      </x:c>
    </x:row>
    <x:row r="475">
      <x:c r="A475" s="5" t="str">
        <x:f>B475&amp;"|"&amp;C475&amp;"|"&amp;D475&amp;"|"&amp;E475&amp;"|"&amp;F475</x:f>
        <x:v>Base|OpenAI|2029|Softbank|H100/H200/A100 class</x:v>
      </x:c>
      <x:c r="B475" s="5" t="inlineStr">
        <x:is>
          <x:t xml:space="preserve">Base</x:t>
        </x:is>
      </x:c>
      <x:c r="C475" s="5" t="inlineStr">
        <x:is>
          <x:t xml:space="preserve">OpenAI</x:t>
        </x:is>
      </x:c>
      <x:c r="D475" s="5" t="n">
        <x:v>2029</x:v>
      </x:c>
      <x:c r="E475" s="5" t="inlineStr">
        <x:is>
          <x:t xml:space="preserve">Softbank</x:t>
        </x:is>
      </x:c>
      <x:c r="F475" s="5" t="inlineStr">
        <x:is>
          <x:t xml:space="preserve">H100/H200/A100 class</x:t>
        </x:is>
      </x:c>
      <x:c r="G475" s="5" t="str">
        <x:f>IFERROR(INDEX('02x_Accelerator_Catalog'!$C$2:$C$11,MATCH(F475,'02x_Accelerator_Catalog'!$B$2:$B$11,0)),"purpose_or_unbenchmarked")</x:f>
        <x:v>h200_reference</x:v>
      </x:c>
      <x:c r="H475" s="28" t="n">
        <x:f>SUMIFS('02c_AI_CSP_Normalized'!$N$2:$N$305,'02c_AI_CSP_Normalized'!$B$2:$B$305,B475,'02c_AI_CSP_Normalized'!$C$2:$C$305,C475,'02c_AI_CSP_Normalized'!$D$2:$D$305,D475,'02c_AI_CSP_Normalized'!$E$2:$E$305,E475)</x:f>
        <x:v>284.1630198572575</x:v>
      </x:c>
      <x:c r="I475" s="6" t="n">
        <x:f>SUMIFS('02b_CSP_Accelerator_Mix'!$H$2:$H$573,'02b_CSP_Accelerator_Mix'!$B$2:$B$573,B475,'02b_CSP_Accelerator_Mix'!$C$2:$C$573,E475,'02b_CSP_Accelerator_Mix'!$D$2:$D$573,D475,'02b_CSP_Accelerator_Mix'!$E$2:$E$573,F475)</x:f>
        <x:v>0.213</x:v>
      </x:c>
      <x:c r="J475" s="28" t="n">
        <x:f>H475*I475</x:f>
        <x:v>60.526723229595845</x:v>
      </x:c>
      <x:c r="K475" s="8" t="n">
        <x:f>IFERROR(INDEX('02x_Accelerator_Catalog'!$D$2:$D$11,MATCH(F475,'02x_Accelerator_Catalog'!$B$2:$B$11,0)),"")</x:f>
        <x:v>1.73</x:v>
      </x:c>
      <x:c r="L475" s="7" t="n">
        <x:f>IF(K475&gt;0,J475*1000/K475,"")</x:f>
        <x:v>34986.54521941957</x:v>
      </x:c>
      <x:c r="M475" s="5" t="inlineStr">
        <x:is>
          <x:t xml:space="preserve">legacy_company_gpu_mix_fallback</x:t>
        </x:is>
      </x:c>
      <x:c r="N475" s="5" t="inlineStr">
        <x:is>
          <x:t xml:space="preserve">Extensible long-format output: add a new accelerator row in 02b and map it in 02x_Accelerator_Catalog to extend this table.</x:t>
        </x:is>
      </x:c>
    </x:row>
    <x:row r="476">
      <x:c r="A476" s="5" t="str">
        <x:f>B476&amp;"|"&amp;C476&amp;"|"&amp;D476&amp;"|"&amp;E476&amp;"|"&amp;F476</x:f>
        <x:v>Bull|OpenAI|2029|Softbank|B200/B300 class</x:v>
      </x:c>
      <x:c r="B476" s="5" t="inlineStr">
        <x:is>
          <x:t xml:space="preserve">Bull</x:t>
        </x:is>
      </x:c>
      <x:c r="C476" s="5" t="inlineStr">
        <x:is>
          <x:t xml:space="preserve">OpenAI</x:t>
        </x:is>
      </x:c>
      <x:c r="D476" s="5" t="n">
        <x:v>2029</x:v>
      </x:c>
      <x:c r="E476" s="5" t="inlineStr">
        <x:is>
          <x:t xml:space="preserve">Softbank</x:t>
        </x:is>
      </x:c>
      <x:c r="F476" s="5" t="inlineStr">
        <x:is>
          <x:t xml:space="preserve">B200/B300 class</x:t>
        </x:is>
      </x:c>
      <x:c r="G476" s="5" t="str">
        <x:f>IFERROR(INDEX('02x_Accelerator_Catalog'!$C$2:$C$11,MATCH(F476,'02x_Accelerator_Catalog'!$B$2:$B$11,0)),"purpose_or_unbenchmarked")</x:f>
        <x:v>b200_reference</x:v>
      </x:c>
      <x:c r="H476" s="28" t="n">
        <x:f>SUMIFS('02c_AI_CSP_Normalized'!$N$2:$N$305,'02c_AI_CSP_Normalized'!$B$2:$B$305,B476,'02c_AI_CSP_Normalized'!$C$2:$C$305,C476,'02c_AI_CSP_Normalized'!$D$2:$D$305,D476,'02c_AI_CSP_Normalized'!$E$2:$E$305,E476)</x:f>
        <x:v>358.2409934110374</x:v>
      </x:c>
      <x:c r="I476" s="6" t="n">
        <x:f>SUMIFS('02b_CSP_Accelerator_Mix'!$H$2:$H$573,'02b_CSP_Accelerator_Mix'!$B$2:$B$573,B476,'02b_CSP_Accelerator_Mix'!$C$2:$C$573,E476,'02b_CSP_Accelerator_Mix'!$D$2:$D$573,D476,'02b_CSP_Accelerator_Mix'!$E$2:$E$573,F476)</x:f>
        <x:v>0.362</x:v>
      </x:c>
      <x:c r="J476" s="28" t="n">
        <x:f>H476*I476</x:f>
        <x:v>129.68323961479553</x:v>
      </x:c>
      <x:c r="K476" s="8" t="n">
        <x:f>IFERROR(INDEX('02x_Accelerator_Catalog'!$D$2:$D$11,MATCH(F476,'02x_Accelerator_Catalog'!$B$2:$B$11,0)),"")</x:f>
        <x:v>2.17</x:v>
      </x:c>
      <x:c r="L476" s="7" t="n">
        <x:f>IF(K476&gt;0,J476*1000/K476,"")</x:f>
        <x:v>59761.861573638496</x:v>
      </x:c>
      <x:c r="M476" s="5" t="inlineStr">
        <x:is>
          <x:t xml:space="preserve">legacy_company_gpu_mix_fallback</x:t>
        </x:is>
      </x:c>
      <x:c r="N476" s="5" t="inlineStr">
        <x:is>
          <x:t xml:space="preserve">Extensible long-format output: add a new accelerator row in 02b and map it in 02x_Accelerator_Catalog to extend this table.</x:t>
        </x:is>
      </x:c>
    </x:row>
    <x:row r="477">
      <x:c r="A477" s="5" t="str">
        <x:f>B477&amp;"|"&amp;C477&amp;"|"&amp;D477&amp;"|"&amp;E477&amp;"|"&amp;F477</x:f>
        <x:v>Bull|OpenAI|2029|Softbank|GB200/GB300 class</x:v>
      </x:c>
      <x:c r="B477" s="5" t="inlineStr">
        <x:is>
          <x:t xml:space="preserve">Bull</x:t>
        </x:is>
      </x:c>
      <x:c r="C477" s="5" t="inlineStr">
        <x:is>
          <x:t xml:space="preserve">OpenAI</x:t>
        </x:is>
      </x:c>
      <x:c r="D477" s="5" t="n">
        <x:v>2029</x:v>
      </x:c>
      <x:c r="E477" s="5" t="inlineStr">
        <x:is>
          <x:t xml:space="preserve">Softbank</x:t>
        </x:is>
      </x:c>
      <x:c r="F477" s="5" t="inlineStr">
        <x:is>
          <x:t xml:space="preserve">GB200/GB300 class</x:t>
        </x:is>
      </x:c>
      <x:c r="G477" s="5" t="str">
        <x:f>IFERROR(INDEX('02x_Accelerator_Catalog'!$C$2:$C$11,MATCH(F477,'02x_Accelerator_Catalog'!$B$2:$B$11,0)),"purpose_or_unbenchmarked")</x:f>
        <x:v>gb200_reference</x:v>
      </x:c>
      <x:c r="H477" s="28" t="n">
        <x:f>SUMIFS('02c_AI_CSP_Normalized'!$N$2:$N$305,'02c_AI_CSP_Normalized'!$B$2:$B$305,B477,'02c_AI_CSP_Normalized'!$C$2:$C$305,C477,'02c_AI_CSP_Normalized'!$D$2:$D$305,D477,'02c_AI_CSP_Normalized'!$E$2:$E$305,E477)</x:f>
        <x:v>358.2409934110374</x:v>
      </x:c>
      <x:c r="I477" s="6" t="n">
        <x:f>SUMIFS('02b_CSP_Accelerator_Mix'!$H$2:$H$573,'02b_CSP_Accelerator_Mix'!$B$2:$B$573,B477,'02b_CSP_Accelerator_Mix'!$C$2:$C$573,E477,'02b_CSP_Accelerator_Mix'!$D$2:$D$573,D477,'02b_CSP_Accelerator_Mix'!$E$2:$E$573,F477)</x:f>
        <x:v>0.425</x:v>
      </x:c>
      <x:c r="J477" s="28" t="n">
        <x:f>H477*I477</x:f>
        <x:v>152.25242219969087</x:v>
      </x:c>
      <x:c r="K477" s="8" t="n">
        <x:f>IFERROR(INDEX('02x_Accelerator_Catalog'!$D$2:$D$11,MATCH(F477,'02x_Accelerator_Catalog'!$B$2:$B$11,0)),"")</x:f>
        <x:v>2.1</x:v>
      </x:c>
      <x:c r="L477" s="7" t="n">
        <x:f>IF(K477&gt;0,J477*1000/K477,"")</x:f>
        <x:v>72501.15342842422</x:v>
      </x:c>
      <x:c r="M477" s="5" t="inlineStr">
        <x:is>
          <x:t xml:space="preserve">legacy_company_gpu_mix_fallback</x:t>
        </x:is>
      </x:c>
      <x:c r="N477" s="5" t="inlineStr">
        <x:is>
          <x:t xml:space="preserve">Extensible long-format output: add a new accelerator row in 02b and map it in 02x_Accelerator_Catalog to extend this table.</x:t>
        </x:is>
      </x:c>
    </x:row>
    <x:row r="478">
      <x:c r="A478" s="5" t="str">
        <x:f>B478&amp;"|"&amp;C478&amp;"|"&amp;D478&amp;"|"&amp;E478&amp;"|"&amp;F478</x:f>
        <x:v>Bull|OpenAI|2029|Softbank|H100/H200/A100 class</x:v>
      </x:c>
      <x:c r="B478" s="5" t="inlineStr">
        <x:is>
          <x:t xml:space="preserve">Bull</x:t>
        </x:is>
      </x:c>
      <x:c r="C478" s="5" t="inlineStr">
        <x:is>
          <x:t xml:space="preserve">OpenAI</x:t>
        </x:is>
      </x:c>
      <x:c r="D478" s="5" t="n">
        <x:v>2029</x:v>
      </x:c>
      <x:c r="E478" s="5" t="inlineStr">
        <x:is>
          <x:t xml:space="preserve">Softbank</x:t>
        </x:is>
      </x:c>
      <x:c r="F478" s="5" t="inlineStr">
        <x:is>
          <x:t xml:space="preserve">H100/H200/A100 class</x:t>
        </x:is>
      </x:c>
      <x:c r="G478" s="5" t="str">
        <x:f>IFERROR(INDEX('02x_Accelerator_Catalog'!$C$2:$C$11,MATCH(F478,'02x_Accelerator_Catalog'!$B$2:$B$11,0)),"purpose_or_unbenchmarked")</x:f>
        <x:v>h200_reference</x:v>
      </x:c>
      <x:c r="H478" s="28" t="n">
        <x:f>SUMIFS('02c_AI_CSP_Normalized'!$N$2:$N$305,'02c_AI_CSP_Normalized'!$B$2:$B$305,B478,'02c_AI_CSP_Normalized'!$C$2:$C$305,C478,'02c_AI_CSP_Normalized'!$D$2:$D$305,D478,'02c_AI_CSP_Normalized'!$E$2:$E$305,E478)</x:f>
        <x:v>358.2409934110374</x:v>
      </x:c>
      <x:c r="I478" s="6" t="n">
        <x:f>SUMIFS('02b_CSP_Accelerator_Mix'!$H$2:$H$573,'02b_CSP_Accelerator_Mix'!$B$2:$B$573,B478,'02b_CSP_Accelerator_Mix'!$C$2:$C$573,E478,'02b_CSP_Accelerator_Mix'!$D$2:$D$573,D478,'02b_CSP_Accelerator_Mix'!$E$2:$E$573,F478)</x:f>
        <x:v>0.213</x:v>
      </x:c>
      <x:c r="J478" s="28" t="n">
        <x:f>H478*I478</x:f>
        <x:v>76.30533159655096</x:v>
      </x:c>
      <x:c r="K478" s="8" t="n">
        <x:f>IFERROR(INDEX('02x_Accelerator_Catalog'!$D$2:$D$11,MATCH(F478,'02x_Accelerator_Catalog'!$B$2:$B$11,0)),"")</x:f>
        <x:v>1.73</x:v>
      </x:c>
      <x:c r="L478" s="7" t="n">
        <x:f>IF(K478&gt;0,J478*1000/K478,"")</x:f>
        <x:v>44107.12809049188</x:v>
      </x:c>
      <x:c r="M478" s="5" t="inlineStr">
        <x:is>
          <x:t xml:space="preserve">legacy_company_gpu_mix_fallback</x:t>
        </x:is>
      </x:c>
      <x:c r="N478" s="5" t="inlineStr">
        <x:is>
          <x:t xml:space="preserve">Extensible long-format output: add a new accelerator row in 02b and map it in 02x_Accelerator_Catalog to extend this table.</x:t>
        </x:is>
      </x:c>
    </x:row>
    <x:row r="479">
      <x:c r="A479" s="5" t="str">
        <x:f>B479&amp;"|"&amp;C479&amp;"|"&amp;D479&amp;"|"&amp;E479&amp;"|"&amp;F479</x:f>
        <x:v>Grid-Constrained / Efficiency-Upside|OpenAI|2029|Softbank|B200/B300 class</x:v>
      </x:c>
      <x:c r="B479" s="5" t="inlineStr">
        <x:is>
          <x:t xml:space="preserve">Grid-Constrained / Efficiency-Upside</x:t>
        </x:is>
      </x:c>
      <x:c r="C479" s="5" t="inlineStr">
        <x:is>
          <x:t xml:space="preserve">OpenAI</x:t>
        </x:is>
      </x:c>
      <x:c r="D479" s="5" t="n">
        <x:v>2029</x:v>
      </x:c>
      <x:c r="E479" s="5" t="inlineStr">
        <x:is>
          <x:t xml:space="preserve">Softbank</x:t>
        </x:is>
      </x:c>
      <x:c r="F479" s="5" t="inlineStr">
        <x:is>
          <x:t xml:space="preserve">B200/B300 class</x:t>
        </x:is>
      </x:c>
      <x:c r="G479" s="5" t="str">
        <x:f>IFERROR(INDEX('02x_Accelerator_Catalog'!$C$2:$C$11,MATCH(F479,'02x_Accelerator_Catalog'!$B$2:$B$11,0)),"purpose_or_unbenchmarked")</x:f>
        <x:v>b200_reference</x:v>
      </x:c>
      <x:c r="H479" s="28" t="n">
        <x:f>SUMIFS('02c_AI_CSP_Normalized'!$N$2:$N$305,'02c_AI_CSP_Normalized'!$B$2:$B$305,B479,'02c_AI_CSP_Normalized'!$C$2:$C$305,C479,'02c_AI_CSP_Normalized'!$D$2:$D$305,D479,'02c_AI_CSP_Normalized'!$E$2:$E$305,E479)</x:f>
        <x:v>226.31833041487792</x:v>
      </x:c>
      <x:c r="I479" s="6" t="n">
        <x:f>SUMIFS('02b_CSP_Accelerator_Mix'!$H$2:$H$573,'02b_CSP_Accelerator_Mix'!$B$2:$B$573,B479,'02b_CSP_Accelerator_Mix'!$C$2:$C$573,E479,'02b_CSP_Accelerator_Mix'!$D$2:$D$573,D479,'02b_CSP_Accelerator_Mix'!$E$2:$E$573,F479)</x:f>
        <x:v>0.362</x:v>
      </x:c>
      <x:c r="J479" s="28" t="n">
        <x:f>H479*I479</x:f>
        <x:v>81.9272356101858</x:v>
      </x:c>
      <x:c r="K479" s="8" t="n">
        <x:f>IFERROR(INDEX('02x_Accelerator_Catalog'!$D$2:$D$11,MATCH(F479,'02x_Accelerator_Catalog'!$B$2:$B$11,0)),"")</x:f>
        <x:v>2.17</x:v>
      </x:c>
      <x:c r="L479" s="7" t="n">
        <x:f>IF(K479&gt;0,J479*1000/K479,"")</x:f>
        <x:v>37754.486456306826</x:v>
      </x:c>
      <x:c r="M479" s="5" t="inlineStr">
        <x:is>
          <x:t xml:space="preserve">legacy_company_gpu_mix_fallback</x:t>
        </x:is>
      </x:c>
      <x:c r="N479" s="5" t="inlineStr">
        <x:is>
          <x:t xml:space="preserve">Extensible long-format output: add a new accelerator row in 02b and map it in 02x_Accelerator_Catalog to extend this table.</x:t>
        </x:is>
      </x:c>
    </x:row>
    <x:row r="480">
      <x:c r="A480" s="5" t="str">
        <x:f>B480&amp;"|"&amp;C480&amp;"|"&amp;D480&amp;"|"&amp;E480&amp;"|"&amp;F480</x:f>
        <x:v>Grid-Constrained / Efficiency-Upside|OpenAI|2029|Softbank|GB200/GB300 class</x:v>
      </x:c>
      <x:c r="B480" s="5" t="inlineStr">
        <x:is>
          <x:t xml:space="preserve">Grid-Constrained / Efficiency-Upside</x:t>
        </x:is>
      </x:c>
      <x:c r="C480" s="5" t="inlineStr">
        <x:is>
          <x:t xml:space="preserve">OpenAI</x:t>
        </x:is>
      </x:c>
      <x:c r="D480" s="5" t="n">
        <x:v>2029</x:v>
      </x:c>
      <x:c r="E480" s="5" t="inlineStr">
        <x:is>
          <x:t xml:space="preserve">Softbank</x:t>
        </x:is>
      </x:c>
      <x:c r="F480" s="5" t="inlineStr">
        <x:is>
          <x:t xml:space="preserve">GB200/GB300 class</x:t>
        </x:is>
      </x:c>
      <x:c r="G480" s="5" t="str">
        <x:f>IFERROR(INDEX('02x_Accelerator_Catalog'!$C$2:$C$11,MATCH(F480,'02x_Accelerator_Catalog'!$B$2:$B$11,0)),"purpose_or_unbenchmarked")</x:f>
        <x:v>gb200_reference</x:v>
      </x:c>
      <x:c r="H480" s="28" t="n">
        <x:f>SUMIFS('02c_AI_CSP_Normalized'!$N$2:$N$305,'02c_AI_CSP_Normalized'!$B$2:$B$305,B480,'02c_AI_CSP_Normalized'!$C$2:$C$305,C480,'02c_AI_CSP_Normalized'!$D$2:$D$305,D480,'02c_AI_CSP_Normalized'!$E$2:$E$305,E480)</x:f>
        <x:v>226.31833041487792</x:v>
      </x:c>
      <x:c r="I480" s="6" t="n">
        <x:f>SUMIFS('02b_CSP_Accelerator_Mix'!$H$2:$H$573,'02b_CSP_Accelerator_Mix'!$B$2:$B$573,B480,'02b_CSP_Accelerator_Mix'!$C$2:$C$573,E480,'02b_CSP_Accelerator_Mix'!$D$2:$D$573,D480,'02b_CSP_Accelerator_Mix'!$E$2:$E$573,F480)</x:f>
        <x:v>0.425</x:v>
      </x:c>
      <x:c r="J480" s="28" t="n">
        <x:f>H480*I480</x:f>
        <x:v>96.1852904263231</x:v>
      </x:c>
      <x:c r="K480" s="8" t="n">
        <x:f>IFERROR(INDEX('02x_Accelerator_Catalog'!$D$2:$D$11,MATCH(F480,'02x_Accelerator_Catalog'!$B$2:$B$11,0)),"")</x:f>
        <x:v>2.1</x:v>
      </x:c>
      <x:c r="L480" s="7" t="n">
        <x:f>IF(K480&gt;0,J480*1000/K480,"")</x:f>
        <x:v>45802.519250630045</x:v>
      </x:c>
      <x:c r="M480" s="5" t="inlineStr">
        <x:is>
          <x:t xml:space="preserve">legacy_company_gpu_mix_fallback</x:t>
        </x:is>
      </x:c>
      <x:c r="N480" s="5" t="inlineStr">
        <x:is>
          <x:t xml:space="preserve">Extensible long-format output: add a new accelerator row in 02b and map it in 02x_Accelerator_Catalog to extend this table.</x:t>
        </x:is>
      </x:c>
    </x:row>
    <x:row r="481">
      <x:c r="A481" s="5" t="str">
        <x:f>B481&amp;"|"&amp;C481&amp;"|"&amp;D481&amp;"|"&amp;E481&amp;"|"&amp;F481</x:f>
        <x:v>Grid-Constrained / Efficiency-Upside|OpenAI|2029|Softbank|H100/H200/A100 class</x:v>
      </x:c>
      <x:c r="B481" s="5" t="inlineStr">
        <x:is>
          <x:t xml:space="preserve">Grid-Constrained / Efficiency-Upside</x:t>
        </x:is>
      </x:c>
      <x:c r="C481" s="5" t="inlineStr">
        <x:is>
          <x:t xml:space="preserve">OpenAI</x:t>
        </x:is>
      </x:c>
      <x:c r="D481" s="5" t="n">
        <x:v>2029</x:v>
      </x:c>
      <x:c r="E481" s="5" t="inlineStr">
        <x:is>
          <x:t xml:space="preserve">Softbank</x:t>
        </x:is>
      </x:c>
      <x:c r="F481" s="5" t="inlineStr">
        <x:is>
          <x:t xml:space="preserve">H100/H200/A100 class</x:t>
        </x:is>
      </x:c>
      <x:c r="G481" s="5" t="str">
        <x:f>IFERROR(INDEX('02x_Accelerator_Catalog'!$C$2:$C$11,MATCH(F481,'02x_Accelerator_Catalog'!$B$2:$B$11,0)),"purpose_or_unbenchmarked")</x:f>
        <x:v>h200_reference</x:v>
      </x:c>
      <x:c r="H481" s="28" t="n">
        <x:f>SUMIFS('02c_AI_CSP_Normalized'!$N$2:$N$305,'02c_AI_CSP_Normalized'!$B$2:$B$305,B481,'02c_AI_CSP_Normalized'!$C$2:$C$305,C481,'02c_AI_CSP_Normalized'!$D$2:$D$305,D481,'02c_AI_CSP_Normalized'!$E$2:$E$305,E481)</x:f>
        <x:v>226.31833041487792</x:v>
      </x:c>
      <x:c r="I481" s="6" t="n">
        <x:f>SUMIFS('02b_CSP_Accelerator_Mix'!$H$2:$H$573,'02b_CSP_Accelerator_Mix'!$B$2:$B$573,B481,'02b_CSP_Accelerator_Mix'!$C$2:$C$573,E481,'02b_CSP_Accelerator_Mix'!$D$2:$D$573,D481,'02b_CSP_Accelerator_Mix'!$E$2:$E$573,F481)</x:f>
        <x:v>0.213</x:v>
      </x:c>
      <x:c r="J481" s="28" t="n">
        <x:f>H481*I481</x:f>
        <x:v>48.205804378368995</x:v>
      </x:c>
      <x:c r="K481" s="8" t="n">
        <x:f>IFERROR(INDEX('02x_Accelerator_Catalog'!$D$2:$D$11,MATCH(F481,'02x_Accelerator_Catalog'!$B$2:$B$11,0)),"")</x:f>
        <x:v>1.73</x:v>
      </x:c>
      <x:c r="L481" s="7" t="n">
        <x:f>IF(K481&gt;0,J481*1000/K481,"")</x:f>
        <x:v>27864.626808305777</x:v>
      </x:c>
      <x:c r="M481" s="5" t="inlineStr">
        <x:is>
          <x:t xml:space="preserve">legacy_company_gpu_mix_fallback</x:t>
        </x:is>
      </x:c>
      <x:c r="N481" s="5" t="inlineStr">
        <x:is>
          <x:t xml:space="preserve">Extensible long-format output: add a new accelerator row in 02b and map it in 02x_Accelerator_Catalog to extend this table.</x:t>
        </x:is>
      </x:c>
    </x:row>
    <x:row r="482">
      <x:c r="A482" s="5" t="str">
        <x:f>B482&amp;"|"&amp;C482&amp;"|"&amp;D482&amp;"|"&amp;E482&amp;"|"&amp;F482</x:f>
        <x:v>Bear|OpenAI|2030|Softbank|B200/B300 class</x:v>
      </x:c>
      <x:c r="B482" s="5" t="inlineStr">
        <x:is>
          <x:t xml:space="preserve">Bear</x:t>
        </x:is>
      </x:c>
      <x:c r="C482" s="5" t="inlineStr">
        <x:is>
          <x:t xml:space="preserve">OpenAI</x:t>
        </x:is>
      </x:c>
      <x:c r="D482" s="5" t="n">
        <x:v>2030</x:v>
      </x:c>
      <x:c r="E482" s="5" t="inlineStr">
        <x:is>
          <x:t xml:space="preserve">Softbank</x:t>
        </x:is>
      </x:c>
      <x:c r="F482" s="5" t="inlineStr">
        <x:is>
          <x:t xml:space="preserve">B200/B300 class</x:t>
        </x:is>
      </x:c>
      <x:c r="G482" s="5" t="str">
        <x:f>IFERROR(INDEX('02x_Accelerator_Catalog'!$C$2:$C$11,MATCH(F482,'02x_Accelerator_Catalog'!$B$2:$B$11,0)),"purpose_or_unbenchmarked")</x:f>
        <x:v>b200_reference</x:v>
      </x:c>
      <x:c r="H482" s="28" t="n">
        <x:f>SUMIFS('02c_AI_CSP_Normalized'!$N$2:$N$305,'02c_AI_CSP_Normalized'!$B$2:$B$305,B482,'02c_AI_CSP_Normalized'!$C$2:$C$305,C482,'02c_AI_CSP_Normalized'!$D$2:$D$305,D482,'02c_AI_CSP_Normalized'!$E$2:$E$305,E482)</x:f>
        <x:v>274.34313656646714</x:v>
      </x:c>
      <x:c r="I482" s="6" t="n">
        <x:f>SUMIFS('02b_CSP_Accelerator_Mix'!$H$2:$H$573,'02b_CSP_Accelerator_Mix'!$B$2:$B$573,B482,'02b_CSP_Accelerator_Mix'!$C$2:$C$573,E482,'02b_CSP_Accelerator_Mix'!$D$2:$D$573,D482,'02b_CSP_Accelerator_Mix'!$E$2:$E$573,F482)</x:f>
        <x:v>0.35</x:v>
      </x:c>
      <x:c r="J482" s="28" t="n">
        <x:f>H482*I482</x:f>
        <x:v>96.02009779826349</x:v>
      </x:c>
      <x:c r="K482" s="8" t="n">
        <x:f>IFERROR(INDEX('02x_Accelerator_Catalog'!$D$2:$D$11,MATCH(F482,'02x_Accelerator_Catalog'!$B$2:$B$11,0)),"")</x:f>
        <x:v>2.17</x:v>
      </x:c>
      <x:c r="L482" s="7" t="n">
        <x:f>IF(K482&gt;0,J482*1000/K482,"")</x:f>
        <x:v>44248.89299459147</x:v>
      </x:c>
      <x:c r="M482" s="5" t="inlineStr">
        <x:is>
          <x:t xml:space="preserve">legacy_company_gpu_mix_fallback</x:t>
        </x:is>
      </x:c>
      <x:c r="N482" s="5" t="inlineStr">
        <x:is>
          <x:t xml:space="preserve">Extensible long-format output: add a new accelerator row in 02b and map it in 02x_Accelerator_Catalog to extend this table.</x:t>
        </x:is>
      </x:c>
    </x:row>
    <x:row r="483">
      <x:c r="A483" s="5" t="str">
        <x:f>B483&amp;"|"&amp;C483&amp;"|"&amp;D483&amp;"|"&amp;E483&amp;"|"&amp;F483</x:f>
        <x:v>Bear|OpenAI|2030|Softbank|GB200/GB300 class</x:v>
      </x:c>
      <x:c r="B483" s="5" t="inlineStr">
        <x:is>
          <x:t xml:space="preserve">Bear</x:t>
        </x:is>
      </x:c>
      <x:c r="C483" s="5" t="inlineStr">
        <x:is>
          <x:t xml:space="preserve">OpenAI</x:t>
        </x:is>
      </x:c>
      <x:c r="D483" s="5" t="n">
        <x:v>2030</x:v>
      </x:c>
      <x:c r="E483" s="5" t="inlineStr">
        <x:is>
          <x:t xml:space="preserve">Softbank</x:t>
        </x:is>
      </x:c>
      <x:c r="F483" s="5" t="inlineStr">
        <x:is>
          <x:t xml:space="preserve">GB200/GB300 class</x:t>
        </x:is>
      </x:c>
      <x:c r="G483" s="5" t="str">
        <x:f>IFERROR(INDEX('02x_Accelerator_Catalog'!$C$2:$C$11,MATCH(F483,'02x_Accelerator_Catalog'!$B$2:$B$11,0)),"purpose_or_unbenchmarked")</x:f>
        <x:v>gb200_reference</x:v>
      </x:c>
      <x:c r="H483" s="28" t="n">
        <x:f>SUMIFS('02c_AI_CSP_Normalized'!$N$2:$N$305,'02c_AI_CSP_Normalized'!$B$2:$B$305,B483,'02c_AI_CSP_Normalized'!$C$2:$C$305,C483,'02c_AI_CSP_Normalized'!$D$2:$D$305,D483,'02c_AI_CSP_Normalized'!$E$2:$E$305,E483)</x:f>
        <x:v>274.34313656646714</x:v>
      </x:c>
      <x:c r="I483" s="6" t="n">
        <x:f>SUMIFS('02b_CSP_Accelerator_Mix'!$H$2:$H$573,'02b_CSP_Accelerator_Mix'!$B$2:$B$573,B483,'02b_CSP_Accelerator_Mix'!$C$2:$C$573,E483,'02b_CSP_Accelerator_Mix'!$D$2:$D$573,D483,'02b_CSP_Accelerator_Mix'!$E$2:$E$573,F483)</x:f>
        <x:v>0.55</x:v>
      </x:c>
      <x:c r="J483" s="28" t="n">
        <x:f>H483*I483</x:f>
        <x:v>150.88872511155694</x:v>
      </x:c>
      <x:c r="K483" s="8" t="n">
        <x:f>IFERROR(INDEX('02x_Accelerator_Catalog'!$D$2:$D$11,MATCH(F483,'02x_Accelerator_Catalog'!$B$2:$B$11,0)),"")</x:f>
        <x:v>2.1</x:v>
      </x:c>
      <x:c r="L483" s="7" t="n">
        <x:f>IF(K483&gt;0,J483*1000/K483,"")</x:f>
        <x:v>71851.77386264617</x:v>
      </x:c>
      <x:c r="M483" s="5" t="inlineStr">
        <x:is>
          <x:t xml:space="preserve">legacy_company_gpu_mix_fallback</x:t>
        </x:is>
      </x:c>
      <x:c r="N483" s="5" t="inlineStr">
        <x:is>
          <x:t xml:space="preserve">Extensible long-format output: add a new accelerator row in 02b and map it in 02x_Accelerator_Catalog to extend this table.</x:t>
        </x:is>
      </x:c>
    </x:row>
    <x:row r="484">
      <x:c r="A484" s="5" t="str">
        <x:f>B484&amp;"|"&amp;C484&amp;"|"&amp;D484&amp;"|"&amp;E484&amp;"|"&amp;F484</x:f>
        <x:v>Bear|OpenAI|2030|Softbank|H100/H200/A100 class</x:v>
      </x:c>
      <x:c r="B484" s="5" t="inlineStr">
        <x:is>
          <x:t xml:space="preserve">Bear</x:t>
        </x:is>
      </x:c>
      <x:c r="C484" s="5" t="inlineStr">
        <x:is>
          <x:t xml:space="preserve">OpenAI</x:t>
        </x:is>
      </x:c>
      <x:c r="D484" s="5" t="n">
        <x:v>2030</x:v>
      </x:c>
      <x:c r="E484" s="5" t="inlineStr">
        <x:is>
          <x:t xml:space="preserve">Softbank</x:t>
        </x:is>
      </x:c>
      <x:c r="F484" s="5" t="inlineStr">
        <x:is>
          <x:t xml:space="preserve">H100/H200/A100 class</x:t>
        </x:is>
      </x:c>
      <x:c r="G484" s="5" t="str">
        <x:f>IFERROR(INDEX('02x_Accelerator_Catalog'!$C$2:$C$11,MATCH(F484,'02x_Accelerator_Catalog'!$B$2:$B$11,0)),"purpose_or_unbenchmarked")</x:f>
        <x:v>h200_reference</x:v>
      </x:c>
      <x:c r="H484" s="28" t="n">
        <x:f>SUMIFS('02c_AI_CSP_Normalized'!$N$2:$N$305,'02c_AI_CSP_Normalized'!$B$2:$B$305,B484,'02c_AI_CSP_Normalized'!$C$2:$C$305,C484,'02c_AI_CSP_Normalized'!$D$2:$D$305,D484,'02c_AI_CSP_Normalized'!$E$2:$E$305,E484)</x:f>
        <x:v>274.34313656646714</x:v>
      </x:c>
      <x:c r="I484" s="6" t="n">
        <x:f>SUMIFS('02b_CSP_Accelerator_Mix'!$H$2:$H$573,'02b_CSP_Accelerator_Mix'!$B$2:$B$573,B484,'02b_CSP_Accelerator_Mix'!$C$2:$C$573,E484,'02b_CSP_Accelerator_Mix'!$D$2:$D$573,D484,'02b_CSP_Accelerator_Mix'!$E$2:$E$573,F484)</x:f>
        <x:v>0.1</x:v>
      </x:c>
      <x:c r="J484" s="28" t="n">
        <x:f>H484*I484</x:f>
        <x:v>27.434313656646715</x:v>
      </x:c>
      <x:c r="K484" s="8" t="n">
        <x:f>IFERROR(INDEX('02x_Accelerator_Catalog'!$D$2:$D$11,MATCH(F484,'02x_Accelerator_Catalog'!$B$2:$B$11,0)),"")</x:f>
        <x:v>1.73</x:v>
      </x:c>
      <x:c r="L484" s="7" t="n">
        <x:f>IF(K484&gt;0,J484*1000/K484,"")</x:f>
        <x:v>15857.984772628159</x:v>
      </x:c>
      <x:c r="M484" s="5" t="inlineStr">
        <x:is>
          <x:t xml:space="preserve">legacy_company_gpu_mix_fallback</x:t>
        </x:is>
      </x:c>
      <x:c r="N484" s="5" t="inlineStr">
        <x:is>
          <x:t xml:space="preserve">Extensible long-format output: add a new accelerator row in 02b and map it in 02x_Accelerator_Catalog to extend this table.</x:t>
        </x:is>
      </x:c>
    </x:row>
    <x:row r="485">
      <x:c r="A485" s="5" t="str">
        <x:f>B485&amp;"|"&amp;C485&amp;"|"&amp;D485&amp;"|"&amp;E485&amp;"|"&amp;F485</x:f>
        <x:v>Base|OpenAI|2030|Softbank|B200/B300 class</x:v>
      </x:c>
      <x:c r="B485" s="5" t="inlineStr">
        <x:is>
          <x:t xml:space="preserve">Base</x:t>
        </x:is>
      </x:c>
      <x:c r="C485" s="5" t="inlineStr">
        <x:is>
          <x:t xml:space="preserve">OpenAI</x:t>
        </x:is>
      </x:c>
      <x:c r="D485" s="5" t="n">
        <x:v>2030</x:v>
      </x:c>
      <x:c r="E485" s="5" t="inlineStr">
        <x:is>
          <x:t xml:space="preserve">Softbank</x:t>
        </x:is>
      </x:c>
      <x:c r="F485" s="5" t="inlineStr">
        <x:is>
          <x:t xml:space="preserve">B200/B300 class</x:t>
        </x:is>
      </x:c>
      <x:c r="G485" s="5" t="str">
        <x:f>IFERROR(INDEX('02x_Accelerator_Catalog'!$C$2:$C$11,MATCH(F485,'02x_Accelerator_Catalog'!$B$2:$B$11,0)),"purpose_or_unbenchmarked")</x:f>
        <x:v>b200_reference</x:v>
      </x:c>
      <x:c r="H485" s="28" t="n">
        <x:f>SUMIFS('02c_AI_CSP_Normalized'!$N$2:$N$305,'02c_AI_CSP_Normalized'!$B$2:$B$305,B485,'02c_AI_CSP_Normalized'!$C$2:$C$305,C485,'02c_AI_CSP_Normalized'!$D$2:$D$305,D485,'02c_AI_CSP_Normalized'!$E$2:$E$305,E485)</x:f>
        <x:v>383.7655070711858</x:v>
      </x:c>
      <x:c r="I485" s="6" t="n">
        <x:f>SUMIFS('02b_CSP_Accelerator_Mix'!$H$2:$H$573,'02b_CSP_Accelerator_Mix'!$B$2:$B$573,B485,'02b_CSP_Accelerator_Mix'!$C$2:$C$573,E485,'02b_CSP_Accelerator_Mix'!$D$2:$D$573,D485,'02b_CSP_Accelerator_Mix'!$E$2:$E$573,F485)</x:f>
        <x:v>0.35</x:v>
      </x:c>
      <x:c r="J485" s="28" t="n">
        <x:f>H485*I485</x:f>
        <x:v>134.31792747491502</x:v>
      </x:c>
      <x:c r="K485" s="8" t="n">
        <x:f>IFERROR(INDEX('02x_Accelerator_Catalog'!$D$2:$D$11,MATCH(F485,'02x_Accelerator_Catalog'!$B$2:$B$11,0)),"")</x:f>
        <x:v>2.17</x:v>
      </x:c>
      <x:c r="L485" s="7" t="n">
        <x:f>IF(K485&gt;0,J485*1000/K485,"")</x:f>
        <x:v>61897.66243083642</x:v>
      </x:c>
      <x:c r="M485" s="5" t="inlineStr">
        <x:is>
          <x:t xml:space="preserve">legacy_company_gpu_mix_fallback</x:t>
        </x:is>
      </x:c>
      <x:c r="N485" s="5" t="inlineStr">
        <x:is>
          <x:t xml:space="preserve">Extensible long-format output: add a new accelerator row in 02b and map it in 02x_Accelerator_Catalog to extend this table.</x:t>
        </x:is>
      </x:c>
    </x:row>
    <x:row r="486">
      <x:c r="A486" s="5" t="str">
        <x:f>B486&amp;"|"&amp;C486&amp;"|"&amp;D486&amp;"|"&amp;E486&amp;"|"&amp;F486</x:f>
        <x:v>Base|OpenAI|2030|Softbank|GB200/GB300 class</x:v>
      </x:c>
      <x:c r="B486" s="5" t="inlineStr">
        <x:is>
          <x:t xml:space="preserve">Base</x:t>
        </x:is>
      </x:c>
      <x:c r="C486" s="5" t="inlineStr">
        <x:is>
          <x:t xml:space="preserve">OpenAI</x:t>
        </x:is>
      </x:c>
      <x:c r="D486" s="5" t="n">
        <x:v>2030</x:v>
      </x:c>
      <x:c r="E486" s="5" t="inlineStr">
        <x:is>
          <x:t xml:space="preserve">Softbank</x:t>
        </x:is>
      </x:c>
      <x:c r="F486" s="5" t="inlineStr">
        <x:is>
          <x:t xml:space="preserve">GB200/GB300 class</x:t>
        </x:is>
      </x:c>
      <x:c r="G486" s="5" t="str">
        <x:f>IFERROR(INDEX('02x_Accelerator_Catalog'!$C$2:$C$11,MATCH(F486,'02x_Accelerator_Catalog'!$B$2:$B$11,0)),"purpose_or_unbenchmarked")</x:f>
        <x:v>gb200_reference</x:v>
      </x:c>
      <x:c r="H486" s="28" t="n">
        <x:f>SUMIFS('02c_AI_CSP_Normalized'!$N$2:$N$305,'02c_AI_CSP_Normalized'!$B$2:$B$305,B486,'02c_AI_CSP_Normalized'!$C$2:$C$305,C486,'02c_AI_CSP_Normalized'!$D$2:$D$305,D486,'02c_AI_CSP_Normalized'!$E$2:$E$305,E486)</x:f>
        <x:v>383.7655070711858</x:v>
      </x:c>
      <x:c r="I486" s="6" t="n">
        <x:f>SUMIFS('02b_CSP_Accelerator_Mix'!$H$2:$H$573,'02b_CSP_Accelerator_Mix'!$B$2:$B$573,B486,'02b_CSP_Accelerator_Mix'!$C$2:$C$573,E486,'02b_CSP_Accelerator_Mix'!$D$2:$D$573,D486,'02b_CSP_Accelerator_Mix'!$E$2:$E$573,F486)</x:f>
        <x:v>0.55</x:v>
      </x:c>
      <x:c r="J486" s="28" t="n">
        <x:f>H486*I486</x:f>
        <x:v>211.07102888915222</x:v>
      </x:c>
      <x:c r="K486" s="8" t="n">
        <x:f>IFERROR(INDEX('02x_Accelerator_Catalog'!$D$2:$D$11,MATCH(F486,'02x_Accelerator_Catalog'!$B$2:$B$11,0)),"")</x:f>
        <x:v>2.1</x:v>
      </x:c>
      <x:c r="L486" s="7" t="n">
        <x:f>IF(K486&gt;0,J486*1000/K486,"")</x:f>
        <x:v>100510.01375673915</x:v>
      </x:c>
      <x:c r="M486" s="5" t="inlineStr">
        <x:is>
          <x:t xml:space="preserve">legacy_company_gpu_mix_fallback</x:t>
        </x:is>
      </x:c>
      <x:c r="N486" s="5" t="inlineStr">
        <x:is>
          <x:t xml:space="preserve">Extensible long-format output: add a new accelerator row in 02b and map it in 02x_Accelerator_Catalog to extend this table.</x:t>
        </x:is>
      </x:c>
    </x:row>
    <x:row r="487">
      <x:c r="A487" s="5" t="str">
        <x:f>B487&amp;"|"&amp;C487&amp;"|"&amp;D487&amp;"|"&amp;E487&amp;"|"&amp;F487</x:f>
        <x:v>Base|OpenAI|2030|Softbank|H100/H200/A100 class</x:v>
      </x:c>
      <x:c r="B487" s="5" t="inlineStr">
        <x:is>
          <x:t xml:space="preserve">Base</x:t>
        </x:is>
      </x:c>
      <x:c r="C487" s="5" t="inlineStr">
        <x:is>
          <x:t xml:space="preserve">OpenAI</x:t>
        </x:is>
      </x:c>
      <x:c r="D487" s="5" t="n">
        <x:v>2030</x:v>
      </x:c>
      <x:c r="E487" s="5" t="inlineStr">
        <x:is>
          <x:t xml:space="preserve">Softbank</x:t>
        </x:is>
      </x:c>
      <x:c r="F487" s="5" t="inlineStr">
        <x:is>
          <x:t xml:space="preserve">H100/H200/A100 class</x:t>
        </x:is>
      </x:c>
      <x:c r="G487" s="5" t="str">
        <x:f>IFERROR(INDEX('02x_Accelerator_Catalog'!$C$2:$C$11,MATCH(F487,'02x_Accelerator_Catalog'!$B$2:$B$11,0)),"purpose_or_unbenchmarked")</x:f>
        <x:v>h200_reference</x:v>
      </x:c>
      <x:c r="H487" s="28" t="n">
        <x:f>SUMIFS('02c_AI_CSP_Normalized'!$N$2:$N$305,'02c_AI_CSP_Normalized'!$B$2:$B$305,B487,'02c_AI_CSP_Normalized'!$C$2:$C$305,C487,'02c_AI_CSP_Normalized'!$D$2:$D$305,D487,'02c_AI_CSP_Normalized'!$E$2:$E$305,E487)</x:f>
        <x:v>383.7655070711858</x:v>
      </x:c>
      <x:c r="I487" s="6" t="n">
        <x:f>SUMIFS('02b_CSP_Accelerator_Mix'!$H$2:$H$573,'02b_CSP_Accelerator_Mix'!$B$2:$B$573,B487,'02b_CSP_Accelerator_Mix'!$C$2:$C$573,E487,'02b_CSP_Accelerator_Mix'!$D$2:$D$573,D487,'02b_CSP_Accelerator_Mix'!$E$2:$E$573,F487)</x:f>
        <x:v>0.1</x:v>
      </x:c>
      <x:c r="J487" s="28" t="n">
        <x:f>H487*I487</x:f>
        <x:v>38.37655070711858</x:v>
      </x:c>
      <x:c r="K487" s="8" t="n">
        <x:f>IFERROR(INDEX('02x_Accelerator_Catalog'!$D$2:$D$11,MATCH(F487,'02x_Accelerator_Catalog'!$B$2:$B$11,0)),"")</x:f>
        <x:v>1.73</x:v>
      </x:c>
      <x:c r="L487" s="7" t="n">
        <x:f>IF(K487&gt;0,J487*1000/K487,"")</x:f>
        <x:v>22182.977287351783</x:v>
      </x:c>
      <x:c r="M487" s="5" t="inlineStr">
        <x:is>
          <x:t xml:space="preserve">legacy_company_gpu_mix_fallback</x:t>
        </x:is>
      </x:c>
      <x:c r="N487" s="5" t="inlineStr">
        <x:is>
          <x:t xml:space="preserve">Extensible long-format output: add a new accelerator row in 02b and map it in 02x_Accelerator_Catalog to extend this table.</x:t>
        </x:is>
      </x:c>
    </x:row>
    <x:row r="488">
      <x:c r="A488" s="5" t="str">
        <x:f>B488&amp;"|"&amp;C488&amp;"|"&amp;D488&amp;"|"&amp;E488&amp;"|"&amp;F488</x:f>
        <x:v>Bull|OpenAI|2030|Softbank|B200/B300 class</x:v>
      </x:c>
      <x:c r="B488" s="5" t="inlineStr">
        <x:is>
          <x:t xml:space="preserve">Bull</x:t>
        </x:is>
      </x:c>
      <x:c r="C488" s="5" t="inlineStr">
        <x:is>
          <x:t xml:space="preserve">OpenAI</x:t>
        </x:is>
      </x:c>
      <x:c r="D488" s="5" t="n">
        <x:v>2030</x:v>
      </x:c>
      <x:c r="E488" s="5" t="inlineStr">
        <x:is>
          <x:t xml:space="preserve">Softbank</x:t>
        </x:is>
      </x:c>
      <x:c r="F488" s="5" t="inlineStr">
        <x:is>
          <x:t xml:space="preserve">B200/B300 class</x:t>
        </x:is>
      </x:c>
      <x:c r="G488" s="5" t="str">
        <x:f>IFERROR(INDEX('02x_Accelerator_Catalog'!$C$2:$C$11,MATCH(F488,'02x_Accelerator_Catalog'!$B$2:$B$11,0)),"purpose_or_unbenchmarked")</x:f>
        <x:v>b200_reference</x:v>
      </x:c>
      <x:c r="H488" s="28" t="n">
        <x:f>SUMIFS('02c_AI_CSP_Normalized'!$N$2:$N$305,'02c_AI_CSP_Normalized'!$B$2:$B$305,B488,'02c_AI_CSP_Normalized'!$C$2:$C$305,C488,'02c_AI_CSP_Normalized'!$D$2:$D$305,D488,'02c_AI_CSP_Normalized'!$E$2:$E$305,E488)</x:f>
        <x:v>499.28876519923256</x:v>
      </x:c>
      <x:c r="I488" s="6" t="n">
        <x:f>SUMIFS('02b_CSP_Accelerator_Mix'!$H$2:$H$573,'02b_CSP_Accelerator_Mix'!$B$2:$B$573,B488,'02b_CSP_Accelerator_Mix'!$C$2:$C$573,E488,'02b_CSP_Accelerator_Mix'!$D$2:$D$573,D488,'02b_CSP_Accelerator_Mix'!$E$2:$E$573,F488)</x:f>
        <x:v>0.35</x:v>
      </x:c>
      <x:c r="J488" s="28" t="n">
        <x:f>H488*I488</x:f>
        <x:v>174.7510678197314</x:v>
      </x:c>
      <x:c r="K488" s="8" t="n">
        <x:f>IFERROR(INDEX('02x_Accelerator_Catalog'!$D$2:$D$11,MATCH(F488,'02x_Accelerator_Catalog'!$B$2:$B$11,0)),"")</x:f>
        <x:v>2.17</x:v>
      </x:c>
      <x:c r="L488" s="7" t="n">
        <x:f>IF(K488&gt;0,J488*1000/K488,"")</x:f>
        <x:v>80530.44599987622</x:v>
      </x:c>
      <x:c r="M488" s="5" t="inlineStr">
        <x:is>
          <x:t xml:space="preserve">legacy_company_gpu_mix_fallback</x:t>
        </x:is>
      </x:c>
      <x:c r="N488" s="5" t="inlineStr">
        <x:is>
          <x:t xml:space="preserve">Extensible long-format output: add a new accelerator row in 02b and map it in 02x_Accelerator_Catalog to extend this table.</x:t>
        </x:is>
      </x:c>
    </x:row>
    <x:row r="489">
      <x:c r="A489" s="5" t="str">
        <x:f>B489&amp;"|"&amp;C489&amp;"|"&amp;D489&amp;"|"&amp;E489&amp;"|"&amp;F489</x:f>
        <x:v>Bull|OpenAI|2030|Softbank|GB200/GB300 class</x:v>
      </x:c>
      <x:c r="B489" s="5" t="inlineStr">
        <x:is>
          <x:t xml:space="preserve">Bull</x:t>
        </x:is>
      </x:c>
      <x:c r="C489" s="5" t="inlineStr">
        <x:is>
          <x:t xml:space="preserve">OpenAI</x:t>
        </x:is>
      </x:c>
      <x:c r="D489" s="5" t="n">
        <x:v>2030</x:v>
      </x:c>
      <x:c r="E489" s="5" t="inlineStr">
        <x:is>
          <x:t xml:space="preserve">Softbank</x:t>
        </x:is>
      </x:c>
      <x:c r="F489" s="5" t="inlineStr">
        <x:is>
          <x:t xml:space="preserve">GB200/GB300 class</x:t>
        </x:is>
      </x:c>
      <x:c r="G489" s="5" t="str">
        <x:f>IFERROR(INDEX('02x_Accelerator_Catalog'!$C$2:$C$11,MATCH(F489,'02x_Accelerator_Catalog'!$B$2:$B$11,0)),"purpose_or_unbenchmarked")</x:f>
        <x:v>gb200_reference</x:v>
      </x:c>
      <x:c r="H489" s="28" t="n">
        <x:f>SUMIFS('02c_AI_CSP_Normalized'!$N$2:$N$305,'02c_AI_CSP_Normalized'!$B$2:$B$305,B489,'02c_AI_CSP_Normalized'!$C$2:$C$305,C489,'02c_AI_CSP_Normalized'!$D$2:$D$305,D489,'02c_AI_CSP_Normalized'!$E$2:$E$305,E489)</x:f>
        <x:v>499.28876519923256</x:v>
      </x:c>
      <x:c r="I489" s="6" t="n">
        <x:f>SUMIFS('02b_CSP_Accelerator_Mix'!$H$2:$H$573,'02b_CSP_Accelerator_Mix'!$B$2:$B$573,B489,'02b_CSP_Accelerator_Mix'!$C$2:$C$573,E489,'02b_CSP_Accelerator_Mix'!$D$2:$D$573,D489,'02b_CSP_Accelerator_Mix'!$E$2:$E$573,F489)</x:f>
        <x:v>0.55</x:v>
      </x:c>
      <x:c r="J489" s="28" t="n">
        <x:f>H489*I489</x:f>
        <x:v>274.6088208595779</x:v>
      </x:c>
      <x:c r="K489" s="8" t="n">
        <x:f>IFERROR(INDEX('02x_Accelerator_Catalog'!$D$2:$D$11,MATCH(F489,'02x_Accelerator_Catalog'!$B$2:$B$11,0)),"")</x:f>
        <x:v>2.1</x:v>
      </x:c>
      <x:c r="L489" s="7" t="n">
        <x:f>IF(K489&gt;0,J489*1000/K489,"")</x:f>
        <x:v>130766.10517122757</x:v>
      </x:c>
      <x:c r="M489" s="5" t="inlineStr">
        <x:is>
          <x:t xml:space="preserve">legacy_company_gpu_mix_fallback</x:t>
        </x:is>
      </x:c>
      <x:c r="N489" s="5" t="inlineStr">
        <x:is>
          <x:t xml:space="preserve">Extensible long-format output: add a new accelerator row in 02b and map it in 02x_Accelerator_Catalog to extend this table.</x:t>
        </x:is>
      </x:c>
    </x:row>
    <x:row r="490">
      <x:c r="A490" s="5" t="str">
        <x:f>B490&amp;"|"&amp;C490&amp;"|"&amp;D490&amp;"|"&amp;E490&amp;"|"&amp;F490</x:f>
        <x:v>Bull|OpenAI|2030|Softbank|H100/H200/A100 class</x:v>
      </x:c>
      <x:c r="B490" s="5" t="inlineStr">
        <x:is>
          <x:t xml:space="preserve">Bull</x:t>
        </x:is>
      </x:c>
      <x:c r="C490" s="5" t="inlineStr">
        <x:is>
          <x:t xml:space="preserve">OpenAI</x:t>
        </x:is>
      </x:c>
      <x:c r="D490" s="5" t="n">
        <x:v>2030</x:v>
      </x:c>
      <x:c r="E490" s="5" t="inlineStr">
        <x:is>
          <x:t xml:space="preserve">Softbank</x:t>
        </x:is>
      </x:c>
      <x:c r="F490" s="5" t="inlineStr">
        <x:is>
          <x:t xml:space="preserve">H100/H200/A100 class</x:t>
        </x:is>
      </x:c>
      <x:c r="G490" s="5" t="str">
        <x:f>IFERROR(INDEX('02x_Accelerator_Catalog'!$C$2:$C$11,MATCH(F490,'02x_Accelerator_Catalog'!$B$2:$B$11,0)),"purpose_or_unbenchmarked")</x:f>
        <x:v>h200_reference</x:v>
      </x:c>
      <x:c r="H490" s="28" t="n">
        <x:f>SUMIFS('02c_AI_CSP_Normalized'!$N$2:$N$305,'02c_AI_CSP_Normalized'!$B$2:$B$305,B490,'02c_AI_CSP_Normalized'!$C$2:$C$305,C490,'02c_AI_CSP_Normalized'!$D$2:$D$305,D490,'02c_AI_CSP_Normalized'!$E$2:$E$305,E490)</x:f>
        <x:v>499.28876519923256</x:v>
      </x:c>
      <x:c r="I490" s="6" t="n">
        <x:f>SUMIFS('02b_CSP_Accelerator_Mix'!$H$2:$H$573,'02b_CSP_Accelerator_Mix'!$B$2:$B$573,B490,'02b_CSP_Accelerator_Mix'!$C$2:$C$573,E490,'02b_CSP_Accelerator_Mix'!$D$2:$D$573,D490,'02b_CSP_Accelerator_Mix'!$E$2:$E$573,F490)</x:f>
        <x:v>0.1</x:v>
      </x:c>
      <x:c r="J490" s="28" t="n">
        <x:f>H490*I490</x:f>
        <x:v>49.92887651992326</x:v>
      </x:c>
      <x:c r="K490" s="8" t="n">
        <x:f>IFERROR(INDEX('02x_Accelerator_Catalog'!$D$2:$D$11,MATCH(F490,'02x_Accelerator_Catalog'!$B$2:$B$11,0)),"")</x:f>
        <x:v>1.73</x:v>
      </x:c>
      <x:c r="L490" s="7" t="n">
        <x:f>IF(K490&gt;0,J490*1000/K490,"")</x:f>
        <x:v>28860.622265851594</x:v>
      </x:c>
      <x:c r="M490" s="5" t="inlineStr">
        <x:is>
          <x:t xml:space="preserve">legacy_company_gpu_mix_fallback</x:t>
        </x:is>
      </x:c>
      <x:c r="N490" s="5" t="inlineStr">
        <x:is>
          <x:t xml:space="preserve">Extensible long-format output: add a new accelerator row in 02b and map it in 02x_Accelerator_Catalog to extend this table.</x:t>
        </x:is>
      </x:c>
    </x:row>
    <x:row r="491">
      <x:c r="A491" s="5" t="str">
        <x:f>B491&amp;"|"&amp;C491&amp;"|"&amp;D491&amp;"|"&amp;E491&amp;"|"&amp;F491</x:f>
        <x:v>Grid-Constrained / Efficiency-Upside|OpenAI|2030|Softbank|B200/B300 class</x:v>
      </x:c>
      <x:c r="B491" s="5" t="inlineStr">
        <x:is>
          <x:t xml:space="preserve">Grid-Constrained / Efficiency-Upside</x:t>
        </x:is>
      </x:c>
      <x:c r="C491" s="5" t="inlineStr">
        <x:is>
          <x:t xml:space="preserve">OpenAI</x:t>
        </x:is>
      </x:c>
      <x:c r="D491" s="5" t="n">
        <x:v>2030</x:v>
      </x:c>
      <x:c r="E491" s="5" t="inlineStr">
        <x:is>
          <x:t xml:space="preserve">Softbank</x:t>
        </x:is>
      </x:c>
      <x:c r="F491" s="5" t="inlineStr">
        <x:is>
          <x:t xml:space="preserve">B200/B300 class</x:t>
        </x:is>
      </x:c>
      <x:c r="G491" s="5" t="str">
        <x:f>IFERROR(INDEX('02x_Accelerator_Catalog'!$C$2:$C$11,MATCH(F491,'02x_Accelerator_Catalog'!$B$2:$B$11,0)),"purpose_or_unbenchmarked")</x:f>
        <x:v>b200_reference</x:v>
      </x:c>
      <x:c r="H491" s="28" t="n">
        <x:f>SUMIFS('02c_AI_CSP_Normalized'!$N$2:$N$305,'02c_AI_CSP_Normalized'!$B$2:$B$305,B491,'02c_AI_CSP_Normalized'!$C$2:$C$305,C491,'02c_AI_CSP_Normalized'!$D$2:$D$305,D491,'02c_AI_CSP_Normalized'!$E$2:$E$305,E491)</x:f>
        <x:v>290.48096979623614</x:v>
      </x:c>
      <x:c r="I491" s="6" t="n">
        <x:f>SUMIFS('02b_CSP_Accelerator_Mix'!$H$2:$H$573,'02b_CSP_Accelerator_Mix'!$B$2:$B$573,B491,'02b_CSP_Accelerator_Mix'!$C$2:$C$573,E491,'02b_CSP_Accelerator_Mix'!$D$2:$D$573,D491,'02b_CSP_Accelerator_Mix'!$E$2:$E$573,F491)</x:f>
        <x:v>0.35</x:v>
      </x:c>
      <x:c r="J491" s="28" t="n">
        <x:f>H491*I491</x:f>
        <x:v>101.66833942868264</x:v>
      </x:c>
      <x:c r="K491" s="8" t="n">
        <x:f>IFERROR(INDEX('02x_Accelerator_Catalog'!$D$2:$D$11,MATCH(F491,'02x_Accelerator_Catalog'!$B$2:$B$11,0)),"")</x:f>
        <x:v>2.17</x:v>
      </x:c>
      <x:c r="L491" s="7" t="n">
        <x:f>IF(K491&gt;0,J491*1000/K491,"")</x:f>
        <x:v>46851.76932197357</x:v>
      </x:c>
      <x:c r="M491" s="5" t="inlineStr">
        <x:is>
          <x:t xml:space="preserve">legacy_company_gpu_mix_fallback</x:t>
        </x:is>
      </x:c>
      <x:c r="N491" s="5" t="inlineStr">
        <x:is>
          <x:t xml:space="preserve">Extensible long-format output: add a new accelerator row in 02b and map it in 02x_Accelerator_Catalog to extend this table.</x:t>
        </x:is>
      </x:c>
    </x:row>
    <x:row r="492">
      <x:c r="A492" s="5" t="str">
        <x:f>B492&amp;"|"&amp;C492&amp;"|"&amp;D492&amp;"|"&amp;E492&amp;"|"&amp;F492</x:f>
        <x:v>Grid-Constrained / Efficiency-Upside|OpenAI|2030|Softbank|GB200/GB300 class</x:v>
      </x:c>
      <x:c r="B492" s="5" t="inlineStr">
        <x:is>
          <x:t xml:space="preserve">Grid-Constrained / Efficiency-Upside</x:t>
        </x:is>
      </x:c>
      <x:c r="C492" s="5" t="inlineStr">
        <x:is>
          <x:t xml:space="preserve">OpenAI</x:t>
        </x:is>
      </x:c>
      <x:c r="D492" s="5" t="n">
        <x:v>2030</x:v>
      </x:c>
      <x:c r="E492" s="5" t="inlineStr">
        <x:is>
          <x:t xml:space="preserve">Softbank</x:t>
        </x:is>
      </x:c>
      <x:c r="F492" s="5" t="inlineStr">
        <x:is>
          <x:t xml:space="preserve">GB200/GB300 class</x:t>
        </x:is>
      </x:c>
      <x:c r="G492" s="5" t="str">
        <x:f>IFERROR(INDEX('02x_Accelerator_Catalog'!$C$2:$C$11,MATCH(F492,'02x_Accelerator_Catalog'!$B$2:$B$11,0)),"purpose_or_unbenchmarked")</x:f>
        <x:v>gb200_reference</x:v>
      </x:c>
      <x:c r="H492" s="28" t="n">
        <x:f>SUMIFS('02c_AI_CSP_Normalized'!$N$2:$N$305,'02c_AI_CSP_Normalized'!$B$2:$B$305,B492,'02c_AI_CSP_Normalized'!$C$2:$C$305,C492,'02c_AI_CSP_Normalized'!$D$2:$D$305,D492,'02c_AI_CSP_Normalized'!$E$2:$E$305,E492)</x:f>
        <x:v>290.48096979623614</x:v>
      </x:c>
      <x:c r="I492" s="6" t="n">
        <x:f>SUMIFS('02b_CSP_Accelerator_Mix'!$H$2:$H$573,'02b_CSP_Accelerator_Mix'!$B$2:$B$573,B492,'02b_CSP_Accelerator_Mix'!$C$2:$C$573,E492,'02b_CSP_Accelerator_Mix'!$D$2:$D$573,D492,'02b_CSP_Accelerator_Mix'!$E$2:$E$573,F492)</x:f>
        <x:v>0.55</x:v>
      </x:c>
      <x:c r="J492" s="28" t="n">
        <x:f>H492*I492</x:f>
        <x:v>159.7645333879299</x:v>
      </x:c>
      <x:c r="K492" s="8" t="n">
        <x:f>IFERROR(INDEX('02x_Accelerator_Catalog'!$D$2:$D$11,MATCH(F492,'02x_Accelerator_Catalog'!$B$2:$B$11,0)),"")</x:f>
        <x:v>2.1</x:v>
      </x:c>
      <x:c r="L492" s="7" t="n">
        <x:f>IF(K492&gt;0,J492*1000/K492,"")</x:f>
        <x:v>76078.34923234757</x:v>
      </x:c>
      <x:c r="M492" s="5" t="inlineStr">
        <x:is>
          <x:t xml:space="preserve">legacy_company_gpu_mix_fallback</x:t>
        </x:is>
      </x:c>
      <x:c r="N492" s="5" t="inlineStr">
        <x:is>
          <x:t xml:space="preserve">Extensible long-format output: add a new accelerator row in 02b and map it in 02x_Accelerator_Catalog to extend this table.</x:t>
        </x:is>
      </x:c>
    </x:row>
    <x:row r="493">
      <x:c r="A493" s="5" t="str">
        <x:f>B493&amp;"|"&amp;C493&amp;"|"&amp;D493&amp;"|"&amp;E493&amp;"|"&amp;F493</x:f>
        <x:v>Grid-Constrained / Efficiency-Upside|OpenAI|2030|Softbank|H100/H200/A100 class</x:v>
      </x:c>
      <x:c r="B493" s="5" t="inlineStr">
        <x:is>
          <x:t xml:space="preserve">Grid-Constrained / Efficiency-Upside</x:t>
        </x:is>
      </x:c>
      <x:c r="C493" s="5" t="inlineStr">
        <x:is>
          <x:t xml:space="preserve">OpenAI</x:t>
        </x:is>
      </x:c>
      <x:c r="D493" s="5" t="n">
        <x:v>2030</x:v>
      </x:c>
      <x:c r="E493" s="5" t="inlineStr">
        <x:is>
          <x:t xml:space="preserve">Softbank</x:t>
        </x:is>
      </x:c>
      <x:c r="F493" s="5" t="inlineStr">
        <x:is>
          <x:t xml:space="preserve">H100/H200/A100 class</x:t>
        </x:is>
      </x:c>
      <x:c r="G493" s="5" t="str">
        <x:f>IFERROR(INDEX('02x_Accelerator_Catalog'!$C$2:$C$11,MATCH(F493,'02x_Accelerator_Catalog'!$B$2:$B$11,0)),"purpose_or_unbenchmarked")</x:f>
        <x:v>h200_reference</x:v>
      </x:c>
      <x:c r="H493" s="28" t="n">
        <x:f>SUMIFS('02c_AI_CSP_Normalized'!$N$2:$N$305,'02c_AI_CSP_Normalized'!$B$2:$B$305,B493,'02c_AI_CSP_Normalized'!$C$2:$C$305,C493,'02c_AI_CSP_Normalized'!$D$2:$D$305,D493,'02c_AI_CSP_Normalized'!$E$2:$E$305,E493)</x:f>
        <x:v>290.48096979623614</x:v>
      </x:c>
      <x:c r="I493" s="6" t="n">
        <x:f>SUMIFS('02b_CSP_Accelerator_Mix'!$H$2:$H$573,'02b_CSP_Accelerator_Mix'!$B$2:$B$573,B493,'02b_CSP_Accelerator_Mix'!$C$2:$C$573,E493,'02b_CSP_Accelerator_Mix'!$D$2:$D$573,D493,'02b_CSP_Accelerator_Mix'!$E$2:$E$573,F493)</x:f>
        <x:v>0.1</x:v>
      </x:c>
      <x:c r="J493" s="28" t="n">
        <x:f>H493*I493</x:f>
        <x:v>29.048096979623615</x:v>
      </x:c>
      <x:c r="K493" s="8" t="n">
        <x:f>IFERROR(INDEX('02x_Accelerator_Catalog'!$D$2:$D$11,MATCH(F493,'02x_Accelerator_Catalog'!$B$2:$B$11,0)),"")</x:f>
        <x:v>1.73</x:v>
      </x:c>
      <x:c r="L493" s="7" t="n">
        <x:f>IF(K493&gt;0,J493*1000/K493,"")</x:f>
        <x:v>16790.80750267261</x:v>
      </x:c>
      <x:c r="M493" s="5" t="inlineStr">
        <x:is>
          <x:t xml:space="preserve">legacy_company_gpu_mix_fallback</x:t>
        </x:is>
      </x:c>
      <x:c r="N493" s="5" t="inlineStr">
        <x:is>
          <x:t xml:space="preserve">Extensible long-format output: add a new accelerator row in 02b and map it in 02x_Accelerator_Catalog to extend this table.</x:t>
        </x:is>
      </x:c>
    </x:row>
    <x:row r="494">
      <x:c r="A494" s="5" t="str">
        <x:f>B494&amp;"|"&amp;C494&amp;"|"&amp;D494&amp;"|"&amp;E494&amp;"|"&amp;F494</x:f>
        <x:v>Bear|xAI|2026|SpaceXAI|B200/B300 class</x:v>
      </x:c>
      <x:c r="B494" s="5" t="inlineStr">
        <x:is>
          <x:t xml:space="preserve">Bear</x:t>
        </x:is>
      </x:c>
      <x:c r="C494" s="5" t="inlineStr">
        <x:is>
          <x:t xml:space="preserve">xAI</x:t>
        </x:is>
      </x:c>
      <x:c r="D494" s="5" t="n">
        <x:v>2026</x:v>
      </x:c>
      <x:c r="E494" s="5" t="inlineStr">
        <x:is>
          <x:t xml:space="preserve">SpaceXAI</x:t>
        </x:is>
      </x:c>
      <x:c r="F494" s="5" t="inlineStr">
        <x:is>
          <x:t xml:space="preserve">B200/B300 class</x:t>
        </x:is>
      </x:c>
      <x:c r="G494" s="5" t="str">
        <x:f>IFERROR(INDEX('02x_Accelerator_Catalog'!$C$2:$C$11,MATCH(F494,'02x_Accelerator_Catalog'!$B$2:$B$11,0)),"purpose_or_unbenchmarked")</x:f>
        <x:v>b200_reference</x:v>
      </x:c>
      <x:c r="H494" s="28" t="n">
        <x:f>SUMIFS('02c_AI_CSP_Normalized'!$N$2:$N$305,'02c_AI_CSP_Normalized'!$B$2:$B$305,B494,'02c_AI_CSP_Normalized'!$C$2:$C$305,C494,'02c_AI_CSP_Normalized'!$D$2:$D$305,D494,'02c_AI_CSP_Normalized'!$E$2:$E$305,E494)</x:f>
        <x:v>81.20286885245902</x:v>
      </x:c>
      <x:c r="I494" s="6" t="n">
        <x:f>SUMIFS('02b_CSP_Accelerator_Mix'!$H$2:$H$573,'02b_CSP_Accelerator_Mix'!$B$2:$B$573,B494,'02b_CSP_Accelerator_Mix'!$C$2:$C$573,E494,'02b_CSP_Accelerator_Mix'!$D$2:$D$573,D494,'02b_CSP_Accelerator_Mix'!$E$2:$E$573,F494)</x:f>
        <x:v>0.70588235</x:v>
      </x:c>
      <x:c r="J494" s="28" t="n">
        <x:f>H494*I494</x:f>
        <x:v>57.319671892315576</x:v>
      </x:c>
      <x:c r="K494" s="8" t="n">
        <x:f>IFERROR(INDEX('02x_Accelerator_Catalog'!$D$2:$D$11,MATCH(F494,'02x_Accelerator_Catalog'!$B$2:$B$11,0)),"")</x:f>
        <x:v>2.17</x:v>
      </x:c>
      <x:c r="L494" s="7" t="n">
        <x:f>IF(K494&gt;0,J494*1000/K494,"")</x:f>
        <x:v>26414.595342080913</x:v>
      </x:c>
      <x:c r="M494" s="5" t="inlineStr">
        <x:is>
          <x:t xml:space="preserve">epoch_csp_chip_quantity_latest</x:t>
        </x:is>
      </x:c>
      <x:c r="N494" s="5" t="inlineStr">
        <x:is>
          <x:t xml:space="preserve">Extensible long-format output: add a new accelerator row in 02b and map it in 02x_Accelerator_Catalog to extend this table.</x:t>
        </x:is>
      </x:c>
    </x:row>
    <x:row r="495">
      <x:c r="A495" s="5" t="str">
        <x:f>B495&amp;"|"&amp;C495&amp;"|"&amp;D495&amp;"|"&amp;E495&amp;"|"&amp;F495</x:f>
        <x:v>Bear|xAI|2026|SpaceXAI|H100/H200/A100 class</x:v>
      </x:c>
      <x:c r="B495" s="5" t="inlineStr">
        <x:is>
          <x:t xml:space="preserve">Bear</x:t>
        </x:is>
      </x:c>
      <x:c r="C495" s="5" t="inlineStr">
        <x:is>
          <x:t xml:space="preserve">xAI</x:t>
        </x:is>
      </x:c>
      <x:c r="D495" s="5" t="n">
        <x:v>2026</x:v>
      </x:c>
      <x:c r="E495" s="5" t="inlineStr">
        <x:is>
          <x:t xml:space="preserve">SpaceXAI</x:t>
        </x:is>
      </x:c>
      <x:c r="F495" s="5" t="inlineStr">
        <x:is>
          <x:t xml:space="preserve">H100/H200/A100 class</x:t>
        </x:is>
      </x:c>
      <x:c r="G495" s="5" t="str">
        <x:f>IFERROR(INDEX('02x_Accelerator_Catalog'!$C$2:$C$11,MATCH(F495,'02x_Accelerator_Catalog'!$B$2:$B$11,0)),"purpose_or_unbenchmarked")</x:f>
        <x:v>h200_reference</x:v>
      </x:c>
      <x:c r="H495" s="28" t="n">
        <x:f>SUMIFS('02c_AI_CSP_Normalized'!$N$2:$N$305,'02c_AI_CSP_Normalized'!$B$2:$B$305,B495,'02c_AI_CSP_Normalized'!$C$2:$C$305,C495,'02c_AI_CSP_Normalized'!$D$2:$D$305,D495,'02c_AI_CSP_Normalized'!$E$2:$E$305,E495)</x:f>
        <x:v>81.20286885245902</x:v>
      </x:c>
      <x:c r="I495" s="6" t="n">
        <x:f>SUMIFS('02b_CSP_Accelerator_Mix'!$H$2:$H$573,'02b_CSP_Accelerator_Mix'!$B$2:$B$573,B495,'02b_CSP_Accelerator_Mix'!$C$2:$C$573,E495,'02b_CSP_Accelerator_Mix'!$D$2:$D$573,D495,'02b_CSP_Accelerator_Mix'!$E$2:$E$573,F495)</x:f>
        <x:v>0.29411765</x:v>
      </x:c>
      <x:c r="J495" s="28" t="n">
        <x:f>H495*I495</x:f>
        <x:v>23.883196960143444</x:v>
      </x:c>
      <x:c r="K495" s="8" t="n">
        <x:f>IFERROR(INDEX('02x_Accelerator_Catalog'!$D$2:$D$11,MATCH(F495,'02x_Accelerator_Catalog'!$B$2:$B$11,0)),"")</x:f>
        <x:v>1.73</x:v>
      </x:c>
      <x:c r="L495" s="7" t="n">
        <x:f>IF(K495&gt;0,J495*1000/K495,"")</x:f>
        <x:v>13805.316161932626</x:v>
      </x:c>
      <x:c r="M495" s="5" t="inlineStr">
        <x:is>
          <x:t xml:space="preserve">epoch_csp_chip_quantity_latest</x:t>
        </x:is>
      </x:c>
      <x:c r="N495" s="5" t="inlineStr">
        <x:is>
          <x:t xml:space="preserve">Extensible long-format output: add a new accelerator row in 02b and map it in 02x_Accelerator_Catalog to extend this table.</x:t>
        </x:is>
      </x:c>
    </x:row>
    <x:row r="496">
      <x:c r="A496" s="5" t="str">
        <x:f>B496&amp;"|"&amp;C496&amp;"|"&amp;D496&amp;"|"&amp;E496&amp;"|"&amp;F496</x:f>
        <x:v>Base|xAI|2026|SpaceXAI|B200/B300 class</x:v>
      </x:c>
      <x:c r="B496" s="5" t="inlineStr">
        <x:is>
          <x:t xml:space="preserve">Base</x:t>
        </x:is>
      </x:c>
      <x:c r="C496" s="5" t="inlineStr">
        <x:is>
          <x:t xml:space="preserve">xAI</x:t>
        </x:is>
      </x:c>
      <x:c r="D496" s="5" t="n">
        <x:v>2026</x:v>
      </x:c>
      <x:c r="E496" s="5" t="inlineStr">
        <x:is>
          <x:t xml:space="preserve">SpaceXAI</x:t>
        </x:is>
      </x:c>
      <x:c r="F496" s="5" t="inlineStr">
        <x:is>
          <x:t xml:space="preserve">B200/B300 class</x:t>
        </x:is>
      </x:c>
      <x:c r="G496" s="5" t="str">
        <x:f>IFERROR(INDEX('02x_Accelerator_Catalog'!$C$2:$C$11,MATCH(F496,'02x_Accelerator_Catalog'!$B$2:$B$11,0)),"purpose_or_unbenchmarked")</x:f>
        <x:v>b200_reference</x:v>
      </x:c>
      <x:c r="H496" s="28" t="n">
        <x:f>SUMIFS('02c_AI_CSP_Normalized'!$N$2:$N$305,'02c_AI_CSP_Normalized'!$B$2:$B$305,B496,'02c_AI_CSP_Normalized'!$C$2:$C$305,C496,'02c_AI_CSP_Normalized'!$D$2:$D$305,D496,'02c_AI_CSP_Normalized'!$E$2:$E$305,E496)</x:f>
        <x:v>109.73360655737704</x:v>
      </x:c>
      <x:c r="I496" s="6" t="n">
        <x:f>SUMIFS('02b_CSP_Accelerator_Mix'!$H$2:$H$573,'02b_CSP_Accelerator_Mix'!$B$2:$B$573,B496,'02b_CSP_Accelerator_Mix'!$C$2:$C$573,E496,'02b_CSP_Accelerator_Mix'!$D$2:$D$573,D496,'02b_CSP_Accelerator_Mix'!$E$2:$E$573,F496)</x:f>
        <x:v>0.70588235</x:v>
      </x:c>
      <x:c r="J496" s="28" t="n">
        <x:f>H496*I496</x:f>
        <x:v>77.45901607069672</x:v>
      </x:c>
      <x:c r="K496" s="8" t="n">
        <x:f>IFERROR(INDEX('02x_Accelerator_Catalog'!$D$2:$D$11,MATCH(F496,'02x_Accelerator_Catalog'!$B$2:$B$11,0)),"")</x:f>
        <x:v>2.17</x:v>
      </x:c>
      <x:c r="L496" s="7" t="n">
        <x:f>IF(K496&gt;0,J496*1000/K496,"")</x:f>
        <x:v>35695.399110920145</x:v>
      </x:c>
      <x:c r="M496" s="5" t="inlineStr">
        <x:is>
          <x:t xml:space="preserve">epoch_csp_chip_quantity_latest</x:t>
        </x:is>
      </x:c>
      <x:c r="N496" s="5" t="inlineStr">
        <x:is>
          <x:t xml:space="preserve">Extensible long-format output: add a new accelerator row in 02b and map it in 02x_Accelerator_Catalog to extend this table.</x:t>
        </x:is>
      </x:c>
    </x:row>
    <x:row r="497">
      <x:c r="A497" s="5" t="str">
        <x:f>B497&amp;"|"&amp;C497&amp;"|"&amp;D497&amp;"|"&amp;E497&amp;"|"&amp;F497</x:f>
        <x:v>Base|xAI|2026|SpaceXAI|H100/H200/A100 class</x:v>
      </x:c>
      <x:c r="B497" s="5" t="inlineStr">
        <x:is>
          <x:t xml:space="preserve">Base</x:t>
        </x:is>
      </x:c>
      <x:c r="C497" s="5" t="inlineStr">
        <x:is>
          <x:t xml:space="preserve">xAI</x:t>
        </x:is>
      </x:c>
      <x:c r="D497" s="5" t="n">
        <x:v>2026</x:v>
      </x:c>
      <x:c r="E497" s="5" t="inlineStr">
        <x:is>
          <x:t xml:space="preserve">SpaceXAI</x:t>
        </x:is>
      </x:c>
      <x:c r="F497" s="5" t="inlineStr">
        <x:is>
          <x:t xml:space="preserve">H100/H200/A100 class</x:t>
        </x:is>
      </x:c>
      <x:c r="G497" s="5" t="str">
        <x:f>IFERROR(INDEX('02x_Accelerator_Catalog'!$C$2:$C$11,MATCH(F497,'02x_Accelerator_Catalog'!$B$2:$B$11,0)),"purpose_or_unbenchmarked")</x:f>
        <x:v>h200_reference</x:v>
      </x:c>
      <x:c r="H497" s="28" t="n">
        <x:f>SUMIFS('02c_AI_CSP_Normalized'!$N$2:$N$305,'02c_AI_CSP_Normalized'!$B$2:$B$305,B497,'02c_AI_CSP_Normalized'!$C$2:$C$305,C497,'02c_AI_CSP_Normalized'!$D$2:$D$305,D497,'02c_AI_CSP_Normalized'!$E$2:$E$305,E497)</x:f>
        <x:v>109.73360655737704</x:v>
      </x:c>
      <x:c r="I497" s="6" t="n">
        <x:f>SUMIFS('02b_CSP_Accelerator_Mix'!$H$2:$H$573,'02b_CSP_Accelerator_Mix'!$B$2:$B$573,B497,'02b_CSP_Accelerator_Mix'!$C$2:$C$573,E497,'02b_CSP_Accelerator_Mix'!$D$2:$D$573,D497,'02b_CSP_Accelerator_Mix'!$E$2:$E$573,F497)</x:f>
        <x:v>0.29411765</x:v>
      </x:c>
      <x:c r="J497" s="28" t="n">
        <x:f>H497*I497</x:f>
        <x:v>32.274590486680324</x:v>
      </x:c>
      <x:c r="K497" s="8" t="n">
        <x:f>IFERROR(INDEX('02x_Accelerator_Catalog'!$D$2:$D$11,MATCH(F497,'02x_Accelerator_Catalog'!$B$2:$B$11,0)),"")</x:f>
        <x:v>1.73</x:v>
      </x:c>
      <x:c r="L497" s="7" t="n">
        <x:f>IF(K497&gt;0,J497*1000/K497,"")</x:f>
        <x:v>18655.832651260305</x:v>
      </x:c>
      <x:c r="M497" s="5" t="inlineStr">
        <x:is>
          <x:t xml:space="preserve">epoch_csp_chip_quantity_latest</x:t>
        </x:is>
      </x:c>
      <x:c r="N497" s="5" t="inlineStr">
        <x:is>
          <x:t xml:space="preserve">Extensible long-format output: add a new accelerator row in 02b and map it in 02x_Accelerator_Catalog to extend this table.</x:t>
        </x:is>
      </x:c>
    </x:row>
    <x:row r="498">
      <x:c r="A498" s="5" t="str">
        <x:f>B498&amp;"|"&amp;C498&amp;"|"&amp;D498&amp;"|"&amp;E498&amp;"|"&amp;F498</x:f>
        <x:v>Bull|xAI|2026|SpaceXAI|B200/B300 class</x:v>
      </x:c>
      <x:c r="B498" s="5" t="inlineStr">
        <x:is>
          <x:t xml:space="preserve">Bull</x:t>
        </x:is>
      </x:c>
      <x:c r="C498" s="5" t="inlineStr">
        <x:is>
          <x:t xml:space="preserve">xAI</x:t>
        </x:is>
      </x:c>
      <x:c r="D498" s="5" t="n">
        <x:v>2026</x:v>
      </x:c>
      <x:c r="E498" s="5" t="inlineStr">
        <x:is>
          <x:t xml:space="preserve">SpaceXAI</x:t>
        </x:is>
      </x:c>
      <x:c r="F498" s="5" t="inlineStr">
        <x:is>
          <x:t xml:space="preserve">B200/B300 class</x:t>
        </x:is>
      </x:c>
      <x:c r="G498" s="5" t="str">
        <x:f>IFERROR(INDEX('02x_Accelerator_Catalog'!$C$2:$C$11,MATCH(F498,'02x_Accelerator_Catalog'!$B$2:$B$11,0)),"purpose_or_unbenchmarked")</x:f>
        <x:v>b200_reference</x:v>
      </x:c>
      <x:c r="H498" s="28" t="n">
        <x:f>SUMIFS('02c_AI_CSP_Normalized'!$N$2:$N$305,'02c_AI_CSP_Normalized'!$B$2:$B$305,B498,'02c_AI_CSP_Normalized'!$C$2:$C$305,C498,'02c_AI_CSP_Normalized'!$D$2:$D$305,D498,'02c_AI_CSP_Normalized'!$E$2:$E$305,E498)</x:f>
        <x:v>127.84836065573768</x:v>
      </x:c>
      <x:c r="I498" s="6" t="n">
        <x:f>SUMIFS('02b_CSP_Accelerator_Mix'!$H$2:$H$573,'02b_CSP_Accelerator_Mix'!$B$2:$B$573,B498,'02b_CSP_Accelerator_Mix'!$C$2:$C$573,E498,'02b_CSP_Accelerator_Mix'!$D$2:$D$573,D498,'02b_CSP_Accelerator_Mix'!$E$2:$E$573,F498)</x:f>
        <x:v>0.70588235</x:v>
      </x:c>
      <x:c r="J498" s="28" t="n">
        <x:f>H498*I498</x:f>
        <x:v>90.24590126331965</x:v>
      </x:c>
      <x:c r="K498" s="8" t="n">
        <x:f>IFERROR(INDEX('02x_Accelerator_Catalog'!$D$2:$D$11,MATCH(F498,'02x_Accelerator_Catalog'!$B$2:$B$11,0)),"")</x:f>
        <x:v>2.17</x:v>
      </x:c>
      <x:c r="L498" s="7" t="n">
        <x:f>IF(K498&gt;0,J498*1000/K498,"")</x:f>
        <x:v>41587.97293240537</x:v>
      </x:c>
      <x:c r="M498" s="5" t="inlineStr">
        <x:is>
          <x:t xml:space="preserve">epoch_csp_chip_quantity_latest</x:t>
        </x:is>
      </x:c>
      <x:c r="N498" s="5" t="inlineStr">
        <x:is>
          <x:t xml:space="preserve">Extensible long-format output: add a new accelerator row in 02b and map it in 02x_Accelerator_Catalog to extend this table.</x:t>
        </x:is>
      </x:c>
    </x:row>
    <x:row r="499">
      <x:c r="A499" s="5" t="str">
        <x:f>B499&amp;"|"&amp;C499&amp;"|"&amp;D499&amp;"|"&amp;E499&amp;"|"&amp;F499</x:f>
        <x:v>Bull|xAI|2026|SpaceXAI|H100/H200/A100 class</x:v>
      </x:c>
      <x:c r="B499" s="5" t="inlineStr">
        <x:is>
          <x:t xml:space="preserve">Bull</x:t>
        </x:is>
      </x:c>
      <x:c r="C499" s="5" t="inlineStr">
        <x:is>
          <x:t xml:space="preserve">xAI</x:t>
        </x:is>
      </x:c>
      <x:c r="D499" s="5" t="n">
        <x:v>2026</x:v>
      </x:c>
      <x:c r="E499" s="5" t="inlineStr">
        <x:is>
          <x:t xml:space="preserve">SpaceXAI</x:t>
        </x:is>
      </x:c>
      <x:c r="F499" s="5" t="inlineStr">
        <x:is>
          <x:t xml:space="preserve">H100/H200/A100 class</x:t>
        </x:is>
      </x:c>
      <x:c r="G499" s="5" t="str">
        <x:f>IFERROR(INDEX('02x_Accelerator_Catalog'!$C$2:$C$11,MATCH(F499,'02x_Accelerator_Catalog'!$B$2:$B$11,0)),"purpose_or_unbenchmarked")</x:f>
        <x:v>h200_reference</x:v>
      </x:c>
      <x:c r="H499" s="28" t="n">
        <x:f>SUMIFS('02c_AI_CSP_Normalized'!$N$2:$N$305,'02c_AI_CSP_Normalized'!$B$2:$B$305,B499,'02c_AI_CSP_Normalized'!$C$2:$C$305,C499,'02c_AI_CSP_Normalized'!$D$2:$D$305,D499,'02c_AI_CSP_Normalized'!$E$2:$E$305,E499)</x:f>
        <x:v>127.84836065573768</x:v>
      </x:c>
      <x:c r="I499" s="6" t="n">
        <x:f>SUMIFS('02b_CSP_Accelerator_Mix'!$H$2:$H$573,'02b_CSP_Accelerator_Mix'!$B$2:$B$573,B499,'02b_CSP_Accelerator_Mix'!$C$2:$C$573,E499,'02b_CSP_Accelerator_Mix'!$D$2:$D$573,D499,'02b_CSP_Accelerator_Mix'!$E$2:$E$573,F499)</x:f>
        <x:v>0.29411765</x:v>
      </x:c>
      <x:c r="J499" s="28" t="n">
        <x:f>H499*I499</x:f>
        <x:v>37.60245939241803</x:v>
      </x:c>
      <x:c r="K499" s="8" t="n">
        <x:f>IFERROR(INDEX('02x_Accelerator_Catalog'!$D$2:$D$11,MATCH(F499,'02x_Accelerator_Catalog'!$B$2:$B$11,0)),"")</x:f>
        <x:v>1.73</x:v>
      </x:c>
      <x:c r="L499" s="7" t="n">
        <x:f>IF(K499&gt;0,J499*1000/K499,"")</x:f>
        <x:v>21735.52566035724</x:v>
      </x:c>
      <x:c r="M499" s="5" t="inlineStr">
        <x:is>
          <x:t xml:space="preserve">epoch_csp_chip_quantity_latest</x:t>
        </x:is>
      </x:c>
      <x:c r="N499" s="5" t="inlineStr">
        <x:is>
          <x:t xml:space="preserve">Extensible long-format output: add a new accelerator row in 02b and map it in 02x_Accelerator_Catalog to extend this table.</x:t>
        </x:is>
      </x:c>
    </x:row>
    <x:row r="500">
      <x:c r="A500" s="5" t="str">
        <x:f>B500&amp;"|"&amp;C500&amp;"|"&amp;D500&amp;"|"&amp;E500&amp;"|"&amp;F500</x:f>
        <x:v>Grid-Constrained / Efficiency-Upside|xAI|2026|SpaceXAI|B200/B300 class</x:v>
      </x:c>
      <x:c r="B500" s="5" t="inlineStr">
        <x:is>
          <x:t xml:space="preserve">Grid-Constrained / Efficiency-Upside</x:t>
        </x:is>
      </x:c>
      <x:c r="C500" s="5" t="inlineStr">
        <x:is>
          <x:t xml:space="preserve">xAI</x:t>
        </x:is>
      </x:c>
      <x:c r="D500" s="5" t="n">
        <x:v>2026</x:v>
      </x:c>
      <x:c r="E500" s="5" t="inlineStr">
        <x:is>
          <x:t xml:space="preserve">SpaceXAI</x:t>
        </x:is>
      </x:c>
      <x:c r="F500" s="5" t="inlineStr">
        <x:is>
          <x:t xml:space="preserve">B200/B300 class</x:t>
        </x:is>
      </x:c>
      <x:c r="G500" s="5" t="str">
        <x:f>IFERROR(INDEX('02x_Accelerator_Catalog'!$C$2:$C$11,MATCH(F500,'02x_Accelerator_Catalog'!$B$2:$B$11,0)),"purpose_or_unbenchmarked")</x:f>
        <x:v>b200_reference</x:v>
      </x:c>
      <x:c r="H500" s="28" t="n">
        <x:f>SUMIFS('02c_AI_CSP_Normalized'!$N$2:$N$305,'02c_AI_CSP_Normalized'!$B$2:$B$305,B500,'02c_AI_CSP_Normalized'!$C$2:$C$305,C500,'02c_AI_CSP_Normalized'!$D$2:$D$305,D500,'02c_AI_CSP_Normalized'!$E$2:$E$305,E500)</x:f>
        <x:v>100.85737704918033</x:v>
      </x:c>
      <x:c r="I500" s="6" t="n">
        <x:f>SUMIFS('02b_CSP_Accelerator_Mix'!$H$2:$H$573,'02b_CSP_Accelerator_Mix'!$B$2:$B$573,B500,'02b_CSP_Accelerator_Mix'!$C$2:$C$573,E500,'02b_CSP_Accelerator_Mix'!$D$2:$D$573,D500,'02b_CSP_Accelerator_Mix'!$E$2:$E$573,F500)</x:f>
        <x:v>0.70588235</x:v>
      </x:c>
      <x:c r="J500" s="28" t="n">
        <x:f>H500*I500</x:f>
        <x:v>71.19344232631147</x:v>
      </x:c>
      <x:c r="K500" s="8" t="n">
        <x:f>IFERROR(INDEX('02x_Accelerator_Catalog'!$D$2:$D$11,MATCH(F500,'02x_Accelerator_Catalog'!$B$2:$B$11,0)),"")</x:f>
        <x:v>2.17</x:v>
      </x:c>
      <x:c r="L500" s="7" t="n">
        <x:f>IF(K500&gt;0,J500*1000/K500,"")</x:f>
        <x:v>32808.03793839239</x:v>
      </x:c>
      <x:c r="M500" s="5" t="inlineStr">
        <x:is>
          <x:t xml:space="preserve">epoch_csp_chip_quantity_latest</x:t>
        </x:is>
      </x:c>
      <x:c r="N500" s="5" t="inlineStr">
        <x:is>
          <x:t xml:space="preserve">Extensible long-format output: add a new accelerator row in 02b and map it in 02x_Accelerator_Catalog to extend this table.</x:t>
        </x:is>
      </x:c>
    </x:row>
    <x:row r="501">
      <x:c r="A501" s="5" t="str">
        <x:f>B501&amp;"|"&amp;C501&amp;"|"&amp;D501&amp;"|"&amp;E501&amp;"|"&amp;F501</x:f>
        <x:v>Grid-Constrained / Efficiency-Upside|xAI|2026|SpaceXAI|H100/H200/A100 class</x:v>
      </x:c>
      <x:c r="B501" s="5" t="inlineStr">
        <x:is>
          <x:t xml:space="preserve">Grid-Constrained / Efficiency-Upside</x:t>
        </x:is>
      </x:c>
      <x:c r="C501" s="5" t="inlineStr">
        <x:is>
          <x:t xml:space="preserve">xAI</x:t>
        </x:is>
      </x:c>
      <x:c r="D501" s="5" t="n">
        <x:v>2026</x:v>
      </x:c>
      <x:c r="E501" s="5" t="inlineStr">
        <x:is>
          <x:t xml:space="preserve">SpaceXAI</x:t>
        </x:is>
      </x:c>
      <x:c r="F501" s="5" t="inlineStr">
        <x:is>
          <x:t xml:space="preserve">H100/H200/A100 class</x:t>
        </x:is>
      </x:c>
      <x:c r="G501" s="5" t="str">
        <x:f>IFERROR(INDEX('02x_Accelerator_Catalog'!$C$2:$C$11,MATCH(F501,'02x_Accelerator_Catalog'!$B$2:$B$11,0)),"purpose_or_unbenchmarked")</x:f>
        <x:v>h200_reference</x:v>
      </x:c>
      <x:c r="H501" s="28" t="n">
        <x:f>SUMIFS('02c_AI_CSP_Normalized'!$N$2:$N$305,'02c_AI_CSP_Normalized'!$B$2:$B$305,B501,'02c_AI_CSP_Normalized'!$C$2:$C$305,C501,'02c_AI_CSP_Normalized'!$D$2:$D$305,D501,'02c_AI_CSP_Normalized'!$E$2:$E$305,E501)</x:f>
        <x:v>100.85737704918033</x:v>
      </x:c>
      <x:c r="I501" s="6" t="n">
        <x:f>SUMIFS('02b_CSP_Accelerator_Mix'!$H$2:$H$573,'02b_CSP_Accelerator_Mix'!$B$2:$B$573,B501,'02b_CSP_Accelerator_Mix'!$C$2:$C$573,E501,'02b_CSP_Accelerator_Mix'!$D$2:$D$573,D501,'02b_CSP_Accelerator_Mix'!$E$2:$E$573,F501)</x:f>
        <x:v>0.29411765</x:v>
      </x:c>
      <x:c r="J501" s="28" t="n">
        <x:f>H501*I501</x:f>
        <x:v>29.663934722868852</x:v>
      </x:c>
      <x:c r="K501" s="8" t="n">
        <x:f>IFERROR(INDEX('02x_Accelerator_Catalog'!$D$2:$D$11,MATCH(F501,'02x_Accelerator_Catalog'!$B$2:$B$11,0)),"")</x:f>
        <x:v>1.73</x:v>
      </x:c>
      <x:c r="L501" s="7" t="n">
        <x:f>IF(K501&gt;0,J501*1000/K501,"")</x:f>
        <x:v>17146.783076802807</x:v>
      </x:c>
      <x:c r="M501" s="5" t="inlineStr">
        <x:is>
          <x:t xml:space="preserve">epoch_csp_chip_quantity_latest</x:t>
        </x:is>
      </x:c>
      <x:c r="N501" s="5" t="inlineStr">
        <x:is>
          <x:t xml:space="preserve">Extensible long-format output: add a new accelerator row in 02b and map it in 02x_Accelerator_Catalog to extend this table.</x:t>
        </x:is>
      </x:c>
    </x:row>
    <x:row r="502">
      <x:c r="A502" s="5" t="str">
        <x:f>B502&amp;"|"&amp;C502&amp;"|"&amp;D502&amp;"|"&amp;E502&amp;"|"&amp;F502</x:f>
        <x:v>Bear|xAI|2027|SpaceXAI|B200/B300 class</x:v>
      </x:c>
      <x:c r="B502" s="5" t="inlineStr">
        <x:is>
          <x:t xml:space="preserve">Bear</x:t>
        </x:is>
      </x:c>
      <x:c r="C502" s="5" t="inlineStr">
        <x:is>
          <x:t xml:space="preserve">xAI</x:t>
        </x:is>
      </x:c>
      <x:c r="D502" s="5" t="n">
        <x:v>2027</x:v>
      </x:c>
      <x:c r="E502" s="5" t="inlineStr">
        <x:is>
          <x:t xml:space="preserve">SpaceXAI</x:t>
        </x:is>
      </x:c>
      <x:c r="F502" s="5" t="inlineStr">
        <x:is>
          <x:t xml:space="preserve">B200/B300 class</x:t>
        </x:is>
      </x:c>
      <x:c r="G502" s="5" t="str">
        <x:f>IFERROR(INDEX('02x_Accelerator_Catalog'!$C$2:$C$11,MATCH(F502,'02x_Accelerator_Catalog'!$B$2:$B$11,0)),"purpose_or_unbenchmarked")</x:f>
        <x:v>b200_reference</x:v>
      </x:c>
      <x:c r="H502" s="28" t="n">
        <x:f>SUMIFS('02c_AI_CSP_Normalized'!$N$2:$N$305,'02c_AI_CSP_Normalized'!$B$2:$B$305,B502,'02c_AI_CSP_Normalized'!$C$2:$C$305,C502,'02c_AI_CSP_Normalized'!$D$2:$D$305,D502,'02c_AI_CSP_Normalized'!$E$2:$E$305,E502)</x:f>
        <x:v>232.34750148749998</x:v>
      </x:c>
      <x:c r="I502" s="6" t="n">
        <x:f>SUMIFS('02b_CSP_Accelerator_Mix'!$H$2:$H$573,'02b_CSP_Accelerator_Mix'!$B$2:$B$573,B502,'02b_CSP_Accelerator_Mix'!$C$2:$C$573,E502,'02b_CSP_Accelerator_Mix'!$D$2:$D$573,D502,'02b_CSP_Accelerator_Mix'!$E$2:$E$573,F502)</x:f>
        <x:v>0.70588235</x:v>
      </x:c>
      <x:c r="J502" s="28" t="n">
        <x:f>H502*I502</x:f>
        <x:v>164.01000036662498</x:v>
      </x:c>
      <x:c r="K502" s="8" t="n">
        <x:f>IFERROR(INDEX('02x_Accelerator_Catalog'!$D$2:$D$11,MATCH(F502,'02x_Accelerator_Catalog'!$B$2:$B$11,0)),"")</x:f>
        <x:v>2.17</x:v>
      </x:c>
      <x:c r="L502" s="7" t="n">
        <x:f>IF(K502&gt;0,J502*1000/K502,"")</x:f>
        <x:v>75580.64533024192</x:v>
      </x:c>
      <x:c r="M502" s="5" t="inlineStr">
        <x:is>
          <x:t xml:space="preserve">epoch_csp_chip_quantity_latest</x:t>
        </x:is>
      </x:c>
      <x:c r="N502" s="5" t="inlineStr">
        <x:is>
          <x:t xml:space="preserve">Extensible long-format output: add a new accelerator row in 02b and map it in 02x_Accelerator_Catalog to extend this table.</x:t>
        </x:is>
      </x:c>
    </x:row>
    <x:row r="503">
      <x:c r="A503" s="5" t="str">
        <x:f>B503&amp;"|"&amp;C503&amp;"|"&amp;D503&amp;"|"&amp;E503&amp;"|"&amp;F503</x:f>
        <x:v>Bear|xAI|2027|SpaceXAI|H100/H200/A100 class</x:v>
      </x:c>
      <x:c r="B503" s="5" t="inlineStr">
        <x:is>
          <x:t xml:space="preserve">Bear</x:t>
        </x:is>
      </x:c>
      <x:c r="C503" s="5" t="inlineStr">
        <x:is>
          <x:t xml:space="preserve">xAI</x:t>
        </x:is>
      </x:c>
      <x:c r="D503" s="5" t="n">
        <x:v>2027</x:v>
      </x:c>
      <x:c r="E503" s="5" t="inlineStr">
        <x:is>
          <x:t xml:space="preserve">SpaceXAI</x:t>
        </x:is>
      </x:c>
      <x:c r="F503" s="5" t="inlineStr">
        <x:is>
          <x:t xml:space="preserve">H100/H200/A100 class</x:t>
        </x:is>
      </x:c>
      <x:c r="G503" s="5" t="str">
        <x:f>IFERROR(INDEX('02x_Accelerator_Catalog'!$C$2:$C$11,MATCH(F503,'02x_Accelerator_Catalog'!$B$2:$B$11,0)),"purpose_or_unbenchmarked")</x:f>
        <x:v>h200_reference</x:v>
      </x:c>
      <x:c r="H503" s="28" t="n">
        <x:f>SUMIFS('02c_AI_CSP_Normalized'!$N$2:$N$305,'02c_AI_CSP_Normalized'!$B$2:$B$305,B503,'02c_AI_CSP_Normalized'!$C$2:$C$305,C503,'02c_AI_CSP_Normalized'!$D$2:$D$305,D503,'02c_AI_CSP_Normalized'!$E$2:$E$305,E503)</x:f>
        <x:v>232.34750148749998</x:v>
      </x:c>
      <x:c r="I503" s="6" t="n">
        <x:f>SUMIFS('02b_CSP_Accelerator_Mix'!$H$2:$H$573,'02b_CSP_Accelerator_Mix'!$B$2:$B$573,B503,'02b_CSP_Accelerator_Mix'!$C$2:$C$573,E503,'02b_CSP_Accelerator_Mix'!$D$2:$D$573,D503,'02b_CSP_Accelerator_Mix'!$E$2:$E$573,F503)</x:f>
        <x:v>0.29411765</x:v>
      </x:c>
      <x:c r="J503" s="28" t="n">
        <x:f>H503*I503</x:f>
        <x:v>68.337501120875</x:v>
      </x:c>
      <x:c r="K503" s="8" t="n">
        <x:f>IFERROR(INDEX('02x_Accelerator_Catalog'!$D$2:$D$11,MATCH(F503,'02x_Accelerator_Catalog'!$B$2:$B$11,0)),"")</x:f>
        <x:v>1.73</x:v>
      </x:c>
      <x:c r="L503" s="7" t="n">
        <x:f>IF(K503&gt;0,J503*1000/K503,"")</x:f>
        <x:v>39501.44573460983</x:v>
      </x:c>
      <x:c r="M503" s="5" t="inlineStr">
        <x:is>
          <x:t xml:space="preserve">epoch_csp_chip_quantity_latest</x:t>
        </x:is>
      </x:c>
      <x:c r="N503" s="5" t="inlineStr">
        <x:is>
          <x:t xml:space="preserve">Extensible long-format output: add a new accelerator row in 02b and map it in 02x_Accelerator_Catalog to extend this table.</x:t>
        </x:is>
      </x:c>
    </x:row>
    <x:row r="504">
      <x:c r="A504" s="5" t="str">
        <x:f>B504&amp;"|"&amp;C504&amp;"|"&amp;D504&amp;"|"&amp;E504&amp;"|"&amp;F504</x:f>
        <x:v>Base|xAI|2027|SpaceXAI|B200/B300 class</x:v>
      </x:c>
      <x:c r="B504" s="5" t="inlineStr">
        <x:is>
          <x:t xml:space="preserve">Base</x:t>
        </x:is>
      </x:c>
      <x:c r="C504" s="5" t="inlineStr">
        <x:is>
          <x:t xml:space="preserve">xAI</x:t>
        </x:is>
      </x:c>
      <x:c r="D504" s="5" t="n">
        <x:v>2027</x:v>
      </x:c>
      <x:c r="E504" s="5" t="inlineStr">
        <x:is>
          <x:t xml:space="preserve">SpaceXAI</x:t>
        </x:is>
      </x:c>
      <x:c r="F504" s="5" t="inlineStr">
        <x:is>
          <x:t xml:space="preserve">B200/B300 class</x:t>
        </x:is>
      </x:c>
      <x:c r="G504" s="5" t="str">
        <x:f>IFERROR(INDEX('02x_Accelerator_Catalog'!$C$2:$C$11,MATCH(F504,'02x_Accelerator_Catalog'!$B$2:$B$11,0)),"purpose_or_unbenchmarked")</x:f>
        <x:v>b200_reference</x:v>
      </x:c>
      <x:c r="H504" s="28" t="n">
        <x:f>SUMIFS('02c_AI_CSP_Normalized'!$N$2:$N$305,'02c_AI_CSP_Normalized'!$B$2:$B$305,B504,'02c_AI_CSP_Normalized'!$C$2:$C$305,C504,'02c_AI_CSP_Normalized'!$D$2:$D$305,D504,'02c_AI_CSP_Normalized'!$E$2:$E$305,E504)</x:f>
        <x:v>316.411801495082</x:v>
      </x:c>
      <x:c r="I504" s="6" t="n">
        <x:f>SUMIFS('02b_CSP_Accelerator_Mix'!$H$2:$H$573,'02b_CSP_Accelerator_Mix'!$B$2:$B$573,B504,'02b_CSP_Accelerator_Mix'!$C$2:$C$573,E504,'02b_CSP_Accelerator_Mix'!$D$2:$D$573,D504,'02b_CSP_Accelerator_Mix'!$E$2:$E$573,F504)</x:f>
        <x:v>0.70588235</x:v>
      </x:c>
      <x:c r="J504" s="28" t="n">
        <x:f>H504*I504</x:f>
        <x:v>223.349506007082</x:v>
      </x:c>
      <x:c r="K504" s="8" t="n">
        <x:f>IFERROR(INDEX('02x_Accelerator_Catalog'!$D$2:$D$11,MATCH(F504,'02x_Accelerator_Catalog'!$B$2:$B$11,0)),"")</x:f>
        <x:v>2.17</x:v>
      </x:c>
      <x:c r="L504" s="7" t="n">
        <x:f>IF(K504&gt;0,J504*1000/K504,"")</x:f>
        <x:v>102926.0396346</x:v>
      </x:c>
      <x:c r="M504" s="5" t="inlineStr">
        <x:is>
          <x:t xml:space="preserve">epoch_csp_chip_quantity_latest</x:t>
        </x:is>
      </x:c>
      <x:c r="N504" s="5" t="inlineStr">
        <x:is>
          <x:t xml:space="preserve">Extensible long-format output: add a new accelerator row in 02b and map it in 02x_Accelerator_Catalog to extend this table.</x:t>
        </x:is>
      </x:c>
    </x:row>
    <x:row r="505">
      <x:c r="A505" s="5" t="str">
        <x:f>B505&amp;"|"&amp;C505&amp;"|"&amp;D505&amp;"|"&amp;E505&amp;"|"&amp;F505</x:f>
        <x:v>Base|xAI|2027|SpaceXAI|H100/H200/A100 class</x:v>
      </x:c>
      <x:c r="B505" s="5" t="inlineStr">
        <x:is>
          <x:t xml:space="preserve">Base</x:t>
        </x:is>
      </x:c>
      <x:c r="C505" s="5" t="inlineStr">
        <x:is>
          <x:t xml:space="preserve">xAI</x:t>
        </x:is>
      </x:c>
      <x:c r="D505" s="5" t="n">
        <x:v>2027</x:v>
      </x:c>
      <x:c r="E505" s="5" t="inlineStr">
        <x:is>
          <x:t xml:space="preserve">SpaceXAI</x:t>
        </x:is>
      </x:c>
      <x:c r="F505" s="5" t="inlineStr">
        <x:is>
          <x:t xml:space="preserve">H100/H200/A100 class</x:t>
        </x:is>
      </x:c>
      <x:c r="G505" s="5" t="str">
        <x:f>IFERROR(INDEX('02x_Accelerator_Catalog'!$C$2:$C$11,MATCH(F505,'02x_Accelerator_Catalog'!$B$2:$B$11,0)),"purpose_or_unbenchmarked")</x:f>
        <x:v>h200_reference</x:v>
      </x:c>
      <x:c r="H505" s="28" t="n">
        <x:f>SUMIFS('02c_AI_CSP_Normalized'!$N$2:$N$305,'02c_AI_CSP_Normalized'!$B$2:$B$305,B505,'02c_AI_CSP_Normalized'!$C$2:$C$305,C505,'02c_AI_CSP_Normalized'!$D$2:$D$305,D505,'02c_AI_CSP_Normalized'!$E$2:$E$305,E505)</x:f>
        <x:v>316.411801495082</x:v>
      </x:c>
      <x:c r="I505" s="6" t="n">
        <x:f>SUMIFS('02b_CSP_Accelerator_Mix'!$H$2:$H$573,'02b_CSP_Accelerator_Mix'!$B$2:$B$573,B505,'02b_CSP_Accelerator_Mix'!$C$2:$C$573,E505,'02b_CSP_Accelerator_Mix'!$D$2:$D$573,D505,'02b_CSP_Accelerator_Mix'!$E$2:$E$573,F505)</x:f>
        <x:v>0.29411765</x:v>
      </x:c>
      <x:c r="J505" s="28" t="n">
        <x:f>H505*I505</x:f>
        <x:v>93.062295488</x:v>
      </x:c>
      <x:c r="K505" s="8" t="n">
        <x:f>IFERROR(INDEX('02x_Accelerator_Catalog'!$D$2:$D$11,MATCH(F505,'02x_Accelerator_Catalog'!$B$2:$B$11,0)),"")</x:f>
        <x:v>1.73</x:v>
      </x:c>
      <x:c r="L505" s="7" t="n">
        <x:f>IF(K505&gt;0,J505*1000/K505,"")</x:f>
        <x:v>53793.23438612717</x:v>
      </x:c>
      <x:c r="M505" s="5" t="inlineStr">
        <x:is>
          <x:t xml:space="preserve">epoch_csp_chip_quantity_latest</x:t>
        </x:is>
      </x:c>
      <x:c r="N505" s="5" t="inlineStr">
        <x:is>
          <x:t xml:space="preserve">Extensible long-format output: add a new accelerator row in 02b and map it in 02x_Accelerator_Catalog to extend this table.</x:t>
        </x:is>
      </x:c>
    </x:row>
    <x:row r="506">
      <x:c r="A506" s="5" t="str">
        <x:f>B506&amp;"|"&amp;C506&amp;"|"&amp;D506&amp;"|"&amp;E506&amp;"|"&amp;F506</x:f>
        <x:v>Bull|xAI|2027|SpaceXAI|B200/B300 class</x:v>
      </x:c>
      <x:c r="B506" s="5" t="inlineStr">
        <x:is>
          <x:t xml:space="preserve">Bull</x:t>
        </x:is>
      </x:c>
      <x:c r="C506" s="5" t="inlineStr">
        <x:is>
          <x:t xml:space="preserve">xAI</x:t>
        </x:is>
      </x:c>
      <x:c r="D506" s="5" t="n">
        <x:v>2027</x:v>
      </x:c>
      <x:c r="E506" s="5" t="inlineStr">
        <x:is>
          <x:t xml:space="preserve">SpaceXAI</x:t>
        </x:is>
      </x:c>
      <x:c r="F506" s="5" t="inlineStr">
        <x:is>
          <x:t xml:space="preserve">B200/B300 class</x:t>
        </x:is>
      </x:c>
      <x:c r="G506" s="5" t="str">
        <x:f>IFERROR(INDEX('02x_Accelerator_Catalog'!$C$2:$C$11,MATCH(F506,'02x_Accelerator_Catalog'!$B$2:$B$11,0)),"purpose_or_unbenchmarked")</x:f>
        <x:v>b200_reference</x:v>
      </x:c>
      <x:c r="H506" s="28" t="n">
        <x:f>SUMIFS('02c_AI_CSP_Normalized'!$N$2:$N$305,'02c_AI_CSP_Normalized'!$B$2:$B$305,B506,'02c_AI_CSP_Normalized'!$C$2:$C$305,C506,'02c_AI_CSP_Normalized'!$D$2:$D$305,D506,'02c_AI_CSP_Normalized'!$E$2:$E$305,E506)</x:f>
        <x:v>381.64303477254094</x:v>
      </x:c>
      <x:c r="I506" s="6" t="n">
        <x:f>SUMIFS('02b_CSP_Accelerator_Mix'!$H$2:$H$573,'02b_CSP_Accelerator_Mix'!$B$2:$B$573,B506,'02b_CSP_Accelerator_Mix'!$C$2:$C$573,E506,'02b_CSP_Accelerator_Mix'!$D$2:$D$573,D506,'02b_CSP_Accelerator_Mix'!$E$2:$E$573,F506)</x:f>
        <x:v>0.70588235</x:v>
      </x:c>
      <x:c r="J506" s="28" t="n">
        <x:f>H506*I506</x:f>
        <x:v>269.3950822463729</x:v>
      </x:c>
      <x:c r="K506" s="8" t="n">
        <x:f>IFERROR(INDEX('02x_Accelerator_Catalog'!$D$2:$D$11,MATCH(F506,'02x_Accelerator_Catalog'!$B$2:$B$11,0)),"")</x:f>
        <x:v>2.17</x:v>
      </x:c>
      <x:c r="L506" s="7" t="n">
        <x:f>IF(K506&gt;0,J506*1000/K506,"")</x:f>
        <x:v>124145.1991918769</x:v>
      </x:c>
      <x:c r="M506" s="5" t="inlineStr">
        <x:is>
          <x:t xml:space="preserve">epoch_csp_chip_quantity_latest</x:t>
        </x:is>
      </x:c>
      <x:c r="N506" s="5" t="inlineStr">
        <x:is>
          <x:t xml:space="preserve">Extensible long-format output: add a new accelerator row in 02b and map it in 02x_Accelerator_Catalog to extend this table.</x:t>
        </x:is>
      </x:c>
    </x:row>
    <x:row r="507">
      <x:c r="A507" s="5" t="str">
        <x:f>B507&amp;"|"&amp;C507&amp;"|"&amp;D507&amp;"|"&amp;E507&amp;"|"&amp;F507</x:f>
        <x:v>Bull|xAI|2027|SpaceXAI|H100/H200/A100 class</x:v>
      </x:c>
      <x:c r="B507" s="5" t="inlineStr">
        <x:is>
          <x:t xml:space="preserve">Bull</x:t>
        </x:is>
      </x:c>
      <x:c r="C507" s="5" t="inlineStr">
        <x:is>
          <x:t xml:space="preserve">xAI</x:t>
        </x:is>
      </x:c>
      <x:c r="D507" s="5" t="n">
        <x:v>2027</x:v>
      </x:c>
      <x:c r="E507" s="5" t="inlineStr">
        <x:is>
          <x:t xml:space="preserve">SpaceXAI</x:t>
        </x:is>
      </x:c>
      <x:c r="F507" s="5" t="inlineStr">
        <x:is>
          <x:t xml:space="preserve">H100/H200/A100 class</x:t>
        </x:is>
      </x:c>
      <x:c r="G507" s="5" t="str">
        <x:f>IFERROR(INDEX('02x_Accelerator_Catalog'!$C$2:$C$11,MATCH(F507,'02x_Accelerator_Catalog'!$B$2:$B$11,0)),"purpose_or_unbenchmarked")</x:f>
        <x:v>h200_reference</x:v>
      </x:c>
      <x:c r="H507" s="28" t="n">
        <x:f>SUMIFS('02c_AI_CSP_Normalized'!$N$2:$N$305,'02c_AI_CSP_Normalized'!$B$2:$B$305,B507,'02c_AI_CSP_Normalized'!$C$2:$C$305,C507,'02c_AI_CSP_Normalized'!$D$2:$D$305,D507,'02c_AI_CSP_Normalized'!$E$2:$E$305,E507)</x:f>
        <x:v>381.64303477254094</x:v>
      </x:c>
      <x:c r="I507" s="6" t="n">
        <x:f>SUMIFS('02b_CSP_Accelerator_Mix'!$H$2:$H$573,'02b_CSP_Accelerator_Mix'!$B$2:$B$573,B507,'02b_CSP_Accelerator_Mix'!$C$2:$C$573,E507,'02b_CSP_Accelerator_Mix'!$D$2:$D$573,D507,'02b_CSP_Accelerator_Mix'!$E$2:$E$573,F507)</x:f>
        <x:v>0.29411765</x:v>
      </x:c>
      <x:c r="J507" s="28" t="n">
        <x:f>H507*I507</x:f>
        <x:v>112.24795252616804</x:v>
      </x:c>
      <x:c r="K507" s="8" t="n">
        <x:f>IFERROR(INDEX('02x_Accelerator_Catalog'!$D$2:$D$11,MATCH(F507,'02x_Accelerator_Catalog'!$B$2:$B$11,0)),"")</x:f>
        <x:v>1.73</x:v>
      </x:c>
      <x:c r="L507" s="7" t="n">
        <x:f>IF(K507&gt;0,J507*1000/K507,"")</x:f>
        <x:v>64883.20955269829</x:v>
      </x:c>
      <x:c r="M507" s="5" t="inlineStr">
        <x:is>
          <x:t xml:space="preserve">epoch_csp_chip_quantity_latest</x:t>
        </x:is>
      </x:c>
      <x:c r="N507" s="5" t="inlineStr">
        <x:is>
          <x:t xml:space="preserve">Extensible long-format output: add a new accelerator row in 02b and map it in 02x_Accelerator_Catalog to extend this table.</x:t>
        </x:is>
      </x:c>
    </x:row>
    <x:row r="508">
      <x:c r="A508" s="5" t="str">
        <x:f>B508&amp;"|"&amp;C508&amp;"|"&amp;D508&amp;"|"&amp;E508&amp;"|"&amp;F508</x:f>
        <x:v>Grid-Constrained / Efficiency-Upside|xAI|2027|SpaceXAI|B200/B300 class</x:v>
      </x:c>
      <x:c r="B508" s="5" t="inlineStr">
        <x:is>
          <x:t xml:space="preserve">Grid-Constrained / Efficiency-Upside</x:t>
        </x:is>
      </x:c>
      <x:c r="C508" s="5" t="inlineStr">
        <x:is>
          <x:t xml:space="preserve">xAI</x:t>
        </x:is>
      </x:c>
      <x:c r="D508" s="5" t="n">
        <x:v>2027</x:v>
      </x:c>
      <x:c r="E508" s="5" t="inlineStr">
        <x:is>
          <x:t xml:space="preserve">SpaceXAI</x:t>
        </x:is>
      </x:c>
      <x:c r="F508" s="5" t="inlineStr">
        <x:is>
          <x:t xml:space="preserve">B200/B300 class</x:t>
        </x:is>
      </x:c>
      <x:c r="G508" s="5" t="str">
        <x:f>IFERROR(INDEX('02x_Accelerator_Catalog'!$C$2:$C$11,MATCH(F508,'02x_Accelerator_Catalog'!$B$2:$B$11,0)),"purpose_or_unbenchmarked")</x:f>
        <x:v>b200_reference</x:v>
      </x:c>
      <x:c r="H508" s="28" t="n">
        <x:f>SUMIFS('02c_AI_CSP_Normalized'!$N$2:$N$305,'02c_AI_CSP_Normalized'!$B$2:$B$305,B508,'02c_AI_CSP_Normalized'!$C$2:$C$305,C508,'02c_AI_CSP_Normalized'!$D$2:$D$305,D508,'02c_AI_CSP_Normalized'!$E$2:$E$305,E508)</x:f>
        <x:v>278.7338133461065</x:v>
      </x:c>
      <x:c r="I508" s="6" t="n">
        <x:f>SUMIFS('02b_CSP_Accelerator_Mix'!$H$2:$H$573,'02b_CSP_Accelerator_Mix'!$B$2:$B$573,B508,'02b_CSP_Accelerator_Mix'!$C$2:$C$573,E508,'02b_CSP_Accelerator_Mix'!$D$2:$D$573,D508,'02b_CSP_Accelerator_Mix'!$E$2:$E$573,F508)</x:f>
        <x:v>0.70588235</x:v>
      </x:c>
      <x:c r="J508" s="28" t="n">
        <x:f>H508*I508</x:f>
        <x:v>196.753279189211</x:v>
      </x:c>
      <x:c r="K508" s="8" t="n">
        <x:f>IFERROR(INDEX('02x_Accelerator_Catalog'!$D$2:$D$11,MATCH(F508,'02x_Accelerator_Catalog'!$B$2:$B$11,0)),"")</x:f>
        <x:v>2.17</x:v>
      </x:c>
      <x:c r="L508" s="7" t="n">
        <x:f>IF(K508&gt;0,J508*1000/K508,"")</x:f>
        <x:v>90669.71391207882</x:v>
      </x:c>
      <x:c r="M508" s="5" t="inlineStr">
        <x:is>
          <x:t xml:space="preserve">epoch_csp_chip_quantity_latest</x:t>
        </x:is>
      </x:c>
      <x:c r="N508" s="5" t="inlineStr">
        <x:is>
          <x:t xml:space="preserve">Extensible long-format output: add a new accelerator row in 02b and map it in 02x_Accelerator_Catalog to extend this table.</x:t>
        </x:is>
      </x:c>
    </x:row>
    <x:row r="509">
      <x:c r="A509" s="5" t="str">
        <x:f>B509&amp;"|"&amp;C509&amp;"|"&amp;D509&amp;"|"&amp;E509&amp;"|"&amp;F509</x:f>
        <x:v>Grid-Constrained / Efficiency-Upside|xAI|2027|SpaceXAI|H100/H200/A100 class</x:v>
      </x:c>
      <x:c r="B509" s="5" t="inlineStr">
        <x:is>
          <x:t xml:space="preserve">Grid-Constrained / Efficiency-Upside</x:t>
        </x:is>
      </x:c>
      <x:c r="C509" s="5" t="inlineStr">
        <x:is>
          <x:t xml:space="preserve">xAI</x:t>
        </x:is>
      </x:c>
      <x:c r="D509" s="5" t="n">
        <x:v>2027</x:v>
      </x:c>
      <x:c r="E509" s="5" t="inlineStr">
        <x:is>
          <x:t xml:space="preserve">SpaceXAI</x:t>
        </x:is>
      </x:c>
      <x:c r="F509" s="5" t="inlineStr">
        <x:is>
          <x:t xml:space="preserve">H100/H200/A100 class</x:t>
        </x:is>
      </x:c>
      <x:c r="G509" s="5" t="str">
        <x:f>IFERROR(INDEX('02x_Accelerator_Catalog'!$C$2:$C$11,MATCH(F509,'02x_Accelerator_Catalog'!$B$2:$B$11,0)),"purpose_or_unbenchmarked")</x:f>
        <x:v>h200_reference</x:v>
      </x:c>
      <x:c r="H509" s="28" t="n">
        <x:f>SUMIFS('02c_AI_CSP_Normalized'!$N$2:$N$305,'02c_AI_CSP_Normalized'!$B$2:$B$305,B509,'02c_AI_CSP_Normalized'!$C$2:$C$305,C509,'02c_AI_CSP_Normalized'!$D$2:$D$305,D509,'02c_AI_CSP_Normalized'!$E$2:$E$305,E509)</x:f>
        <x:v>278.7338133461065</x:v>
      </x:c>
      <x:c r="I509" s="6" t="n">
        <x:f>SUMIFS('02b_CSP_Accelerator_Mix'!$H$2:$H$573,'02b_CSP_Accelerator_Mix'!$B$2:$B$573,B509,'02b_CSP_Accelerator_Mix'!$C$2:$C$573,E509,'02b_CSP_Accelerator_Mix'!$D$2:$D$573,D509,'02b_CSP_Accelerator_Mix'!$E$2:$E$573,F509)</x:f>
        <x:v>0.29411765</x:v>
      </x:c>
      <x:c r="J509" s="28" t="n">
        <x:f>H509*I509</x:f>
        <x:v>81.98053415689549</x:v>
      </x:c>
      <x:c r="K509" s="8" t="n">
        <x:f>IFERROR(INDEX('02x_Accelerator_Catalog'!$D$2:$D$11,MATCH(F509,'02x_Accelerator_Catalog'!$B$2:$B$11,0)),"")</x:f>
        <x:v>1.73</x:v>
      </x:c>
      <x:c r="L509" s="7" t="n">
        <x:f>IF(K509&gt;0,J509*1000/K509,"")</x:f>
        <x:v>47387.591998205484</x:v>
      </x:c>
      <x:c r="M509" s="5" t="inlineStr">
        <x:is>
          <x:t xml:space="preserve">epoch_csp_chip_quantity_latest</x:t>
        </x:is>
      </x:c>
      <x:c r="N509" s="5" t="inlineStr">
        <x:is>
          <x:t xml:space="preserve">Extensible long-format output: add a new accelerator row in 02b and map it in 02x_Accelerator_Catalog to extend this table.</x:t>
        </x:is>
      </x:c>
    </x:row>
    <x:row r="510">
      <x:c r="A510" s="5" t="str">
        <x:f>B510&amp;"|"&amp;C510&amp;"|"&amp;D510&amp;"|"&amp;E510&amp;"|"&amp;F510</x:f>
        <x:v>Bear|xAI|2028|SpaceXAI|B200/B300 class</x:v>
      </x:c>
      <x:c r="B510" s="5" t="inlineStr">
        <x:is>
          <x:t xml:space="preserve">Bear</x:t>
        </x:is>
      </x:c>
      <x:c r="C510" s="5" t="inlineStr">
        <x:is>
          <x:t xml:space="preserve">xAI</x:t>
        </x:is>
      </x:c>
      <x:c r="D510" s="5" t="n">
        <x:v>2028</x:v>
      </x:c>
      <x:c r="E510" s="5" t="inlineStr">
        <x:is>
          <x:t xml:space="preserve">SpaceXAI</x:t>
        </x:is>
      </x:c>
      <x:c r="F510" s="5" t="inlineStr">
        <x:is>
          <x:t xml:space="preserve">B200/B300 class</x:t>
        </x:is>
      </x:c>
      <x:c r="G510" s="5" t="str">
        <x:f>IFERROR(INDEX('02x_Accelerator_Catalog'!$C$2:$C$11,MATCH(F510,'02x_Accelerator_Catalog'!$B$2:$B$11,0)),"purpose_or_unbenchmarked")</x:f>
        <x:v>b200_reference</x:v>
      </x:c>
      <x:c r="H510" s="28" t="n">
        <x:f>SUMIFS('02c_AI_CSP_Normalized'!$N$2:$N$305,'02c_AI_CSP_Normalized'!$B$2:$B$305,B510,'02c_AI_CSP_Normalized'!$C$2:$C$305,C510,'02c_AI_CSP_Normalized'!$D$2:$D$305,D510,'02c_AI_CSP_Normalized'!$E$2:$E$305,E510)</x:f>
        <x:v>413.93954918032796</x:v>
      </x:c>
      <x:c r="I510" s="6" t="n">
        <x:f>SUMIFS('02b_CSP_Accelerator_Mix'!$H$2:$H$573,'02b_CSP_Accelerator_Mix'!$B$2:$B$573,B510,'02b_CSP_Accelerator_Mix'!$C$2:$C$573,E510,'02b_CSP_Accelerator_Mix'!$D$2:$D$573,D510,'02b_CSP_Accelerator_Mix'!$E$2:$E$573,F510)</x:f>
        <x:v>0.70588235</x:v>
      </x:c>
      <x:c r="J510" s="28" t="n">
        <x:f>H510*I510</x:f>
        <x:v>292.19262173335045</x:v>
      </x:c>
      <x:c r="K510" s="8" t="n">
        <x:f>IFERROR(INDEX('02x_Accelerator_Catalog'!$D$2:$D$11,MATCH(F510,'02x_Accelerator_Catalog'!$B$2:$B$11,0)),"")</x:f>
        <x:v>2.17</x:v>
      </x:c>
      <x:c r="L510" s="7" t="n">
        <x:f>IF(K510&gt;0,J510*1000/K510,"")</x:f>
        <x:v>134650.97775730435</x:v>
      </x:c>
      <x:c r="M510" s="5" t="inlineStr">
        <x:is>
          <x:t xml:space="preserve">epoch_csp_chip_quantity_latest</x:t>
        </x:is>
      </x:c>
      <x:c r="N510" s="5" t="inlineStr">
        <x:is>
          <x:t xml:space="preserve">Extensible long-format output: add a new accelerator row in 02b and map it in 02x_Accelerator_Catalog to extend this table.</x:t>
        </x:is>
      </x:c>
    </x:row>
    <x:row r="511">
      <x:c r="A511" s="5" t="str">
        <x:f>B511&amp;"|"&amp;C511&amp;"|"&amp;D511&amp;"|"&amp;E511&amp;"|"&amp;F511</x:f>
        <x:v>Bear|xAI|2028|SpaceXAI|H100/H200/A100 class</x:v>
      </x:c>
      <x:c r="B511" s="5" t="inlineStr">
        <x:is>
          <x:t xml:space="preserve">Bear</x:t>
        </x:is>
      </x:c>
      <x:c r="C511" s="5" t="inlineStr">
        <x:is>
          <x:t xml:space="preserve">xAI</x:t>
        </x:is>
      </x:c>
      <x:c r="D511" s="5" t="n">
        <x:v>2028</x:v>
      </x:c>
      <x:c r="E511" s="5" t="inlineStr">
        <x:is>
          <x:t xml:space="preserve">SpaceXAI</x:t>
        </x:is>
      </x:c>
      <x:c r="F511" s="5" t="inlineStr">
        <x:is>
          <x:t xml:space="preserve">H100/H200/A100 class</x:t>
        </x:is>
      </x:c>
      <x:c r="G511" s="5" t="str">
        <x:f>IFERROR(INDEX('02x_Accelerator_Catalog'!$C$2:$C$11,MATCH(F511,'02x_Accelerator_Catalog'!$B$2:$B$11,0)),"purpose_or_unbenchmarked")</x:f>
        <x:v>h200_reference</x:v>
      </x:c>
      <x:c r="H511" s="28" t="n">
        <x:f>SUMIFS('02c_AI_CSP_Normalized'!$N$2:$N$305,'02c_AI_CSP_Normalized'!$B$2:$B$305,B511,'02c_AI_CSP_Normalized'!$C$2:$C$305,C511,'02c_AI_CSP_Normalized'!$D$2:$D$305,D511,'02c_AI_CSP_Normalized'!$E$2:$E$305,E511)</x:f>
        <x:v>413.93954918032796</x:v>
      </x:c>
      <x:c r="I511" s="6" t="n">
        <x:f>SUMIFS('02b_CSP_Accelerator_Mix'!$H$2:$H$573,'02b_CSP_Accelerator_Mix'!$B$2:$B$573,B511,'02b_CSP_Accelerator_Mix'!$C$2:$C$573,E511,'02b_CSP_Accelerator_Mix'!$D$2:$D$573,D511,'02b_CSP_Accelerator_Mix'!$E$2:$E$573,F511)</x:f>
        <x:v>0.29411765</x:v>
      </x:c>
      <x:c r="J511" s="28" t="n">
        <x:f>H511*I511</x:f>
        <x:v>121.7469274469775</x:v>
      </x:c>
      <x:c r="K511" s="8" t="n">
        <x:f>IFERROR(INDEX('02x_Accelerator_Catalog'!$D$2:$D$11,MATCH(F511,'02x_Accelerator_Catalog'!$B$2:$B$11,0)),"")</x:f>
        <x:v>1.73</x:v>
      </x:c>
      <x:c r="L511" s="7" t="n">
        <x:f>IF(K511&gt;0,J511*1000/K511,"")</x:f>
        <x:v>70373.94650114306</x:v>
      </x:c>
      <x:c r="M511" s="5" t="inlineStr">
        <x:is>
          <x:t xml:space="preserve">epoch_csp_chip_quantity_latest</x:t>
        </x:is>
      </x:c>
      <x:c r="N511" s="5" t="inlineStr">
        <x:is>
          <x:t xml:space="preserve">Extensible long-format output: add a new accelerator row in 02b and map it in 02x_Accelerator_Catalog to extend this table.</x:t>
        </x:is>
      </x:c>
    </x:row>
    <x:row r="512">
      <x:c r="A512" s="5" t="str">
        <x:f>B512&amp;"|"&amp;C512&amp;"|"&amp;D512&amp;"|"&amp;E512&amp;"|"&amp;F512</x:f>
        <x:v>Base|xAI|2028|SpaceXAI|B200/B300 class</x:v>
      </x:c>
      <x:c r="B512" s="5" t="inlineStr">
        <x:is>
          <x:t xml:space="preserve">Base</x:t>
        </x:is>
      </x:c>
      <x:c r="C512" s="5" t="inlineStr">
        <x:is>
          <x:t xml:space="preserve">xAI</x:t>
        </x:is>
      </x:c>
      <x:c r="D512" s="5" t="n">
        <x:v>2028</x:v>
      </x:c>
      <x:c r="E512" s="5" t="inlineStr">
        <x:is>
          <x:t xml:space="preserve">SpaceXAI</x:t>
        </x:is>
      </x:c>
      <x:c r="F512" s="5" t="inlineStr">
        <x:is>
          <x:t xml:space="preserve">B200/B300 class</x:t>
        </x:is>
      </x:c>
      <x:c r="G512" s="5" t="str">
        <x:f>IFERROR(INDEX('02x_Accelerator_Catalog'!$C$2:$C$11,MATCH(F512,'02x_Accelerator_Catalog'!$B$2:$B$11,0)),"purpose_or_unbenchmarked")</x:f>
        <x:v>b200_reference</x:v>
      </x:c>
      <x:c r="H512" s="28" t="n">
        <x:f>SUMIFS('02c_AI_CSP_Normalized'!$N$2:$N$305,'02c_AI_CSP_Normalized'!$B$2:$B$305,B512,'02c_AI_CSP_Normalized'!$C$2:$C$305,C512,'02c_AI_CSP_Normalized'!$D$2:$D$305,D512,'02c_AI_CSP_Normalized'!$E$2:$E$305,E512)</x:f>
        <x:v>570.876024590164</x:v>
      </x:c>
      <x:c r="I512" s="6" t="n">
        <x:f>SUMIFS('02b_CSP_Accelerator_Mix'!$H$2:$H$573,'02b_CSP_Accelerator_Mix'!$B$2:$B$573,B512,'02b_CSP_Accelerator_Mix'!$C$2:$C$573,E512,'02b_CSP_Accelerator_Mix'!$D$2:$D$573,D512,'02b_CSP_Accelerator_Mix'!$E$2:$E$573,F512)</x:f>
        <x:v>0.70588235</x:v>
      </x:c>
      <x:c r="J512" s="28" t="n">
        <x:f>H512*I512</x:f>
        <x:v>402.97130979636273</x:v>
      </x:c>
      <x:c r="K512" s="8" t="n">
        <x:f>IFERROR(INDEX('02x_Accelerator_Catalog'!$D$2:$D$11,MATCH(F512,'02x_Accelerator_Catalog'!$B$2:$B$11,0)),"")</x:f>
        <x:v>2.17</x:v>
      </x:c>
      <x:c r="L512" s="7" t="n">
        <x:f>IF(K512&gt;0,J512*1000/K512,"")</x:f>
        <x:v>185701.06442228696</x:v>
      </x:c>
      <x:c r="M512" s="5" t="inlineStr">
        <x:is>
          <x:t xml:space="preserve">epoch_csp_chip_quantity_latest</x:t>
        </x:is>
      </x:c>
      <x:c r="N512" s="5" t="inlineStr">
        <x:is>
          <x:t xml:space="preserve">Extensible long-format output: add a new accelerator row in 02b and map it in 02x_Accelerator_Catalog to extend this table.</x:t>
        </x:is>
      </x:c>
    </x:row>
    <x:row r="513">
      <x:c r="A513" s="5" t="str">
        <x:f>B513&amp;"|"&amp;C513&amp;"|"&amp;D513&amp;"|"&amp;E513&amp;"|"&amp;F513</x:f>
        <x:v>Base|xAI|2028|SpaceXAI|H100/H200/A100 class</x:v>
      </x:c>
      <x:c r="B513" s="5" t="inlineStr">
        <x:is>
          <x:t xml:space="preserve">Base</x:t>
        </x:is>
      </x:c>
      <x:c r="C513" s="5" t="inlineStr">
        <x:is>
          <x:t xml:space="preserve">xAI</x:t>
        </x:is>
      </x:c>
      <x:c r="D513" s="5" t="n">
        <x:v>2028</x:v>
      </x:c>
      <x:c r="E513" s="5" t="inlineStr">
        <x:is>
          <x:t xml:space="preserve">SpaceXAI</x:t>
        </x:is>
      </x:c>
      <x:c r="F513" s="5" t="inlineStr">
        <x:is>
          <x:t xml:space="preserve">H100/H200/A100 class</x:t>
        </x:is>
      </x:c>
      <x:c r="G513" s="5" t="str">
        <x:f>IFERROR(INDEX('02x_Accelerator_Catalog'!$C$2:$C$11,MATCH(F513,'02x_Accelerator_Catalog'!$B$2:$B$11,0)),"purpose_or_unbenchmarked")</x:f>
        <x:v>h200_reference</x:v>
      </x:c>
      <x:c r="H513" s="28" t="n">
        <x:f>SUMIFS('02c_AI_CSP_Normalized'!$N$2:$N$305,'02c_AI_CSP_Normalized'!$B$2:$B$305,B513,'02c_AI_CSP_Normalized'!$C$2:$C$305,C513,'02c_AI_CSP_Normalized'!$D$2:$D$305,D513,'02c_AI_CSP_Normalized'!$E$2:$E$305,E513)</x:f>
        <x:v>570.876024590164</x:v>
      </x:c>
      <x:c r="I513" s="6" t="n">
        <x:f>SUMIFS('02b_CSP_Accelerator_Mix'!$H$2:$H$573,'02b_CSP_Accelerator_Mix'!$B$2:$B$573,B513,'02b_CSP_Accelerator_Mix'!$C$2:$C$573,E513,'02b_CSP_Accelerator_Mix'!$D$2:$D$573,D513,'02b_CSP_Accelerator_Mix'!$E$2:$E$573,F513)</x:f>
        <x:v>0.29411765</x:v>
      </x:c>
      <x:c r="J513" s="28" t="n">
        <x:f>H513*I513</x:f>
        <x:v>167.90471479380125</x:v>
      </x:c>
      <x:c r="K513" s="8" t="n">
        <x:f>IFERROR(INDEX('02x_Accelerator_Catalog'!$D$2:$D$11,MATCH(F513,'02x_Accelerator_Catalog'!$B$2:$B$11,0)),"")</x:f>
        <x:v>1.73</x:v>
      </x:c>
      <x:c r="L513" s="7" t="n">
        <x:f>IF(K513&gt;0,J513*1000/K513,"")</x:f>
        <x:v>97054.74843572326</x:v>
      </x:c>
      <x:c r="M513" s="5" t="inlineStr">
        <x:is>
          <x:t xml:space="preserve">epoch_csp_chip_quantity_latest</x:t>
        </x:is>
      </x:c>
      <x:c r="N513" s="5" t="inlineStr">
        <x:is>
          <x:t xml:space="preserve">Extensible long-format output: add a new accelerator row in 02b and map it in 02x_Accelerator_Catalog to extend this table.</x:t>
        </x:is>
      </x:c>
    </x:row>
    <x:row r="514">
      <x:c r="A514" s="5" t="str">
        <x:f>B514&amp;"|"&amp;C514&amp;"|"&amp;D514&amp;"|"&amp;E514&amp;"|"&amp;F514</x:f>
        <x:v>Bull|xAI|2028|SpaceXAI|B200/B300 class</x:v>
      </x:c>
      <x:c r="B514" s="5" t="inlineStr">
        <x:is>
          <x:t xml:space="preserve">Bull</x:t>
        </x:is>
      </x:c>
      <x:c r="C514" s="5" t="inlineStr">
        <x:is>
          <x:t xml:space="preserve">xAI</x:t>
        </x:is>
      </x:c>
      <x:c r="D514" s="5" t="n">
        <x:v>2028</x:v>
      </x:c>
      <x:c r="E514" s="5" t="inlineStr">
        <x:is>
          <x:t xml:space="preserve">SpaceXAI</x:t>
        </x:is>
      </x:c>
      <x:c r="F514" s="5" t="inlineStr">
        <x:is>
          <x:t xml:space="preserve">B200/B300 class</x:t>
        </x:is>
      </x:c>
      <x:c r="G514" s="5" t="str">
        <x:f>IFERROR(INDEX('02x_Accelerator_Catalog'!$C$2:$C$11,MATCH(F514,'02x_Accelerator_Catalog'!$B$2:$B$11,0)),"purpose_or_unbenchmarked")</x:f>
        <x:v>b200_reference</x:v>
      </x:c>
      <x:c r="H514" s="28" t="n">
        <x:f>SUMIFS('02c_AI_CSP_Normalized'!$N$2:$N$305,'02c_AI_CSP_Normalized'!$B$2:$B$305,B514,'02c_AI_CSP_Normalized'!$C$2:$C$305,C514,'02c_AI_CSP_Normalized'!$D$2:$D$305,D514,'02c_AI_CSP_Normalized'!$E$2:$E$305,E514)</x:f>
        <x:v>708.5377049180328</x:v>
      </x:c>
      <x:c r="I514" s="6" t="n">
        <x:f>SUMIFS('02b_CSP_Accelerator_Mix'!$H$2:$H$573,'02b_CSP_Accelerator_Mix'!$B$2:$B$573,B514,'02b_CSP_Accelerator_Mix'!$C$2:$C$573,E514,'02b_CSP_Accelerator_Mix'!$D$2:$D$573,D514,'02b_CSP_Accelerator_Mix'!$E$2:$E$573,F514)</x:f>
        <x:v>0.70588235</x:v>
      </x:c>
      <x:c r="J514" s="28" t="n">
        <x:f>H514*I514</x:f>
        <x:v>500.1442602111475</x:v>
      </x:c>
      <x:c r="K514" s="8" t="n">
        <x:f>IFERROR(INDEX('02x_Accelerator_Catalog'!$D$2:$D$11,MATCH(F514,'02x_Accelerator_Catalog'!$B$2:$B$11,0)),"")</x:f>
        <x:v>2.17</x:v>
      </x:c>
      <x:c r="L514" s="7" t="n">
        <x:f>IF(K514&gt;0,J514*1000/K514,"")</x:f>
        <x:v>230481.22590375465</x:v>
      </x:c>
      <x:c r="M514" s="5" t="inlineStr">
        <x:is>
          <x:t xml:space="preserve">epoch_csp_chip_quantity_latest</x:t>
        </x:is>
      </x:c>
      <x:c r="N514" s="5" t="inlineStr">
        <x:is>
          <x:t xml:space="preserve">Extensible long-format output: add a new accelerator row in 02b and map it in 02x_Accelerator_Catalog to extend this table.</x:t>
        </x:is>
      </x:c>
    </x:row>
    <x:row r="515">
      <x:c r="A515" s="5" t="str">
        <x:f>B515&amp;"|"&amp;C515&amp;"|"&amp;D515&amp;"|"&amp;E515&amp;"|"&amp;F515</x:f>
        <x:v>Bull|xAI|2028|SpaceXAI|H100/H200/A100 class</x:v>
      </x:c>
      <x:c r="B515" s="5" t="inlineStr">
        <x:is>
          <x:t xml:space="preserve">Bull</x:t>
        </x:is>
      </x:c>
      <x:c r="C515" s="5" t="inlineStr">
        <x:is>
          <x:t xml:space="preserve">xAI</x:t>
        </x:is>
      </x:c>
      <x:c r="D515" s="5" t="n">
        <x:v>2028</x:v>
      </x:c>
      <x:c r="E515" s="5" t="inlineStr">
        <x:is>
          <x:t xml:space="preserve">SpaceXAI</x:t>
        </x:is>
      </x:c>
      <x:c r="F515" s="5" t="inlineStr">
        <x:is>
          <x:t xml:space="preserve">H100/H200/A100 class</x:t>
        </x:is>
      </x:c>
      <x:c r="G515" s="5" t="str">
        <x:f>IFERROR(INDEX('02x_Accelerator_Catalog'!$C$2:$C$11,MATCH(F515,'02x_Accelerator_Catalog'!$B$2:$B$11,0)),"purpose_or_unbenchmarked")</x:f>
        <x:v>h200_reference</x:v>
      </x:c>
      <x:c r="H515" s="28" t="n">
        <x:f>SUMIFS('02c_AI_CSP_Normalized'!$N$2:$N$305,'02c_AI_CSP_Normalized'!$B$2:$B$305,B515,'02c_AI_CSP_Normalized'!$C$2:$C$305,C515,'02c_AI_CSP_Normalized'!$D$2:$D$305,D515,'02c_AI_CSP_Normalized'!$E$2:$E$305,E515)</x:f>
        <x:v>708.5377049180328</x:v>
      </x:c>
      <x:c r="I515" s="6" t="n">
        <x:f>SUMIFS('02b_CSP_Accelerator_Mix'!$H$2:$H$573,'02b_CSP_Accelerator_Mix'!$B$2:$B$573,B515,'02b_CSP_Accelerator_Mix'!$C$2:$C$573,E515,'02b_CSP_Accelerator_Mix'!$D$2:$D$573,D515,'02b_CSP_Accelerator_Mix'!$E$2:$E$573,F515)</x:f>
        <x:v>0.29411765</x:v>
      </x:c>
      <x:c r="J515" s="28" t="n">
        <x:f>H515*I515</x:f>
        <x:v>208.39344470688525</x:v>
      </x:c>
      <x:c r="K515" s="8" t="n">
        <x:f>IFERROR(INDEX('02x_Accelerator_Catalog'!$D$2:$D$11,MATCH(F515,'02x_Accelerator_Catalog'!$B$2:$B$11,0)),"")</x:f>
        <x:v>1.73</x:v>
      </x:c>
      <x:c r="L515" s="7" t="n">
        <x:f>IF(K515&gt;0,J515*1000/K515,"")</x:f>
        <x:v>120458.63855889322</x:v>
      </x:c>
      <x:c r="M515" s="5" t="inlineStr">
        <x:is>
          <x:t xml:space="preserve">epoch_csp_chip_quantity_latest</x:t>
        </x:is>
      </x:c>
      <x:c r="N515" s="5" t="inlineStr">
        <x:is>
          <x:t xml:space="preserve">Extensible long-format output: add a new accelerator row in 02b and map it in 02x_Accelerator_Catalog to extend this table.</x:t>
        </x:is>
      </x:c>
    </x:row>
    <x:row r="516">
      <x:c r="A516" s="5" t="str">
        <x:f>B516&amp;"|"&amp;C516&amp;"|"&amp;D516&amp;"|"&amp;E516&amp;"|"&amp;F516</x:f>
        <x:v>Grid-Constrained / Efficiency-Upside|xAI|2028|SpaceXAI|B200/B300 class</x:v>
      </x:c>
      <x:c r="B516" s="5" t="inlineStr">
        <x:is>
          <x:t xml:space="preserve">Grid-Constrained / Efficiency-Upside</x:t>
        </x:is>
      </x:c>
      <x:c r="C516" s="5" t="inlineStr">
        <x:is>
          <x:t xml:space="preserve">xAI</x:t>
        </x:is>
      </x:c>
      <x:c r="D516" s="5" t="n">
        <x:v>2028</x:v>
      </x:c>
      <x:c r="E516" s="5" t="inlineStr">
        <x:is>
          <x:t xml:space="preserve">SpaceXAI</x:t>
        </x:is>
      </x:c>
      <x:c r="F516" s="5" t="inlineStr">
        <x:is>
          <x:t xml:space="preserve">B200/B300 class</x:t>
        </x:is>
      </x:c>
      <x:c r="G516" s="5" t="str">
        <x:f>IFERROR(INDEX('02x_Accelerator_Catalog'!$C$2:$C$11,MATCH(F516,'02x_Accelerator_Catalog'!$B$2:$B$11,0)),"purpose_or_unbenchmarked")</x:f>
        <x:v>b200_reference</x:v>
      </x:c>
      <x:c r="H516" s="28" t="n">
        <x:f>SUMIFS('02c_AI_CSP_Normalized'!$N$2:$N$305,'02c_AI_CSP_Normalized'!$B$2:$B$305,B516,'02c_AI_CSP_Normalized'!$C$2:$C$305,C516,'02c_AI_CSP_Normalized'!$D$2:$D$305,D516,'02c_AI_CSP_Normalized'!$E$2:$E$305,E516)</x:f>
        <x:v>480.52868852459005</x:v>
      </x:c>
      <x:c r="I516" s="6" t="n">
        <x:f>SUMIFS('02b_CSP_Accelerator_Mix'!$H$2:$H$573,'02b_CSP_Accelerator_Mix'!$B$2:$B$573,B516,'02b_CSP_Accelerator_Mix'!$C$2:$C$573,E516,'02b_CSP_Accelerator_Mix'!$D$2:$D$573,D516,'02b_CSP_Accelerator_Mix'!$E$2:$E$573,F516)</x:f>
        <x:v>0.70588235</x:v>
      </x:c>
      <x:c r="J516" s="28" t="n">
        <x:f>H516*I516</x:f>
        <x:v>339.19671989815566</x:v>
      </x:c>
      <x:c r="K516" s="8" t="n">
        <x:f>IFERROR(INDEX('02x_Accelerator_Catalog'!$D$2:$D$11,MATCH(F516,'02x_Accelerator_Catalog'!$B$2:$B$11,0)),"")</x:f>
        <x:v>2.17</x:v>
      </x:c>
      <x:c r="L516" s="7" t="n">
        <x:f>IF(K516&gt;0,J516*1000/K516,"")</x:f>
        <x:v>156311.85248762934</x:v>
      </x:c>
      <x:c r="M516" s="5" t="inlineStr">
        <x:is>
          <x:t xml:space="preserve">epoch_csp_chip_quantity_latest</x:t>
        </x:is>
      </x:c>
      <x:c r="N516" s="5" t="inlineStr">
        <x:is>
          <x:t xml:space="preserve">Extensible long-format output: add a new accelerator row in 02b and map it in 02x_Accelerator_Catalog to extend this table.</x:t>
        </x:is>
      </x:c>
    </x:row>
    <x:row r="517">
      <x:c r="A517" s="5" t="str">
        <x:f>B517&amp;"|"&amp;C517&amp;"|"&amp;D517&amp;"|"&amp;E517&amp;"|"&amp;F517</x:f>
        <x:v>Grid-Constrained / Efficiency-Upside|xAI|2028|SpaceXAI|H100/H200/A100 class</x:v>
      </x:c>
      <x:c r="B517" s="5" t="inlineStr">
        <x:is>
          <x:t xml:space="preserve">Grid-Constrained / Efficiency-Upside</x:t>
        </x:is>
      </x:c>
      <x:c r="C517" s="5" t="inlineStr">
        <x:is>
          <x:t xml:space="preserve">xAI</x:t>
        </x:is>
      </x:c>
      <x:c r="D517" s="5" t="n">
        <x:v>2028</x:v>
      </x:c>
      <x:c r="E517" s="5" t="inlineStr">
        <x:is>
          <x:t xml:space="preserve">SpaceXAI</x:t>
        </x:is>
      </x:c>
      <x:c r="F517" s="5" t="inlineStr">
        <x:is>
          <x:t xml:space="preserve">H100/H200/A100 class</x:t>
        </x:is>
      </x:c>
      <x:c r="G517" s="5" t="str">
        <x:f>IFERROR(INDEX('02x_Accelerator_Catalog'!$C$2:$C$11,MATCH(F517,'02x_Accelerator_Catalog'!$B$2:$B$11,0)),"purpose_or_unbenchmarked")</x:f>
        <x:v>h200_reference</x:v>
      </x:c>
      <x:c r="H517" s="28" t="n">
        <x:f>SUMIFS('02c_AI_CSP_Normalized'!$N$2:$N$305,'02c_AI_CSP_Normalized'!$B$2:$B$305,B517,'02c_AI_CSP_Normalized'!$C$2:$C$305,C517,'02c_AI_CSP_Normalized'!$D$2:$D$305,D517,'02c_AI_CSP_Normalized'!$E$2:$E$305,E517)</x:f>
        <x:v>480.52868852459005</x:v>
      </x:c>
      <x:c r="I517" s="6" t="n">
        <x:f>SUMIFS('02b_CSP_Accelerator_Mix'!$H$2:$H$573,'02b_CSP_Accelerator_Mix'!$B$2:$B$573,B517,'02b_CSP_Accelerator_Mix'!$C$2:$C$573,E517,'02b_CSP_Accelerator_Mix'!$D$2:$D$573,D517,'02b_CSP_Accelerator_Mix'!$E$2:$E$573,F517)</x:f>
        <x:v>0.29411765</x:v>
      </x:c>
      <x:c r="J517" s="28" t="n">
        <x:f>H517*I517</x:f>
        <x:v>141.3319686264344</x:v>
      </x:c>
      <x:c r="K517" s="8" t="n">
        <x:f>IFERROR(INDEX('02x_Accelerator_Catalog'!$D$2:$D$11,MATCH(F517,'02x_Accelerator_Catalog'!$B$2:$B$11,0)),"")</x:f>
        <x:v>1.73</x:v>
      </x:c>
      <x:c r="L517" s="7" t="n">
        <x:f>IF(K517&gt;0,J517*1000/K517,"")</x:f>
        <x:v>81694.77955285225</x:v>
      </x:c>
      <x:c r="M517" s="5" t="inlineStr">
        <x:is>
          <x:t xml:space="preserve">epoch_csp_chip_quantity_latest</x:t>
        </x:is>
      </x:c>
      <x:c r="N517" s="5" t="inlineStr">
        <x:is>
          <x:t xml:space="preserve">Extensible long-format output: add a new accelerator row in 02b and map it in 02x_Accelerator_Catalog to extend this table.</x:t>
        </x:is>
      </x:c>
    </x:row>
    <x:row r="518">
      <x:c r="A518" s="5" t="str">
        <x:f>B518&amp;"|"&amp;C518&amp;"|"&amp;D518&amp;"|"&amp;E518&amp;"|"&amp;F518</x:f>
        <x:v>Bear|xAI|2029|SpaceXAI|B200/B300 class</x:v>
      </x:c>
      <x:c r="B518" s="5" t="inlineStr">
        <x:is>
          <x:t xml:space="preserve">Bear</x:t>
        </x:is>
      </x:c>
      <x:c r="C518" s="5" t="inlineStr">
        <x:is>
          <x:t xml:space="preserve">xAI</x:t>
        </x:is>
      </x:c>
      <x:c r="D518" s="5" t="n">
        <x:v>2029</x:v>
      </x:c>
      <x:c r="E518" s="5" t="inlineStr">
        <x:is>
          <x:t xml:space="preserve">SpaceXAI</x:t>
        </x:is>
      </x:c>
      <x:c r="F518" s="5" t="inlineStr">
        <x:is>
          <x:t xml:space="preserve">B200/B300 class</x:t>
        </x:is>
      </x:c>
      <x:c r="G518" s="5" t="str">
        <x:f>IFERROR(INDEX('02x_Accelerator_Catalog'!$C$2:$C$11,MATCH(F518,'02x_Accelerator_Catalog'!$B$2:$B$11,0)),"purpose_or_unbenchmarked")</x:f>
        <x:v>b200_reference</x:v>
      </x:c>
      <x:c r="H518" s="28" t="n">
        <x:f>SUMIFS('02c_AI_CSP_Normalized'!$N$2:$N$305,'02c_AI_CSP_Normalized'!$B$2:$B$305,B518,'02c_AI_CSP_Normalized'!$C$2:$C$305,C518,'02c_AI_CSP_Normalized'!$D$2:$D$305,D518,'02c_AI_CSP_Normalized'!$E$2:$E$305,E518)</x:f>
        <x:v>622.3226229508198</x:v>
      </x:c>
      <x:c r="I518" s="6" t="n">
        <x:f>SUMIFS('02b_CSP_Accelerator_Mix'!$H$2:$H$573,'02b_CSP_Accelerator_Mix'!$B$2:$B$573,B518,'02b_CSP_Accelerator_Mix'!$C$2:$C$573,E518,'02b_CSP_Accelerator_Mix'!$D$2:$D$573,D518,'02b_CSP_Accelerator_Mix'!$E$2:$E$573,F518)</x:f>
        <x:v>0.70588235</x:v>
      </x:c>
      <x:c r="J518" s="28" t="n">
        <x:f>H518*I518</x:f>
        <x:v>439.2865555466886</x:v>
      </x:c>
      <x:c r="K518" s="8" t="n">
        <x:f>IFERROR(INDEX('02x_Accelerator_Catalog'!$D$2:$D$11,MATCH(F518,'02x_Accelerator_Catalog'!$B$2:$B$11,0)),"")</x:f>
        <x:v>2.17</x:v>
      </x:c>
      <x:c r="L518" s="7" t="n">
        <x:f>IF(K518&gt;0,J518*1000/K518,"")</x:f>
        <x:v>202436.20071275975</x:v>
      </x:c>
      <x:c r="M518" s="5" t="inlineStr">
        <x:is>
          <x:t xml:space="preserve">epoch_csp_chip_quantity_latest</x:t>
        </x:is>
      </x:c>
      <x:c r="N518" s="5" t="inlineStr">
        <x:is>
          <x:t xml:space="preserve">Extensible long-format output: add a new accelerator row in 02b and map it in 02x_Accelerator_Catalog to extend this table.</x:t>
        </x:is>
      </x:c>
    </x:row>
    <x:row r="519">
      <x:c r="A519" s="5" t="str">
        <x:f>B519&amp;"|"&amp;C519&amp;"|"&amp;D519&amp;"|"&amp;E519&amp;"|"&amp;F519</x:f>
        <x:v>Bear|xAI|2029|SpaceXAI|H100/H200/A100 class</x:v>
      </x:c>
      <x:c r="B519" s="5" t="inlineStr">
        <x:is>
          <x:t xml:space="preserve">Bear</x:t>
        </x:is>
      </x:c>
      <x:c r="C519" s="5" t="inlineStr">
        <x:is>
          <x:t xml:space="preserve">xAI</x:t>
        </x:is>
      </x:c>
      <x:c r="D519" s="5" t="n">
        <x:v>2029</x:v>
      </x:c>
      <x:c r="E519" s="5" t="inlineStr">
        <x:is>
          <x:t xml:space="preserve">SpaceXAI</x:t>
        </x:is>
      </x:c>
      <x:c r="F519" s="5" t="inlineStr">
        <x:is>
          <x:t xml:space="preserve">H100/H200/A100 class</x:t>
        </x:is>
      </x:c>
      <x:c r="G519" s="5" t="str">
        <x:f>IFERROR(INDEX('02x_Accelerator_Catalog'!$C$2:$C$11,MATCH(F519,'02x_Accelerator_Catalog'!$B$2:$B$11,0)),"purpose_or_unbenchmarked")</x:f>
        <x:v>h200_reference</x:v>
      </x:c>
      <x:c r="H519" s="28" t="n">
        <x:f>SUMIFS('02c_AI_CSP_Normalized'!$N$2:$N$305,'02c_AI_CSP_Normalized'!$B$2:$B$305,B519,'02c_AI_CSP_Normalized'!$C$2:$C$305,C519,'02c_AI_CSP_Normalized'!$D$2:$D$305,D519,'02c_AI_CSP_Normalized'!$E$2:$E$305,E519)</x:f>
        <x:v>622.3226229508198</x:v>
      </x:c>
      <x:c r="I519" s="6" t="n">
        <x:f>SUMIFS('02b_CSP_Accelerator_Mix'!$H$2:$H$573,'02b_CSP_Accelerator_Mix'!$B$2:$B$573,B519,'02b_CSP_Accelerator_Mix'!$C$2:$C$573,E519,'02b_CSP_Accelerator_Mix'!$D$2:$D$573,D519,'02b_CSP_Accelerator_Mix'!$E$2:$E$573,F519)</x:f>
        <x:v>0.29411765</x:v>
      </x:c>
      <x:c r="J519" s="28" t="n">
        <x:f>H519*I519</x:f>
        <x:v>183.0360674041312</x:v>
      </x:c>
      <x:c r="K519" s="8" t="n">
        <x:f>IFERROR(INDEX('02x_Accelerator_Catalog'!$D$2:$D$11,MATCH(F519,'02x_Accelerator_Catalog'!$B$2:$B$11,0)),"")</x:f>
        <x:v>1.73</x:v>
      </x:c>
      <x:c r="L519" s="7" t="n">
        <x:f>IF(K519&gt;0,J519*1000/K519,"")</x:f>
        <x:v>105801.19503128971</x:v>
      </x:c>
      <x:c r="M519" s="5" t="inlineStr">
        <x:is>
          <x:t xml:space="preserve">epoch_csp_chip_quantity_latest</x:t>
        </x:is>
      </x:c>
      <x:c r="N519" s="5" t="inlineStr">
        <x:is>
          <x:t xml:space="preserve">Extensible long-format output: add a new accelerator row in 02b and map it in 02x_Accelerator_Catalog to extend this table.</x:t>
        </x:is>
      </x:c>
    </x:row>
    <x:row r="520">
      <x:c r="A520" s="5" t="str">
        <x:f>B520&amp;"|"&amp;C520&amp;"|"&amp;D520&amp;"|"&amp;E520&amp;"|"&amp;F520</x:f>
        <x:v>Base|xAI|2029|SpaceXAI|B200/B300 class</x:v>
      </x:c>
      <x:c r="B520" s="5" t="inlineStr">
        <x:is>
          <x:t xml:space="preserve">Base</x:t>
        </x:is>
      </x:c>
      <x:c r="C520" s="5" t="inlineStr">
        <x:is>
          <x:t xml:space="preserve">xAI</x:t>
        </x:is>
      </x:c>
      <x:c r="D520" s="5" t="n">
        <x:v>2029</x:v>
      </x:c>
      <x:c r="E520" s="5" t="inlineStr">
        <x:is>
          <x:t xml:space="preserve">SpaceXAI</x:t>
        </x:is>
      </x:c>
      <x:c r="F520" s="5" t="inlineStr">
        <x:is>
          <x:t xml:space="preserve">B200/B300 class</x:t>
        </x:is>
      </x:c>
      <x:c r="G520" s="5" t="str">
        <x:f>IFERROR(INDEX('02x_Accelerator_Catalog'!$C$2:$C$11,MATCH(F520,'02x_Accelerator_Catalog'!$B$2:$B$11,0)),"purpose_or_unbenchmarked")</x:f>
        <x:v>b200_reference</x:v>
      </x:c>
      <x:c r="H520" s="28" t="n">
        <x:f>SUMIFS('02c_AI_CSP_Normalized'!$N$2:$N$305,'02c_AI_CSP_Normalized'!$B$2:$B$305,B520,'02c_AI_CSP_Normalized'!$C$2:$C$305,C520,'02c_AI_CSP_Normalized'!$D$2:$D$305,D520,'02c_AI_CSP_Normalized'!$E$2:$E$305,E520)</x:f>
        <x:v>870.7581147540985</x:v>
      </x:c>
      <x:c r="I520" s="6" t="n">
        <x:f>SUMIFS('02b_CSP_Accelerator_Mix'!$H$2:$H$573,'02b_CSP_Accelerator_Mix'!$B$2:$B$573,B520,'02b_CSP_Accelerator_Mix'!$C$2:$C$573,E520,'02b_CSP_Accelerator_Mix'!$D$2:$D$573,D520,'02b_CSP_Accelerator_Mix'!$E$2:$E$573,F520)</x:f>
        <x:v>0.70588235</x:v>
      </x:c>
      <x:c r="J520" s="28" t="n">
        <x:f>H520*I520</x:f>
        <x:v>614.6527843241927</x:v>
      </x:c>
      <x:c r="K520" s="8" t="n">
        <x:f>IFERROR(INDEX('02x_Accelerator_Catalog'!$D$2:$D$11,MATCH(F520,'02x_Accelerator_Catalog'!$B$2:$B$11,0)),"")</x:f>
        <x:v>2.17</x:v>
      </x:c>
      <x:c r="L520" s="7" t="n">
        <x:f>IF(K520&gt;0,J520*1000/K520,"")</x:f>
        <x:v>283250.1310249736</x:v>
      </x:c>
      <x:c r="M520" s="5" t="inlineStr">
        <x:is>
          <x:t xml:space="preserve">epoch_csp_chip_quantity_latest</x:t>
        </x:is>
      </x:c>
      <x:c r="N520" s="5" t="inlineStr">
        <x:is>
          <x:t xml:space="preserve">Extensible long-format output: add a new accelerator row in 02b and map it in 02x_Accelerator_Catalog to extend this table.</x:t>
        </x:is>
      </x:c>
    </x:row>
    <x:row r="521">
      <x:c r="A521" s="5" t="str">
        <x:f>B521&amp;"|"&amp;C521&amp;"|"&amp;D521&amp;"|"&amp;E521&amp;"|"&amp;F521</x:f>
        <x:v>Base|xAI|2029|SpaceXAI|H100/H200/A100 class</x:v>
      </x:c>
      <x:c r="B521" s="5" t="inlineStr">
        <x:is>
          <x:t xml:space="preserve">Base</x:t>
        </x:is>
      </x:c>
      <x:c r="C521" s="5" t="inlineStr">
        <x:is>
          <x:t xml:space="preserve">xAI</x:t>
        </x:is>
      </x:c>
      <x:c r="D521" s="5" t="n">
        <x:v>2029</x:v>
      </x:c>
      <x:c r="E521" s="5" t="inlineStr">
        <x:is>
          <x:t xml:space="preserve">SpaceXAI</x:t>
        </x:is>
      </x:c>
      <x:c r="F521" s="5" t="inlineStr">
        <x:is>
          <x:t xml:space="preserve">H100/H200/A100 class</x:t>
        </x:is>
      </x:c>
      <x:c r="G521" s="5" t="str">
        <x:f>IFERROR(INDEX('02x_Accelerator_Catalog'!$C$2:$C$11,MATCH(F521,'02x_Accelerator_Catalog'!$B$2:$B$11,0)),"purpose_or_unbenchmarked")</x:f>
        <x:v>h200_reference</x:v>
      </x:c>
      <x:c r="H521" s="28" t="n">
        <x:f>SUMIFS('02c_AI_CSP_Normalized'!$N$2:$N$305,'02c_AI_CSP_Normalized'!$B$2:$B$305,B521,'02c_AI_CSP_Normalized'!$C$2:$C$305,C521,'02c_AI_CSP_Normalized'!$D$2:$D$305,D521,'02c_AI_CSP_Normalized'!$E$2:$E$305,E521)</x:f>
        <x:v>870.7581147540985</x:v>
      </x:c>
      <x:c r="I521" s="6" t="n">
        <x:f>SUMIFS('02b_CSP_Accelerator_Mix'!$H$2:$H$573,'02b_CSP_Accelerator_Mix'!$B$2:$B$573,B521,'02b_CSP_Accelerator_Mix'!$C$2:$C$573,E521,'02b_CSP_Accelerator_Mix'!$D$2:$D$573,D521,'02b_CSP_Accelerator_Mix'!$E$2:$E$573,F521)</x:f>
        <x:v>0.29411765</x:v>
      </x:c>
      <x:c r="J521" s="28" t="n">
        <x:f>H521*I521</x:f>
        <x:v>256.1053304299058</x:v>
      </x:c>
      <x:c r="K521" s="8" t="n">
        <x:f>IFERROR(INDEX('02x_Accelerator_Catalog'!$D$2:$D$11,MATCH(F521,'02x_Accelerator_Catalog'!$B$2:$B$11,0)),"")</x:f>
        <x:v>1.73</x:v>
      </x:c>
      <x:c r="L521" s="7" t="n">
        <x:f>IF(K521&gt;0,J521*1000/K521,"")</x:f>
        <x:v>148037.7632542808</x:v>
      </x:c>
      <x:c r="M521" s="5" t="inlineStr">
        <x:is>
          <x:t xml:space="preserve">epoch_csp_chip_quantity_latest</x:t>
        </x:is>
      </x:c>
      <x:c r="N521" s="5" t="inlineStr">
        <x:is>
          <x:t xml:space="preserve">Extensible long-format output: add a new accelerator row in 02b and map it in 02x_Accelerator_Catalog to extend this table.</x:t>
        </x:is>
      </x:c>
    </x:row>
    <x:row r="522">
      <x:c r="A522" s="5" t="str">
        <x:f>B522&amp;"|"&amp;C522&amp;"|"&amp;D522&amp;"|"&amp;E522&amp;"|"&amp;F522</x:f>
        <x:v>Bull|xAI|2029|SpaceXAI|B200/B300 class</x:v>
      </x:c>
      <x:c r="B522" s="5" t="inlineStr">
        <x:is>
          <x:t xml:space="preserve">Bull</x:t>
        </x:is>
      </x:c>
      <x:c r="C522" s="5" t="inlineStr">
        <x:is>
          <x:t xml:space="preserve">xAI</x:t>
        </x:is>
      </x:c>
      <x:c r="D522" s="5" t="n">
        <x:v>2029</x:v>
      </x:c>
      <x:c r="E522" s="5" t="inlineStr">
        <x:is>
          <x:t xml:space="preserve">SpaceXAI</x:t>
        </x:is>
      </x:c>
      <x:c r="F522" s="5" t="inlineStr">
        <x:is>
          <x:t xml:space="preserve">B200/B300 class</x:t>
        </x:is>
      </x:c>
      <x:c r="G522" s="5" t="str">
        <x:f>IFERROR(INDEX('02x_Accelerator_Catalog'!$C$2:$C$11,MATCH(F522,'02x_Accelerator_Catalog'!$B$2:$B$11,0)),"purpose_or_unbenchmarked")</x:f>
        <x:v>b200_reference</x:v>
      </x:c>
      <x:c r="H522" s="28" t="n">
        <x:f>SUMIFS('02c_AI_CSP_Normalized'!$N$2:$N$305,'02c_AI_CSP_Normalized'!$B$2:$B$305,B522,'02c_AI_CSP_Normalized'!$C$2:$C$305,C522,'02c_AI_CSP_Normalized'!$D$2:$D$305,D522,'02c_AI_CSP_Normalized'!$E$2:$E$305,E522)</x:f>
        <x:v>1114.0016393442625</x:v>
      </x:c>
      <x:c r="I522" s="6" t="n">
        <x:f>SUMIFS('02b_CSP_Accelerator_Mix'!$H$2:$H$573,'02b_CSP_Accelerator_Mix'!$B$2:$B$573,B522,'02b_CSP_Accelerator_Mix'!$C$2:$C$573,E522,'02b_CSP_Accelerator_Mix'!$D$2:$D$573,D522,'02b_CSP_Accelerator_Mix'!$E$2:$E$573,F522)</x:f>
        <x:v>0.70588235</x:v>
      </x:c>
      <x:c r="J522" s="28" t="n">
        <x:f>H522*I522</x:f>
        <x:v>786.3540950841805</x:v>
      </x:c>
      <x:c r="K522" s="8" t="n">
        <x:f>IFERROR(INDEX('02x_Accelerator_Catalog'!$D$2:$D$11,MATCH(F522,'02x_Accelerator_Catalog'!$B$2:$B$11,0)),"")</x:f>
        <x:v>2.17</x:v>
      </x:c>
      <x:c r="L522" s="7" t="n">
        <x:f>IF(K522&gt;0,J522*1000/K522,"")</x:f>
        <x:v>362375.159024968</x:v>
      </x:c>
      <x:c r="M522" s="5" t="inlineStr">
        <x:is>
          <x:t xml:space="preserve">epoch_csp_chip_quantity_latest</x:t>
        </x:is>
      </x:c>
      <x:c r="N522" s="5" t="inlineStr">
        <x:is>
          <x:t xml:space="preserve">Extensible long-format output: add a new accelerator row in 02b and map it in 02x_Accelerator_Catalog to extend this table.</x:t>
        </x:is>
      </x:c>
    </x:row>
    <x:row r="523">
      <x:c r="A523" s="5" t="str">
        <x:f>B523&amp;"|"&amp;C523&amp;"|"&amp;D523&amp;"|"&amp;E523&amp;"|"&amp;F523</x:f>
        <x:v>Bull|xAI|2029|SpaceXAI|H100/H200/A100 class</x:v>
      </x:c>
      <x:c r="B523" s="5" t="inlineStr">
        <x:is>
          <x:t xml:space="preserve">Bull</x:t>
        </x:is>
      </x:c>
      <x:c r="C523" s="5" t="inlineStr">
        <x:is>
          <x:t xml:space="preserve">xAI</x:t>
        </x:is>
      </x:c>
      <x:c r="D523" s="5" t="n">
        <x:v>2029</x:v>
      </x:c>
      <x:c r="E523" s="5" t="inlineStr">
        <x:is>
          <x:t xml:space="preserve">SpaceXAI</x:t>
        </x:is>
      </x:c>
      <x:c r="F523" s="5" t="inlineStr">
        <x:is>
          <x:t xml:space="preserve">H100/H200/A100 class</x:t>
        </x:is>
      </x:c>
      <x:c r="G523" s="5" t="str">
        <x:f>IFERROR(INDEX('02x_Accelerator_Catalog'!$C$2:$C$11,MATCH(F523,'02x_Accelerator_Catalog'!$B$2:$B$11,0)),"purpose_or_unbenchmarked")</x:f>
        <x:v>h200_reference</x:v>
      </x:c>
      <x:c r="H523" s="28" t="n">
        <x:f>SUMIFS('02c_AI_CSP_Normalized'!$N$2:$N$305,'02c_AI_CSP_Normalized'!$B$2:$B$305,B523,'02c_AI_CSP_Normalized'!$C$2:$C$305,C523,'02c_AI_CSP_Normalized'!$D$2:$D$305,D523,'02c_AI_CSP_Normalized'!$E$2:$E$305,E523)</x:f>
        <x:v>1114.0016393442625</x:v>
      </x:c>
      <x:c r="I523" s="6" t="n">
        <x:f>SUMIFS('02b_CSP_Accelerator_Mix'!$H$2:$H$573,'02b_CSP_Accelerator_Mix'!$B$2:$B$573,B523,'02b_CSP_Accelerator_Mix'!$C$2:$C$573,E523,'02b_CSP_Accelerator_Mix'!$D$2:$D$573,D523,'02b_CSP_Accelerator_Mix'!$E$2:$E$573,F523)</x:f>
        <x:v>0.29411765</x:v>
      </x:c>
      <x:c r="J523" s="28" t="n">
        <x:f>H523*I523</x:f>
        <x:v>327.64754426008204</x:v>
      </x:c>
      <x:c r="K523" s="8" t="n">
        <x:f>IFERROR(INDEX('02x_Accelerator_Catalog'!$D$2:$D$11,MATCH(F523,'02x_Accelerator_Catalog'!$B$2:$B$11,0)),"")</x:f>
        <x:v>1.73</x:v>
      </x:c>
      <x:c r="L523" s="7" t="n">
        <x:f>IF(K523&gt;0,J523*1000/K523,"")</x:f>
        <x:v>189391.6440809723</x:v>
      </x:c>
      <x:c r="M523" s="5" t="inlineStr">
        <x:is>
          <x:t xml:space="preserve">epoch_csp_chip_quantity_latest</x:t>
        </x:is>
      </x:c>
      <x:c r="N523" s="5" t="inlineStr">
        <x:is>
          <x:t xml:space="preserve">Extensible long-format output: add a new accelerator row in 02b and map it in 02x_Accelerator_Catalog to extend this table.</x:t>
        </x:is>
      </x:c>
    </x:row>
    <x:row r="524">
      <x:c r="A524" s="5" t="str">
        <x:f>B524&amp;"|"&amp;C524&amp;"|"&amp;D524&amp;"|"&amp;E524&amp;"|"&amp;F524</x:f>
        <x:v>Grid-Constrained / Efficiency-Upside|xAI|2029|SpaceXAI|B200/B300 class</x:v>
      </x:c>
      <x:c r="B524" s="5" t="inlineStr">
        <x:is>
          <x:t xml:space="preserve">Grid-Constrained / Efficiency-Upside</x:t>
        </x:is>
      </x:c>
      <x:c r="C524" s="5" t="inlineStr">
        <x:is>
          <x:t xml:space="preserve">xAI</x:t>
        </x:is>
      </x:c>
      <x:c r="D524" s="5" t="n">
        <x:v>2029</x:v>
      </x:c>
      <x:c r="E524" s="5" t="inlineStr">
        <x:is>
          <x:t xml:space="preserve">SpaceXAI</x:t>
        </x:is>
      </x:c>
      <x:c r="F524" s="5" t="inlineStr">
        <x:is>
          <x:t xml:space="preserve">B200/B300 class</x:t>
        </x:is>
      </x:c>
      <x:c r="G524" s="5" t="str">
        <x:f>IFERROR(INDEX('02x_Accelerator_Catalog'!$C$2:$C$11,MATCH(F524,'02x_Accelerator_Catalog'!$B$2:$B$11,0)),"purpose_or_unbenchmarked")</x:f>
        <x:v>b200_reference</x:v>
      </x:c>
      <x:c r="H524" s="28" t="n">
        <x:f>SUMIFS('02c_AI_CSP_Normalized'!$N$2:$N$305,'02c_AI_CSP_Normalized'!$B$2:$B$305,B524,'02c_AI_CSP_Normalized'!$C$2:$C$305,C524,'02c_AI_CSP_Normalized'!$D$2:$D$305,D524,'02c_AI_CSP_Normalized'!$E$2:$E$305,E524)</x:f>
        <x:v>698.5495081967215</x:v>
      </x:c>
      <x:c r="I524" s="6" t="n">
        <x:f>SUMIFS('02b_CSP_Accelerator_Mix'!$H$2:$H$573,'02b_CSP_Accelerator_Mix'!$B$2:$B$573,B524,'02b_CSP_Accelerator_Mix'!$C$2:$C$573,E524,'02b_CSP_Accelerator_Mix'!$D$2:$D$573,D524,'02b_CSP_Accelerator_Mix'!$E$2:$E$573,F524)</x:f>
        <x:v>0.70588235</x:v>
      </x:c>
      <x:c r="J524" s="28" t="n">
        <x:f>H524*I524</x:f>
        <x:v>493.093768437246</x:v>
      </x:c>
      <x:c r="K524" s="8" t="n">
        <x:f>IFERROR(INDEX('02x_Accelerator_Catalog'!$D$2:$D$11,MATCH(F524,'02x_Accelerator_Catalog'!$B$2:$B$11,0)),"")</x:f>
        <x:v>2.17</x:v>
      </x:c>
      <x:c r="L524" s="7" t="n">
        <x:f>IF(K524&gt;0,J524*1000/K524,"")</x:f>
        <x:v>227232.1513535696</x:v>
      </x:c>
      <x:c r="M524" s="5" t="inlineStr">
        <x:is>
          <x:t xml:space="preserve">epoch_csp_chip_quantity_latest</x:t>
        </x:is>
      </x:c>
      <x:c r="N524" s="5" t="inlineStr">
        <x:is>
          <x:t xml:space="preserve">Extensible long-format output: add a new accelerator row in 02b and map it in 02x_Accelerator_Catalog to extend this table.</x:t>
        </x:is>
      </x:c>
    </x:row>
    <x:row r="525">
      <x:c r="A525" s="5" t="str">
        <x:f>B525&amp;"|"&amp;C525&amp;"|"&amp;D525&amp;"|"&amp;E525&amp;"|"&amp;F525</x:f>
        <x:v>Grid-Constrained / Efficiency-Upside|xAI|2029|SpaceXAI|H100/H200/A100 class</x:v>
      </x:c>
      <x:c r="B525" s="5" t="inlineStr">
        <x:is>
          <x:t xml:space="preserve">Grid-Constrained / Efficiency-Upside</x:t>
        </x:is>
      </x:c>
      <x:c r="C525" s="5" t="inlineStr">
        <x:is>
          <x:t xml:space="preserve">xAI</x:t>
        </x:is>
      </x:c>
      <x:c r="D525" s="5" t="n">
        <x:v>2029</x:v>
      </x:c>
      <x:c r="E525" s="5" t="inlineStr">
        <x:is>
          <x:t xml:space="preserve">SpaceXAI</x:t>
        </x:is>
      </x:c>
      <x:c r="F525" s="5" t="inlineStr">
        <x:is>
          <x:t xml:space="preserve">H100/H200/A100 class</x:t>
        </x:is>
      </x:c>
      <x:c r="G525" s="5" t="str">
        <x:f>IFERROR(INDEX('02x_Accelerator_Catalog'!$C$2:$C$11,MATCH(F525,'02x_Accelerator_Catalog'!$B$2:$B$11,0)),"purpose_or_unbenchmarked")</x:f>
        <x:v>h200_reference</x:v>
      </x:c>
      <x:c r="H525" s="28" t="n">
        <x:f>SUMIFS('02c_AI_CSP_Normalized'!$N$2:$N$305,'02c_AI_CSP_Normalized'!$B$2:$B$305,B525,'02c_AI_CSP_Normalized'!$C$2:$C$305,C525,'02c_AI_CSP_Normalized'!$D$2:$D$305,D525,'02c_AI_CSP_Normalized'!$E$2:$E$305,E525)</x:f>
        <x:v>698.5495081967215</x:v>
      </x:c>
      <x:c r="I525" s="6" t="n">
        <x:f>SUMIFS('02b_CSP_Accelerator_Mix'!$H$2:$H$573,'02b_CSP_Accelerator_Mix'!$B$2:$B$573,B525,'02b_CSP_Accelerator_Mix'!$C$2:$C$573,E525,'02b_CSP_Accelerator_Mix'!$D$2:$D$573,D525,'02b_CSP_Accelerator_Mix'!$E$2:$E$573,F525)</x:f>
        <x:v>0.29411765</x:v>
      </x:c>
      <x:c r="J525" s="28" t="n">
        <x:f>H525*I525</x:f>
        <x:v>205.45573975947548</x:v>
      </x:c>
      <x:c r="K525" s="8" t="n">
        <x:f>IFERROR(INDEX('02x_Accelerator_Catalog'!$D$2:$D$11,MATCH(F525,'02x_Accelerator_Catalog'!$B$2:$B$11,0)),"")</x:f>
        <x:v>1.73</x:v>
      </x:c>
      <x:c r="L525" s="7" t="n">
        <x:f>IF(K525&gt;0,J525*1000/K525,"")</x:f>
        <x:v>118760.54321356965</x:v>
      </x:c>
      <x:c r="M525" s="5" t="inlineStr">
        <x:is>
          <x:t xml:space="preserve">epoch_csp_chip_quantity_latest</x:t>
        </x:is>
      </x:c>
      <x:c r="N525" s="5" t="inlineStr">
        <x:is>
          <x:t xml:space="preserve">Extensible long-format output: add a new accelerator row in 02b and map it in 02x_Accelerator_Catalog to extend this table.</x:t>
        </x:is>
      </x:c>
    </x:row>
    <x:row r="526">
      <x:c r="A526" s="5" t="str">
        <x:f>B526&amp;"|"&amp;C526&amp;"|"&amp;D526&amp;"|"&amp;E526&amp;"|"&amp;F526</x:f>
        <x:v>Bear|xAI|2030|SpaceXAI|B200/B300 class</x:v>
      </x:c>
      <x:c r="B526" s="5" t="inlineStr">
        <x:is>
          <x:t xml:space="preserve">Bear</x:t>
        </x:is>
      </x:c>
      <x:c r="C526" s="5" t="inlineStr">
        <x:is>
          <x:t xml:space="preserve">xAI</x:t>
        </x:is>
      </x:c>
      <x:c r="D526" s="5" t="n">
        <x:v>2030</x:v>
      </x:c>
      <x:c r="E526" s="5" t="inlineStr">
        <x:is>
          <x:t xml:space="preserve">SpaceXAI</x:t>
        </x:is>
      </x:c>
      <x:c r="F526" s="5" t="inlineStr">
        <x:is>
          <x:t xml:space="preserve">B200/B300 class</x:t>
        </x:is>
      </x:c>
      <x:c r="G526" s="5" t="str">
        <x:f>IFERROR(INDEX('02x_Accelerator_Catalog'!$C$2:$C$11,MATCH(F526,'02x_Accelerator_Catalog'!$B$2:$B$11,0)),"purpose_or_unbenchmarked")</x:f>
        <x:v>b200_reference</x:v>
      </x:c>
      <x:c r="H526" s="28" t="n">
        <x:f>SUMIFS('02c_AI_CSP_Normalized'!$N$2:$N$305,'02c_AI_CSP_Normalized'!$B$2:$B$305,B526,'02c_AI_CSP_Normalized'!$C$2:$C$305,C526,'02c_AI_CSP_Normalized'!$D$2:$D$305,D526,'02c_AI_CSP_Normalized'!$E$2:$E$305,E526)</x:f>
        <x:v>856.9672089344261</x:v>
      </x:c>
      <x:c r="I526" s="6" t="n">
        <x:f>SUMIFS('02b_CSP_Accelerator_Mix'!$H$2:$H$573,'02b_CSP_Accelerator_Mix'!$B$2:$B$573,B526,'02b_CSP_Accelerator_Mix'!$C$2:$C$573,E526,'02b_CSP_Accelerator_Mix'!$D$2:$D$573,D526,'02b_CSP_Accelerator_Mix'!$E$2:$E$573,F526)</x:f>
        <x:v>0.70588235</x:v>
      </x:c>
      <x:c r="J526" s="28" t="n">
        <x:f>H526*I526</x:f>
        <x:v>604.9180273155737</x:v>
      </x:c>
      <x:c r="K526" s="8" t="n">
        <x:f>IFERROR(INDEX('02x_Accelerator_Catalog'!$D$2:$D$11,MATCH(F526,'02x_Accelerator_Catalog'!$B$2:$B$11,0)),"")</x:f>
        <x:v>2.17</x:v>
      </x:c>
      <x:c r="L526" s="7" t="n">
        <x:f>IF(K526&gt;0,J526*1000/K526,"")</x:f>
        <x:v>278764.06788736116</x:v>
      </x:c>
      <x:c r="M526" s="5" t="inlineStr">
        <x:is>
          <x:t xml:space="preserve">epoch_csp_chip_quantity_latest</x:t>
        </x:is>
      </x:c>
      <x:c r="N526" s="5" t="inlineStr">
        <x:is>
          <x:t xml:space="preserve">Extensible long-format output: add a new accelerator row in 02b and map it in 02x_Accelerator_Catalog to extend this table.</x:t>
        </x:is>
      </x:c>
    </x:row>
    <x:row r="527">
      <x:c r="A527" s="5" t="str">
        <x:f>B527&amp;"|"&amp;C527&amp;"|"&amp;D527&amp;"|"&amp;E527&amp;"|"&amp;F527</x:f>
        <x:v>Bear|xAI|2030|SpaceXAI|H100/H200/A100 class</x:v>
      </x:c>
      <x:c r="B527" s="5" t="inlineStr">
        <x:is>
          <x:t xml:space="preserve">Bear</x:t>
        </x:is>
      </x:c>
      <x:c r="C527" s="5" t="inlineStr">
        <x:is>
          <x:t xml:space="preserve">xAI</x:t>
        </x:is>
      </x:c>
      <x:c r="D527" s="5" t="n">
        <x:v>2030</x:v>
      </x:c>
      <x:c r="E527" s="5" t="inlineStr">
        <x:is>
          <x:t xml:space="preserve">SpaceXAI</x:t>
        </x:is>
      </x:c>
      <x:c r="F527" s="5" t="inlineStr">
        <x:is>
          <x:t xml:space="preserve">H100/H200/A100 class</x:t>
        </x:is>
      </x:c>
      <x:c r="G527" s="5" t="str">
        <x:f>IFERROR(INDEX('02x_Accelerator_Catalog'!$C$2:$C$11,MATCH(F527,'02x_Accelerator_Catalog'!$B$2:$B$11,0)),"purpose_or_unbenchmarked")</x:f>
        <x:v>h200_reference</x:v>
      </x:c>
      <x:c r="H527" s="28" t="n">
        <x:f>SUMIFS('02c_AI_CSP_Normalized'!$N$2:$N$305,'02c_AI_CSP_Normalized'!$B$2:$B$305,B527,'02c_AI_CSP_Normalized'!$C$2:$C$305,C527,'02c_AI_CSP_Normalized'!$D$2:$D$305,D527,'02c_AI_CSP_Normalized'!$E$2:$E$305,E527)</x:f>
        <x:v>856.9672089344261</x:v>
      </x:c>
      <x:c r="I527" s="6" t="n">
        <x:f>SUMIFS('02b_CSP_Accelerator_Mix'!$H$2:$H$573,'02b_CSP_Accelerator_Mix'!$B$2:$B$573,B527,'02b_CSP_Accelerator_Mix'!$C$2:$C$573,E527,'02b_CSP_Accelerator_Mix'!$D$2:$D$573,D527,'02b_CSP_Accelerator_Mix'!$E$2:$E$573,F527)</x:f>
        <x:v>0.29411765</x:v>
      </x:c>
      <x:c r="J527" s="28" t="n">
        <x:f>H527*I527</x:f>
        <x:v>252.04918161885243</x:v>
      </x:c>
      <x:c r="K527" s="8" t="n">
        <x:f>IFERROR(INDEX('02x_Accelerator_Catalog'!$D$2:$D$11,MATCH(F527,'02x_Accelerator_Catalog'!$B$2:$B$11,0)),"")</x:f>
        <x:v>1.73</x:v>
      </x:c>
      <x:c r="L527" s="7" t="n">
        <x:f>IF(K527&gt;0,J527*1000/K527,"")</x:f>
        <x:v>145693.16856581066</x:v>
      </x:c>
      <x:c r="M527" s="5" t="inlineStr">
        <x:is>
          <x:t xml:space="preserve">epoch_csp_chip_quantity_latest</x:t>
        </x:is>
      </x:c>
      <x:c r="N527" s="5" t="inlineStr">
        <x:is>
          <x:t xml:space="preserve">Extensible long-format output: add a new accelerator row in 02b and map it in 02x_Accelerator_Catalog to extend this table.</x:t>
        </x:is>
      </x:c>
    </x:row>
    <x:row r="528">
      <x:c r="A528" s="5" t="str">
        <x:f>B528&amp;"|"&amp;C528&amp;"|"&amp;D528&amp;"|"&amp;E528&amp;"|"&amp;F528</x:f>
        <x:v>Base|xAI|2030|SpaceXAI|B200/B300 class</x:v>
      </x:c>
      <x:c r="B528" s="5" t="inlineStr">
        <x:is>
          <x:t xml:space="preserve">Base</x:t>
        </x:is>
      </x:c>
      <x:c r="C528" s="5" t="inlineStr">
        <x:is>
          <x:t xml:space="preserve">xAI</x:t>
        </x:is>
      </x:c>
      <x:c r="D528" s="5" t="n">
        <x:v>2030</x:v>
      </x:c>
      <x:c r="E528" s="5" t="inlineStr">
        <x:is>
          <x:t xml:space="preserve">SpaceXAI</x:t>
        </x:is>
      </x:c>
      <x:c r="F528" s="5" t="inlineStr">
        <x:is>
          <x:t xml:space="preserve">B200/B300 class</x:t>
        </x:is>
      </x:c>
      <x:c r="G528" s="5" t="str">
        <x:f>IFERROR(INDEX('02x_Accelerator_Catalog'!$C$2:$C$11,MATCH(F528,'02x_Accelerator_Catalog'!$B$2:$B$11,0)),"purpose_or_unbenchmarked")</x:f>
        <x:v>b200_reference</x:v>
      </x:c>
      <x:c r="H528" s="28" t="n">
        <x:f>SUMIFS('02c_AI_CSP_Normalized'!$N$2:$N$305,'02c_AI_CSP_Normalized'!$B$2:$B$305,B528,'02c_AI_CSP_Normalized'!$C$2:$C$305,C528,'02c_AI_CSP_Normalized'!$D$2:$D$305,D528,'02c_AI_CSP_Normalized'!$E$2:$E$305,E528)</x:f>
        <x:v>1219.262290204918</x:v>
      </x:c>
      <x:c r="I528" s="6" t="n">
        <x:f>SUMIFS('02b_CSP_Accelerator_Mix'!$H$2:$H$573,'02b_CSP_Accelerator_Mix'!$B$2:$B$573,B528,'02b_CSP_Accelerator_Mix'!$C$2:$C$573,E528,'02b_CSP_Accelerator_Mix'!$D$2:$D$573,D528,'02b_CSP_Accelerator_Mix'!$E$2:$E$573,F528)</x:f>
        <x:v>0.70588235</x:v>
      </x:c>
      <x:c r="J528" s="28" t="n">
        <x:f>H528*I528</x:f>
        <x:v>860.6557306762294</x:v>
      </x:c>
      <x:c r="K528" s="8" t="n">
        <x:f>IFERROR(INDEX('02x_Accelerator_Catalog'!$D$2:$D$11,MATCH(F528,'02x_Accelerator_Catalog'!$B$2:$B$11,0)),"")</x:f>
        <x:v>2.17</x:v>
      </x:c>
      <x:c r="L528" s="7" t="n">
        <x:f>IF(K528&gt;0,J528*1000/K528,"")</x:f>
        <x:v>396615.5440904283</x:v>
      </x:c>
      <x:c r="M528" s="5" t="inlineStr">
        <x:is>
          <x:t xml:space="preserve">epoch_csp_chip_quantity_latest</x:t>
        </x:is>
      </x:c>
      <x:c r="N528" s="5" t="inlineStr">
        <x:is>
          <x:t xml:space="preserve">Extensible long-format output: add a new accelerator row in 02b and map it in 02x_Accelerator_Catalog to extend this table.</x:t>
        </x:is>
      </x:c>
    </x:row>
    <x:row r="529">
      <x:c r="A529" s="5" t="str">
        <x:f>B529&amp;"|"&amp;C529&amp;"|"&amp;D529&amp;"|"&amp;E529&amp;"|"&amp;F529</x:f>
        <x:v>Base|xAI|2030|SpaceXAI|H100/H200/A100 class</x:v>
      </x:c>
      <x:c r="B529" s="5" t="inlineStr">
        <x:is>
          <x:t xml:space="preserve">Base</x:t>
        </x:is>
      </x:c>
      <x:c r="C529" s="5" t="inlineStr">
        <x:is>
          <x:t xml:space="preserve">xAI</x:t>
        </x:is>
      </x:c>
      <x:c r="D529" s="5" t="n">
        <x:v>2030</x:v>
      </x:c>
      <x:c r="E529" s="5" t="inlineStr">
        <x:is>
          <x:t xml:space="preserve">SpaceXAI</x:t>
        </x:is>
      </x:c>
      <x:c r="F529" s="5" t="inlineStr">
        <x:is>
          <x:t xml:space="preserve">H100/H200/A100 class</x:t>
        </x:is>
      </x:c>
      <x:c r="G529" s="5" t="str">
        <x:f>IFERROR(INDEX('02x_Accelerator_Catalog'!$C$2:$C$11,MATCH(F529,'02x_Accelerator_Catalog'!$B$2:$B$11,0)),"purpose_or_unbenchmarked")</x:f>
        <x:v>h200_reference</x:v>
      </x:c>
      <x:c r="H529" s="28" t="n">
        <x:f>SUMIFS('02c_AI_CSP_Normalized'!$N$2:$N$305,'02c_AI_CSP_Normalized'!$B$2:$B$305,B529,'02c_AI_CSP_Normalized'!$C$2:$C$305,C529,'02c_AI_CSP_Normalized'!$D$2:$D$305,D529,'02c_AI_CSP_Normalized'!$E$2:$E$305,E529)</x:f>
        <x:v>1219.262290204918</x:v>
      </x:c>
      <x:c r="I529" s="6" t="n">
        <x:f>SUMIFS('02b_CSP_Accelerator_Mix'!$H$2:$H$573,'02b_CSP_Accelerator_Mix'!$B$2:$B$573,B529,'02b_CSP_Accelerator_Mix'!$C$2:$C$573,E529,'02b_CSP_Accelerator_Mix'!$D$2:$D$573,D529,'02b_CSP_Accelerator_Mix'!$E$2:$E$573,F529)</x:f>
        <x:v>0.29411765</x:v>
      </x:c>
      <x:c r="J529" s="28" t="n">
        <x:f>H529*I529</x:f>
        <x:v>358.6065595286885</x:v>
      </x:c>
      <x:c r="K529" s="8" t="n">
        <x:f>IFERROR(INDEX('02x_Accelerator_Catalog'!$D$2:$D$11,MATCH(F529,'02x_Accelerator_Catalog'!$B$2:$B$11,0)),"")</x:f>
        <x:v>1.73</x:v>
      </x:c>
      <x:c r="L529" s="7" t="n">
        <x:f>IF(K529&gt;0,J529*1000/K529,"")</x:f>
        <x:v>207287.02862929972</x:v>
      </x:c>
      <x:c r="M529" s="5" t="inlineStr">
        <x:is>
          <x:t xml:space="preserve">epoch_csp_chip_quantity_latest</x:t>
        </x:is>
      </x:c>
      <x:c r="N529" s="5" t="inlineStr">
        <x:is>
          <x:t xml:space="preserve">Extensible long-format output: add a new accelerator row in 02b and map it in 02x_Accelerator_Catalog to extend this table.</x:t>
        </x:is>
      </x:c>
    </x:row>
    <x:row r="530">
      <x:c r="A530" s="5" t="str">
        <x:f>B530&amp;"|"&amp;C530&amp;"|"&amp;D530&amp;"|"&amp;E530&amp;"|"&amp;F530</x:f>
        <x:v>Bull|xAI|2030|SpaceXAI|B200/B300 class</x:v>
      </x:c>
      <x:c r="B530" s="5" t="inlineStr">
        <x:is>
          <x:t xml:space="preserve">Bull</x:t>
        </x:is>
      </x:c>
      <x:c r="C530" s="5" t="inlineStr">
        <x:is>
          <x:t xml:space="preserve">xAI</x:t>
        </x:is>
      </x:c>
      <x:c r="D530" s="5" t="n">
        <x:v>2030</x:v>
      </x:c>
      <x:c r="E530" s="5" t="inlineStr">
        <x:is>
          <x:t xml:space="preserve">SpaceXAI</x:t>
        </x:is>
      </x:c>
      <x:c r="F530" s="5" t="inlineStr">
        <x:is>
          <x:t xml:space="preserve">B200/B300 class</x:t>
        </x:is>
      </x:c>
      <x:c r="G530" s="5" t="str">
        <x:f>IFERROR(INDEX('02x_Accelerator_Catalog'!$C$2:$C$11,MATCH(F530,'02x_Accelerator_Catalog'!$B$2:$B$11,0)),"purpose_or_unbenchmarked")</x:f>
        <x:v>b200_reference</x:v>
      </x:c>
      <x:c r="H530" s="28" t="n">
        <x:f>SUMIFS('02c_AI_CSP_Normalized'!$N$2:$N$305,'02c_AI_CSP_Normalized'!$B$2:$B$305,B530,'02c_AI_CSP_Normalized'!$C$2:$C$305,C530,'02c_AI_CSP_Normalized'!$D$2:$D$305,D530,'02c_AI_CSP_Normalized'!$E$2:$E$305,E530)</x:f>
        <x:v>1603.1557322704919</x:v>
      </x:c>
      <x:c r="I530" s="6" t="n">
        <x:f>SUMIFS('02b_CSP_Accelerator_Mix'!$H$2:$H$573,'02b_CSP_Accelerator_Mix'!$B$2:$B$573,B530,'02b_CSP_Accelerator_Mix'!$C$2:$C$573,E530,'02b_CSP_Accelerator_Mix'!$D$2:$D$573,D530,'02b_CSP_Accelerator_Mix'!$E$2:$E$573,F530)</x:f>
        <x:v>0.70588235</x:v>
      </x:c>
      <x:c r="J530" s="28" t="n">
        <x:f>H530*I530</x:f>
        <x:v>1131.6393357110655</x:v>
      </x:c>
      <x:c r="K530" s="8" t="n">
        <x:f>IFERROR(INDEX('02x_Accelerator_Catalog'!$D$2:$D$11,MATCH(F530,'02x_Accelerator_Catalog'!$B$2:$B$11,0)),"")</x:f>
        <x:v>2.17</x:v>
      </x:c>
      <x:c r="L530" s="7" t="n">
        <x:f>IF(K530&gt;0,J530*1000/K530,"")</x:f>
        <x:v>521492.7814336707</x:v>
      </x:c>
      <x:c r="M530" s="5" t="inlineStr">
        <x:is>
          <x:t xml:space="preserve">epoch_csp_chip_quantity_latest</x:t>
        </x:is>
      </x:c>
      <x:c r="N530" s="5" t="inlineStr">
        <x:is>
          <x:t xml:space="preserve">Extensible long-format output: add a new accelerator row in 02b and map it in 02x_Accelerator_Catalog to extend this table.</x:t>
        </x:is>
      </x:c>
    </x:row>
    <x:row r="531">
      <x:c r="A531" s="5" t="str">
        <x:f>B531&amp;"|"&amp;C531&amp;"|"&amp;D531&amp;"|"&amp;E531&amp;"|"&amp;F531</x:f>
        <x:v>Bull|xAI|2030|SpaceXAI|H100/H200/A100 class</x:v>
      </x:c>
      <x:c r="B531" s="5" t="inlineStr">
        <x:is>
          <x:t xml:space="preserve">Bull</x:t>
        </x:is>
      </x:c>
      <x:c r="C531" s="5" t="inlineStr">
        <x:is>
          <x:t xml:space="preserve">xAI</x:t>
        </x:is>
      </x:c>
      <x:c r="D531" s="5" t="n">
        <x:v>2030</x:v>
      </x:c>
      <x:c r="E531" s="5" t="inlineStr">
        <x:is>
          <x:t xml:space="preserve">SpaceXAI</x:t>
        </x:is>
      </x:c>
      <x:c r="F531" s="5" t="inlineStr">
        <x:is>
          <x:t xml:space="preserve">H100/H200/A100 class</x:t>
        </x:is>
      </x:c>
      <x:c r="G531" s="5" t="str">
        <x:f>IFERROR(INDEX('02x_Accelerator_Catalog'!$C$2:$C$11,MATCH(F531,'02x_Accelerator_Catalog'!$B$2:$B$11,0)),"purpose_or_unbenchmarked")</x:f>
        <x:v>h200_reference</x:v>
      </x:c>
      <x:c r="H531" s="28" t="n">
        <x:f>SUMIFS('02c_AI_CSP_Normalized'!$N$2:$N$305,'02c_AI_CSP_Normalized'!$B$2:$B$305,B531,'02c_AI_CSP_Normalized'!$C$2:$C$305,C531,'02c_AI_CSP_Normalized'!$D$2:$D$305,D531,'02c_AI_CSP_Normalized'!$E$2:$E$305,E531)</x:f>
        <x:v>1603.1557322704919</x:v>
      </x:c>
      <x:c r="I531" s="6" t="n">
        <x:f>SUMIFS('02b_CSP_Accelerator_Mix'!$H$2:$H$573,'02b_CSP_Accelerator_Mix'!$B$2:$B$573,B531,'02b_CSP_Accelerator_Mix'!$C$2:$C$573,E531,'02b_CSP_Accelerator_Mix'!$D$2:$D$573,D531,'02b_CSP_Accelerator_Mix'!$E$2:$E$573,F531)</x:f>
        <x:v>0.29411765</x:v>
      </x:c>
      <x:c r="J531" s="28" t="n">
        <x:f>H531*I531</x:f>
        <x:v>471.51639655942625</x:v>
      </x:c>
      <x:c r="K531" s="8" t="n">
        <x:f>IFERROR(INDEX('02x_Accelerator_Catalog'!$D$2:$D$11,MATCH(F531,'02x_Accelerator_Catalog'!$B$2:$B$11,0)),"")</x:f>
        <x:v>1.73</x:v>
      </x:c>
      <x:c r="L531" s="7" t="n">
        <x:f>IF(K531&gt;0,J531*1000/K531,"")</x:f>
        <x:v>272552.83038117125</x:v>
      </x:c>
      <x:c r="M531" s="5" t="inlineStr">
        <x:is>
          <x:t xml:space="preserve">epoch_csp_chip_quantity_latest</x:t>
        </x:is>
      </x:c>
      <x:c r="N531" s="5" t="inlineStr">
        <x:is>
          <x:t xml:space="preserve">Extensible long-format output: add a new accelerator row in 02b and map it in 02x_Accelerator_Catalog to extend this table.</x:t>
        </x:is>
      </x:c>
    </x:row>
    <x:row r="532">
      <x:c r="A532" s="5" t="str">
        <x:f>B532&amp;"|"&amp;C532&amp;"|"&amp;D532&amp;"|"&amp;E532&amp;"|"&amp;F532</x:f>
        <x:v>Grid-Constrained / Efficiency-Upside|xAI|2030|SpaceXAI|B200/B300 class</x:v>
      </x:c>
      <x:c r="B532" s="5" t="inlineStr">
        <x:is>
          <x:t xml:space="preserve">Grid-Constrained / Efficiency-Upside</x:t>
        </x:is>
      </x:c>
      <x:c r="C532" s="5" t="inlineStr">
        <x:is>
          <x:t xml:space="preserve">xAI</x:t>
        </x:is>
      </x:c>
      <x:c r="D532" s="5" t="n">
        <x:v>2030</x:v>
      </x:c>
      <x:c r="E532" s="5" t="inlineStr">
        <x:is>
          <x:t xml:space="preserve">SpaceXAI</x:t>
        </x:is>
      </x:c>
      <x:c r="F532" s="5" t="inlineStr">
        <x:is>
          <x:t xml:space="preserve">B200/B300 class</x:t>
        </x:is>
      </x:c>
      <x:c r="G532" s="5" t="str">
        <x:f>IFERROR(INDEX('02x_Accelerator_Catalog'!$C$2:$C$11,MATCH(F532,'02x_Accelerator_Catalog'!$B$2:$B$11,0)),"purpose_or_unbenchmarked")</x:f>
        <x:v>b200_reference</x:v>
      </x:c>
      <x:c r="H532" s="28" t="n">
        <x:f>SUMIFS('02c_AI_CSP_Normalized'!$N$2:$N$305,'02c_AI_CSP_Normalized'!$B$2:$B$305,B532,'02c_AI_CSP_Normalized'!$C$2:$C$305,C532,'02c_AI_CSP_Normalized'!$D$2:$D$305,D532,'02c_AI_CSP_Normalized'!$E$2:$E$305,E532)</x:f>
        <x:v>928.0327868852459</x:v>
      </x:c>
      <x:c r="I532" s="6" t="n">
        <x:f>SUMIFS('02b_CSP_Accelerator_Mix'!$H$2:$H$573,'02b_CSP_Accelerator_Mix'!$B$2:$B$573,B532,'02b_CSP_Accelerator_Mix'!$C$2:$C$573,E532,'02b_CSP_Accelerator_Mix'!$D$2:$D$573,D532,'02b_CSP_Accelerator_Mix'!$E$2:$E$573,F532)</x:f>
        <x:v>0.70588235</x:v>
      </x:c>
      <x:c r="J532" s="28" t="n">
        <x:f>H532*I532</x:f>
        <x:v>655.0819644836065</x:v>
      </x:c>
      <x:c r="K532" s="8" t="n">
        <x:f>IFERROR(INDEX('02x_Accelerator_Catalog'!$D$2:$D$11,MATCH(F532,'02x_Accelerator_Catalog'!$B$2:$B$11,0)),"")</x:f>
        <x:v>2.17</x:v>
      </x:c>
      <x:c r="L532" s="7" t="n">
        <x:f>IF(K532&gt;0,J532*1000/K532,"")</x:f>
        <x:v>301881.0896237818</x:v>
      </x:c>
      <x:c r="M532" s="5" t="inlineStr">
        <x:is>
          <x:t xml:space="preserve">epoch_csp_chip_quantity_latest</x:t>
        </x:is>
      </x:c>
      <x:c r="N532" s="5" t="inlineStr">
        <x:is>
          <x:t xml:space="preserve">Extensible long-format output: add a new accelerator row in 02b and map it in 02x_Accelerator_Catalog to extend this table.</x:t>
        </x:is>
      </x:c>
    </x:row>
    <x:row r="533">
      <x:c r="A533" s="5" t="str">
        <x:f>B533&amp;"|"&amp;C533&amp;"|"&amp;D533&amp;"|"&amp;E533&amp;"|"&amp;F533</x:f>
        <x:v>Grid-Constrained / Efficiency-Upside|xAI|2030|SpaceXAI|H100/H200/A100 class</x:v>
      </x:c>
      <x:c r="B533" s="5" t="inlineStr">
        <x:is>
          <x:t xml:space="preserve">Grid-Constrained / Efficiency-Upside</x:t>
        </x:is>
      </x:c>
      <x:c r="C533" s="5" t="inlineStr">
        <x:is>
          <x:t xml:space="preserve">xAI</x:t>
        </x:is>
      </x:c>
      <x:c r="D533" s="5" t="n">
        <x:v>2030</x:v>
      </x:c>
      <x:c r="E533" s="5" t="inlineStr">
        <x:is>
          <x:t xml:space="preserve">SpaceXAI</x:t>
        </x:is>
      </x:c>
      <x:c r="F533" s="5" t="inlineStr">
        <x:is>
          <x:t xml:space="preserve">H100/H200/A100 class</x:t>
        </x:is>
      </x:c>
      <x:c r="G533" s="5" t="str">
        <x:f>IFERROR(INDEX('02x_Accelerator_Catalog'!$C$2:$C$11,MATCH(F533,'02x_Accelerator_Catalog'!$B$2:$B$11,0)),"purpose_or_unbenchmarked")</x:f>
        <x:v>h200_reference</x:v>
      </x:c>
      <x:c r="H533" s="28" t="n">
        <x:f>SUMIFS('02c_AI_CSP_Normalized'!$N$2:$N$305,'02c_AI_CSP_Normalized'!$B$2:$B$305,B533,'02c_AI_CSP_Normalized'!$C$2:$C$305,C533,'02c_AI_CSP_Normalized'!$D$2:$D$305,D533,'02c_AI_CSP_Normalized'!$E$2:$E$305,E533)</x:f>
        <x:v>928.0327868852459</x:v>
      </x:c>
      <x:c r="I533" s="6" t="n">
        <x:f>SUMIFS('02b_CSP_Accelerator_Mix'!$H$2:$H$573,'02b_CSP_Accelerator_Mix'!$B$2:$B$573,B533,'02b_CSP_Accelerator_Mix'!$C$2:$C$573,E533,'02b_CSP_Accelerator_Mix'!$D$2:$D$573,D533,'02b_CSP_Accelerator_Mix'!$E$2:$E$573,F533)</x:f>
        <x:v>0.29411765</x:v>
      </x:c>
      <x:c r="J533" s="28" t="n">
        <x:f>H533*I533</x:f>
        <x:v>272.95082240163936</x:v>
      </x:c>
      <x:c r="K533" s="8" t="n">
        <x:f>IFERROR(INDEX('02x_Accelerator_Catalog'!$D$2:$D$11,MATCH(F533,'02x_Accelerator_Catalog'!$B$2:$B$11,0)),"")</x:f>
        <x:v>1.73</x:v>
      </x:c>
      <x:c r="L533" s="7" t="n">
        <x:f>IF(K533&gt;0,J533*1000/K533,"")</x:f>
        <x:v>157775.0418506586</x:v>
      </x:c>
      <x:c r="M533" s="5" t="inlineStr">
        <x:is>
          <x:t xml:space="preserve">epoch_csp_chip_quantity_latest</x:t>
        </x:is>
      </x:c>
      <x:c r="N533" s="5" t="inlineStr">
        <x:is>
          <x:t xml:space="preserve">Extensible long-format output: add a new accelerator row in 02b and map it in 02x_Accelerator_Catalog to extend this table.</x:t>
        </x:is>
      </x:c>
    </x:row>
    <x:row r="534">
      <x:c r="A534" s="5" t="str">
        <x:f>B534&amp;"|"&amp;C534&amp;"|"&amp;D534&amp;"|"&amp;E534&amp;"|"&amp;F534</x:f>
        <x:v>Bear|DeepSeek|2026|Legacy company envelope - DeepSeek|B200/B300 class</x:v>
      </x:c>
      <x:c r="B534" s="5" t="inlineStr">
        <x:is>
          <x:t xml:space="preserve">Bear</x:t>
        </x:is>
      </x:c>
      <x:c r="C534" s="5" t="inlineStr">
        <x:is>
          <x:t xml:space="preserve">DeepSeek</x:t>
        </x:is>
      </x:c>
      <x:c r="D534" s="5" t="n">
        <x:v>2026</x:v>
      </x:c>
      <x:c r="E534" s="5" t="inlineStr">
        <x:is>
          <x:t xml:space="preserve">Legacy company envelope - DeepSeek</x:t>
        </x:is>
      </x:c>
      <x:c r="F534" s="5" t="inlineStr">
        <x:is>
          <x:t xml:space="preserve">B200/B300 class</x:t>
        </x:is>
      </x:c>
      <x:c r="G534" s="5" t="str">
        <x:f>IFERROR(INDEX('02x_Accelerator_Catalog'!$C$2:$C$11,MATCH(F534,'02x_Accelerator_Catalog'!$B$2:$B$11,0)),"purpose_or_unbenchmarked")</x:f>
        <x:v>b200_reference</x:v>
      </x:c>
      <x:c r="H534" s="28" t="n">
        <x:f>SUMIFS('02c_AI_CSP_Normalized'!$N$2:$N$305,'02c_AI_CSP_Normalized'!$B$2:$B$305,B534,'02c_AI_CSP_Normalized'!$C$2:$C$305,C534,'02c_AI_CSP_Normalized'!$D$2:$D$305,D534,'02c_AI_CSP_Normalized'!$E$2:$E$305,E534)</x:f>
        <x:v>48.208064516129035</x:v>
      </x:c>
      <x:c r="I534" s="6" t="n">
        <x:f>SUMIFS('02b_CSP_Accelerator_Mix'!$H$2:$H$573,'02b_CSP_Accelerator_Mix'!$B$2:$B$573,B534,'02b_CSP_Accelerator_Mix'!$C$2:$C$573,E534,'02b_CSP_Accelerator_Mix'!$D$2:$D$573,D534,'02b_CSP_Accelerator_Mix'!$E$2:$E$573,F534)</x:f>
        <x:v>0.4</x:v>
      </x:c>
      <x:c r="J534" s="28" t="n">
        <x:f>H534*I534</x:f>
        <x:v>19.283225806451615</x:v>
      </x:c>
      <x:c r="K534" s="8" t="n">
        <x:f>IFERROR(INDEX('02x_Accelerator_Catalog'!$D$2:$D$11,MATCH(F534,'02x_Accelerator_Catalog'!$B$2:$B$11,0)),"")</x:f>
        <x:v>2.17</x:v>
      </x:c>
      <x:c r="L534" s="7" t="n">
        <x:f>IF(K534&gt;0,J534*1000/K534,"")</x:f>
        <x:v>8886.279173480007</x:v>
      </x:c>
      <x:c r="M534" s="5" t="inlineStr">
        <x:is>
          <x:t xml:space="preserve">legacy_company_gpu_mix_fallback</x:t>
        </x:is>
      </x:c>
      <x:c r="N534" s="5" t="inlineStr">
        <x:is>
          <x:t xml:space="preserve">Extensible long-format output: add a new accelerator row in 02b and map it in 02x_Accelerator_Catalog to extend this table.</x:t>
        </x:is>
      </x:c>
    </x:row>
    <x:row r="535">
      <x:c r="A535" s="5" t="str">
        <x:f>B535&amp;"|"&amp;C535&amp;"|"&amp;D535&amp;"|"&amp;E535&amp;"|"&amp;F535</x:f>
        <x:v>Bear|DeepSeek|2026|Legacy company envelope - DeepSeek|GB200/GB300 class</x:v>
      </x:c>
      <x:c r="B535" s="5" t="inlineStr">
        <x:is>
          <x:t xml:space="preserve">Bear</x:t>
        </x:is>
      </x:c>
      <x:c r="C535" s="5" t="inlineStr">
        <x:is>
          <x:t xml:space="preserve">DeepSeek</x:t>
        </x:is>
      </x:c>
      <x:c r="D535" s="5" t="n">
        <x:v>2026</x:v>
      </x:c>
      <x:c r="E535" s="5" t="inlineStr">
        <x:is>
          <x:t xml:space="preserve">Legacy company envelope - DeepSeek</x:t>
        </x:is>
      </x:c>
      <x:c r="F535" s="5" t="inlineStr">
        <x:is>
          <x:t xml:space="preserve">GB200/GB300 class</x:t>
        </x:is>
      </x:c>
      <x:c r="G535" s="5" t="str">
        <x:f>IFERROR(INDEX('02x_Accelerator_Catalog'!$C$2:$C$11,MATCH(F535,'02x_Accelerator_Catalog'!$B$2:$B$11,0)),"purpose_or_unbenchmarked")</x:f>
        <x:v>gb200_reference</x:v>
      </x:c>
      <x:c r="H535" s="28" t="n">
        <x:f>SUMIFS('02c_AI_CSP_Normalized'!$N$2:$N$305,'02c_AI_CSP_Normalized'!$B$2:$B$305,B535,'02c_AI_CSP_Normalized'!$C$2:$C$305,C535,'02c_AI_CSP_Normalized'!$D$2:$D$305,D535,'02c_AI_CSP_Normalized'!$E$2:$E$305,E535)</x:f>
        <x:v>48.208064516129035</x:v>
      </x:c>
      <x:c r="I535" s="6" t="n">
        <x:f>SUMIFS('02b_CSP_Accelerator_Mix'!$H$2:$H$573,'02b_CSP_Accelerator_Mix'!$B$2:$B$573,B535,'02b_CSP_Accelerator_Mix'!$C$2:$C$573,E535,'02b_CSP_Accelerator_Mix'!$D$2:$D$573,D535,'02b_CSP_Accelerator_Mix'!$E$2:$E$573,F535)</x:f>
        <x:v>0.05</x:v>
      </x:c>
      <x:c r="J535" s="28" t="n">
        <x:f>H535*I535</x:f>
        <x:v>2.410403225806452</x:v>
      </x:c>
      <x:c r="K535" s="8" t="n">
        <x:f>IFERROR(INDEX('02x_Accelerator_Catalog'!$D$2:$D$11,MATCH(F535,'02x_Accelerator_Catalog'!$B$2:$B$11,0)),"")</x:f>
        <x:v>2.1</x:v>
      </x:c>
      <x:c r="L535" s="7" t="n">
        <x:f>IF(K535&gt;0,J535*1000/K535,"")</x:f>
        <x:v>1147.811059907834</x:v>
      </x:c>
      <x:c r="M535" s="5" t="inlineStr">
        <x:is>
          <x:t xml:space="preserve">legacy_company_gpu_mix_fallback</x:t>
        </x:is>
      </x:c>
      <x:c r="N535" s="5" t="inlineStr">
        <x:is>
          <x:t xml:space="preserve">Extensible long-format output: add a new accelerator row in 02b and map it in 02x_Accelerator_Catalog to extend this table.</x:t>
        </x:is>
      </x:c>
    </x:row>
    <x:row r="536">
      <x:c r="A536" s="5" t="str">
        <x:f>B536&amp;"|"&amp;C536&amp;"|"&amp;D536&amp;"|"&amp;E536&amp;"|"&amp;F536</x:f>
        <x:v>Bear|DeepSeek|2026|Legacy company envelope - DeepSeek|H100/H200/A100 class</x:v>
      </x:c>
      <x:c r="B536" s="5" t="inlineStr">
        <x:is>
          <x:t xml:space="preserve">Bear</x:t>
        </x:is>
      </x:c>
      <x:c r="C536" s="5" t="inlineStr">
        <x:is>
          <x:t xml:space="preserve">DeepSeek</x:t>
        </x:is>
      </x:c>
      <x:c r="D536" s="5" t="n">
        <x:v>2026</x:v>
      </x:c>
      <x:c r="E536" s="5" t="inlineStr">
        <x:is>
          <x:t xml:space="preserve">Legacy company envelope - DeepSeek</x:t>
        </x:is>
      </x:c>
      <x:c r="F536" s="5" t="inlineStr">
        <x:is>
          <x:t xml:space="preserve">H100/H200/A100 class</x:t>
        </x:is>
      </x:c>
      <x:c r="G536" s="5" t="str">
        <x:f>IFERROR(INDEX('02x_Accelerator_Catalog'!$C$2:$C$11,MATCH(F536,'02x_Accelerator_Catalog'!$B$2:$B$11,0)),"purpose_or_unbenchmarked")</x:f>
        <x:v>h200_reference</x:v>
      </x:c>
      <x:c r="H536" s="28" t="n">
        <x:f>SUMIFS('02c_AI_CSP_Normalized'!$N$2:$N$305,'02c_AI_CSP_Normalized'!$B$2:$B$305,B536,'02c_AI_CSP_Normalized'!$C$2:$C$305,C536,'02c_AI_CSP_Normalized'!$D$2:$D$305,D536,'02c_AI_CSP_Normalized'!$E$2:$E$305,E536)</x:f>
        <x:v>48.208064516129035</x:v>
      </x:c>
      <x:c r="I536" s="6" t="n">
        <x:f>SUMIFS('02b_CSP_Accelerator_Mix'!$H$2:$H$573,'02b_CSP_Accelerator_Mix'!$B$2:$B$573,B536,'02b_CSP_Accelerator_Mix'!$C$2:$C$573,E536,'02b_CSP_Accelerator_Mix'!$D$2:$D$573,D536,'02b_CSP_Accelerator_Mix'!$E$2:$E$573,F536)</x:f>
        <x:v>0.55</x:v>
      </x:c>
      <x:c r="J536" s="28" t="n">
        <x:f>H536*I536</x:f>
        <x:v>26.514435483870972</x:v>
      </x:c>
      <x:c r="K536" s="8" t="n">
        <x:f>IFERROR(INDEX('02x_Accelerator_Catalog'!$D$2:$D$11,MATCH(F536,'02x_Accelerator_Catalog'!$B$2:$B$11,0)),"")</x:f>
        <x:v>1.73</x:v>
      </x:c>
      <x:c r="L536" s="7" t="n">
        <x:f>IF(K536&gt;0,J536*1000/K536,"")</x:f>
        <x:v>15326.263285474552</x:v>
      </x:c>
      <x:c r="M536" s="5" t="inlineStr">
        <x:is>
          <x:t xml:space="preserve">legacy_company_gpu_mix_fallback</x:t>
        </x:is>
      </x:c>
      <x:c r="N536" s="5" t="inlineStr">
        <x:is>
          <x:t xml:space="preserve">Extensible long-format output: add a new accelerator row in 02b and map it in 02x_Accelerator_Catalog to extend this table.</x:t>
        </x:is>
      </x:c>
    </x:row>
    <x:row r="537">
      <x:c r="A537" s="5" t="str">
        <x:f>B537&amp;"|"&amp;C537&amp;"|"&amp;D537&amp;"|"&amp;E537&amp;"|"&amp;F537</x:f>
        <x:v>Bear|DeepSeek|2027|Legacy company envelope - DeepSeek|B200/B300 class</x:v>
      </x:c>
      <x:c r="B537" s="5" t="inlineStr">
        <x:is>
          <x:t xml:space="preserve">Bear</x:t>
        </x:is>
      </x:c>
      <x:c r="C537" s="5" t="inlineStr">
        <x:is>
          <x:t xml:space="preserve">DeepSeek</x:t>
        </x:is>
      </x:c>
      <x:c r="D537" s="5" t="n">
        <x:v>2027</x:v>
      </x:c>
      <x:c r="E537" s="5" t="inlineStr">
        <x:is>
          <x:t xml:space="preserve">Legacy company envelope - DeepSeek</x:t>
        </x:is>
      </x:c>
      <x:c r="F537" s="5" t="inlineStr">
        <x:is>
          <x:t xml:space="preserve">B200/B300 class</x:t>
        </x:is>
      </x:c>
      <x:c r="G537" s="5" t="str">
        <x:f>IFERROR(INDEX('02x_Accelerator_Catalog'!$C$2:$C$11,MATCH(F537,'02x_Accelerator_Catalog'!$B$2:$B$11,0)),"purpose_or_unbenchmarked")</x:f>
        <x:v>b200_reference</x:v>
      </x:c>
      <x:c r="H537" s="28" t="n">
        <x:f>SUMIFS('02c_AI_CSP_Normalized'!$N$2:$N$305,'02c_AI_CSP_Normalized'!$B$2:$B$305,B537,'02c_AI_CSP_Normalized'!$C$2:$C$305,C537,'02c_AI_CSP_Normalized'!$D$2:$D$305,D537,'02c_AI_CSP_Normalized'!$E$2:$E$305,E537)</x:f>
        <x:v>140.42830645161288</x:v>
      </x:c>
      <x:c r="I537" s="6" t="n">
        <x:f>SUMIFS('02b_CSP_Accelerator_Mix'!$H$2:$H$573,'02b_CSP_Accelerator_Mix'!$B$2:$B$573,B537,'02b_CSP_Accelerator_Mix'!$C$2:$C$573,E537,'02b_CSP_Accelerator_Mix'!$D$2:$D$573,D537,'02b_CSP_Accelerator_Mix'!$E$2:$E$573,F537)</x:f>
        <x:v>0.388</x:v>
      </x:c>
      <x:c r="J537" s="28" t="n">
        <x:f>H537*I537</x:f>
        <x:v>54.4861829032258</x:v>
      </x:c>
      <x:c r="K537" s="8" t="n">
        <x:f>IFERROR(INDEX('02x_Accelerator_Catalog'!$D$2:$D$11,MATCH(F537,'02x_Accelerator_Catalog'!$B$2:$B$11,0)),"")</x:f>
        <x:v>2.17</x:v>
      </x:c>
      <x:c r="L537" s="7" t="n">
        <x:f>IF(K537&gt;0,J537*1000/K537,"")</x:f>
        <x:v>25108.840047569494</x:v>
      </x:c>
      <x:c r="M537" s="5" t="inlineStr">
        <x:is>
          <x:t xml:space="preserve">legacy_company_gpu_mix_fallback</x:t>
        </x:is>
      </x:c>
      <x:c r="N537" s="5" t="inlineStr">
        <x:is>
          <x:t xml:space="preserve">Extensible long-format output: add a new accelerator row in 02b and map it in 02x_Accelerator_Catalog to extend this table.</x:t>
        </x:is>
      </x:c>
    </x:row>
    <x:row r="538">
      <x:c r="A538" s="5" t="str">
        <x:f>B538&amp;"|"&amp;C538&amp;"|"&amp;D538&amp;"|"&amp;E538&amp;"|"&amp;F538</x:f>
        <x:v>Bear|DeepSeek|2027|Legacy company envelope - DeepSeek|GB200/GB300 class</x:v>
      </x:c>
      <x:c r="B538" s="5" t="inlineStr">
        <x:is>
          <x:t xml:space="preserve">Bear</x:t>
        </x:is>
      </x:c>
      <x:c r="C538" s="5" t="inlineStr">
        <x:is>
          <x:t xml:space="preserve">DeepSeek</x:t>
        </x:is>
      </x:c>
      <x:c r="D538" s="5" t="n">
        <x:v>2027</x:v>
      </x:c>
      <x:c r="E538" s="5" t="inlineStr">
        <x:is>
          <x:t xml:space="preserve">Legacy company envelope - DeepSeek</x:t>
        </x:is>
      </x:c>
      <x:c r="F538" s="5" t="inlineStr">
        <x:is>
          <x:t xml:space="preserve">GB200/GB300 class</x:t>
        </x:is>
      </x:c>
      <x:c r="G538" s="5" t="str">
        <x:f>IFERROR(INDEX('02x_Accelerator_Catalog'!$C$2:$C$11,MATCH(F538,'02x_Accelerator_Catalog'!$B$2:$B$11,0)),"purpose_or_unbenchmarked")</x:f>
        <x:v>gb200_reference</x:v>
      </x:c>
      <x:c r="H538" s="28" t="n">
        <x:f>SUMIFS('02c_AI_CSP_Normalized'!$N$2:$N$305,'02c_AI_CSP_Normalized'!$B$2:$B$305,B538,'02c_AI_CSP_Normalized'!$C$2:$C$305,C538,'02c_AI_CSP_Normalized'!$D$2:$D$305,D538,'02c_AI_CSP_Normalized'!$E$2:$E$305,E538)</x:f>
        <x:v>140.42830645161288</x:v>
      </x:c>
      <x:c r="I538" s="6" t="n">
        <x:f>SUMIFS('02b_CSP_Accelerator_Mix'!$H$2:$H$573,'02b_CSP_Accelerator_Mix'!$B$2:$B$573,B538,'02b_CSP_Accelerator_Mix'!$C$2:$C$573,E538,'02b_CSP_Accelerator_Mix'!$D$2:$D$573,D538,'02b_CSP_Accelerator_Mix'!$E$2:$E$573,F538)</x:f>
        <x:v>0.174</x:v>
      </x:c>
      <x:c r="J538" s="28" t="n">
        <x:f>H538*I538</x:f>
        <x:v>24.43452532258064</x:v>
      </x:c>
      <x:c r="K538" s="8" t="n">
        <x:f>IFERROR(INDEX('02x_Accelerator_Catalog'!$D$2:$D$11,MATCH(F538,'02x_Accelerator_Catalog'!$B$2:$B$11,0)),"")</x:f>
        <x:v>2.1</x:v>
      </x:c>
      <x:c r="L538" s="7" t="n">
        <x:f>IF(K538&gt;0,J538*1000/K538,"")</x:f>
        <x:v>11635.488248847923</x:v>
      </x:c>
      <x:c r="M538" s="5" t="inlineStr">
        <x:is>
          <x:t xml:space="preserve">legacy_company_gpu_mix_fallback</x:t>
        </x:is>
      </x:c>
      <x:c r="N538" s="5" t="inlineStr">
        <x:is>
          <x:t xml:space="preserve">Extensible long-format output: add a new accelerator row in 02b and map it in 02x_Accelerator_Catalog to extend this table.</x:t>
        </x:is>
      </x:c>
    </x:row>
    <x:row r="539">
      <x:c r="A539" s="5" t="str">
        <x:f>B539&amp;"|"&amp;C539&amp;"|"&amp;D539&amp;"|"&amp;E539&amp;"|"&amp;F539</x:f>
        <x:v>Bear|DeepSeek|2027|Legacy company envelope - DeepSeek|H100/H200/A100 class</x:v>
      </x:c>
      <x:c r="B539" s="5" t="inlineStr">
        <x:is>
          <x:t xml:space="preserve">Bear</x:t>
        </x:is>
      </x:c>
      <x:c r="C539" s="5" t="inlineStr">
        <x:is>
          <x:t xml:space="preserve">DeepSeek</x:t>
        </x:is>
      </x:c>
      <x:c r="D539" s="5" t="n">
        <x:v>2027</x:v>
      </x:c>
      <x:c r="E539" s="5" t="inlineStr">
        <x:is>
          <x:t xml:space="preserve">Legacy company envelope - DeepSeek</x:t>
        </x:is>
      </x:c>
      <x:c r="F539" s="5" t="inlineStr">
        <x:is>
          <x:t xml:space="preserve">H100/H200/A100 class</x:t>
        </x:is>
      </x:c>
      <x:c r="G539" s="5" t="str">
        <x:f>IFERROR(INDEX('02x_Accelerator_Catalog'!$C$2:$C$11,MATCH(F539,'02x_Accelerator_Catalog'!$B$2:$B$11,0)),"purpose_or_unbenchmarked")</x:f>
        <x:v>h200_reference</x:v>
      </x:c>
      <x:c r="H539" s="28" t="n">
        <x:f>SUMIFS('02c_AI_CSP_Normalized'!$N$2:$N$305,'02c_AI_CSP_Normalized'!$B$2:$B$305,B539,'02c_AI_CSP_Normalized'!$C$2:$C$305,C539,'02c_AI_CSP_Normalized'!$D$2:$D$305,D539,'02c_AI_CSP_Normalized'!$E$2:$E$305,E539)</x:f>
        <x:v>140.42830645161288</x:v>
      </x:c>
      <x:c r="I539" s="6" t="n">
        <x:f>SUMIFS('02b_CSP_Accelerator_Mix'!$H$2:$H$573,'02b_CSP_Accelerator_Mix'!$B$2:$B$573,B539,'02b_CSP_Accelerator_Mix'!$C$2:$C$573,E539,'02b_CSP_Accelerator_Mix'!$D$2:$D$573,D539,'02b_CSP_Accelerator_Mix'!$E$2:$E$573,F539)</x:f>
        <x:v>0.438</x:v>
      </x:c>
      <x:c r="J539" s="28" t="n">
        <x:f>H539*I539</x:f>
        <x:v>61.50759822580644</x:v>
      </x:c>
      <x:c r="K539" s="8" t="n">
        <x:f>IFERROR(INDEX('02x_Accelerator_Catalog'!$D$2:$D$11,MATCH(F539,'02x_Accelerator_Catalog'!$B$2:$B$11,0)),"")</x:f>
        <x:v>1.73</x:v>
      </x:c>
      <x:c r="L539" s="7" t="n">
        <x:f>IF(K539&gt;0,J539*1000/K539,"")</x:f>
        <x:v>35553.52498601528</x:v>
      </x:c>
      <x:c r="M539" s="5" t="inlineStr">
        <x:is>
          <x:t xml:space="preserve">legacy_company_gpu_mix_fallback</x:t>
        </x:is>
      </x:c>
      <x:c r="N539" s="5" t="inlineStr">
        <x:is>
          <x:t xml:space="preserve">Extensible long-format output: add a new accelerator row in 02b and map it in 02x_Accelerator_Catalog to extend this table.</x:t>
        </x:is>
      </x:c>
    </x:row>
    <x:row r="540">
      <x:c r="A540" s="5" t="str">
        <x:f>B540&amp;"|"&amp;C540&amp;"|"&amp;D540&amp;"|"&amp;E540&amp;"|"&amp;F540</x:f>
        <x:v>Bear|DeepSeek|2028|Legacy company envelope - DeepSeek|B200/B300 class</x:v>
      </x:c>
      <x:c r="B540" s="5" t="inlineStr">
        <x:is>
          <x:t xml:space="preserve">Bear</x:t>
        </x:is>
      </x:c>
      <x:c r="C540" s="5" t="inlineStr">
        <x:is>
          <x:t xml:space="preserve">DeepSeek</x:t>
        </x:is>
      </x:c>
      <x:c r="D540" s="5" t="n">
        <x:v>2028</x:v>
      </x:c>
      <x:c r="E540" s="5" t="inlineStr">
        <x:is>
          <x:t xml:space="preserve">Legacy company envelope - DeepSeek</x:t>
        </x:is>
      </x:c>
      <x:c r="F540" s="5" t="inlineStr">
        <x:is>
          <x:t xml:space="preserve">B200/B300 class</x:t>
        </x:is>
      </x:c>
      <x:c r="G540" s="5" t="str">
        <x:f>IFERROR(INDEX('02x_Accelerator_Catalog'!$C$2:$C$11,MATCH(F540,'02x_Accelerator_Catalog'!$B$2:$B$11,0)),"purpose_or_unbenchmarked")</x:f>
        <x:v>b200_reference</x:v>
      </x:c>
      <x:c r="H540" s="28" t="n">
        <x:f>SUMIFS('02c_AI_CSP_Normalized'!$N$2:$N$305,'02c_AI_CSP_Normalized'!$B$2:$B$305,B540,'02c_AI_CSP_Normalized'!$C$2:$C$305,C540,'02c_AI_CSP_Normalized'!$D$2:$D$305,D540,'02c_AI_CSP_Normalized'!$E$2:$E$305,E540)</x:f>
        <x:v>242.05209614927418</x:v>
      </x:c>
      <x:c r="I540" s="6" t="n">
        <x:f>SUMIFS('02b_CSP_Accelerator_Mix'!$H$2:$H$573,'02b_CSP_Accelerator_Mix'!$B$2:$B$573,B540,'02b_CSP_Accelerator_Mix'!$C$2:$C$573,E540,'02b_CSP_Accelerator_Mix'!$D$2:$D$573,D540,'02b_CSP_Accelerator_Mix'!$E$2:$E$573,F540)</x:f>
        <x:v>0.375</x:v>
      </x:c>
      <x:c r="J540" s="28" t="n">
        <x:f>H540*I540</x:f>
        <x:v>90.76953605597782</x:v>
      </x:c>
      <x:c r="K540" s="8" t="n">
        <x:f>IFERROR(INDEX('02x_Accelerator_Catalog'!$D$2:$D$11,MATCH(F540,'02x_Accelerator_Catalog'!$B$2:$B$11,0)),"")</x:f>
        <x:v>2.17</x:v>
      </x:c>
      <x:c r="L540" s="7" t="n">
        <x:f>IF(K540&gt;0,J540*1000/K540,"")</x:f>
        <x:v>41829.27928846904</x:v>
      </x:c>
      <x:c r="M540" s="5" t="inlineStr">
        <x:is>
          <x:t xml:space="preserve">legacy_company_gpu_mix_fallback</x:t>
        </x:is>
      </x:c>
      <x:c r="N540" s="5" t="inlineStr">
        <x:is>
          <x:t xml:space="preserve">Extensible long-format output: add a new accelerator row in 02b and map it in 02x_Accelerator_Catalog to extend this table.</x:t>
        </x:is>
      </x:c>
    </x:row>
    <x:row r="541">
      <x:c r="A541" s="5" t="str">
        <x:f>B541&amp;"|"&amp;C541&amp;"|"&amp;D541&amp;"|"&amp;E541&amp;"|"&amp;F541</x:f>
        <x:v>Bear|DeepSeek|2028|Legacy company envelope - DeepSeek|GB200/GB300 class</x:v>
      </x:c>
      <x:c r="B541" s="5" t="inlineStr">
        <x:is>
          <x:t xml:space="preserve">Bear</x:t>
        </x:is>
      </x:c>
      <x:c r="C541" s="5" t="inlineStr">
        <x:is>
          <x:t xml:space="preserve">DeepSeek</x:t>
        </x:is>
      </x:c>
      <x:c r="D541" s="5" t="n">
        <x:v>2028</x:v>
      </x:c>
      <x:c r="E541" s="5" t="inlineStr">
        <x:is>
          <x:t xml:space="preserve">Legacy company envelope - DeepSeek</x:t>
        </x:is>
      </x:c>
      <x:c r="F541" s="5" t="inlineStr">
        <x:is>
          <x:t xml:space="preserve">GB200/GB300 class</x:t>
        </x:is>
      </x:c>
      <x:c r="G541" s="5" t="str">
        <x:f>IFERROR(INDEX('02x_Accelerator_Catalog'!$C$2:$C$11,MATCH(F541,'02x_Accelerator_Catalog'!$B$2:$B$11,0)),"purpose_or_unbenchmarked")</x:f>
        <x:v>gb200_reference</x:v>
      </x:c>
      <x:c r="H541" s="28" t="n">
        <x:f>SUMIFS('02c_AI_CSP_Normalized'!$N$2:$N$305,'02c_AI_CSP_Normalized'!$B$2:$B$305,B541,'02c_AI_CSP_Normalized'!$C$2:$C$305,C541,'02c_AI_CSP_Normalized'!$D$2:$D$305,D541,'02c_AI_CSP_Normalized'!$E$2:$E$305,E541)</x:f>
        <x:v>242.05209614927418</x:v>
      </x:c>
      <x:c r="I541" s="6" t="n">
        <x:f>SUMIFS('02b_CSP_Accelerator_Mix'!$H$2:$H$573,'02b_CSP_Accelerator_Mix'!$B$2:$B$573,B541,'02b_CSP_Accelerator_Mix'!$C$2:$C$573,E541,'02b_CSP_Accelerator_Mix'!$D$2:$D$573,D541,'02b_CSP_Accelerator_Mix'!$E$2:$E$573,F541)</x:f>
        <x:v>0.3</x:v>
      </x:c>
      <x:c r="J541" s="28" t="n">
        <x:f>H541*I541</x:f>
        <x:v>72.61562884478225</x:v>
      </x:c>
      <x:c r="K541" s="8" t="n">
        <x:f>IFERROR(INDEX('02x_Accelerator_Catalog'!$D$2:$D$11,MATCH(F541,'02x_Accelerator_Catalog'!$B$2:$B$11,0)),"")</x:f>
        <x:v>2.1</x:v>
      </x:c>
      <x:c r="L541" s="7" t="n">
        <x:f>IF(K541&gt;0,J541*1000/K541,"")</x:f>
        <x:v>34578.87087846774</x:v>
      </x:c>
      <x:c r="M541" s="5" t="inlineStr">
        <x:is>
          <x:t xml:space="preserve">legacy_company_gpu_mix_fallback</x:t>
        </x:is>
      </x:c>
      <x:c r="N541" s="5" t="inlineStr">
        <x:is>
          <x:t xml:space="preserve">Extensible long-format output: add a new accelerator row in 02b and map it in 02x_Accelerator_Catalog to extend this table.</x:t>
        </x:is>
      </x:c>
    </x:row>
    <x:row r="542">
      <x:c r="A542" s="5" t="str">
        <x:f>B542&amp;"|"&amp;C542&amp;"|"&amp;D542&amp;"|"&amp;E542&amp;"|"&amp;F542</x:f>
        <x:v>Bear|DeepSeek|2028|Legacy company envelope - DeepSeek|H100/H200/A100 class</x:v>
      </x:c>
      <x:c r="B542" s="5" t="inlineStr">
        <x:is>
          <x:t xml:space="preserve">Bear</x:t>
        </x:is>
      </x:c>
      <x:c r="C542" s="5" t="inlineStr">
        <x:is>
          <x:t xml:space="preserve">DeepSeek</x:t>
        </x:is>
      </x:c>
      <x:c r="D542" s="5" t="n">
        <x:v>2028</x:v>
      </x:c>
      <x:c r="E542" s="5" t="inlineStr">
        <x:is>
          <x:t xml:space="preserve">Legacy company envelope - DeepSeek</x:t>
        </x:is>
      </x:c>
      <x:c r="F542" s="5" t="inlineStr">
        <x:is>
          <x:t xml:space="preserve">H100/H200/A100 class</x:t>
        </x:is>
      </x:c>
      <x:c r="G542" s="5" t="str">
        <x:f>IFERROR(INDEX('02x_Accelerator_Catalog'!$C$2:$C$11,MATCH(F542,'02x_Accelerator_Catalog'!$B$2:$B$11,0)),"purpose_or_unbenchmarked")</x:f>
        <x:v>h200_reference</x:v>
      </x:c>
      <x:c r="H542" s="28" t="n">
        <x:f>SUMIFS('02c_AI_CSP_Normalized'!$N$2:$N$305,'02c_AI_CSP_Normalized'!$B$2:$B$305,B542,'02c_AI_CSP_Normalized'!$C$2:$C$305,C542,'02c_AI_CSP_Normalized'!$D$2:$D$305,D542,'02c_AI_CSP_Normalized'!$E$2:$E$305,E542)</x:f>
        <x:v>242.05209614927418</x:v>
      </x:c>
      <x:c r="I542" s="6" t="n">
        <x:f>SUMIFS('02b_CSP_Accelerator_Mix'!$H$2:$H$573,'02b_CSP_Accelerator_Mix'!$B$2:$B$573,B542,'02b_CSP_Accelerator_Mix'!$C$2:$C$573,E542,'02b_CSP_Accelerator_Mix'!$D$2:$D$573,D542,'02b_CSP_Accelerator_Mix'!$E$2:$E$573,F542)</x:f>
        <x:v>0.325</x:v>
      </x:c>
      <x:c r="J542" s="28" t="n">
        <x:f>H542*I542</x:f>
        <x:v>78.6669312485141</x:v>
      </x:c>
      <x:c r="K542" s="8" t="n">
        <x:f>IFERROR(INDEX('02x_Accelerator_Catalog'!$D$2:$D$11,MATCH(F542,'02x_Accelerator_Catalog'!$B$2:$B$11,0)),"")</x:f>
        <x:v>1.73</x:v>
      </x:c>
      <x:c r="L542" s="7" t="n">
        <x:f>IF(K542&gt;0,J542*1000/K542,"")</x:f>
        <x:v>45472.21459451682</x:v>
      </x:c>
      <x:c r="M542" s="5" t="inlineStr">
        <x:is>
          <x:t xml:space="preserve">legacy_company_gpu_mix_fallback</x:t>
        </x:is>
      </x:c>
      <x:c r="N542" s="5" t="inlineStr">
        <x:is>
          <x:t xml:space="preserve">Extensible long-format output: add a new accelerator row in 02b and map it in 02x_Accelerator_Catalog to extend this table.</x:t>
        </x:is>
      </x:c>
    </x:row>
    <x:row r="543">
      <x:c r="A543" s="5" t="str">
        <x:f>B543&amp;"|"&amp;C543&amp;"|"&amp;D543&amp;"|"&amp;E543&amp;"|"&amp;F543</x:f>
        <x:v>Bear|DeepSeek|2029|Legacy company envelope - DeepSeek|B200/B300 class</x:v>
      </x:c>
      <x:c r="B543" s="5" t="inlineStr">
        <x:is>
          <x:t xml:space="preserve">Bear</x:t>
        </x:is>
      </x:c>
      <x:c r="C543" s="5" t="inlineStr">
        <x:is>
          <x:t xml:space="preserve">DeepSeek</x:t>
        </x:is>
      </x:c>
      <x:c r="D543" s="5" t="n">
        <x:v>2029</x:v>
      </x:c>
      <x:c r="E543" s="5" t="inlineStr">
        <x:is>
          <x:t xml:space="preserve">Legacy company envelope - DeepSeek</x:t>
        </x:is>
      </x:c>
      <x:c r="F543" s="5" t="inlineStr">
        <x:is>
          <x:t xml:space="preserve">B200/B300 class</x:t>
        </x:is>
      </x:c>
      <x:c r="G543" s="5" t="str">
        <x:f>IFERROR(INDEX('02x_Accelerator_Catalog'!$C$2:$C$11,MATCH(F543,'02x_Accelerator_Catalog'!$B$2:$B$11,0)),"purpose_or_unbenchmarked")</x:f>
        <x:v>b200_reference</x:v>
      </x:c>
      <x:c r="H543" s="28" t="n">
        <x:f>SUMIFS('02c_AI_CSP_Normalized'!$N$2:$N$305,'02c_AI_CSP_Normalized'!$B$2:$B$305,B543,'02c_AI_CSP_Normalized'!$C$2:$C$305,C543,'02c_AI_CSP_Normalized'!$D$2:$D$305,D543,'02c_AI_CSP_Normalized'!$E$2:$E$305,E543)</x:f>
        <x:v>351.7403238081654</x:v>
      </x:c>
      <x:c r="I543" s="6" t="n">
        <x:f>SUMIFS('02b_CSP_Accelerator_Mix'!$H$2:$H$573,'02b_CSP_Accelerator_Mix'!$B$2:$B$573,B543,'02b_CSP_Accelerator_Mix'!$C$2:$C$573,E543,'02b_CSP_Accelerator_Mix'!$D$2:$D$573,D543,'02b_CSP_Accelerator_Mix'!$E$2:$E$573,F543)</x:f>
        <x:v>0.362</x:v>
      </x:c>
      <x:c r="J543" s="28" t="n">
        <x:f>H543*I543</x:f>
        <x:v>127.32999721855586</x:v>
      </x:c>
      <x:c r="K543" s="8" t="n">
        <x:f>IFERROR(INDEX('02x_Accelerator_Catalog'!$D$2:$D$11,MATCH(F543,'02x_Accelerator_Catalog'!$B$2:$B$11,0)),"")</x:f>
        <x:v>2.17</x:v>
      </x:c>
      <x:c r="L543" s="7" t="n">
        <x:f>IF(K543&gt;0,J543*1000/K543,"")</x:f>
        <x:v>58677.418073067216</x:v>
      </x:c>
      <x:c r="M543" s="5" t="inlineStr">
        <x:is>
          <x:t xml:space="preserve">legacy_company_gpu_mix_fallback</x:t>
        </x:is>
      </x:c>
      <x:c r="N543" s="5" t="inlineStr">
        <x:is>
          <x:t xml:space="preserve">Extensible long-format output: add a new accelerator row in 02b and map it in 02x_Accelerator_Catalog to extend this table.</x:t>
        </x:is>
      </x:c>
    </x:row>
    <x:row r="544">
      <x:c r="A544" s="5" t="str">
        <x:f>B544&amp;"|"&amp;C544&amp;"|"&amp;D544&amp;"|"&amp;E544&amp;"|"&amp;F544</x:f>
        <x:v>Bear|DeepSeek|2029|Legacy company envelope - DeepSeek|GB200/GB300 class</x:v>
      </x:c>
      <x:c r="B544" s="5" t="inlineStr">
        <x:is>
          <x:t xml:space="preserve">Bear</x:t>
        </x:is>
      </x:c>
      <x:c r="C544" s="5" t="inlineStr">
        <x:is>
          <x:t xml:space="preserve">DeepSeek</x:t>
        </x:is>
      </x:c>
      <x:c r="D544" s="5" t="n">
        <x:v>2029</x:v>
      </x:c>
      <x:c r="E544" s="5" t="inlineStr">
        <x:is>
          <x:t xml:space="preserve">Legacy company envelope - DeepSeek</x:t>
        </x:is>
      </x:c>
      <x:c r="F544" s="5" t="inlineStr">
        <x:is>
          <x:t xml:space="preserve">GB200/GB300 class</x:t>
        </x:is>
      </x:c>
      <x:c r="G544" s="5" t="str">
        <x:f>IFERROR(INDEX('02x_Accelerator_Catalog'!$C$2:$C$11,MATCH(F544,'02x_Accelerator_Catalog'!$B$2:$B$11,0)),"purpose_or_unbenchmarked")</x:f>
        <x:v>gb200_reference</x:v>
      </x:c>
      <x:c r="H544" s="28" t="n">
        <x:f>SUMIFS('02c_AI_CSP_Normalized'!$N$2:$N$305,'02c_AI_CSP_Normalized'!$B$2:$B$305,B544,'02c_AI_CSP_Normalized'!$C$2:$C$305,C544,'02c_AI_CSP_Normalized'!$D$2:$D$305,D544,'02c_AI_CSP_Normalized'!$E$2:$E$305,E544)</x:f>
        <x:v>351.7403238081654</x:v>
      </x:c>
      <x:c r="I544" s="6" t="n">
        <x:f>SUMIFS('02b_CSP_Accelerator_Mix'!$H$2:$H$573,'02b_CSP_Accelerator_Mix'!$B$2:$B$573,B544,'02b_CSP_Accelerator_Mix'!$C$2:$C$573,E544,'02b_CSP_Accelerator_Mix'!$D$2:$D$573,D544,'02b_CSP_Accelerator_Mix'!$E$2:$E$573,F544)</x:f>
        <x:v>0.425</x:v>
      </x:c>
      <x:c r="J544" s="28" t="n">
        <x:f>H544*I544</x:f>
        <x:v>149.48963761847028</x:v>
      </x:c>
      <x:c r="K544" s="8" t="n">
        <x:f>IFERROR(INDEX('02x_Accelerator_Catalog'!$D$2:$D$11,MATCH(F544,'02x_Accelerator_Catalog'!$B$2:$B$11,0)),"")</x:f>
        <x:v>2.1</x:v>
      </x:c>
      <x:c r="L544" s="7" t="n">
        <x:f>IF(K544&gt;0,J544*1000/K544,"")</x:f>
        <x:v>71185.54172308109</x:v>
      </x:c>
      <x:c r="M544" s="5" t="inlineStr">
        <x:is>
          <x:t xml:space="preserve">legacy_company_gpu_mix_fallback</x:t>
        </x:is>
      </x:c>
      <x:c r="N544" s="5" t="inlineStr">
        <x:is>
          <x:t xml:space="preserve">Extensible long-format output: add a new accelerator row in 02b and map it in 02x_Accelerator_Catalog to extend this table.</x:t>
        </x:is>
      </x:c>
    </x:row>
    <x:row r="545">
      <x:c r="A545" s="5" t="str">
        <x:f>B545&amp;"|"&amp;C545&amp;"|"&amp;D545&amp;"|"&amp;E545&amp;"|"&amp;F545</x:f>
        <x:v>Bear|DeepSeek|2029|Legacy company envelope - DeepSeek|H100/H200/A100 class</x:v>
      </x:c>
      <x:c r="B545" s="5" t="inlineStr">
        <x:is>
          <x:t xml:space="preserve">Bear</x:t>
        </x:is>
      </x:c>
      <x:c r="C545" s="5" t="inlineStr">
        <x:is>
          <x:t xml:space="preserve">DeepSeek</x:t>
        </x:is>
      </x:c>
      <x:c r="D545" s="5" t="n">
        <x:v>2029</x:v>
      </x:c>
      <x:c r="E545" s="5" t="inlineStr">
        <x:is>
          <x:t xml:space="preserve">Legacy company envelope - DeepSeek</x:t>
        </x:is>
      </x:c>
      <x:c r="F545" s="5" t="inlineStr">
        <x:is>
          <x:t xml:space="preserve">H100/H200/A100 class</x:t>
        </x:is>
      </x:c>
      <x:c r="G545" s="5" t="str">
        <x:f>IFERROR(INDEX('02x_Accelerator_Catalog'!$C$2:$C$11,MATCH(F545,'02x_Accelerator_Catalog'!$B$2:$B$11,0)),"purpose_or_unbenchmarked")</x:f>
        <x:v>h200_reference</x:v>
      </x:c>
      <x:c r="H545" s="28" t="n">
        <x:f>SUMIFS('02c_AI_CSP_Normalized'!$N$2:$N$305,'02c_AI_CSP_Normalized'!$B$2:$B$305,B545,'02c_AI_CSP_Normalized'!$C$2:$C$305,C545,'02c_AI_CSP_Normalized'!$D$2:$D$305,D545,'02c_AI_CSP_Normalized'!$E$2:$E$305,E545)</x:f>
        <x:v>351.7403238081654</x:v>
      </x:c>
      <x:c r="I545" s="6" t="n">
        <x:f>SUMIFS('02b_CSP_Accelerator_Mix'!$H$2:$H$573,'02b_CSP_Accelerator_Mix'!$B$2:$B$573,B545,'02b_CSP_Accelerator_Mix'!$C$2:$C$573,E545,'02b_CSP_Accelerator_Mix'!$D$2:$D$573,D545,'02b_CSP_Accelerator_Mix'!$E$2:$E$573,F545)</x:f>
        <x:v>0.213</x:v>
      </x:c>
      <x:c r="J545" s="28" t="n">
        <x:f>H545*I545</x:f>
        <x:v>74.92068897113923</x:v>
      </x:c>
      <x:c r="K545" s="8" t="n">
        <x:f>IFERROR(INDEX('02x_Accelerator_Catalog'!$D$2:$D$11,MATCH(F545,'02x_Accelerator_Catalog'!$B$2:$B$11,0)),"")</x:f>
        <x:v>1.73</x:v>
      </x:c>
      <x:c r="L545" s="7" t="n">
        <x:f>IF(K545&gt;0,J545*1000/K545,"")</x:f>
        <x:v>43306.756630716314</x:v>
      </x:c>
      <x:c r="M545" s="5" t="inlineStr">
        <x:is>
          <x:t xml:space="preserve">legacy_company_gpu_mix_fallback</x:t>
        </x:is>
      </x:c>
      <x:c r="N545" s="5" t="inlineStr">
        <x:is>
          <x:t xml:space="preserve">Extensible long-format output: add a new accelerator row in 02b and map it in 02x_Accelerator_Catalog to extend this table.</x:t>
        </x:is>
      </x:c>
    </x:row>
    <x:row r="546">
      <x:c r="A546" s="5" t="str">
        <x:f>B546&amp;"|"&amp;C546&amp;"|"&amp;D546&amp;"|"&amp;E546&amp;"|"&amp;F546</x:f>
        <x:v>Bear|DeepSeek|2030|Legacy company envelope - DeepSeek|B200/B300 class</x:v>
      </x:c>
      <x:c r="B546" s="5" t="inlineStr">
        <x:is>
          <x:t xml:space="preserve">Bear</x:t>
        </x:is>
      </x:c>
      <x:c r="C546" s="5" t="inlineStr">
        <x:is>
          <x:t xml:space="preserve">DeepSeek</x:t>
        </x:is>
      </x:c>
      <x:c r="D546" s="5" t="n">
        <x:v>2030</x:v>
      </x:c>
      <x:c r="E546" s="5" t="inlineStr">
        <x:is>
          <x:t xml:space="preserve">Legacy company envelope - DeepSeek</x:t>
        </x:is>
      </x:c>
      <x:c r="F546" s="5" t="inlineStr">
        <x:is>
          <x:t xml:space="preserve">B200/B300 class</x:t>
        </x:is>
      </x:c>
      <x:c r="G546" s="5" t="str">
        <x:f>IFERROR(INDEX('02x_Accelerator_Catalog'!$C$2:$C$11,MATCH(F546,'02x_Accelerator_Catalog'!$B$2:$B$11,0)),"purpose_or_unbenchmarked")</x:f>
        <x:v>b200_reference</x:v>
      </x:c>
      <x:c r="H546" s="28" t="n">
        <x:f>SUMIFS('02c_AI_CSP_Normalized'!$N$2:$N$305,'02c_AI_CSP_Normalized'!$B$2:$B$305,B546,'02c_AI_CSP_Normalized'!$C$2:$C$305,C546,'02c_AI_CSP_Normalized'!$D$2:$D$305,D546,'02c_AI_CSP_Normalized'!$E$2:$E$305,E546)</x:f>
        <x:v>468.5109705987096</x:v>
      </x:c>
      <x:c r="I546" s="6" t="n">
        <x:f>SUMIFS('02b_CSP_Accelerator_Mix'!$H$2:$H$573,'02b_CSP_Accelerator_Mix'!$B$2:$B$573,B546,'02b_CSP_Accelerator_Mix'!$C$2:$C$573,E546,'02b_CSP_Accelerator_Mix'!$D$2:$D$573,D546,'02b_CSP_Accelerator_Mix'!$E$2:$E$573,F546)</x:f>
        <x:v>0.35</x:v>
      </x:c>
      <x:c r="J546" s="28" t="n">
        <x:f>H546*I546</x:f>
        <x:v>163.97883970954834</x:v>
      </x:c>
      <x:c r="K546" s="8" t="n">
        <x:f>IFERROR(INDEX('02x_Accelerator_Catalog'!$D$2:$D$11,MATCH(F546,'02x_Accelerator_Catalog'!$B$2:$B$11,0)),"")</x:f>
        <x:v>2.17</x:v>
      </x:c>
      <x:c r="L546" s="7" t="n">
        <x:f>IF(K546&gt;0,J546*1000/K546,"")</x:f>
        <x:v>75566.28558043702</x:v>
      </x:c>
      <x:c r="M546" s="5" t="inlineStr">
        <x:is>
          <x:t xml:space="preserve">legacy_company_gpu_mix_fallback</x:t>
        </x:is>
      </x:c>
      <x:c r="N546" s="5" t="inlineStr">
        <x:is>
          <x:t xml:space="preserve">Extensible long-format output: add a new accelerator row in 02b and map it in 02x_Accelerator_Catalog to extend this table.</x:t>
        </x:is>
      </x:c>
    </x:row>
    <x:row r="547">
      <x:c r="A547" s="5" t="str">
        <x:f>B547&amp;"|"&amp;C547&amp;"|"&amp;D547&amp;"|"&amp;E547&amp;"|"&amp;F547</x:f>
        <x:v>Bear|DeepSeek|2030|Legacy company envelope - DeepSeek|GB200/GB300 class</x:v>
      </x:c>
      <x:c r="B547" s="5" t="inlineStr">
        <x:is>
          <x:t xml:space="preserve">Bear</x:t>
        </x:is>
      </x:c>
      <x:c r="C547" s="5" t="inlineStr">
        <x:is>
          <x:t xml:space="preserve">DeepSeek</x:t>
        </x:is>
      </x:c>
      <x:c r="D547" s="5" t="n">
        <x:v>2030</x:v>
      </x:c>
      <x:c r="E547" s="5" t="inlineStr">
        <x:is>
          <x:t xml:space="preserve">Legacy company envelope - DeepSeek</x:t>
        </x:is>
      </x:c>
      <x:c r="F547" s="5" t="inlineStr">
        <x:is>
          <x:t xml:space="preserve">GB200/GB300 class</x:t>
        </x:is>
      </x:c>
      <x:c r="G547" s="5" t="str">
        <x:f>IFERROR(INDEX('02x_Accelerator_Catalog'!$C$2:$C$11,MATCH(F547,'02x_Accelerator_Catalog'!$B$2:$B$11,0)),"purpose_or_unbenchmarked")</x:f>
        <x:v>gb200_reference</x:v>
      </x:c>
      <x:c r="H547" s="28" t="n">
        <x:f>SUMIFS('02c_AI_CSP_Normalized'!$N$2:$N$305,'02c_AI_CSP_Normalized'!$B$2:$B$305,B547,'02c_AI_CSP_Normalized'!$C$2:$C$305,C547,'02c_AI_CSP_Normalized'!$D$2:$D$305,D547,'02c_AI_CSP_Normalized'!$E$2:$E$305,E547)</x:f>
        <x:v>468.5109705987096</x:v>
      </x:c>
      <x:c r="I547" s="6" t="n">
        <x:f>SUMIFS('02b_CSP_Accelerator_Mix'!$H$2:$H$573,'02b_CSP_Accelerator_Mix'!$B$2:$B$573,B547,'02b_CSP_Accelerator_Mix'!$C$2:$C$573,E547,'02b_CSP_Accelerator_Mix'!$D$2:$D$573,D547,'02b_CSP_Accelerator_Mix'!$E$2:$E$573,F547)</x:f>
        <x:v>0.55</x:v>
      </x:c>
      <x:c r="J547" s="28" t="n">
        <x:f>H547*I547</x:f>
        <x:v>257.6810338292903</x:v>
      </x:c>
      <x:c r="K547" s="8" t="n">
        <x:f>IFERROR(INDEX('02x_Accelerator_Catalog'!$D$2:$D$11,MATCH(F547,'02x_Accelerator_Catalog'!$B$2:$B$11,0)),"")</x:f>
        <x:v>2.1</x:v>
      </x:c>
      <x:c r="L547" s="7" t="n">
        <x:f>IF(K547&gt;0,J547*1000/K547,"")</x:f>
        <x:v>122705.25420442395</x:v>
      </x:c>
      <x:c r="M547" s="5" t="inlineStr">
        <x:is>
          <x:t xml:space="preserve">legacy_company_gpu_mix_fallback</x:t>
        </x:is>
      </x:c>
      <x:c r="N547" s="5" t="inlineStr">
        <x:is>
          <x:t xml:space="preserve">Extensible long-format output: add a new accelerator row in 02b and map it in 02x_Accelerator_Catalog to extend this table.</x:t>
        </x:is>
      </x:c>
    </x:row>
    <x:row r="548">
      <x:c r="A548" s="5" t="str">
        <x:f>B548&amp;"|"&amp;C548&amp;"|"&amp;D548&amp;"|"&amp;E548&amp;"|"&amp;F548</x:f>
        <x:v>Bear|DeepSeek|2030|Legacy company envelope - DeepSeek|H100/H200/A100 class</x:v>
      </x:c>
      <x:c r="B548" s="5" t="inlineStr">
        <x:is>
          <x:t xml:space="preserve">Bear</x:t>
        </x:is>
      </x:c>
      <x:c r="C548" s="5" t="inlineStr">
        <x:is>
          <x:t xml:space="preserve">DeepSeek</x:t>
        </x:is>
      </x:c>
      <x:c r="D548" s="5" t="n">
        <x:v>2030</x:v>
      </x:c>
      <x:c r="E548" s="5" t="inlineStr">
        <x:is>
          <x:t xml:space="preserve">Legacy company envelope - DeepSeek</x:t>
        </x:is>
      </x:c>
      <x:c r="F548" s="5" t="inlineStr">
        <x:is>
          <x:t xml:space="preserve">H100/H200/A100 class</x:t>
        </x:is>
      </x:c>
      <x:c r="G548" s="5" t="str">
        <x:f>IFERROR(INDEX('02x_Accelerator_Catalog'!$C$2:$C$11,MATCH(F548,'02x_Accelerator_Catalog'!$B$2:$B$11,0)),"purpose_or_unbenchmarked")</x:f>
        <x:v>h200_reference</x:v>
      </x:c>
      <x:c r="H548" s="28" t="n">
        <x:f>SUMIFS('02c_AI_CSP_Normalized'!$N$2:$N$305,'02c_AI_CSP_Normalized'!$B$2:$B$305,B548,'02c_AI_CSP_Normalized'!$C$2:$C$305,C548,'02c_AI_CSP_Normalized'!$D$2:$D$305,D548,'02c_AI_CSP_Normalized'!$E$2:$E$305,E548)</x:f>
        <x:v>468.5109705987096</x:v>
      </x:c>
      <x:c r="I548" s="6" t="n">
        <x:f>SUMIFS('02b_CSP_Accelerator_Mix'!$H$2:$H$573,'02b_CSP_Accelerator_Mix'!$B$2:$B$573,B548,'02b_CSP_Accelerator_Mix'!$C$2:$C$573,E548,'02b_CSP_Accelerator_Mix'!$D$2:$D$573,D548,'02b_CSP_Accelerator_Mix'!$E$2:$E$573,F548)</x:f>
        <x:v>0.1</x:v>
      </x:c>
      <x:c r="J548" s="28" t="n">
        <x:f>H548*I548</x:f>
        <x:v>46.851097059870966</x:v>
      </x:c>
      <x:c r="K548" s="8" t="n">
        <x:f>IFERROR(INDEX('02x_Accelerator_Catalog'!$D$2:$D$11,MATCH(F548,'02x_Accelerator_Catalog'!$B$2:$B$11,0)),"")</x:f>
        <x:v>1.73</x:v>
      </x:c>
      <x:c r="L548" s="7" t="n">
        <x:f>IF(K548&gt;0,J548*1000/K548,"")</x:f>
        <x:v>27081.558994145067</x:v>
      </x:c>
      <x:c r="M548" s="5" t="inlineStr">
        <x:is>
          <x:t xml:space="preserve">legacy_company_gpu_mix_fallback</x:t>
        </x:is>
      </x:c>
      <x:c r="N548" s="5" t="inlineStr">
        <x:is>
          <x:t xml:space="preserve">Extensible long-format output: add a new accelerator row in 02b and map it in 02x_Accelerator_Catalog to extend this table.</x:t>
        </x:is>
      </x:c>
    </x:row>
    <x:row r="549">
      <x:c r="A549" s="5" t="str">
        <x:f>B549&amp;"|"&amp;C549&amp;"|"&amp;D549&amp;"|"&amp;E549&amp;"|"&amp;F549</x:f>
        <x:v>Bear|Tencent|2026|Legacy company envelope - Tencent|B200/B300 class</x:v>
      </x:c>
      <x:c r="B549" s="5" t="inlineStr">
        <x:is>
          <x:t xml:space="preserve">Bear</x:t>
        </x:is>
      </x:c>
      <x:c r="C549" s="5" t="inlineStr">
        <x:is>
          <x:t xml:space="preserve">Tencent</x:t>
        </x:is>
      </x:c>
      <x:c r="D549" s="5" t="n">
        <x:v>2026</x:v>
      </x:c>
      <x:c r="E549" s="5" t="inlineStr">
        <x:is>
          <x:t xml:space="preserve">Legacy company envelope - Tencent</x:t>
        </x:is>
      </x:c>
      <x:c r="F549" s="5" t="inlineStr">
        <x:is>
          <x:t xml:space="preserve">B200/B300 class</x:t>
        </x:is>
      </x:c>
      <x:c r="G549" s="5" t="str">
        <x:f>IFERROR(INDEX('02x_Accelerator_Catalog'!$C$2:$C$11,MATCH(F549,'02x_Accelerator_Catalog'!$B$2:$B$11,0)),"purpose_or_unbenchmarked")</x:f>
        <x:v>b200_reference</x:v>
      </x:c>
      <x:c r="H549" s="28" t="n">
        <x:f>SUMIFS('02c_AI_CSP_Normalized'!$N$2:$N$305,'02c_AI_CSP_Normalized'!$B$2:$B$305,B549,'02c_AI_CSP_Normalized'!$C$2:$C$305,C549,'02c_AI_CSP_Normalized'!$D$2:$D$305,D549,'02c_AI_CSP_Normalized'!$E$2:$E$305,E549)</x:f>
        <x:v>143.82439024390246</x:v>
      </x:c>
      <x:c r="I549" s="6" t="n">
        <x:f>SUMIFS('02b_CSP_Accelerator_Mix'!$H$2:$H$573,'02b_CSP_Accelerator_Mix'!$B$2:$B$573,B549,'02b_CSP_Accelerator_Mix'!$C$2:$C$573,E549,'02b_CSP_Accelerator_Mix'!$D$2:$D$573,D549,'02b_CSP_Accelerator_Mix'!$E$2:$E$573,F549)</x:f>
        <x:v>0.4</x:v>
      </x:c>
      <x:c r="J549" s="28" t="n">
        <x:f>H549*I549</x:f>
        <x:v>57.529756097560984</x:v>
      </x:c>
      <x:c r="K549" s="8" t="n">
        <x:f>IFERROR(INDEX('02x_Accelerator_Catalog'!$D$2:$D$11,MATCH(F549,'02x_Accelerator_Catalog'!$B$2:$B$11,0)),"")</x:f>
        <x:v>2.17</x:v>
      </x:c>
      <x:c r="L549" s="7" t="n">
        <x:f>IF(K549&gt;0,J549*1000/K549,"")</x:f>
        <x:v>26511.408339889855</x:v>
      </x:c>
      <x:c r="M549" s="5" t="inlineStr">
        <x:is>
          <x:t xml:space="preserve">legacy_company_gpu_mix_fallback</x:t>
        </x:is>
      </x:c>
      <x:c r="N549" s="5" t="inlineStr">
        <x:is>
          <x:t xml:space="preserve">Extensible long-format output: add a new accelerator row in 02b and map it in 02x_Accelerator_Catalog to extend this table.</x:t>
        </x:is>
      </x:c>
    </x:row>
    <x:row r="550">
      <x:c r="A550" s="5" t="str">
        <x:f>B550&amp;"|"&amp;C550&amp;"|"&amp;D550&amp;"|"&amp;E550&amp;"|"&amp;F550</x:f>
        <x:v>Bear|Tencent|2026|Legacy company envelope - Tencent|GB200/GB300 class</x:v>
      </x:c>
      <x:c r="B550" s="5" t="inlineStr">
        <x:is>
          <x:t xml:space="preserve">Bear</x:t>
        </x:is>
      </x:c>
      <x:c r="C550" s="5" t="inlineStr">
        <x:is>
          <x:t xml:space="preserve">Tencent</x:t>
        </x:is>
      </x:c>
      <x:c r="D550" s="5" t="n">
        <x:v>2026</x:v>
      </x:c>
      <x:c r="E550" s="5" t="inlineStr">
        <x:is>
          <x:t xml:space="preserve">Legacy company envelope - Tencent</x:t>
        </x:is>
      </x:c>
      <x:c r="F550" s="5" t="inlineStr">
        <x:is>
          <x:t xml:space="preserve">GB200/GB300 class</x:t>
        </x:is>
      </x:c>
      <x:c r="G550" s="5" t="str">
        <x:f>IFERROR(INDEX('02x_Accelerator_Catalog'!$C$2:$C$11,MATCH(F550,'02x_Accelerator_Catalog'!$B$2:$B$11,0)),"purpose_or_unbenchmarked")</x:f>
        <x:v>gb200_reference</x:v>
      </x:c>
      <x:c r="H550" s="28" t="n">
        <x:f>SUMIFS('02c_AI_CSP_Normalized'!$N$2:$N$305,'02c_AI_CSP_Normalized'!$B$2:$B$305,B550,'02c_AI_CSP_Normalized'!$C$2:$C$305,C550,'02c_AI_CSP_Normalized'!$D$2:$D$305,D550,'02c_AI_CSP_Normalized'!$E$2:$E$305,E550)</x:f>
        <x:v>143.82439024390246</x:v>
      </x:c>
      <x:c r="I550" s="6" t="n">
        <x:f>SUMIFS('02b_CSP_Accelerator_Mix'!$H$2:$H$573,'02b_CSP_Accelerator_Mix'!$B$2:$B$573,B550,'02b_CSP_Accelerator_Mix'!$C$2:$C$573,E550,'02b_CSP_Accelerator_Mix'!$D$2:$D$573,D550,'02b_CSP_Accelerator_Mix'!$E$2:$E$573,F550)</x:f>
        <x:v>0.05</x:v>
      </x:c>
      <x:c r="J550" s="28" t="n">
        <x:f>H550*I550</x:f>
        <x:v>7.191219512195123</x:v>
      </x:c>
      <x:c r="K550" s="8" t="n">
        <x:f>IFERROR(INDEX('02x_Accelerator_Catalog'!$D$2:$D$11,MATCH(F550,'02x_Accelerator_Catalog'!$B$2:$B$11,0)),"")</x:f>
        <x:v>2.1</x:v>
      </x:c>
      <x:c r="L550" s="7" t="n">
        <x:f>IF(K550&gt;0,J550*1000/K550,"")</x:f>
        <x:v>3424.390243902439</x:v>
      </x:c>
      <x:c r="M550" s="5" t="inlineStr">
        <x:is>
          <x:t xml:space="preserve">legacy_company_gpu_mix_fallback</x:t>
        </x:is>
      </x:c>
      <x:c r="N550" s="5" t="inlineStr">
        <x:is>
          <x:t xml:space="preserve">Extensible long-format output: add a new accelerator row in 02b and map it in 02x_Accelerator_Catalog to extend this table.</x:t>
        </x:is>
      </x:c>
    </x:row>
    <x:row r="551">
      <x:c r="A551" s="5" t="str">
        <x:f>B551&amp;"|"&amp;C551&amp;"|"&amp;D551&amp;"|"&amp;E551&amp;"|"&amp;F551</x:f>
        <x:v>Bear|Tencent|2026|Legacy company envelope - Tencent|H100/H200/A100 class</x:v>
      </x:c>
      <x:c r="B551" s="5" t="inlineStr">
        <x:is>
          <x:t xml:space="preserve">Bear</x:t>
        </x:is>
      </x:c>
      <x:c r="C551" s="5" t="inlineStr">
        <x:is>
          <x:t xml:space="preserve">Tencent</x:t>
        </x:is>
      </x:c>
      <x:c r="D551" s="5" t="n">
        <x:v>2026</x:v>
      </x:c>
      <x:c r="E551" s="5" t="inlineStr">
        <x:is>
          <x:t xml:space="preserve">Legacy company envelope - Tencent</x:t>
        </x:is>
      </x:c>
      <x:c r="F551" s="5" t="inlineStr">
        <x:is>
          <x:t xml:space="preserve">H100/H200/A100 class</x:t>
        </x:is>
      </x:c>
      <x:c r="G551" s="5" t="str">
        <x:f>IFERROR(INDEX('02x_Accelerator_Catalog'!$C$2:$C$11,MATCH(F551,'02x_Accelerator_Catalog'!$B$2:$B$11,0)),"purpose_or_unbenchmarked")</x:f>
        <x:v>h200_reference</x:v>
      </x:c>
      <x:c r="H551" s="28" t="n">
        <x:f>SUMIFS('02c_AI_CSP_Normalized'!$N$2:$N$305,'02c_AI_CSP_Normalized'!$B$2:$B$305,B551,'02c_AI_CSP_Normalized'!$C$2:$C$305,C551,'02c_AI_CSP_Normalized'!$D$2:$D$305,D551,'02c_AI_CSP_Normalized'!$E$2:$E$305,E551)</x:f>
        <x:v>143.82439024390246</x:v>
      </x:c>
      <x:c r="I551" s="6" t="n">
        <x:f>SUMIFS('02b_CSP_Accelerator_Mix'!$H$2:$H$573,'02b_CSP_Accelerator_Mix'!$B$2:$B$573,B551,'02b_CSP_Accelerator_Mix'!$C$2:$C$573,E551,'02b_CSP_Accelerator_Mix'!$D$2:$D$573,D551,'02b_CSP_Accelerator_Mix'!$E$2:$E$573,F551)</x:f>
        <x:v>0.55</x:v>
      </x:c>
      <x:c r="J551" s="28" t="n">
        <x:f>H551*I551</x:f>
        <x:v>79.10341463414636</x:v>
      </x:c>
      <x:c r="K551" s="8" t="n">
        <x:f>IFERROR(INDEX('02x_Accelerator_Catalog'!$D$2:$D$11,MATCH(F551,'02x_Accelerator_Catalog'!$B$2:$B$11,0)),"")</x:f>
        <x:v>1.73</x:v>
      </x:c>
      <x:c r="L551" s="7" t="n">
        <x:f>IF(K551&gt;0,J551*1000/K551,"")</x:f>
        <x:v>45724.517129564374</x:v>
      </x:c>
      <x:c r="M551" s="5" t="inlineStr">
        <x:is>
          <x:t xml:space="preserve">legacy_company_gpu_mix_fallback</x:t>
        </x:is>
      </x:c>
      <x:c r="N551" s="5" t="inlineStr">
        <x:is>
          <x:t xml:space="preserve">Extensible long-format output: add a new accelerator row in 02b and map it in 02x_Accelerator_Catalog to extend this table.</x:t>
        </x:is>
      </x:c>
    </x:row>
    <x:row r="552">
      <x:c r="A552" s="5" t="str">
        <x:f>B552&amp;"|"&amp;C552&amp;"|"&amp;D552&amp;"|"&amp;E552&amp;"|"&amp;F552</x:f>
        <x:v>Bear|Tencent|2027|Legacy company envelope - Tencent|B200/B300 class</x:v>
      </x:c>
      <x:c r="B552" s="5" t="inlineStr">
        <x:is>
          <x:t xml:space="preserve">Bear</x:t>
        </x:is>
      </x:c>
      <x:c r="C552" s="5" t="inlineStr">
        <x:is>
          <x:t xml:space="preserve">Tencent</x:t>
        </x:is>
      </x:c>
      <x:c r="D552" s="5" t="n">
        <x:v>2027</x:v>
      </x:c>
      <x:c r="E552" s="5" t="inlineStr">
        <x:is>
          <x:t xml:space="preserve">Legacy company envelope - Tencent</x:t>
        </x:is>
      </x:c>
      <x:c r="F552" s="5" t="inlineStr">
        <x:is>
          <x:t xml:space="preserve">B200/B300 class</x:t>
        </x:is>
      </x:c>
      <x:c r="G552" s="5" t="str">
        <x:f>IFERROR(INDEX('02x_Accelerator_Catalog'!$C$2:$C$11,MATCH(F552,'02x_Accelerator_Catalog'!$B$2:$B$11,0)),"purpose_or_unbenchmarked")</x:f>
        <x:v>b200_reference</x:v>
      </x:c>
      <x:c r="H552" s="28" t="n">
        <x:f>SUMIFS('02c_AI_CSP_Normalized'!$N$2:$N$305,'02c_AI_CSP_Normalized'!$B$2:$B$305,B552,'02c_AI_CSP_Normalized'!$C$2:$C$305,C552,'02c_AI_CSP_Normalized'!$D$2:$D$305,D552,'02c_AI_CSP_Normalized'!$E$2:$E$305,E552)</x:f>
        <x:v>318.32926829268285</x:v>
      </x:c>
      <x:c r="I552" s="6" t="n">
        <x:f>SUMIFS('02b_CSP_Accelerator_Mix'!$H$2:$H$573,'02b_CSP_Accelerator_Mix'!$B$2:$B$573,B552,'02b_CSP_Accelerator_Mix'!$C$2:$C$573,E552,'02b_CSP_Accelerator_Mix'!$D$2:$D$573,D552,'02b_CSP_Accelerator_Mix'!$E$2:$E$573,F552)</x:f>
        <x:v>0.388</x:v>
      </x:c>
      <x:c r="J552" s="28" t="n">
        <x:f>H552*I552</x:f>
        <x:v>123.51175609756095</x:v>
      </x:c>
      <x:c r="K552" s="8" t="n">
        <x:f>IFERROR(INDEX('02x_Accelerator_Catalog'!$D$2:$D$11,MATCH(F552,'02x_Accelerator_Catalog'!$B$2:$B$11,0)),"")</x:f>
        <x:v>2.17</x:v>
      </x:c>
      <x:c r="L552" s="7" t="n">
        <x:f>IF(K552&gt;0,J552*1000/K552,"")</x:f>
        <x:v>56917.85995279307</x:v>
      </x:c>
      <x:c r="M552" s="5" t="inlineStr">
        <x:is>
          <x:t xml:space="preserve">legacy_company_gpu_mix_fallback</x:t>
        </x:is>
      </x:c>
      <x:c r="N552" s="5" t="inlineStr">
        <x:is>
          <x:t xml:space="preserve">Extensible long-format output: add a new accelerator row in 02b and map it in 02x_Accelerator_Catalog to extend this table.</x:t>
        </x:is>
      </x:c>
    </x:row>
    <x:row r="553">
      <x:c r="A553" s="5" t="str">
        <x:f>B553&amp;"|"&amp;C553&amp;"|"&amp;D553&amp;"|"&amp;E553&amp;"|"&amp;F553</x:f>
        <x:v>Bear|Tencent|2027|Legacy company envelope - Tencent|GB200/GB300 class</x:v>
      </x:c>
      <x:c r="B553" s="5" t="inlineStr">
        <x:is>
          <x:t xml:space="preserve">Bear</x:t>
        </x:is>
      </x:c>
      <x:c r="C553" s="5" t="inlineStr">
        <x:is>
          <x:t xml:space="preserve">Tencent</x:t>
        </x:is>
      </x:c>
      <x:c r="D553" s="5" t="n">
        <x:v>2027</x:v>
      </x:c>
      <x:c r="E553" s="5" t="inlineStr">
        <x:is>
          <x:t xml:space="preserve">Legacy company envelope - Tencent</x:t>
        </x:is>
      </x:c>
      <x:c r="F553" s="5" t="inlineStr">
        <x:is>
          <x:t xml:space="preserve">GB200/GB300 class</x:t>
        </x:is>
      </x:c>
      <x:c r="G553" s="5" t="str">
        <x:f>IFERROR(INDEX('02x_Accelerator_Catalog'!$C$2:$C$11,MATCH(F553,'02x_Accelerator_Catalog'!$B$2:$B$11,0)),"purpose_or_unbenchmarked")</x:f>
        <x:v>gb200_reference</x:v>
      </x:c>
      <x:c r="H553" s="28" t="n">
        <x:f>SUMIFS('02c_AI_CSP_Normalized'!$N$2:$N$305,'02c_AI_CSP_Normalized'!$B$2:$B$305,B553,'02c_AI_CSP_Normalized'!$C$2:$C$305,C553,'02c_AI_CSP_Normalized'!$D$2:$D$305,D553,'02c_AI_CSP_Normalized'!$E$2:$E$305,E553)</x:f>
        <x:v>318.32926829268285</x:v>
      </x:c>
      <x:c r="I553" s="6" t="n">
        <x:f>SUMIFS('02b_CSP_Accelerator_Mix'!$H$2:$H$573,'02b_CSP_Accelerator_Mix'!$B$2:$B$573,B553,'02b_CSP_Accelerator_Mix'!$C$2:$C$573,E553,'02b_CSP_Accelerator_Mix'!$D$2:$D$573,D553,'02b_CSP_Accelerator_Mix'!$E$2:$E$573,F553)</x:f>
        <x:v>0.174</x:v>
      </x:c>
      <x:c r="J553" s="28" t="n">
        <x:f>H553*I553</x:f>
        <x:v>55.389292682926815</x:v>
      </x:c>
      <x:c r="K553" s="8" t="n">
        <x:f>IFERROR(INDEX('02x_Accelerator_Catalog'!$D$2:$D$11,MATCH(F553,'02x_Accelerator_Catalog'!$B$2:$B$11,0)),"")</x:f>
        <x:v>2.1</x:v>
      </x:c>
      <x:c r="L553" s="7" t="n">
        <x:f>IF(K553&gt;0,J553*1000/K553,"")</x:f>
        <x:v>26375.85365853658</x:v>
      </x:c>
      <x:c r="M553" s="5" t="inlineStr">
        <x:is>
          <x:t xml:space="preserve">legacy_company_gpu_mix_fallback</x:t>
        </x:is>
      </x:c>
      <x:c r="N553" s="5" t="inlineStr">
        <x:is>
          <x:t xml:space="preserve">Extensible long-format output: add a new accelerator row in 02b and map it in 02x_Accelerator_Catalog to extend this table.</x:t>
        </x:is>
      </x:c>
    </x:row>
    <x:row r="554">
      <x:c r="A554" s="5" t="str">
        <x:f>B554&amp;"|"&amp;C554&amp;"|"&amp;D554&amp;"|"&amp;E554&amp;"|"&amp;F554</x:f>
        <x:v>Bear|Tencent|2027|Legacy company envelope - Tencent|H100/H200/A100 class</x:v>
      </x:c>
      <x:c r="B554" s="5" t="inlineStr">
        <x:is>
          <x:t xml:space="preserve">Bear</x:t>
        </x:is>
      </x:c>
      <x:c r="C554" s="5" t="inlineStr">
        <x:is>
          <x:t xml:space="preserve">Tencent</x:t>
        </x:is>
      </x:c>
      <x:c r="D554" s="5" t="n">
        <x:v>2027</x:v>
      </x:c>
      <x:c r="E554" s="5" t="inlineStr">
        <x:is>
          <x:t xml:space="preserve">Legacy company envelope - Tencent</x:t>
        </x:is>
      </x:c>
      <x:c r="F554" s="5" t="inlineStr">
        <x:is>
          <x:t xml:space="preserve">H100/H200/A100 class</x:t>
        </x:is>
      </x:c>
      <x:c r="G554" s="5" t="str">
        <x:f>IFERROR(INDEX('02x_Accelerator_Catalog'!$C$2:$C$11,MATCH(F554,'02x_Accelerator_Catalog'!$B$2:$B$11,0)),"purpose_or_unbenchmarked")</x:f>
        <x:v>h200_reference</x:v>
      </x:c>
      <x:c r="H554" s="28" t="n">
        <x:f>SUMIFS('02c_AI_CSP_Normalized'!$N$2:$N$305,'02c_AI_CSP_Normalized'!$B$2:$B$305,B554,'02c_AI_CSP_Normalized'!$C$2:$C$305,C554,'02c_AI_CSP_Normalized'!$D$2:$D$305,D554,'02c_AI_CSP_Normalized'!$E$2:$E$305,E554)</x:f>
        <x:v>318.32926829268285</x:v>
      </x:c>
      <x:c r="I554" s="6" t="n">
        <x:f>SUMIFS('02b_CSP_Accelerator_Mix'!$H$2:$H$573,'02b_CSP_Accelerator_Mix'!$B$2:$B$573,B554,'02b_CSP_Accelerator_Mix'!$C$2:$C$573,E554,'02b_CSP_Accelerator_Mix'!$D$2:$D$573,D554,'02b_CSP_Accelerator_Mix'!$E$2:$E$573,F554)</x:f>
        <x:v>0.438</x:v>
      </x:c>
      <x:c r="J554" s="28" t="n">
        <x:f>H554*I554</x:f>
        <x:v>139.42821951219508</x:v>
      </x:c>
      <x:c r="K554" s="8" t="n">
        <x:f>IFERROR(INDEX('02x_Accelerator_Catalog'!$D$2:$D$11,MATCH(F554,'02x_Accelerator_Catalog'!$B$2:$B$11,0)),"")</x:f>
        <x:v>1.73</x:v>
      </x:c>
      <x:c r="L554" s="7" t="n">
        <x:f>IF(K554&gt;0,J554*1000/K554,"")</x:f>
        <x:v>80594.3465388411</x:v>
      </x:c>
      <x:c r="M554" s="5" t="inlineStr">
        <x:is>
          <x:t xml:space="preserve">legacy_company_gpu_mix_fallback</x:t>
        </x:is>
      </x:c>
      <x:c r="N554" s="5" t="inlineStr">
        <x:is>
          <x:t xml:space="preserve">Extensible long-format output: add a new accelerator row in 02b and map it in 02x_Accelerator_Catalog to extend this table.</x:t>
        </x:is>
      </x:c>
    </x:row>
    <x:row r="555">
      <x:c r="A555" s="5" t="str">
        <x:f>B555&amp;"|"&amp;C555&amp;"|"&amp;D555&amp;"|"&amp;E555&amp;"|"&amp;F555</x:f>
        <x:v>Bear|Tencent|2028|Legacy company envelope - Tencent|B200/B300 class</x:v>
      </x:c>
      <x:c r="B555" s="5" t="inlineStr">
        <x:is>
          <x:t xml:space="preserve">Bear</x:t>
        </x:is>
      </x:c>
      <x:c r="C555" s="5" t="inlineStr">
        <x:is>
          <x:t xml:space="preserve">Tencent</x:t>
        </x:is>
      </x:c>
      <x:c r="D555" s="5" t="n">
        <x:v>2028</x:v>
      </x:c>
      <x:c r="E555" s="5" t="inlineStr">
        <x:is>
          <x:t xml:space="preserve">Legacy company envelope - Tencent</x:t>
        </x:is>
      </x:c>
      <x:c r="F555" s="5" t="inlineStr">
        <x:is>
          <x:t xml:space="preserve">B200/B300 class</x:t>
        </x:is>
      </x:c>
      <x:c r="G555" s="5" t="str">
        <x:f>IFERROR(INDEX('02x_Accelerator_Catalog'!$C$2:$C$11,MATCH(F555,'02x_Accelerator_Catalog'!$B$2:$B$11,0)),"purpose_or_unbenchmarked")</x:f>
        <x:v>b200_reference</x:v>
      </x:c>
      <x:c r="H555" s="28" t="n">
        <x:f>SUMIFS('02c_AI_CSP_Normalized'!$N$2:$N$305,'02c_AI_CSP_Normalized'!$B$2:$B$305,B555,'02c_AI_CSP_Normalized'!$C$2:$C$305,C555,'02c_AI_CSP_Normalized'!$D$2:$D$305,D555,'02c_AI_CSP_Normalized'!$E$2:$E$305,E555)</x:f>
        <x:v>510.73365520390246</x:v>
      </x:c>
      <x:c r="I555" s="6" t="n">
        <x:f>SUMIFS('02b_CSP_Accelerator_Mix'!$H$2:$H$573,'02b_CSP_Accelerator_Mix'!$B$2:$B$573,B555,'02b_CSP_Accelerator_Mix'!$C$2:$C$573,E555,'02b_CSP_Accelerator_Mix'!$D$2:$D$573,D555,'02b_CSP_Accelerator_Mix'!$E$2:$E$573,F555)</x:f>
        <x:v>0.375</x:v>
      </x:c>
      <x:c r="J555" s="28" t="n">
        <x:f>H555*I555</x:f>
        <x:v>191.52512070146344</x:v>
      </x:c>
      <x:c r="K555" s="8" t="n">
        <x:f>IFERROR(INDEX('02x_Accelerator_Catalog'!$D$2:$D$11,MATCH(F555,'02x_Accelerator_Catalog'!$B$2:$B$11,0)),"")</x:f>
        <x:v>2.17</x:v>
      </x:c>
      <x:c r="L555" s="7" t="n">
        <x:f>IF(K555&gt;0,J555*1000/K555,"")</x:f>
        <x:v>88260.42428638868</x:v>
      </x:c>
      <x:c r="M555" s="5" t="inlineStr">
        <x:is>
          <x:t xml:space="preserve">legacy_company_gpu_mix_fallback</x:t>
        </x:is>
      </x:c>
      <x:c r="N555" s="5" t="inlineStr">
        <x:is>
          <x:t xml:space="preserve">Extensible long-format output: add a new accelerator row in 02b and map it in 02x_Accelerator_Catalog to extend this table.</x:t>
        </x:is>
      </x:c>
    </x:row>
    <x:row r="556">
      <x:c r="A556" s="5" t="str">
        <x:f>B556&amp;"|"&amp;C556&amp;"|"&amp;D556&amp;"|"&amp;E556&amp;"|"&amp;F556</x:f>
        <x:v>Bear|Tencent|2028|Legacy company envelope - Tencent|GB200/GB300 class</x:v>
      </x:c>
      <x:c r="B556" s="5" t="inlineStr">
        <x:is>
          <x:t xml:space="preserve">Bear</x:t>
        </x:is>
      </x:c>
      <x:c r="C556" s="5" t="inlineStr">
        <x:is>
          <x:t xml:space="preserve">Tencent</x:t>
        </x:is>
      </x:c>
      <x:c r="D556" s="5" t="n">
        <x:v>2028</x:v>
      </x:c>
      <x:c r="E556" s="5" t="inlineStr">
        <x:is>
          <x:t xml:space="preserve">Legacy company envelope - Tencent</x:t>
        </x:is>
      </x:c>
      <x:c r="F556" s="5" t="inlineStr">
        <x:is>
          <x:t xml:space="preserve">GB200/GB300 class</x:t>
        </x:is>
      </x:c>
      <x:c r="G556" s="5" t="str">
        <x:f>IFERROR(INDEX('02x_Accelerator_Catalog'!$C$2:$C$11,MATCH(F556,'02x_Accelerator_Catalog'!$B$2:$B$11,0)),"purpose_or_unbenchmarked")</x:f>
        <x:v>gb200_reference</x:v>
      </x:c>
      <x:c r="H556" s="28" t="n">
        <x:f>SUMIFS('02c_AI_CSP_Normalized'!$N$2:$N$305,'02c_AI_CSP_Normalized'!$B$2:$B$305,B556,'02c_AI_CSP_Normalized'!$C$2:$C$305,C556,'02c_AI_CSP_Normalized'!$D$2:$D$305,D556,'02c_AI_CSP_Normalized'!$E$2:$E$305,E556)</x:f>
        <x:v>510.73365520390246</x:v>
      </x:c>
      <x:c r="I556" s="6" t="n">
        <x:f>SUMIFS('02b_CSP_Accelerator_Mix'!$H$2:$H$573,'02b_CSP_Accelerator_Mix'!$B$2:$B$573,B556,'02b_CSP_Accelerator_Mix'!$C$2:$C$573,E556,'02b_CSP_Accelerator_Mix'!$D$2:$D$573,D556,'02b_CSP_Accelerator_Mix'!$E$2:$E$573,F556)</x:f>
        <x:v>0.3</x:v>
      </x:c>
      <x:c r="J556" s="28" t="n">
        <x:f>H556*I556</x:f>
        <x:v>153.22009656117072</x:v>
      </x:c>
      <x:c r="K556" s="8" t="n">
        <x:f>IFERROR(INDEX('02x_Accelerator_Catalog'!$D$2:$D$11,MATCH(F556,'02x_Accelerator_Catalog'!$B$2:$B$11,0)),"")</x:f>
        <x:v>2.1</x:v>
      </x:c>
      <x:c r="L556" s="7" t="n">
        <x:f>IF(K556&gt;0,J556*1000/K556,"")</x:f>
        <x:v>72961.95074341462</x:v>
      </x:c>
      <x:c r="M556" s="5" t="inlineStr">
        <x:is>
          <x:t xml:space="preserve">legacy_company_gpu_mix_fallback</x:t>
        </x:is>
      </x:c>
      <x:c r="N556" s="5" t="inlineStr">
        <x:is>
          <x:t xml:space="preserve">Extensible long-format output: add a new accelerator row in 02b and map it in 02x_Accelerator_Catalog to extend this table.</x:t>
        </x:is>
      </x:c>
    </x:row>
    <x:row r="557">
      <x:c r="A557" s="5" t="str">
        <x:f>B557&amp;"|"&amp;C557&amp;"|"&amp;D557&amp;"|"&amp;E557&amp;"|"&amp;F557</x:f>
        <x:v>Bear|Tencent|2028|Legacy company envelope - Tencent|H100/H200/A100 class</x:v>
      </x:c>
      <x:c r="B557" s="5" t="inlineStr">
        <x:is>
          <x:t xml:space="preserve">Bear</x:t>
        </x:is>
      </x:c>
      <x:c r="C557" s="5" t="inlineStr">
        <x:is>
          <x:t xml:space="preserve">Tencent</x:t>
        </x:is>
      </x:c>
      <x:c r="D557" s="5" t="n">
        <x:v>2028</x:v>
      </x:c>
      <x:c r="E557" s="5" t="inlineStr">
        <x:is>
          <x:t xml:space="preserve">Legacy company envelope - Tencent</x:t>
        </x:is>
      </x:c>
      <x:c r="F557" s="5" t="inlineStr">
        <x:is>
          <x:t xml:space="preserve">H100/H200/A100 class</x:t>
        </x:is>
      </x:c>
      <x:c r="G557" s="5" t="str">
        <x:f>IFERROR(INDEX('02x_Accelerator_Catalog'!$C$2:$C$11,MATCH(F557,'02x_Accelerator_Catalog'!$B$2:$B$11,0)),"purpose_or_unbenchmarked")</x:f>
        <x:v>h200_reference</x:v>
      </x:c>
      <x:c r="H557" s="28" t="n">
        <x:f>SUMIFS('02c_AI_CSP_Normalized'!$N$2:$N$305,'02c_AI_CSP_Normalized'!$B$2:$B$305,B557,'02c_AI_CSP_Normalized'!$C$2:$C$305,C557,'02c_AI_CSP_Normalized'!$D$2:$D$305,D557,'02c_AI_CSP_Normalized'!$E$2:$E$305,E557)</x:f>
        <x:v>510.73365520390246</x:v>
      </x:c>
      <x:c r="I557" s="6" t="n">
        <x:f>SUMIFS('02b_CSP_Accelerator_Mix'!$H$2:$H$573,'02b_CSP_Accelerator_Mix'!$B$2:$B$573,B557,'02b_CSP_Accelerator_Mix'!$C$2:$C$573,E557,'02b_CSP_Accelerator_Mix'!$D$2:$D$573,D557,'02b_CSP_Accelerator_Mix'!$E$2:$E$573,F557)</x:f>
        <x:v>0.325</x:v>
      </x:c>
      <x:c r="J557" s="28" t="n">
        <x:f>H557*I557</x:f>
        <x:v>165.9884379412683</x:v>
      </x:c>
      <x:c r="K557" s="8" t="n">
        <x:f>IFERROR(INDEX('02x_Accelerator_Catalog'!$D$2:$D$11,MATCH(F557,'02x_Accelerator_Catalog'!$B$2:$B$11,0)),"")</x:f>
        <x:v>1.73</x:v>
      </x:c>
      <x:c r="L557" s="7" t="n">
        <x:f>IF(K557&gt;0,J557*1000/K557,"")</x:f>
        <x:v>95947.07395449035</x:v>
      </x:c>
      <x:c r="M557" s="5" t="inlineStr">
        <x:is>
          <x:t xml:space="preserve">legacy_company_gpu_mix_fallback</x:t>
        </x:is>
      </x:c>
      <x:c r="N557" s="5" t="inlineStr">
        <x:is>
          <x:t xml:space="preserve">Extensible long-format output: add a new accelerator row in 02b and map it in 02x_Accelerator_Catalog to extend this table.</x:t>
        </x:is>
      </x:c>
    </x:row>
    <x:row r="558">
      <x:c r="A558" s="5" t="str">
        <x:f>B558&amp;"|"&amp;C558&amp;"|"&amp;D558&amp;"|"&amp;E558&amp;"|"&amp;F558</x:f>
        <x:v>Bear|Tencent|2029|Legacy company envelope - Tencent|B200/B300 class</x:v>
      </x:c>
      <x:c r="B558" s="5" t="inlineStr">
        <x:is>
          <x:t xml:space="preserve">Bear</x:t>
        </x:is>
      </x:c>
      <x:c r="C558" s="5" t="inlineStr">
        <x:is>
          <x:t xml:space="preserve">Tencent</x:t>
        </x:is>
      </x:c>
      <x:c r="D558" s="5" t="n">
        <x:v>2029</x:v>
      </x:c>
      <x:c r="E558" s="5" t="inlineStr">
        <x:is>
          <x:t xml:space="preserve">Legacy company envelope - Tencent</x:t>
        </x:is>
      </x:c>
      <x:c r="F558" s="5" t="inlineStr">
        <x:is>
          <x:t xml:space="preserve">B200/B300 class</x:t>
        </x:is>
      </x:c>
      <x:c r="G558" s="5" t="str">
        <x:f>IFERROR(INDEX('02x_Accelerator_Catalog'!$C$2:$C$11,MATCH(F558,'02x_Accelerator_Catalog'!$B$2:$B$11,0)),"purpose_or_unbenchmarked")</x:f>
        <x:v>b200_reference</x:v>
      </x:c>
      <x:c r="H558" s="28" t="n">
        <x:f>SUMIFS('02c_AI_CSP_Normalized'!$N$2:$N$305,'02c_AI_CSP_Normalized'!$B$2:$B$305,B558,'02c_AI_CSP_Normalized'!$C$2:$C$305,C558,'02c_AI_CSP_Normalized'!$D$2:$D$305,D558,'02c_AI_CSP_Normalized'!$E$2:$E$305,E558)</x:f>
        <x:v>718.3912177229269</x:v>
      </x:c>
      <x:c r="I558" s="6" t="n">
        <x:f>SUMIFS('02b_CSP_Accelerator_Mix'!$H$2:$H$573,'02b_CSP_Accelerator_Mix'!$B$2:$B$573,B558,'02b_CSP_Accelerator_Mix'!$C$2:$C$573,E558,'02b_CSP_Accelerator_Mix'!$D$2:$D$573,D558,'02b_CSP_Accelerator_Mix'!$E$2:$E$573,F558)</x:f>
        <x:v>0.362</x:v>
      </x:c>
      <x:c r="J558" s="28" t="n">
        <x:f>H558*I558</x:f>
        <x:v>260.0576208156995</x:v>
      </x:c>
      <x:c r="K558" s="8" t="n">
        <x:f>IFERROR(INDEX('02x_Accelerator_Catalog'!$D$2:$D$11,MATCH(F558,'02x_Accelerator_Catalog'!$B$2:$B$11,0)),"")</x:f>
        <x:v>2.17</x:v>
      </x:c>
      <x:c r="L558" s="7" t="n">
        <x:f>IF(K558&gt;0,J558*1000/K558,"")</x:f>
        <x:v>119842.22157405507</x:v>
      </x:c>
      <x:c r="M558" s="5" t="inlineStr">
        <x:is>
          <x:t xml:space="preserve">legacy_company_gpu_mix_fallback</x:t>
        </x:is>
      </x:c>
      <x:c r="N558" s="5" t="inlineStr">
        <x:is>
          <x:t xml:space="preserve">Extensible long-format output: add a new accelerator row in 02b and map it in 02x_Accelerator_Catalog to extend this table.</x:t>
        </x:is>
      </x:c>
    </x:row>
    <x:row r="559">
      <x:c r="A559" s="5" t="str">
        <x:f>B559&amp;"|"&amp;C559&amp;"|"&amp;D559&amp;"|"&amp;E559&amp;"|"&amp;F559</x:f>
        <x:v>Bear|Tencent|2029|Legacy company envelope - Tencent|GB200/GB300 class</x:v>
      </x:c>
      <x:c r="B559" s="5" t="inlineStr">
        <x:is>
          <x:t xml:space="preserve">Bear</x:t>
        </x:is>
      </x:c>
      <x:c r="C559" s="5" t="inlineStr">
        <x:is>
          <x:t xml:space="preserve">Tencent</x:t>
        </x:is>
      </x:c>
      <x:c r="D559" s="5" t="n">
        <x:v>2029</x:v>
      </x:c>
      <x:c r="E559" s="5" t="inlineStr">
        <x:is>
          <x:t xml:space="preserve">Legacy company envelope - Tencent</x:t>
        </x:is>
      </x:c>
      <x:c r="F559" s="5" t="inlineStr">
        <x:is>
          <x:t xml:space="preserve">GB200/GB300 class</x:t>
        </x:is>
      </x:c>
      <x:c r="G559" s="5" t="str">
        <x:f>IFERROR(INDEX('02x_Accelerator_Catalog'!$C$2:$C$11,MATCH(F559,'02x_Accelerator_Catalog'!$B$2:$B$11,0)),"purpose_or_unbenchmarked")</x:f>
        <x:v>gb200_reference</x:v>
      </x:c>
      <x:c r="H559" s="28" t="n">
        <x:f>SUMIFS('02c_AI_CSP_Normalized'!$N$2:$N$305,'02c_AI_CSP_Normalized'!$B$2:$B$305,B559,'02c_AI_CSP_Normalized'!$C$2:$C$305,C559,'02c_AI_CSP_Normalized'!$D$2:$D$305,D559,'02c_AI_CSP_Normalized'!$E$2:$E$305,E559)</x:f>
        <x:v>718.3912177229269</x:v>
      </x:c>
      <x:c r="I559" s="6" t="n">
        <x:f>SUMIFS('02b_CSP_Accelerator_Mix'!$H$2:$H$573,'02b_CSP_Accelerator_Mix'!$B$2:$B$573,B559,'02b_CSP_Accelerator_Mix'!$C$2:$C$573,E559,'02b_CSP_Accelerator_Mix'!$D$2:$D$573,D559,'02b_CSP_Accelerator_Mix'!$E$2:$E$573,F559)</x:f>
        <x:v>0.425</x:v>
      </x:c>
      <x:c r="J559" s="28" t="n">
        <x:f>H559*I559</x:f>
        <x:v>305.3162675322439</x:v>
      </x:c>
      <x:c r="K559" s="8" t="n">
        <x:f>IFERROR(INDEX('02x_Accelerator_Catalog'!$D$2:$D$11,MATCH(F559,'02x_Accelerator_Catalog'!$B$2:$B$11,0)),"")</x:f>
        <x:v>2.1</x:v>
      </x:c>
      <x:c r="L559" s="7" t="n">
        <x:f>IF(K559&gt;0,J559*1000/K559,"")</x:f>
        <x:v>145388.69882487805</x:v>
      </x:c>
      <x:c r="M559" s="5" t="inlineStr">
        <x:is>
          <x:t xml:space="preserve">legacy_company_gpu_mix_fallback</x:t>
        </x:is>
      </x:c>
      <x:c r="N559" s="5" t="inlineStr">
        <x:is>
          <x:t xml:space="preserve">Extensible long-format output: add a new accelerator row in 02b and map it in 02x_Accelerator_Catalog to extend this table.</x:t>
        </x:is>
      </x:c>
    </x:row>
    <x:row r="560">
      <x:c r="A560" s="5" t="str">
        <x:f>B560&amp;"|"&amp;C560&amp;"|"&amp;D560&amp;"|"&amp;E560&amp;"|"&amp;F560</x:f>
        <x:v>Bear|Tencent|2029|Legacy company envelope - Tencent|H100/H200/A100 class</x:v>
      </x:c>
      <x:c r="B560" s="5" t="inlineStr">
        <x:is>
          <x:t xml:space="preserve">Bear</x:t>
        </x:is>
      </x:c>
      <x:c r="C560" s="5" t="inlineStr">
        <x:is>
          <x:t xml:space="preserve">Tencent</x:t>
        </x:is>
      </x:c>
      <x:c r="D560" s="5" t="n">
        <x:v>2029</x:v>
      </x:c>
      <x:c r="E560" s="5" t="inlineStr">
        <x:is>
          <x:t xml:space="preserve">Legacy company envelope - Tencent</x:t>
        </x:is>
      </x:c>
      <x:c r="F560" s="5" t="inlineStr">
        <x:is>
          <x:t xml:space="preserve">H100/H200/A100 class</x:t>
        </x:is>
      </x:c>
      <x:c r="G560" s="5" t="str">
        <x:f>IFERROR(INDEX('02x_Accelerator_Catalog'!$C$2:$C$11,MATCH(F560,'02x_Accelerator_Catalog'!$B$2:$B$11,0)),"purpose_or_unbenchmarked")</x:f>
        <x:v>h200_reference</x:v>
      </x:c>
      <x:c r="H560" s="28" t="n">
        <x:f>SUMIFS('02c_AI_CSP_Normalized'!$N$2:$N$305,'02c_AI_CSP_Normalized'!$B$2:$B$305,B560,'02c_AI_CSP_Normalized'!$C$2:$C$305,C560,'02c_AI_CSP_Normalized'!$D$2:$D$305,D560,'02c_AI_CSP_Normalized'!$E$2:$E$305,E560)</x:f>
        <x:v>718.3912177229269</x:v>
      </x:c>
      <x:c r="I560" s="6" t="n">
        <x:f>SUMIFS('02b_CSP_Accelerator_Mix'!$H$2:$H$573,'02b_CSP_Accelerator_Mix'!$B$2:$B$573,B560,'02b_CSP_Accelerator_Mix'!$C$2:$C$573,E560,'02b_CSP_Accelerator_Mix'!$D$2:$D$573,D560,'02b_CSP_Accelerator_Mix'!$E$2:$E$573,F560)</x:f>
        <x:v>0.213</x:v>
      </x:c>
      <x:c r="J560" s="28" t="n">
        <x:f>H560*I560</x:f>
        <x:v>153.0173293749834</x:v>
      </x:c>
      <x:c r="K560" s="8" t="n">
        <x:f>IFERROR(INDEX('02x_Accelerator_Catalog'!$D$2:$D$11,MATCH(F560,'02x_Accelerator_Catalog'!$B$2:$B$11,0)),"")</x:f>
        <x:v>1.73</x:v>
      </x:c>
      <x:c r="L560" s="7" t="n">
        <x:f>IF(K560&gt;0,J560*1000/K560,"")</x:f>
        <x:v>88449.3233381407</x:v>
      </x:c>
      <x:c r="M560" s="5" t="inlineStr">
        <x:is>
          <x:t xml:space="preserve">legacy_company_gpu_mix_fallback</x:t>
        </x:is>
      </x:c>
      <x:c r="N560" s="5" t="inlineStr">
        <x:is>
          <x:t xml:space="preserve">Extensible long-format output: add a new accelerator row in 02b and map it in 02x_Accelerator_Catalog to extend this table.</x:t>
        </x:is>
      </x:c>
    </x:row>
    <x:row r="561">
      <x:c r="A561" s="5" t="str">
        <x:f>B561&amp;"|"&amp;C561&amp;"|"&amp;D561&amp;"|"&amp;E561&amp;"|"&amp;F561</x:f>
        <x:v>Bear|Tencent|2030|Legacy company envelope - Tencent|B200/B300 class</x:v>
      </x:c>
      <x:c r="B561" s="5" t="inlineStr">
        <x:is>
          <x:t xml:space="preserve">Bear</x:t>
        </x:is>
      </x:c>
      <x:c r="C561" s="5" t="inlineStr">
        <x:is>
          <x:t xml:space="preserve">Tencent</x:t>
        </x:is>
      </x:c>
      <x:c r="D561" s="5" t="n">
        <x:v>2030</x:v>
      </x:c>
      <x:c r="E561" s="5" t="inlineStr">
        <x:is>
          <x:t xml:space="preserve">Legacy company envelope - Tencent</x:t>
        </x:is>
      </x:c>
      <x:c r="F561" s="5" t="inlineStr">
        <x:is>
          <x:t xml:space="preserve">B200/B300 class</x:t>
        </x:is>
      </x:c>
      <x:c r="G561" s="5" t="str">
        <x:f>IFERROR(INDEX('02x_Accelerator_Catalog'!$C$2:$C$11,MATCH(F561,'02x_Accelerator_Catalog'!$B$2:$B$11,0)),"purpose_or_unbenchmarked")</x:f>
        <x:v>b200_reference</x:v>
      </x:c>
      <x:c r="H561" s="28" t="n">
        <x:f>SUMIFS('02c_AI_CSP_Normalized'!$N$2:$N$305,'02c_AI_CSP_Normalized'!$B$2:$B$305,B561,'02c_AI_CSP_Normalized'!$C$2:$C$305,C561,'02c_AI_CSP_Normalized'!$D$2:$D$305,D561,'02c_AI_CSP_Normalized'!$E$2:$E$305,E561)</x:f>
        <x:v>940.8</x:v>
      </x:c>
      <x:c r="I561" s="6" t="n">
        <x:f>SUMIFS('02b_CSP_Accelerator_Mix'!$H$2:$H$573,'02b_CSP_Accelerator_Mix'!$B$2:$B$573,B561,'02b_CSP_Accelerator_Mix'!$C$2:$C$573,E561,'02b_CSP_Accelerator_Mix'!$D$2:$D$573,D561,'02b_CSP_Accelerator_Mix'!$E$2:$E$573,F561)</x:f>
        <x:v>0.35</x:v>
      </x:c>
      <x:c r="J561" s="28" t="n">
        <x:f>H561*I561</x:f>
        <x:v>329.28</x:v>
      </x:c>
      <x:c r="K561" s="8" t="n">
        <x:f>IFERROR(INDEX('02x_Accelerator_Catalog'!$D$2:$D$11,MATCH(F561,'02x_Accelerator_Catalog'!$B$2:$B$11,0)),"")</x:f>
        <x:v>2.17</x:v>
      </x:c>
      <x:c r="L561" s="7" t="n">
        <x:f>IF(K561&gt;0,J561*1000/K561,"")</x:f>
        <x:v>151741.93548387097</x:v>
      </x:c>
      <x:c r="M561" s="5" t="inlineStr">
        <x:is>
          <x:t xml:space="preserve">legacy_company_gpu_mix_fallback</x:t>
        </x:is>
      </x:c>
      <x:c r="N561" s="5" t="inlineStr">
        <x:is>
          <x:t xml:space="preserve">Extensible long-format output: add a new accelerator row in 02b and map it in 02x_Accelerator_Catalog to extend this table.</x:t>
        </x:is>
      </x:c>
    </x:row>
    <x:row r="562">
      <x:c r="A562" s="5" t="str">
        <x:f>B562&amp;"|"&amp;C562&amp;"|"&amp;D562&amp;"|"&amp;E562&amp;"|"&amp;F562</x:f>
        <x:v>Bear|Tencent|2030|Legacy company envelope - Tencent|GB200/GB300 class</x:v>
      </x:c>
      <x:c r="B562" s="5" t="inlineStr">
        <x:is>
          <x:t xml:space="preserve">Bear</x:t>
        </x:is>
      </x:c>
      <x:c r="C562" s="5" t="inlineStr">
        <x:is>
          <x:t xml:space="preserve">Tencent</x:t>
        </x:is>
      </x:c>
      <x:c r="D562" s="5" t="n">
        <x:v>2030</x:v>
      </x:c>
      <x:c r="E562" s="5" t="inlineStr">
        <x:is>
          <x:t xml:space="preserve">Legacy company envelope - Tencent</x:t>
        </x:is>
      </x:c>
      <x:c r="F562" s="5" t="inlineStr">
        <x:is>
          <x:t xml:space="preserve">GB200/GB300 class</x:t>
        </x:is>
      </x:c>
      <x:c r="G562" s="5" t="str">
        <x:f>IFERROR(INDEX('02x_Accelerator_Catalog'!$C$2:$C$11,MATCH(F562,'02x_Accelerator_Catalog'!$B$2:$B$11,0)),"purpose_or_unbenchmarked")</x:f>
        <x:v>gb200_reference</x:v>
      </x:c>
      <x:c r="H562" s="28" t="n">
        <x:f>SUMIFS('02c_AI_CSP_Normalized'!$N$2:$N$305,'02c_AI_CSP_Normalized'!$B$2:$B$305,B562,'02c_AI_CSP_Normalized'!$C$2:$C$305,C562,'02c_AI_CSP_Normalized'!$D$2:$D$305,D562,'02c_AI_CSP_Normalized'!$E$2:$E$305,E562)</x:f>
        <x:v>940.8</x:v>
      </x:c>
      <x:c r="I562" s="6" t="n">
        <x:f>SUMIFS('02b_CSP_Accelerator_Mix'!$H$2:$H$573,'02b_CSP_Accelerator_Mix'!$B$2:$B$573,B562,'02b_CSP_Accelerator_Mix'!$C$2:$C$573,E562,'02b_CSP_Accelerator_Mix'!$D$2:$D$573,D562,'02b_CSP_Accelerator_Mix'!$E$2:$E$573,F562)</x:f>
        <x:v>0.55</x:v>
      </x:c>
      <x:c r="J562" s="28" t="n">
        <x:f>H562*I562</x:f>
        <x:v>517.44</x:v>
      </x:c>
      <x:c r="K562" s="8" t="n">
        <x:f>IFERROR(INDEX('02x_Accelerator_Catalog'!$D$2:$D$11,MATCH(F562,'02x_Accelerator_Catalog'!$B$2:$B$11,0)),"")</x:f>
        <x:v>2.1</x:v>
      </x:c>
      <x:c r="L562" s="7" t="n">
        <x:f>IF(K562&gt;0,J562*1000/K562,"")</x:f>
        <x:v>246400.00000000003</x:v>
      </x:c>
      <x:c r="M562" s="5" t="inlineStr">
        <x:is>
          <x:t xml:space="preserve">legacy_company_gpu_mix_fallback</x:t>
        </x:is>
      </x:c>
      <x:c r="N562" s="5" t="inlineStr">
        <x:is>
          <x:t xml:space="preserve">Extensible long-format output: add a new accelerator row in 02b and map it in 02x_Accelerator_Catalog to extend this table.</x:t>
        </x:is>
      </x:c>
    </x:row>
    <x:row r="563">
      <x:c r="A563" s="5" t="str">
        <x:f>B563&amp;"|"&amp;C563&amp;"|"&amp;D563&amp;"|"&amp;E563&amp;"|"&amp;F563</x:f>
        <x:v>Bear|Tencent|2030|Legacy company envelope - Tencent|H100/H200/A100 class</x:v>
      </x:c>
      <x:c r="B563" s="5" t="inlineStr">
        <x:is>
          <x:t xml:space="preserve">Bear</x:t>
        </x:is>
      </x:c>
      <x:c r="C563" s="5" t="inlineStr">
        <x:is>
          <x:t xml:space="preserve">Tencent</x:t>
        </x:is>
      </x:c>
      <x:c r="D563" s="5" t="n">
        <x:v>2030</x:v>
      </x:c>
      <x:c r="E563" s="5" t="inlineStr">
        <x:is>
          <x:t xml:space="preserve">Legacy company envelope - Tencent</x:t>
        </x:is>
      </x:c>
      <x:c r="F563" s="5" t="inlineStr">
        <x:is>
          <x:t xml:space="preserve">H100/H200/A100 class</x:t>
        </x:is>
      </x:c>
      <x:c r="G563" s="5" t="str">
        <x:f>IFERROR(INDEX('02x_Accelerator_Catalog'!$C$2:$C$11,MATCH(F563,'02x_Accelerator_Catalog'!$B$2:$B$11,0)),"purpose_or_unbenchmarked")</x:f>
        <x:v>h200_reference</x:v>
      </x:c>
      <x:c r="H563" s="28" t="n">
        <x:f>SUMIFS('02c_AI_CSP_Normalized'!$N$2:$N$305,'02c_AI_CSP_Normalized'!$B$2:$B$305,B563,'02c_AI_CSP_Normalized'!$C$2:$C$305,C563,'02c_AI_CSP_Normalized'!$D$2:$D$305,D563,'02c_AI_CSP_Normalized'!$E$2:$E$305,E563)</x:f>
        <x:v>940.8</x:v>
      </x:c>
      <x:c r="I563" s="6" t="n">
        <x:f>SUMIFS('02b_CSP_Accelerator_Mix'!$H$2:$H$573,'02b_CSP_Accelerator_Mix'!$B$2:$B$573,B563,'02b_CSP_Accelerator_Mix'!$C$2:$C$573,E563,'02b_CSP_Accelerator_Mix'!$D$2:$D$573,D563,'02b_CSP_Accelerator_Mix'!$E$2:$E$573,F563)</x:f>
        <x:v>0.1</x:v>
      </x:c>
      <x:c r="J563" s="28" t="n">
        <x:f>H563*I563</x:f>
        <x:v>94.08</x:v>
      </x:c>
      <x:c r="K563" s="8" t="n">
        <x:f>IFERROR(INDEX('02x_Accelerator_Catalog'!$D$2:$D$11,MATCH(F563,'02x_Accelerator_Catalog'!$B$2:$B$11,0)),"")</x:f>
        <x:v>1.73</x:v>
      </x:c>
      <x:c r="L563" s="7" t="n">
        <x:f>IF(K563&gt;0,J563*1000/K563,"")</x:f>
        <x:v>54381.50289017341</x:v>
      </x:c>
      <x:c r="M563" s="5" t="inlineStr">
        <x:is>
          <x:t xml:space="preserve">legacy_company_gpu_mix_fallback</x:t>
        </x:is>
      </x:c>
      <x:c r="N563" s="5" t="inlineStr">
        <x:is>
          <x:t xml:space="preserve">Extensible long-format output: add a new accelerator row in 02b and map it in 02x_Accelerator_Catalog to extend this table.</x:t>
        </x:is>
      </x:c>
    </x:row>
    <x:row r="564">
      <x:c r="A564" s="5" t="str">
        <x:f>B564&amp;"|"&amp;C564&amp;"|"&amp;D564&amp;"|"&amp;E564&amp;"|"&amp;F564</x:f>
        <x:v>Base|DeepSeek|2026|Legacy company envelope - DeepSeek|B200/B300 class</x:v>
      </x:c>
      <x:c r="B564" s="5" t="inlineStr">
        <x:is>
          <x:t xml:space="preserve">Base</x:t>
        </x:is>
      </x:c>
      <x:c r="C564" s="5" t="inlineStr">
        <x:is>
          <x:t xml:space="preserve">DeepSeek</x:t>
        </x:is>
      </x:c>
      <x:c r="D564" s="5" t="n">
        <x:v>2026</x:v>
      </x:c>
      <x:c r="E564" s="5" t="inlineStr">
        <x:is>
          <x:t xml:space="preserve">Legacy company envelope - DeepSeek</x:t>
        </x:is>
      </x:c>
      <x:c r="F564" s="5" t="inlineStr">
        <x:is>
          <x:t xml:space="preserve">B200/B300 class</x:t>
        </x:is>
      </x:c>
      <x:c r="G564" s="5" t="str">
        <x:f>IFERROR(INDEX('02x_Accelerator_Catalog'!$C$2:$C$11,MATCH(F564,'02x_Accelerator_Catalog'!$B$2:$B$11,0)),"purpose_or_unbenchmarked")</x:f>
        <x:v>b200_reference</x:v>
      </x:c>
      <x:c r="H564" s="28" t="n">
        <x:f>SUMIFS('02c_AI_CSP_Normalized'!$N$2:$N$305,'02c_AI_CSP_Normalized'!$B$2:$B$305,B564,'02c_AI_CSP_Normalized'!$C$2:$C$305,C564,'02c_AI_CSP_Normalized'!$D$2:$D$305,D564,'02c_AI_CSP_Normalized'!$E$2:$E$305,E564)</x:f>
        <x:v>61.49999999999999</x:v>
      </x:c>
      <x:c r="I564" s="6" t="n">
        <x:f>SUMIFS('02b_CSP_Accelerator_Mix'!$H$2:$H$573,'02b_CSP_Accelerator_Mix'!$B$2:$B$573,B564,'02b_CSP_Accelerator_Mix'!$C$2:$C$573,E564,'02b_CSP_Accelerator_Mix'!$D$2:$D$573,D564,'02b_CSP_Accelerator_Mix'!$E$2:$E$573,F564)</x:f>
        <x:v>0.4</x:v>
      </x:c>
      <x:c r="J564" s="28" t="n">
        <x:f>H564*I564</x:f>
        <x:v>24.599999999999998</x:v>
      </x:c>
      <x:c r="K564" s="8" t="n">
        <x:f>IFERROR(INDEX('02x_Accelerator_Catalog'!$D$2:$D$11,MATCH(F564,'02x_Accelerator_Catalog'!$B$2:$B$11,0)),"")</x:f>
        <x:v>2.17</x:v>
      </x:c>
      <x:c r="L564" s="7" t="n">
        <x:f>IF(K564&gt;0,J564*1000/K564,"")</x:f>
        <x:v>11336.405529953916</x:v>
      </x:c>
      <x:c r="M564" s="5" t="inlineStr">
        <x:is>
          <x:t xml:space="preserve">legacy_company_gpu_mix_fallback</x:t>
        </x:is>
      </x:c>
      <x:c r="N564" s="5" t="inlineStr">
        <x:is>
          <x:t xml:space="preserve">Extensible long-format output: add a new accelerator row in 02b and map it in 02x_Accelerator_Catalog to extend this table.</x:t>
        </x:is>
      </x:c>
    </x:row>
    <x:row r="565">
      <x:c r="A565" s="5" t="str">
        <x:f>B565&amp;"|"&amp;C565&amp;"|"&amp;D565&amp;"|"&amp;E565&amp;"|"&amp;F565</x:f>
        <x:v>Base|DeepSeek|2026|Legacy company envelope - DeepSeek|GB200/GB300 class</x:v>
      </x:c>
      <x:c r="B565" s="5" t="inlineStr">
        <x:is>
          <x:t xml:space="preserve">Base</x:t>
        </x:is>
      </x:c>
      <x:c r="C565" s="5" t="inlineStr">
        <x:is>
          <x:t xml:space="preserve">DeepSeek</x:t>
        </x:is>
      </x:c>
      <x:c r="D565" s="5" t="n">
        <x:v>2026</x:v>
      </x:c>
      <x:c r="E565" s="5" t="inlineStr">
        <x:is>
          <x:t xml:space="preserve">Legacy company envelope - DeepSeek</x:t>
        </x:is>
      </x:c>
      <x:c r="F565" s="5" t="inlineStr">
        <x:is>
          <x:t xml:space="preserve">GB200/GB300 class</x:t>
        </x:is>
      </x:c>
      <x:c r="G565" s="5" t="str">
        <x:f>IFERROR(INDEX('02x_Accelerator_Catalog'!$C$2:$C$11,MATCH(F565,'02x_Accelerator_Catalog'!$B$2:$B$11,0)),"purpose_or_unbenchmarked")</x:f>
        <x:v>gb200_reference</x:v>
      </x:c>
      <x:c r="H565" s="28" t="n">
        <x:f>SUMIFS('02c_AI_CSP_Normalized'!$N$2:$N$305,'02c_AI_CSP_Normalized'!$B$2:$B$305,B565,'02c_AI_CSP_Normalized'!$C$2:$C$305,C565,'02c_AI_CSP_Normalized'!$D$2:$D$305,D565,'02c_AI_CSP_Normalized'!$E$2:$E$305,E565)</x:f>
        <x:v>61.49999999999999</x:v>
      </x:c>
      <x:c r="I565" s="6" t="n">
        <x:f>SUMIFS('02b_CSP_Accelerator_Mix'!$H$2:$H$573,'02b_CSP_Accelerator_Mix'!$B$2:$B$573,B565,'02b_CSP_Accelerator_Mix'!$C$2:$C$573,E565,'02b_CSP_Accelerator_Mix'!$D$2:$D$573,D565,'02b_CSP_Accelerator_Mix'!$E$2:$E$573,F565)</x:f>
        <x:v>0.05</x:v>
      </x:c>
      <x:c r="J565" s="28" t="n">
        <x:f>H565*I565</x:f>
        <x:v>3.0749999999999997</x:v>
      </x:c>
      <x:c r="K565" s="8" t="n">
        <x:f>IFERROR(INDEX('02x_Accelerator_Catalog'!$D$2:$D$11,MATCH(F565,'02x_Accelerator_Catalog'!$B$2:$B$11,0)),"")</x:f>
        <x:v>2.1</x:v>
      </x:c>
      <x:c r="L565" s="7" t="n">
        <x:f>IF(K565&gt;0,J565*1000/K565,"")</x:f>
        <x:v>1464.285714285714</x:v>
      </x:c>
      <x:c r="M565" s="5" t="inlineStr">
        <x:is>
          <x:t xml:space="preserve">legacy_company_gpu_mix_fallback</x:t>
        </x:is>
      </x:c>
      <x:c r="N565" s="5" t="inlineStr">
        <x:is>
          <x:t xml:space="preserve">Extensible long-format output: add a new accelerator row in 02b and map it in 02x_Accelerator_Catalog to extend this table.</x:t>
        </x:is>
      </x:c>
    </x:row>
    <x:row r="566">
      <x:c r="A566" s="5" t="str">
        <x:f>B566&amp;"|"&amp;C566&amp;"|"&amp;D566&amp;"|"&amp;E566&amp;"|"&amp;F566</x:f>
        <x:v>Base|DeepSeek|2026|Legacy company envelope - DeepSeek|H100/H200/A100 class</x:v>
      </x:c>
      <x:c r="B566" s="5" t="inlineStr">
        <x:is>
          <x:t xml:space="preserve">Base</x:t>
        </x:is>
      </x:c>
      <x:c r="C566" s="5" t="inlineStr">
        <x:is>
          <x:t xml:space="preserve">DeepSeek</x:t>
        </x:is>
      </x:c>
      <x:c r="D566" s="5" t="n">
        <x:v>2026</x:v>
      </x:c>
      <x:c r="E566" s="5" t="inlineStr">
        <x:is>
          <x:t xml:space="preserve">Legacy company envelope - DeepSeek</x:t>
        </x:is>
      </x:c>
      <x:c r="F566" s="5" t="inlineStr">
        <x:is>
          <x:t xml:space="preserve">H100/H200/A100 class</x:t>
        </x:is>
      </x:c>
      <x:c r="G566" s="5" t="str">
        <x:f>IFERROR(INDEX('02x_Accelerator_Catalog'!$C$2:$C$11,MATCH(F566,'02x_Accelerator_Catalog'!$B$2:$B$11,0)),"purpose_or_unbenchmarked")</x:f>
        <x:v>h200_reference</x:v>
      </x:c>
      <x:c r="H566" s="28" t="n">
        <x:f>SUMIFS('02c_AI_CSP_Normalized'!$N$2:$N$305,'02c_AI_CSP_Normalized'!$B$2:$B$305,B566,'02c_AI_CSP_Normalized'!$C$2:$C$305,C566,'02c_AI_CSP_Normalized'!$D$2:$D$305,D566,'02c_AI_CSP_Normalized'!$E$2:$E$305,E566)</x:f>
        <x:v>61.49999999999999</x:v>
      </x:c>
      <x:c r="I566" s="6" t="n">
        <x:f>SUMIFS('02b_CSP_Accelerator_Mix'!$H$2:$H$573,'02b_CSP_Accelerator_Mix'!$B$2:$B$573,B566,'02b_CSP_Accelerator_Mix'!$C$2:$C$573,E566,'02b_CSP_Accelerator_Mix'!$D$2:$D$573,D566,'02b_CSP_Accelerator_Mix'!$E$2:$E$573,F566)</x:f>
        <x:v>0.55</x:v>
      </x:c>
      <x:c r="J566" s="28" t="n">
        <x:f>H566*I566</x:f>
        <x:v>33.824999999999996</x:v>
      </x:c>
      <x:c r="K566" s="8" t="n">
        <x:f>IFERROR(INDEX('02x_Accelerator_Catalog'!$D$2:$D$11,MATCH(F566,'02x_Accelerator_Catalog'!$B$2:$B$11,0)),"")</x:f>
        <x:v>1.73</x:v>
      </x:c>
      <x:c r="L566" s="7" t="n">
        <x:f>IF(K566&gt;0,J566*1000/K566,"")</x:f>
        <x:v>19552.02312138728</x:v>
      </x:c>
      <x:c r="M566" s="5" t="inlineStr">
        <x:is>
          <x:t xml:space="preserve">legacy_company_gpu_mix_fallback</x:t>
        </x:is>
      </x:c>
      <x:c r="N566" s="5" t="inlineStr">
        <x:is>
          <x:t xml:space="preserve">Extensible long-format output: add a new accelerator row in 02b and map it in 02x_Accelerator_Catalog to extend this table.</x:t>
        </x:is>
      </x:c>
    </x:row>
    <x:row r="567">
      <x:c r="A567" s="5" t="str">
        <x:f>B567&amp;"|"&amp;C567&amp;"|"&amp;D567&amp;"|"&amp;E567&amp;"|"&amp;F567</x:f>
        <x:v>Base|DeepSeek|2027|Legacy company envelope - DeepSeek|B200/B300 class</x:v>
      </x:c>
      <x:c r="B567" s="5" t="inlineStr">
        <x:is>
          <x:t xml:space="preserve">Base</x:t>
        </x:is>
      </x:c>
      <x:c r="C567" s="5" t="inlineStr">
        <x:is>
          <x:t xml:space="preserve">DeepSeek</x:t>
        </x:is>
      </x:c>
      <x:c r="D567" s="5" t="n">
        <x:v>2027</x:v>
      </x:c>
      <x:c r="E567" s="5" t="inlineStr">
        <x:is>
          <x:t xml:space="preserve">Legacy company envelope - DeepSeek</x:t>
        </x:is>
      </x:c>
      <x:c r="F567" s="5" t="inlineStr">
        <x:is>
          <x:t xml:space="preserve">B200/B300 class</x:t>
        </x:is>
      </x:c>
      <x:c r="G567" s="5" t="str">
        <x:f>IFERROR(INDEX('02x_Accelerator_Catalog'!$C$2:$C$11,MATCH(F567,'02x_Accelerator_Catalog'!$B$2:$B$11,0)),"purpose_or_unbenchmarked")</x:f>
        <x:v>b200_reference</x:v>
      </x:c>
      <x:c r="H567" s="28" t="n">
        <x:f>SUMIFS('02c_AI_CSP_Normalized'!$N$2:$N$305,'02c_AI_CSP_Normalized'!$B$2:$B$305,B567,'02c_AI_CSP_Normalized'!$C$2:$C$305,C567,'02c_AI_CSP_Normalized'!$D$2:$D$305,D567,'02c_AI_CSP_Normalized'!$E$2:$E$305,E567)</x:f>
        <x:v>182.54258086669356</x:v>
      </x:c>
      <x:c r="I567" s="6" t="n">
        <x:f>SUMIFS('02b_CSP_Accelerator_Mix'!$H$2:$H$573,'02b_CSP_Accelerator_Mix'!$B$2:$B$573,B567,'02b_CSP_Accelerator_Mix'!$C$2:$C$573,E567,'02b_CSP_Accelerator_Mix'!$D$2:$D$573,D567,'02b_CSP_Accelerator_Mix'!$E$2:$E$573,F567)</x:f>
        <x:v>0.388</x:v>
      </x:c>
      <x:c r="J567" s="28" t="n">
        <x:f>H567*I567</x:f>
        <x:v>70.8265213762771</x:v>
      </x:c>
      <x:c r="K567" s="8" t="n">
        <x:f>IFERROR(INDEX('02x_Accelerator_Catalog'!$D$2:$D$11,MATCH(F567,'02x_Accelerator_Catalog'!$B$2:$B$11,0)),"")</x:f>
        <x:v>2.17</x:v>
      </x:c>
      <x:c r="L567" s="7" t="n">
        <x:f>IF(K567&gt;0,J567*1000/K567,"")</x:f>
        <x:v>32638.94994298484</x:v>
      </x:c>
      <x:c r="M567" s="5" t="inlineStr">
        <x:is>
          <x:t xml:space="preserve">legacy_company_gpu_mix_fallback</x:t>
        </x:is>
      </x:c>
      <x:c r="N567" s="5" t="inlineStr">
        <x:is>
          <x:t xml:space="preserve">Extensible long-format output: add a new accelerator row in 02b and map it in 02x_Accelerator_Catalog to extend this table.</x:t>
        </x:is>
      </x:c>
    </x:row>
    <x:row r="568">
      <x:c r="A568" s="5" t="str">
        <x:f>B568&amp;"|"&amp;C568&amp;"|"&amp;D568&amp;"|"&amp;E568&amp;"|"&amp;F568</x:f>
        <x:v>Base|DeepSeek|2027|Legacy company envelope - DeepSeek|GB200/GB300 class</x:v>
      </x:c>
      <x:c r="B568" s="5" t="inlineStr">
        <x:is>
          <x:t xml:space="preserve">Base</x:t>
        </x:is>
      </x:c>
      <x:c r="C568" s="5" t="inlineStr">
        <x:is>
          <x:t xml:space="preserve">DeepSeek</x:t>
        </x:is>
      </x:c>
      <x:c r="D568" s="5" t="n">
        <x:v>2027</x:v>
      </x:c>
      <x:c r="E568" s="5" t="inlineStr">
        <x:is>
          <x:t xml:space="preserve">Legacy company envelope - DeepSeek</x:t>
        </x:is>
      </x:c>
      <x:c r="F568" s="5" t="inlineStr">
        <x:is>
          <x:t xml:space="preserve">GB200/GB300 class</x:t>
        </x:is>
      </x:c>
      <x:c r="G568" s="5" t="str">
        <x:f>IFERROR(INDEX('02x_Accelerator_Catalog'!$C$2:$C$11,MATCH(F568,'02x_Accelerator_Catalog'!$B$2:$B$11,0)),"purpose_or_unbenchmarked")</x:f>
        <x:v>gb200_reference</x:v>
      </x:c>
      <x:c r="H568" s="28" t="n">
        <x:f>SUMIFS('02c_AI_CSP_Normalized'!$N$2:$N$305,'02c_AI_CSP_Normalized'!$B$2:$B$305,B568,'02c_AI_CSP_Normalized'!$C$2:$C$305,C568,'02c_AI_CSP_Normalized'!$D$2:$D$305,D568,'02c_AI_CSP_Normalized'!$E$2:$E$305,E568)</x:f>
        <x:v>182.54258086669356</x:v>
      </x:c>
      <x:c r="I568" s="6" t="n">
        <x:f>SUMIFS('02b_CSP_Accelerator_Mix'!$H$2:$H$573,'02b_CSP_Accelerator_Mix'!$B$2:$B$573,B568,'02b_CSP_Accelerator_Mix'!$C$2:$C$573,E568,'02b_CSP_Accelerator_Mix'!$D$2:$D$573,D568,'02b_CSP_Accelerator_Mix'!$E$2:$E$573,F568)</x:f>
        <x:v>0.174</x:v>
      </x:c>
      <x:c r="J568" s="28" t="n">
        <x:f>H568*I568</x:f>
        <x:v>31.762409070804676</x:v>
      </x:c>
      <x:c r="K568" s="8" t="n">
        <x:f>IFERROR(INDEX('02x_Accelerator_Catalog'!$D$2:$D$11,MATCH(F568,'02x_Accelerator_Catalog'!$B$2:$B$11,0)),"")</x:f>
        <x:v>2.1</x:v>
      </x:c>
      <x:c r="L568" s="7" t="n">
        <x:f>IF(K568&gt;0,J568*1000/K568,"")</x:f>
        <x:v>15124.956700383178</x:v>
      </x:c>
      <x:c r="M568" s="5" t="inlineStr">
        <x:is>
          <x:t xml:space="preserve">legacy_company_gpu_mix_fallback</x:t>
        </x:is>
      </x:c>
      <x:c r="N568" s="5" t="inlineStr">
        <x:is>
          <x:t xml:space="preserve">Extensible long-format output: add a new accelerator row in 02b and map it in 02x_Accelerator_Catalog to extend this table.</x:t>
        </x:is>
      </x:c>
    </x:row>
    <x:row r="569">
      <x:c r="A569" s="5" t="str">
        <x:f>B569&amp;"|"&amp;C569&amp;"|"&amp;D569&amp;"|"&amp;E569&amp;"|"&amp;F569</x:f>
        <x:v>Base|DeepSeek|2027|Legacy company envelope - DeepSeek|H100/H200/A100 class</x:v>
      </x:c>
      <x:c r="B569" s="5" t="inlineStr">
        <x:is>
          <x:t xml:space="preserve">Base</x:t>
        </x:is>
      </x:c>
      <x:c r="C569" s="5" t="inlineStr">
        <x:is>
          <x:t xml:space="preserve">DeepSeek</x:t>
        </x:is>
      </x:c>
      <x:c r="D569" s="5" t="n">
        <x:v>2027</x:v>
      </x:c>
      <x:c r="E569" s="5" t="inlineStr">
        <x:is>
          <x:t xml:space="preserve">Legacy company envelope - DeepSeek</x:t>
        </x:is>
      </x:c>
      <x:c r="F569" s="5" t="inlineStr">
        <x:is>
          <x:t xml:space="preserve">H100/H200/A100 class</x:t>
        </x:is>
      </x:c>
      <x:c r="G569" s="5" t="str">
        <x:f>IFERROR(INDEX('02x_Accelerator_Catalog'!$C$2:$C$11,MATCH(F569,'02x_Accelerator_Catalog'!$B$2:$B$11,0)),"purpose_or_unbenchmarked")</x:f>
        <x:v>h200_reference</x:v>
      </x:c>
      <x:c r="H569" s="28" t="n">
        <x:f>SUMIFS('02c_AI_CSP_Normalized'!$N$2:$N$305,'02c_AI_CSP_Normalized'!$B$2:$B$305,B569,'02c_AI_CSP_Normalized'!$C$2:$C$305,C569,'02c_AI_CSP_Normalized'!$D$2:$D$305,D569,'02c_AI_CSP_Normalized'!$E$2:$E$305,E569)</x:f>
        <x:v>182.54258086669356</x:v>
      </x:c>
      <x:c r="I569" s="6" t="n">
        <x:f>SUMIFS('02b_CSP_Accelerator_Mix'!$H$2:$H$573,'02b_CSP_Accelerator_Mix'!$B$2:$B$573,B569,'02b_CSP_Accelerator_Mix'!$C$2:$C$573,E569,'02b_CSP_Accelerator_Mix'!$D$2:$D$573,D569,'02b_CSP_Accelerator_Mix'!$E$2:$E$573,F569)</x:f>
        <x:v>0.438</x:v>
      </x:c>
      <x:c r="J569" s="28" t="n">
        <x:f>H569*I569</x:f>
        <x:v>79.95365041961178</x:v>
      </x:c>
      <x:c r="K569" s="8" t="n">
        <x:f>IFERROR(INDEX('02x_Accelerator_Catalog'!$D$2:$D$11,MATCH(F569,'02x_Accelerator_Catalog'!$B$2:$B$11,0)),"")</x:f>
        <x:v>1.73</x:v>
      </x:c>
      <x:c r="L569" s="7" t="n">
        <x:f>IF(K569&gt;0,J569*1000/K569,"")</x:f>
        <x:v>46215.9829015097</x:v>
      </x:c>
      <x:c r="M569" s="5" t="inlineStr">
        <x:is>
          <x:t xml:space="preserve">legacy_company_gpu_mix_fallback</x:t>
        </x:is>
      </x:c>
      <x:c r="N569" s="5" t="inlineStr">
        <x:is>
          <x:t xml:space="preserve">Extensible long-format output: add a new accelerator row in 02b and map it in 02x_Accelerator_Catalog to extend this table.</x:t>
        </x:is>
      </x:c>
    </x:row>
    <x:row r="570">
      <x:c r="A570" s="5" t="str">
        <x:f>B570&amp;"|"&amp;C570&amp;"|"&amp;D570&amp;"|"&amp;E570&amp;"|"&amp;F570</x:f>
        <x:v>Base|DeepSeek|2028|Legacy company envelope - DeepSeek|B200/B300 class</x:v>
      </x:c>
      <x:c r="B570" s="5" t="inlineStr">
        <x:is>
          <x:t xml:space="preserve">Base</x:t>
        </x:is>
      </x:c>
      <x:c r="C570" s="5" t="inlineStr">
        <x:is>
          <x:t xml:space="preserve">DeepSeek</x:t>
        </x:is>
      </x:c>
      <x:c r="D570" s="5" t="n">
        <x:v>2028</x:v>
      </x:c>
      <x:c r="E570" s="5" t="inlineStr">
        <x:is>
          <x:t xml:space="preserve">Legacy company envelope - DeepSeek</x:t>
        </x:is>
      </x:c>
      <x:c r="F570" s="5" t="inlineStr">
        <x:is>
          <x:t xml:space="preserve">B200/B300 class</x:t>
        </x:is>
      </x:c>
      <x:c r="G570" s="5" t="str">
        <x:f>IFERROR(INDEX('02x_Accelerator_Catalog'!$C$2:$C$11,MATCH(F570,'02x_Accelerator_Catalog'!$B$2:$B$11,0)),"purpose_or_unbenchmarked")</x:f>
        <x:v>b200_reference</x:v>
      </x:c>
      <x:c r="H570" s="28" t="n">
        <x:f>SUMIFS('02c_AI_CSP_Normalized'!$N$2:$N$305,'02c_AI_CSP_Normalized'!$B$2:$B$305,B570,'02c_AI_CSP_Normalized'!$C$2:$C$305,C570,'02c_AI_CSP_Normalized'!$D$2:$D$305,D570,'02c_AI_CSP_Normalized'!$E$2:$E$305,E570)</x:f>
        <x:v>321.3870958219354</x:v>
      </x:c>
      <x:c r="I570" s="6" t="n">
        <x:f>SUMIFS('02b_CSP_Accelerator_Mix'!$H$2:$H$573,'02b_CSP_Accelerator_Mix'!$B$2:$B$573,B570,'02b_CSP_Accelerator_Mix'!$C$2:$C$573,E570,'02b_CSP_Accelerator_Mix'!$D$2:$D$573,D570,'02b_CSP_Accelerator_Mix'!$E$2:$E$573,F570)</x:f>
        <x:v>0.375</x:v>
      </x:c>
      <x:c r="J570" s="28" t="n">
        <x:f>H570*I570</x:f>
        <x:v>120.52016093322578</x:v>
      </x:c>
      <x:c r="K570" s="8" t="n">
        <x:f>IFERROR(INDEX('02x_Accelerator_Catalog'!$D$2:$D$11,MATCH(F570,'02x_Accelerator_Catalog'!$B$2:$B$11,0)),"")</x:f>
        <x:v>2.17</x:v>
      </x:c>
      <x:c r="L570" s="7" t="n">
        <x:f>IF(K570&gt;0,J570*1000/K570,"")</x:f>
        <x:v>55539.2446696893</x:v>
      </x:c>
      <x:c r="M570" s="5" t="inlineStr">
        <x:is>
          <x:t xml:space="preserve">legacy_company_gpu_mix_fallback</x:t>
        </x:is>
      </x:c>
      <x:c r="N570" s="5" t="inlineStr">
        <x:is>
          <x:t xml:space="preserve">Extensible long-format output: add a new accelerator row in 02b and map it in 02x_Accelerator_Catalog to extend this table.</x:t>
        </x:is>
      </x:c>
    </x:row>
    <x:row r="571">
      <x:c r="A571" s="5" t="str">
        <x:f>B571&amp;"|"&amp;C571&amp;"|"&amp;D571&amp;"|"&amp;E571&amp;"|"&amp;F571</x:f>
        <x:v>Base|DeepSeek|2028|Legacy company envelope - DeepSeek|GB200/GB300 class</x:v>
      </x:c>
      <x:c r="B571" s="5" t="inlineStr">
        <x:is>
          <x:t xml:space="preserve">Base</x:t>
        </x:is>
      </x:c>
      <x:c r="C571" s="5" t="inlineStr">
        <x:is>
          <x:t xml:space="preserve">DeepSeek</x:t>
        </x:is>
      </x:c>
      <x:c r="D571" s="5" t="n">
        <x:v>2028</x:v>
      </x:c>
      <x:c r="E571" s="5" t="inlineStr">
        <x:is>
          <x:t xml:space="preserve">Legacy company envelope - DeepSeek</x:t>
        </x:is>
      </x:c>
      <x:c r="F571" s="5" t="inlineStr">
        <x:is>
          <x:t xml:space="preserve">GB200/GB300 class</x:t>
        </x:is>
      </x:c>
      <x:c r="G571" s="5" t="str">
        <x:f>IFERROR(INDEX('02x_Accelerator_Catalog'!$C$2:$C$11,MATCH(F571,'02x_Accelerator_Catalog'!$B$2:$B$11,0)),"purpose_or_unbenchmarked")</x:f>
        <x:v>gb200_reference</x:v>
      </x:c>
      <x:c r="H571" s="28" t="n">
        <x:f>SUMIFS('02c_AI_CSP_Normalized'!$N$2:$N$305,'02c_AI_CSP_Normalized'!$B$2:$B$305,B571,'02c_AI_CSP_Normalized'!$C$2:$C$305,C571,'02c_AI_CSP_Normalized'!$D$2:$D$305,D571,'02c_AI_CSP_Normalized'!$E$2:$E$305,E571)</x:f>
        <x:v>321.3870958219354</x:v>
      </x:c>
      <x:c r="I571" s="6" t="n">
        <x:f>SUMIFS('02b_CSP_Accelerator_Mix'!$H$2:$H$573,'02b_CSP_Accelerator_Mix'!$B$2:$B$573,B571,'02b_CSP_Accelerator_Mix'!$C$2:$C$573,E571,'02b_CSP_Accelerator_Mix'!$D$2:$D$573,D571,'02b_CSP_Accelerator_Mix'!$E$2:$E$573,F571)</x:f>
        <x:v>0.3</x:v>
      </x:c>
      <x:c r="J571" s="28" t="n">
        <x:f>H571*I571</x:f>
        <x:v>96.41612874658063</x:v>
      </x:c>
      <x:c r="K571" s="8" t="n">
        <x:f>IFERROR(INDEX('02x_Accelerator_Catalog'!$D$2:$D$11,MATCH(F571,'02x_Accelerator_Catalog'!$B$2:$B$11,0)),"")</x:f>
        <x:v>2.1</x:v>
      </x:c>
      <x:c r="L571" s="7" t="n">
        <x:f>IF(K571&gt;0,J571*1000/K571,"")</x:f>
        <x:v>45912.44226027648</x:v>
      </x:c>
      <x:c r="M571" s="5" t="inlineStr">
        <x:is>
          <x:t xml:space="preserve">legacy_company_gpu_mix_fallback</x:t>
        </x:is>
      </x:c>
      <x:c r="N571" s="5" t="inlineStr">
        <x:is>
          <x:t xml:space="preserve">Extensible long-format output: add a new accelerator row in 02b and map it in 02x_Accelerator_Catalog to extend this table.</x:t>
        </x:is>
      </x:c>
    </x:row>
    <x:row r="572">
      <x:c r="A572" s="5" t="str">
        <x:f>B572&amp;"|"&amp;C572&amp;"|"&amp;D572&amp;"|"&amp;E572&amp;"|"&amp;F572</x:f>
        <x:v>Base|DeepSeek|2028|Legacy company envelope - DeepSeek|H100/H200/A100 class</x:v>
      </x:c>
      <x:c r="B572" s="5" t="inlineStr">
        <x:is>
          <x:t xml:space="preserve">Base</x:t>
        </x:is>
      </x:c>
      <x:c r="C572" s="5" t="inlineStr">
        <x:is>
          <x:t xml:space="preserve">DeepSeek</x:t>
        </x:is>
      </x:c>
      <x:c r="D572" s="5" t="n">
        <x:v>2028</x:v>
      </x:c>
      <x:c r="E572" s="5" t="inlineStr">
        <x:is>
          <x:t xml:space="preserve">Legacy company envelope - DeepSeek</x:t>
        </x:is>
      </x:c>
      <x:c r="F572" s="5" t="inlineStr">
        <x:is>
          <x:t xml:space="preserve">H100/H200/A100 class</x:t>
        </x:is>
      </x:c>
      <x:c r="G572" s="5" t="str">
        <x:f>IFERROR(INDEX('02x_Accelerator_Catalog'!$C$2:$C$11,MATCH(F572,'02x_Accelerator_Catalog'!$B$2:$B$11,0)),"purpose_or_unbenchmarked")</x:f>
        <x:v>h200_reference</x:v>
      </x:c>
      <x:c r="H572" s="28" t="n">
        <x:f>SUMIFS('02c_AI_CSP_Normalized'!$N$2:$N$305,'02c_AI_CSP_Normalized'!$B$2:$B$305,B572,'02c_AI_CSP_Normalized'!$C$2:$C$305,C572,'02c_AI_CSP_Normalized'!$D$2:$D$305,D572,'02c_AI_CSP_Normalized'!$E$2:$E$305,E572)</x:f>
        <x:v>321.3870958219354</x:v>
      </x:c>
      <x:c r="I572" s="6" t="n">
        <x:f>SUMIFS('02b_CSP_Accelerator_Mix'!$H$2:$H$573,'02b_CSP_Accelerator_Mix'!$B$2:$B$573,B572,'02b_CSP_Accelerator_Mix'!$C$2:$C$573,E572,'02b_CSP_Accelerator_Mix'!$D$2:$D$573,D572,'02b_CSP_Accelerator_Mix'!$E$2:$E$573,F572)</x:f>
        <x:v>0.325</x:v>
      </x:c>
      <x:c r="J572" s="28" t="n">
        <x:f>H572*I572</x:f>
        <x:v>104.45080614212901</x:v>
      </x:c>
      <x:c r="K572" s="8" t="n">
        <x:f>IFERROR(INDEX('02x_Accelerator_Catalog'!$D$2:$D$11,MATCH(F572,'02x_Accelerator_Catalog'!$B$2:$B$11,0)),"")</x:f>
        <x:v>1.73</x:v>
      </x:c>
      <x:c r="L572" s="7" t="n">
        <x:f>IF(K572&gt;0,J572*1000/K572,"")</x:f>
        <x:v>60376.18852146185</x:v>
      </x:c>
      <x:c r="M572" s="5" t="inlineStr">
        <x:is>
          <x:t xml:space="preserve">legacy_company_gpu_mix_fallback</x:t>
        </x:is>
      </x:c>
      <x:c r="N572" s="5" t="inlineStr">
        <x:is>
          <x:t xml:space="preserve">Extensible long-format output: add a new accelerator row in 02b and map it in 02x_Accelerator_Catalog to extend this table.</x:t>
        </x:is>
      </x:c>
    </x:row>
    <x:row r="573">
      <x:c r="A573" s="5" t="str">
        <x:f>B573&amp;"|"&amp;C573&amp;"|"&amp;D573&amp;"|"&amp;E573&amp;"|"&amp;F573</x:f>
        <x:v>Base|DeepSeek|2029|Legacy company envelope - DeepSeek|B200/B300 class</x:v>
      </x:c>
      <x:c r="B573" s="5" t="inlineStr">
        <x:is>
          <x:t xml:space="preserve">Base</x:t>
        </x:is>
      </x:c>
      <x:c r="C573" s="5" t="inlineStr">
        <x:is>
          <x:t xml:space="preserve">DeepSeek</x:t>
        </x:is>
      </x:c>
      <x:c r="D573" s="5" t="n">
        <x:v>2029</x:v>
      </x:c>
      <x:c r="E573" s="5" t="inlineStr">
        <x:is>
          <x:t xml:space="preserve">Legacy company envelope - DeepSeek</x:t>
        </x:is>
      </x:c>
      <x:c r="F573" s="5" t="inlineStr">
        <x:is>
          <x:t xml:space="preserve">B200/B300 class</x:t>
        </x:is>
      </x:c>
      <x:c r="G573" s="5" t="str">
        <x:f>IFERROR(INDEX('02x_Accelerator_Catalog'!$C$2:$C$11,MATCH(F573,'02x_Accelerator_Catalog'!$B$2:$B$11,0)),"purpose_or_unbenchmarked")</x:f>
        <x:v>b200_reference</x:v>
      </x:c>
      <x:c r="H573" s="28" t="n">
        <x:f>SUMIFS('02c_AI_CSP_Normalized'!$N$2:$N$305,'02c_AI_CSP_Normalized'!$B$2:$B$305,B573,'02c_AI_CSP_Normalized'!$C$2:$C$305,C573,'02c_AI_CSP_Normalized'!$D$2:$D$305,D573,'02c_AI_CSP_Normalized'!$E$2:$E$305,E573)</x:f>
        <x:v>477.62354584112904</x:v>
      </x:c>
      <x:c r="I573" s="6" t="n">
        <x:f>SUMIFS('02b_CSP_Accelerator_Mix'!$H$2:$H$573,'02b_CSP_Accelerator_Mix'!$B$2:$B$573,B573,'02b_CSP_Accelerator_Mix'!$C$2:$C$573,E573,'02b_CSP_Accelerator_Mix'!$D$2:$D$573,D573,'02b_CSP_Accelerator_Mix'!$E$2:$E$573,F573)</x:f>
        <x:v>0.362</x:v>
      </x:c>
      <x:c r="J573" s="28" t="n">
        <x:f>H573*I573</x:f>
        <x:v>172.8997235944887</x:v>
      </x:c>
      <x:c r="K573" s="8" t="n">
        <x:f>IFERROR(INDEX('02x_Accelerator_Catalog'!$D$2:$D$11,MATCH(F573,'02x_Accelerator_Catalog'!$B$2:$B$11,0)),"")</x:f>
        <x:v>2.17</x:v>
      </x:c>
      <x:c r="L573" s="7" t="n">
        <x:f>IF(K573&gt;0,J573*1000/K573,"")</x:f>
        <x:v>79677.29197902705</x:v>
      </x:c>
      <x:c r="M573" s="5" t="inlineStr">
        <x:is>
          <x:t xml:space="preserve">legacy_company_gpu_mix_fallback</x:t>
        </x:is>
      </x:c>
      <x:c r="N573" s="5" t="inlineStr">
        <x:is>
          <x:t xml:space="preserve">Extensible long-format output: add a new accelerator row in 02b and map it in 02x_Accelerator_Catalog to extend this table.</x:t>
        </x:is>
      </x:c>
    </x:row>
    <x:row r="574">
      <x:c r="A574" s="5" t="str">
        <x:f>B574&amp;"|"&amp;C574&amp;"|"&amp;D574&amp;"|"&amp;E574&amp;"|"&amp;F574</x:f>
        <x:v>Base|DeepSeek|2029|Legacy company envelope - DeepSeek|GB200/GB300 class</x:v>
      </x:c>
      <x:c r="B574" s="5" t="inlineStr">
        <x:is>
          <x:t xml:space="preserve">Base</x:t>
        </x:is>
      </x:c>
      <x:c r="C574" s="5" t="inlineStr">
        <x:is>
          <x:t xml:space="preserve">DeepSeek</x:t>
        </x:is>
      </x:c>
      <x:c r="D574" s="5" t="n">
        <x:v>2029</x:v>
      </x:c>
      <x:c r="E574" s="5" t="inlineStr">
        <x:is>
          <x:t xml:space="preserve">Legacy company envelope - DeepSeek</x:t>
        </x:is>
      </x:c>
      <x:c r="F574" s="5" t="inlineStr">
        <x:is>
          <x:t xml:space="preserve">GB200/GB300 class</x:t>
        </x:is>
      </x:c>
      <x:c r="G574" s="5" t="str">
        <x:f>IFERROR(INDEX('02x_Accelerator_Catalog'!$C$2:$C$11,MATCH(F574,'02x_Accelerator_Catalog'!$B$2:$B$11,0)),"purpose_or_unbenchmarked")</x:f>
        <x:v>gb200_reference</x:v>
      </x:c>
      <x:c r="H574" s="28" t="n">
        <x:f>SUMIFS('02c_AI_CSP_Normalized'!$N$2:$N$305,'02c_AI_CSP_Normalized'!$B$2:$B$305,B574,'02c_AI_CSP_Normalized'!$C$2:$C$305,C574,'02c_AI_CSP_Normalized'!$D$2:$D$305,D574,'02c_AI_CSP_Normalized'!$E$2:$E$305,E574)</x:f>
        <x:v>477.62354584112904</x:v>
      </x:c>
      <x:c r="I574" s="6" t="n">
        <x:f>SUMIFS('02b_CSP_Accelerator_Mix'!$H$2:$H$573,'02b_CSP_Accelerator_Mix'!$B$2:$B$573,B574,'02b_CSP_Accelerator_Mix'!$C$2:$C$573,E574,'02b_CSP_Accelerator_Mix'!$D$2:$D$573,D574,'02b_CSP_Accelerator_Mix'!$E$2:$E$573,F574)</x:f>
        <x:v>0.425</x:v>
      </x:c>
      <x:c r="J574" s="28" t="n">
        <x:f>H574*I574</x:f>
        <x:v>202.99000698247983</x:v>
      </x:c>
      <x:c r="K574" s="8" t="n">
        <x:f>IFERROR(INDEX('02x_Accelerator_Catalog'!$D$2:$D$11,MATCH(F574,'02x_Accelerator_Catalog'!$B$2:$B$11,0)),"")</x:f>
        <x:v>2.1</x:v>
      </x:c>
      <x:c r="L574" s="7" t="n">
        <x:f>IF(K574&gt;0,J574*1000/K574,"")</x:f>
        <x:v>96661.90808689516</x:v>
      </x:c>
      <x:c r="M574" s="5" t="inlineStr">
        <x:is>
          <x:t xml:space="preserve">legacy_company_gpu_mix_fallback</x:t>
        </x:is>
      </x:c>
      <x:c r="N574" s="5" t="inlineStr">
        <x:is>
          <x:t xml:space="preserve">Extensible long-format output: add a new accelerator row in 02b and map it in 02x_Accelerator_Catalog to extend this table.</x:t>
        </x:is>
      </x:c>
    </x:row>
    <x:row r="575">
      <x:c r="A575" s="5" t="str">
        <x:f>B575&amp;"|"&amp;C575&amp;"|"&amp;D575&amp;"|"&amp;E575&amp;"|"&amp;F575</x:f>
        <x:v>Base|DeepSeek|2029|Legacy company envelope - DeepSeek|H100/H200/A100 class</x:v>
      </x:c>
      <x:c r="B575" s="5" t="inlineStr">
        <x:is>
          <x:t xml:space="preserve">Base</x:t>
        </x:is>
      </x:c>
      <x:c r="C575" s="5" t="inlineStr">
        <x:is>
          <x:t xml:space="preserve">DeepSeek</x:t>
        </x:is>
      </x:c>
      <x:c r="D575" s="5" t="n">
        <x:v>2029</x:v>
      </x:c>
      <x:c r="E575" s="5" t="inlineStr">
        <x:is>
          <x:t xml:space="preserve">Legacy company envelope - DeepSeek</x:t>
        </x:is>
      </x:c>
      <x:c r="F575" s="5" t="inlineStr">
        <x:is>
          <x:t xml:space="preserve">H100/H200/A100 class</x:t>
        </x:is>
      </x:c>
      <x:c r="G575" s="5" t="str">
        <x:f>IFERROR(INDEX('02x_Accelerator_Catalog'!$C$2:$C$11,MATCH(F575,'02x_Accelerator_Catalog'!$B$2:$B$11,0)),"purpose_or_unbenchmarked")</x:f>
        <x:v>h200_reference</x:v>
      </x:c>
      <x:c r="H575" s="28" t="n">
        <x:f>SUMIFS('02c_AI_CSP_Normalized'!$N$2:$N$305,'02c_AI_CSP_Normalized'!$B$2:$B$305,B575,'02c_AI_CSP_Normalized'!$C$2:$C$305,C575,'02c_AI_CSP_Normalized'!$D$2:$D$305,D575,'02c_AI_CSP_Normalized'!$E$2:$E$305,E575)</x:f>
        <x:v>477.62354584112904</x:v>
      </x:c>
      <x:c r="I575" s="6" t="n">
        <x:f>SUMIFS('02b_CSP_Accelerator_Mix'!$H$2:$H$573,'02b_CSP_Accelerator_Mix'!$B$2:$B$573,B575,'02b_CSP_Accelerator_Mix'!$C$2:$C$573,E575,'02b_CSP_Accelerator_Mix'!$D$2:$D$573,D575,'02b_CSP_Accelerator_Mix'!$E$2:$E$573,F575)</x:f>
        <x:v>0.213</x:v>
      </x:c>
      <x:c r="J575" s="28" t="n">
        <x:f>H575*I575</x:f>
        <x:v>101.73381526416048</x:v>
      </x:c>
      <x:c r="K575" s="8" t="n">
        <x:f>IFERROR(INDEX('02x_Accelerator_Catalog'!$D$2:$D$11,MATCH(F575,'02x_Accelerator_Catalog'!$B$2:$B$11,0)),"")</x:f>
        <x:v>1.73</x:v>
      </x:c>
      <x:c r="L575" s="7" t="n">
        <x:f>IF(K575&gt;0,J575*1000/K575,"")</x:f>
        <x:v>58805.67356309854</x:v>
      </x:c>
      <x:c r="M575" s="5" t="inlineStr">
        <x:is>
          <x:t xml:space="preserve">legacy_company_gpu_mix_fallback</x:t>
        </x:is>
      </x:c>
      <x:c r="N575" s="5" t="inlineStr">
        <x:is>
          <x:t xml:space="preserve">Extensible long-format output: add a new accelerator row in 02b and map it in 02x_Accelerator_Catalog to extend this table.</x:t>
        </x:is>
      </x:c>
    </x:row>
    <x:row r="576">
      <x:c r="A576" s="5" t="str">
        <x:f>B576&amp;"|"&amp;C576&amp;"|"&amp;D576&amp;"|"&amp;E576&amp;"|"&amp;F576</x:f>
        <x:v>Base|DeepSeek|2030|Legacy company envelope - DeepSeek|B200/B300 class</x:v>
      </x:c>
      <x:c r="B576" s="5" t="inlineStr">
        <x:is>
          <x:t xml:space="preserve">Base</x:t>
        </x:is>
      </x:c>
      <x:c r="C576" s="5" t="inlineStr">
        <x:is>
          <x:t xml:space="preserve">DeepSeek</x:t>
        </x:is>
      </x:c>
      <x:c r="D576" s="5" t="n">
        <x:v>2030</x:v>
      </x:c>
      <x:c r="E576" s="5" t="inlineStr">
        <x:is>
          <x:t xml:space="preserve">Legacy company envelope - DeepSeek</x:t>
        </x:is>
      </x:c>
      <x:c r="F576" s="5" t="inlineStr">
        <x:is>
          <x:t xml:space="preserve">B200/B300 class</x:t>
        </x:is>
      </x:c>
      <x:c r="G576" s="5" t="str">
        <x:f>IFERROR(INDEX('02x_Accelerator_Catalog'!$C$2:$C$11,MATCH(F576,'02x_Accelerator_Catalog'!$B$2:$B$11,0)),"purpose_or_unbenchmarked")</x:f>
        <x:v>b200_reference</x:v>
      </x:c>
      <x:c r="H576" s="28" t="n">
        <x:f>SUMIFS('02c_AI_CSP_Normalized'!$N$2:$N$305,'02c_AI_CSP_Normalized'!$B$2:$B$305,B576,'02c_AI_CSP_Normalized'!$C$2:$C$305,C576,'02c_AI_CSP_Normalized'!$D$2:$D$305,D576,'02c_AI_CSP_Normalized'!$E$2:$E$305,E576)</x:f>
        <x:v>650.7096806729032</x:v>
      </x:c>
      <x:c r="I576" s="6" t="n">
        <x:f>SUMIFS('02b_CSP_Accelerator_Mix'!$H$2:$H$573,'02b_CSP_Accelerator_Mix'!$B$2:$B$573,B576,'02b_CSP_Accelerator_Mix'!$C$2:$C$573,E576,'02b_CSP_Accelerator_Mix'!$D$2:$D$573,D576,'02b_CSP_Accelerator_Mix'!$E$2:$E$573,F576)</x:f>
        <x:v>0.35</x:v>
      </x:c>
      <x:c r="J576" s="28" t="n">
        <x:f>H576*I576</x:f>
        <x:v>227.7483882355161</x:v>
      </x:c>
      <x:c r="K576" s="8" t="n">
        <x:f>IFERROR(INDEX('02x_Accelerator_Catalog'!$D$2:$D$11,MATCH(F576,'02x_Accelerator_Catalog'!$B$2:$B$11,0)),"")</x:f>
        <x:v>2.17</x:v>
      </x:c>
      <x:c r="L576" s="7" t="n">
        <x:f>IF(K576&gt;0,J576*1000/K576,"")</x:f>
        <x:v>104953.17430208116</x:v>
      </x:c>
      <x:c r="M576" s="5" t="inlineStr">
        <x:is>
          <x:t xml:space="preserve">legacy_company_gpu_mix_fallback</x:t>
        </x:is>
      </x:c>
      <x:c r="N576" s="5" t="inlineStr">
        <x:is>
          <x:t xml:space="preserve">Extensible long-format output: add a new accelerator row in 02b and map it in 02x_Accelerator_Catalog to extend this table.</x:t>
        </x:is>
      </x:c>
    </x:row>
    <x:row r="577">
      <x:c r="A577" s="5" t="str">
        <x:f>B577&amp;"|"&amp;C577&amp;"|"&amp;D577&amp;"|"&amp;E577&amp;"|"&amp;F577</x:f>
        <x:v>Base|DeepSeek|2030|Legacy company envelope - DeepSeek|GB200/GB300 class</x:v>
      </x:c>
      <x:c r="B577" s="5" t="inlineStr">
        <x:is>
          <x:t xml:space="preserve">Base</x:t>
        </x:is>
      </x:c>
      <x:c r="C577" s="5" t="inlineStr">
        <x:is>
          <x:t xml:space="preserve">DeepSeek</x:t>
        </x:is>
      </x:c>
      <x:c r="D577" s="5" t="n">
        <x:v>2030</x:v>
      </x:c>
      <x:c r="E577" s="5" t="inlineStr">
        <x:is>
          <x:t xml:space="preserve">Legacy company envelope - DeepSeek</x:t>
        </x:is>
      </x:c>
      <x:c r="F577" s="5" t="inlineStr">
        <x:is>
          <x:t xml:space="preserve">GB200/GB300 class</x:t>
        </x:is>
      </x:c>
      <x:c r="G577" s="5" t="str">
        <x:f>IFERROR(INDEX('02x_Accelerator_Catalog'!$C$2:$C$11,MATCH(F577,'02x_Accelerator_Catalog'!$B$2:$B$11,0)),"purpose_or_unbenchmarked")</x:f>
        <x:v>gb200_reference</x:v>
      </x:c>
      <x:c r="H577" s="28" t="n">
        <x:f>SUMIFS('02c_AI_CSP_Normalized'!$N$2:$N$305,'02c_AI_CSP_Normalized'!$B$2:$B$305,B577,'02c_AI_CSP_Normalized'!$C$2:$C$305,C577,'02c_AI_CSP_Normalized'!$D$2:$D$305,D577,'02c_AI_CSP_Normalized'!$E$2:$E$305,E577)</x:f>
        <x:v>650.7096806729032</x:v>
      </x:c>
      <x:c r="I577" s="6" t="n">
        <x:f>SUMIFS('02b_CSP_Accelerator_Mix'!$H$2:$H$573,'02b_CSP_Accelerator_Mix'!$B$2:$B$573,B577,'02b_CSP_Accelerator_Mix'!$C$2:$C$573,E577,'02b_CSP_Accelerator_Mix'!$D$2:$D$573,D577,'02b_CSP_Accelerator_Mix'!$E$2:$E$573,F577)</x:f>
        <x:v>0.55</x:v>
      </x:c>
      <x:c r="J577" s="28" t="n">
        <x:f>H577*I577</x:f>
        <x:v>357.89032437009683</x:v>
      </x:c>
      <x:c r="K577" s="8" t="n">
        <x:f>IFERROR(INDEX('02x_Accelerator_Catalog'!$D$2:$D$11,MATCH(F577,'02x_Accelerator_Catalog'!$B$2:$B$11,0)),"")</x:f>
        <x:v>2.1</x:v>
      </x:c>
      <x:c r="L577" s="7" t="n">
        <x:f>IF(K577&gt;0,J577*1000/K577,"")</x:f>
        <x:v>170423.9639857604</x:v>
      </x:c>
      <x:c r="M577" s="5" t="inlineStr">
        <x:is>
          <x:t xml:space="preserve">legacy_company_gpu_mix_fallback</x:t>
        </x:is>
      </x:c>
      <x:c r="N577" s="5" t="inlineStr">
        <x:is>
          <x:t xml:space="preserve">Extensible long-format output: add a new accelerator row in 02b and map it in 02x_Accelerator_Catalog to extend this table.</x:t>
        </x:is>
      </x:c>
    </x:row>
    <x:row r="578">
      <x:c r="A578" s="5" t="str">
        <x:f>B578&amp;"|"&amp;C578&amp;"|"&amp;D578&amp;"|"&amp;E578&amp;"|"&amp;F578</x:f>
        <x:v>Base|DeepSeek|2030|Legacy company envelope - DeepSeek|H100/H200/A100 class</x:v>
      </x:c>
      <x:c r="B578" s="5" t="inlineStr">
        <x:is>
          <x:t xml:space="preserve">Base</x:t>
        </x:is>
      </x:c>
      <x:c r="C578" s="5" t="inlineStr">
        <x:is>
          <x:t xml:space="preserve">DeepSeek</x:t>
        </x:is>
      </x:c>
      <x:c r="D578" s="5" t="n">
        <x:v>2030</x:v>
      </x:c>
      <x:c r="E578" s="5" t="inlineStr">
        <x:is>
          <x:t xml:space="preserve">Legacy company envelope - DeepSeek</x:t>
        </x:is>
      </x:c>
      <x:c r="F578" s="5" t="inlineStr">
        <x:is>
          <x:t xml:space="preserve">H100/H200/A100 class</x:t>
        </x:is>
      </x:c>
      <x:c r="G578" s="5" t="str">
        <x:f>IFERROR(INDEX('02x_Accelerator_Catalog'!$C$2:$C$11,MATCH(F578,'02x_Accelerator_Catalog'!$B$2:$B$11,0)),"purpose_or_unbenchmarked")</x:f>
        <x:v>h200_reference</x:v>
      </x:c>
      <x:c r="H578" s="28" t="n">
        <x:f>SUMIFS('02c_AI_CSP_Normalized'!$N$2:$N$305,'02c_AI_CSP_Normalized'!$B$2:$B$305,B578,'02c_AI_CSP_Normalized'!$C$2:$C$305,C578,'02c_AI_CSP_Normalized'!$D$2:$D$305,D578,'02c_AI_CSP_Normalized'!$E$2:$E$305,E578)</x:f>
        <x:v>650.7096806729032</x:v>
      </x:c>
      <x:c r="I578" s="6" t="n">
        <x:f>SUMIFS('02b_CSP_Accelerator_Mix'!$H$2:$H$573,'02b_CSP_Accelerator_Mix'!$B$2:$B$573,B578,'02b_CSP_Accelerator_Mix'!$C$2:$C$573,E578,'02b_CSP_Accelerator_Mix'!$D$2:$D$573,D578,'02b_CSP_Accelerator_Mix'!$E$2:$E$573,F578)</x:f>
        <x:v>0.1</x:v>
      </x:c>
      <x:c r="J578" s="28" t="n">
        <x:f>H578*I578</x:f>
        <x:v>65.07096806729032</x:v>
      </x:c>
      <x:c r="K578" s="8" t="n">
        <x:f>IFERROR(INDEX('02x_Accelerator_Catalog'!$D$2:$D$11,MATCH(F578,'02x_Accelerator_Catalog'!$B$2:$B$11,0)),"")</x:f>
        <x:v>1.73</x:v>
      </x:c>
      <x:c r="L578" s="7" t="n">
        <x:f>IF(K578&gt;0,J578*1000/K578,"")</x:f>
        <x:v>37613.27633947417</x:v>
      </x:c>
      <x:c r="M578" s="5" t="inlineStr">
        <x:is>
          <x:t xml:space="preserve">legacy_company_gpu_mix_fallback</x:t>
        </x:is>
      </x:c>
      <x:c r="N578" s="5" t="inlineStr">
        <x:is>
          <x:t xml:space="preserve">Extensible long-format output: add a new accelerator row in 02b and map it in 02x_Accelerator_Catalog to extend this table.</x:t>
        </x:is>
      </x:c>
    </x:row>
    <x:row r="579">
      <x:c r="A579" s="5" t="str">
        <x:f>B579&amp;"|"&amp;C579&amp;"|"&amp;D579&amp;"|"&amp;E579&amp;"|"&amp;F579</x:f>
        <x:v>Base|Tencent|2026|Legacy company envelope - Tencent|B200/B300 class</x:v>
      </x:c>
      <x:c r="B579" s="5" t="inlineStr">
        <x:is>
          <x:t xml:space="preserve">Base</x:t>
        </x:is>
      </x:c>
      <x:c r="C579" s="5" t="inlineStr">
        <x:is>
          <x:t xml:space="preserve">Tencent</x:t>
        </x:is>
      </x:c>
      <x:c r="D579" s="5" t="n">
        <x:v>2026</x:v>
      </x:c>
      <x:c r="E579" s="5" t="inlineStr">
        <x:is>
          <x:t xml:space="preserve">Legacy company envelope - Tencent</x:t>
        </x:is>
      </x:c>
      <x:c r="F579" s="5" t="inlineStr">
        <x:is>
          <x:t xml:space="preserve">B200/B300 class</x:t>
        </x:is>
      </x:c>
      <x:c r="G579" s="5" t="str">
        <x:f>IFERROR(INDEX('02x_Accelerator_Catalog'!$C$2:$C$11,MATCH(F579,'02x_Accelerator_Catalog'!$B$2:$B$11,0)),"purpose_or_unbenchmarked")</x:f>
        <x:v>b200_reference</x:v>
      </x:c>
      <x:c r="H579" s="28" t="n">
        <x:f>SUMIFS('02c_AI_CSP_Normalized'!$N$2:$N$305,'02c_AI_CSP_Normalized'!$B$2:$B$305,B579,'02c_AI_CSP_Normalized'!$C$2:$C$305,C579,'02c_AI_CSP_Normalized'!$D$2:$D$305,D579,'02c_AI_CSP_Normalized'!$E$2:$E$305,E579)</x:f>
        <x:v>184.390243902439</x:v>
      </x:c>
      <x:c r="I579" s="6" t="n">
        <x:f>SUMIFS('02b_CSP_Accelerator_Mix'!$H$2:$H$573,'02b_CSP_Accelerator_Mix'!$B$2:$B$573,B579,'02b_CSP_Accelerator_Mix'!$C$2:$C$573,E579,'02b_CSP_Accelerator_Mix'!$D$2:$D$573,D579,'02b_CSP_Accelerator_Mix'!$E$2:$E$573,F579)</x:f>
        <x:v>0.4</x:v>
      </x:c>
      <x:c r="J579" s="28" t="n">
        <x:f>H579*I579</x:f>
        <x:v>73.7560975609756</x:v>
      </x:c>
      <x:c r="K579" s="8" t="n">
        <x:f>IFERROR(INDEX('02x_Accelerator_Catalog'!$D$2:$D$11,MATCH(F579,'02x_Accelerator_Catalog'!$B$2:$B$11,0)),"")</x:f>
        <x:v>2.17</x:v>
      </x:c>
      <x:c r="L579" s="7" t="n">
        <x:f>IF(K579&gt;0,J579*1000/K579,"")</x:f>
        <x:v>33988.98505114083</x:v>
      </x:c>
      <x:c r="M579" s="5" t="inlineStr">
        <x:is>
          <x:t xml:space="preserve">legacy_company_gpu_mix_fallback</x:t>
        </x:is>
      </x:c>
      <x:c r="N579" s="5" t="inlineStr">
        <x:is>
          <x:t xml:space="preserve">Extensible long-format output: add a new accelerator row in 02b and map it in 02x_Accelerator_Catalog to extend this table.</x:t>
        </x:is>
      </x:c>
    </x:row>
    <x:row r="580">
      <x:c r="A580" s="5" t="str">
        <x:f>B580&amp;"|"&amp;C580&amp;"|"&amp;D580&amp;"|"&amp;E580&amp;"|"&amp;F580</x:f>
        <x:v>Base|Tencent|2026|Legacy company envelope - Tencent|GB200/GB300 class</x:v>
      </x:c>
      <x:c r="B580" s="5" t="inlineStr">
        <x:is>
          <x:t xml:space="preserve">Base</x:t>
        </x:is>
      </x:c>
      <x:c r="C580" s="5" t="inlineStr">
        <x:is>
          <x:t xml:space="preserve">Tencent</x:t>
        </x:is>
      </x:c>
      <x:c r="D580" s="5" t="n">
        <x:v>2026</x:v>
      </x:c>
      <x:c r="E580" s="5" t="inlineStr">
        <x:is>
          <x:t xml:space="preserve">Legacy company envelope - Tencent</x:t>
        </x:is>
      </x:c>
      <x:c r="F580" s="5" t="inlineStr">
        <x:is>
          <x:t xml:space="preserve">GB200/GB300 class</x:t>
        </x:is>
      </x:c>
      <x:c r="G580" s="5" t="str">
        <x:f>IFERROR(INDEX('02x_Accelerator_Catalog'!$C$2:$C$11,MATCH(F580,'02x_Accelerator_Catalog'!$B$2:$B$11,0)),"purpose_or_unbenchmarked")</x:f>
        <x:v>gb200_reference</x:v>
      </x:c>
      <x:c r="H580" s="28" t="n">
        <x:f>SUMIFS('02c_AI_CSP_Normalized'!$N$2:$N$305,'02c_AI_CSP_Normalized'!$B$2:$B$305,B580,'02c_AI_CSP_Normalized'!$C$2:$C$305,C580,'02c_AI_CSP_Normalized'!$D$2:$D$305,D580,'02c_AI_CSP_Normalized'!$E$2:$E$305,E580)</x:f>
        <x:v>184.390243902439</x:v>
      </x:c>
      <x:c r="I580" s="6" t="n">
        <x:f>SUMIFS('02b_CSP_Accelerator_Mix'!$H$2:$H$573,'02b_CSP_Accelerator_Mix'!$B$2:$B$573,B580,'02b_CSP_Accelerator_Mix'!$C$2:$C$573,E580,'02b_CSP_Accelerator_Mix'!$D$2:$D$573,D580,'02b_CSP_Accelerator_Mix'!$E$2:$E$573,F580)</x:f>
        <x:v>0.05</x:v>
      </x:c>
      <x:c r="J580" s="28" t="n">
        <x:f>H580*I580</x:f>
        <x:v>9.21951219512195</x:v>
      </x:c>
      <x:c r="K580" s="8" t="n">
        <x:f>IFERROR(INDEX('02x_Accelerator_Catalog'!$D$2:$D$11,MATCH(F580,'02x_Accelerator_Catalog'!$B$2:$B$11,0)),"")</x:f>
        <x:v>2.1</x:v>
      </x:c>
      <x:c r="L580" s="7" t="n">
        <x:f>IF(K580&gt;0,J580*1000/K580,"")</x:f>
        <x:v>4390.243902439023</x:v>
      </x:c>
      <x:c r="M580" s="5" t="inlineStr">
        <x:is>
          <x:t xml:space="preserve">legacy_company_gpu_mix_fallback</x:t>
        </x:is>
      </x:c>
      <x:c r="N580" s="5" t="inlineStr">
        <x:is>
          <x:t xml:space="preserve">Extensible long-format output: add a new accelerator row in 02b and map it in 02x_Accelerator_Catalog to extend this table.</x:t>
        </x:is>
      </x:c>
    </x:row>
    <x:row r="581">
      <x:c r="A581" s="5" t="str">
        <x:f>B581&amp;"|"&amp;C581&amp;"|"&amp;D581&amp;"|"&amp;E581&amp;"|"&amp;F581</x:f>
        <x:v>Base|Tencent|2026|Legacy company envelope - Tencent|H100/H200/A100 class</x:v>
      </x:c>
      <x:c r="B581" s="5" t="inlineStr">
        <x:is>
          <x:t xml:space="preserve">Base</x:t>
        </x:is>
      </x:c>
      <x:c r="C581" s="5" t="inlineStr">
        <x:is>
          <x:t xml:space="preserve">Tencent</x:t>
        </x:is>
      </x:c>
      <x:c r="D581" s="5" t="n">
        <x:v>2026</x:v>
      </x:c>
      <x:c r="E581" s="5" t="inlineStr">
        <x:is>
          <x:t xml:space="preserve">Legacy company envelope - Tencent</x:t>
        </x:is>
      </x:c>
      <x:c r="F581" s="5" t="inlineStr">
        <x:is>
          <x:t xml:space="preserve">H100/H200/A100 class</x:t>
        </x:is>
      </x:c>
      <x:c r="G581" s="5" t="str">
        <x:f>IFERROR(INDEX('02x_Accelerator_Catalog'!$C$2:$C$11,MATCH(F581,'02x_Accelerator_Catalog'!$B$2:$B$11,0)),"purpose_or_unbenchmarked")</x:f>
        <x:v>h200_reference</x:v>
      </x:c>
      <x:c r="H581" s="28" t="n">
        <x:f>SUMIFS('02c_AI_CSP_Normalized'!$N$2:$N$305,'02c_AI_CSP_Normalized'!$B$2:$B$305,B581,'02c_AI_CSP_Normalized'!$C$2:$C$305,C581,'02c_AI_CSP_Normalized'!$D$2:$D$305,D581,'02c_AI_CSP_Normalized'!$E$2:$E$305,E581)</x:f>
        <x:v>184.390243902439</x:v>
      </x:c>
      <x:c r="I581" s="6" t="n">
        <x:f>SUMIFS('02b_CSP_Accelerator_Mix'!$H$2:$H$573,'02b_CSP_Accelerator_Mix'!$B$2:$B$573,B581,'02b_CSP_Accelerator_Mix'!$C$2:$C$573,E581,'02b_CSP_Accelerator_Mix'!$D$2:$D$573,D581,'02b_CSP_Accelerator_Mix'!$E$2:$E$573,F581)</x:f>
        <x:v>0.55</x:v>
      </x:c>
      <x:c r="J581" s="28" t="n">
        <x:f>H581*I581</x:f>
        <x:v>101.41463414634147</x:v>
      </x:c>
      <x:c r="K581" s="8" t="n">
        <x:f>IFERROR(INDEX('02x_Accelerator_Catalog'!$D$2:$D$11,MATCH(F581,'02x_Accelerator_Catalog'!$B$2:$B$11,0)),"")</x:f>
        <x:v>1.73</x:v>
      </x:c>
      <x:c r="L581" s="7" t="n">
        <x:f>IF(K581&gt;0,J581*1000/K581,"")</x:f>
        <x:v>58621.1758071338</x:v>
      </x:c>
      <x:c r="M581" s="5" t="inlineStr">
        <x:is>
          <x:t xml:space="preserve">legacy_company_gpu_mix_fallback</x:t>
        </x:is>
      </x:c>
      <x:c r="N581" s="5" t="inlineStr">
        <x:is>
          <x:t xml:space="preserve">Extensible long-format output: add a new accelerator row in 02b and map it in 02x_Accelerator_Catalog to extend this table.</x:t>
        </x:is>
      </x:c>
    </x:row>
    <x:row r="582">
      <x:c r="A582" s="5" t="str">
        <x:f>B582&amp;"|"&amp;C582&amp;"|"&amp;D582&amp;"|"&amp;E582&amp;"|"&amp;F582</x:f>
        <x:v>Base|Tencent|2027|Legacy company envelope - Tencent|B200/B300 class</x:v>
      </x:c>
      <x:c r="B582" s="5" t="inlineStr">
        <x:is>
          <x:t xml:space="preserve">Base</x:t>
        </x:is>
      </x:c>
      <x:c r="C582" s="5" t="inlineStr">
        <x:is>
          <x:t xml:space="preserve">Tencent</x:t>
        </x:is>
      </x:c>
      <x:c r="D582" s="5" t="n">
        <x:v>2027</x:v>
      </x:c>
      <x:c r="E582" s="5" t="inlineStr">
        <x:is>
          <x:t xml:space="preserve">Legacy company envelope - Tencent</x:t>
        </x:is>
      </x:c>
      <x:c r="F582" s="5" t="inlineStr">
        <x:is>
          <x:t xml:space="preserve">B200/B300 class</x:t>
        </x:is>
      </x:c>
      <x:c r="G582" s="5" t="str">
        <x:f>IFERROR(INDEX('02x_Accelerator_Catalog'!$C$2:$C$11,MATCH(F582,'02x_Accelerator_Catalog'!$B$2:$B$11,0)),"purpose_or_unbenchmarked")</x:f>
        <x:v>b200_reference</x:v>
      </x:c>
      <x:c r="H582" s="28" t="n">
        <x:f>SUMIFS('02c_AI_CSP_Normalized'!$N$2:$N$305,'02c_AI_CSP_Normalized'!$B$2:$B$305,B582,'02c_AI_CSP_Normalized'!$C$2:$C$305,C582,'02c_AI_CSP_Normalized'!$D$2:$D$305,D582,'02c_AI_CSP_Normalized'!$E$2:$E$305,E582)</x:f>
        <x:v>416.38048891463416</x:v>
      </x:c>
      <x:c r="I582" s="6" t="n">
        <x:f>SUMIFS('02b_CSP_Accelerator_Mix'!$H$2:$H$573,'02b_CSP_Accelerator_Mix'!$B$2:$B$573,B582,'02b_CSP_Accelerator_Mix'!$C$2:$C$573,E582,'02b_CSP_Accelerator_Mix'!$D$2:$D$573,D582,'02b_CSP_Accelerator_Mix'!$E$2:$E$573,F582)</x:f>
        <x:v>0.388</x:v>
      </x:c>
      <x:c r="J582" s="28" t="n">
        <x:f>H582*I582</x:f>
        <x:v>161.55562969887805</x:v>
      </x:c>
      <x:c r="K582" s="8" t="n">
        <x:f>IFERROR(INDEX('02x_Accelerator_Catalog'!$D$2:$D$11,MATCH(F582,'02x_Accelerator_Catalog'!$B$2:$B$11,0)),"")</x:f>
        <x:v>2.17</x:v>
      </x:c>
      <x:c r="L582" s="7" t="n">
        <x:f>IF(K582&gt;0,J582*1000/K582,"")</x:f>
        <x:v>74449.59893957514</x:v>
      </x:c>
      <x:c r="M582" s="5" t="inlineStr">
        <x:is>
          <x:t xml:space="preserve">legacy_company_gpu_mix_fallback</x:t>
        </x:is>
      </x:c>
      <x:c r="N582" s="5" t="inlineStr">
        <x:is>
          <x:t xml:space="preserve">Extensible long-format output: add a new accelerator row in 02b and map it in 02x_Accelerator_Catalog to extend this table.</x:t>
        </x:is>
      </x:c>
    </x:row>
    <x:row r="583">
      <x:c r="A583" s="5" t="str">
        <x:f>B583&amp;"|"&amp;C583&amp;"|"&amp;D583&amp;"|"&amp;E583&amp;"|"&amp;F583</x:f>
        <x:v>Base|Tencent|2027|Legacy company envelope - Tencent|GB200/GB300 class</x:v>
      </x:c>
      <x:c r="B583" s="5" t="inlineStr">
        <x:is>
          <x:t xml:space="preserve">Base</x:t>
        </x:is>
      </x:c>
      <x:c r="C583" s="5" t="inlineStr">
        <x:is>
          <x:t xml:space="preserve">Tencent</x:t>
        </x:is>
      </x:c>
      <x:c r="D583" s="5" t="n">
        <x:v>2027</x:v>
      </x:c>
      <x:c r="E583" s="5" t="inlineStr">
        <x:is>
          <x:t xml:space="preserve">Legacy company envelope - Tencent</x:t>
        </x:is>
      </x:c>
      <x:c r="F583" s="5" t="inlineStr">
        <x:is>
          <x:t xml:space="preserve">GB200/GB300 class</x:t>
        </x:is>
      </x:c>
      <x:c r="G583" s="5" t="str">
        <x:f>IFERROR(INDEX('02x_Accelerator_Catalog'!$C$2:$C$11,MATCH(F583,'02x_Accelerator_Catalog'!$B$2:$B$11,0)),"purpose_or_unbenchmarked")</x:f>
        <x:v>gb200_reference</x:v>
      </x:c>
      <x:c r="H583" s="28" t="n">
        <x:f>SUMIFS('02c_AI_CSP_Normalized'!$N$2:$N$305,'02c_AI_CSP_Normalized'!$B$2:$B$305,B583,'02c_AI_CSP_Normalized'!$C$2:$C$305,C583,'02c_AI_CSP_Normalized'!$D$2:$D$305,D583,'02c_AI_CSP_Normalized'!$E$2:$E$305,E583)</x:f>
        <x:v>416.38048891463416</x:v>
      </x:c>
      <x:c r="I583" s="6" t="n">
        <x:f>SUMIFS('02b_CSP_Accelerator_Mix'!$H$2:$H$573,'02b_CSP_Accelerator_Mix'!$B$2:$B$573,B583,'02b_CSP_Accelerator_Mix'!$C$2:$C$573,E583,'02b_CSP_Accelerator_Mix'!$D$2:$D$573,D583,'02b_CSP_Accelerator_Mix'!$E$2:$E$573,F583)</x:f>
        <x:v>0.174</x:v>
      </x:c>
      <x:c r="J583" s="28" t="n">
        <x:f>H583*I583</x:f>
        <x:v>72.45020507114634</x:v>
      </x:c>
      <x:c r="K583" s="8" t="n">
        <x:f>IFERROR(INDEX('02x_Accelerator_Catalog'!$D$2:$D$11,MATCH(F583,'02x_Accelerator_Catalog'!$B$2:$B$11,0)),"")</x:f>
        <x:v>2.1</x:v>
      </x:c>
      <x:c r="L583" s="7" t="n">
        <x:f>IF(K583&gt;0,J583*1000/K583,"")</x:f>
        <x:v>34500.09765292682</x:v>
      </x:c>
      <x:c r="M583" s="5" t="inlineStr">
        <x:is>
          <x:t xml:space="preserve">legacy_company_gpu_mix_fallback</x:t>
        </x:is>
      </x:c>
      <x:c r="N583" s="5" t="inlineStr">
        <x:is>
          <x:t xml:space="preserve">Extensible long-format output: add a new accelerator row in 02b and map it in 02x_Accelerator_Catalog to extend this table.</x:t>
        </x:is>
      </x:c>
    </x:row>
    <x:row r="584">
      <x:c r="A584" s="5" t="str">
        <x:f>B584&amp;"|"&amp;C584&amp;"|"&amp;D584&amp;"|"&amp;E584&amp;"|"&amp;F584</x:f>
        <x:v>Base|Tencent|2027|Legacy company envelope - Tencent|H100/H200/A100 class</x:v>
      </x:c>
      <x:c r="B584" s="5" t="inlineStr">
        <x:is>
          <x:t xml:space="preserve">Base</x:t>
        </x:is>
      </x:c>
      <x:c r="C584" s="5" t="inlineStr">
        <x:is>
          <x:t xml:space="preserve">Tencent</x:t>
        </x:is>
      </x:c>
      <x:c r="D584" s="5" t="n">
        <x:v>2027</x:v>
      </x:c>
      <x:c r="E584" s="5" t="inlineStr">
        <x:is>
          <x:t xml:space="preserve">Legacy company envelope - Tencent</x:t>
        </x:is>
      </x:c>
      <x:c r="F584" s="5" t="inlineStr">
        <x:is>
          <x:t xml:space="preserve">H100/H200/A100 class</x:t>
        </x:is>
      </x:c>
      <x:c r="G584" s="5" t="str">
        <x:f>IFERROR(INDEX('02x_Accelerator_Catalog'!$C$2:$C$11,MATCH(F584,'02x_Accelerator_Catalog'!$B$2:$B$11,0)),"purpose_or_unbenchmarked")</x:f>
        <x:v>h200_reference</x:v>
      </x:c>
      <x:c r="H584" s="28" t="n">
        <x:f>SUMIFS('02c_AI_CSP_Normalized'!$N$2:$N$305,'02c_AI_CSP_Normalized'!$B$2:$B$305,B584,'02c_AI_CSP_Normalized'!$C$2:$C$305,C584,'02c_AI_CSP_Normalized'!$D$2:$D$305,D584,'02c_AI_CSP_Normalized'!$E$2:$E$305,E584)</x:f>
        <x:v>416.38048891463416</x:v>
      </x:c>
      <x:c r="I584" s="6" t="n">
        <x:f>SUMIFS('02b_CSP_Accelerator_Mix'!$H$2:$H$573,'02b_CSP_Accelerator_Mix'!$B$2:$B$573,B584,'02b_CSP_Accelerator_Mix'!$C$2:$C$573,E584,'02b_CSP_Accelerator_Mix'!$D$2:$D$573,D584,'02b_CSP_Accelerator_Mix'!$E$2:$E$573,F584)</x:f>
        <x:v>0.438</x:v>
      </x:c>
      <x:c r="J584" s="28" t="n">
        <x:f>H584*I584</x:f>
        <x:v>182.37465414460976</x:v>
      </x:c>
      <x:c r="K584" s="8" t="n">
        <x:f>IFERROR(INDEX('02x_Accelerator_Catalog'!$D$2:$D$11,MATCH(F584,'02x_Accelerator_Catalog'!$B$2:$B$11,0)),"")</x:f>
        <x:v>1.73</x:v>
      </x:c>
      <x:c r="L584" s="7" t="n">
        <x:f>IF(K584&gt;0,J584*1000/K584,"")</x:f>
        <x:v>105418.87522809813</x:v>
      </x:c>
      <x:c r="M584" s="5" t="inlineStr">
        <x:is>
          <x:t xml:space="preserve">legacy_company_gpu_mix_fallback</x:t>
        </x:is>
      </x:c>
      <x:c r="N584" s="5" t="inlineStr">
        <x:is>
          <x:t xml:space="preserve">Extensible long-format output: add a new accelerator row in 02b and map it in 02x_Accelerator_Catalog to extend this table.</x:t>
        </x:is>
      </x:c>
    </x:row>
    <x:row r="585">
      <x:c r="A585" s="5" t="str">
        <x:f>B585&amp;"|"&amp;C585&amp;"|"&amp;D585&amp;"|"&amp;E585&amp;"|"&amp;F585</x:f>
        <x:v>Base|Tencent|2028|Legacy company envelope - Tencent|B200/B300 class</x:v>
      </x:c>
      <x:c r="B585" s="5" t="inlineStr">
        <x:is>
          <x:t xml:space="preserve">Base</x:t>
        </x:is>
      </x:c>
      <x:c r="C585" s="5" t="inlineStr">
        <x:is>
          <x:t xml:space="preserve">Tencent</x:t>
        </x:is>
      </x:c>
      <x:c r="D585" s="5" t="n">
        <x:v>2028</x:v>
      </x:c>
      <x:c r="E585" s="5" t="inlineStr">
        <x:is>
          <x:t xml:space="preserve">Legacy company envelope - Tencent</x:t>
        </x:is>
      </x:c>
      <x:c r="F585" s="5" t="inlineStr">
        <x:is>
          <x:t xml:space="preserve">B200/B300 class</x:t>
        </x:is>
      </x:c>
      <x:c r="G585" s="5" t="str">
        <x:f>IFERROR(INDEX('02x_Accelerator_Catalog'!$C$2:$C$11,MATCH(F585,'02x_Accelerator_Catalog'!$B$2:$B$11,0)),"purpose_or_unbenchmarked")</x:f>
        <x:v>b200_reference</x:v>
      </x:c>
      <x:c r="H585" s="28" t="n">
        <x:f>SUMIFS('02c_AI_CSP_Normalized'!$N$2:$N$305,'02c_AI_CSP_Normalized'!$B$2:$B$305,B585,'02c_AI_CSP_Normalized'!$C$2:$C$305,C585,'02c_AI_CSP_Normalized'!$D$2:$D$305,D585,'02c_AI_CSP_Normalized'!$E$2:$E$305,E585)</x:f>
        <x:v>681.2195136292682</x:v>
      </x:c>
      <x:c r="I585" s="6" t="n">
        <x:f>SUMIFS('02b_CSP_Accelerator_Mix'!$H$2:$H$573,'02b_CSP_Accelerator_Mix'!$B$2:$B$573,B585,'02b_CSP_Accelerator_Mix'!$C$2:$C$573,E585,'02b_CSP_Accelerator_Mix'!$D$2:$D$573,D585,'02b_CSP_Accelerator_Mix'!$E$2:$E$573,F585)</x:f>
        <x:v>0.375</x:v>
      </x:c>
      <x:c r="J585" s="28" t="n">
        <x:f>H585*I585</x:f>
        <x:v>255.4573176109756</x:v>
      </x:c>
      <x:c r="K585" s="8" t="n">
        <x:f>IFERROR(INDEX('02x_Accelerator_Catalog'!$D$2:$D$11,MATCH(F585,'02x_Accelerator_Catalog'!$B$2:$B$11,0)),"")</x:f>
        <x:v>2.17</x:v>
      </x:c>
      <x:c r="L585" s="7" t="n">
        <x:f>IF(K585&gt;0,J585*1000/K585,"")</x:f>
        <x:v>117722.26618017309</x:v>
      </x:c>
      <x:c r="M585" s="5" t="inlineStr">
        <x:is>
          <x:t xml:space="preserve">legacy_company_gpu_mix_fallback</x:t>
        </x:is>
      </x:c>
      <x:c r="N585" s="5" t="inlineStr">
        <x:is>
          <x:t xml:space="preserve">Extensible long-format output: add a new accelerator row in 02b and map it in 02x_Accelerator_Catalog to extend this table.</x:t>
        </x:is>
      </x:c>
    </x:row>
    <x:row r="586">
      <x:c r="A586" s="5" t="str">
        <x:f>B586&amp;"|"&amp;C586&amp;"|"&amp;D586&amp;"|"&amp;E586&amp;"|"&amp;F586</x:f>
        <x:v>Base|Tencent|2028|Legacy company envelope - Tencent|GB200/GB300 class</x:v>
      </x:c>
      <x:c r="B586" s="5" t="inlineStr">
        <x:is>
          <x:t xml:space="preserve">Base</x:t>
        </x:is>
      </x:c>
      <x:c r="C586" s="5" t="inlineStr">
        <x:is>
          <x:t xml:space="preserve">Tencent</x:t>
        </x:is>
      </x:c>
      <x:c r="D586" s="5" t="n">
        <x:v>2028</x:v>
      </x:c>
      <x:c r="E586" s="5" t="inlineStr">
        <x:is>
          <x:t xml:space="preserve">Legacy company envelope - Tencent</x:t>
        </x:is>
      </x:c>
      <x:c r="F586" s="5" t="inlineStr">
        <x:is>
          <x:t xml:space="preserve">GB200/GB300 class</x:t>
        </x:is>
      </x:c>
      <x:c r="G586" s="5" t="str">
        <x:f>IFERROR(INDEX('02x_Accelerator_Catalog'!$C$2:$C$11,MATCH(F586,'02x_Accelerator_Catalog'!$B$2:$B$11,0)),"purpose_or_unbenchmarked")</x:f>
        <x:v>gb200_reference</x:v>
      </x:c>
      <x:c r="H586" s="28" t="n">
        <x:f>SUMIFS('02c_AI_CSP_Normalized'!$N$2:$N$305,'02c_AI_CSP_Normalized'!$B$2:$B$305,B586,'02c_AI_CSP_Normalized'!$C$2:$C$305,C586,'02c_AI_CSP_Normalized'!$D$2:$D$305,D586,'02c_AI_CSP_Normalized'!$E$2:$E$305,E586)</x:f>
        <x:v>681.2195136292682</x:v>
      </x:c>
      <x:c r="I586" s="6" t="n">
        <x:f>SUMIFS('02b_CSP_Accelerator_Mix'!$H$2:$H$573,'02b_CSP_Accelerator_Mix'!$B$2:$B$573,B586,'02b_CSP_Accelerator_Mix'!$C$2:$C$573,E586,'02b_CSP_Accelerator_Mix'!$D$2:$D$573,D586,'02b_CSP_Accelerator_Mix'!$E$2:$E$573,F586)</x:f>
        <x:v>0.3</x:v>
      </x:c>
      <x:c r="J586" s="28" t="n">
        <x:f>H586*I586</x:f>
        <x:v>204.36585408878048</x:v>
      </x:c>
      <x:c r="K586" s="8" t="n">
        <x:f>IFERROR(INDEX('02x_Accelerator_Catalog'!$D$2:$D$11,MATCH(F586,'02x_Accelerator_Catalog'!$B$2:$B$11,0)),"")</x:f>
        <x:v>2.1</x:v>
      </x:c>
      <x:c r="L586" s="7" t="n">
        <x:f>IF(K586&gt;0,J586*1000/K586,"")</x:f>
        <x:v>97317.07337560975</x:v>
      </x:c>
      <x:c r="M586" s="5" t="inlineStr">
        <x:is>
          <x:t xml:space="preserve">legacy_company_gpu_mix_fallback</x:t>
        </x:is>
      </x:c>
      <x:c r="N586" s="5" t="inlineStr">
        <x:is>
          <x:t xml:space="preserve">Extensible long-format output: add a new accelerator row in 02b and map it in 02x_Accelerator_Catalog to extend this table.</x:t>
        </x:is>
      </x:c>
    </x:row>
    <x:row r="587">
      <x:c r="A587" s="5" t="str">
        <x:f>B587&amp;"|"&amp;C587&amp;"|"&amp;D587&amp;"|"&amp;E587&amp;"|"&amp;F587</x:f>
        <x:v>Base|Tencent|2028|Legacy company envelope - Tencent|H100/H200/A100 class</x:v>
      </x:c>
      <x:c r="B587" s="5" t="inlineStr">
        <x:is>
          <x:t xml:space="preserve">Base</x:t>
        </x:is>
      </x:c>
      <x:c r="C587" s="5" t="inlineStr">
        <x:is>
          <x:t xml:space="preserve">Tencent</x:t>
        </x:is>
      </x:c>
      <x:c r="D587" s="5" t="n">
        <x:v>2028</x:v>
      </x:c>
      <x:c r="E587" s="5" t="inlineStr">
        <x:is>
          <x:t xml:space="preserve">Legacy company envelope - Tencent</x:t>
        </x:is>
      </x:c>
      <x:c r="F587" s="5" t="inlineStr">
        <x:is>
          <x:t xml:space="preserve">H100/H200/A100 class</x:t>
        </x:is>
      </x:c>
      <x:c r="G587" s="5" t="str">
        <x:f>IFERROR(INDEX('02x_Accelerator_Catalog'!$C$2:$C$11,MATCH(F587,'02x_Accelerator_Catalog'!$B$2:$B$11,0)),"purpose_or_unbenchmarked")</x:f>
        <x:v>h200_reference</x:v>
      </x:c>
      <x:c r="H587" s="28" t="n">
        <x:f>SUMIFS('02c_AI_CSP_Normalized'!$N$2:$N$305,'02c_AI_CSP_Normalized'!$B$2:$B$305,B587,'02c_AI_CSP_Normalized'!$C$2:$C$305,C587,'02c_AI_CSP_Normalized'!$D$2:$D$305,D587,'02c_AI_CSP_Normalized'!$E$2:$E$305,E587)</x:f>
        <x:v>681.2195136292682</x:v>
      </x:c>
      <x:c r="I587" s="6" t="n">
        <x:f>SUMIFS('02b_CSP_Accelerator_Mix'!$H$2:$H$573,'02b_CSP_Accelerator_Mix'!$B$2:$B$573,B587,'02b_CSP_Accelerator_Mix'!$C$2:$C$573,E587,'02b_CSP_Accelerator_Mix'!$D$2:$D$573,D587,'02b_CSP_Accelerator_Mix'!$E$2:$E$573,F587)</x:f>
        <x:v>0.325</x:v>
      </x:c>
      <x:c r="J587" s="28" t="n">
        <x:f>H587*I587</x:f>
        <x:v>221.39634192951218</x:v>
      </x:c>
      <x:c r="K587" s="8" t="n">
        <x:f>IFERROR(INDEX('02x_Accelerator_Catalog'!$D$2:$D$11,MATCH(F587,'02x_Accelerator_Catalog'!$B$2:$B$11,0)),"")</x:f>
        <x:v>1.73</x:v>
      </x:c>
      <x:c r="L587" s="7" t="n">
        <x:f>IF(K587&gt;0,J587*1000/K587,"")</x:f>
        <x:v>127974.76412110531</x:v>
      </x:c>
      <x:c r="M587" s="5" t="inlineStr">
        <x:is>
          <x:t xml:space="preserve">legacy_company_gpu_mix_fallback</x:t>
        </x:is>
      </x:c>
      <x:c r="N587" s="5" t="inlineStr">
        <x:is>
          <x:t xml:space="preserve">Extensible long-format output: add a new accelerator row in 02b and map it in 02x_Accelerator_Catalog to extend this table.</x:t>
        </x:is>
      </x:c>
    </x:row>
    <x:row r="588">
      <x:c r="A588" s="5" t="str">
        <x:f>B588&amp;"|"&amp;C588&amp;"|"&amp;D588&amp;"|"&amp;E588&amp;"|"&amp;F588</x:f>
        <x:v>Base|Tencent|2029|Legacy company envelope - Tencent|B200/B300 class</x:v>
      </x:c>
      <x:c r="B588" s="5" t="inlineStr">
        <x:is>
          <x:t xml:space="preserve">Base</x:t>
        </x:is>
      </x:c>
      <x:c r="C588" s="5" t="inlineStr">
        <x:is>
          <x:t xml:space="preserve">Tencent</x:t>
        </x:is>
      </x:c>
      <x:c r="D588" s="5" t="n">
        <x:v>2029</x:v>
      </x:c>
      <x:c r="E588" s="5" t="inlineStr">
        <x:is>
          <x:t xml:space="preserve">Legacy company envelope - Tencent</x:t>
        </x:is>
      </x:c>
      <x:c r="F588" s="5" t="inlineStr">
        <x:is>
          <x:t xml:space="preserve">B200/B300 class</x:t>
        </x:is>
      </x:c>
      <x:c r="G588" s="5" t="str">
        <x:f>IFERROR(INDEX('02x_Accelerator_Catalog'!$C$2:$C$11,MATCH(F588,'02x_Accelerator_Catalog'!$B$2:$B$11,0)),"purpose_or_unbenchmarked")</x:f>
        <x:v>b200_reference</x:v>
      </x:c>
      <x:c r="H588" s="28" t="n">
        <x:f>SUMIFS('02c_AI_CSP_Normalized'!$N$2:$N$305,'02c_AI_CSP_Normalized'!$B$2:$B$305,B588,'02c_AI_CSP_Normalized'!$C$2:$C$305,C588,'02c_AI_CSP_Normalized'!$D$2:$D$305,D588,'02c_AI_CSP_Normalized'!$E$2:$E$305,E588)</x:f>
        <x:v>979.3170711219511</x:v>
      </x:c>
      <x:c r="I588" s="6" t="n">
        <x:f>SUMIFS('02b_CSP_Accelerator_Mix'!$H$2:$H$573,'02b_CSP_Accelerator_Mix'!$B$2:$B$573,B588,'02b_CSP_Accelerator_Mix'!$C$2:$C$573,E588,'02b_CSP_Accelerator_Mix'!$D$2:$D$573,D588,'02b_CSP_Accelerator_Mix'!$E$2:$E$573,F588)</x:f>
        <x:v>0.362</x:v>
      </x:c>
      <x:c r="J588" s="28" t="n">
        <x:f>H588*I588</x:f>
        <x:v>354.5127797461463</x:v>
      </x:c>
      <x:c r="K588" s="8" t="n">
        <x:f>IFERROR(INDEX('02x_Accelerator_Catalog'!$D$2:$D$11,MATCH(F588,'02x_Accelerator_Catalog'!$B$2:$B$11,0)),"")</x:f>
        <x:v>2.17</x:v>
      </x:c>
      <x:c r="L588" s="7" t="n">
        <x:f>IF(K588&gt;0,J588*1000/K588,"")</x:f>
        <x:v>163369.94458347757</x:v>
      </x:c>
      <x:c r="M588" s="5" t="inlineStr">
        <x:is>
          <x:t xml:space="preserve">legacy_company_gpu_mix_fallback</x:t>
        </x:is>
      </x:c>
      <x:c r="N588" s="5" t="inlineStr">
        <x:is>
          <x:t xml:space="preserve">Extensible long-format output: add a new accelerator row in 02b and map it in 02x_Accelerator_Catalog to extend this table.</x:t>
        </x:is>
      </x:c>
    </x:row>
    <x:row r="589">
      <x:c r="A589" s="5" t="str">
        <x:f>B589&amp;"|"&amp;C589&amp;"|"&amp;D589&amp;"|"&amp;E589&amp;"|"&amp;F589</x:f>
        <x:v>Base|Tencent|2029|Legacy company envelope - Tencent|GB200/GB300 class</x:v>
      </x:c>
      <x:c r="B589" s="5" t="inlineStr">
        <x:is>
          <x:t xml:space="preserve">Base</x:t>
        </x:is>
      </x:c>
      <x:c r="C589" s="5" t="inlineStr">
        <x:is>
          <x:t xml:space="preserve">Tencent</x:t>
        </x:is>
      </x:c>
      <x:c r="D589" s="5" t="n">
        <x:v>2029</x:v>
      </x:c>
      <x:c r="E589" s="5" t="inlineStr">
        <x:is>
          <x:t xml:space="preserve">Legacy company envelope - Tencent</x:t>
        </x:is>
      </x:c>
      <x:c r="F589" s="5" t="inlineStr">
        <x:is>
          <x:t xml:space="preserve">GB200/GB300 class</x:t>
        </x:is>
      </x:c>
      <x:c r="G589" s="5" t="str">
        <x:f>IFERROR(INDEX('02x_Accelerator_Catalog'!$C$2:$C$11,MATCH(F589,'02x_Accelerator_Catalog'!$B$2:$B$11,0)),"purpose_or_unbenchmarked")</x:f>
        <x:v>gb200_reference</x:v>
      </x:c>
      <x:c r="H589" s="28" t="n">
        <x:f>SUMIFS('02c_AI_CSP_Normalized'!$N$2:$N$305,'02c_AI_CSP_Normalized'!$B$2:$B$305,B589,'02c_AI_CSP_Normalized'!$C$2:$C$305,C589,'02c_AI_CSP_Normalized'!$D$2:$D$305,D589,'02c_AI_CSP_Normalized'!$E$2:$E$305,E589)</x:f>
        <x:v>979.3170711219511</x:v>
      </x:c>
      <x:c r="I589" s="6" t="n">
        <x:f>SUMIFS('02b_CSP_Accelerator_Mix'!$H$2:$H$573,'02b_CSP_Accelerator_Mix'!$B$2:$B$573,B589,'02b_CSP_Accelerator_Mix'!$C$2:$C$573,E589,'02b_CSP_Accelerator_Mix'!$D$2:$D$573,D589,'02b_CSP_Accelerator_Mix'!$E$2:$E$573,F589)</x:f>
        <x:v>0.425</x:v>
      </x:c>
      <x:c r="J589" s="28" t="n">
        <x:f>H589*I589</x:f>
        <x:v>416.2097552268292</x:v>
      </x:c>
      <x:c r="K589" s="8" t="n">
        <x:f>IFERROR(INDEX('02x_Accelerator_Catalog'!$D$2:$D$11,MATCH(F589,'02x_Accelerator_Catalog'!$B$2:$B$11,0)),"")</x:f>
        <x:v>2.1</x:v>
      </x:c>
      <x:c r="L589" s="7" t="n">
        <x:f>IF(K589&gt;0,J589*1000/K589,"")</x:f>
        <x:v>198195.12153658533</x:v>
      </x:c>
      <x:c r="M589" s="5" t="inlineStr">
        <x:is>
          <x:t xml:space="preserve">legacy_company_gpu_mix_fallback</x:t>
        </x:is>
      </x:c>
      <x:c r="N589" s="5" t="inlineStr">
        <x:is>
          <x:t xml:space="preserve">Extensible long-format output: add a new accelerator row in 02b and map it in 02x_Accelerator_Catalog to extend this table.</x:t>
        </x:is>
      </x:c>
    </x:row>
    <x:row r="590">
      <x:c r="A590" s="5" t="str">
        <x:f>B590&amp;"|"&amp;C590&amp;"|"&amp;D590&amp;"|"&amp;E590&amp;"|"&amp;F590</x:f>
        <x:v>Base|Tencent|2029|Legacy company envelope - Tencent|H100/H200/A100 class</x:v>
      </x:c>
      <x:c r="B590" s="5" t="inlineStr">
        <x:is>
          <x:t xml:space="preserve">Base</x:t>
        </x:is>
      </x:c>
      <x:c r="C590" s="5" t="inlineStr">
        <x:is>
          <x:t xml:space="preserve">Tencent</x:t>
        </x:is>
      </x:c>
      <x:c r="D590" s="5" t="n">
        <x:v>2029</x:v>
      </x:c>
      <x:c r="E590" s="5" t="inlineStr">
        <x:is>
          <x:t xml:space="preserve">Legacy company envelope - Tencent</x:t>
        </x:is>
      </x:c>
      <x:c r="F590" s="5" t="inlineStr">
        <x:is>
          <x:t xml:space="preserve">H100/H200/A100 class</x:t>
        </x:is>
      </x:c>
      <x:c r="G590" s="5" t="str">
        <x:f>IFERROR(INDEX('02x_Accelerator_Catalog'!$C$2:$C$11,MATCH(F590,'02x_Accelerator_Catalog'!$B$2:$B$11,0)),"purpose_or_unbenchmarked")</x:f>
        <x:v>h200_reference</x:v>
      </x:c>
      <x:c r="H590" s="28" t="n">
        <x:f>SUMIFS('02c_AI_CSP_Normalized'!$N$2:$N$305,'02c_AI_CSP_Normalized'!$B$2:$B$305,B590,'02c_AI_CSP_Normalized'!$C$2:$C$305,C590,'02c_AI_CSP_Normalized'!$D$2:$D$305,D590,'02c_AI_CSP_Normalized'!$E$2:$E$305,E590)</x:f>
        <x:v>979.3170711219511</x:v>
      </x:c>
      <x:c r="I590" s="6" t="n">
        <x:f>SUMIFS('02b_CSP_Accelerator_Mix'!$H$2:$H$573,'02b_CSP_Accelerator_Mix'!$B$2:$B$573,B590,'02b_CSP_Accelerator_Mix'!$C$2:$C$573,E590,'02b_CSP_Accelerator_Mix'!$D$2:$D$573,D590,'02b_CSP_Accelerator_Mix'!$E$2:$E$573,F590)</x:f>
        <x:v>0.213</x:v>
      </x:c>
      <x:c r="J590" s="28" t="n">
        <x:f>H590*I590</x:f>
        <x:v>208.59453614897558</x:v>
      </x:c>
      <x:c r="K590" s="8" t="n">
        <x:f>IFERROR(INDEX('02x_Accelerator_Catalog'!$D$2:$D$11,MATCH(F590,'02x_Accelerator_Catalog'!$B$2:$B$11,0)),"")</x:f>
        <x:v>1.73</x:v>
      </x:c>
      <x:c r="L590" s="7" t="n">
        <x:f>IF(K590&gt;0,J590*1000/K590,"")</x:f>
        <x:v>120574.87638669109</x:v>
      </x:c>
      <x:c r="M590" s="5" t="inlineStr">
        <x:is>
          <x:t xml:space="preserve">legacy_company_gpu_mix_fallback</x:t>
        </x:is>
      </x:c>
      <x:c r="N590" s="5" t="inlineStr">
        <x:is>
          <x:t xml:space="preserve">Extensible long-format output: add a new accelerator row in 02b and map it in 02x_Accelerator_Catalog to extend this table.</x:t>
        </x:is>
      </x:c>
    </x:row>
    <x:row r="591">
      <x:c r="A591" s="5" t="str">
        <x:f>B591&amp;"|"&amp;C591&amp;"|"&amp;D591&amp;"|"&amp;E591&amp;"|"&amp;F591</x:f>
        <x:v>Base|Tencent|2030|Legacy company envelope - Tencent|B200/B300 class</x:v>
      </x:c>
      <x:c r="B591" s="5" t="inlineStr">
        <x:is>
          <x:t xml:space="preserve">Base</x:t>
        </x:is>
      </x:c>
      <x:c r="C591" s="5" t="inlineStr">
        <x:is>
          <x:t xml:space="preserve">Tencent</x:t>
        </x:is>
      </x:c>
      <x:c r="D591" s="5" t="n">
        <x:v>2030</x:v>
      </x:c>
      <x:c r="E591" s="5" t="inlineStr">
        <x:is>
          <x:t xml:space="preserve">Legacy company envelope - Tencent</x:t>
        </x:is>
      </x:c>
      <x:c r="F591" s="5" t="inlineStr">
        <x:is>
          <x:t xml:space="preserve">B200/B300 class</x:t>
        </x:is>
      </x:c>
      <x:c r="G591" s="5" t="str">
        <x:f>IFERROR(INDEX('02x_Accelerator_Catalog'!$C$2:$C$11,MATCH(F591,'02x_Accelerator_Catalog'!$B$2:$B$11,0)),"purpose_or_unbenchmarked")</x:f>
        <x:v>b200_reference</x:v>
      </x:c>
      <x:c r="H591" s="28" t="n">
        <x:f>SUMIFS('02c_AI_CSP_Normalized'!$N$2:$N$305,'02c_AI_CSP_Normalized'!$B$2:$B$305,B591,'02c_AI_CSP_Normalized'!$C$2:$C$305,C591,'02c_AI_CSP_Normalized'!$D$2:$D$305,D591,'02c_AI_CSP_Normalized'!$E$2:$E$305,E591)</x:f>
        <x:v>1311.2195121951222</x:v>
      </x:c>
      <x:c r="I591" s="6" t="n">
        <x:f>SUMIFS('02b_CSP_Accelerator_Mix'!$H$2:$H$573,'02b_CSP_Accelerator_Mix'!$B$2:$B$573,B591,'02b_CSP_Accelerator_Mix'!$C$2:$C$573,E591,'02b_CSP_Accelerator_Mix'!$D$2:$D$573,D591,'02b_CSP_Accelerator_Mix'!$E$2:$E$573,F591)</x:f>
        <x:v>0.35</x:v>
      </x:c>
      <x:c r="J591" s="28" t="n">
        <x:f>H591*I591</x:f>
        <x:v>458.92682926829275</x:v>
      </x:c>
      <x:c r="K591" s="8" t="n">
        <x:f>IFERROR(INDEX('02x_Accelerator_Catalog'!$D$2:$D$11,MATCH(F591,'02x_Accelerator_Catalog'!$B$2:$B$11,0)),"")</x:f>
        <x:v>2.17</x:v>
      </x:c>
      <x:c r="L591" s="7" t="n">
        <x:f>IF(K591&gt;0,J591*1000/K591,"")</x:f>
        <x:v>211487.01809598744</x:v>
      </x:c>
      <x:c r="M591" s="5" t="inlineStr">
        <x:is>
          <x:t xml:space="preserve">legacy_company_gpu_mix_fallback</x:t>
        </x:is>
      </x:c>
      <x:c r="N591" s="5" t="inlineStr">
        <x:is>
          <x:t xml:space="preserve">Extensible long-format output: add a new accelerator row in 02b and map it in 02x_Accelerator_Catalog to extend this table.</x:t>
        </x:is>
      </x:c>
    </x:row>
    <x:row r="592">
      <x:c r="A592" s="5" t="str">
        <x:f>B592&amp;"|"&amp;C592&amp;"|"&amp;D592&amp;"|"&amp;E592&amp;"|"&amp;F592</x:f>
        <x:v>Base|Tencent|2030|Legacy company envelope - Tencent|GB200/GB300 class</x:v>
      </x:c>
      <x:c r="B592" s="5" t="inlineStr">
        <x:is>
          <x:t xml:space="preserve">Base</x:t>
        </x:is>
      </x:c>
      <x:c r="C592" s="5" t="inlineStr">
        <x:is>
          <x:t xml:space="preserve">Tencent</x:t>
        </x:is>
      </x:c>
      <x:c r="D592" s="5" t="n">
        <x:v>2030</x:v>
      </x:c>
      <x:c r="E592" s="5" t="inlineStr">
        <x:is>
          <x:t xml:space="preserve">Legacy company envelope - Tencent</x:t>
        </x:is>
      </x:c>
      <x:c r="F592" s="5" t="inlineStr">
        <x:is>
          <x:t xml:space="preserve">GB200/GB300 class</x:t>
        </x:is>
      </x:c>
      <x:c r="G592" s="5" t="str">
        <x:f>IFERROR(INDEX('02x_Accelerator_Catalog'!$C$2:$C$11,MATCH(F592,'02x_Accelerator_Catalog'!$B$2:$B$11,0)),"purpose_or_unbenchmarked")</x:f>
        <x:v>gb200_reference</x:v>
      </x:c>
      <x:c r="H592" s="28" t="n">
        <x:f>SUMIFS('02c_AI_CSP_Normalized'!$N$2:$N$305,'02c_AI_CSP_Normalized'!$B$2:$B$305,B592,'02c_AI_CSP_Normalized'!$C$2:$C$305,C592,'02c_AI_CSP_Normalized'!$D$2:$D$305,D592,'02c_AI_CSP_Normalized'!$E$2:$E$305,E592)</x:f>
        <x:v>1311.2195121951222</x:v>
      </x:c>
      <x:c r="I592" s="6" t="n">
        <x:f>SUMIFS('02b_CSP_Accelerator_Mix'!$H$2:$H$573,'02b_CSP_Accelerator_Mix'!$B$2:$B$573,B592,'02b_CSP_Accelerator_Mix'!$C$2:$C$573,E592,'02b_CSP_Accelerator_Mix'!$D$2:$D$573,D592,'02b_CSP_Accelerator_Mix'!$E$2:$E$573,F592)</x:f>
        <x:v>0.55</x:v>
      </x:c>
      <x:c r="J592" s="28" t="n">
        <x:f>H592*I592</x:f>
        <x:v>721.1707317073173</x:v>
      </x:c>
      <x:c r="K592" s="8" t="n">
        <x:f>IFERROR(INDEX('02x_Accelerator_Catalog'!$D$2:$D$11,MATCH(F592,'02x_Accelerator_Catalog'!$B$2:$B$11,0)),"")</x:f>
        <x:v>2.1</x:v>
      </x:c>
      <x:c r="L592" s="7" t="n">
        <x:f>IF(K592&gt;0,J592*1000/K592,"")</x:f>
        <x:v>343414.63414634153</x:v>
      </x:c>
      <x:c r="M592" s="5" t="inlineStr">
        <x:is>
          <x:t xml:space="preserve">legacy_company_gpu_mix_fallback</x:t>
        </x:is>
      </x:c>
      <x:c r="N592" s="5" t="inlineStr">
        <x:is>
          <x:t xml:space="preserve">Extensible long-format output: add a new accelerator row in 02b and map it in 02x_Accelerator_Catalog to extend this table.</x:t>
        </x:is>
      </x:c>
    </x:row>
    <x:row r="593">
      <x:c r="A593" s="5" t="str">
        <x:f>B593&amp;"|"&amp;C593&amp;"|"&amp;D593&amp;"|"&amp;E593&amp;"|"&amp;F593</x:f>
        <x:v>Base|Tencent|2030|Legacy company envelope - Tencent|H100/H200/A100 class</x:v>
      </x:c>
      <x:c r="B593" s="5" t="inlineStr">
        <x:is>
          <x:t xml:space="preserve">Base</x:t>
        </x:is>
      </x:c>
      <x:c r="C593" s="5" t="inlineStr">
        <x:is>
          <x:t xml:space="preserve">Tencent</x:t>
        </x:is>
      </x:c>
      <x:c r="D593" s="5" t="n">
        <x:v>2030</x:v>
      </x:c>
      <x:c r="E593" s="5" t="inlineStr">
        <x:is>
          <x:t xml:space="preserve">Legacy company envelope - Tencent</x:t>
        </x:is>
      </x:c>
      <x:c r="F593" s="5" t="inlineStr">
        <x:is>
          <x:t xml:space="preserve">H100/H200/A100 class</x:t>
        </x:is>
      </x:c>
      <x:c r="G593" s="5" t="str">
        <x:f>IFERROR(INDEX('02x_Accelerator_Catalog'!$C$2:$C$11,MATCH(F593,'02x_Accelerator_Catalog'!$B$2:$B$11,0)),"purpose_or_unbenchmarked")</x:f>
        <x:v>h200_reference</x:v>
      </x:c>
      <x:c r="H593" s="28" t="n">
        <x:f>SUMIFS('02c_AI_CSP_Normalized'!$N$2:$N$305,'02c_AI_CSP_Normalized'!$B$2:$B$305,B593,'02c_AI_CSP_Normalized'!$C$2:$C$305,C593,'02c_AI_CSP_Normalized'!$D$2:$D$305,D593,'02c_AI_CSP_Normalized'!$E$2:$E$305,E593)</x:f>
        <x:v>1311.2195121951222</x:v>
      </x:c>
      <x:c r="I593" s="6" t="n">
        <x:f>SUMIFS('02b_CSP_Accelerator_Mix'!$H$2:$H$573,'02b_CSP_Accelerator_Mix'!$B$2:$B$573,B593,'02b_CSP_Accelerator_Mix'!$C$2:$C$573,E593,'02b_CSP_Accelerator_Mix'!$D$2:$D$573,D593,'02b_CSP_Accelerator_Mix'!$E$2:$E$573,F593)</x:f>
        <x:v>0.1</x:v>
      </x:c>
      <x:c r="J593" s="28" t="n">
        <x:f>H593*I593</x:f>
        <x:v>131.12195121951223</x:v>
      </x:c>
      <x:c r="K593" s="8" t="n">
        <x:f>IFERROR(INDEX('02x_Accelerator_Catalog'!$D$2:$D$11,MATCH(F593,'02x_Accelerator_Catalog'!$B$2:$B$11,0)),"")</x:f>
        <x:v>1.73</x:v>
      </x:c>
      <x:c r="L593" s="7" t="n">
        <x:f>IF(K593&gt;0,J593*1000/K593,"")</x:f>
        <x:v>75793.03538700129</x:v>
      </x:c>
      <x:c r="M593" s="5" t="inlineStr">
        <x:is>
          <x:t xml:space="preserve">legacy_company_gpu_mix_fallback</x:t>
        </x:is>
      </x:c>
      <x:c r="N593" s="5" t="inlineStr">
        <x:is>
          <x:t xml:space="preserve">Extensible long-format output: add a new accelerator row in 02b and map it in 02x_Accelerator_Catalog to extend this table.</x:t>
        </x:is>
      </x:c>
    </x:row>
    <x:row r="594">
      <x:c r="A594" s="5" t="str">
        <x:f>B594&amp;"|"&amp;C594&amp;"|"&amp;D594&amp;"|"&amp;E594&amp;"|"&amp;F594</x:f>
        <x:v>Bull|DeepSeek|2026|Legacy company envelope - DeepSeek|B200/B300 class</x:v>
      </x:c>
      <x:c r="B594" s="5" t="inlineStr">
        <x:is>
          <x:t xml:space="preserve">Bull</x:t>
        </x:is>
      </x:c>
      <x:c r="C594" s="5" t="inlineStr">
        <x:is>
          <x:t xml:space="preserve">DeepSeek</x:t>
        </x:is>
      </x:c>
      <x:c r="D594" s="5" t="n">
        <x:v>2026</x:v>
      </x:c>
      <x:c r="E594" s="5" t="inlineStr">
        <x:is>
          <x:t xml:space="preserve">Legacy company envelope - DeepSeek</x:t>
        </x:is>
      </x:c>
      <x:c r="F594" s="5" t="inlineStr">
        <x:is>
          <x:t xml:space="preserve">B200/B300 class</x:t>
        </x:is>
      </x:c>
      <x:c r="G594" s="5" t="str">
        <x:f>IFERROR(INDEX('02x_Accelerator_Catalog'!$C$2:$C$11,MATCH(F594,'02x_Accelerator_Catalog'!$B$2:$B$11,0)),"purpose_or_unbenchmarked")</x:f>
        <x:v>b200_reference</x:v>
      </x:c>
      <x:c r="H594" s="28" t="n">
        <x:f>SUMIFS('02c_AI_CSP_Normalized'!$N$2:$N$305,'02c_AI_CSP_Normalized'!$B$2:$B$305,B594,'02c_AI_CSP_Normalized'!$C$2:$C$305,C594,'02c_AI_CSP_Normalized'!$D$2:$D$305,D594,'02c_AI_CSP_Normalized'!$E$2:$E$305,E594)</x:f>
        <x:v>70.0041935483871</x:v>
      </x:c>
      <x:c r="I594" s="6" t="n">
        <x:f>SUMIFS('02b_CSP_Accelerator_Mix'!$H$2:$H$573,'02b_CSP_Accelerator_Mix'!$B$2:$B$573,B594,'02b_CSP_Accelerator_Mix'!$C$2:$C$573,E594,'02b_CSP_Accelerator_Mix'!$D$2:$D$573,D594,'02b_CSP_Accelerator_Mix'!$E$2:$E$573,F594)</x:f>
        <x:v>0.4</x:v>
      </x:c>
      <x:c r="J594" s="28" t="n">
        <x:f>H594*I594</x:f>
        <x:v>28.001677419354838</x:v>
      </x:c>
      <x:c r="K594" s="8" t="n">
        <x:f>IFERROR(INDEX('02x_Accelerator_Catalog'!$D$2:$D$11,MATCH(F594,'02x_Accelerator_Catalog'!$B$2:$B$11,0)),"")</x:f>
        <x:v>2.17</x:v>
      </x:c>
      <x:c r="L594" s="7" t="n">
        <x:f>IF(K594&gt;0,J594*1000/K594,"")</x:f>
        <x:v>12903.998810762598</x:v>
      </x:c>
      <x:c r="M594" s="5" t="inlineStr">
        <x:is>
          <x:t xml:space="preserve">legacy_company_gpu_mix_fallback</x:t>
        </x:is>
      </x:c>
      <x:c r="N594" s="5" t="inlineStr">
        <x:is>
          <x:t xml:space="preserve">Extensible long-format output: add a new accelerator row in 02b and map it in 02x_Accelerator_Catalog to extend this table.</x:t>
        </x:is>
      </x:c>
    </x:row>
    <x:row r="595">
      <x:c r="A595" s="5" t="str">
        <x:f>B595&amp;"|"&amp;C595&amp;"|"&amp;D595&amp;"|"&amp;E595&amp;"|"&amp;F595</x:f>
        <x:v>Bull|DeepSeek|2026|Legacy company envelope - DeepSeek|GB200/GB300 class</x:v>
      </x:c>
      <x:c r="B595" s="5" t="inlineStr">
        <x:is>
          <x:t xml:space="preserve">Bull</x:t>
        </x:is>
      </x:c>
      <x:c r="C595" s="5" t="inlineStr">
        <x:is>
          <x:t xml:space="preserve">DeepSeek</x:t>
        </x:is>
      </x:c>
      <x:c r="D595" s="5" t="n">
        <x:v>2026</x:v>
      </x:c>
      <x:c r="E595" s="5" t="inlineStr">
        <x:is>
          <x:t xml:space="preserve">Legacy company envelope - DeepSeek</x:t>
        </x:is>
      </x:c>
      <x:c r="F595" s="5" t="inlineStr">
        <x:is>
          <x:t xml:space="preserve">GB200/GB300 class</x:t>
        </x:is>
      </x:c>
      <x:c r="G595" s="5" t="str">
        <x:f>IFERROR(INDEX('02x_Accelerator_Catalog'!$C$2:$C$11,MATCH(F595,'02x_Accelerator_Catalog'!$B$2:$B$11,0)),"purpose_or_unbenchmarked")</x:f>
        <x:v>gb200_reference</x:v>
      </x:c>
      <x:c r="H595" s="28" t="n">
        <x:f>SUMIFS('02c_AI_CSP_Normalized'!$N$2:$N$305,'02c_AI_CSP_Normalized'!$B$2:$B$305,B595,'02c_AI_CSP_Normalized'!$C$2:$C$305,C595,'02c_AI_CSP_Normalized'!$D$2:$D$305,D595,'02c_AI_CSP_Normalized'!$E$2:$E$305,E595)</x:f>
        <x:v>70.0041935483871</x:v>
      </x:c>
      <x:c r="I595" s="6" t="n">
        <x:f>SUMIFS('02b_CSP_Accelerator_Mix'!$H$2:$H$573,'02b_CSP_Accelerator_Mix'!$B$2:$B$573,B595,'02b_CSP_Accelerator_Mix'!$C$2:$C$573,E595,'02b_CSP_Accelerator_Mix'!$D$2:$D$573,D595,'02b_CSP_Accelerator_Mix'!$E$2:$E$573,F595)</x:f>
        <x:v>0.05</x:v>
      </x:c>
      <x:c r="J595" s="28" t="n">
        <x:f>H595*I595</x:f>
        <x:v>3.5002096774193547</x:v>
      </x:c>
      <x:c r="K595" s="8" t="n">
        <x:f>IFERROR(INDEX('02x_Accelerator_Catalog'!$D$2:$D$11,MATCH(F595,'02x_Accelerator_Catalog'!$B$2:$B$11,0)),"")</x:f>
        <x:v>2.1</x:v>
      </x:c>
      <x:c r="L595" s="7" t="n">
        <x:f>IF(K595&gt;0,J595*1000/K595,"")</x:f>
        <x:v>1666.7665130568355</x:v>
      </x:c>
      <x:c r="M595" s="5" t="inlineStr">
        <x:is>
          <x:t xml:space="preserve">legacy_company_gpu_mix_fallback</x:t>
        </x:is>
      </x:c>
      <x:c r="N595" s="5" t="inlineStr">
        <x:is>
          <x:t xml:space="preserve">Extensible long-format output: add a new accelerator row in 02b and map it in 02x_Accelerator_Catalog to extend this table.</x:t>
        </x:is>
      </x:c>
    </x:row>
    <x:row r="596">
      <x:c r="A596" s="5" t="str">
        <x:f>B596&amp;"|"&amp;C596&amp;"|"&amp;D596&amp;"|"&amp;E596&amp;"|"&amp;F596</x:f>
        <x:v>Bull|DeepSeek|2026|Legacy company envelope - DeepSeek|H100/H200/A100 class</x:v>
      </x:c>
      <x:c r="B596" s="5" t="inlineStr">
        <x:is>
          <x:t xml:space="preserve">Bull</x:t>
        </x:is>
      </x:c>
      <x:c r="C596" s="5" t="inlineStr">
        <x:is>
          <x:t xml:space="preserve">DeepSeek</x:t>
        </x:is>
      </x:c>
      <x:c r="D596" s="5" t="n">
        <x:v>2026</x:v>
      </x:c>
      <x:c r="E596" s="5" t="inlineStr">
        <x:is>
          <x:t xml:space="preserve">Legacy company envelope - DeepSeek</x:t>
        </x:is>
      </x:c>
      <x:c r="F596" s="5" t="inlineStr">
        <x:is>
          <x:t xml:space="preserve">H100/H200/A100 class</x:t>
        </x:is>
      </x:c>
      <x:c r="G596" s="5" t="str">
        <x:f>IFERROR(INDEX('02x_Accelerator_Catalog'!$C$2:$C$11,MATCH(F596,'02x_Accelerator_Catalog'!$B$2:$B$11,0)),"purpose_or_unbenchmarked")</x:f>
        <x:v>h200_reference</x:v>
      </x:c>
      <x:c r="H596" s="28" t="n">
        <x:f>SUMIFS('02c_AI_CSP_Normalized'!$N$2:$N$305,'02c_AI_CSP_Normalized'!$B$2:$B$305,B596,'02c_AI_CSP_Normalized'!$C$2:$C$305,C596,'02c_AI_CSP_Normalized'!$D$2:$D$305,D596,'02c_AI_CSP_Normalized'!$E$2:$E$305,E596)</x:f>
        <x:v>70.0041935483871</x:v>
      </x:c>
      <x:c r="I596" s="6" t="n">
        <x:f>SUMIFS('02b_CSP_Accelerator_Mix'!$H$2:$H$573,'02b_CSP_Accelerator_Mix'!$B$2:$B$573,B596,'02b_CSP_Accelerator_Mix'!$C$2:$C$573,E596,'02b_CSP_Accelerator_Mix'!$D$2:$D$573,D596,'02b_CSP_Accelerator_Mix'!$E$2:$E$573,F596)</x:f>
        <x:v>0.55</x:v>
      </x:c>
      <x:c r="J596" s="28" t="n">
        <x:f>H596*I596</x:f>
        <x:v>38.5023064516129</x:v>
      </x:c>
      <x:c r="K596" s="8" t="n">
        <x:f>IFERROR(INDEX('02x_Accelerator_Catalog'!$D$2:$D$11,MATCH(F596,'02x_Accelerator_Catalog'!$B$2:$B$11,0)),"")</x:f>
        <x:v>1.73</x:v>
      </x:c>
      <x:c r="L596" s="7" t="n">
        <x:f>IF(K596&gt;0,J596*1000/K596,"")</x:f>
        <x:v>22255.668469140404</x:v>
      </x:c>
      <x:c r="M596" s="5" t="inlineStr">
        <x:is>
          <x:t xml:space="preserve">legacy_company_gpu_mix_fallback</x:t>
        </x:is>
      </x:c>
      <x:c r="N596" s="5" t="inlineStr">
        <x:is>
          <x:t xml:space="preserve">Extensible long-format output: add a new accelerator row in 02b and map it in 02x_Accelerator_Catalog to extend this table.</x:t>
        </x:is>
      </x:c>
    </x:row>
    <x:row r="597">
      <x:c r="A597" s="5" t="str">
        <x:f>B597&amp;"|"&amp;C597&amp;"|"&amp;D597&amp;"|"&amp;E597&amp;"|"&amp;F597</x:f>
        <x:v>Bull|DeepSeek|2027|Legacy company envelope - DeepSeek|B200/B300 class</x:v>
      </x:c>
      <x:c r="B597" s="5" t="inlineStr">
        <x:is>
          <x:t xml:space="preserve">Bull</x:t>
        </x:is>
      </x:c>
      <x:c r="C597" s="5" t="inlineStr">
        <x:is>
          <x:t xml:space="preserve">DeepSeek</x:t>
        </x:is>
      </x:c>
      <x:c r="D597" s="5" t="n">
        <x:v>2027</x:v>
      </x:c>
      <x:c r="E597" s="5" t="inlineStr">
        <x:is>
          <x:t xml:space="preserve">Legacy company envelope - DeepSeek</x:t>
        </x:is>
      </x:c>
      <x:c r="F597" s="5" t="inlineStr">
        <x:is>
          <x:t xml:space="preserve">B200/B300 class</x:t>
        </x:is>
      </x:c>
      <x:c r="G597" s="5" t="str">
        <x:f>IFERROR(INDEX('02x_Accelerator_Catalog'!$C$2:$C$11,MATCH(F597,'02x_Accelerator_Catalog'!$B$2:$B$11,0)),"purpose_or_unbenchmarked")</x:f>
        <x:v>b200_reference</x:v>
      </x:c>
      <x:c r="H597" s="28" t="n">
        <x:f>SUMIFS('02c_AI_CSP_Normalized'!$N$2:$N$305,'02c_AI_CSP_Normalized'!$B$2:$B$305,B597,'02c_AI_CSP_Normalized'!$C$2:$C$305,C597,'02c_AI_CSP_Normalized'!$D$2:$D$305,D597,'02c_AI_CSP_Normalized'!$E$2:$E$305,E597)</x:f>
        <x:v>214.89885411757257</x:v>
      </x:c>
      <x:c r="I597" s="6" t="n">
        <x:f>SUMIFS('02b_CSP_Accelerator_Mix'!$H$2:$H$573,'02b_CSP_Accelerator_Mix'!$B$2:$B$573,B597,'02b_CSP_Accelerator_Mix'!$C$2:$C$573,E597,'02b_CSP_Accelerator_Mix'!$D$2:$D$573,D597,'02b_CSP_Accelerator_Mix'!$E$2:$E$573,F597)</x:f>
        <x:v>0.388</x:v>
      </x:c>
      <x:c r="J597" s="28" t="n">
        <x:f>H597*I597</x:f>
        <x:v>83.38075539761816</x:v>
      </x:c>
      <x:c r="K597" s="8" t="n">
        <x:f>IFERROR(INDEX('02x_Accelerator_Catalog'!$D$2:$D$11,MATCH(F597,'02x_Accelerator_Catalog'!$B$2:$B$11,0)),"")</x:f>
        <x:v>2.17</x:v>
      </x:c>
      <x:c r="L597" s="7" t="n">
        <x:f>IF(K597&gt;0,J597*1000/K597,"")</x:f>
        <x:v>38424.311243142016</x:v>
      </x:c>
      <x:c r="M597" s="5" t="inlineStr">
        <x:is>
          <x:t xml:space="preserve">legacy_company_gpu_mix_fallback</x:t>
        </x:is>
      </x:c>
      <x:c r="N597" s="5" t="inlineStr">
        <x:is>
          <x:t xml:space="preserve">Extensible long-format output: add a new accelerator row in 02b and map it in 02x_Accelerator_Catalog to extend this table.</x:t>
        </x:is>
      </x:c>
    </x:row>
    <x:row r="598">
      <x:c r="A598" s="5" t="str">
        <x:f>B598&amp;"|"&amp;C598&amp;"|"&amp;D598&amp;"|"&amp;E598&amp;"|"&amp;F598</x:f>
        <x:v>Bull|DeepSeek|2027|Legacy company envelope - DeepSeek|GB200/GB300 class</x:v>
      </x:c>
      <x:c r="B598" s="5" t="inlineStr">
        <x:is>
          <x:t xml:space="preserve">Bull</x:t>
        </x:is>
      </x:c>
      <x:c r="C598" s="5" t="inlineStr">
        <x:is>
          <x:t xml:space="preserve">DeepSeek</x:t>
        </x:is>
      </x:c>
      <x:c r="D598" s="5" t="n">
        <x:v>2027</x:v>
      </x:c>
      <x:c r="E598" s="5" t="inlineStr">
        <x:is>
          <x:t xml:space="preserve">Legacy company envelope - DeepSeek</x:t>
        </x:is>
      </x:c>
      <x:c r="F598" s="5" t="inlineStr">
        <x:is>
          <x:t xml:space="preserve">GB200/GB300 class</x:t>
        </x:is>
      </x:c>
      <x:c r="G598" s="5" t="str">
        <x:f>IFERROR(INDEX('02x_Accelerator_Catalog'!$C$2:$C$11,MATCH(F598,'02x_Accelerator_Catalog'!$B$2:$B$11,0)),"purpose_or_unbenchmarked")</x:f>
        <x:v>gb200_reference</x:v>
      </x:c>
      <x:c r="H598" s="28" t="n">
        <x:f>SUMIFS('02c_AI_CSP_Normalized'!$N$2:$N$305,'02c_AI_CSP_Normalized'!$B$2:$B$305,B598,'02c_AI_CSP_Normalized'!$C$2:$C$305,C598,'02c_AI_CSP_Normalized'!$D$2:$D$305,D598,'02c_AI_CSP_Normalized'!$E$2:$E$305,E598)</x:f>
        <x:v>214.89885411757257</x:v>
      </x:c>
      <x:c r="I598" s="6" t="n">
        <x:f>SUMIFS('02b_CSP_Accelerator_Mix'!$H$2:$H$573,'02b_CSP_Accelerator_Mix'!$B$2:$B$573,B598,'02b_CSP_Accelerator_Mix'!$C$2:$C$573,E598,'02b_CSP_Accelerator_Mix'!$D$2:$D$573,D598,'02b_CSP_Accelerator_Mix'!$E$2:$E$573,F598)</x:f>
        <x:v>0.174</x:v>
      </x:c>
      <x:c r="J598" s="28" t="n">
        <x:f>H598*I598</x:f>
        <x:v>37.39240061645762</x:v>
      </x:c>
      <x:c r="K598" s="8" t="n">
        <x:f>IFERROR(INDEX('02x_Accelerator_Catalog'!$D$2:$D$11,MATCH(F598,'02x_Accelerator_Catalog'!$B$2:$B$11,0)),"")</x:f>
        <x:v>2.1</x:v>
      </x:c>
      <x:c r="L598" s="7" t="n">
        <x:f>IF(K598&gt;0,J598*1000/K598,"")</x:f>
        <x:v>17805.90505545601</x:v>
      </x:c>
      <x:c r="M598" s="5" t="inlineStr">
        <x:is>
          <x:t xml:space="preserve">legacy_company_gpu_mix_fallback</x:t>
        </x:is>
      </x:c>
      <x:c r="N598" s="5" t="inlineStr">
        <x:is>
          <x:t xml:space="preserve">Extensible long-format output: add a new accelerator row in 02b and map it in 02x_Accelerator_Catalog to extend this table.</x:t>
        </x:is>
      </x:c>
    </x:row>
    <x:row r="599">
      <x:c r="A599" s="5" t="str">
        <x:f>B599&amp;"|"&amp;C599&amp;"|"&amp;D599&amp;"|"&amp;E599&amp;"|"&amp;F599</x:f>
        <x:v>Bull|DeepSeek|2027|Legacy company envelope - DeepSeek|H100/H200/A100 class</x:v>
      </x:c>
      <x:c r="B599" s="5" t="inlineStr">
        <x:is>
          <x:t xml:space="preserve">Bull</x:t>
        </x:is>
      </x:c>
      <x:c r="C599" s="5" t="inlineStr">
        <x:is>
          <x:t xml:space="preserve">DeepSeek</x:t>
        </x:is>
      </x:c>
      <x:c r="D599" s="5" t="n">
        <x:v>2027</x:v>
      </x:c>
      <x:c r="E599" s="5" t="inlineStr">
        <x:is>
          <x:t xml:space="preserve">Legacy company envelope - DeepSeek</x:t>
        </x:is>
      </x:c>
      <x:c r="F599" s="5" t="inlineStr">
        <x:is>
          <x:t xml:space="preserve">H100/H200/A100 class</x:t>
        </x:is>
      </x:c>
      <x:c r="G599" s="5" t="str">
        <x:f>IFERROR(INDEX('02x_Accelerator_Catalog'!$C$2:$C$11,MATCH(F599,'02x_Accelerator_Catalog'!$B$2:$B$11,0)),"purpose_or_unbenchmarked")</x:f>
        <x:v>h200_reference</x:v>
      </x:c>
      <x:c r="H599" s="28" t="n">
        <x:f>SUMIFS('02c_AI_CSP_Normalized'!$N$2:$N$305,'02c_AI_CSP_Normalized'!$B$2:$B$305,B599,'02c_AI_CSP_Normalized'!$C$2:$C$305,C599,'02c_AI_CSP_Normalized'!$D$2:$D$305,D599,'02c_AI_CSP_Normalized'!$E$2:$E$305,E599)</x:f>
        <x:v>214.89885411757257</x:v>
      </x:c>
      <x:c r="I599" s="6" t="n">
        <x:f>SUMIFS('02b_CSP_Accelerator_Mix'!$H$2:$H$573,'02b_CSP_Accelerator_Mix'!$B$2:$B$573,B599,'02b_CSP_Accelerator_Mix'!$C$2:$C$573,E599,'02b_CSP_Accelerator_Mix'!$D$2:$D$573,D599,'02b_CSP_Accelerator_Mix'!$E$2:$E$573,F599)</x:f>
        <x:v>0.438</x:v>
      </x:c>
      <x:c r="J599" s="28" t="n">
        <x:f>H599*I599</x:f>
        <x:v>94.12569810349679</x:v>
      </x:c>
      <x:c r="K599" s="8" t="n">
        <x:f>IFERROR(INDEX('02x_Accelerator_Catalog'!$D$2:$D$11,MATCH(F599,'02x_Accelerator_Catalog'!$B$2:$B$11,0)),"")</x:f>
        <x:v>1.73</x:v>
      </x:c>
      <x:c r="L599" s="7" t="n">
        <x:f>IF(K599&gt;0,J599*1000/K599,"")</x:f>
        <x:v>54407.91797889988</x:v>
      </x:c>
      <x:c r="M599" s="5" t="inlineStr">
        <x:is>
          <x:t xml:space="preserve">legacy_company_gpu_mix_fallback</x:t>
        </x:is>
      </x:c>
      <x:c r="N599" s="5" t="inlineStr">
        <x:is>
          <x:t xml:space="preserve">Extensible long-format output: add a new accelerator row in 02b and map it in 02x_Accelerator_Catalog to extend this table.</x:t>
        </x:is>
      </x:c>
    </x:row>
    <x:row r="600">
      <x:c r="A600" s="5" t="str">
        <x:f>B600&amp;"|"&amp;C600&amp;"|"&amp;D600&amp;"|"&amp;E600&amp;"|"&amp;F600</x:f>
        <x:v>Bull|DeepSeek|2028|Legacy company envelope - DeepSeek|B200/B300 class</x:v>
      </x:c>
      <x:c r="B600" s="5" t="inlineStr">
        <x:is>
          <x:t xml:space="preserve">Bull</x:t>
        </x:is>
      </x:c>
      <x:c r="C600" s="5" t="inlineStr">
        <x:is>
          <x:t xml:space="preserve">DeepSeek</x:t>
        </x:is>
      </x:c>
      <x:c r="D600" s="5" t="n">
        <x:v>2028</x:v>
      </x:c>
      <x:c r="E600" s="5" t="inlineStr">
        <x:is>
          <x:t xml:space="preserve">Legacy company envelope - DeepSeek</x:t>
        </x:is>
      </x:c>
      <x:c r="F600" s="5" t="inlineStr">
        <x:is>
          <x:t xml:space="preserve">B200/B300 class</x:t>
        </x:is>
      </x:c>
      <x:c r="G600" s="5" t="str">
        <x:f>IFERROR(INDEX('02x_Accelerator_Catalog'!$C$2:$C$11,MATCH(F600,'02x_Accelerator_Catalog'!$B$2:$B$11,0)),"purpose_or_unbenchmarked")</x:f>
        <x:v>b200_reference</x:v>
      </x:c>
      <x:c r="H600" s="28" t="n">
        <x:f>SUMIFS('02c_AI_CSP_Normalized'!$N$2:$N$305,'02c_AI_CSP_Normalized'!$B$2:$B$305,B600,'02c_AI_CSP_Normalized'!$C$2:$C$305,C600,'02c_AI_CSP_Normalized'!$D$2:$D$305,D600,'02c_AI_CSP_Normalized'!$E$2:$E$305,E600)</x:f>
        <x:v>390.8920169077016</x:v>
      </x:c>
      <x:c r="I600" s="6" t="n">
        <x:f>SUMIFS('02b_CSP_Accelerator_Mix'!$H$2:$H$573,'02b_CSP_Accelerator_Mix'!$B$2:$B$573,B600,'02b_CSP_Accelerator_Mix'!$C$2:$C$573,E600,'02b_CSP_Accelerator_Mix'!$D$2:$D$573,D600,'02b_CSP_Accelerator_Mix'!$E$2:$E$573,F600)</x:f>
        <x:v>0.375</x:v>
      </x:c>
      <x:c r="J600" s="28" t="n">
        <x:f>H600*I600</x:f>
        <x:v>146.5845063403881</x:v>
      </x:c>
      <x:c r="K600" s="8" t="n">
        <x:f>IFERROR(INDEX('02x_Accelerator_Catalog'!$D$2:$D$11,MATCH(F600,'02x_Accelerator_Catalog'!$B$2:$B$11,0)),"")</x:f>
        <x:v>2.17</x:v>
      </x:c>
      <x:c r="L600" s="7" t="n">
        <x:f>IF(K600&gt;0,J600*1000/K600,"")</x:f>
        <x:v>67550.46375133091</x:v>
      </x:c>
      <x:c r="M600" s="5" t="inlineStr">
        <x:is>
          <x:t xml:space="preserve">legacy_company_gpu_mix_fallback</x:t>
        </x:is>
      </x:c>
      <x:c r="N600" s="5" t="inlineStr">
        <x:is>
          <x:t xml:space="preserve">Extensible long-format output: add a new accelerator row in 02b and map it in 02x_Accelerator_Catalog to extend this table.</x:t>
        </x:is>
      </x:c>
    </x:row>
    <x:row r="601">
      <x:c r="A601" s="5" t="str">
        <x:f>B601&amp;"|"&amp;C601&amp;"|"&amp;D601&amp;"|"&amp;E601&amp;"|"&amp;F601</x:f>
        <x:v>Bull|DeepSeek|2028|Legacy company envelope - DeepSeek|GB200/GB300 class</x:v>
      </x:c>
      <x:c r="B601" s="5" t="inlineStr">
        <x:is>
          <x:t xml:space="preserve">Bull</x:t>
        </x:is>
      </x:c>
      <x:c r="C601" s="5" t="inlineStr">
        <x:is>
          <x:t xml:space="preserve">DeepSeek</x:t>
        </x:is>
      </x:c>
      <x:c r="D601" s="5" t="n">
        <x:v>2028</x:v>
      </x:c>
      <x:c r="E601" s="5" t="inlineStr">
        <x:is>
          <x:t xml:space="preserve">Legacy company envelope - DeepSeek</x:t>
        </x:is>
      </x:c>
      <x:c r="F601" s="5" t="inlineStr">
        <x:is>
          <x:t xml:space="preserve">GB200/GB300 class</x:t>
        </x:is>
      </x:c>
      <x:c r="G601" s="5" t="str">
        <x:f>IFERROR(INDEX('02x_Accelerator_Catalog'!$C$2:$C$11,MATCH(F601,'02x_Accelerator_Catalog'!$B$2:$B$11,0)),"purpose_or_unbenchmarked")</x:f>
        <x:v>gb200_reference</x:v>
      </x:c>
      <x:c r="H601" s="28" t="n">
        <x:f>SUMIFS('02c_AI_CSP_Normalized'!$N$2:$N$305,'02c_AI_CSP_Normalized'!$B$2:$B$305,B601,'02c_AI_CSP_Normalized'!$C$2:$C$305,C601,'02c_AI_CSP_Normalized'!$D$2:$D$305,D601,'02c_AI_CSP_Normalized'!$E$2:$E$305,E601)</x:f>
        <x:v>390.8920169077016</x:v>
      </x:c>
      <x:c r="I601" s="6" t="n">
        <x:f>SUMIFS('02b_CSP_Accelerator_Mix'!$H$2:$H$573,'02b_CSP_Accelerator_Mix'!$B$2:$B$573,B601,'02b_CSP_Accelerator_Mix'!$C$2:$C$573,E601,'02b_CSP_Accelerator_Mix'!$D$2:$D$573,D601,'02b_CSP_Accelerator_Mix'!$E$2:$E$573,F601)</x:f>
        <x:v>0.3</x:v>
      </x:c>
      <x:c r="J601" s="28" t="n">
        <x:f>H601*I601</x:f>
        <x:v>117.26760507231047</x:v>
      </x:c>
      <x:c r="K601" s="8" t="n">
        <x:f>IFERROR(INDEX('02x_Accelerator_Catalog'!$D$2:$D$11,MATCH(F601,'02x_Accelerator_Catalog'!$B$2:$B$11,0)),"")</x:f>
        <x:v>2.1</x:v>
      </x:c>
      <x:c r="L601" s="7" t="n">
        <x:f>IF(K601&gt;0,J601*1000/K601,"")</x:f>
        <x:v>55841.716701100224</x:v>
      </x:c>
      <x:c r="M601" s="5" t="inlineStr">
        <x:is>
          <x:t xml:space="preserve">legacy_company_gpu_mix_fallback</x:t>
        </x:is>
      </x:c>
      <x:c r="N601" s="5" t="inlineStr">
        <x:is>
          <x:t xml:space="preserve">Extensible long-format output: add a new accelerator row in 02b and map it in 02x_Accelerator_Catalog to extend this table.</x:t>
        </x:is>
      </x:c>
    </x:row>
    <x:row r="602">
      <x:c r="A602" s="5" t="str">
        <x:f>B602&amp;"|"&amp;C602&amp;"|"&amp;D602&amp;"|"&amp;E602&amp;"|"&amp;F602</x:f>
        <x:v>Bull|DeepSeek|2028|Legacy company envelope - DeepSeek|H100/H200/A100 class</x:v>
      </x:c>
      <x:c r="B602" s="5" t="inlineStr">
        <x:is>
          <x:t xml:space="preserve">Bull</x:t>
        </x:is>
      </x:c>
      <x:c r="C602" s="5" t="inlineStr">
        <x:is>
          <x:t xml:space="preserve">DeepSeek</x:t>
        </x:is>
      </x:c>
      <x:c r="D602" s="5" t="n">
        <x:v>2028</x:v>
      </x:c>
      <x:c r="E602" s="5" t="inlineStr">
        <x:is>
          <x:t xml:space="preserve">Legacy company envelope - DeepSeek</x:t>
        </x:is>
      </x:c>
      <x:c r="F602" s="5" t="inlineStr">
        <x:is>
          <x:t xml:space="preserve">H100/H200/A100 class</x:t>
        </x:is>
      </x:c>
      <x:c r="G602" s="5" t="str">
        <x:f>IFERROR(INDEX('02x_Accelerator_Catalog'!$C$2:$C$11,MATCH(F602,'02x_Accelerator_Catalog'!$B$2:$B$11,0)),"purpose_or_unbenchmarked")</x:f>
        <x:v>h200_reference</x:v>
      </x:c>
      <x:c r="H602" s="28" t="n">
        <x:f>SUMIFS('02c_AI_CSP_Normalized'!$N$2:$N$305,'02c_AI_CSP_Normalized'!$B$2:$B$305,B602,'02c_AI_CSP_Normalized'!$C$2:$C$305,C602,'02c_AI_CSP_Normalized'!$D$2:$D$305,D602,'02c_AI_CSP_Normalized'!$E$2:$E$305,E602)</x:f>
        <x:v>390.8920169077016</x:v>
      </x:c>
      <x:c r="I602" s="6" t="n">
        <x:f>SUMIFS('02b_CSP_Accelerator_Mix'!$H$2:$H$573,'02b_CSP_Accelerator_Mix'!$B$2:$B$573,B602,'02b_CSP_Accelerator_Mix'!$C$2:$C$573,E602,'02b_CSP_Accelerator_Mix'!$D$2:$D$573,D602,'02b_CSP_Accelerator_Mix'!$E$2:$E$573,F602)</x:f>
        <x:v>0.325</x:v>
      </x:c>
      <x:c r="J602" s="28" t="n">
        <x:f>H602*I602</x:f>
        <x:v>127.03990549500303</x:v>
      </x:c>
      <x:c r="K602" s="8" t="n">
        <x:f>IFERROR(INDEX('02x_Accelerator_Catalog'!$D$2:$D$11,MATCH(F602,'02x_Accelerator_Catalog'!$B$2:$B$11,0)),"")</x:f>
        <x:v>1.73</x:v>
      </x:c>
      <x:c r="L602" s="7" t="n">
        <x:f>IF(K602&gt;0,J602*1000/K602,"")</x:f>
        <x:v>73433.47138439481</x:v>
      </x:c>
      <x:c r="M602" s="5" t="inlineStr">
        <x:is>
          <x:t xml:space="preserve">legacy_company_gpu_mix_fallback</x:t>
        </x:is>
      </x:c>
      <x:c r="N602" s="5" t="inlineStr">
        <x:is>
          <x:t xml:space="preserve">Extensible long-format output: add a new accelerator row in 02b and map it in 02x_Accelerator_Catalog to extend this table.</x:t>
        </x:is>
      </x:c>
    </x:row>
    <x:row r="603">
      <x:c r="A603" s="5" t="str">
        <x:f>B603&amp;"|"&amp;C603&amp;"|"&amp;D603&amp;"|"&amp;E603&amp;"|"&amp;F603</x:f>
        <x:v>Bull|DeepSeek|2029|Legacy company envelope - DeepSeek|B200/B300 class</x:v>
      </x:c>
      <x:c r="B603" s="5" t="inlineStr">
        <x:is>
          <x:t xml:space="preserve">Bull</x:t>
        </x:is>
      </x:c>
      <x:c r="C603" s="5" t="inlineStr">
        <x:is>
          <x:t xml:space="preserve">DeepSeek</x:t>
        </x:is>
      </x:c>
      <x:c r="D603" s="5" t="n">
        <x:v>2029</x:v>
      </x:c>
      <x:c r="E603" s="5" t="inlineStr">
        <x:is>
          <x:t xml:space="preserve">Legacy company envelope - DeepSeek</x:t>
        </x:is>
      </x:c>
      <x:c r="F603" s="5" t="inlineStr">
        <x:is>
          <x:t xml:space="preserve">B200/B300 class</x:t>
        </x:is>
      </x:c>
      <x:c r="G603" s="5" t="str">
        <x:f>IFERROR(INDEX('02x_Accelerator_Catalog'!$C$2:$C$11,MATCH(F603,'02x_Accelerator_Catalog'!$B$2:$B$11,0)),"purpose_or_unbenchmarked")</x:f>
        <x:v>b200_reference</x:v>
      </x:c>
      <x:c r="H603" s="28" t="n">
        <x:f>SUMIFS('02c_AI_CSP_Normalized'!$N$2:$N$305,'02c_AI_CSP_Normalized'!$B$2:$B$305,B603,'02c_AI_CSP_Normalized'!$C$2:$C$305,C603,'02c_AI_CSP_Normalized'!$D$2:$D$305,D603,'02c_AI_CSP_Normalized'!$E$2:$E$305,E603)</x:f>
        <x:v>599.8352940854877</x:v>
      </x:c>
      <x:c r="I603" s="6" t="n">
        <x:f>SUMIFS('02b_CSP_Accelerator_Mix'!$H$2:$H$573,'02b_CSP_Accelerator_Mix'!$B$2:$B$573,B603,'02b_CSP_Accelerator_Mix'!$C$2:$C$573,E603,'02b_CSP_Accelerator_Mix'!$D$2:$D$573,D603,'02b_CSP_Accelerator_Mix'!$E$2:$E$573,F603)</x:f>
        <x:v>0.362</x:v>
      </x:c>
      <x:c r="J603" s="28" t="n">
        <x:f>H603*I603</x:f>
        <x:v>217.14037645894655</x:v>
      </x:c>
      <x:c r="K603" s="8" t="n">
        <x:f>IFERROR(INDEX('02x_Accelerator_Catalog'!$D$2:$D$11,MATCH(F603,'02x_Accelerator_Catalog'!$B$2:$B$11,0)),"")</x:f>
        <x:v>2.17</x:v>
      </x:c>
      <x:c r="L603" s="7" t="n">
        <x:f>IF(K603&gt;0,J603*1000/K603,"")</x:f>
        <x:v>100064.68961241777</x:v>
      </x:c>
      <x:c r="M603" s="5" t="inlineStr">
        <x:is>
          <x:t xml:space="preserve">legacy_company_gpu_mix_fallback</x:t>
        </x:is>
      </x:c>
      <x:c r="N603" s="5" t="inlineStr">
        <x:is>
          <x:t xml:space="preserve">Extensible long-format output: add a new accelerator row in 02b and map it in 02x_Accelerator_Catalog to extend this table.</x:t>
        </x:is>
      </x:c>
    </x:row>
    <x:row r="604">
      <x:c r="A604" s="5" t="str">
        <x:f>B604&amp;"|"&amp;C604&amp;"|"&amp;D604&amp;"|"&amp;E604&amp;"|"&amp;F604</x:f>
        <x:v>Bull|DeepSeek|2029|Legacy company envelope - DeepSeek|GB200/GB300 class</x:v>
      </x:c>
      <x:c r="B604" s="5" t="inlineStr">
        <x:is>
          <x:t xml:space="preserve">Bull</x:t>
        </x:is>
      </x:c>
      <x:c r="C604" s="5" t="inlineStr">
        <x:is>
          <x:t xml:space="preserve">DeepSeek</x:t>
        </x:is>
      </x:c>
      <x:c r="D604" s="5" t="n">
        <x:v>2029</x:v>
      </x:c>
      <x:c r="E604" s="5" t="inlineStr">
        <x:is>
          <x:t xml:space="preserve">Legacy company envelope - DeepSeek</x:t>
        </x:is>
      </x:c>
      <x:c r="F604" s="5" t="inlineStr">
        <x:is>
          <x:t xml:space="preserve">GB200/GB300 class</x:t>
        </x:is>
      </x:c>
      <x:c r="G604" s="5" t="str">
        <x:f>IFERROR(INDEX('02x_Accelerator_Catalog'!$C$2:$C$11,MATCH(F604,'02x_Accelerator_Catalog'!$B$2:$B$11,0)),"purpose_or_unbenchmarked")</x:f>
        <x:v>gb200_reference</x:v>
      </x:c>
      <x:c r="H604" s="28" t="n">
        <x:f>SUMIFS('02c_AI_CSP_Normalized'!$N$2:$N$305,'02c_AI_CSP_Normalized'!$B$2:$B$305,B604,'02c_AI_CSP_Normalized'!$C$2:$C$305,C604,'02c_AI_CSP_Normalized'!$D$2:$D$305,D604,'02c_AI_CSP_Normalized'!$E$2:$E$305,E604)</x:f>
        <x:v>599.8352940854877</x:v>
      </x:c>
      <x:c r="I604" s="6" t="n">
        <x:f>SUMIFS('02b_CSP_Accelerator_Mix'!$H$2:$H$573,'02b_CSP_Accelerator_Mix'!$B$2:$B$573,B604,'02b_CSP_Accelerator_Mix'!$C$2:$C$573,E604,'02b_CSP_Accelerator_Mix'!$D$2:$D$573,D604,'02b_CSP_Accelerator_Mix'!$E$2:$E$573,F604)</x:f>
        <x:v>0.425</x:v>
      </x:c>
      <x:c r="J604" s="28" t="n">
        <x:f>H604*I604</x:f>
        <x:v>254.92999998633226</x:v>
      </x:c>
      <x:c r="K604" s="8" t="n">
        <x:f>IFERROR(INDEX('02x_Accelerator_Catalog'!$D$2:$D$11,MATCH(F604,'02x_Accelerator_Catalog'!$B$2:$B$11,0)),"")</x:f>
        <x:v>2.1</x:v>
      </x:c>
      <x:c r="L604" s="7" t="n">
        <x:f>IF(K604&gt;0,J604*1000/K604,"")</x:f>
        <x:v>121395.23808872965</x:v>
      </x:c>
      <x:c r="M604" s="5" t="inlineStr">
        <x:is>
          <x:t xml:space="preserve">legacy_company_gpu_mix_fallback</x:t>
        </x:is>
      </x:c>
      <x:c r="N604" s="5" t="inlineStr">
        <x:is>
          <x:t xml:space="preserve">Extensible long-format output: add a new accelerator row in 02b and map it in 02x_Accelerator_Catalog to extend this table.</x:t>
        </x:is>
      </x:c>
    </x:row>
    <x:row r="605">
      <x:c r="A605" s="5" t="str">
        <x:f>B605&amp;"|"&amp;C605&amp;"|"&amp;D605&amp;"|"&amp;E605&amp;"|"&amp;F605</x:f>
        <x:v>Bull|DeepSeek|2029|Legacy company envelope - DeepSeek|H100/H200/A100 class</x:v>
      </x:c>
      <x:c r="B605" s="5" t="inlineStr">
        <x:is>
          <x:t xml:space="preserve">Bull</x:t>
        </x:is>
      </x:c>
      <x:c r="C605" s="5" t="inlineStr">
        <x:is>
          <x:t xml:space="preserve">DeepSeek</x:t>
        </x:is>
      </x:c>
      <x:c r="D605" s="5" t="n">
        <x:v>2029</x:v>
      </x:c>
      <x:c r="E605" s="5" t="inlineStr">
        <x:is>
          <x:t xml:space="preserve">Legacy company envelope - DeepSeek</x:t>
        </x:is>
      </x:c>
      <x:c r="F605" s="5" t="inlineStr">
        <x:is>
          <x:t xml:space="preserve">H100/H200/A100 class</x:t>
        </x:is>
      </x:c>
      <x:c r="G605" s="5" t="str">
        <x:f>IFERROR(INDEX('02x_Accelerator_Catalog'!$C$2:$C$11,MATCH(F605,'02x_Accelerator_Catalog'!$B$2:$B$11,0)),"purpose_or_unbenchmarked")</x:f>
        <x:v>h200_reference</x:v>
      </x:c>
      <x:c r="H605" s="28" t="n">
        <x:f>SUMIFS('02c_AI_CSP_Normalized'!$N$2:$N$305,'02c_AI_CSP_Normalized'!$B$2:$B$305,B605,'02c_AI_CSP_Normalized'!$C$2:$C$305,C605,'02c_AI_CSP_Normalized'!$D$2:$D$305,D605,'02c_AI_CSP_Normalized'!$E$2:$E$305,E605)</x:f>
        <x:v>599.8352940854877</x:v>
      </x:c>
      <x:c r="I605" s="6" t="n">
        <x:f>SUMIFS('02b_CSP_Accelerator_Mix'!$H$2:$H$573,'02b_CSP_Accelerator_Mix'!$B$2:$B$573,B605,'02b_CSP_Accelerator_Mix'!$C$2:$C$573,E605,'02b_CSP_Accelerator_Mix'!$D$2:$D$573,D605,'02b_CSP_Accelerator_Mix'!$E$2:$E$573,F605)</x:f>
        <x:v>0.213</x:v>
      </x:c>
      <x:c r="J605" s="28" t="n">
        <x:f>H605*I605</x:f>
        <x:v>127.76491764020888</x:v>
      </x:c>
      <x:c r="K605" s="8" t="n">
        <x:f>IFERROR(INDEX('02x_Accelerator_Catalog'!$D$2:$D$11,MATCH(F605,'02x_Accelerator_Catalog'!$B$2:$B$11,0)),"")</x:f>
        <x:v>1.73</x:v>
      </x:c>
      <x:c r="L605" s="7" t="n">
        <x:f>IF(K605&gt;0,J605*1000/K605,"")</x:f>
        <x:v>73852.55354925369</x:v>
      </x:c>
      <x:c r="M605" s="5" t="inlineStr">
        <x:is>
          <x:t xml:space="preserve">legacy_company_gpu_mix_fallback</x:t>
        </x:is>
      </x:c>
      <x:c r="N605" s="5" t="inlineStr">
        <x:is>
          <x:t xml:space="preserve">Extensible long-format output: add a new accelerator row in 02b and map it in 02x_Accelerator_Catalog to extend this table.</x:t>
        </x:is>
      </x:c>
    </x:row>
    <x:row r="606">
      <x:c r="A606" s="5" t="str">
        <x:f>B606&amp;"|"&amp;C606&amp;"|"&amp;D606&amp;"|"&amp;E606&amp;"|"&amp;F606</x:f>
        <x:v>Bull|DeepSeek|2030|Legacy company envelope - DeepSeek|B200/B300 class</x:v>
      </x:c>
      <x:c r="B606" s="5" t="inlineStr">
        <x:is>
          <x:t xml:space="preserve">Bull</x:t>
        </x:is>
      </x:c>
      <x:c r="C606" s="5" t="inlineStr">
        <x:is>
          <x:t xml:space="preserve">DeepSeek</x:t>
        </x:is>
      </x:c>
      <x:c r="D606" s="5" t="n">
        <x:v>2030</x:v>
      </x:c>
      <x:c r="E606" s="5" t="inlineStr">
        <x:is>
          <x:t xml:space="preserve">Legacy company envelope - DeepSeek</x:t>
        </x:is>
      </x:c>
      <x:c r="F606" s="5" t="inlineStr">
        <x:is>
          <x:t xml:space="preserve">B200/B300 class</x:t>
        </x:is>
      </x:c>
      <x:c r="G606" s="5" t="str">
        <x:f>IFERROR(INDEX('02x_Accelerator_Catalog'!$C$2:$C$11,MATCH(F606,'02x_Accelerator_Catalog'!$B$2:$B$11,0)),"purpose_or_unbenchmarked")</x:f>
        <x:v>b200_reference</x:v>
      </x:c>
      <x:c r="H606" s="28" t="n">
        <x:f>SUMIFS('02c_AI_CSP_Normalized'!$N$2:$N$305,'02c_AI_CSP_Normalized'!$B$2:$B$305,B606,'02c_AI_CSP_Normalized'!$C$2:$C$305,C606,'02c_AI_CSP_Normalized'!$D$2:$D$305,D606,'02c_AI_CSP_Normalized'!$E$2:$E$305,E606)</x:f>
        <x:v>842.7483906677418</x:v>
      </x:c>
      <x:c r="I606" s="6" t="n">
        <x:f>SUMIFS('02b_CSP_Accelerator_Mix'!$H$2:$H$573,'02b_CSP_Accelerator_Mix'!$B$2:$B$573,B606,'02b_CSP_Accelerator_Mix'!$C$2:$C$573,E606,'02b_CSP_Accelerator_Mix'!$D$2:$D$573,D606,'02b_CSP_Accelerator_Mix'!$E$2:$E$573,F606)</x:f>
        <x:v>0.35</x:v>
      </x:c>
      <x:c r="J606" s="28" t="n">
        <x:f>H606*I606</x:f>
        <x:v>294.9619367337096</x:v>
      </x:c>
      <x:c r="K606" s="8" t="n">
        <x:f>IFERROR(INDEX('02x_Accelerator_Catalog'!$D$2:$D$11,MATCH(F606,'02x_Accelerator_Catalog'!$B$2:$B$11,0)),"")</x:f>
        <x:v>2.17</x:v>
      </x:c>
      <x:c r="L606" s="7" t="n">
        <x:f>IF(K606&gt;0,J606*1000/K606,"")</x:f>
        <x:v>135927.15978511964</x:v>
      </x:c>
      <x:c r="M606" s="5" t="inlineStr">
        <x:is>
          <x:t xml:space="preserve">legacy_company_gpu_mix_fallback</x:t>
        </x:is>
      </x:c>
      <x:c r="N606" s="5" t="inlineStr">
        <x:is>
          <x:t xml:space="preserve">Extensible long-format output: add a new accelerator row in 02b and map it in 02x_Accelerator_Catalog to extend this table.</x:t>
        </x:is>
      </x:c>
    </x:row>
    <x:row r="607">
      <x:c r="A607" s="5" t="str">
        <x:f>B607&amp;"|"&amp;C607&amp;"|"&amp;D607&amp;"|"&amp;E607&amp;"|"&amp;F607</x:f>
        <x:v>Bull|DeepSeek|2030|Legacy company envelope - DeepSeek|GB200/GB300 class</x:v>
      </x:c>
      <x:c r="B607" s="5" t="inlineStr">
        <x:is>
          <x:t xml:space="preserve">Bull</x:t>
        </x:is>
      </x:c>
      <x:c r="C607" s="5" t="inlineStr">
        <x:is>
          <x:t xml:space="preserve">DeepSeek</x:t>
        </x:is>
      </x:c>
      <x:c r="D607" s="5" t="n">
        <x:v>2030</x:v>
      </x:c>
      <x:c r="E607" s="5" t="inlineStr">
        <x:is>
          <x:t xml:space="preserve">Legacy company envelope - DeepSeek</x:t>
        </x:is>
      </x:c>
      <x:c r="F607" s="5" t="inlineStr">
        <x:is>
          <x:t xml:space="preserve">GB200/GB300 class</x:t>
        </x:is>
      </x:c>
      <x:c r="G607" s="5" t="str">
        <x:f>IFERROR(INDEX('02x_Accelerator_Catalog'!$C$2:$C$11,MATCH(F607,'02x_Accelerator_Catalog'!$B$2:$B$11,0)),"purpose_or_unbenchmarked")</x:f>
        <x:v>gb200_reference</x:v>
      </x:c>
      <x:c r="H607" s="28" t="n">
        <x:f>SUMIFS('02c_AI_CSP_Normalized'!$N$2:$N$305,'02c_AI_CSP_Normalized'!$B$2:$B$305,B607,'02c_AI_CSP_Normalized'!$C$2:$C$305,C607,'02c_AI_CSP_Normalized'!$D$2:$D$305,D607,'02c_AI_CSP_Normalized'!$E$2:$E$305,E607)</x:f>
        <x:v>842.7483906677418</x:v>
      </x:c>
      <x:c r="I607" s="6" t="n">
        <x:f>SUMIFS('02b_CSP_Accelerator_Mix'!$H$2:$H$573,'02b_CSP_Accelerator_Mix'!$B$2:$B$573,B607,'02b_CSP_Accelerator_Mix'!$C$2:$C$573,E607,'02b_CSP_Accelerator_Mix'!$D$2:$D$573,D607,'02b_CSP_Accelerator_Mix'!$E$2:$E$573,F607)</x:f>
        <x:v>0.55</x:v>
      </x:c>
      <x:c r="J607" s="28" t="n">
        <x:f>H607*I607</x:f>
        <x:v>463.511614867258</x:v>
      </x:c>
      <x:c r="K607" s="8" t="n">
        <x:f>IFERROR(INDEX('02x_Accelerator_Catalog'!$D$2:$D$11,MATCH(F607,'02x_Accelerator_Catalog'!$B$2:$B$11,0)),"")</x:f>
        <x:v>2.1</x:v>
      </x:c>
      <x:c r="L607" s="7" t="n">
        <x:f>IF(K607&gt;0,J607*1000/K607,"")</x:f>
        <x:v>220719.8166034562</x:v>
      </x:c>
      <x:c r="M607" s="5" t="inlineStr">
        <x:is>
          <x:t xml:space="preserve">legacy_company_gpu_mix_fallback</x:t>
        </x:is>
      </x:c>
      <x:c r="N607" s="5" t="inlineStr">
        <x:is>
          <x:t xml:space="preserve">Extensible long-format output: add a new accelerator row in 02b and map it in 02x_Accelerator_Catalog to extend this table.</x:t>
        </x:is>
      </x:c>
    </x:row>
    <x:row r="608">
      <x:c r="A608" s="5" t="str">
        <x:f>B608&amp;"|"&amp;C608&amp;"|"&amp;D608&amp;"|"&amp;E608&amp;"|"&amp;F608</x:f>
        <x:v>Bull|DeepSeek|2030|Legacy company envelope - DeepSeek|H100/H200/A100 class</x:v>
      </x:c>
      <x:c r="B608" s="5" t="inlineStr">
        <x:is>
          <x:t xml:space="preserve">Bull</x:t>
        </x:is>
      </x:c>
      <x:c r="C608" s="5" t="inlineStr">
        <x:is>
          <x:t xml:space="preserve">DeepSeek</x:t>
        </x:is>
      </x:c>
      <x:c r="D608" s="5" t="n">
        <x:v>2030</x:v>
      </x:c>
      <x:c r="E608" s="5" t="inlineStr">
        <x:is>
          <x:t xml:space="preserve">Legacy company envelope - DeepSeek</x:t>
        </x:is>
      </x:c>
      <x:c r="F608" s="5" t="inlineStr">
        <x:is>
          <x:t xml:space="preserve">H100/H200/A100 class</x:t>
        </x:is>
      </x:c>
      <x:c r="G608" s="5" t="str">
        <x:f>IFERROR(INDEX('02x_Accelerator_Catalog'!$C$2:$C$11,MATCH(F608,'02x_Accelerator_Catalog'!$B$2:$B$11,0)),"purpose_or_unbenchmarked")</x:f>
        <x:v>h200_reference</x:v>
      </x:c>
      <x:c r="H608" s="28" t="n">
        <x:f>SUMIFS('02c_AI_CSP_Normalized'!$N$2:$N$305,'02c_AI_CSP_Normalized'!$B$2:$B$305,B608,'02c_AI_CSP_Normalized'!$C$2:$C$305,C608,'02c_AI_CSP_Normalized'!$D$2:$D$305,D608,'02c_AI_CSP_Normalized'!$E$2:$E$305,E608)</x:f>
        <x:v>842.7483906677418</x:v>
      </x:c>
      <x:c r="I608" s="6" t="n">
        <x:f>SUMIFS('02b_CSP_Accelerator_Mix'!$H$2:$H$573,'02b_CSP_Accelerator_Mix'!$B$2:$B$573,B608,'02b_CSP_Accelerator_Mix'!$C$2:$C$573,E608,'02b_CSP_Accelerator_Mix'!$D$2:$D$573,D608,'02b_CSP_Accelerator_Mix'!$E$2:$E$573,F608)</x:f>
        <x:v>0.1</x:v>
      </x:c>
      <x:c r="J608" s="28" t="n">
        <x:f>H608*I608</x:f>
        <x:v>84.27483906677418</x:v>
      </x:c>
      <x:c r="K608" s="8" t="n">
        <x:f>IFERROR(INDEX('02x_Accelerator_Catalog'!$D$2:$D$11,MATCH(F608,'02x_Accelerator_Catalog'!$B$2:$B$11,0)),"")</x:f>
        <x:v>1.73</x:v>
      </x:c>
      <x:c r="L608" s="7" t="n">
        <x:f>IF(K608&gt;0,J608*1000/K608,"")</x:f>
        <x:v>48713.779807383915</x:v>
      </x:c>
      <x:c r="M608" s="5" t="inlineStr">
        <x:is>
          <x:t xml:space="preserve">legacy_company_gpu_mix_fallback</x:t>
        </x:is>
      </x:c>
      <x:c r="N608" s="5" t="inlineStr">
        <x:is>
          <x:t xml:space="preserve">Extensible long-format output: add a new accelerator row in 02b and map it in 02x_Accelerator_Catalog to extend this table.</x:t>
        </x:is>
      </x:c>
    </x:row>
    <x:row r="609">
      <x:c r="A609" s="5" t="str">
        <x:f>B609&amp;"|"&amp;C609&amp;"|"&amp;D609&amp;"|"&amp;E609&amp;"|"&amp;F609</x:f>
        <x:v>Bull|Tencent|2026|Legacy company envelope - Tencent|B200/B300 class</x:v>
      </x:c>
      <x:c r="B609" s="5" t="inlineStr">
        <x:is>
          <x:t xml:space="preserve">Bull</x:t>
        </x:is>
      </x:c>
      <x:c r="C609" s="5" t="inlineStr">
        <x:is>
          <x:t xml:space="preserve">Tencent</x:t>
        </x:is>
      </x:c>
      <x:c r="D609" s="5" t="n">
        <x:v>2026</x:v>
      </x:c>
      <x:c r="E609" s="5" t="inlineStr">
        <x:is>
          <x:t xml:space="preserve">Legacy company envelope - Tencent</x:t>
        </x:is>
      </x:c>
      <x:c r="F609" s="5" t="inlineStr">
        <x:is>
          <x:t xml:space="preserve">B200/B300 class</x:t>
        </x:is>
      </x:c>
      <x:c r="G609" s="5" t="str">
        <x:f>IFERROR(INDEX('02x_Accelerator_Catalog'!$C$2:$C$11,MATCH(F609,'02x_Accelerator_Catalog'!$B$2:$B$11,0)),"purpose_or_unbenchmarked")</x:f>
        <x:v>b200_reference</x:v>
      </x:c>
      <x:c r="H609" s="28" t="n">
        <x:f>SUMIFS('02c_AI_CSP_Normalized'!$N$2:$N$305,'02c_AI_CSP_Normalized'!$B$2:$B$305,B609,'02c_AI_CSP_Normalized'!$C$2:$C$305,C609,'02c_AI_CSP_Normalized'!$D$2:$D$305,D609,'02c_AI_CSP_Normalized'!$E$2:$E$305,E609)</x:f>
        <x:v>209.96585543414633</x:v>
      </x:c>
      <x:c r="I609" s="6" t="n">
        <x:f>SUMIFS('02b_CSP_Accelerator_Mix'!$H$2:$H$573,'02b_CSP_Accelerator_Mix'!$B$2:$B$573,B609,'02b_CSP_Accelerator_Mix'!$C$2:$C$573,E609,'02b_CSP_Accelerator_Mix'!$D$2:$D$573,D609,'02b_CSP_Accelerator_Mix'!$E$2:$E$573,F609)</x:f>
        <x:v>0.4</x:v>
      </x:c>
      <x:c r="J609" s="28" t="n">
        <x:f>H609*I609</x:f>
        <x:v>83.98634217365854</x:v>
      </x:c>
      <x:c r="K609" s="8" t="n">
        <x:f>IFERROR(INDEX('02x_Accelerator_Catalog'!$D$2:$D$11,MATCH(F609,'02x_Accelerator_Catalog'!$B$2:$B$11,0)),"")</x:f>
        <x:v>2.17</x:v>
      </x:c>
      <x:c r="L609" s="7" t="n">
        <x:f>IF(K609&gt;0,J609*1000/K609,"")</x:f>
        <x:v>38703.38349016523</x:v>
      </x:c>
      <x:c r="M609" s="5" t="inlineStr">
        <x:is>
          <x:t xml:space="preserve">legacy_company_gpu_mix_fallback</x:t>
        </x:is>
      </x:c>
      <x:c r="N609" s="5" t="inlineStr">
        <x:is>
          <x:t xml:space="preserve">Extensible long-format output: add a new accelerator row in 02b and map it in 02x_Accelerator_Catalog to extend this table.</x:t>
        </x:is>
      </x:c>
    </x:row>
    <x:row r="610">
      <x:c r="A610" s="5" t="str">
        <x:f>B610&amp;"|"&amp;C610&amp;"|"&amp;D610&amp;"|"&amp;E610&amp;"|"&amp;F610</x:f>
        <x:v>Bull|Tencent|2026|Legacy company envelope - Tencent|GB200/GB300 class</x:v>
      </x:c>
      <x:c r="B610" s="5" t="inlineStr">
        <x:is>
          <x:t xml:space="preserve">Bull</x:t>
        </x:is>
      </x:c>
      <x:c r="C610" s="5" t="inlineStr">
        <x:is>
          <x:t xml:space="preserve">Tencent</x:t>
        </x:is>
      </x:c>
      <x:c r="D610" s="5" t="n">
        <x:v>2026</x:v>
      </x:c>
      <x:c r="E610" s="5" t="inlineStr">
        <x:is>
          <x:t xml:space="preserve">Legacy company envelope - Tencent</x:t>
        </x:is>
      </x:c>
      <x:c r="F610" s="5" t="inlineStr">
        <x:is>
          <x:t xml:space="preserve">GB200/GB300 class</x:t>
        </x:is>
      </x:c>
      <x:c r="G610" s="5" t="str">
        <x:f>IFERROR(INDEX('02x_Accelerator_Catalog'!$C$2:$C$11,MATCH(F610,'02x_Accelerator_Catalog'!$B$2:$B$11,0)),"purpose_or_unbenchmarked")</x:f>
        <x:v>gb200_reference</x:v>
      </x:c>
      <x:c r="H610" s="28" t="n">
        <x:f>SUMIFS('02c_AI_CSP_Normalized'!$N$2:$N$305,'02c_AI_CSP_Normalized'!$B$2:$B$305,B610,'02c_AI_CSP_Normalized'!$C$2:$C$305,C610,'02c_AI_CSP_Normalized'!$D$2:$D$305,D610,'02c_AI_CSP_Normalized'!$E$2:$E$305,E610)</x:f>
        <x:v>209.96585543414633</x:v>
      </x:c>
      <x:c r="I610" s="6" t="n">
        <x:f>SUMIFS('02b_CSP_Accelerator_Mix'!$H$2:$H$573,'02b_CSP_Accelerator_Mix'!$B$2:$B$573,B610,'02b_CSP_Accelerator_Mix'!$C$2:$C$573,E610,'02b_CSP_Accelerator_Mix'!$D$2:$D$573,D610,'02b_CSP_Accelerator_Mix'!$E$2:$E$573,F610)</x:f>
        <x:v>0.05</x:v>
      </x:c>
      <x:c r="J610" s="28" t="n">
        <x:f>H610*I610</x:f>
        <x:v>10.498292771707318</x:v>
      </x:c>
      <x:c r="K610" s="8" t="n">
        <x:f>IFERROR(INDEX('02x_Accelerator_Catalog'!$D$2:$D$11,MATCH(F610,'02x_Accelerator_Catalog'!$B$2:$B$11,0)),"")</x:f>
        <x:v>2.1</x:v>
      </x:c>
      <x:c r="L610" s="7" t="n">
        <x:f>IF(K610&gt;0,J610*1000/K610,"")</x:f>
        <x:v>4999.187034146342</x:v>
      </x:c>
      <x:c r="M610" s="5" t="inlineStr">
        <x:is>
          <x:t xml:space="preserve">legacy_company_gpu_mix_fallback</x:t>
        </x:is>
      </x:c>
      <x:c r="N610" s="5" t="inlineStr">
        <x:is>
          <x:t xml:space="preserve">Extensible long-format output: add a new accelerator row in 02b and map it in 02x_Accelerator_Catalog to extend this table.</x:t>
        </x:is>
      </x:c>
    </x:row>
    <x:row r="611">
      <x:c r="A611" s="5" t="str">
        <x:f>B611&amp;"|"&amp;C611&amp;"|"&amp;D611&amp;"|"&amp;E611&amp;"|"&amp;F611</x:f>
        <x:v>Bull|Tencent|2026|Legacy company envelope - Tencent|H100/H200/A100 class</x:v>
      </x:c>
      <x:c r="B611" s="5" t="inlineStr">
        <x:is>
          <x:t xml:space="preserve">Bull</x:t>
        </x:is>
      </x:c>
      <x:c r="C611" s="5" t="inlineStr">
        <x:is>
          <x:t xml:space="preserve">Tencent</x:t>
        </x:is>
      </x:c>
      <x:c r="D611" s="5" t="n">
        <x:v>2026</x:v>
      </x:c>
      <x:c r="E611" s="5" t="inlineStr">
        <x:is>
          <x:t xml:space="preserve">Legacy company envelope - Tencent</x:t>
        </x:is>
      </x:c>
      <x:c r="F611" s="5" t="inlineStr">
        <x:is>
          <x:t xml:space="preserve">H100/H200/A100 class</x:t>
        </x:is>
      </x:c>
      <x:c r="G611" s="5" t="str">
        <x:f>IFERROR(INDEX('02x_Accelerator_Catalog'!$C$2:$C$11,MATCH(F611,'02x_Accelerator_Catalog'!$B$2:$B$11,0)),"purpose_or_unbenchmarked")</x:f>
        <x:v>h200_reference</x:v>
      </x:c>
      <x:c r="H611" s="28" t="n">
        <x:f>SUMIFS('02c_AI_CSP_Normalized'!$N$2:$N$305,'02c_AI_CSP_Normalized'!$B$2:$B$305,B611,'02c_AI_CSP_Normalized'!$C$2:$C$305,C611,'02c_AI_CSP_Normalized'!$D$2:$D$305,D611,'02c_AI_CSP_Normalized'!$E$2:$E$305,E611)</x:f>
        <x:v>209.96585543414633</x:v>
      </x:c>
      <x:c r="I611" s="6" t="n">
        <x:f>SUMIFS('02b_CSP_Accelerator_Mix'!$H$2:$H$573,'02b_CSP_Accelerator_Mix'!$B$2:$B$573,B611,'02b_CSP_Accelerator_Mix'!$C$2:$C$573,E611,'02b_CSP_Accelerator_Mix'!$D$2:$D$573,D611,'02b_CSP_Accelerator_Mix'!$E$2:$E$573,F611)</x:f>
        <x:v>0.55</x:v>
      </x:c>
      <x:c r="J611" s="28" t="n">
        <x:f>H611*I611</x:f>
        <x:v>115.4812204887805</x:v>
      </x:c>
      <x:c r="K611" s="8" t="n">
        <x:f>IFERROR(INDEX('02x_Accelerator_Catalog'!$D$2:$D$11,MATCH(F611,'02x_Accelerator_Catalog'!$B$2:$B$11,0)),"")</x:f>
        <x:v>1.73</x:v>
      </x:c>
      <x:c r="L611" s="7" t="n">
        <x:f>IF(K611&gt;0,J611*1000/K611,"")</x:f>
        <x:v>66752.15057154943</x:v>
      </x:c>
      <x:c r="M611" s="5" t="inlineStr">
        <x:is>
          <x:t xml:space="preserve">legacy_company_gpu_mix_fallback</x:t>
        </x:is>
      </x:c>
      <x:c r="N611" s="5" t="inlineStr">
        <x:is>
          <x:t xml:space="preserve">Extensible long-format output: add a new accelerator row in 02b and map it in 02x_Accelerator_Catalog to extend this table.</x:t>
        </x:is>
      </x:c>
    </x:row>
    <x:row r="612">
      <x:c r="A612" s="5" t="str">
        <x:f>B612&amp;"|"&amp;C612&amp;"|"&amp;D612&amp;"|"&amp;E612&amp;"|"&amp;F612</x:f>
        <x:v>Bull|Tencent|2027|Legacy company envelope - Tencent|B200/B300 class</x:v>
      </x:c>
      <x:c r="B612" s="5" t="inlineStr">
        <x:is>
          <x:t xml:space="preserve">Bull</x:t>
        </x:is>
      </x:c>
      <x:c r="C612" s="5" t="inlineStr">
        <x:is>
          <x:t xml:space="preserve">Tencent</x:t>
        </x:is>
      </x:c>
      <x:c r="D612" s="5" t="n">
        <x:v>2027</x:v>
      </x:c>
      <x:c r="E612" s="5" t="inlineStr">
        <x:is>
          <x:t xml:space="preserve">Legacy company envelope - Tencent</x:t>
        </x:is>
      </x:c>
      <x:c r="F612" s="5" t="inlineStr">
        <x:is>
          <x:t xml:space="preserve">B200/B300 class</x:t>
        </x:is>
      </x:c>
      <x:c r="G612" s="5" t="str">
        <x:f>IFERROR(INDEX('02x_Accelerator_Catalog'!$C$2:$C$11,MATCH(F612,'02x_Accelerator_Catalog'!$B$2:$B$11,0)),"purpose_or_unbenchmarked")</x:f>
        <x:v>b200_reference</x:v>
      </x:c>
      <x:c r="H612" s="28" t="n">
        <x:f>SUMIFS('02c_AI_CSP_Normalized'!$N$2:$N$305,'02c_AI_CSP_Normalized'!$B$2:$B$305,B612,'02c_AI_CSP_Normalized'!$C$2:$C$305,C612,'02c_AI_CSP_Normalized'!$D$2:$D$305,D612,'02c_AI_CSP_Normalized'!$E$2:$E$305,E612)</x:f>
        <x:v>490.7648819168779</x:v>
      </x:c>
      <x:c r="I612" s="6" t="n">
        <x:f>SUMIFS('02b_CSP_Accelerator_Mix'!$H$2:$H$573,'02b_CSP_Accelerator_Mix'!$B$2:$B$573,B612,'02b_CSP_Accelerator_Mix'!$C$2:$C$573,E612,'02b_CSP_Accelerator_Mix'!$D$2:$D$573,D612,'02b_CSP_Accelerator_Mix'!$E$2:$E$573,F612)</x:f>
        <x:v>0.388</x:v>
      </x:c>
      <x:c r="J612" s="28" t="n">
        <x:f>H612*I612</x:f>
        <x:v>190.41677418374863</x:v>
      </x:c>
      <x:c r="K612" s="8" t="n">
        <x:f>IFERROR(INDEX('02x_Accelerator_Catalog'!$D$2:$D$11,MATCH(F612,'02x_Accelerator_Catalog'!$B$2:$B$11,0)),"")</x:f>
        <x:v>2.17</x:v>
      </x:c>
      <x:c r="L612" s="7" t="n">
        <x:f>IF(K612&gt;0,J612*1000/K612,"")</x:f>
        <x:v>87749.66552246481</x:v>
      </x:c>
      <x:c r="M612" s="5" t="inlineStr">
        <x:is>
          <x:t xml:space="preserve">legacy_company_gpu_mix_fallback</x:t>
        </x:is>
      </x:c>
      <x:c r="N612" s="5" t="inlineStr">
        <x:is>
          <x:t xml:space="preserve">Extensible long-format output: add a new accelerator row in 02b and map it in 02x_Accelerator_Catalog to extend this table.</x:t>
        </x:is>
      </x:c>
    </x:row>
    <x:row r="613">
      <x:c r="A613" s="5" t="str">
        <x:f>B613&amp;"|"&amp;C613&amp;"|"&amp;D613&amp;"|"&amp;E613&amp;"|"&amp;F613</x:f>
        <x:v>Bull|Tencent|2027|Legacy company envelope - Tencent|GB200/GB300 class</x:v>
      </x:c>
      <x:c r="B613" s="5" t="inlineStr">
        <x:is>
          <x:t xml:space="preserve">Bull</x:t>
        </x:is>
      </x:c>
      <x:c r="C613" s="5" t="inlineStr">
        <x:is>
          <x:t xml:space="preserve">Tencent</x:t>
        </x:is>
      </x:c>
      <x:c r="D613" s="5" t="n">
        <x:v>2027</x:v>
      </x:c>
      <x:c r="E613" s="5" t="inlineStr">
        <x:is>
          <x:t xml:space="preserve">Legacy company envelope - Tencent</x:t>
        </x:is>
      </x:c>
      <x:c r="F613" s="5" t="inlineStr">
        <x:is>
          <x:t xml:space="preserve">GB200/GB300 class</x:t>
        </x:is>
      </x:c>
      <x:c r="G613" s="5" t="str">
        <x:f>IFERROR(INDEX('02x_Accelerator_Catalog'!$C$2:$C$11,MATCH(F613,'02x_Accelerator_Catalog'!$B$2:$B$11,0)),"purpose_or_unbenchmarked")</x:f>
        <x:v>gb200_reference</x:v>
      </x:c>
      <x:c r="H613" s="28" t="n">
        <x:f>SUMIFS('02c_AI_CSP_Normalized'!$N$2:$N$305,'02c_AI_CSP_Normalized'!$B$2:$B$305,B613,'02c_AI_CSP_Normalized'!$C$2:$C$305,C613,'02c_AI_CSP_Normalized'!$D$2:$D$305,D613,'02c_AI_CSP_Normalized'!$E$2:$E$305,E613)</x:f>
        <x:v>490.7648819168779</x:v>
      </x:c>
      <x:c r="I613" s="6" t="n">
        <x:f>SUMIFS('02b_CSP_Accelerator_Mix'!$H$2:$H$573,'02b_CSP_Accelerator_Mix'!$B$2:$B$573,B613,'02b_CSP_Accelerator_Mix'!$C$2:$C$573,E613,'02b_CSP_Accelerator_Mix'!$D$2:$D$573,D613,'02b_CSP_Accelerator_Mix'!$E$2:$E$573,F613)</x:f>
        <x:v>0.174</x:v>
      </x:c>
      <x:c r="J613" s="28" t="n">
        <x:f>H613*I613</x:f>
        <x:v>85.39308945353676</x:v>
      </x:c>
      <x:c r="K613" s="8" t="n">
        <x:f>IFERROR(INDEX('02x_Accelerator_Catalog'!$D$2:$D$11,MATCH(F613,'02x_Accelerator_Catalog'!$B$2:$B$11,0)),"")</x:f>
        <x:v>2.1</x:v>
      </x:c>
      <x:c r="L613" s="7" t="n">
        <x:f>IF(K613&gt;0,J613*1000/K613,"")</x:f>
        <x:v>40663.3759302556</x:v>
      </x:c>
      <x:c r="M613" s="5" t="inlineStr">
        <x:is>
          <x:t xml:space="preserve">legacy_company_gpu_mix_fallback</x:t>
        </x:is>
      </x:c>
      <x:c r="N613" s="5" t="inlineStr">
        <x:is>
          <x:t xml:space="preserve">Extensible long-format output: add a new accelerator row in 02b and map it in 02x_Accelerator_Catalog to extend this table.</x:t>
        </x:is>
      </x:c>
    </x:row>
    <x:row r="614">
      <x:c r="A614" s="5" t="str">
        <x:f>B614&amp;"|"&amp;C614&amp;"|"&amp;D614&amp;"|"&amp;E614&amp;"|"&amp;F614</x:f>
        <x:v>Bull|Tencent|2027|Legacy company envelope - Tencent|H100/H200/A100 class</x:v>
      </x:c>
      <x:c r="B614" s="5" t="inlineStr">
        <x:is>
          <x:t xml:space="preserve">Bull</x:t>
        </x:is>
      </x:c>
      <x:c r="C614" s="5" t="inlineStr">
        <x:is>
          <x:t xml:space="preserve">Tencent</x:t>
        </x:is>
      </x:c>
      <x:c r="D614" s="5" t="n">
        <x:v>2027</x:v>
      </x:c>
      <x:c r="E614" s="5" t="inlineStr">
        <x:is>
          <x:t xml:space="preserve">Legacy company envelope - Tencent</x:t>
        </x:is>
      </x:c>
      <x:c r="F614" s="5" t="inlineStr">
        <x:is>
          <x:t xml:space="preserve">H100/H200/A100 class</x:t>
        </x:is>
      </x:c>
      <x:c r="G614" s="5" t="str">
        <x:f>IFERROR(INDEX('02x_Accelerator_Catalog'!$C$2:$C$11,MATCH(F614,'02x_Accelerator_Catalog'!$B$2:$B$11,0)),"purpose_or_unbenchmarked")</x:f>
        <x:v>h200_reference</x:v>
      </x:c>
      <x:c r="H614" s="28" t="n">
        <x:f>SUMIFS('02c_AI_CSP_Normalized'!$N$2:$N$305,'02c_AI_CSP_Normalized'!$B$2:$B$305,B614,'02c_AI_CSP_Normalized'!$C$2:$C$305,C614,'02c_AI_CSP_Normalized'!$D$2:$D$305,D614,'02c_AI_CSP_Normalized'!$E$2:$E$305,E614)</x:f>
        <x:v>490.7648819168779</x:v>
      </x:c>
      <x:c r="I614" s="6" t="n">
        <x:f>SUMIFS('02b_CSP_Accelerator_Mix'!$H$2:$H$573,'02b_CSP_Accelerator_Mix'!$B$2:$B$573,B614,'02b_CSP_Accelerator_Mix'!$C$2:$C$573,E614,'02b_CSP_Accelerator_Mix'!$D$2:$D$573,D614,'02b_CSP_Accelerator_Mix'!$E$2:$E$573,F614)</x:f>
        <x:v>0.438</x:v>
      </x:c>
      <x:c r="J614" s="28" t="n">
        <x:f>H614*I614</x:f>
        <x:v>214.95501827959254</x:v>
      </x:c>
      <x:c r="K614" s="8" t="n">
        <x:f>IFERROR(INDEX('02x_Accelerator_Catalog'!$D$2:$D$11,MATCH(F614,'02x_Accelerator_Catalog'!$B$2:$B$11,0)),"")</x:f>
        <x:v>1.73</x:v>
      </x:c>
      <x:c r="L614" s="7" t="n">
        <x:f>IF(K614&gt;0,J614*1000/K614,"")</x:f>
        <x:v>124251.45565294367</x:v>
      </x:c>
      <x:c r="M614" s="5" t="inlineStr">
        <x:is>
          <x:t xml:space="preserve">legacy_company_gpu_mix_fallback</x:t>
        </x:is>
      </x:c>
      <x:c r="N614" s="5" t="inlineStr">
        <x:is>
          <x:t xml:space="preserve">Extensible long-format output: add a new accelerator row in 02b and map it in 02x_Accelerator_Catalog to extend this table.</x:t>
        </x:is>
      </x:c>
    </x:row>
    <x:row r="615">
      <x:c r="A615" s="5" t="str">
        <x:f>B615&amp;"|"&amp;C615&amp;"|"&amp;D615&amp;"|"&amp;E615&amp;"|"&amp;F615</x:f>
        <x:v>Bull|Tencent|2028|Legacy company envelope - Tencent|B200/B300 class</x:v>
      </x:c>
      <x:c r="B615" s="5" t="inlineStr">
        <x:is>
          <x:t xml:space="preserve">Bull</x:t>
        </x:is>
      </x:c>
      <x:c r="C615" s="5" t="inlineStr">
        <x:is>
          <x:t xml:space="preserve">Tencent</x:t>
        </x:is>
      </x:c>
      <x:c r="D615" s="5" t="n">
        <x:v>2028</x:v>
      </x:c>
      <x:c r="E615" s="5" t="inlineStr">
        <x:is>
          <x:t xml:space="preserve">Legacy company envelope - Tencent</x:t>
        </x:is>
      </x:c>
      <x:c r="F615" s="5" t="inlineStr">
        <x:is>
          <x:t xml:space="preserve">B200/B300 class</x:t>
        </x:is>
      </x:c>
      <x:c r="G615" s="5" t="str">
        <x:f>IFERROR(INDEX('02x_Accelerator_Catalog'!$C$2:$C$11,MATCH(F615,'02x_Accelerator_Catalog'!$B$2:$B$11,0)),"purpose_or_unbenchmarked")</x:f>
        <x:v>b200_reference</x:v>
      </x:c>
      <x:c r="H615" s="28" t="n">
        <x:f>SUMIFS('02c_AI_CSP_Normalized'!$N$2:$N$305,'02c_AI_CSP_Normalized'!$B$2:$B$305,B615,'02c_AI_CSP_Normalized'!$C$2:$C$305,C615,'02c_AI_CSP_Normalized'!$D$2:$D$305,D615,'02c_AI_CSP_Normalized'!$E$2:$E$305,E615)</x:f>
        <x:v>830.1556134131708</x:v>
      </x:c>
      <x:c r="I615" s="6" t="n">
        <x:f>SUMIFS('02b_CSP_Accelerator_Mix'!$H$2:$H$573,'02b_CSP_Accelerator_Mix'!$B$2:$B$573,B615,'02b_CSP_Accelerator_Mix'!$C$2:$C$573,E615,'02b_CSP_Accelerator_Mix'!$D$2:$D$573,D615,'02b_CSP_Accelerator_Mix'!$E$2:$E$573,F615)</x:f>
        <x:v>0.375</x:v>
      </x:c>
      <x:c r="J615" s="28" t="n">
        <x:f>H615*I615</x:f>
        <x:v>311.3083550299391</x:v>
      </x:c>
      <x:c r="K615" s="8" t="n">
        <x:f>IFERROR(INDEX('02x_Accelerator_Catalog'!$D$2:$D$11,MATCH(F615,'02x_Accelerator_Catalog'!$B$2:$B$11,0)),"")</x:f>
        <x:v>2.17</x:v>
      </x:c>
      <x:c r="L615" s="7" t="n">
        <x:f>IF(K615&gt;0,J615*1000/K615,"")</x:f>
        <x:v>143460.07144236824</x:v>
      </x:c>
      <x:c r="M615" s="5" t="inlineStr">
        <x:is>
          <x:t xml:space="preserve">legacy_company_gpu_mix_fallback</x:t>
        </x:is>
      </x:c>
      <x:c r="N615" s="5" t="inlineStr">
        <x:is>
          <x:t xml:space="preserve">Extensible long-format output: add a new accelerator row in 02b and map it in 02x_Accelerator_Catalog to extend this table.</x:t>
        </x:is>
      </x:c>
    </x:row>
    <x:row r="616">
      <x:c r="A616" s="5" t="str">
        <x:f>B616&amp;"|"&amp;C616&amp;"|"&amp;D616&amp;"|"&amp;E616&amp;"|"&amp;F616</x:f>
        <x:v>Bull|Tencent|2028|Legacy company envelope - Tencent|GB200/GB300 class</x:v>
      </x:c>
      <x:c r="B616" s="5" t="inlineStr">
        <x:is>
          <x:t xml:space="preserve">Bull</x:t>
        </x:is>
      </x:c>
      <x:c r="C616" s="5" t="inlineStr">
        <x:is>
          <x:t xml:space="preserve">Tencent</x:t>
        </x:is>
      </x:c>
      <x:c r="D616" s="5" t="n">
        <x:v>2028</x:v>
      </x:c>
      <x:c r="E616" s="5" t="inlineStr">
        <x:is>
          <x:t xml:space="preserve">Legacy company envelope - Tencent</x:t>
        </x:is>
      </x:c>
      <x:c r="F616" s="5" t="inlineStr">
        <x:is>
          <x:t xml:space="preserve">GB200/GB300 class</x:t>
        </x:is>
      </x:c>
      <x:c r="G616" s="5" t="str">
        <x:f>IFERROR(INDEX('02x_Accelerator_Catalog'!$C$2:$C$11,MATCH(F616,'02x_Accelerator_Catalog'!$B$2:$B$11,0)),"purpose_or_unbenchmarked")</x:f>
        <x:v>gb200_reference</x:v>
      </x:c>
      <x:c r="H616" s="28" t="n">
        <x:f>SUMIFS('02c_AI_CSP_Normalized'!$N$2:$N$305,'02c_AI_CSP_Normalized'!$B$2:$B$305,B616,'02c_AI_CSP_Normalized'!$C$2:$C$305,C616,'02c_AI_CSP_Normalized'!$D$2:$D$305,D616,'02c_AI_CSP_Normalized'!$E$2:$E$305,E616)</x:f>
        <x:v>830.1556134131708</x:v>
      </x:c>
      <x:c r="I616" s="6" t="n">
        <x:f>SUMIFS('02b_CSP_Accelerator_Mix'!$H$2:$H$573,'02b_CSP_Accelerator_Mix'!$B$2:$B$573,B616,'02b_CSP_Accelerator_Mix'!$C$2:$C$573,E616,'02b_CSP_Accelerator_Mix'!$D$2:$D$573,D616,'02b_CSP_Accelerator_Mix'!$E$2:$E$573,F616)</x:f>
        <x:v>0.3</x:v>
      </x:c>
      <x:c r="J616" s="28" t="n">
        <x:f>H616*I616</x:f>
        <x:v>249.04668402395123</x:v>
      </x:c>
      <x:c r="K616" s="8" t="n">
        <x:f>IFERROR(INDEX('02x_Accelerator_Catalog'!$D$2:$D$11,MATCH(F616,'02x_Accelerator_Catalog'!$B$2:$B$11,0)),"")</x:f>
        <x:v>2.1</x:v>
      </x:c>
      <x:c r="L616" s="7" t="n">
        <x:f>IF(K616&gt;0,J616*1000/K616,"")</x:f>
        <x:v>118593.6590590244</x:v>
      </x:c>
      <x:c r="M616" s="5" t="inlineStr">
        <x:is>
          <x:t xml:space="preserve">legacy_company_gpu_mix_fallback</x:t>
        </x:is>
      </x:c>
      <x:c r="N616" s="5" t="inlineStr">
        <x:is>
          <x:t xml:space="preserve">Extensible long-format output: add a new accelerator row in 02b and map it in 02x_Accelerator_Catalog to extend this table.</x:t>
        </x:is>
      </x:c>
    </x:row>
    <x:row r="617">
      <x:c r="A617" s="5" t="str">
        <x:f>B617&amp;"|"&amp;C617&amp;"|"&amp;D617&amp;"|"&amp;E617&amp;"|"&amp;F617</x:f>
        <x:v>Bull|Tencent|2028|Legacy company envelope - Tencent|H100/H200/A100 class</x:v>
      </x:c>
      <x:c r="B617" s="5" t="inlineStr">
        <x:is>
          <x:t xml:space="preserve">Bull</x:t>
        </x:is>
      </x:c>
      <x:c r="C617" s="5" t="inlineStr">
        <x:is>
          <x:t xml:space="preserve">Tencent</x:t>
        </x:is>
      </x:c>
      <x:c r="D617" s="5" t="n">
        <x:v>2028</x:v>
      </x:c>
      <x:c r="E617" s="5" t="inlineStr">
        <x:is>
          <x:t xml:space="preserve">Legacy company envelope - Tencent</x:t>
        </x:is>
      </x:c>
      <x:c r="F617" s="5" t="inlineStr">
        <x:is>
          <x:t xml:space="preserve">H100/H200/A100 class</x:t>
        </x:is>
      </x:c>
      <x:c r="G617" s="5" t="str">
        <x:f>IFERROR(INDEX('02x_Accelerator_Catalog'!$C$2:$C$11,MATCH(F617,'02x_Accelerator_Catalog'!$B$2:$B$11,0)),"purpose_or_unbenchmarked")</x:f>
        <x:v>h200_reference</x:v>
      </x:c>
      <x:c r="H617" s="28" t="n">
        <x:f>SUMIFS('02c_AI_CSP_Normalized'!$N$2:$N$305,'02c_AI_CSP_Normalized'!$B$2:$B$305,B617,'02c_AI_CSP_Normalized'!$C$2:$C$305,C617,'02c_AI_CSP_Normalized'!$D$2:$D$305,D617,'02c_AI_CSP_Normalized'!$E$2:$E$305,E617)</x:f>
        <x:v>830.1556134131708</x:v>
      </x:c>
      <x:c r="I617" s="6" t="n">
        <x:f>SUMIFS('02b_CSP_Accelerator_Mix'!$H$2:$H$573,'02b_CSP_Accelerator_Mix'!$B$2:$B$573,B617,'02b_CSP_Accelerator_Mix'!$C$2:$C$573,E617,'02b_CSP_Accelerator_Mix'!$D$2:$D$573,D617,'02b_CSP_Accelerator_Mix'!$E$2:$E$573,F617)</x:f>
        <x:v>0.325</x:v>
      </x:c>
      <x:c r="J617" s="28" t="n">
        <x:f>H617*I617</x:f>
        <x:v>269.8005743592805</x:v>
      </x:c>
      <x:c r="K617" s="8" t="n">
        <x:f>IFERROR(INDEX('02x_Accelerator_Catalog'!$D$2:$D$11,MATCH(F617,'02x_Accelerator_Catalog'!$B$2:$B$11,0)),"")</x:f>
        <x:v>1.73</x:v>
      </x:c>
      <x:c r="L617" s="7" t="n">
        <x:f>IF(K617&gt;0,J617*1000/K617,"")</x:f>
        <x:v>155954.08922501764</x:v>
      </x:c>
      <x:c r="M617" s="5" t="inlineStr">
        <x:is>
          <x:t xml:space="preserve">legacy_company_gpu_mix_fallback</x:t>
        </x:is>
      </x:c>
      <x:c r="N617" s="5" t="inlineStr">
        <x:is>
          <x:t xml:space="preserve">Extensible long-format output: add a new accelerator row in 02b and map it in 02x_Accelerator_Catalog to extend this table.</x:t>
        </x:is>
      </x:c>
    </x:row>
    <x:row r="618">
      <x:c r="A618" s="5" t="str">
        <x:f>B618&amp;"|"&amp;C618&amp;"|"&amp;D618&amp;"|"&amp;E618&amp;"|"&amp;F618</x:f>
        <x:v>Bull|Tencent|2029|Legacy company envelope - Tencent|B200/B300 class</x:v>
      </x:c>
      <x:c r="B618" s="5" t="inlineStr">
        <x:is>
          <x:t xml:space="preserve">Bull</x:t>
        </x:is>
      </x:c>
      <x:c r="C618" s="5" t="inlineStr">
        <x:is>
          <x:t xml:space="preserve">Tencent</x:t>
        </x:is>
      </x:c>
      <x:c r="D618" s="5" t="n">
        <x:v>2029</x:v>
      </x:c>
      <x:c r="E618" s="5" t="inlineStr">
        <x:is>
          <x:t xml:space="preserve">Legacy company envelope - Tencent</x:t>
        </x:is>
      </x:c>
      <x:c r="F618" s="5" t="inlineStr">
        <x:is>
          <x:t xml:space="preserve">B200/B300 class</x:t>
        </x:is>
      </x:c>
      <x:c r="G618" s="5" t="str">
        <x:f>IFERROR(INDEX('02x_Accelerator_Catalog'!$C$2:$C$11,MATCH(F618,'02x_Accelerator_Catalog'!$B$2:$B$11,0)),"purpose_or_unbenchmarked")</x:f>
        <x:v>b200_reference</x:v>
      </x:c>
      <x:c r="H618" s="28" t="n">
        <x:f>SUMIFS('02c_AI_CSP_Normalized'!$N$2:$N$305,'02c_AI_CSP_Normalized'!$B$2:$B$305,B618,'02c_AI_CSP_Normalized'!$C$2:$C$305,C618,'02c_AI_CSP_Normalized'!$D$2:$D$305,D618,'02c_AI_CSP_Normalized'!$E$2:$E$305,E618)</x:f>
        <x:v>1233.6970678312682</x:v>
      </x:c>
      <x:c r="I618" s="6" t="n">
        <x:f>SUMIFS('02b_CSP_Accelerator_Mix'!$H$2:$H$573,'02b_CSP_Accelerator_Mix'!$B$2:$B$573,B618,'02b_CSP_Accelerator_Mix'!$C$2:$C$573,E618,'02b_CSP_Accelerator_Mix'!$D$2:$D$573,D618,'02b_CSP_Accelerator_Mix'!$E$2:$E$573,F618)</x:f>
        <x:v>0.362</x:v>
      </x:c>
      <x:c r="J618" s="28" t="n">
        <x:f>H618*I618</x:f>
        <x:v>446.59833855491905</x:v>
      </x:c>
      <x:c r="K618" s="8" t="n">
        <x:f>IFERROR(INDEX('02x_Accelerator_Catalog'!$D$2:$D$11,MATCH(F618,'02x_Accelerator_Catalog'!$B$2:$B$11,0)),"")</x:f>
        <x:v>2.17</x:v>
      </x:c>
      <x:c r="L618" s="7" t="n">
        <x:f>IF(K618&gt;0,J618*1000/K618,"")</x:f>
        <x:v>205805.68597000878</x:v>
      </x:c>
      <x:c r="M618" s="5" t="inlineStr">
        <x:is>
          <x:t xml:space="preserve">legacy_company_gpu_mix_fallback</x:t>
        </x:is>
      </x:c>
      <x:c r="N618" s="5" t="inlineStr">
        <x:is>
          <x:t xml:space="preserve">Extensible long-format output: add a new accelerator row in 02b and map it in 02x_Accelerator_Catalog to extend this table.</x:t>
        </x:is>
      </x:c>
    </x:row>
    <x:row r="619">
      <x:c r="A619" s="5" t="str">
        <x:f>B619&amp;"|"&amp;C619&amp;"|"&amp;D619&amp;"|"&amp;E619&amp;"|"&amp;F619</x:f>
        <x:v>Bull|Tencent|2029|Legacy company envelope - Tencent|GB200/GB300 class</x:v>
      </x:c>
      <x:c r="B619" s="5" t="inlineStr">
        <x:is>
          <x:t xml:space="preserve">Bull</x:t>
        </x:is>
      </x:c>
      <x:c r="C619" s="5" t="inlineStr">
        <x:is>
          <x:t xml:space="preserve">Tencent</x:t>
        </x:is>
      </x:c>
      <x:c r="D619" s="5" t="n">
        <x:v>2029</x:v>
      </x:c>
      <x:c r="E619" s="5" t="inlineStr">
        <x:is>
          <x:t xml:space="preserve">Legacy company envelope - Tencent</x:t>
        </x:is>
      </x:c>
      <x:c r="F619" s="5" t="inlineStr">
        <x:is>
          <x:t xml:space="preserve">GB200/GB300 class</x:t>
        </x:is>
      </x:c>
      <x:c r="G619" s="5" t="str">
        <x:f>IFERROR(INDEX('02x_Accelerator_Catalog'!$C$2:$C$11,MATCH(F619,'02x_Accelerator_Catalog'!$B$2:$B$11,0)),"purpose_or_unbenchmarked")</x:f>
        <x:v>gb200_reference</x:v>
      </x:c>
      <x:c r="H619" s="28" t="n">
        <x:f>SUMIFS('02c_AI_CSP_Normalized'!$N$2:$N$305,'02c_AI_CSP_Normalized'!$B$2:$B$305,B619,'02c_AI_CSP_Normalized'!$C$2:$C$305,C619,'02c_AI_CSP_Normalized'!$D$2:$D$305,D619,'02c_AI_CSP_Normalized'!$E$2:$E$305,E619)</x:f>
        <x:v>1233.6970678312682</x:v>
      </x:c>
      <x:c r="I619" s="6" t="n">
        <x:f>SUMIFS('02b_CSP_Accelerator_Mix'!$H$2:$H$573,'02b_CSP_Accelerator_Mix'!$B$2:$B$573,B619,'02b_CSP_Accelerator_Mix'!$C$2:$C$573,E619,'02b_CSP_Accelerator_Mix'!$D$2:$D$573,D619,'02b_CSP_Accelerator_Mix'!$E$2:$E$573,F619)</x:f>
        <x:v>0.425</x:v>
      </x:c>
      <x:c r="J619" s="28" t="n">
        <x:f>H619*I619</x:f>
        <x:v>524.321253828289</x:v>
      </x:c>
      <x:c r="K619" s="8" t="n">
        <x:f>IFERROR(INDEX('02x_Accelerator_Catalog'!$D$2:$D$11,MATCH(F619,'02x_Accelerator_Catalog'!$B$2:$B$11,0)),"")</x:f>
        <x:v>2.1</x:v>
      </x:c>
      <x:c r="L619" s="7" t="n">
        <x:f>IF(K619&gt;0,J619*1000/K619,"")</x:f>
        <x:v>249676.78753728047</x:v>
      </x:c>
      <x:c r="M619" s="5" t="inlineStr">
        <x:is>
          <x:t xml:space="preserve">legacy_company_gpu_mix_fallback</x:t>
        </x:is>
      </x:c>
      <x:c r="N619" s="5" t="inlineStr">
        <x:is>
          <x:t xml:space="preserve">Extensible long-format output: add a new accelerator row in 02b and map it in 02x_Accelerator_Catalog to extend this table.</x:t>
        </x:is>
      </x:c>
    </x:row>
    <x:row r="620">
      <x:c r="A620" s="5" t="str">
        <x:f>B620&amp;"|"&amp;C620&amp;"|"&amp;D620&amp;"|"&amp;E620&amp;"|"&amp;F620</x:f>
        <x:v>Bull|Tencent|2029|Legacy company envelope - Tencent|H100/H200/A100 class</x:v>
      </x:c>
      <x:c r="B620" s="5" t="inlineStr">
        <x:is>
          <x:t xml:space="preserve">Bull</x:t>
        </x:is>
      </x:c>
      <x:c r="C620" s="5" t="inlineStr">
        <x:is>
          <x:t xml:space="preserve">Tencent</x:t>
        </x:is>
      </x:c>
      <x:c r="D620" s="5" t="n">
        <x:v>2029</x:v>
      </x:c>
      <x:c r="E620" s="5" t="inlineStr">
        <x:is>
          <x:t xml:space="preserve">Legacy company envelope - Tencent</x:t>
        </x:is>
      </x:c>
      <x:c r="F620" s="5" t="inlineStr">
        <x:is>
          <x:t xml:space="preserve">H100/H200/A100 class</x:t>
        </x:is>
      </x:c>
      <x:c r="G620" s="5" t="str">
        <x:f>IFERROR(INDEX('02x_Accelerator_Catalog'!$C$2:$C$11,MATCH(F620,'02x_Accelerator_Catalog'!$B$2:$B$11,0)),"purpose_or_unbenchmarked")</x:f>
        <x:v>h200_reference</x:v>
      </x:c>
      <x:c r="H620" s="28" t="n">
        <x:f>SUMIFS('02c_AI_CSP_Normalized'!$N$2:$N$305,'02c_AI_CSP_Normalized'!$B$2:$B$305,B620,'02c_AI_CSP_Normalized'!$C$2:$C$305,C620,'02c_AI_CSP_Normalized'!$D$2:$D$305,D620,'02c_AI_CSP_Normalized'!$E$2:$E$305,E620)</x:f>
        <x:v>1233.6970678312682</x:v>
      </x:c>
      <x:c r="I620" s="6" t="n">
        <x:f>SUMIFS('02b_CSP_Accelerator_Mix'!$H$2:$H$573,'02b_CSP_Accelerator_Mix'!$B$2:$B$573,B620,'02b_CSP_Accelerator_Mix'!$C$2:$C$573,E620,'02b_CSP_Accelerator_Mix'!$D$2:$D$573,D620,'02b_CSP_Accelerator_Mix'!$E$2:$E$573,F620)</x:f>
        <x:v>0.213</x:v>
      </x:c>
      <x:c r="J620" s="28" t="n">
        <x:f>H620*I620</x:f>
        <x:v>262.7774754480601</x:v>
      </x:c>
      <x:c r="K620" s="8" t="n">
        <x:f>IFERROR(INDEX('02x_Accelerator_Catalog'!$D$2:$D$11,MATCH(F620,'02x_Accelerator_Catalog'!$B$2:$B$11,0)),"")</x:f>
        <x:v>1.73</x:v>
      </x:c>
      <x:c r="L620" s="7" t="n">
        <x:f>IF(K620&gt;0,J620*1000/K620,"")</x:f>
        <x:v>151894.49447864745</x:v>
      </x:c>
      <x:c r="M620" s="5" t="inlineStr">
        <x:is>
          <x:t xml:space="preserve">legacy_company_gpu_mix_fallback</x:t>
        </x:is>
      </x:c>
      <x:c r="N620" s="5" t="inlineStr">
        <x:is>
          <x:t xml:space="preserve">Extensible long-format output: add a new accelerator row in 02b and map it in 02x_Accelerator_Catalog to extend this table.</x:t>
        </x:is>
      </x:c>
    </x:row>
    <x:row r="621">
      <x:c r="A621" s="5" t="str">
        <x:f>B621&amp;"|"&amp;C621&amp;"|"&amp;D621&amp;"|"&amp;E621&amp;"|"&amp;F621</x:f>
        <x:v>Bull|Tencent|2030|Legacy company envelope - Tencent|B200/B300 class</x:v>
      </x:c>
      <x:c r="B621" s="5" t="inlineStr">
        <x:is>
          <x:t xml:space="preserve">Bull</x:t>
        </x:is>
      </x:c>
      <x:c r="C621" s="5" t="inlineStr">
        <x:is>
          <x:t xml:space="preserve">Tencent</x:t>
        </x:is>
      </x:c>
      <x:c r="D621" s="5" t="n">
        <x:v>2030</x:v>
      </x:c>
      <x:c r="E621" s="5" t="inlineStr">
        <x:is>
          <x:t xml:space="preserve">Legacy company envelope - Tencent</x:t>
        </x:is>
      </x:c>
      <x:c r="F621" s="5" t="inlineStr">
        <x:is>
          <x:t xml:space="preserve">B200/B300 class</x:t>
        </x:is>
      </x:c>
      <x:c r="G621" s="5" t="str">
        <x:f>IFERROR(INDEX('02x_Accelerator_Catalog'!$C$2:$C$11,MATCH(F621,'02x_Accelerator_Catalog'!$B$2:$B$11,0)),"purpose_or_unbenchmarked")</x:f>
        <x:v>b200_reference</x:v>
      </x:c>
      <x:c r="H621" s="28" t="n">
        <x:f>SUMIFS('02c_AI_CSP_Normalized'!$N$2:$N$305,'02c_AI_CSP_Normalized'!$B$2:$B$305,B621,'02c_AI_CSP_Normalized'!$C$2:$C$305,C621,'02c_AI_CSP_Normalized'!$D$2:$D$305,D621,'02c_AI_CSP_Normalized'!$E$2:$E$305,E621)</x:f>
        <x:v>1701.9629268292679</x:v>
      </x:c>
      <x:c r="I621" s="6" t="n">
        <x:f>SUMIFS('02b_CSP_Accelerator_Mix'!$H$2:$H$573,'02b_CSP_Accelerator_Mix'!$B$2:$B$573,B621,'02b_CSP_Accelerator_Mix'!$C$2:$C$573,E621,'02b_CSP_Accelerator_Mix'!$D$2:$D$573,D621,'02b_CSP_Accelerator_Mix'!$E$2:$E$573,F621)</x:f>
        <x:v>0.35</x:v>
      </x:c>
      <x:c r="J621" s="28" t="n">
        <x:f>H621*I621</x:f>
        <x:v>595.6870243902437</x:v>
      </x:c>
      <x:c r="K621" s="8" t="n">
        <x:f>IFERROR(INDEX('02x_Accelerator_Catalog'!$D$2:$D$11,MATCH(F621,'02x_Accelerator_Catalog'!$B$2:$B$11,0)),"")</x:f>
        <x:v>2.17</x:v>
      </x:c>
      <x:c r="L621" s="7" t="n">
        <x:f>IF(K621&gt;0,J621*1000/K621,"")</x:f>
        <x:v>274510.1494885916</x:v>
      </x:c>
      <x:c r="M621" s="5" t="inlineStr">
        <x:is>
          <x:t xml:space="preserve">legacy_company_gpu_mix_fallback</x:t>
        </x:is>
      </x:c>
      <x:c r="N621" s="5" t="inlineStr">
        <x:is>
          <x:t xml:space="preserve">Extensible long-format output: add a new accelerator row in 02b and map it in 02x_Accelerator_Catalog to extend this table.</x:t>
        </x:is>
      </x:c>
    </x:row>
    <x:row r="622">
      <x:c r="A622" s="5" t="str">
        <x:f>B622&amp;"|"&amp;C622&amp;"|"&amp;D622&amp;"|"&amp;E622&amp;"|"&amp;F622</x:f>
        <x:v>Bull|Tencent|2030|Legacy company envelope - Tencent|GB200/GB300 class</x:v>
      </x:c>
      <x:c r="B622" s="5" t="inlineStr">
        <x:is>
          <x:t xml:space="preserve">Bull</x:t>
        </x:is>
      </x:c>
      <x:c r="C622" s="5" t="inlineStr">
        <x:is>
          <x:t xml:space="preserve">Tencent</x:t>
        </x:is>
      </x:c>
      <x:c r="D622" s="5" t="n">
        <x:v>2030</x:v>
      </x:c>
      <x:c r="E622" s="5" t="inlineStr">
        <x:is>
          <x:t xml:space="preserve">Legacy company envelope - Tencent</x:t>
        </x:is>
      </x:c>
      <x:c r="F622" s="5" t="inlineStr">
        <x:is>
          <x:t xml:space="preserve">GB200/GB300 class</x:t>
        </x:is>
      </x:c>
      <x:c r="G622" s="5" t="str">
        <x:f>IFERROR(INDEX('02x_Accelerator_Catalog'!$C$2:$C$11,MATCH(F622,'02x_Accelerator_Catalog'!$B$2:$B$11,0)),"purpose_or_unbenchmarked")</x:f>
        <x:v>gb200_reference</x:v>
      </x:c>
      <x:c r="H622" s="28" t="n">
        <x:f>SUMIFS('02c_AI_CSP_Normalized'!$N$2:$N$305,'02c_AI_CSP_Normalized'!$B$2:$B$305,B622,'02c_AI_CSP_Normalized'!$C$2:$C$305,C622,'02c_AI_CSP_Normalized'!$D$2:$D$305,D622,'02c_AI_CSP_Normalized'!$E$2:$E$305,E622)</x:f>
        <x:v>1701.9629268292679</x:v>
      </x:c>
      <x:c r="I622" s="6" t="n">
        <x:f>SUMIFS('02b_CSP_Accelerator_Mix'!$H$2:$H$573,'02b_CSP_Accelerator_Mix'!$B$2:$B$573,B622,'02b_CSP_Accelerator_Mix'!$C$2:$C$573,E622,'02b_CSP_Accelerator_Mix'!$D$2:$D$573,D622,'02b_CSP_Accelerator_Mix'!$E$2:$E$573,F622)</x:f>
        <x:v>0.55</x:v>
      </x:c>
      <x:c r="J622" s="28" t="n">
        <x:f>H622*I622</x:f>
        <x:v>936.0796097560974</x:v>
      </x:c>
      <x:c r="K622" s="8" t="n">
        <x:f>IFERROR(INDEX('02x_Accelerator_Catalog'!$D$2:$D$11,MATCH(F622,'02x_Accelerator_Catalog'!$B$2:$B$11,0)),"")</x:f>
        <x:v>2.1</x:v>
      </x:c>
      <x:c r="L622" s="7" t="n">
        <x:f>IF(K622&gt;0,J622*1000/K622,"")</x:f>
        <x:v>445752.1951219511</x:v>
      </x:c>
      <x:c r="M622" s="5" t="inlineStr">
        <x:is>
          <x:t xml:space="preserve">legacy_company_gpu_mix_fallback</x:t>
        </x:is>
      </x:c>
      <x:c r="N622" s="5" t="inlineStr">
        <x:is>
          <x:t xml:space="preserve">Extensible long-format output: add a new accelerator row in 02b and map it in 02x_Accelerator_Catalog to extend this table.</x:t>
        </x:is>
      </x:c>
    </x:row>
    <x:row r="623">
      <x:c r="A623" s="5" t="str">
        <x:f>B623&amp;"|"&amp;C623&amp;"|"&amp;D623&amp;"|"&amp;E623&amp;"|"&amp;F623</x:f>
        <x:v>Bull|Tencent|2030|Legacy company envelope - Tencent|H100/H200/A100 class</x:v>
      </x:c>
      <x:c r="B623" s="5" t="inlineStr">
        <x:is>
          <x:t xml:space="preserve">Bull</x:t>
        </x:is>
      </x:c>
      <x:c r="C623" s="5" t="inlineStr">
        <x:is>
          <x:t xml:space="preserve">Tencent</x:t>
        </x:is>
      </x:c>
      <x:c r="D623" s="5" t="n">
        <x:v>2030</x:v>
      </x:c>
      <x:c r="E623" s="5" t="inlineStr">
        <x:is>
          <x:t xml:space="preserve">Legacy company envelope - Tencent</x:t>
        </x:is>
      </x:c>
      <x:c r="F623" s="5" t="inlineStr">
        <x:is>
          <x:t xml:space="preserve">H100/H200/A100 class</x:t>
        </x:is>
      </x:c>
      <x:c r="G623" s="5" t="str">
        <x:f>IFERROR(INDEX('02x_Accelerator_Catalog'!$C$2:$C$11,MATCH(F623,'02x_Accelerator_Catalog'!$B$2:$B$11,0)),"purpose_or_unbenchmarked")</x:f>
        <x:v>h200_reference</x:v>
      </x:c>
      <x:c r="H623" s="28" t="n">
        <x:f>SUMIFS('02c_AI_CSP_Normalized'!$N$2:$N$305,'02c_AI_CSP_Normalized'!$B$2:$B$305,B623,'02c_AI_CSP_Normalized'!$C$2:$C$305,C623,'02c_AI_CSP_Normalized'!$D$2:$D$305,D623,'02c_AI_CSP_Normalized'!$E$2:$E$305,E623)</x:f>
        <x:v>1701.9629268292679</x:v>
      </x:c>
      <x:c r="I623" s="6" t="n">
        <x:f>SUMIFS('02b_CSP_Accelerator_Mix'!$H$2:$H$573,'02b_CSP_Accelerator_Mix'!$B$2:$B$573,B623,'02b_CSP_Accelerator_Mix'!$C$2:$C$573,E623,'02b_CSP_Accelerator_Mix'!$D$2:$D$573,D623,'02b_CSP_Accelerator_Mix'!$E$2:$E$573,F623)</x:f>
        <x:v>0.1</x:v>
      </x:c>
      <x:c r="J623" s="28" t="n">
        <x:f>H623*I623</x:f>
        <x:v>170.1962926829268</x:v>
      </x:c>
      <x:c r="K623" s="8" t="n">
        <x:f>IFERROR(INDEX('02x_Accelerator_Catalog'!$D$2:$D$11,MATCH(F623,'02x_Accelerator_Catalog'!$B$2:$B$11,0)),"")</x:f>
        <x:v>1.73</x:v>
      </x:c>
      <x:c r="L623" s="7" t="n">
        <x:f>IF(K623&gt;0,J623*1000/K623,"")</x:f>
        <x:v>98379.35993232764</x:v>
      </x:c>
      <x:c r="M623" s="5" t="inlineStr">
        <x:is>
          <x:t xml:space="preserve">legacy_company_gpu_mix_fallback</x:t>
        </x:is>
      </x:c>
      <x:c r="N623" s="5" t="inlineStr">
        <x:is>
          <x:t xml:space="preserve">Extensible long-format output: add a new accelerator row in 02b and map it in 02x_Accelerator_Catalog to extend this table.</x:t>
        </x:is>
      </x:c>
    </x:row>
    <x:row r="624">
      <x:c r="A624" s="5" t="str">
        <x:f>B624&amp;"|"&amp;C624&amp;"|"&amp;D624&amp;"|"&amp;E624&amp;"|"&amp;F624</x:f>
        <x:v>Grid-Constrained / Efficiency-Upside|DeepSeek|2026|Legacy company envelope - DeepSeek|B200/B300 class</x:v>
      </x:c>
      <x:c r="B624" s="5" t="inlineStr">
        <x:is>
          <x:t xml:space="preserve">Grid-Constrained / Efficiency-Upside</x:t>
        </x:is>
      </x:c>
      <x:c r="C624" s="5" t="inlineStr">
        <x:is>
          <x:t xml:space="preserve">DeepSeek</x:t>
        </x:is>
      </x:c>
      <x:c r="D624" s="5" t="n">
        <x:v>2026</x:v>
      </x:c>
      <x:c r="E624" s="5" t="inlineStr">
        <x:is>
          <x:t xml:space="preserve">Legacy company envelope - DeepSeek</x:t>
        </x:is>
      </x:c>
      <x:c r="F624" s="5" t="inlineStr">
        <x:is>
          <x:t xml:space="preserve">B200/B300 class</x:t>
        </x:is>
      </x:c>
      <x:c r="G624" s="5" t="str">
        <x:f>IFERROR(INDEX('02x_Accelerator_Catalog'!$C$2:$C$11,MATCH(F624,'02x_Accelerator_Catalog'!$B$2:$B$11,0)),"purpose_or_unbenchmarked")</x:f>
        <x:v>b200_reference</x:v>
      </x:c>
      <x:c r="H624" s="28" t="n">
        <x:f>SUMIFS('02c_AI_CSP_Normalized'!$N$2:$N$305,'02c_AI_CSP_Normalized'!$B$2:$B$305,B624,'02c_AI_CSP_Normalized'!$C$2:$C$305,C624,'02c_AI_CSP_Normalized'!$D$2:$D$305,D624,'02c_AI_CSP_Normalized'!$E$2:$E$305,E624)</x:f>
        <x:v>55.865806451612904</x:v>
      </x:c>
      <x:c r="I624" s="6" t="n">
        <x:f>SUMIFS('02b_CSP_Accelerator_Mix'!$H$2:$H$573,'02b_CSP_Accelerator_Mix'!$B$2:$B$573,B624,'02b_CSP_Accelerator_Mix'!$C$2:$C$573,E624,'02b_CSP_Accelerator_Mix'!$D$2:$D$573,D624,'02b_CSP_Accelerator_Mix'!$E$2:$E$573,F624)</x:f>
        <x:v>0.4</x:v>
      </x:c>
      <x:c r="J624" s="28" t="n">
        <x:f>H624*I624</x:f>
        <x:v>22.346322580645165</x:v>
      </x:c>
      <x:c r="K624" s="8" t="n">
        <x:f>IFERROR(INDEX('02x_Accelerator_Catalog'!$D$2:$D$11,MATCH(F624,'02x_Accelerator_Catalog'!$B$2:$B$11,0)),"")</x:f>
        <x:v>2.17</x:v>
      </x:c>
      <x:c r="L624" s="7" t="n">
        <x:f>IF(K624&gt;0,J624*1000/K624,"")</x:f>
        <x:v>10297.844507209755</x:v>
      </x:c>
      <x:c r="M624" s="5" t="inlineStr">
        <x:is>
          <x:t xml:space="preserve">legacy_company_gpu_mix_fallback</x:t>
        </x:is>
      </x:c>
      <x:c r="N624" s="5" t="inlineStr">
        <x:is>
          <x:t xml:space="preserve">Extensible long-format output: add a new accelerator row in 02b and map it in 02x_Accelerator_Catalog to extend this table.</x:t>
        </x:is>
      </x:c>
    </x:row>
    <x:row r="625">
      <x:c r="A625" s="5" t="str">
        <x:f>B625&amp;"|"&amp;C625&amp;"|"&amp;D625&amp;"|"&amp;E625&amp;"|"&amp;F625</x:f>
        <x:v>Grid-Constrained / Efficiency-Upside|DeepSeek|2026|Legacy company envelope - DeepSeek|GB200/GB300 class</x:v>
      </x:c>
      <x:c r="B625" s="5" t="inlineStr">
        <x:is>
          <x:t xml:space="preserve">Grid-Constrained / Efficiency-Upside</x:t>
        </x:is>
      </x:c>
      <x:c r="C625" s="5" t="inlineStr">
        <x:is>
          <x:t xml:space="preserve">DeepSeek</x:t>
        </x:is>
      </x:c>
      <x:c r="D625" s="5" t="n">
        <x:v>2026</x:v>
      </x:c>
      <x:c r="E625" s="5" t="inlineStr">
        <x:is>
          <x:t xml:space="preserve">Legacy company envelope - DeepSeek</x:t>
        </x:is>
      </x:c>
      <x:c r="F625" s="5" t="inlineStr">
        <x:is>
          <x:t xml:space="preserve">GB200/GB300 class</x:t>
        </x:is>
      </x:c>
      <x:c r="G625" s="5" t="str">
        <x:f>IFERROR(INDEX('02x_Accelerator_Catalog'!$C$2:$C$11,MATCH(F625,'02x_Accelerator_Catalog'!$B$2:$B$11,0)),"purpose_or_unbenchmarked")</x:f>
        <x:v>gb200_reference</x:v>
      </x:c>
      <x:c r="H625" s="28" t="n">
        <x:f>SUMIFS('02c_AI_CSP_Normalized'!$N$2:$N$305,'02c_AI_CSP_Normalized'!$B$2:$B$305,B625,'02c_AI_CSP_Normalized'!$C$2:$C$305,C625,'02c_AI_CSP_Normalized'!$D$2:$D$305,D625,'02c_AI_CSP_Normalized'!$E$2:$E$305,E625)</x:f>
        <x:v>55.865806451612904</x:v>
      </x:c>
      <x:c r="I625" s="6" t="n">
        <x:f>SUMIFS('02b_CSP_Accelerator_Mix'!$H$2:$H$573,'02b_CSP_Accelerator_Mix'!$B$2:$B$573,B625,'02b_CSP_Accelerator_Mix'!$C$2:$C$573,E625,'02b_CSP_Accelerator_Mix'!$D$2:$D$573,D625,'02b_CSP_Accelerator_Mix'!$E$2:$E$573,F625)</x:f>
        <x:v>0.05</x:v>
      </x:c>
      <x:c r="J625" s="28" t="n">
        <x:f>H625*I625</x:f>
        <x:v>2.7932903225806456</x:v>
      </x:c>
      <x:c r="K625" s="8" t="n">
        <x:f>IFERROR(INDEX('02x_Accelerator_Catalog'!$D$2:$D$11,MATCH(F625,'02x_Accelerator_Catalog'!$B$2:$B$11,0)),"")</x:f>
        <x:v>2.1</x:v>
      </x:c>
      <x:c r="L625" s="7" t="n">
        <x:f>IF(K625&gt;0,J625*1000/K625,"")</x:f>
        <x:v>1330.1382488479264</x:v>
      </x:c>
      <x:c r="M625" s="5" t="inlineStr">
        <x:is>
          <x:t xml:space="preserve">legacy_company_gpu_mix_fallback</x:t>
        </x:is>
      </x:c>
      <x:c r="N625" s="5" t="inlineStr">
        <x:is>
          <x:t xml:space="preserve">Extensible long-format output: add a new accelerator row in 02b and map it in 02x_Accelerator_Catalog to extend this table.</x:t>
        </x:is>
      </x:c>
    </x:row>
    <x:row r="626">
      <x:c r="A626" s="5" t="str">
        <x:f>B626&amp;"|"&amp;C626&amp;"|"&amp;D626&amp;"|"&amp;E626&amp;"|"&amp;F626</x:f>
        <x:v>Grid-Constrained / Efficiency-Upside|DeepSeek|2026|Legacy company envelope - DeepSeek|H100/H200/A100 class</x:v>
      </x:c>
      <x:c r="B626" s="5" t="inlineStr">
        <x:is>
          <x:t xml:space="preserve">Grid-Constrained / Efficiency-Upside</x:t>
        </x:is>
      </x:c>
      <x:c r="C626" s="5" t="inlineStr">
        <x:is>
          <x:t xml:space="preserve">DeepSeek</x:t>
        </x:is>
      </x:c>
      <x:c r="D626" s="5" t="n">
        <x:v>2026</x:v>
      </x:c>
      <x:c r="E626" s="5" t="inlineStr">
        <x:is>
          <x:t xml:space="preserve">Legacy company envelope - DeepSeek</x:t>
        </x:is>
      </x:c>
      <x:c r="F626" s="5" t="inlineStr">
        <x:is>
          <x:t xml:space="preserve">H100/H200/A100 class</x:t>
        </x:is>
      </x:c>
      <x:c r="G626" s="5" t="str">
        <x:f>IFERROR(INDEX('02x_Accelerator_Catalog'!$C$2:$C$11,MATCH(F626,'02x_Accelerator_Catalog'!$B$2:$B$11,0)),"purpose_or_unbenchmarked")</x:f>
        <x:v>h200_reference</x:v>
      </x:c>
      <x:c r="H626" s="28" t="n">
        <x:f>SUMIFS('02c_AI_CSP_Normalized'!$N$2:$N$305,'02c_AI_CSP_Normalized'!$B$2:$B$305,B626,'02c_AI_CSP_Normalized'!$C$2:$C$305,C626,'02c_AI_CSP_Normalized'!$D$2:$D$305,D626,'02c_AI_CSP_Normalized'!$E$2:$E$305,E626)</x:f>
        <x:v>55.865806451612904</x:v>
      </x:c>
      <x:c r="I626" s="6" t="n">
        <x:f>SUMIFS('02b_CSP_Accelerator_Mix'!$H$2:$H$573,'02b_CSP_Accelerator_Mix'!$B$2:$B$573,B626,'02b_CSP_Accelerator_Mix'!$C$2:$C$573,E626,'02b_CSP_Accelerator_Mix'!$D$2:$D$573,D626,'02b_CSP_Accelerator_Mix'!$E$2:$E$573,F626)</x:f>
        <x:v>0.55</x:v>
      </x:c>
      <x:c r="J626" s="28" t="n">
        <x:f>H626*I626</x:f>
        <x:v>30.7261935483871</x:v>
      </x:c>
      <x:c r="K626" s="8" t="n">
        <x:f>IFERROR(INDEX('02x_Accelerator_Catalog'!$D$2:$D$11,MATCH(F626,'02x_Accelerator_Catalog'!$B$2:$B$11,0)),"")</x:f>
        <x:v>1.73</x:v>
      </x:c>
      <x:c r="L626" s="7" t="n">
        <x:f>IF(K626&gt;0,J626*1000/K626,"")</x:f>
        <x:v>17760.8055192989</x:v>
      </x:c>
      <x:c r="M626" s="5" t="inlineStr">
        <x:is>
          <x:t xml:space="preserve">legacy_company_gpu_mix_fallback</x:t>
        </x:is>
      </x:c>
      <x:c r="N626" s="5" t="inlineStr">
        <x:is>
          <x:t xml:space="preserve">Extensible long-format output: add a new accelerator row in 02b and map it in 02x_Accelerator_Catalog to extend this table.</x:t>
        </x:is>
      </x:c>
    </x:row>
    <x:row r="627">
      <x:c r="A627" s="5" t="str">
        <x:f>B627&amp;"|"&amp;C627&amp;"|"&amp;D627&amp;"|"&amp;E627&amp;"|"&amp;F627</x:f>
        <x:v>Grid-Constrained / Efficiency-Upside|DeepSeek|2027|Legacy company envelope - DeepSeek|B200/B300 class</x:v>
      </x:c>
      <x:c r="B627" s="5" t="inlineStr">
        <x:is>
          <x:t xml:space="preserve">Grid-Constrained / Efficiency-Upside</x:t>
        </x:is>
      </x:c>
      <x:c r="C627" s="5" t="inlineStr">
        <x:is>
          <x:t xml:space="preserve">DeepSeek</x:t>
        </x:is>
      </x:c>
      <x:c r="D627" s="5" t="n">
        <x:v>2027</x:v>
      </x:c>
      <x:c r="E627" s="5" t="inlineStr">
        <x:is>
          <x:t xml:space="preserve">Legacy company envelope - DeepSeek</x:t>
        </x:is>
      </x:c>
      <x:c r="F627" s="5" t="inlineStr">
        <x:is>
          <x:t xml:space="preserve">B200/B300 class</x:t>
        </x:is>
      </x:c>
      <x:c r="G627" s="5" t="str">
        <x:f>IFERROR(INDEX('02x_Accelerator_Catalog'!$C$2:$C$11,MATCH(F627,'02x_Accelerator_Catalog'!$B$2:$B$11,0)),"purpose_or_unbenchmarked")</x:f>
        <x:v>b200_reference</x:v>
      </x:c>
      <x:c r="H627" s="28" t="n">
        <x:f>SUMIFS('02c_AI_CSP_Normalized'!$N$2:$N$305,'02c_AI_CSP_Normalized'!$B$2:$B$305,B627,'02c_AI_CSP_Normalized'!$C$2:$C$305,C627,'02c_AI_CSP_Normalized'!$D$2:$D$305,D627,'02c_AI_CSP_Normalized'!$E$2:$E$305,E627)</x:f>
        <x:v>159.0204841007661</x:v>
      </x:c>
      <x:c r="I627" s="6" t="n">
        <x:f>SUMIFS('02b_CSP_Accelerator_Mix'!$H$2:$H$573,'02b_CSP_Accelerator_Mix'!$B$2:$B$573,B627,'02b_CSP_Accelerator_Mix'!$C$2:$C$573,E627,'02b_CSP_Accelerator_Mix'!$D$2:$D$573,D627,'02b_CSP_Accelerator_Mix'!$E$2:$E$573,F627)</x:f>
        <x:v>0.388</x:v>
      </x:c>
      <x:c r="J627" s="28" t="n">
        <x:f>H627*I627</x:f>
        <x:v>61.699947831097255</x:v>
      </x:c>
      <x:c r="K627" s="8" t="n">
        <x:f>IFERROR(INDEX('02x_Accelerator_Catalog'!$D$2:$D$11,MATCH(F627,'02x_Accelerator_Catalog'!$B$2:$B$11,0)),"")</x:f>
        <x:v>2.17</x:v>
      </x:c>
      <x:c r="L627" s="7" t="n">
        <x:f>IF(K627&gt;0,J627*1000/K627,"")</x:f>
        <x:v>28433.1556825333</x:v>
      </x:c>
      <x:c r="M627" s="5" t="inlineStr">
        <x:is>
          <x:t xml:space="preserve">legacy_company_gpu_mix_fallback</x:t>
        </x:is>
      </x:c>
      <x:c r="N627" s="5" t="inlineStr">
        <x:is>
          <x:t xml:space="preserve">Extensible long-format output: add a new accelerator row in 02b and map it in 02x_Accelerator_Catalog to extend this table.</x:t>
        </x:is>
      </x:c>
    </x:row>
    <x:row r="628">
      <x:c r="A628" s="5" t="str">
        <x:f>B628&amp;"|"&amp;C628&amp;"|"&amp;D628&amp;"|"&amp;E628&amp;"|"&amp;F628</x:f>
        <x:v>Grid-Constrained / Efficiency-Upside|DeepSeek|2027|Legacy company envelope - DeepSeek|GB200/GB300 class</x:v>
      </x:c>
      <x:c r="B628" s="5" t="inlineStr">
        <x:is>
          <x:t xml:space="preserve">Grid-Constrained / Efficiency-Upside</x:t>
        </x:is>
      </x:c>
      <x:c r="C628" s="5" t="inlineStr">
        <x:is>
          <x:t xml:space="preserve">DeepSeek</x:t>
        </x:is>
      </x:c>
      <x:c r="D628" s="5" t="n">
        <x:v>2027</x:v>
      </x:c>
      <x:c r="E628" s="5" t="inlineStr">
        <x:is>
          <x:t xml:space="preserve">Legacy company envelope - DeepSeek</x:t>
        </x:is>
      </x:c>
      <x:c r="F628" s="5" t="inlineStr">
        <x:is>
          <x:t xml:space="preserve">GB200/GB300 class</x:t>
        </x:is>
      </x:c>
      <x:c r="G628" s="5" t="str">
        <x:f>IFERROR(INDEX('02x_Accelerator_Catalog'!$C$2:$C$11,MATCH(F628,'02x_Accelerator_Catalog'!$B$2:$B$11,0)),"purpose_or_unbenchmarked")</x:f>
        <x:v>gb200_reference</x:v>
      </x:c>
      <x:c r="H628" s="28" t="n">
        <x:f>SUMIFS('02c_AI_CSP_Normalized'!$N$2:$N$305,'02c_AI_CSP_Normalized'!$B$2:$B$305,B628,'02c_AI_CSP_Normalized'!$C$2:$C$305,C628,'02c_AI_CSP_Normalized'!$D$2:$D$305,D628,'02c_AI_CSP_Normalized'!$E$2:$E$305,E628)</x:f>
        <x:v>159.0204841007661</x:v>
      </x:c>
      <x:c r="I628" s="6" t="n">
        <x:f>SUMIFS('02b_CSP_Accelerator_Mix'!$H$2:$H$573,'02b_CSP_Accelerator_Mix'!$B$2:$B$573,B628,'02b_CSP_Accelerator_Mix'!$C$2:$C$573,E628,'02b_CSP_Accelerator_Mix'!$D$2:$D$573,D628,'02b_CSP_Accelerator_Mix'!$E$2:$E$573,F628)</x:f>
        <x:v>0.174</x:v>
      </x:c>
      <x:c r="J628" s="28" t="n">
        <x:f>H628*I628</x:f>
        <x:v>27.6695642335333</x:v>
      </x:c>
      <x:c r="K628" s="8" t="n">
        <x:f>IFERROR(INDEX('02x_Accelerator_Catalog'!$D$2:$D$11,MATCH(F628,'02x_Accelerator_Catalog'!$B$2:$B$11,0)),"")</x:f>
        <x:v>2.1</x:v>
      </x:c>
      <x:c r="L628" s="7" t="n">
        <x:f>IF(K628&gt;0,J628*1000/K628,"")</x:f>
        <x:v>13175.98296834919</x:v>
      </x:c>
      <x:c r="M628" s="5" t="inlineStr">
        <x:is>
          <x:t xml:space="preserve">legacy_company_gpu_mix_fallback</x:t>
        </x:is>
      </x:c>
      <x:c r="N628" s="5" t="inlineStr">
        <x:is>
          <x:t xml:space="preserve">Extensible long-format output: add a new accelerator row in 02b and map it in 02x_Accelerator_Catalog to extend this table.</x:t>
        </x:is>
      </x:c>
    </x:row>
    <x:row r="629">
      <x:c r="A629" s="5" t="str">
        <x:f>B629&amp;"|"&amp;C629&amp;"|"&amp;D629&amp;"|"&amp;E629&amp;"|"&amp;F629</x:f>
        <x:v>Grid-Constrained / Efficiency-Upside|DeepSeek|2027|Legacy company envelope - DeepSeek|H100/H200/A100 class</x:v>
      </x:c>
      <x:c r="B629" s="5" t="inlineStr">
        <x:is>
          <x:t xml:space="preserve">Grid-Constrained / Efficiency-Upside</x:t>
        </x:is>
      </x:c>
      <x:c r="C629" s="5" t="inlineStr">
        <x:is>
          <x:t xml:space="preserve">DeepSeek</x:t>
        </x:is>
      </x:c>
      <x:c r="D629" s="5" t="n">
        <x:v>2027</x:v>
      </x:c>
      <x:c r="E629" s="5" t="inlineStr">
        <x:is>
          <x:t xml:space="preserve">Legacy company envelope - DeepSeek</x:t>
        </x:is>
      </x:c>
      <x:c r="F629" s="5" t="inlineStr">
        <x:is>
          <x:t xml:space="preserve">H100/H200/A100 class</x:t>
        </x:is>
      </x:c>
      <x:c r="G629" s="5" t="str">
        <x:f>IFERROR(INDEX('02x_Accelerator_Catalog'!$C$2:$C$11,MATCH(F629,'02x_Accelerator_Catalog'!$B$2:$B$11,0)),"purpose_or_unbenchmarked")</x:f>
        <x:v>h200_reference</x:v>
      </x:c>
      <x:c r="H629" s="28" t="n">
        <x:f>SUMIFS('02c_AI_CSP_Normalized'!$N$2:$N$305,'02c_AI_CSP_Normalized'!$B$2:$B$305,B629,'02c_AI_CSP_Normalized'!$C$2:$C$305,C629,'02c_AI_CSP_Normalized'!$D$2:$D$305,D629,'02c_AI_CSP_Normalized'!$E$2:$E$305,E629)</x:f>
        <x:v>159.0204841007661</x:v>
      </x:c>
      <x:c r="I629" s="6" t="n">
        <x:f>SUMIFS('02b_CSP_Accelerator_Mix'!$H$2:$H$573,'02b_CSP_Accelerator_Mix'!$B$2:$B$573,B629,'02b_CSP_Accelerator_Mix'!$C$2:$C$573,E629,'02b_CSP_Accelerator_Mix'!$D$2:$D$573,D629,'02b_CSP_Accelerator_Mix'!$E$2:$E$573,F629)</x:f>
        <x:v>0.438</x:v>
      </x:c>
      <x:c r="J629" s="28" t="n">
        <x:f>H629*I629</x:f>
        <x:v>69.65097203613556</x:v>
      </x:c>
      <x:c r="K629" s="8" t="n">
        <x:f>IFERROR(INDEX('02x_Accelerator_Catalog'!$D$2:$D$11,MATCH(F629,'02x_Accelerator_Catalog'!$B$2:$B$11,0)),"")</x:f>
        <x:v>1.73</x:v>
      </x:c>
      <x:c r="L629" s="7" t="n">
        <x:f>IF(K629&gt;0,J629*1000/K629,"")</x:f>
        <x:v>40260.677477535006</x:v>
      </x:c>
      <x:c r="M629" s="5" t="inlineStr">
        <x:is>
          <x:t xml:space="preserve">legacy_company_gpu_mix_fallback</x:t>
        </x:is>
      </x:c>
      <x:c r="N629" s="5" t="inlineStr">
        <x:is>
          <x:t xml:space="preserve">Extensible long-format output: add a new accelerator row in 02b and map it in 02x_Accelerator_Catalog to extend this table.</x:t>
        </x:is>
      </x:c>
    </x:row>
    <x:row r="630">
      <x:c r="A630" s="5" t="str">
        <x:f>B630&amp;"|"&amp;C630&amp;"|"&amp;D630&amp;"|"&amp;E630&amp;"|"&amp;F630</x:f>
        <x:v>Grid-Constrained / Efficiency-Upside|DeepSeek|2028|Legacy company envelope - DeepSeek|B200/B300 class</x:v>
      </x:c>
      <x:c r="B630" s="5" t="inlineStr">
        <x:is>
          <x:t xml:space="preserve">Grid-Constrained / Efficiency-Upside</x:t>
        </x:is>
      </x:c>
      <x:c r="C630" s="5" t="inlineStr">
        <x:is>
          <x:t xml:space="preserve">DeepSeek</x:t>
        </x:is>
      </x:c>
      <x:c r="D630" s="5" t="n">
        <x:v>2028</x:v>
      </x:c>
      <x:c r="E630" s="5" t="inlineStr">
        <x:is>
          <x:t xml:space="preserve">Legacy company envelope - DeepSeek</x:t>
        </x:is>
      </x:c>
      <x:c r="F630" s="5" t="inlineStr">
        <x:is>
          <x:t xml:space="preserve">B200/B300 class</x:t>
        </x:is>
      </x:c>
      <x:c r="G630" s="5" t="str">
        <x:f>IFERROR(INDEX('02x_Accelerator_Catalog'!$C$2:$C$11,MATCH(F630,'02x_Accelerator_Catalog'!$B$2:$B$11,0)),"purpose_or_unbenchmarked")</x:f>
        <x:v>b200_reference</x:v>
      </x:c>
      <x:c r="H630" s="28" t="n">
        <x:f>SUMIFS('02c_AI_CSP_Normalized'!$N$2:$N$305,'02c_AI_CSP_Normalized'!$B$2:$B$305,B630,'02c_AI_CSP_Normalized'!$C$2:$C$305,C630,'02c_AI_CSP_Normalized'!$D$2:$D$305,D630,'02c_AI_CSP_Normalized'!$E$2:$E$305,E630)</x:f>
        <x:v>267.8225821330645</x:v>
      </x:c>
      <x:c r="I630" s="6" t="n">
        <x:f>SUMIFS('02b_CSP_Accelerator_Mix'!$H$2:$H$573,'02b_CSP_Accelerator_Mix'!$B$2:$B$573,B630,'02b_CSP_Accelerator_Mix'!$C$2:$C$573,E630,'02b_CSP_Accelerator_Mix'!$D$2:$D$573,D630,'02b_CSP_Accelerator_Mix'!$E$2:$E$573,F630)</x:f>
        <x:v>0.375</x:v>
      </x:c>
      <x:c r="J630" s="28" t="n">
        <x:f>H630*I630</x:f>
        <x:v>100.43346829989918</x:v>
      </x:c>
      <x:c r="K630" s="8" t="n">
        <x:f>IFERROR(INDEX('02x_Accelerator_Catalog'!$D$2:$D$11,MATCH(F630,'02x_Accelerator_Catalog'!$B$2:$B$11,0)),"")</x:f>
        <x:v>2.17</x:v>
      </x:c>
      <x:c r="L630" s="7" t="n">
        <x:f>IF(K630&gt;0,J630*1000/K630,"")</x:f>
        <x:v>46282.70428566782</x:v>
      </x:c>
      <x:c r="M630" s="5" t="inlineStr">
        <x:is>
          <x:t xml:space="preserve">legacy_company_gpu_mix_fallback</x:t>
        </x:is>
      </x:c>
      <x:c r="N630" s="5" t="inlineStr">
        <x:is>
          <x:t xml:space="preserve">Extensible long-format output: add a new accelerator row in 02b and map it in 02x_Accelerator_Catalog to extend this table.</x:t>
        </x:is>
      </x:c>
    </x:row>
    <x:row r="631">
      <x:c r="A631" s="5" t="str">
        <x:f>B631&amp;"|"&amp;C631&amp;"|"&amp;D631&amp;"|"&amp;E631&amp;"|"&amp;F631</x:f>
        <x:v>Grid-Constrained / Efficiency-Upside|DeepSeek|2028|Legacy company envelope - DeepSeek|GB200/GB300 class</x:v>
      </x:c>
      <x:c r="B631" s="5" t="inlineStr">
        <x:is>
          <x:t xml:space="preserve">Grid-Constrained / Efficiency-Upside</x:t>
        </x:is>
      </x:c>
      <x:c r="C631" s="5" t="inlineStr">
        <x:is>
          <x:t xml:space="preserve">DeepSeek</x:t>
        </x:is>
      </x:c>
      <x:c r="D631" s="5" t="n">
        <x:v>2028</x:v>
      </x:c>
      <x:c r="E631" s="5" t="inlineStr">
        <x:is>
          <x:t xml:space="preserve">Legacy company envelope - DeepSeek</x:t>
        </x:is>
      </x:c>
      <x:c r="F631" s="5" t="inlineStr">
        <x:is>
          <x:t xml:space="preserve">GB200/GB300 class</x:t>
        </x:is>
      </x:c>
      <x:c r="G631" s="5" t="str">
        <x:f>IFERROR(INDEX('02x_Accelerator_Catalog'!$C$2:$C$11,MATCH(F631,'02x_Accelerator_Catalog'!$B$2:$B$11,0)),"purpose_or_unbenchmarked")</x:f>
        <x:v>gb200_reference</x:v>
      </x:c>
      <x:c r="H631" s="28" t="n">
        <x:f>SUMIFS('02c_AI_CSP_Normalized'!$N$2:$N$305,'02c_AI_CSP_Normalized'!$B$2:$B$305,B631,'02c_AI_CSP_Normalized'!$C$2:$C$305,C631,'02c_AI_CSP_Normalized'!$D$2:$D$305,D631,'02c_AI_CSP_Normalized'!$E$2:$E$305,E631)</x:f>
        <x:v>267.8225821330645</x:v>
      </x:c>
      <x:c r="I631" s="6" t="n">
        <x:f>SUMIFS('02b_CSP_Accelerator_Mix'!$H$2:$H$573,'02b_CSP_Accelerator_Mix'!$B$2:$B$573,B631,'02b_CSP_Accelerator_Mix'!$C$2:$C$573,E631,'02b_CSP_Accelerator_Mix'!$D$2:$D$573,D631,'02b_CSP_Accelerator_Mix'!$E$2:$E$573,F631)</x:f>
        <x:v>0.3</x:v>
      </x:c>
      <x:c r="J631" s="28" t="n">
        <x:f>H631*I631</x:f>
        <x:v>80.34677463991935</x:v>
      </x:c>
      <x:c r="K631" s="8" t="n">
        <x:f>IFERROR(INDEX('02x_Accelerator_Catalog'!$D$2:$D$11,MATCH(F631,'02x_Accelerator_Catalog'!$B$2:$B$11,0)),"")</x:f>
        <x:v>2.1</x:v>
      </x:c>
      <x:c r="L631" s="7" t="n">
        <x:f>IF(K631&gt;0,J631*1000/K631,"")</x:f>
        <x:v>38260.36887615207</x:v>
      </x:c>
      <x:c r="M631" s="5" t="inlineStr">
        <x:is>
          <x:t xml:space="preserve">legacy_company_gpu_mix_fallback</x:t>
        </x:is>
      </x:c>
      <x:c r="N631" s="5" t="inlineStr">
        <x:is>
          <x:t xml:space="preserve">Extensible long-format output: add a new accelerator row in 02b and map it in 02x_Accelerator_Catalog to extend this table.</x:t>
        </x:is>
      </x:c>
    </x:row>
    <x:row r="632">
      <x:c r="A632" s="5" t="str">
        <x:f>B632&amp;"|"&amp;C632&amp;"|"&amp;D632&amp;"|"&amp;E632&amp;"|"&amp;F632</x:f>
        <x:v>Grid-Constrained / Efficiency-Upside|DeepSeek|2028|Legacy company envelope - DeepSeek|H100/H200/A100 class</x:v>
      </x:c>
      <x:c r="B632" s="5" t="inlineStr">
        <x:is>
          <x:t xml:space="preserve">Grid-Constrained / Efficiency-Upside</x:t>
        </x:is>
      </x:c>
      <x:c r="C632" s="5" t="inlineStr">
        <x:is>
          <x:t xml:space="preserve">DeepSeek</x:t>
        </x:is>
      </x:c>
      <x:c r="D632" s="5" t="n">
        <x:v>2028</x:v>
      </x:c>
      <x:c r="E632" s="5" t="inlineStr">
        <x:is>
          <x:t xml:space="preserve">Legacy company envelope - DeepSeek</x:t>
        </x:is>
      </x:c>
      <x:c r="F632" s="5" t="inlineStr">
        <x:is>
          <x:t xml:space="preserve">H100/H200/A100 class</x:t>
        </x:is>
      </x:c>
      <x:c r="G632" s="5" t="str">
        <x:f>IFERROR(INDEX('02x_Accelerator_Catalog'!$C$2:$C$11,MATCH(F632,'02x_Accelerator_Catalog'!$B$2:$B$11,0)),"purpose_or_unbenchmarked")</x:f>
        <x:v>h200_reference</x:v>
      </x:c>
      <x:c r="H632" s="28" t="n">
        <x:f>SUMIFS('02c_AI_CSP_Normalized'!$N$2:$N$305,'02c_AI_CSP_Normalized'!$B$2:$B$305,B632,'02c_AI_CSP_Normalized'!$C$2:$C$305,C632,'02c_AI_CSP_Normalized'!$D$2:$D$305,D632,'02c_AI_CSP_Normalized'!$E$2:$E$305,E632)</x:f>
        <x:v>267.8225821330645</x:v>
      </x:c>
      <x:c r="I632" s="6" t="n">
        <x:f>SUMIFS('02b_CSP_Accelerator_Mix'!$H$2:$H$573,'02b_CSP_Accelerator_Mix'!$B$2:$B$573,B632,'02b_CSP_Accelerator_Mix'!$C$2:$C$573,E632,'02b_CSP_Accelerator_Mix'!$D$2:$D$573,D632,'02b_CSP_Accelerator_Mix'!$E$2:$E$573,F632)</x:f>
        <x:v>0.325</x:v>
      </x:c>
      <x:c r="J632" s="28" t="n">
        <x:f>H632*I632</x:f>
        <x:v>87.04233919324597</x:v>
      </x:c>
      <x:c r="K632" s="8" t="n">
        <x:f>IFERROR(INDEX('02x_Accelerator_Catalog'!$D$2:$D$11,MATCH(F632,'02x_Accelerator_Catalog'!$B$2:$B$11,0)),"")</x:f>
        <x:v>1.73</x:v>
      </x:c>
      <x:c r="L632" s="7" t="n">
        <x:f>IF(K632&gt;0,J632*1000/K632,"")</x:f>
        <x:v>50313.490863147956</x:v>
      </x:c>
      <x:c r="M632" s="5" t="inlineStr">
        <x:is>
          <x:t xml:space="preserve">legacy_company_gpu_mix_fallback</x:t>
        </x:is>
      </x:c>
      <x:c r="N632" s="5" t="inlineStr">
        <x:is>
          <x:t xml:space="preserve">Extensible long-format output: add a new accelerator row in 02b and map it in 02x_Accelerator_Catalog to extend this table.</x:t>
        </x:is>
      </x:c>
    </x:row>
    <x:row r="633">
      <x:c r="A633" s="5" t="str">
        <x:f>B633&amp;"|"&amp;C633&amp;"|"&amp;D633&amp;"|"&amp;E633&amp;"|"&amp;F633</x:f>
        <x:v>Grid-Constrained / Efficiency-Upside|DeepSeek|2029|Legacy company envelope - DeepSeek|B200/B300 class</x:v>
      </x:c>
      <x:c r="B633" s="5" t="inlineStr">
        <x:is>
          <x:t xml:space="preserve">Grid-Constrained / Efficiency-Upside</x:t>
        </x:is>
      </x:c>
      <x:c r="C633" s="5" t="inlineStr">
        <x:is>
          <x:t xml:space="preserve">DeepSeek</x:t>
        </x:is>
      </x:c>
      <x:c r="D633" s="5" t="n">
        <x:v>2029</x:v>
      </x:c>
      <x:c r="E633" s="5" t="inlineStr">
        <x:is>
          <x:t xml:space="preserve">Legacy company envelope - DeepSeek</x:t>
        </x:is>
      </x:c>
      <x:c r="F633" s="5" t="inlineStr">
        <x:is>
          <x:t xml:space="preserve">B200/B300 class</x:t>
        </x:is>
      </x:c>
      <x:c r="G633" s="5" t="str">
        <x:f>IFERROR(INDEX('02x_Accelerator_Catalog'!$C$2:$C$11,MATCH(F633,'02x_Accelerator_Catalog'!$B$2:$B$11,0)),"purpose_or_unbenchmarked")</x:f>
        <x:v>b200_reference</x:v>
      </x:c>
      <x:c r="H633" s="28" t="n">
        <x:f>SUMIFS('02c_AI_CSP_Normalized'!$N$2:$N$305,'02c_AI_CSP_Normalized'!$B$2:$B$305,B633,'02c_AI_CSP_Normalized'!$C$2:$C$305,C633,'02c_AI_CSP_Normalized'!$D$2:$D$305,D633,'02c_AI_CSP_Normalized'!$E$2:$E$305,E633)</x:f>
        <x:v>379.5574996007461</x:v>
      </x:c>
      <x:c r="I633" s="6" t="n">
        <x:f>SUMIFS('02b_CSP_Accelerator_Mix'!$H$2:$H$573,'02b_CSP_Accelerator_Mix'!$B$2:$B$573,B633,'02b_CSP_Accelerator_Mix'!$C$2:$C$573,E633,'02b_CSP_Accelerator_Mix'!$D$2:$D$573,D633,'02b_CSP_Accelerator_Mix'!$E$2:$E$573,F633)</x:f>
        <x:v>0.362</x:v>
      </x:c>
      <x:c r="J633" s="28" t="n">
        <x:f>H633*I633</x:f>
        <x:v>137.39981485547008</x:v>
      </x:c>
      <x:c r="K633" s="8" t="n">
        <x:f>IFERROR(INDEX('02x_Accelerator_Catalog'!$D$2:$D$11,MATCH(F633,'02x_Accelerator_Catalog'!$B$2:$B$11,0)),"")</x:f>
        <x:v>2.17</x:v>
      </x:c>
      <x:c r="L633" s="7" t="n">
        <x:f>IF(K633&gt;0,J633*1000/K633,"")</x:f>
        <x:v>63317.88703017055</x:v>
      </x:c>
      <x:c r="M633" s="5" t="inlineStr">
        <x:is>
          <x:t xml:space="preserve">legacy_company_gpu_mix_fallback</x:t>
        </x:is>
      </x:c>
      <x:c r="N633" s="5" t="inlineStr">
        <x:is>
          <x:t xml:space="preserve">Extensible long-format output: add a new accelerator row in 02b and map it in 02x_Accelerator_Catalog to extend this table.</x:t>
        </x:is>
      </x:c>
    </x:row>
    <x:row r="634">
      <x:c r="A634" s="5" t="str">
        <x:f>B634&amp;"|"&amp;C634&amp;"|"&amp;D634&amp;"|"&amp;E634&amp;"|"&amp;F634</x:f>
        <x:v>Grid-Constrained / Efficiency-Upside|DeepSeek|2029|Legacy company envelope - DeepSeek|GB200/GB300 class</x:v>
      </x:c>
      <x:c r="B634" s="5" t="inlineStr">
        <x:is>
          <x:t xml:space="preserve">Grid-Constrained / Efficiency-Upside</x:t>
        </x:is>
      </x:c>
      <x:c r="C634" s="5" t="inlineStr">
        <x:is>
          <x:t xml:space="preserve">DeepSeek</x:t>
        </x:is>
      </x:c>
      <x:c r="D634" s="5" t="n">
        <x:v>2029</x:v>
      </x:c>
      <x:c r="E634" s="5" t="inlineStr">
        <x:is>
          <x:t xml:space="preserve">Legacy company envelope - DeepSeek</x:t>
        </x:is>
      </x:c>
      <x:c r="F634" s="5" t="inlineStr">
        <x:is>
          <x:t xml:space="preserve">GB200/GB300 class</x:t>
        </x:is>
      </x:c>
      <x:c r="G634" s="5" t="str">
        <x:f>IFERROR(INDEX('02x_Accelerator_Catalog'!$C$2:$C$11,MATCH(F634,'02x_Accelerator_Catalog'!$B$2:$B$11,0)),"purpose_or_unbenchmarked")</x:f>
        <x:v>gb200_reference</x:v>
      </x:c>
      <x:c r="H634" s="28" t="n">
        <x:f>SUMIFS('02c_AI_CSP_Normalized'!$N$2:$N$305,'02c_AI_CSP_Normalized'!$B$2:$B$305,B634,'02c_AI_CSP_Normalized'!$C$2:$C$305,C634,'02c_AI_CSP_Normalized'!$D$2:$D$305,D634,'02c_AI_CSP_Normalized'!$E$2:$E$305,E634)</x:f>
        <x:v>379.5574996007461</x:v>
      </x:c>
      <x:c r="I634" s="6" t="n">
        <x:f>SUMIFS('02b_CSP_Accelerator_Mix'!$H$2:$H$573,'02b_CSP_Accelerator_Mix'!$B$2:$B$573,B634,'02b_CSP_Accelerator_Mix'!$C$2:$C$573,E634,'02b_CSP_Accelerator_Mix'!$D$2:$D$573,D634,'02b_CSP_Accelerator_Mix'!$E$2:$E$573,F634)</x:f>
        <x:v>0.425</x:v>
      </x:c>
      <x:c r="J634" s="28" t="n">
        <x:f>H634*I634</x:f>
        <x:v>161.31193733031708</x:v>
      </x:c>
      <x:c r="K634" s="8" t="n">
        <x:f>IFERROR(INDEX('02x_Accelerator_Catalog'!$D$2:$D$11,MATCH(F634,'02x_Accelerator_Catalog'!$B$2:$B$11,0)),"")</x:f>
        <x:v>2.1</x:v>
      </x:c>
      <x:c r="L634" s="7" t="n">
        <x:f>IF(K634&gt;0,J634*1000/K634,"")</x:f>
        <x:v>76815.20825253194</x:v>
      </x:c>
      <x:c r="M634" s="5" t="inlineStr">
        <x:is>
          <x:t xml:space="preserve">legacy_company_gpu_mix_fallback</x:t>
        </x:is>
      </x:c>
      <x:c r="N634" s="5" t="inlineStr">
        <x:is>
          <x:t xml:space="preserve">Extensible long-format output: add a new accelerator row in 02b and map it in 02x_Accelerator_Catalog to extend this table.</x:t>
        </x:is>
      </x:c>
    </x:row>
    <x:row r="635">
      <x:c r="A635" s="5" t="str">
        <x:f>B635&amp;"|"&amp;C635&amp;"|"&amp;D635&amp;"|"&amp;E635&amp;"|"&amp;F635</x:f>
        <x:v>Grid-Constrained / Efficiency-Upside|DeepSeek|2029|Legacy company envelope - DeepSeek|H100/H200/A100 class</x:v>
      </x:c>
      <x:c r="B635" s="5" t="inlineStr">
        <x:is>
          <x:t xml:space="preserve">Grid-Constrained / Efficiency-Upside</x:t>
        </x:is>
      </x:c>
      <x:c r="C635" s="5" t="inlineStr">
        <x:is>
          <x:t xml:space="preserve">DeepSeek</x:t>
        </x:is>
      </x:c>
      <x:c r="D635" s="5" t="n">
        <x:v>2029</x:v>
      </x:c>
      <x:c r="E635" s="5" t="inlineStr">
        <x:is>
          <x:t xml:space="preserve">Legacy company envelope - DeepSeek</x:t>
        </x:is>
      </x:c>
      <x:c r="F635" s="5" t="inlineStr">
        <x:is>
          <x:t xml:space="preserve">H100/H200/A100 class</x:t>
        </x:is>
      </x:c>
      <x:c r="G635" s="5" t="str">
        <x:f>IFERROR(INDEX('02x_Accelerator_Catalog'!$C$2:$C$11,MATCH(F635,'02x_Accelerator_Catalog'!$B$2:$B$11,0)),"purpose_or_unbenchmarked")</x:f>
        <x:v>h200_reference</x:v>
      </x:c>
      <x:c r="H635" s="28" t="n">
        <x:f>SUMIFS('02c_AI_CSP_Normalized'!$N$2:$N$305,'02c_AI_CSP_Normalized'!$B$2:$B$305,B635,'02c_AI_CSP_Normalized'!$C$2:$C$305,C635,'02c_AI_CSP_Normalized'!$D$2:$D$305,D635,'02c_AI_CSP_Normalized'!$E$2:$E$305,E635)</x:f>
        <x:v>379.5574996007461</x:v>
      </x:c>
      <x:c r="I635" s="6" t="n">
        <x:f>SUMIFS('02b_CSP_Accelerator_Mix'!$H$2:$H$573,'02b_CSP_Accelerator_Mix'!$B$2:$B$573,B635,'02b_CSP_Accelerator_Mix'!$C$2:$C$573,E635,'02b_CSP_Accelerator_Mix'!$D$2:$D$573,D635,'02b_CSP_Accelerator_Mix'!$E$2:$E$573,F635)</x:f>
        <x:v>0.213</x:v>
      </x:c>
      <x:c r="J635" s="28" t="n">
        <x:f>H635*I635</x:f>
        <x:v>80.84574741495892</x:v>
      </x:c>
      <x:c r="K635" s="8" t="n">
        <x:f>IFERROR(INDEX('02x_Accelerator_Catalog'!$D$2:$D$11,MATCH(F635,'02x_Accelerator_Catalog'!$B$2:$B$11,0)),"")</x:f>
        <x:v>1.73</x:v>
      </x:c>
      <x:c r="L635" s="7" t="n">
        <x:f>IF(K635&gt;0,J635*1000/K635,"")</x:f>
        <x:v>46731.64590460053</x:v>
      </x:c>
      <x:c r="M635" s="5" t="inlineStr">
        <x:is>
          <x:t xml:space="preserve">legacy_company_gpu_mix_fallback</x:t>
        </x:is>
      </x:c>
      <x:c r="N635" s="5" t="inlineStr">
        <x:is>
          <x:t xml:space="preserve">Extensible long-format output: add a new accelerator row in 02b and map it in 02x_Accelerator_Catalog to extend this table.</x:t>
        </x:is>
      </x:c>
    </x:row>
    <x:row r="636">
      <x:c r="A636" s="5" t="str">
        <x:f>B636&amp;"|"&amp;C636&amp;"|"&amp;D636&amp;"|"&amp;E636&amp;"|"&amp;F636</x:f>
        <x:v>Grid-Constrained / Efficiency-Upside|DeepSeek|2030|Legacy company envelope - DeepSeek|B200/B300 class</x:v>
      </x:c>
      <x:c r="B636" s="5" t="inlineStr">
        <x:is>
          <x:t xml:space="preserve">Grid-Constrained / Efficiency-Upside</x:t>
        </x:is>
      </x:c>
      <x:c r="C636" s="5" t="inlineStr">
        <x:is>
          <x:t xml:space="preserve">DeepSeek</x:t>
        </x:is>
      </x:c>
      <x:c r="D636" s="5" t="n">
        <x:v>2030</x:v>
      </x:c>
      <x:c r="E636" s="5" t="inlineStr">
        <x:is>
          <x:t xml:space="preserve">Legacy company envelope - DeepSeek</x:t>
        </x:is>
      </x:c>
      <x:c r="F636" s="5" t="inlineStr">
        <x:is>
          <x:t xml:space="preserve">B200/B300 class</x:t>
        </x:is>
      </x:c>
      <x:c r="G636" s="5" t="str">
        <x:f>IFERROR(INDEX('02x_Accelerator_Catalog'!$C$2:$C$11,MATCH(F636,'02x_Accelerator_Catalog'!$B$2:$B$11,0)),"purpose_or_unbenchmarked")</x:f>
        <x:v>b200_reference</x:v>
      </x:c>
      <x:c r="H636" s="28" t="n">
        <x:f>SUMIFS('02c_AI_CSP_Normalized'!$N$2:$N$305,'02c_AI_CSP_Normalized'!$B$2:$B$305,B636,'02c_AI_CSP_Normalized'!$C$2:$C$305,C636,'02c_AI_CSP_Normalized'!$D$2:$D$305,D636,'02c_AI_CSP_Normalized'!$E$2:$E$305,E636)</x:f>
        <x:v>491.36516129032253</x:v>
      </x:c>
      <x:c r="I636" s="6" t="n">
        <x:f>SUMIFS('02b_CSP_Accelerator_Mix'!$H$2:$H$573,'02b_CSP_Accelerator_Mix'!$B$2:$B$573,B636,'02b_CSP_Accelerator_Mix'!$C$2:$C$573,E636,'02b_CSP_Accelerator_Mix'!$D$2:$D$573,D636,'02b_CSP_Accelerator_Mix'!$E$2:$E$573,F636)</x:f>
        <x:v>0.35</x:v>
      </x:c>
      <x:c r="J636" s="28" t="n">
        <x:f>H636*I636</x:f>
        <x:v>171.97780645161288</x:v>
      </x:c>
      <x:c r="K636" s="8" t="n">
        <x:f>IFERROR(INDEX('02x_Accelerator_Catalog'!$D$2:$D$11,MATCH(F636,'02x_Accelerator_Catalog'!$B$2:$B$11,0)),"")</x:f>
        <x:v>2.17</x:v>
      </x:c>
      <x:c r="L636" s="7" t="n">
        <x:f>IF(K636&gt;0,J636*1000/K636,"")</x:f>
        <x:v>79252.44536940687</x:v>
      </x:c>
      <x:c r="M636" s="5" t="inlineStr">
        <x:is>
          <x:t xml:space="preserve">legacy_company_gpu_mix_fallback</x:t>
        </x:is>
      </x:c>
      <x:c r="N636" s="5" t="inlineStr">
        <x:is>
          <x:t xml:space="preserve">Extensible long-format output: add a new accelerator row in 02b and map it in 02x_Accelerator_Catalog to extend this table.</x:t>
        </x:is>
      </x:c>
    </x:row>
    <x:row r="637">
      <x:c r="A637" s="5" t="str">
        <x:f>B637&amp;"|"&amp;C637&amp;"|"&amp;D637&amp;"|"&amp;E637&amp;"|"&amp;F637</x:f>
        <x:v>Grid-Constrained / Efficiency-Upside|DeepSeek|2030|Legacy company envelope - DeepSeek|GB200/GB300 class</x:v>
      </x:c>
      <x:c r="B637" s="5" t="inlineStr">
        <x:is>
          <x:t xml:space="preserve">Grid-Constrained / Efficiency-Upside</x:t>
        </x:is>
      </x:c>
      <x:c r="C637" s="5" t="inlineStr">
        <x:is>
          <x:t xml:space="preserve">DeepSeek</x:t>
        </x:is>
      </x:c>
      <x:c r="D637" s="5" t="n">
        <x:v>2030</x:v>
      </x:c>
      <x:c r="E637" s="5" t="inlineStr">
        <x:is>
          <x:t xml:space="preserve">Legacy company envelope - DeepSeek</x:t>
        </x:is>
      </x:c>
      <x:c r="F637" s="5" t="inlineStr">
        <x:is>
          <x:t xml:space="preserve">GB200/GB300 class</x:t>
        </x:is>
      </x:c>
      <x:c r="G637" s="5" t="str">
        <x:f>IFERROR(INDEX('02x_Accelerator_Catalog'!$C$2:$C$11,MATCH(F637,'02x_Accelerator_Catalog'!$B$2:$B$11,0)),"purpose_or_unbenchmarked")</x:f>
        <x:v>gb200_reference</x:v>
      </x:c>
      <x:c r="H637" s="28" t="n">
        <x:f>SUMIFS('02c_AI_CSP_Normalized'!$N$2:$N$305,'02c_AI_CSP_Normalized'!$B$2:$B$305,B637,'02c_AI_CSP_Normalized'!$C$2:$C$305,C637,'02c_AI_CSP_Normalized'!$D$2:$D$305,D637,'02c_AI_CSP_Normalized'!$E$2:$E$305,E637)</x:f>
        <x:v>491.36516129032253</x:v>
      </x:c>
      <x:c r="I637" s="6" t="n">
        <x:f>SUMIFS('02b_CSP_Accelerator_Mix'!$H$2:$H$573,'02b_CSP_Accelerator_Mix'!$B$2:$B$573,B637,'02b_CSP_Accelerator_Mix'!$C$2:$C$573,E637,'02b_CSP_Accelerator_Mix'!$D$2:$D$573,D637,'02b_CSP_Accelerator_Mix'!$E$2:$E$573,F637)</x:f>
        <x:v>0.55</x:v>
      </x:c>
      <x:c r="J637" s="28" t="n">
        <x:f>H637*I637</x:f>
        <x:v>270.2508387096774</x:v>
      </x:c>
      <x:c r="K637" s="8" t="n">
        <x:f>IFERROR(INDEX('02x_Accelerator_Catalog'!$D$2:$D$11,MATCH(F637,'02x_Accelerator_Catalog'!$B$2:$B$11,0)),"")</x:f>
        <x:v>2.1</x:v>
      </x:c>
      <x:c r="L637" s="7" t="n">
        <x:f>IF(K637&gt;0,J637*1000/K637,"")</x:f>
        <x:v>128690.87557603685</x:v>
      </x:c>
      <x:c r="M637" s="5" t="inlineStr">
        <x:is>
          <x:t xml:space="preserve">legacy_company_gpu_mix_fallback</x:t>
        </x:is>
      </x:c>
      <x:c r="N637" s="5" t="inlineStr">
        <x:is>
          <x:t xml:space="preserve">Extensible long-format output: add a new accelerator row in 02b and map it in 02x_Accelerator_Catalog to extend this table.</x:t>
        </x:is>
      </x:c>
    </x:row>
    <x:row r="638">
      <x:c r="A638" s="5" t="str">
        <x:f>B638&amp;"|"&amp;C638&amp;"|"&amp;D638&amp;"|"&amp;E638&amp;"|"&amp;F638</x:f>
        <x:v>Grid-Constrained / Efficiency-Upside|DeepSeek|2030|Legacy company envelope - DeepSeek|H100/H200/A100 class</x:v>
      </x:c>
      <x:c r="B638" s="5" t="inlineStr">
        <x:is>
          <x:t xml:space="preserve">Grid-Constrained / Efficiency-Upside</x:t>
        </x:is>
      </x:c>
      <x:c r="C638" s="5" t="inlineStr">
        <x:is>
          <x:t xml:space="preserve">DeepSeek</x:t>
        </x:is>
      </x:c>
      <x:c r="D638" s="5" t="n">
        <x:v>2030</x:v>
      </x:c>
      <x:c r="E638" s="5" t="inlineStr">
        <x:is>
          <x:t xml:space="preserve">Legacy company envelope - DeepSeek</x:t>
        </x:is>
      </x:c>
      <x:c r="F638" s="5" t="inlineStr">
        <x:is>
          <x:t xml:space="preserve">H100/H200/A100 class</x:t>
        </x:is>
      </x:c>
      <x:c r="G638" s="5" t="str">
        <x:f>IFERROR(INDEX('02x_Accelerator_Catalog'!$C$2:$C$11,MATCH(F638,'02x_Accelerator_Catalog'!$B$2:$B$11,0)),"purpose_or_unbenchmarked")</x:f>
        <x:v>h200_reference</x:v>
      </x:c>
      <x:c r="H638" s="28" t="n">
        <x:f>SUMIFS('02c_AI_CSP_Normalized'!$N$2:$N$305,'02c_AI_CSP_Normalized'!$B$2:$B$305,B638,'02c_AI_CSP_Normalized'!$C$2:$C$305,C638,'02c_AI_CSP_Normalized'!$D$2:$D$305,D638,'02c_AI_CSP_Normalized'!$E$2:$E$305,E638)</x:f>
        <x:v>491.36516129032253</x:v>
      </x:c>
      <x:c r="I638" s="6" t="n">
        <x:f>SUMIFS('02b_CSP_Accelerator_Mix'!$H$2:$H$573,'02b_CSP_Accelerator_Mix'!$B$2:$B$573,B638,'02b_CSP_Accelerator_Mix'!$C$2:$C$573,E638,'02b_CSP_Accelerator_Mix'!$D$2:$D$573,D638,'02b_CSP_Accelerator_Mix'!$E$2:$E$573,F638)</x:f>
        <x:v>0.1</x:v>
      </x:c>
      <x:c r="J638" s="28" t="n">
        <x:f>H638*I638</x:f>
        <x:v>49.13651612903226</x:v>
      </x:c>
      <x:c r="K638" s="8" t="n">
        <x:f>IFERROR(INDEX('02x_Accelerator_Catalog'!$D$2:$D$11,MATCH(F638,'02x_Accelerator_Catalog'!$B$2:$B$11,0)),"")</x:f>
        <x:v>1.73</x:v>
      </x:c>
      <x:c r="L638" s="7" t="n">
        <x:f>IF(K638&gt;0,J638*1000/K638,"")</x:f>
        <x:v>28402.610479209397</x:v>
      </x:c>
      <x:c r="M638" s="5" t="inlineStr">
        <x:is>
          <x:t xml:space="preserve">legacy_company_gpu_mix_fallback</x:t>
        </x:is>
      </x:c>
      <x:c r="N638" s="5" t="inlineStr">
        <x:is>
          <x:t xml:space="preserve">Extensible long-format output: add a new accelerator row in 02b and map it in 02x_Accelerator_Catalog to extend this table.</x:t>
        </x:is>
      </x:c>
    </x:row>
    <x:row r="639">
      <x:c r="A639" s="5" t="str">
        <x:f>B639&amp;"|"&amp;C639&amp;"|"&amp;D639&amp;"|"&amp;E639&amp;"|"&amp;F639</x:f>
        <x:v>Grid-Constrained / Efficiency-Upside|Tencent|2026|Legacy company envelope - Tencent|B200/B300 class</x:v>
      </x:c>
      <x:c r="B639" s="5" t="inlineStr">
        <x:is>
          <x:t xml:space="preserve">Grid-Constrained / Efficiency-Upside</x:t>
        </x:is>
      </x:c>
      <x:c r="C639" s="5" t="inlineStr">
        <x:is>
          <x:t xml:space="preserve">Tencent</x:t>
        </x:is>
      </x:c>
      <x:c r="D639" s="5" t="n">
        <x:v>2026</x:v>
      </x:c>
      <x:c r="E639" s="5" t="inlineStr">
        <x:is>
          <x:t xml:space="preserve">Legacy company envelope - Tencent</x:t>
        </x:is>
      </x:c>
      <x:c r="F639" s="5" t="inlineStr">
        <x:is>
          <x:t xml:space="preserve">B200/B300 class</x:t>
        </x:is>
      </x:c>
      <x:c r="G639" s="5" t="str">
        <x:f>IFERROR(INDEX('02x_Accelerator_Catalog'!$C$2:$C$11,MATCH(F639,'02x_Accelerator_Catalog'!$B$2:$B$11,0)),"purpose_or_unbenchmarked")</x:f>
        <x:v>b200_reference</x:v>
      </x:c>
      <x:c r="H639" s="28" t="n">
        <x:f>SUMIFS('02c_AI_CSP_Normalized'!$N$2:$N$305,'02c_AI_CSP_Normalized'!$B$2:$B$305,B639,'02c_AI_CSP_Normalized'!$C$2:$C$305,C639,'02c_AI_CSP_Normalized'!$D$2:$D$305,D639,'02c_AI_CSP_Normalized'!$E$2:$E$305,E639)</x:f>
        <x:v>167.67219512195123</x:v>
      </x:c>
      <x:c r="I639" s="6" t="n">
        <x:f>SUMIFS('02b_CSP_Accelerator_Mix'!$H$2:$H$573,'02b_CSP_Accelerator_Mix'!$B$2:$B$573,B639,'02b_CSP_Accelerator_Mix'!$C$2:$C$573,E639,'02b_CSP_Accelerator_Mix'!$D$2:$D$573,D639,'02b_CSP_Accelerator_Mix'!$E$2:$E$573,F639)</x:f>
        <x:v>0.4</x:v>
      </x:c>
      <x:c r="J639" s="28" t="n">
        <x:f>H639*I639</x:f>
        <x:v>67.06887804878049</x:v>
      </x:c>
      <x:c r="K639" s="8" t="n">
        <x:f>IFERROR(INDEX('02x_Accelerator_Catalog'!$D$2:$D$11,MATCH(F639,'02x_Accelerator_Catalog'!$B$2:$B$11,0)),"")</x:f>
        <x:v>2.17</x:v>
      </x:c>
      <x:c r="L639" s="7" t="n">
        <x:f>IF(K639&gt;0,J639*1000/K639,"")</x:f>
        <x:v>30907.317073170732</x:v>
      </x:c>
      <x:c r="M639" s="5" t="inlineStr">
        <x:is>
          <x:t xml:space="preserve">legacy_company_gpu_mix_fallback</x:t>
        </x:is>
      </x:c>
      <x:c r="N639" s="5" t="inlineStr">
        <x:is>
          <x:t xml:space="preserve">Extensible long-format output: add a new accelerator row in 02b and map it in 02x_Accelerator_Catalog to extend this table.</x:t>
        </x:is>
      </x:c>
    </x:row>
    <x:row r="640">
      <x:c r="A640" s="5" t="str">
        <x:f>B640&amp;"|"&amp;C640&amp;"|"&amp;D640&amp;"|"&amp;E640&amp;"|"&amp;F640</x:f>
        <x:v>Grid-Constrained / Efficiency-Upside|Tencent|2026|Legacy company envelope - Tencent|GB200/GB300 class</x:v>
      </x:c>
      <x:c r="B640" s="5" t="inlineStr">
        <x:is>
          <x:t xml:space="preserve">Grid-Constrained / Efficiency-Upside</x:t>
        </x:is>
      </x:c>
      <x:c r="C640" s="5" t="inlineStr">
        <x:is>
          <x:t xml:space="preserve">Tencent</x:t>
        </x:is>
      </x:c>
      <x:c r="D640" s="5" t="n">
        <x:v>2026</x:v>
      </x:c>
      <x:c r="E640" s="5" t="inlineStr">
        <x:is>
          <x:t xml:space="preserve">Legacy company envelope - Tencent</x:t>
        </x:is>
      </x:c>
      <x:c r="F640" s="5" t="inlineStr">
        <x:is>
          <x:t xml:space="preserve">GB200/GB300 class</x:t>
        </x:is>
      </x:c>
      <x:c r="G640" s="5" t="str">
        <x:f>IFERROR(INDEX('02x_Accelerator_Catalog'!$C$2:$C$11,MATCH(F640,'02x_Accelerator_Catalog'!$B$2:$B$11,0)),"purpose_or_unbenchmarked")</x:f>
        <x:v>gb200_reference</x:v>
      </x:c>
      <x:c r="H640" s="28" t="n">
        <x:f>SUMIFS('02c_AI_CSP_Normalized'!$N$2:$N$305,'02c_AI_CSP_Normalized'!$B$2:$B$305,B640,'02c_AI_CSP_Normalized'!$C$2:$C$305,C640,'02c_AI_CSP_Normalized'!$D$2:$D$305,D640,'02c_AI_CSP_Normalized'!$E$2:$E$305,E640)</x:f>
        <x:v>167.67219512195123</x:v>
      </x:c>
      <x:c r="I640" s="6" t="n">
        <x:f>SUMIFS('02b_CSP_Accelerator_Mix'!$H$2:$H$573,'02b_CSP_Accelerator_Mix'!$B$2:$B$573,B640,'02b_CSP_Accelerator_Mix'!$C$2:$C$573,E640,'02b_CSP_Accelerator_Mix'!$D$2:$D$573,D640,'02b_CSP_Accelerator_Mix'!$E$2:$E$573,F640)</x:f>
        <x:v>0.05</x:v>
      </x:c>
      <x:c r="J640" s="28" t="n">
        <x:f>H640*I640</x:f>
        <x:v>8.383609756097561</x:v>
      </x:c>
      <x:c r="K640" s="8" t="n">
        <x:f>IFERROR(INDEX('02x_Accelerator_Catalog'!$D$2:$D$11,MATCH(F640,'02x_Accelerator_Catalog'!$B$2:$B$11,0)),"")</x:f>
        <x:v>2.1</x:v>
      </x:c>
      <x:c r="L640" s="7" t="n">
        <x:f>IF(K640&gt;0,J640*1000/K640,"")</x:f>
        <x:v>3992.1951219512193</x:v>
      </x:c>
      <x:c r="M640" s="5" t="inlineStr">
        <x:is>
          <x:t xml:space="preserve">legacy_company_gpu_mix_fallback</x:t>
        </x:is>
      </x:c>
      <x:c r="N640" s="5" t="inlineStr">
        <x:is>
          <x:t xml:space="preserve">Extensible long-format output: add a new accelerator row in 02b and map it in 02x_Accelerator_Catalog to extend this table.</x:t>
        </x:is>
      </x:c>
    </x:row>
    <x:row r="641">
      <x:c r="A641" s="5" t="str">
        <x:f>B641&amp;"|"&amp;C641&amp;"|"&amp;D641&amp;"|"&amp;E641&amp;"|"&amp;F641</x:f>
        <x:v>Grid-Constrained / Efficiency-Upside|Tencent|2026|Legacy company envelope - Tencent|H100/H200/A100 class</x:v>
      </x:c>
      <x:c r="B641" s="5" t="inlineStr">
        <x:is>
          <x:t xml:space="preserve">Grid-Constrained / Efficiency-Upside</x:t>
        </x:is>
      </x:c>
      <x:c r="C641" s="5" t="inlineStr">
        <x:is>
          <x:t xml:space="preserve">Tencent</x:t>
        </x:is>
      </x:c>
      <x:c r="D641" s="5" t="n">
        <x:v>2026</x:v>
      </x:c>
      <x:c r="E641" s="5" t="inlineStr">
        <x:is>
          <x:t xml:space="preserve">Legacy company envelope - Tencent</x:t>
        </x:is>
      </x:c>
      <x:c r="F641" s="5" t="inlineStr">
        <x:is>
          <x:t xml:space="preserve">H100/H200/A100 class</x:t>
        </x:is>
      </x:c>
      <x:c r="G641" s="5" t="str">
        <x:f>IFERROR(INDEX('02x_Accelerator_Catalog'!$C$2:$C$11,MATCH(F641,'02x_Accelerator_Catalog'!$B$2:$B$11,0)),"purpose_or_unbenchmarked")</x:f>
        <x:v>h200_reference</x:v>
      </x:c>
      <x:c r="H641" s="28" t="n">
        <x:f>SUMIFS('02c_AI_CSP_Normalized'!$N$2:$N$305,'02c_AI_CSP_Normalized'!$B$2:$B$305,B641,'02c_AI_CSP_Normalized'!$C$2:$C$305,C641,'02c_AI_CSP_Normalized'!$D$2:$D$305,D641,'02c_AI_CSP_Normalized'!$E$2:$E$305,E641)</x:f>
        <x:v>167.67219512195123</x:v>
      </x:c>
      <x:c r="I641" s="6" t="n">
        <x:f>SUMIFS('02b_CSP_Accelerator_Mix'!$H$2:$H$573,'02b_CSP_Accelerator_Mix'!$B$2:$B$573,B641,'02b_CSP_Accelerator_Mix'!$C$2:$C$573,E641,'02b_CSP_Accelerator_Mix'!$D$2:$D$573,D641,'02b_CSP_Accelerator_Mix'!$E$2:$E$573,F641)</x:f>
        <x:v>0.55</x:v>
      </x:c>
      <x:c r="J641" s="28" t="n">
        <x:f>H641*I641</x:f>
        <x:v>92.21970731707319</x:v>
      </x:c>
      <x:c r="K641" s="8" t="n">
        <x:f>IFERROR(INDEX('02x_Accelerator_Catalog'!$D$2:$D$11,MATCH(F641,'02x_Accelerator_Catalog'!$B$2:$B$11,0)),"")</x:f>
        <x:v>1.73</x:v>
      </x:c>
      <x:c r="L641" s="7" t="n">
        <x:f>IF(K641&gt;0,J641*1000/K641,"")</x:f>
        <x:v>53306.18920062034</x:v>
      </x:c>
      <x:c r="M641" s="5" t="inlineStr">
        <x:is>
          <x:t xml:space="preserve">legacy_company_gpu_mix_fallback</x:t>
        </x:is>
      </x:c>
      <x:c r="N641" s="5" t="inlineStr">
        <x:is>
          <x:t xml:space="preserve">Extensible long-format output: add a new accelerator row in 02b and map it in 02x_Accelerator_Catalog to extend this table.</x:t>
        </x:is>
      </x:c>
    </x:row>
    <x:row r="642">
      <x:c r="A642" s="5" t="str">
        <x:f>B642&amp;"|"&amp;C642&amp;"|"&amp;D642&amp;"|"&amp;E642&amp;"|"&amp;F642</x:f>
        <x:v>Grid-Constrained / Efficiency-Upside|Tencent|2027|Legacy company envelope - Tencent|B200/B300 class</x:v>
      </x:c>
      <x:c r="B642" s="5" t="inlineStr">
        <x:is>
          <x:t xml:space="preserve">Grid-Constrained / Efficiency-Upside</x:t>
        </x:is>
      </x:c>
      <x:c r="C642" s="5" t="inlineStr">
        <x:is>
          <x:t xml:space="preserve">Tencent</x:t>
        </x:is>
      </x:c>
      <x:c r="D642" s="5" t="n">
        <x:v>2027</x:v>
      </x:c>
      <x:c r="E642" s="5" t="inlineStr">
        <x:is>
          <x:t xml:space="preserve">Legacy company envelope - Tencent</x:t>
        </x:is>
      </x:c>
      <x:c r="F642" s="5" t="inlineStr">
        <x:is>
          <x:t xml:space="preserve">B200/B300 class</x:t>
        </x:is>
      </x:c>
      <x:c r="G642" s="5" t="str">
        <x:f>IFERROR(INDEX('02x_Accelerator_Catalog'!$C$2:$C$11,MATCH(F642,'02x_Accelerator_Catalog'!$B$2:$B$11,0)),"purpose_or_unbenchmarked")</x:f>
        <x:v>b200_reference</x:v>
      </x:c>
      <x:c r="H642" s="28" t="n">
        <x:f>SUMIFS('02c_AI_CSP_Normalized'!$N$2:$N$305,'02c_AI_CSP_Normalized'!$B$2:$B$305,B642,'02c_AI_CSP_Normalized'!$C$2:$C$305,C642,'02c_AI_CSP_Normalized'!$D$2:$D$305,D642,'02c_AI_CSP_Normalized'!$E$2:$E$305,E642)</x:f>
        <x:v>362.7878071829269</x:v>
      </x:c>
      <x:c r="I642" s="6" t="n">
        <x:f>SUMIFS('02b_CSP_Accelerator_Mix'!$H$2:$H$573,'02b_CSP_Accelerator_Mix'!$B$2:$B$573,B642,'02b_CSP_Accelerator_Mix'!$C$2:$C$573,E642,'02b_CSP_Accelerator_Mix'!$D$2:$D$573,D642,'02b_CSP_Accelerator_Mix'!$E$2:$E$573,F642)</x:f>
        <x:v>0.388</x:v>
      </x:c>
      <x:c r="J642" s="28" t="n">
        <x:f>H642*I642</x:f>
        <x:v>140.76166918697564</x:v>
      </x:c>
      <x:c r="K642" s="8" t="n">
        <x:f>IFERROR(INDEX('02x_Accelerator_Catalog'!$D$2:$D$11,MATCH(F642,'02x_Accelerator_Catalog'!$B$2:$B$11,0)),"")</x:f>
        <x:v>2.17</x:v>
      </x:c>
      <x:c r="L642" s="7" t="n">
        <x:f>IF(K642&gt;0,J642*1000/K642,"")</x:f>
        <x:v>64867.12865759246</x:v>
      </x:c>
      <x:c r="M642" s="5" t="inlineStr">
        <x:is>
          <x:t xml:space="preserve">legacy_company_gpu_mix_fallback</x:t>
        </x:is>
      </x:c>
      <x:c r="N642" s="5" t="inlineStr">
        <x:is>
          <x:t xml:space="preserve">Extensible long-format output: add a new accelerator row in 02b and map it in 02x_Accelerator_Catalog to extend this table.</x:t>
        </x:is>
      </x:c>
    </x:row>
    <x:row r="643">
      <x:c r="A643" s="5" t="str">
        <x:f>B643&amp;"|"&amp;C643&amp;"|"&amp;D643&amp;"|"&amp;E643&amp;"|"&amp;F643</x:f>
        <x:v>Grid-Constrained / Efficiency-Upside|Tencent|2027|Legacy company envelope - Tencent|GB200/GB300 class</x:v>
      </x:c>
      <x:c r="B643" s="5" t="inlineStr">
        <x:is>
          <x:t xml:space="preserve">Grid-Constrained / Efficiency-Upside</x:t>
        </x:is>
      </x:c>
      <x:c r="C643" s="5" t="inlineStr">
        <x:is>
          <x:t xml:space="preserve">Tencent</x:t>
        </x:is>
      </x:c>
      <x:c r="D643" s="5" t="n">
        <x:v>2027</x:v>
      </x:c>
      <x:c r="E643" s="5" t="inlineStr">
        <x:is>
          <x:t xml:space="preserve">Legacy company envelope - Tencent</x:t>
        </x:is>
      </x:c>
      <x:c r="F643" s="5" t="inlineStr">
        <x:is>
          <x:t xml:space="preserve">GB200/GB300 class</x:t>
        </x:is>
      </x:c>
      <x:c r="G643" s="5" t="str">
        <x:f>IFERROR(INDEX('02x_Accelerator_Catalog'!$C$2:$C$11,MATCH(F643,'02x_Accelerator_Catalog'!$B$2:$B$11,0)),"purpose_or_unbenchmarked")</x:f>
        <x:v>gb200_reference</x:v>
      </x:c>
      <x:c r="H643" s="28" t="n">
        <x:f>SUMIFS('02c_AI_CSP_Normalized'!$N$2:$N$305,'02c_AI_CSP_Normalized'!$B$2:$B$305,B643,'02c_AI_CSP_Normalized'!$C$2:$C$305,C643,'02c_AI_CSP_Normalized'!$D$2:$D$305,D643,'02c_AI_CSP_Normalized'!$E$2:$E$305,E643)</x:f>
        <x:v>362.7878071829269</x:v>
      </x:c>
      <x:c r="I643" s="6" t="n">
        <x:f>SUMIFS('02b_CSP_Accelerator_Mix'!$H$2:$H$573,'02b_CSP_Accelerator_Mix'!$B$2:$B$573,B643,'02b_CSP_Accelerator_Mix'!$C$2:$C$573,E643,'02b_CSP_Accelerator_Mix'!$D$2:$D$573,D643,'02b_CSP_Accelerator_Mix'!$E$2:$E$573,F643)</x:f>
        <x:v>0.174</x:v>
      </x:c>
      <x:c r="J643" s="28" t="n">
        <x:f>H643*I643</x:f>
        <x:v>63.125078449829275</x:v>
      </x:c>
      <x:c r="K643" s="8" t="n">
        <x:f>IFERROR(INDEX('02x_Accelerator_Catalog'!$D$2:$D$11,MATCH(F643,'02x_Accelerator_Catalog'!$B$2:$B$11,0)),"")</x:f>
        <x:v>2.1</x:v>
      </x:c>
      <x:c r="L643" s="7" t="n">
        <x:f>IF(K643&gt;0,J643*1000/K643,"")</x:f>
        <x:v>30059.56116658537</x:v>
      </x:c>
      <x:c r="M643" s="5" t="inlineStr">
        <x:is>
          <x:t xml:space="preserve">legacy_company_gpu_mix_fallback</x:t>
        </x:is>
      </x:c>
      <x:c r="N643" s="5" t="inlineStr">
        <x:is>
          <x:t xml:space="preserve">Extensible long-format output: add a new accelerator row in 02b and map it in 02x_Accelerator_Catalog to extend this table.</x:t>
        </x:is>
      </x:c>
    </x:row>
    <x:row r="644">
      <x:c r="A644" s="5" t="str">
        <x:f>B644&amp;"|"&amp;C644&amp;"|"&amp;D644&amp;"|"&amp;E644&amp;"|"&amp;F644</x:f>
        <x:v>Grid-Constrained / Efficiency-Upside|Tencent|2027|Legacy company envelope - Tencent|H100/H200/A100 class</x:v>
      </x:c>
      <x:c r="B644" s="5" t="inlineStr">
        <x:is>
          <x:t xml:space="preserve">Grid-Constrained / Efficiency-Upside</x:t>
        </x:is>
      </x:c>
      <x:c r="C644" s="5" t="inlineStr">
        <x:is>
          <x:t xml:space="preserve">Tencent</x:t>
        </x:is>
      </x:c>
      <x:c r="D644" s="5" t="n">
        <x:v>2027</x:v>
      </x:c>
      <x:c r="E644" s="5" t="inlineStr">
        <x:is>
          <x:t xml:space="preserve">Legacy company envelope - Tencent</x:t>
        </x:is>
      </x:c>
      <x:c r="F644" s="5" t="inlineStr">
        <x:is>
          <x:t xml:space="preserve">H100/H200/A100 class</x:t>
        </x:is>
      </x:c>
      <x:c r="G644" s="5" t="str">
        <x:f>IFERROR(INDEX('02x_Accelerator_Catalog'!$C$2:$C$11,MATCH(F644,'02x_Accelerator_Catalog'!$B$2:$B$11,0)),"purpose_or_unbenchmarked")</x:f>
        <x:v>h200_reference</x:v>
      </x:c>
      <x:c r="H644" s="28" t="n">
        <x:f>SUMIFS('02c_AI_CSP_Normalized'!$N$2:$N$305,'02c_AI_CSP_Normalized'!$B$2:$B$305,B644,'02c_AI_CSP_Normalized'!$C$2:$C$305,C644,'02c_AI_CSP_Normalized'!$D$2:$D$305,D644,'02c_AI_CSP_Normalized'!$E$2:$E$305,E644)</x:f>
        <x:v>362.7878071829269</x:v>
      </x:c>
      <x:c r="I644" s="6" t="n">
        <x:f>SUMIFS('02b_CSP_Accelerator_Mix'!$H$2:$H$573,'02b_CSP_Accelerator_Mix'!$B$2:$B$573,B644,'02b_CSP_Accelerator_Mix'!$C$2:$C$573,E644,'02b_CSP_Accelerator_Mix'!$D$2:$D$573,D644,'02b_CSP_Accelerator_Mix'!$E$2:$E$573,F644)</x:f>
        <x:v>0.438</x:v>
      </x:c>
      <x:c r="J644" s="28" t="n">
        <x:f>H644*I644</x:f>
        <x:v>158.90105954612199</x:v>
      </x:c>
      <x:c r="K644" s="8" t="n">
        <x:f>IFERROR(INDEX('02x_Accelerator_Catalog'!$D$2:$D$11,MATCH(F644,'02x_Accelerator_Catalog'!$B$2:$B$11,0)),"")</x:f>
        <x:v>1.73</x:v>
      </x:c>
      <x:c r="L644" s="7" t="n">
        <x:f>IF(K644&gt;0,J644*1000/K644,"")</x:f>
        <x:v>91850.32343706473</x:v>
      </x:c>
      <x:c r="M644" s="5" t="inlineStr">
        <x:is>
          <x:t xml:space="preserve">legacy_company_gpu_mix_fallback</x:t>
        </x:is>
      </x:c>
      <x:c r="N644" s="5" t="inlineStr">
        <x:is>
          <x:t xml:space="preserve">Extensible long-format output: add a new accelerator row in 02b and map it in 02x_Accelerator_Catalog to extend this table.</x:t>
        </x:is>
      </x:c>
    </x:row>
    <x:row r="645">
      <x:c r="A645" s="5" t="str">
        <x:f>B645&amp;"|"&amp;C645&amp;"|"&amp;D645&amp;"|"&amp;E645&amp;"|"&amp;F645</x:f>
        <x:v>Grid-Constrained / Efficiency-Upside|Tencent|2028|Legacy company envelope - Tencent|B200/B300 class</x:v>
      </x:c>
      <x:c r="B645" s="5" t="inlineStr">
        <x:is>
          <x:t xml:space="preserve">Grid-Constrained / Efficiency-Upside</x:t>
        </x:is>
      </x:c>
      <x:c r="C645" s="5" t="inlineStr">
        <x:is>
          <x:t xml:space="preserve">Tencent</x:t>
        </x:is>
      </x:c>
      <x:c r="D645" s="5" t="n">
        <x:v>2028</x:v>
      </x:c>
      <x:c r="E645" s="5" t="inlineStr">
        <x:is>
          <x:t xml:space="preserve">Legacy company envelope - Tencent</x:t>
        </x:is>
      </x:c>
      <x:c r="F645" s="5" t="inlineStr">
        <x:is>
          <x:t xml:space="preserve">B200/B300 class</x:t>
        </x:is>
      </x:c>
      <x:c r="G645" s="5" t="str">
        <x:f>IFERROR(INDEX('02x_Accelerator_Catalog'!$C$2:$C$11,MATCH(F645,'02x_Accelerator_Catalog'!$B$2:$B$11,0)),"purpose_or_unbenchmarked")</x:f>
        <x:v>b200_reference</x:v>
      </x:c>
      <x:c r="H645" s="28" t="n">
        <x:f>SUMIFS('02c_AI_CSP_Normalized'!$N$2:$N$305,'02c_AI_CSP_Normalized'!$B$2:$B$305,B645,'02c_AI_CSP_Normalized'!$C$2:$C$305,C645,'02c_AI_CSP_Normalized'!$D$2:$D$305,D645,'02c_AI_CSP_Normalized'!$E$2:$E$305,E645)</x:f>
        <x:v>568.3317043258537</x:v>
      </x:c>
      <x:c r="I645" s="6" t="n">
        <x:f>SUMIFS('02b_CSP_Accelerator_Mix'!$H$2:$H$573,'02b_CSP_Accelerator_Mix'!$B$2:$B$573,B645,'02b_CSP_Accelerator_Mix'!$C$2:$C$573,E645,'02b_CSP_Accelerator_Mix'!$D$2:$D$573,D645,'02b_CSP_Accelerator_Mix'!$E$2:$E$573,F645)</x:f>
        <x:v>0.375</x:v>
      </x:c>
      <x:c r="J645" s="28" t="n">
        <x:f>H645*I645</x:f>
        <x:v>213.12438912219514</x:v>
      </x:c>
      <x:c r="K645" s="8" t="n">
        <x:f>IFERROR(INDEX('02x_Accelerator_Catalog'!$D$2:$D$11,MATCH(F645,'02x_Accelerator_Catalog'!$B$2:$B$11,0)),"")</x:f>
        <x:v>2.17</x:v>
      </x:c>
      <x:c r="L645" s="7" t="n">
        <x:f>IF(K645&gt;0,J645*1000/K645,"")</x:f>
        <x:v>98214.00420377657</x:v>
      </x:c>
      <x:c r="M645" s="5" t="inlineStr">
        <x:is>
          <x:t xml:space="preserve">legacy_company_gpu_mix_fallback</x:t>
        </x:is>
      </x:c>
      <x:c r="N645" s="5" t="inlineStr">
        <x:is>
          <x:t xml:space="preserve">Extensible long-format output: add a new accelerator row in 02b and map it in 02x_Accelerator_Catalog to extend this table.</x:t>
        </x:is>
      </x:c>
    </x:row>
    <x:row r="646">
      <x:c r="A646" s="5" t="str">
        <x:f>B646&amp;"|"&amp;C646&amp;"|"&amp;D646&amp;"|"&amp;E646&amp;"|"&amp;F646</x:f>
        <x:v>Grid-Constrained / Efficiency-Upside|Tencent|2028|Legacy company envelope - Tencent|GB200/GB300 class</x:v>
      </x:c>
      <x:c r="B646" s="5" t="inlineStr">
        <x:is>
          <x:t xml:space="preserve">Grid-Constrained / Efficiency-Upside</x:t>
        </x:is>
      </x:c>
      <x:c r="C646" s="5" t="inlineStr">
        <x:is>
          <x:t xml:space="preserve">Tencent</x:t>
        </x:is>
      </x:c>
      <x:c r="D646" s="5" t="n">
        <x:v>2028</x:v>
      </x:c>
      <x:c r="E646" s="5" t="inlineStr">
        <x:is>
          <x:t xml:space="preserve">Legacy company envelope - Tencent</x:t>
        </x:is>
      </x:c>
      <x:c r="F646" s="5" t="inlineStr">
        <x:is>
          <x:t xml:space="preserve">GB200/GB300 class</x:t>
        </x:is>
      </x:c>
      <x:c r="G646" s="5" t="str">
        <x:f>IFERROR(INDEX('02x_Accelerator_Catalog'!$C$2:$C$11,MATCH(F646,'02x_Accelerator_Catalog'!$B$2:$B$11,0)),"purpose_or_unbenchmarked")</x:f>
        <x:v>gb200_reference</x:v>
      </x:c>
      <x:c r="H646" s="28" t="n">
        <x:f>SUMIFS('02c_AI_CSP_Normalized'!$N$2:$N$305,'02c_AI_CSP_Normalized'!$B$2:$B$305,B646,'02c_AI_CSP_Normalized'!$C$2:$C$305,C646,'02c_AI_CSP_Normalized'!$D$2:$D$305,D646,'02c_AI_CSP_Normalized'!$E$2:$E$305,E646)</x:f>
        <x:v>568.3317043258537</x:v>
      </x:c>
      <x:c r="I646" s="6" t="n">
        <x:f>SUMIFS('02b_CSP_Accelerator_Mix'!$H$2:$H$573,'02b_CSP_Accelerator_Mix'!$B$2:$B$573,B646,'02b_CSP_Accelerator_Mix'!$C$2:$C$573,E646,'02b_CSP_Accelerator_Mix'!$D$2:$D$573,D646,'02b_CSP_Accelerator_Mix'!$E$2:$E$573,F646)</x:f>
        <x:v>0.3</x:v>
      </x:c>
      <x:c r="J646" s="28" t="n">
        <x:f>H646*I646</x:f>
        <x:v>170.4995112977561</x:v>
      </x:c>
      <x:c r="K646" s="8" t="n">
        <x:f>IFERROR(INDEX('02x_Accelerator_Catalog'!$D$2:$D$11,MATCH(F646,'02x_Accelerator_Catalog'!$B$2:$B$11,0)),"")</x:f>
        <x:v>2.1</x:v>
      </x:c>
      <x:c r="L646" s="7" t="n">
        <x:f>IF(K646&gt;0,J646*1000/K646,"")</x:f>
        <x:v>81190.24347512196</x:v>
      </x:c>
      <x:c r="M646" s="5" t="inlineStr">
        <x:is>
          <x:t xml:space="preserve">legacy_company_gpu_mix_fallback</x:t>
        </x:is>
      </x:c>
      <x:c r="N646" s="5" t="inlineStr">
        <x:is>
          <x:t xml:space="preserve">Extensible long-format output: add a new accelerator row in 02b and map it in 02x_Accelerator_Catalog to extend this table.</x:t>
        </x:is>
      </x:c>
    </x:row>
    <x:row r="647">
      <x:c r="A647" s="5" t="str">
        <x:f>B647&amp;"|"&amp;C647&amp;"|"&amp;D647&amp;"|"&amp;E647&amp;"|"&amp;F647</x:f>
        <x:v>Grid-Constrained / Efficiency-Upside|Tencent|2028|Legacy company envelope - Tencent|H100/H200/A100 class</x:v>
      </x:c>
      <x:c r="B647" s="5" t="inlineStr">
        <x:is>
          <x:t xml:space="preserve">Grid-Constrained / Efficiency-Upside</x:t>
        </x:is>
      </x:c>
      <x:c r="C647" s="5" t="inlineStr">
        <x:is>
          <x:t xml:space="preserve">Tencent</x:t>
        </x:is>
      </x:c>
      <x:c r="D647" s="5" t="n">
        <x:v>2028</x:v>
      </x:c>
      <x:c r="E647" s="5" t="inlineStr">
        <x:is>
          <x:t xml:space="preserve">Legacy company envelope - Tencent</x:t>
        </x:is>
      </x:c>
      <x:c r="F647" s="5" t="inlineStr">
        <x:is>
          <x:t xml:space="preserve">H100/H200/A100 class</x:t>
        </x:is>
      </x:c>
      <x:c r="G647" s="5" t="str">
        <x:f>IFERROR(INDEX('02x_Accelerator_Catalog'!$C$2:$C$11,MATCH(F647,'02x_Accelerator_Catalog'!$B$2:$B$11,0)),"purpose_or_unbenchmarked")</x:f>
        <x:v>h200_reference</x:v>
      </x:c>
      <x:c r="H647" s="28" t="n">
        <x:f>SUMIFS('02c_AI_CSP_Normalized'!$N$2:$N$305,'02c_AI_CSP_Normalized'!$B$2:$B$305,B647,'02c_AI_CSP_Normalized'!$C$2:$C$305,C647,'02c_AI_CSP_Normalized'!$D$2:$D$305,D647,'02c_AI_CSP_Normalized'!$E$2:$E$305,E647)</x:f>
        <x:v>568.3317043258537</x:v>
      </x:c>
      <x:c r="I647" s="6" t="n">
        <x:f>SUMIFS('02b_CSP_Accelerator_Mix'!$H$2:$H$573,'02b_CSP_Accelerator_Mix'!$B$2:$B$573,B647,'02b_CSP_Accelerator_Mix'!$C$2:$C$573,E647,'02b_CSP_Accelerator_Mix'!$D$2:$D$573,D647,'02b_CSP_Accelerator_Mix'!$E$2:$E$573,F647)</x:f>
        <x:v>0.325</x:v>
      </x:c>
      <x:c r="J647" s="28" t="n">
        <x:f>H647*I647</x:f>
        <x:v>184.70780390590247</x:v>
      </x:c>
      <x:c r="K647" s="8" t="n">
        <x:f>IFERROR(INDEX('02x_Accelerator_Catalog'!$D$2:$D$11,MATCH(F647,'02x_Accelerator_Catalog'!$B$2:$B$11,0)),"")</x:f>
        <x:v>1.73</x:v>
      </x:c>
      <x:c r="L647" s="7" t="n">
        <x:f>IF(K647&gt;0,J647*1000/K647,"")</x:f>
        <x:v>106767.51670861414</x:v>
      </x:c>
      <x:c r="M647" s="5" t="inlineStr">
        <x:is>
          <x:t xml:space="preserve">legacy_company_gpu_mix_fallback</x:t>
        </x:is>
      </x:c>
      <x:c r="N647" s="5" t="inlineStr">
        <x:is>
          <x:t xml:space="preserve">Extensible long-format output: add a new accelerator row in 02b and map it in 02x_Accelerator_Catalog to extend this table.</x:t>
        </x:is>
      </x:c>
    </x:row>
    <x:row r="648">
      <x:c r="A648" s="5" t="str">
        <x:f>B648&amp;"|"&amp;C648&amp;"|"&amp;D648&amp;"|"&amp;E648&amp;"|"&amp;F648</x:f>
        <x:v>Grid-Constrained / Efficiency-Upside|Tencent|2029|Legacy company envelope - Tencent|B200/B300 class</x:v>
      </x:c>
      <x:c r="B648" s="5" t="inlineStr">
        <x:is>
          <x:t xml:space="preserve">Grid-Constrained / Efficiency-Upside</x:t>
        </x:is>
      </x:c>
      <x:c r="C648" s="5" t="inlineStr">
        <x:is>
          <x:t xml:space="preserve">Tencent</x:t>
        </x:is>
      </x:c>
      <x:c r="D648" s="5" t="n">
        <x:v>2029</x:v>
      </x:c>
      <x:c r="E648" s="5" t="inlineStr">
        <x:is>
          <x:t xml:space="preserve">Legacy company envelope - Tencent</x:t>
        </x:is>
      </x:c>
      <x:c r="F648" s="5" t="inlineStr">
        <x:is>
          <x:t xml:space="preserve">B200/B300 class</x:t>
        </x:is>
      </x:c>
      <x:c r="G648" s="5" t="str">
        <x:f>IFERROR(INDEX('02x_Accelerator_Catalog'!$C$2:$C$11,MATCH(F648,'02x_Accelerator_Catalog'!$B$2:$B$11,0)),"purpose_or_unbenchmarked")</x:f>
        <x:v>b200_reference</x:v>
      </x:c>
      <x:c r="H648" s="28" t="n">
        <x:f>SUMIFS('02c_AI_CSP_Normalized'!$N$2:$N$305,'02c_AI_CSP_Normalized'!$B$2:$B$305,B648,'02c_AI_CSP_Normalized'!$C$2:$C$305,C648,'02c_AI_CSP_Normalized'!$D$2:$D$305,D648,'02c_AI_CSP_Normalized'!$E$2:$E$305,E648)</x:f>
        <x:v>779.4858558029267</x:v>
      </x:c>
      <x:c r="I648" s="6" t="n">
        <x:f>SUMIFS('02b_CSP_Accelerator_Mix'!$H$2:$H$573,'02b_CSP_Accelerator_Mix'!$B$2:$B$573,B648,'02b_CSP_Accelerator_Mix'!$C$2:$C$573,E648,'02b_CSP_Accelerator_Mix'!$D$2:$D$573,D648,'02b_CSP_Accelerator_Mix'!$E$2:$E$573,F648)</x:f>
        <x:v>0.362</x:v>
      </x:c>
      <x:c r="J648" s="28" t="n">
        <x:f>H648*I648</x:f>
        <x:v>282.17387980065945</x:v>
      </x:c>
      <x:c r="K648" s="8" t="n">
        <x:f>IFERROR(INDEX('02x_Accelerator_Catalog'!$D$2:$D$11,MATCH(F648,'02x_Accelerator_Catalog'!$B$2:$B$11,0)),"")</x:f>
        <x:v>2.17</x:v>
      </x:c>
      <x:c r="L648" s="7" t="n">
        <x:f>IF(K648&gt;0,J648*1000/K648,"")</x:f>
        <x:v>130034.0459910873</x:v>
      </x:c>
      <x:c r="M648" s="5" t="inlineStr">
        <x:is>
          <x:t xml:space="preserve">legacy_company_gpu_mix_fallback</x:t>
        </x:is>
      </x:c>
      <x:c r="N648" s="5" t="inlineStr">
        <x:is>
          <x:t xml:space="preserve">Extensible long-format output: add a new accelerator row in 02b and map it in 02x_Accelerator_Catalog to extend this table.</x:t>
        </x:is>
      </x:c>
    </x:row>
    <x:row r="649">
      <x:c r="A649" s="5" t="str">
        <x:f>B649&amp;"|"&amp;C649&amp;"|"&amp;D649&amp;"|"&amp;E649&amp;"|"&amp;F649</x:f>
        <x:v>Grid-Constrained / Efficiency-Upside|Tencent|2029|Legacy company envelope - Tencent|GB200/GB300 class</x:v>
      </x:c>
      <x:c r="B649" s="5" t="inlineStr">
        <x:is>
          <x:t xml:space="preserve">Grid-Constrained / Efficiency-Upside</x:t>
        </x:is>
      </x:c>
      <x:c r="C649" s="5" t="inlineStr">
        <x:is>
          <x:t xml:space="preserve">Tencent</x:t>
        </x:is>
      </x:c>
      <x:c r="D649" s="5" t="n">
        <x:v>2029</x:v>
      </x:c>
      <x:c r="E649" s="5" t="inlineStr">
        <x:is>
          <x:t xml:space="preserve">Legacy company envelope - Tencent</x:t>
        </x:is>
      </x:c>
      <x:c r="F649" s="5" t="inlineStr">
        <x:is>
          <x:t xml:space="preserve">GB200/GB300 class</x:t>
        </x:is>
      </x:c>
      <x:c r="G649" s="5" t="str">
        <x:f>IFERROR(INDEX('02x_Accelerator_Catalog'!$C$2:$C$11,MATCH(F649,'02x_Accelerator_Catalog'!$B$2:$B$11,0)),"purpose_or_unbenchmarked")</x:f>
        <x:v>gb200_reference</x:v>
      </x:c>
      <x:c r="H649" s="28" t="n">
        <x:f>SUMIFS('02c_AI_CSP_Normalized'!$N$2:$N$305,'02c_AI_CSP_Normalized'!$B$2:$B$305,B649,'02c_AI_CSP_Normalized'!$C$2:$C$305,C649,'02c_AI_CSP_Normalized'!$D$2:$D$305,D649,'02c_AI_CSP_Normalized'!$E$2:$E$305,E649)</x:f>
        <x:v>779.4858558029267</x:v>
      </x:c>
      <x:c r="I649" s="6" t="n">
        <x:f>SUMIFS('02b_CSP_Accelerator_Mix'!$H$2:$H$573,'02b_CSP_Accelerator_Mix'!$B$2:$B$573,B649,'02b_CSP_Accelerator_Mix'!$C$2:$C$573,E649,'02b_CSP_Accelerator_Mix'!$D$2:$D$573,D649,'02b_CSP_Accelerator_Mix'!$E$2:$E$573,F649)</x:f>
        <x:v>0.425</x:v>
      </x:c>
      <x:c r="J649" s="28" t="n">
        <x:f>H649*I649</x:f>
        <x:v>331.28148871624387</x:v>
      </x:c>
      <x:c r="K649" s="8" t="n">
        <x:f>IFERROR(INDEX('02x_Accelerator_Catalog'!$D$2:$D$11,MATCH(F649,'02x_Accelerator_Catalog'!$B$2:$B$11,0)),"")</x:f>
        <x:v>2.1</x:v>
      </x:c>
      <x:c r="L649" s="7" t="n">
        <x:f>IF(K649&gt;0,J649*1000/K649,"")</x:f>
        <x:v>157753.08986487804</x:v>
      </x:c>
      <x:c r="M649" s="5" t="inlineStr">
        <x:is>
          <x:t xml:space="preserve">legacy_company_gpu_mix_fallback</x:t>
        </x:is>
      </x:c>
      <x:c r="N649" s="5" t="inlineStr">
        <x:is>
          <x:t xml:space="preserve">Extensible long-format output: add a new accelerator row in 02b and map it in 02x_Accelerator_Catalog to extend this table.</x:t>
        </x:is>
      </x:c>
    </x:row>
    <x:row r="650">
      <x:c r="A650" s="5" t="str">
        <x:f>B650&amp;"|"&amp;C650&amp;"|"&amp;D650&amp;"|"&amp;E650&amp;"|"&amp;F650</x:f>
        <x:v>Grid-Constrained / Efficiency-Upside|Tencent|2029|Legacy company envelope - Tencent|H100/H200/A100 class</x:v>
      </x:c>
      <x:c r="B650" s="5" t="inlineStr">
        <x:is>
          <x:t xml:space="preserve">Grid-Constrained / Efficiency-Upside</x:t>
        </x:is>
      </x:c>
      <x:c r="C650" s="5" t="inlineStr">
        <x:is>
          <x:t xml:space="preserve">Tencent</x:t>
        </x:is>
      </x:c>
      <x:c r="D650" s="5" t="n">
        <x:v>2029</x:v>
      </x:c>
      <x:c r="E650" s="5" t="inlineStr">
        <x:is>
          <x:t xml:space="preserve">Legacy company envelope - Tencent</x:t>
        </x:is>
      </x:c>
      <x:c r="F650" s="5" t="inlineStr">
        <x:is>
          <x:t xml:space="preserve">H100/H200/A100 class</x:t>
        </x:is>
      </x:c>
      <x:c r="G650" s="5" t="str">
        <x:f>IFERROR(INDEX('02x_Accelerator_Catalog'!$C$2:$C$11,MATCH(F650,'02x_Accelerator_Catalog'!$B$2:$B$11,0)),"purpose_or_unbenchmarked")</x:f>
        <x:v>h200_reference</x:v>
      </x:c>
      <x:c r="H650" s="28" t="n">
        <x:f>SUMIFS('02c_AI_CSP_Normalized'!$N$2:$N$305,'02c_AI_CSP_Normalized'!$B$2:$B$305,B650,'02c_AI_CSP_Normalized'!$C$2:$C$305,C650,'02c_AI_CSP_Normalized'!$D$2:$D$305,D650,'02c_AI_CSP_Normalized'!$E$2:$E$305,E650)</x:f>
        <x:v>779.4858558029267</x:v>
      </x:c>
      <x:c r="I650" s="6" t="n">
        <x:f>SUMIFS('02b_CSP_Accelerator_Mix'!$H$2:$H$573,'02b_CSP_Accelerator_Mix'!$B$2:$B$573,B650,'02b_CSP_Accelerator_Mix'!$C$2:$C$573,E650,'02b_CSP_Accelerator_Mix'!$D$2:$D$573,D650,'02b_CSP_Accelerator_Mix'!$E$2:$E$573,F650)</x:f>
        <x:v>0.213</x:v>
      </x:c>
      <x:c r="J650" s="28" t="n">
        <x:f>H650*I650</x:f>
        <x:v>166.0304872860234</x:v>
      </x:c>
      <x:c r="K650" s="8" t="n">
        <x:f>IFERROR(INDEX('02x_Accelerator_Catalog'!$D$2:$D$11,MATCH(F650,'02x_Accelerator_Catalog'!$B$2:$B$11,0)),"")</x:f>
        <x:v>1.73</x:v>
      </x:c>
      <x:c r="L650" s="7" t="n">
        <x:f>IF(K650&gt;0,J650*1000/K650,"")</x:f>
        <x:v>95971.37993411756</x:v>
      </x:c>
      <x:c r="M650" s="5" t="inlineStr">
        <x:is>
          <x:t xml:space="preserve">legacy_company_gpu_mix_fallback</x:t>
        </x:is>
      </x:c>
      <x:c r="N650" s="5" t="inlineStr">
        <x:is>
          <x:t xml:space="preserve">Extensible long-format output: add a new accelerator row in 02b and map it in 02x_Accelerator_Catalog to extend this table.</x:t>
        </x:is>
      </x:c>
    </x:row>
    <x:row r="651">
      <x:c r="A651" s="5" t="str">
        <x:f>B651&amp;"|"&amp;C651&amp;"|"&amp;D651&amp;"|"&amp;E651&amp;"|"&amp;F651</x:f>
        <x:v>Grid-Constrained / Efficiency-Upside|Tencent|2030|Legacy company envelope - Tencent|B200/B300 class</x:v>
      </x:c>
      <x:c r="B651" s="5" t="inlineStr">
        <x:is>
          <x:t xml:space="preserve">Grid-Constrained / Efficiency-Upside</x:t>
        </x:is>
      </x:c>
      <x:c r="C651" s="5" t="inlineStr">
        <x:is>
          <x:t xml:space="preserve">Tencent</x:t>
        </x:is>
      </x:c>
      <x:c r="D651" s="5" t="n">
        <x:v>2030</x:v>
      </x:c>
      <x:c r="E651" s="5" t="inlineStr">
        <x:is>
          <x:t xml:space="preserve">Legacy company envelope - Tencent</x:t>
        </x:is>
      </x:c>
      <x:c r="F651" s="5" t="inlineStr">
        <x:is>
          <x:t xml:space="preserve">B200/B300 class</x:t>
        </x:is>
      </x:c>
      <x:c r="G651" s="5" t="str">
        <x:f>IFERROR(INDEX('02x_Accelerator_Catalog'!$C$2:$C$11,MATCH(F651,'02x_Accelerator_Catalog'!$B$2:$B$11,0)),"purpose_or_unbenchmarked")</x:f>
        <x:v>b200_reference</x:v>
      </x:c>
      <x:c r="H651" s="28" t="n">
        <x:f>SUMIFS('02c_AI_CSP_Normalized'!$N$2:$N$305,'02c_AI_CSP_Normalized'!$B$2:$B$305,B651,'02c_AI_CSP_Normalized'!$C$2:$C$305,C651,'02c_AI_CSP_Normalized'!$D$2:$D$305,D651,'02c_AI_CSP_Normalized'!$E$2:$E$305,E651)</x:f>
        <x:v>991.2819512195122</x:v>
      </x:c>
      <x:c r="I651" s="6" t="n">
        <x:f>SUMIFS('02b_CSP_Accelerator_Mix'!$H$2:$H$573,'02b_CSP_Accelerator_Mix'!$B$2:$B$573,B651,'02b_CSP_Accelerator_Mix'!$C$2:$C$573,E651,'02b_CSP_Accelerator_Mix'!$D$2:$D$573,D651,'02b_CSP_Accelerator_Mix'!$E$2:$E$573,F651)</x:f>
        <x:v>0.35</x:v>
      </x:c>
      <x:c r="J651" s="28" t="n">
        <x:f>H651*I651</x:f>
        <x:v>346.94868292682924</x:v>
      </x:c>
      <x:c r="K651" s="8" t="n">
        <x:f>IFERROR(INDEX('02x_Accelerator_Catalog'!$D$2:$D$11,MATCH(F651,'02x_Accelerator_Catalog'!$B$2:$B$11,0)),"")</x:f>
        <x:v>2.17</x:v>
      </x:c>
      <x:c r="L651" s="7" t="n">
        <x:f>IF(K651&gt;0,J651*1000/K651,"")</x:f>
        <x:v>159884.18568056647</x:v>
      </x:c>
      <x:c r="M651" s="5" t="inlineStr">
        <x:is>
          <x:t xml:space="preserve">legacy_company_gpu_mix_fallback</x:t>
        </x:is>
      </x:c>
      <x:c r="N651" s="5" t="inlineStr">
        <x:is>
          <x:t xml:space="preserve">Extensible long-format output: add a new accelerator row in 02b and map it in 02x_Accelerator_Catalog to extend this table.</x:t>
        </x:is>
      </x:c>
    </x:row>
    <x:row r="652">
      <x:c r="A652" s="5" t="str">
        <x:f>B652&amp;"|"&amp;C652&amp;"|"&amp;D652&amp;"|"&amp;E652&amp;"|"&amp;F652</x:f>
        <x:v>Grid-Constrained / Efficiency-Upside|Tencent|2030|Legacy company envelope - Tencent|GB200/GB300 class</x:v>
      </x:c>
      <x:c r="B652" s="5" t="inlineStr">
        <x:is>
          <x:t xml:space="preserve">Grid-Constrained / Efficiency-Upside</x:t>
        </x:is>
      </x:c>
      <x:c r="C652" s="5" t="inlineStr">
        <x:is>
          <x:t xml:space="preserve">Tencent</x:t>
        </x:is>
      </x:c>
      <x:c r="D652" s="5" t="n">
        <x:v>2030</x:v>
      </x:c>
      <x:c r="E652" s="5" t="inlineStr">
        <x:is>
          <x:t xml:space="preserve">Legacy company envelope - Tencent</x:t>
        </x:is>
      </x:c>
      <x:c r="F652" s="5" t="inlineStr">
        <x:is>
          <x:t xml:space="preserve">GB200/GB300 class</x:t>
        </x:is>
      </x:c>
      <x:c r="G652" s="5" t="str">
        <x:f>IFERROR(INDEX('02x_Accelerator_Catalog'!$C$2:$C$11,MATCH(F652,'02x_Accelerator_Catalog'!$B$2:$B$11,0)),"purpose_or_unbenchmarked")</x:f>
        <x:v>gb200_reference</x:v>
      </x:c>
      <x:c r="H652" s="28" t="n">
        <x:f>SUMIFS('02c_AI_CSP_Normalized'!$N$2:$N$305,'02c_AI_CSP_Normalized'!$B$2:$B$305,B652,'02c_AI_CSP_Normalized'!$C$2:$C$305,C652,'02c_AI_CSP_Normalized'!$D$2:$D$305,D652,'02c_AI_CSP_Normalized'!$E$2:$E$305,E652)</x:f>
        <x:v>991.2819512195122</x:v>
      </x:c>
      <x:c r="I652" s="6" t="n">
        <x:f>SUMIFS('02b_CSP_Accelerator_Mix'!$H$2:$H$573,'02b_CSP_Accelerator_Mix'!$B$2:$B$573,B652,'02b_CSP_Accelerator_Mix'!$C$2:$C$573,E652,'02b_CSP_Accelerator_Mix'!$D$2:$D$573,D652,'02b_CSP_Accelerator_Mix'!$E$2:$E$573,F652)</x:f>
        <x:v>0.55</x:v>
      </x:c>
      <x:c r="J652" s="28" t="n">
        <x:f>H652*I652</x:f>
        <x:v>545.2050731707317</x:v>
      </x:c>
      <x:c r="K652" s="8" t="n">
        <x:f>IFERROR(INDEX('02x_Accelerator_Catalog'!$D$2:$D$11,MATCH(F652,'02x_Accelerator_Catalog'!$B$2:$B$11,0)),"")</x:f>
        <x:v>2.1</x:v>
      </x:c>
      <x:c r="L652" s="7" t="n">
        <x:f>IF(K652&gt;0,J652*1000/K652,"")</x:f>
        <x:v>259621.4634146341</x:v>
      </x:c>
      <x:c r="M652" s="5" t="inlineStr">
        <x:is>
          <x:t xml:space="preserve">legacy_company_gpu_mix_fallback</x:t>
        </x:is>
      </x:c>
      <x:c r="N652" s="5" t="inlineStr">
        <x:is>
          <x:t xml:space="preserve">Extensible long-format output: add a new accelerator row in 02b and map it in 02x_Accelerator_Catalog to extend this table.</x:t>
        </x:is>
      </x:c>
    </x:row>
    <x:row r="653">
      <x:c r="A653" s="5" t="str">
        <x:f>B653&amp;"|"&amp;C653&amp;"|"&amp;D653&amp;"|"&amp;E653&amp;"|"&amp;F653</x:f>
        <x:v>Grid-Constrained / Efficiency-Upside|Tencent|2030|Legacy company envelope - Tencent|H100/H200/A100 class</x:v>
      </x:c>
      <x:c r="B653" s="5" t="inlineStr">
        <x:is>
          <x:t xml:space="preserve">Grid-Constrained / Efficiency-Upside</x:t>
        </x:is>
      </x:c>
      <x:c r="C653" s="5" t="inlineStr">
        <x:is>
          <x:t xml:space="preserve">Tencent</x:t>
        </x:is>
      </x:c>
      <x:c r="D653" s="5" t="n">
        <x:v>2030</x:v>
      </x:c>
      <x:c r="E653" s="5" t="inlineStr">
        <x:is>
          <x:t xml:space="preserve">Legacy company envelope - Tencent</x:t>
        </x:is>
      </x:c>
      <x:c r="F653" s="5" t="inlineStr">
        <x:is>
          <x:t xml:space="preserve">H100/H200/A100 class</x:t>
        </x:is>
      </x:c>
      <x:c r="G653" s="5" t="str">
        <x:f>IFERROR(INDEX('02x_Accelerator_Catalog'!$C$2:$C$11,MATCH(F653,'02x_Accelerator_Catalog'!$B$2:$B$11,0)),"purpose_or_unbenchmarked")</x:f>
        <x:v>h200_reference</x:v>
      </x:c>
      <x:c r="H653" s="28" t="n">
        <x:f>SUMIFS('02c_AI_CSP_Normalized'!$N$2:$N$305,'02c_AI_CSP_Normalized'!$B$2:$B$305,B653,'02c_AI_CSP_Normalized'!$C$2:$C$305,C653,'02c_AI_CSP_Normalized'!$D$2:$D$305,D653,'02c_AI_CSP_Normalized'!$E$2:$E$305,E653)</x:f>
        <x:v>991.2819512195122</x:v>
      </x:c>
      <x:c r="I653" s="6" t="n">
        <x:f>SUMIFS('02b_CSP_Accelerator_Mix'!$H$2:$H$573,'02b_CSP_Accelerator_Mix'!$B$2:$B$573,B653,'02b_CSP_Accelerator_Mix'!$C$2:$C$573,E653,'02b_CSP_Accelerator_Mix'!$D$2:$D$573,D653,'02b_CSP_Accelerator_Mix'!$E$2:$E$573,F653)</x:f>
        <x:v>0.1</x:v>
      </x:c>
      <x:c r="J653" s="28" t="n">
        <x:f>H653*I653</x:f>
        <x:v>99.12819512195122</x:v>
      </x:c>
      <x:c r="K653" s="8" t="n">
        <x:f>IFERROR(INDEX('02x_Accelerator_Catalog'!$D$2:$D$11,MATCH(F653,'02x_Accelerator_Catalog'!$B$2:$B$11,0)),"")</x:f>
        <x:v>1.73</x:v>
      </x:c>
      <x:c r="L653" s="7" t="n">
        <x:f>IF(K653&gt;0,J653*1000/K653,"")</x:f>
        <x:v>57299.53475257297</x:v>
      </x:c>
      <x:c r="M653" s="5" t="inlineStr">
        <x:is>
          <x:t xml:space="preserve">legacy_company_gpu_mix_fallback</x:t>
        </x:is>
      </x:c>
      <x:c r="N653" s="5" t="inlineStr">
        <x:is>
          <x:t xml:space="preserve">Extensible long-format output: add a new accelerator row in 02b and map it in 02x_Accelerator_Catalog to extend this table.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2" customWidth="1"/>
    <x:col min="3" max="3" width="1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72" customWidth="1"/>
    <x:col min="17" max="17" width="38" customWidth="1"/>
    <x:col min="18" max="18" width="72" customWidth="1"/>
  </x:cols>
  <x:sheetData>
    <x:row r="1">
      <x:c r="A1" s="4" t="inlineStr">
        <x:is>
          <x:t xml:space="preserve">scenario</x:t>
        </x:is>
      </x:c>
      <x:c r="B1" s="4" t="inlineStr">
        <x:is>
          <x:t xml:space="preserve">company</x:t>
        </x:is>
      </x:c>
      <x:c r="C1" s="4" t="inlineStr">
        <x:is>
          <x:t xml:space="preserve">year</x:t>
        </x:is>
      </x:c>
      <x:c r="D1" s="4" t="inlineStr">
        <x:is>
          <x:t xml:space="preserve">h200_reference_share</x:t>
        </x:is>
      </x:c>
      <x:c r="E1" s="4" t="inlineStr">
        <x:is>
          <x:t xml:space="preserve">b200_reference_share</x:t>
        </x:is>
      </x:c>
      <x:c r="F1" s="4" t="inlineStr">
        <x:is>
          <x:t xml:space="preserve">gb200_reference_share</x:t>
        </x:is>
      </x:c>
      <x:c r="G1" s="4" t="inlineStr">
        <x:is>
          <x:t xml:space="preserve">purpose_or_unbenchmarked_share</x:t>
        </x:is>
      </x:c>
      <x:c r="H1" s="4" t="inlineStr">
        <x:is>
          <x:t xml:space="preserve">share_sum_check</x:t>
        </x:is>
      </x:c>
      <x:c r="I1" s="4" t="inlineStr">
        <x:is>
          <x:t xml:space="preserve">inference_weight_mw</x:t>
        </x:is>
      </x:c>
      <x:c r="J1" s="4" t="inlineStr">
        <x:is>
          <x:t xml:space="preserve">r200_future_share</x:t>
        </x:is>
      </x:c>
      <x:c r="K1" s="4" t="inlineStr">
        <x:is>
          <x:t xml:space="preserve">tpu_share</x:t>
        </x:is>
      </x:c>
      <x:c r="L1" s="4" t="inlineStr">
        <x:is>
          <x:t xml:space="preserve">trainium_share</x:t>
        </x:is>
      </x:c>
      <x:c r="M1" s="4" t="inlineStr">
        <x:is>
          <x:t xml:space="preserve">maia_share</x:t>
        </x:is>
      </x:c>
      <x:c r="N1" s="4" t="inlineStr">
        <x:is>
          <x:t xml:space="preserve">mtia_share</x:t>
        </x:is>
      </x:c>
      <x:c r="O1" s="4" t="inlineStr">
        <x:is>
          <x:t xml:space="preserve">other_share</x:t>
        </x:is>
      </x:c>
      <x:c r="P1" s="4" t="inlineStr">
        <x:is>
          <x:t xml:space="preserve">mix_derivation_formula</x:t>
        </x:is>
      </x:c>
      <x:c r="Q1" s="4" t="inlineStr">
        <x:is>
          <x:t xml:space="preserve">source_type</x:t>
        </x:is>
      </x:c>
      <x:c r="R1" s="4" t="inlineStr">
        <x:is>
          <x:t xml:space="preserve">note</x:t>
        </x:is>
      </x:c>
    </x:row>
    <x:row r="2">
      <x:c r="A2" s="3" t="inlineStr">
        <x:is>
          <x:t xml:space="preserve">Bear</x:t>
        </x:is>
      </x:c>
      <x:c r="B2" s="3" t="inlineStr">
        <x:is>
          <x:t xml:space="preserve">Microsoft</x:t>
        </x:is>
      </x:c>
      <x:c r="C2" s="3" t="n">
        <x:v>2026</x:v>
      </x:c>
      <x:c r="D2" s="6" t="n">
        <x:f>IF(I2&gt;0,SUMIFS('02d_AI_Accelerator_Power'!$J$2:$J$653,'02d_AI_Accelerator_Power'!$B$2:$B$653,A2,'02d_AI_Accelerator_Power'!$C$2:$C$653,B2,'02d_AI_Accelerator_Power'!$D$2:$D$653,C2,'02d_AI_Accelerator_Power'!$G$2:$G$653,"h200_reference")/I2,0.173278)</x:f>
        <x:v>0.17327842765918583</x:v>
      </x:c>
      <x:c r="E2" s="6" t="n">
        <x:f>IF(I2&gt;0,SUMIFS('02d_AI_Accelerator_Power'!$J$2:$J$653,'02d_AI_Accelerator_Power'!$B$2:$B$653,A2,'02d_AI_Accelerator_Power'!$C$2:$C$653,B2,'02d_AI_Accelerator_Power'!$D$2:$D$653,C2,'02d_AI_Accelerator_Power'!$G$2:$G$653,"b200_reference")/I2,0.826722)</x:f>
        <x:v>0.8267215723408142</x:v>
      </x:c>
      <x:c r="F2" s="6" t="n">
        <x:f>IF(I2&gt;0,SUMIFS('02d_AI_Accelerator_Power'!$J$2:$J$653,'02d_AI_Accelerator_Power'!$B$2:$B$653,A2,'02d_AI_Accelerator_Power'!$C$2:$C$653,B2,'02d_AI_Accelerator_Power'!$D$2:$D$653,C2,'02d_AI_Accelerator_Power'!$G$2:$G$653,"gb200_reference")/I2,0.0)</x:f>
        <x:v>0</x:v>
      </x:c>
      <x:c r="G2" s="6" t="n">
        <x:f>IF(I2&gt;0,SUMIFS('02d_AI_Accelerator_Power'!$J$2:$J$653,'02d_AI_Accelerator_Power'!$B$2:$B$653,A2,'02d_AI_Accelerator_Power'!$C$2:$C$653,B2,'02d_AI_Accelerator_Power'!$D$2:$D$653,C2,'02d_AI_Accelerator_Power'!$G$2:$G$653,"purpose_or_unbenchmarked")/I2,0.0)</x:f>
        <x:v>0</x:v>
      </x:c>
      <x:c r="H2" s="6" t="n">
        <x:f>SUM(D2:G2)</x:f>
        <x:v>1</x:v>
      </x:c>
      <x:c r="I2" s="28" t="n">
        <x:f>SUMIFS('02d_AI_Accelerator_Power'!$J$2:$J$653,'02d_AI_Accelerator_Power'!$B$2:$B$653,A2,'02d_AI_Accelerator_Power'!$C$2:$C$653,B2,'02d_AI_Accelerator_Power'!$D$2:$D$653,C2)</x:f>
        <x:v>545.67</x:v>
      </x:c>
      <x:c r="J2" s="6" t="n">
        <x:f>IF(I2&gt;0,SUMIFS('02d_AI_Accelerator_Power'!$J$2:$J$653,'02d_AI_Accelerator_Power'!$B$2:$B$653,A2,'02d_AI_Accelerator_Power'!$C$2:$C$653,B2,'02d_AI_Accelerator_Power'!$D$2:$D$653,C2,'02d_AI_Accelerator_Power'!$F$2:$F$653,"R200/R300 future")/I2,0)</x:f>
        <x:v>0</x:v>
      </x:c>
      <x:c r="K2" s="6" t="n">
        <x:f>IF(I2&gt;0,SUMIFS('02d_AI_Accelerator_Power'!$J$2:$J$653,'02d_AI_Accelerator_Power'!$B$2:$B$653,A2,'02d_AI_Accelerator_Power'!$C$2:$C$653,B2,'02d_AI_Accelerator_Power'!$D$2:$D$653,C2,'02d_AI_Accelerator_Power'!$F$2:$F$653,"TPU")/I2,0)</x:f>
        <x:v>0</x:v>
      </x:c>
      <x:c r="L2" s="6" t="n">
        <x:f>IF(I2&gt;0,SUMIFS('02d_AI_Accelerator_Power'!$J$2:$J$653,'02d_AI_Accelerator_Power'!$B$2:$B$653,A2,'02d_AI_Accelerator_Power'!$C$2:$C$653,B2,'02d_AI_Accelerator_Power'!$D$2:$D$653,C2,'02d_AI_Accelerator_Power'!$F$2:$F$653,"Trainium")/I2,0)</x:f>
        <x:v>0</x:v>
      </x:c>
      <x:c r="M2" s="6" t="n">
        <x:f>IF(I2&gt;0,SUMIFS('02d_AI_Accelerator_Power'!$J$2:$J$653,'02d_AI_Accelerator_Power'!$B$2:$B$653,A2,'02d_AI_Accelerator_Power'!$C$2:$C$653,B2,'02d_AI_Accelerator_Power'!$D$2:$D$653,C2,'02d_AI_Accelerator_Power'!$F$2:$F$653,"Maia")/I2,0)</x:f>
        <x:v>0</x:v>
      </x:c>
      <x:c r="N2" s="6" t="n">
        <x:f>IF(I2&gt;0,SUMIFS('02d_AI_Accelerator_Power'!$J$2:$J$653,'02d_AI_Accelerator_Power'!$B$2:$B$653,A2,'02d_AI_Accelerator_Power'!$C$2:$C$653,B2,'02d_AI_Accelerator_Power'!$D$2:$D$653,C2,'02d_AI_Accelerator_Power'!$F$2:$F$653,"MTIA")/I2,0)</x:f>
        <x:v>0</x:v>
      </x:c>
      <x:c r="O2" s="6" t="n">
        <x:f>IF(I2&gt;0,SUMIFS('02d_AI_Accelerator_Power'!$J$2:$J$653,'02d_AI_Accelerator_Power'!$B$2:$B$653,A2,'02d_AI_Accelerator_Power'!$C$2:$C$653,B2,'02d_AI_Accelerator_Power'!$D$2:$D$653,C2,'02d_AI_Accelerator_Power'!$F$2:$F$653,"Other / unknown accelerator")/I2,0)</x:f>
        <x:v>0</x:v>
      </x:c>
      <x:c r="P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2" s="3" t="inlineStr">
        <x:is>
          <x:t xml:space="preserve">csp_contract_share_x_csp_accelerator_mix</x:t>
        </x:is>
      </x:c>
      <x:c r="R2" s="3" t="inlineStr">
        <x:is>
          <x:t xml:space="preserve">Edit 02a CSP contract allocation, 02b CSP accelerator mix, or 02x accelerator catalog; 03_Calculation reads D:G from this sheet.</x:t>
        </x:is>
      </x:c>
    </x:row>
    <x:row r="3">
      <x:c r="A3" s="3" t="inlineStr">
        <x:is>
          <x:t xml:space="preserve">Bear</x:t>
        </x:is>
      </x:c>
      <x:c r="B3" s="3" t="inlineStr">
        <x:is>
          <x:t xml:space="preserve">Microsoft</x:t>
        </x:is>
      </x:c>
      <x:c r="C3" s="3" t="n">
        <x:v>2027</x:v>
      </x:c>
      <x:c r="D3" s="6" t="n">
        <x:f>IF(I3&gt;0,SUMIFS('02d_AI_Accelerator_Power'!$J$2:$J$653,'02d_AI_Accelerator_Power'!$B$2:$B$653,A3,'02d_AI_Accelerator_Power'!$C$2:$C$653,B3,'02d_AI_Accelerator_Power'!$D$2:$D$653,C3,'02d_AI_Accelerator_Power'!$G$2:$G$653,"h200_reference")/I3,0.124979)</x:f>
        <x:v>0.12497854642503453</x:v>
      </x:c>
      <x:c r="E3" s="6" t="n">
        <x:f>IF(I3&gt;0,SUMIFS('02d_AI_Accelerator_Power'!$J$2:$J$653,'02d_AI_Accelerator_Power'!$B$2:$B$653,A3,'02d_AI_Accelerator_Power'!$C$2:$C$653,B3,'02d_AI_Accelerator_Power'!$D$2:$D$653,C3,'02d_AI_Accelerator_Power'!$G$2:$G$653,"b200_reference")/I3,0.875021)</x:f>
        <x:v>0.8750214535749654</x:v>
      </x:c>
      <x:c r="F3" s="6" t="n">
        <x:f>IF(I3&gt;0,SUMIFS('02d_AI_Accelerator_Power'!$J$2:$J$653,'02d_AI_Accelerator_Power'!$B$2:$B$653,A3,'02d_AI_Accelerator_Power'!$C$2:$C$653,B3,'02d_AI_Accelerator_Power'!$D$2:$D$653,C3,'02d_AI_Accelerator_Power'!$G$2:$G$653,"gb200_reference")/I3,0.0)</x:f>
        <x:v>0</x:v>
      </x:c>
      <x:c r="G3" s="6" t="n">
        <x:f>IF(I3&gt;0,SUMIFS('02d_AI_Accelerator_Power'!$J$2:$J$653,'02d_AI_Accelerator_Power'!$B$2:$B$653,A3,'02d_AI_Accelerator_Power'!$C$2:$C$653,B3,'02d_AI_Accelerator_Power'!$D$2:$D$653,C3,'02d_AI_Accelerator_Power'!$G$2:$G$653,"purpose_or_unbenchmarked")/I3,0.0)</x:f>
        <x:v>0</x:v>
      </x:c>
      <x:c r="H3" s="6" t="n">
        <x:f>SUM(D3:G3)</x:f>
        <x:v>1</x:v>
      </x:c>
      <x:c r="I3" s="28" t="n">
        <x:f>SUMIFS('02d_AI_Accelerator_Power'!$J$2:$J$653,'02d_AI_Accelerator_Power'!$B$2:$B$653,A3,'02d_AI_Accelerator_Power'!$C$2:$C$653,B3,'02d_AI_Accelerator_Power'!$D$2:$D$653,C3)</x:f>
        <x:v>941.9006703575003</x:v>
      </x:c>
      <x:c r="J3" s="6" t="n">
        <x:f>IF(I3&gt;0,SUMIFS('02d_AI_Accelerator_Power'!$J$2:$J$653,'02d_AI_Accelerator_Power'!$B$2:$B$653,A3,'02d_AI_Accelerator_Power'!$C$2:$C$653,B3,'02d_AI_Accelerator_Power'!$D$2:$D$653,C3,'02d_AI_Accelerator_Power'!$F$2:$F$653,"R200/R300 future")/I3,0)</x:f>
        <x:v>0</x:v>
      </x:c>
      <x:c r="K3" s="6" t="n">
        <x:f>IF(I3&gt;0,SUMIFS('02d_AI_Accelerator_Power'!$J$2:$J$653,'02d_AI_Accelerator_Power'!$B$2:$B$653,A3,'02d_AI_Accelerator_Power'!$C$2:$C$653,B3,'02d_AI_Accelerator_Power'!$D$2:$D$653,C3,'02d_AI_Accelerator_Power'!$F$2:$F$653,"TPU")/I3,0)</x:f>
        <x:v>0</x:v>
      </x:c>
      <x:c r="L3" s="6" t="n">
        <x:f>IF(I3&gt;0,SUMIFS('02d_AI_Accelerator_Power'!$J$2:$J$653,'02d_AI_Accelerator_Power'!$B$2:$B$653,A3,'02d_AI_Accelerator_Power'!$C$2:$C$653,B3,'02d_AI_Accelerator_Power'!$D$2:$D$653,C3,'02d_AI_Accelerator_Power'!$F$2:$F$653,"Trainium")/I3,0)</x:f>
        <x:v>0</x:v>
      </x:c>
      <x:c r="M3" s="6" t="n">
        <x:f>IF(I3&gt;0,SUMIFS('02d_AI_Accelerator_Power'!$J$2:$J$653,'02d_AI_Accelerator_Power'!$B$2:$B$653,A3,'02d_AI_Accelerator_Power'!$C$2:$C$653,B3,'02d_AI_Accelerator_Power'!$D$2:$D$653,C3,'02d_AI_Accelerator_Power'!$F$2:$F$653,"Maia")/I3,0)</x:f>
        <x:v>0</x:v>
      </x:c>
      <x:c r="N3" s="6" t="n">
        <x:f>IF(I3&gt;0,SUMIFS('02d_AI_Accelerator_Power'!$J$2:$J$653,'02d_AI_Accelerator_Power'!$B$2:$B$653,A3,'02d_AI_Accelerator_Power'!$C$2:$C$653,B3,'02d_AI_Accelerator_Power'!$D$2:$D$653,C3,'02d_AI_Accelerator_Power'!$F$2:$F$653,"MTIA")/I3,0)</x:f>
        <x:v>0</x:v>
      </x:c>
      <x:c r="O3" s="6" t="n">
        <x:f>IF(I3&gt;0,SUMIFS('02d_AI_Accelerator_Power'!$J$2:$J$653,'02d_AI_Accelerator_Power'!$B$2:$B$653,A3,'02d_AI_Accelerator_Power'!$C$2:$C$653,B3,'02d_AI_Accelerator_Power'!$D$2:$D$653,C3,'02d_AI_Accelerator_Power'!$F$2:$F$653,"Other / unknown accelerator")/I3,0)</x:f>
        <x:v>0</x:v>
      </x:c>
      <x:c r="P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3" s="3" t="inlineStr">
        <x:is>
          <x:t xml:space="preserve">csp_contract_share_x_csp_accelerator_mix</x:t>
        </x:is>
      </x:c>
      <x:c r="R3" s="3" t="inlineStr">
        <x:is>
          <x:t xml:space="preserve">Edit 02a CSP contract allocation, 02b CSP accelerator mix, or 02x accelerator catalog; 03_Calculation reads D:G from this sheet.</x:t>
        </x:is>
      </x:c>
    </x:row>
    <x:row r="4">
      <x:c r="A4" s="3" t="inlineStr">
        <x:is>
          <x:t xml:space="preserve">Bear</x:t>
        </x:is>
      </x:c>
      <x:c r="B4" s="3" t="inlineStr">
        <x:is>
          <x:t xml:space="preserve">Microsoft</x:t>
        </x:is>
      </x:c>
      <x:c r="C4" s="3" t="n">
        <x:v>2028</x:v>
      </x:c>
      <x:c r="D4" s="6" t="n">
        <x:f>IF(I4&gt;0,SUMIFS('02d_AI_Accelerator_Power'!$J$2:$J$653,'02d_AI_Accelerator_Power'!$B$2:$B$653,A4,'02d_AI_Accelerator_Power'!$C$2:$C$653,B4,'02d_AI_Accelerator_Power'!$D$2:$D$653,C4,'02d_AI_Accelerator_Power'!$G$2:$G$653,"h200_reference")/I4,0.052258)</x:f>
        <x:v>0.05225841956064172</x:v>
      </x:c>
      <x:c r="E4" s="6" t="n">
        <x:f>IF(I4&gt;0,SUMIFS('02d_AI_Accelerator_Power'!$J$2:$J$653,'02d_AI_Accelerator_Power'!$B$2:$B$653,A4,'02d_AI_Accelerator_Power'!$C$2:$C$653,B4,'02d_AI_Accelerator_Power'!$D$2:$D$653,C4,'02d_AI_Accelerator_Power'!$G$2:$G$653,"b200_reference")/I4,0.947742)</x:f>
        <x:v>0.9477415804393583</x:v>
      </x:c>
      <x:c r="F4" s="6" t="n">
        <x:f>IF(I4&gt;0,SUMIFS('02d_AI_Accelerator_Power'!$J$2:$J$653,'02d_AI_Accelerator_Power'!$B$2:$B$653,A4,'02d_AI_Accelerator_Power'!$C$2:$C$653,B4,'02d_AI_Accelerator_Power'!$D$2:$D$653,C4,'02d_AI_Accelerator_Power'!$G$2:$G$653,"gb200_reference")/I4,0.0)</x:f>
        <x:v>0</x:v>
      </x:c>
      <x:c r="G4" s="6" t="n">
        <x:f>IF(I4&gt;0,SUMIFS('02d_AI_Accelerator_Power'!$J$2:$J$653,'02d_AI_Accelerator_Power'!$B$2:$B$653,A4,'02d_AI_Accelerator_Power'!$C$2:$C$653,B4,'02d_AI_Accelerator_Power'!$D$2:$D$653,C4,'02d_AI_Accelerator_Power'!$G$2:$G$653,"purpose_or_unbenchmarked")/I4,0.0)</x:f>
        <x:v>0</x:v>
      </x:c>
      <x:c r="H4" s="6" t="n">
        <x:f>SUM(D4:G4)</x:f>
        <x:v>1</x:v>
      </x:c>
      <x:c r="I4" s="28" t="n">
        <x:f>SUMIFS('02d_AI_Accelerator_Power'!$J$2:$J$653,'02d_AI_Accelerator_Power'!$B$2:$B$653,A4,'02d_AI_Accelerator_Power'!$C$2:$C$653,B4,'02d_AI_Accelerator_Power'!$D$2:$D$653,C4)</x:f>
        <x:v>1380.5866686733334</x:v>
      </x:c>
      <x:c r="J4" s="6" t="n">
        <x:f>IF(I4&gt;0,SUMIFS('02d_AI_Accelerator_Power'!$J$2:$J$653,'02d_AI_Accelerator_Power'!$B$2:$B$653,A4,'02d_AI_Accelerator_Power'!$C$2:$C$653,B4,'02d_AI_Accelerator_Power'!$D$2:$D$653,C4,'02d_AI_Accelerator_Power'!$F$2:$F$653,"R200/R300 future")/I4,0)</x:f>
        <x:v>0</x:v>
      </x:c>
      <x:c r="K4" s="6" t="n">
        <x:f>IF(I4&gt;0,SUMIFS('02d_AI_Accelerator_Power'!$J$2:$J$653,'02d_AI_Accelerator_Power'!$B$2:$B$653,A4,'02d_AI_Accelerator_Power'!$C$2:$C$653,B4,'02d_AI_Accelerator_Power'!$D$2:$D$653,C4,'02d_AI_Accelerator_Power'!$F$2:$F$653,"TPU")/I4,0)</x:f>
        <x:v>0</x:v>
      </x:c>
      <x:c r="L4" s="6" t="n">
        <x:f>IF(I4&gt;0,SUMIFS('02d_AI_Accelerator_Power'!$J$2:$J$653,'02d_AI_Accelerator_Power'!$B$2:$B$653,A4,'02d_AI_Accelerator_Power'!$C$2:$C$653,B4,'02d_AI_Accelerator_Power'!$D$2:$D$653,C4,'02d_AI_Accelerator_Power'!$F$2:$F$653,"Trainium")/I4,0)</x:f>
        <x:v>0</x:v>
      </x:c>
      <x:c r="M4" s="6" t="n">
        <x:f>IF(I4&gt;0,SUMIFS('02d_AI_Accelerator_Power'!$J$2:$J$653,'02d_AI_Accelerator_Power'!$B$2:$B$653,A4,'02d_AI_Accelerator_Power'!$C$2:$C$653,B4,'02d_AI_Accelerator_Power'!$D$2:$D$653,C4,'02d_AI_Accelerator_Power'!$F$2:$F$653,"Maia")/I4,0)</x:f>
        <x:v>0</x:v>
      </x:c>
      <x:c r="N4" s="6" t="n">
        <x:f>IF(I4&gt;0,SUMIFS('02d_AI_Accelerator_Power'!$J$2:$J$653,'02d_AI_Accelerator_Power'!$B$2:$B$653,A4,'02d_AI_Accelerator_Power'!$C$2:$C$653,B4,'02d_AI_Accelerator_Power'!$D$2:$D$653,C4,'02d_AI_Accelerator_Power'!$F$2:$F$653,"MTIA")/I4,0)</x:f>
        <x:v>0</x:v>
      </x:c>
      <x:c r="O4" s="6" t="n">
        <x:f>IF(I4&gt;0,SUMIFS('02d_AI_Accelerator_Power'!$J$2:$J$653,'02d_AI_Accelerator_Power'!$B$2:$B$653,A4,'02d_AI_Accelerator_Power'!$C$2:$C$653,B4,'02d_AI_Accelerator_Power'!$D$2:$D$653,C4,'02d_AI_Accelerator_Power'!$F$2:$F$653,"Other / unknown accelerator")/I4,0)</x:f>
        <x:v>0</x:v>
      </x:c>
      <x:c r="P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4" s="3" t="inlineStr">
        <x:is>
          <x:t xml:space="preserve">csp_contract_share_x_csp_accelerator_mix</x:t>
        </x:is>
      </x:c>
      <x:c r="R4" s="3" t="inlineStr">
        <x:is>
          <x:t xml:space="preserve">Edit 02a CSP contract allocation, 02b CSP accelerator mix, or 02x accelerator catalog; 03_Calculation reads D:G from this sheet.</x:t>
        </x:is>
      </x:c>
    </x:row>
    <x:row r="5">
      <x:c r="A5" s="3" t="inlineStr">
        <x:is>
          <x:t xml:space="preserve">Bear</x:t>
        </x:is>
      </x:c>
      <x:c r="B5" s="3" t="inlineStr">
        <x:is>
          <x:t xml:space="preserve">Microsoft</x:t>
        </x:is>
      </x:c>
      <x:c r="C5" s="3" t="n">
        <x:v>2029</x:v>
      </x:c>
      <x:c r="D5" s="6" t="n">
        <x:f>IF(I5&gt;0,SUMIFS('02d_AI_Accelerator_Power'!$J$2:$J$653,'02d_AI_Accelerator_Power'!$B$2:$B$653,A5,'02d_AI_Accelerator_Power'!$C$2:$C$653,B5,'02d_AI_Accelerator_Power'!$D$2:$D$653,C5,'02d_AI_Accelerator_Power'!$G$2:$G$653,"h200_reference")/I5,0.052258)</x:f>
        <x:v>0.052258419560641735</x:v>
      </x:c>
      <x:c r="E5" s="6" t="n">
        <x:f>IF(I5&gt;0,SUMIFS('02d_AI_Accelerator_Power'!$J$2:$J$653,'02d_AI_Accelerator_Power'!$B$2:$B$653,A5,'02d_AI_Accelerator_Power'!$C$2:$C$653,B5,'02d_AI_Accelerator_Power'!$D$2:$D$653,C5,'02d_AI_Accelerator_Power'!$G$2:$G$653,"b200_reference")/I5,0.947742)</x:f>
        <x:v>0.9477415804393584</x:v>
      </x:c>
      <x:c r="F5" s="6" t="n">
        <x:f>IF(I5&gt;0,SUMIFS('02d_AI_Accelerator_Power'!$J$2:$J$653,'02d_AI_Accelerator_Power'!$B$2:$B$653,A5,'02d_AI_Accelerator_Power'!$C$2:$C$653,B5,'02d_AI_Accelerator_Power'!$D$2:$D$653,C5,'02d_AI_Accelerator_Power'!$G$2:$G$653,"gb200_reference")/I5,0.0)</x:f>
        <x:v>0</x:v>
      </x:c>
      <x:c r="G5" s="6" t="n">
        <x:f>IF(I5&gt;0,SUMIFS('02d_AI_Accelerator_Power'!$J$2:$J$653,'02d_AI_Accelerator_Power'!$B$2:$B$653,A5,'02d_AI_Accelerator_Power'!$C$2:$C$653,B5,'02d_AI_Accelerator_Power'!$D$2:$D$653,C5,'02d_AI_Accelerator_Power'!$G$2:$G$653,"purpose_or_unbenchmarked")/I5,0.0)</x:f>
        <x:v>0</x:v>
      </x:c>
      <x:c r="H5" s="6" t="n">
        <x:f>SUM(D5:G5)</x:f>
        <x:v>1.0000000000000002</x:v>
      </x:c>
      <x:c r="I5" s="28" t="n">
        <x:f>SUMIFS('02d_AI_Accelerator_Power'!$J$2:$J$653,'02d_AI_Accelerator_Power'!$B$2:$B$653,A5,'02d_AI_Accelerator_Power'!$C$2:$C$653,B5,'02d_AI_Accelerator_Power'!$D$2:$D$653,C5)</x:f>
        <x:v>1857.470988076458</x:v>
      </x:c>
      <x:c r="J5" s="6" t="n">
        <x:f>IF(I5&gt;0,SUMIFS('02d_AI_Accelerator_Power'!$J$2:$J$653,'02d_AI_Accelerator_Power'!$B$2:$B$653,A5,'02d_AI_Accelerator_Power'!$C$2:$C$653,B5,'02d_AI_Accelerator_Power'!$D$2:$D$653,C5,'02d_AI_Accelerator_Power'!$F$2:$F$653,"R200/R300 future")/I5,0)</x:f>
        <x:v>0</x:v>
      </x:c>
      <x:c r="K5" s="6" t="n">
        <x:f>IF(I5&gt;0,SUMIFS('02d_AI_Accelerator_Power'!$J$2:$J$653,'02d_AI_Accelerator_Power'!$B$2:$B$653,A5,'02d_AI_Accelerator_Power'!$C$2:$C$653,B5,'02d_AI_Accelerator_Power'!$D$2:$D$653,C5,'02d_AI_Accelerator_Power'!$F$2:$F$653,"TPU")/I5,0)</x:f>
        <x:v>0</x:v>
      </x:c>
      <x:c r="L5" s="6" t="n">
        <x:f>IF(I5&gt;0,SUMIFS('02d_AI_Accelerator_Power'!$J$2:$J$653,'02d_AI_Accelerator_Power'!$B$2:$B$653,A5,'02d_AI_Accelerator_Power'!$C$2:$C$653,B5,'02d_AI_Accelerator_Power'!$D$2:$D$653,C5,'02d_AI_Accelerator_Power'!$F$2:$F$653,"Trainium")/I5,0)</x:f>
        <x:v>0</x:v>
      </x:c>
      <x:c r="M5" s="6" t="n">
        <x:f>IF(I5&gt;0,SUMIFS('02d_AI_Accelerator_Power'!$J$2:$J$653,'02d_AI_Accelerator_Power'!$B$2:$B$653,A5,'02d_AI_Accelerator_Power'!$C$2:$C$653,B5,'02d_AI_Accelerator_Power'!$D$2:$D$653,C5,'02d_AI_Accelerator_Power'!$F$2:$F$653,"Maia")/I5,0)</x:f>
        <x:v>0</x:v>
      </x:c>
      <x:c r="N5" s="6" t="n">
        <x:f>IF(I5&gt;0,SUMIFS('02d_AI_Accelerator_Power'!$J$2:$J$653,'02d_AI_Accelerator_Power'!$B$2:$B$653,A5,'02d_AI_Accelerator_Power'!$C$2:$C$653,B5,'02d_AI_Accelerator_Power'!$D$2:$D$653,C5,'02d_AI_Accelerator_Power'!$F$2:$F$653,"MTIA")/I5,0)</x:f>
        <x:v>0</x:v>
      </x:c>
      <x:c r="O5" s="6" t="n">
        <x:f>IF(I5&gt;0,SUMIFS('02d_AI_Accelerator_Power'!$J$2:$J$653,'02d_AI_Accelerator_Power'!$B$2:$B$653,A5,'02d_AI_Accelerator_Power'!$C$2:$C$653,B5,'02d_AI_Accelerator_Power'!$D$2:$D$653,C5,'02d_AI_Accelerator_Power'!$F$2:$F$653,"Other / unknown accelerator")/I5,0)</x:f>
        <x:v>0</x:v>
      </x:c>
      <x:c r="P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5" s="3" t="inlineStr">
        <x:is>
          <x:t xml:space="preserve">csp_contract_share_x_csp_accelerator_mix</x:t>
        </x:is>
      </x:c>
      <x:c r="R5" s="3" t="inlineStr">
        <x:is>
          <x:t xml:space="preserve">Edit 02a CSP contract allocation, 02b CSP accelerator mix, or 02x accelerator catalog; 03_Calculation reads D:G from this sheet.</x:t>
        </x:is>
      </x:c>
    </x:row>
    <x:row r="6">
      <x:c r="A6" s="3" t="inlineStr">
        <x:is>
          <x:t xml:space="preserve">Bear</x:t>
        </x:is>
      </x:c>
      <x:c r="B6" s="3" t="inlineStr">
        <x:is>
          <x:t xml:space="preserve">Microsoft</x:t>
        </x:is>
      </x:c>
      <x:c r="C6" s="3" t="n">
        <x:v>2030</x:v>
      </x:c>
      <x:c r="D6" s="6" t="n">
        <x:f>IF(I6&gt;0,SUMIFS('02d_AI_Accelerator_Power'!$J$2:$J$653,'02d_AI_Accelerator_Power'!$B$2:$B$653,A6,'02d_AI_Accelerator_Power'!$C$2:$C$653,B6,'02d_AI_Accelerator_Power'!$D$2:$D$653,C6,'02d_AI_Accelerator_Power'!$G$2:$G$653,"h200_reference")/I6,0.052258)</x:f>
        <x:v>0.05225841956064173</x:v>
      </x:c>
      <x:c r="E6" s="6" t="n">
        <x:f>IF(I6&gt;0,SUMIFS('02d_AI_Accelerator_Power'!$J$2:$J$653,'02d_AI_Accelerator_Power'!$B$2:$B$653,A6,'02d_AI_Accelerator_Power'!$C$2:$C$653,B6,'02d_AI_Accelerator_Power'!$D$2:$D$653,C6,'02d_AI_Accelerator_Power'!$G$2:$G$653,"b200_reference")/I6,0.947742)</x:f>
        <x:v>0.9477415804393584</x:v>
      </x:c>
      <x:c r="F6" s="6" t="n">
        <x:f>IF(I6&gt;0,SUMIFS('02d_AI_Accelerator_Power'!$J$2:$J$653,'02d_AI_Accelerator_Power'!$B$2:$B$653,A6,'02d_AI_Accelerator_Power'!$C$2:$C$653,B6,'02d_AI_Accelerator_Power'!$D$2:$D$653,C6,'02d_AI_Accelerator_Power'!$G$2:$G$653,"gb200_reference")/I6,0.0)</x:f>
        <x:v>0</x:v>
      </x:c>
      <x:c r="G6" s="6" t="n">
        <x:f>IF(I6&gt;0,SUMIFS('02d_AI_Accelerator_Power'!$J$2:$J$653,'02d_AI_Accelerator_Power'!$B$2:$B$653,A6,'02d_AI_Accelerator_Power'!$C$2:$C$653,B6,'02d_AI_Accelerator_Power'!$D$2:$D$653,C6,'02d_AI_Accelerator_Power'!$G$2:$G$653,"purpose_or_unbenchmarked")/I6,0.0)</x:f>
        <x:v>0</x:v>
      </x:c>
      <x:c r="H6" s="6" t="n">
        <x:f>SUM(D6:G6)</x:f>
        <x:v>1.0000000000000002</x:v>
      </x:c>
      <x:c r="I6" s="28" t="n">
        <x:f>SUMIFS('02d_AI_Accelerator_Power'!$J$2:$J$653,'02d_AI_Accelerator_Power'!$B$2:$B$653,A6,'02d_AI_Accelerator_Power'!$C$2:$C$653,B6,'02d_AI_Accelerator_Power'!$D$2:$D$653,C6)</x:f>
        <x:v>2368.2966713249994</x:v>
      </x:c>
      <x:c r="J6" s="6" t="n">
        <x:f>IF(I6&gt;0,SUMIFS('02d_AI_Accelerator_Power'!$J$2:$J$653,'02d_AI_Accelerator_Power'!$B$2:$B$653,A6,'02d_AI_Accelerator_Power'!$C$2:$C$653,B6,'02d_AI_Accelerator_Power'!$D$2:$D$653,C6,'02d_AI_Accelerator_Power'!$F$2:$F$653,"R200/R300 future")/I6,0)</x:f>
        <x:v>0</x:v>
      </x:c>
      <x:c r="K6" s="6" t="n">
        <x:f>IF(I6&gt;0,SUMIFS('02d_AI_Accelerator_Power'!$J$2:$J$653,'02d_AI_Accelerator_Power'!$B$2:$B$653,A6,'02d_AI_Accelerator_Power'!$C$2:$C$653,B6,'02d_AI_Accelerator_Power'!$D$2:$D$653,C6,'02d_AI_Accelerator_Power'!$F$2:$F$653,"TPU")/I6,0)</x:f>
        <x:v>0</x:v>
      </x:c>
      <x:c r="L6" s="6" t="n">
        <x:f>IF(I6&gt;0,SUMIFS('02d_AI_Accelerator_Power'!$J$2:$J$653,'02d_AI_Accelerator_Power'!$B$2:$B$653,A6,'02d_AI_Accelerator_Power'!$C$2:$C$653,B6,'02d_AI_Accelerator_Power'!$D$2:$D$653,C6,'02d_AI_Accelerator_Power'!$F$2:$F$653,"Trainium")/I6,0)</x:f>
        <x:v>0</x:v>
      </x:c>
      <x:c r="M6" s="6" t="n">
        <x:f>IF(I6&gt;0,SUMIFS('02d_AI_Accelerator_Power'!$J$2:$J$653,'02d_AI_Accelerator_Power'!$B$2:$B$653,A6,'02d_AI_Accelerator_Power'!$C$2:$C$653,B6,'02d_AI_Accelerator_Power'!$D$2:$D$653,C6,'02d_AI_Accelerator_Power'!$F$2:$F$653,"Maia")/I6,0)</x:f>
        <x:v>0</x:v>
      </x:c>
      <x:c r="N6" s="6" t="n">
        <x:f>IF(I6&gt;0,SUMIFS('02d_AI_Accelerator_Power'!$J$2:$J$653,'02d_AI_Accelerator_Power'!$B$2:$B$653,A6,'02d_AI_Accelerator_Power'!$C$2:$C$653,B6,'02d_AI_Accelerator_Power'!$D$2:$D$653,C6,'02d_AI_Accelerator_Power'!$F$2:$F$653,"MTIA")/I6,0)</x:f>
        <x:v>0</x:v>
      </x:c>
      <x:c r="O6" s="6" t="n">
        <x:f>IF(I6&gt;0,SUMIFS('02d_AI_Accelerator_Power'!$J$2:$J$653,'02d_AI_Accelerator_Power'!$B$2:$B$653,A6,'02d_AI_Accelerator_Power'!$C$2:$C$653,B6,'02d_AI_Accelerator_Power'!$D$2:$D$653,C6,'02d_AI_Accelerator_Power'!$F$2:$F$653,"Other / unknown accelerator")/I6,0)</x:f>
        <x:v>0</x:v>
      </x:c>
      <x:c r="P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6" s="3" t="inlineStr">
        <x:is>
          <x:t xml:space="preserve">csp_contract_share_x_csp_accelerator_mix</x:t>
        </x:is>
      </x:c>
      <x:c r="R6" s="3" t="inlineStr">
        <x:is>
          <x:t xml:space="preserve">Edit 02a CSP contract allocation, 02b CSP accelerator mix, or 02x accelerator catalog; 03_Calculation reads D:G from this sheet.</x:t>
        </x:is>
      </x:c>
    </x:row>
    <x:row r="7">
      <x:c r="A7" s="3" t="inlineStr">
        <x:is>
          <x:t xml:space="preserve">Bear</x:t>
        </x:is>
      </x:c>
      <x:c r="B7" s="3" t="inlineStr">
        <x:is>
          <x:t xml:space="preserve">Google</x:t>
        </x:is>
      </x:c>
      <x:c r="C7" s="3" t="n">
        <x:v>2026</x:v>
      </x:c>
      <x:c r="D7" s="6" t="n">
        <x:f>IF(I7&gt;0,SUMIFS('02d_AI_Accelerator_Power'!$J$2:$J$653,'02d_AI_Accelerator_Power'!$B$2:$B$653,A7,'02d_AI_Accelerator_Power'!$C$2:$C$653,B7,'02d_AI_Accelerator_Power'!$D$2:$D$653,C7,'02d_AI_Accelerator_Power'!$G$2:$G$653,"h200_reference")/I7,0.0)</x:f>
        <x:v>0</x:v>
      </x:c>
      <x:c r="E7" s="6" t="n">
        <x:f>IF(I7&gt;0,SUMIFS('02d_AI_Accelerator_Power'!$J$2:$J$653,'02d_AI_Accelerator_Power'!$B$2:$B$653,A7,'02d_AI_Accelerator_Power'!$C$2:$C$653,B7,'02d_AI_Accelerator_Power'!$D$2:$D$653,C7,'02d_AI_Accelerator_Power'!$G$2:$G$653,"b200_reference")/I7,0.057223)</x:f>
        <x:v>0.057222539999999995</x:v>
      </x:c>
      <x:c r="F7" s="6" t="n">
        <x:f>IF(I7&gt;0,SUMIFS('02d_AI_Accelerator_Power'!$J$2:$J$653,'02d_AI_Accelerator_Power'!$B$2:$B$653,A7,'02d_AI_Accelerator_Power'!$C$2:$C$653,B7,'02d_AI_Accelerator_Power'!$D$2:$D$653,C7,'02d_AI_Accelerator_Power'!$G$2:$G$653,"gb200_reference")/I7,0.0)</x:f>
        <x:v>0</x:v>
      </x:c>
      <x:c r="G7" s="6" t="n">
        <x:f>IF(I7&gt;0,SUMIFS('02d_AI_Accelerator_Power'!$J$2:$J$653,'02d_AI_Accelerator_Power'!$B$2:$B$653,A7,'02d_AI_Accelerator_Power'!$C$2:$C$653,B7,'02d_AI_Accelerator_Power'!$D$2:$D$653,C7,'02d_AI_Accelerator_Power'!$G$2:$G$653,"purpose_or_unbenchmarked")/I7,0.942777)</x:f>
        <x:v>0.94277746</x:v>
      </x:c>
      <x:c r="H7" s="6" t="n">
        <x:f>SUM(D7:G7)</x:f>
        <x:v>1</x:v>
      </x:c>
      <x:c r="I7" s="28" t="n">
        <x:f>SUMIFS('02d_AI_Accelerator_Power'!$J$2:$J$653,'02d_AI_Accelerator_Power'!$B$2:$B$653,A7,'02d_AI_Accelerator_Power'!$C$2:$C$653,B7,'02d_AI_Accelerator_Power'!$D$2:$D$653,C7)</x:f>
        <x:v>694.0067796610169</x:v>
      </x:c>
      <x:c r="J7" s="6" t="n">
        <x:f>IF(I7&gt;0,SUMIFS('02d_AI_Accelerator_Power'!$J$2:$J$653,'02d_AI_Accelerator_Power'!$B$2:$B$653,A7,'02d_AI_Accelerator_Power'!$C$2:$C$653,B7,'02d_AI_Accelerator_Power'!$D$2:$D$653,C7,'02d_AI_Accelerator_Power'!$F$2:$F$653,"R200/R300 future")/I7,0)</x:f>
        <x:v>0</x:v>
      </x:c>
      <x:c r="K7" s="6" t="n">
        <x:f>IF(I7&gt;0,SUMIFS('02d_AI_Accelerator_Power'!$J$2:$J$653,'02d_AI_Accelerator_Power'!$B$2:$B$653,A7,'02d_AI_Accelerator_Power'!$C$2:$C$653,B7,'02d_AI_Accelerator_Power'!$D$2:$D$653,C7,'02d_AI_Accelerator_Power'!$F$2:$F$653,"TPU")/I7,0)</x:f>
        <x:v>0.94277746</x:v>
      </x:c>
      <x:c r="L7" s="6" t="n">
        <x:f>IF(I7&gt;0,SUMIFS('02d_AI_Accelerator_Power'!$J$2:$J$653,'02d_AI_Accelerator_Power'!$B$2:$B$653,A7,'02d_AI_Accelerator_Power'!$C$2:$C$653,B7,'02d_AI_Accelerator_Power'!$D$2:$D$653,C7,'02d_AI_Accelerator_Power'!$F$2:$F$653,"Trainium")/I7,0)</x:f>
        <x:v>0</x:v>
      </x:c>
      <x:c r="M7" s="6" t="n">
        <x:f>IF(I7&gt;0,SUMIFS('02d_AI_Accelerator_Power'!$J$2:$J$653,'02d_AI_Accelerator_Power'!$B$2:$B$653,A7,'02d_AI_Accelerator_Power'!$C$2:$C$653,B7,'02d_AI_Accelerator_Power'!$D$2:$D$653,C7,'02d_AI_Accelerator_Power'!$F$2:$F$653,"Maia")/I7,0)</x:f>
        <x:v>0</x:v>
      </x:c>
      <x:c r="N7" s="6" t="n">
        <x:f>IF(I7&gt;0,SUMIFS('02d_AI_Accelerator_Power'!$J$2:$J$653,'02d_AI_Accelerator_Power'!$B$2:$B$653,A7,'02d_AI_Accelerator_Power'!$C$2:$C$653,B7,'02d_AI_Accelerator_Power'!$D$2:$D$653,C7,'02d_AI_Accelerator_Power'!$F$2:$F$653,"MTIA")/I7,0)</x:f>
        <x:v>0</x:v>
      </x:c>
      <x:c r="O7" s="6" t="n">
        <x:f>IF(I7&gt;0,SUMIFS('02d_AI_Accelerator_Power'!$J$2:$J$653,'02d_AI_Accelerator_Power'!$B$2:$B$653,A7,'02d_AI_Accelerator_Power'!$C$2:$C$653,B7,'02d_AI_Accelerator_Power'!$D$2:$D$653,C7,'02d_AI_Accelerator_Power'!$F$2:$F$653,"Other / unknown accelerator")/I7,0)</x:f>
        <x:v>0</x:v>
      </x:c>
      <x:c r="P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7" s="3" t="inlineStr">
        <x:is>
          <x:t xml:space="preserve">csp_contract_share_x_csp_accelerator_mix</x:t>
        </x:is>
      </x:c>
      <x:c r="R7" s="3" t="inlineStr">
        <x:is>
          <x:t xml:space="preserve">Edit 02a CSP contract allocation, 02b CSP accelerator mix, or 02x accelerator catalog; 03_Calculation reads D:G from this sheet.</x:t>
        </x:is>
      </x:c>
    </x:row>
    <x:row r="8">
      <x:c r="A8" s="3" t="inlineStr">
        <x:is>
          <x:t xml:space="preserve">Bear</x:t>
        </x:is>
      </x:c>
      <x:c r="B8" s="3" t="inlineStr">
        <x:is>
          <x:t xml:space="preserve">Google</x:t>
        </x:is>
      </x:c>
      <x:c r="C8" s="3" t="n">
        <x:v>2027</x:v>
      </x:c>
      <x:c r="D8" s="6" t="n">
        <x:f>IF(I8&gt;0,SUMIFS('02d_AI_Accelerator_Power'!$J$2:$J$653,'02d_AI_Accelerator_Power'!$B$2:$B$653,A8,'02d_AI_Accelerator_Power'!$C$2:$C$653,B8,'02d_AI_Accelerator_Power'!$D$2:$D$653,C8,'02d_AI_Accelerator_Power'!$G$2:$G$653,"h200_reference")/I8,0.0)</x:f>
        <x:v>0</x:v>
      </x:c>
      <x:c r="E8" s="6" t="n">
        <x:f>IF(I8&gt;0,SUMIFS('02d_AI_Accelerator_Power'!$J$2:$J$653,'02d_AI_Accelerator_Power'!$B$2:$B$653,A8,'02d_AI_Accelerator_Power'!$C$2:$C$653,B8,'02d_AI_Accelerator_Power'!$D$2:$D$653,C8,'02d_AI_Accelerator_Power'!$G$2:$G$653,"b200_reference")/I8,0.088811)</x:f>
        <x:v>0.08881066</x:v>
      </x:c>
      <x:c r="F8" s="6" t="n">
        <x:f>IF(I8&gt;0,SUMIFS('02d_AI_Accelerator_Power'!$J$2:$J$653,'02d_AI_Accelerator_Power'!$B$2:$B$653,A8,'02d_AI_Accelerator_Power'!$C$2:$C$653,B8,'02d_AI_Accelerator_Power'!$D$2:$D$653,C8,'02d_AI_Accelerator_Power'!$G$2:$G$653,"gb200_reference")/I8,0.0)</x:f>
        <x:v>0</x:v>
      </x:c>
      <x:c r="G8" s="6" t="n">
        <x:f>IF(I8&gt;0,SUMIFS('02d_AI_Accelerator_Power'!$J$2:$J$653,'02d_AI_Accelerator_Power'!$B$2:$B$653,A8,'02d_AI_Accelerator_Power'!$C$2:$C$653,B8,'02d_AI_Accelerator_Power'!$D$2:$D$653,C8,'02d_AI_Accelerator_Power'!$G$2:$G$653,"purpose_or_unbenchmarked")/I8,0.911189)</x:f>
        <x:v>0.91118934</x:v>
      </x:c>
      <x:c r="H8" s="6" t="n">
        <x:f>SUM(D8:G8)</x:f>
        <x:v>1</x:v>
      </x:c>
      <x:c r="I8" s="28" t="n">
        <x:f>SUMIFS('02d_AI_Accelerator_Power'!$J$2:$J$653,'02d_AI_Accelerator_Power'!$B$2:$B$653,A8,'02d_AI_Accelerator_Power'!$C$2:$C$653,B8,'02d_AI_Accelerator_Power'!$D$2:$D$653,C8)</x:f>
        <x:v>1116.8423126616951</x:v>
      </x:c>
      <x:c r="J8" s="6" t="n">
        <x:f>IF(I8&gt;0,SUMIFS('02d_AI_Accelerator_Power'!$J$2:$J$653,'02d_AI_Accelerator_Power'!$B$2:$B$653,A8,'02d_AI_Accelerator_Power'!$C$2:$C$653,B8,'02d_AI_Accelerator_Power'!$D$2:$D$653,C8,'02d_AI_Accelerator_Power'!$F$2:$F$653,"R200/R300 future")/I8,0)</x:f>
        <x:v>0.17959098</x:v>
      </x:c>
      <x:c r="K8" s="6" t="n">
        <x:f>IF(I8&gt;0,SUMIFS('02d_AI_Accelerator_Power'!$J$2:$J$653,'02d_AI_Accelerator_Power'!$B$2:$B$653,A8,'02d_AI_Accelerator_Power'!$C$2:$C$653,B8,'02d_AI_Accelerator_Power'!$D$2:$D$653,C8,'02d_AI_Accelerator_Power'!$F$2:$F$653,"TPU")/I8,0)</x:f>
        <x:v>0.73159836</x:v>
      </x:c>
      <x:c r="L8" s="6" t="n">
        <x:f>IF(I8&gt;0,SUMIFS('02d_AI_Accelerator_Power'!$J$2:$J$653,'02d_AI_Accelerator_Power'!$B$2:$B$653,A8,'02d_AI_Accelerator_Power'!$C$2:$C$653,B8,'02d_AI_Accelerator_Power'!$D$2:$D$653,C8,'02d_AI_Accelerator_Power'!$F$2:$F$653,"Trainium")/I8,0)</x:f>
        <x:v>0</x:v>
      </x:c>
      <x:c r="M8" s="6" t="n">
        <x:f>IF(I8&gt;0,SUMIFS('02d_AI_Accelerator_Power'!$J$2:$J$653,'02d_AI_Accelerator_Power'!$B$2:$B$653,A8,'02d_AI_Accelerator_Power'!$C$2:$C$653,B8,'02d_AI_Accelerator_Power'!$D$2:$D$653,C8,'02d_AI_Accelerator_Power'!$F$2:$F$653,"Maia")/I8,0)</x:f>
        <x:v>0</x:v>
      </x:c>
      <x:c r="N8" s="6" t="n">
        <x:f>IF(I8&gt;0,SUMIFS('02d_AI_Accelerator_Power'!$J$2:$J$653,'02d_AI_Accelerator_Power'!$B$2:$B$653,A8,'02d_AI_Accelerator_Power'!$C$2:$C$653,B8,'02d_AI_Accelerator_Power'!$D$2:$D$653,C8,'02d_AI_Accelerator_Power'!$F$2:$F$653,"MTIA")/I8,0)</x:f>
        <x:v>0</x:v>
      </x:c>
      <x:c r="O8" s="6" t="n">
        <x:f>IF(I8&gt;0,SUMIFS('02d_AI_Accelerator_Power'!$J$2:$J$653,'02d_AI_Accelerator_Power'!$B$2:$B$653,A8,'02d_AI_Accelerator_Power'!$C$2:$C$653,B8,'02d_AI_Accelerator_Power'!$D$2:$D$653,C8,'02d_AI_Accelerator_Power'!$F$2:$F$653,"Other / unknown accelerator")/I8,0)</x:f>
        <x:v>0</x:v>
      </x:c>
      <x:c r="P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8" s="3" t="inlineStr">
        <x:is>
          <x:t xml:space="preserve">csp_contract_share_x_csp_accelerator_mix</x:t>
        </x:is>
      </x:c>
      <x:c r="R8" s="3" t="inlineStr">
        <x:is>
          <x:t xml:space="preserve">Edit 02a CSP contract allocation, 02b CSP accelerator mix, or 02x accelerator catalog; 03_Calculation reads D:G from this sheet.</x:t>
        </x:is>
      </x:c>
    </x:row>
    <x:row r="9">
      <x:c r="A9" s="3" t="inlineStr">
        <x:is>
          <x:t xml:space="preserve">Bear</x:t>
        </x:is>
      </x:c>
      <x:c r="B9" s="3" t="inlineStr">
        <x:is>
          <x:t xml:space="preserve">Google</x:t>
        </x:is>
      </x:c>
      <x:c r="C9" s="3" t="n">
        <x:v>2028</x:v>
      </x:c>
      <x:c r="D9" s="6" t="n">
        <x:f>IF(I9&gt;0,SUMIFS('02d_AI_Accelerator_Power'!$J$2:$J$653,'02d_AI_Accelerator_Power'!$B$2:$B$653,A9,'02d_AI_Accelerator_Power'!$C$2:$C$653,B9,'02d_AI_Accelerator_Power'!$D$2:$D$653,C9,'02d_AI_Accelerator_Power'!$G$2:$G$653,"h200_reference")/I9,0.0)</x:f>
        <x:v>0</x:v>
      </x:c>
      <x:c r="E9" s="6" t="n">
        <x:f>IF(I9&gt;0,SUMIFS('02d_AI_Accelerator_Power'!$J$2:$J$653,'02d_AI_Accelerator_Power'!$B$2:$B$653,A9,'02d_AI_Accelerator_Power'!$C$2:$C$653,B9,'02d_AI_Accelerator_Power'!$D$2:$D$653,C9,'02d_AI_Accelerator_Power'!$G$2:$G$653,"b200_reference")/I9,0.088811)</x:f>
        <x:v>0.08881066000000001</x:v>
      </x:c>
      <x:c r="F9" s="6" t="n">
        <x:f>IF(I9&gt;0,SUMIFS('02d_AI_Accelerator_Power'!$J$2:$J$653,'02d_AI_Accelerator_Power'!$B$2:$B$653,A9,'02d_AI_Accelerator_Power'!$C$2:$C$653,B9,'02d_AI_Accelerator_Power'!$D$2:$D$653,C9,'02d_AI_Accelerator_Power'!$G$2:$G$653,"gb200_reference")/I9,0.0)</x:f>
        <x:v>0</x:v>
      </x:c>
      <x:c r="G9" s="6" t="n">
        <x:f>IF(I9&gt;0,SUMIFS('02d_AI_Accelerator_Power'!$J$2:$J$653,'02d_AI_Accelerator_Power'!$B$2:$B$653,A9,'02d_AI_Accelerator_Power'!$C$2:$C$653,B9,'02d_AI_Accelerator_Power'!$D$2:$D$653,C9,'02d_AI_Accelerator_Power'!$G$2:$G$653,"purpose_or_unbenchmarked")/I9,0.911189)</x:f>
        <x:v>0.9111893400000001</x:v>
      </x:c>
      <x:c r="H9" s="6" t="n">
        <x:f>SUM(D9:G9)</x:f>
        <x:v>1</x:v>
      </x:c>
      <x:c r="I9" s="28" t="n">
        <x:f>SUMIFS('02d_AI_Accelerator_Power'!$J$2:$J$653,'02d_AI_Accelerator_Power'!$B$2:$B$653,A9,'02d_AI_Accelerator_Power'!$C$2:$C$653,B9,'02d_AI_Accelerator_Power'!$D$2:$D$653,C9)</x:f>
        <x:v>1572.9254237288133</x:v>
      </x:c>
      <x:c r="J9" s="6" t="n">
        <x:f>IF(I9&gt;0,SUMIFS('02d_AI_Accelerator_Power'!$J$2:$J$653,'02d_AI_Accelerator_Power'!$B$2:$B$653,A9,'02d_AI_Accelerator_Power'!$C$2:$C$653,B9,'02d_AI_Accelerator_Power'!$D$2:$D$653,C9,'02d_AI_Accelerator_Power'!$F$2:$F$653,"R200/R300 future")/I9,0)</x:f>
        <x:v>0.17959098000000004</x:v>
      </x:c>
      <x:c r="K9" s="6" t="n">
        <x:f>IF(I9&gt;0,SUMIFS('02d_AI_Accelerator_Power'!$J$2:$J$653,'02d_AI_Accelerator_Power'!$B$2:$B$653,A9,'02d_AI_Accelerator_Power'!$C$2:$C$653,B9,'02d_AI_Accelerator_Power'!$D$2:$D$653,C9,'02d_AI_Accelerator_Power'!$F$2:$F$653,"TPU")/I9,0)</x:f>
        <x:v>0.73159836</x:v>
      </x:c>
      <x:c r="L9" s="6" t="n">
        <x:f>IF(I9&gt;0,SUMIFS('02d_AI_Accelerator_Power'!$J$2:$J$653,'02d_AI_Accelerator_Power'!$B$2:$B$653,A9,'02d_AI_Accelerator_Power'!$C$2:$C$653,B9,'02d_AI_Accelerator_Power'!$D$2:$D$653,C9,'02d_AI_Accelerator_Power'!$F$2:$F$653,"Trainium")/I9,0)</x:f>
        <x:v>0</x:v>
      </x:c>
      <x:c r="M9" s="6" t="n">
        <x:f>IF(I9&gt;0,SUMIFS('02d_AI_Accelerator_Power'!$J$2:$J$653,'02d_AI_Accelerator_Power'!$B$2:$B$653,A9,'02d_AI_Accelerator_Power'!$C$2:$C$653,B9,'02d_AI_Accelerator_Power'!$D$2:$D$653,C9,'02d_AI_Accelerator_Power'!$F$2:$F$653,"Maia")/I9,0)</x:f>
        <x:v>0</x:v>
      </x:c>
      <x:c r="N9" s="6" t="n">
        <x:f>IF(I9&gt;0,SUMIFS('02d_AI_Accelerator_Power'!$J$2:$J$653,'02d_AI_Accelerator_Power'!$B$2:$B$653,A9,'02d_AI_Accelerator_Power'!$C$2:$C$653,B9,'02d_AI_Accelerator_Power'!$D$2:$D$653,C9,'02d_AI_Accelerator_Power'!$F$2:$F$653,"MTIA")/I9,0)</x:f>
        <x:v>0</x:v>
      </x:c>
      <x:c r="O9" s="6" t="n">
        <x:f>IF(I9&gt;0,SUMIFS('02d_AI_Accelerator_Power'!$J$2:$J$653,'02d_AI_Accelerator_Power'!$B$2:$B$653,A9,'02d_AI_Accelerator_Power'!$C$2:$C$653,B9,'02d_AI_Accelerator_Power'!$D$2:$D$653,C9,'02d_AI_Accelerator_Power'!$F$2:$F$653,"Other / unknown accelerator")/I9,0)</x:f>
        <x:v>0</x:v>
      </x:c>
      <x:c r="P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9" s="3" t="inlineStr">
        <x:is>
          <x:t xml:space="preserve">csp_contract_share_x_csp_accelerator_mix</x:t>
        </x:is>
      </x:c>
      <x:c r="R9" s="3" t="inlineStr">
        <x:is>
          <x:t xml:space="preserve">Edit 02a CSP contract allocation, 02b CSP accelerator mix, or 02x accelerator catalog; 03_Calculation reads D:G from this sheet.</x:t>
        </x:is>
      </x:c>
    </x:row>
    <x:row r="10">
      <x:c r="A10" s="3" t="inlineStr">
        <x:is>
          <x:t xml:space="preserve">Bear</x:t>
        </x:is>
      </x:c>
      <x:c r="B10" s="3" t="inlineStr">
        <x:is>
          <x:t xml:space="preserve">Google</x:t>
        </x:is>
      </x:c>
      <x:c r="C10" s="3" t="n">
        <x:v>2029</x:v>
      </x:c>
      <x:c r="D10" s="6" t="n">
        <x:f>IF(I10&gt;0,SUMIFS('02d_AI_Accelerator_Power'!$J$2:$J$653,'02d_AI_Accelerator_Power'!$B$2:$B$653,A10,'02d_AI_Accelerator_Power'!$C$2:$C$653,B10,'02d_AI_Accelerator_Power'!$D$2:$D$653,C10,'02d_AI_Accelerator_Power'!$G$2:$G$653,"h200_reference")/I10,0.0)</x:f>
        <x:v>0</x:v>
      </x:c>
      <x:c r="E10" s="6" t="n">
        <x:f>IF(I10&gt;0,SUMIFS('02d_AI_Accelerator_Power'!$J$2:$J$653,'02d_AI_Accelerator_Power'!$B$2:$B$653,A10,'02d_AI_Accelerator_Power'!$C$2:$C$653,B10,'02d_AI_Accelerator_Power'!$D$2:$D$653,C10,'02d_AI_Accelerator_Power'!$G$2:$G$653,"b200_reference")/I10,0.088811)</x:f>
        <x:v>0.08881066</x:v>
      </x:c>
      <x:c r="F10" s="6" t="n">
        <x:f>IF(I10&gt;0,SUMIFS('02d_AI_Accelerator_Power'!$J$2:$J$653,'02d_AI_Accelerator_Power'!$B$2:$B$653,A10,'02d_AI_Accelerator_Power'!$C$2:$C$653,B10,'02d_AI_Accelerator_Power'!$D$2:$D$653,C10,'02d_AI_Accelerator_Power'!$G$2:$G$653,"gb200_reference")/I10,0.0)</x:f>
        <x:v>0</x:v>
      </x:c>
      <x:c r="G10" s="6" t="n">
        <x:f>IF(I10&gt;0,SUMIFS('02d_AI_Accelerator_Power'!$J$2:$J$653,'02d_AI_Accelerator_Power'!$B$2:$B$653,A10,'02d_AI_Accelerator_Power'!$C$2:$C$653,B10,'02d_AI_Accelerator_Power'!$D$2:$D$653,C10,'02d_AI_Accelerator_Power'!$G$2:$G$653,"purpose_or_unbenchmarked")/I10,0.911189)</x:f>
        <x:v>0.9111893400000001</x:v>
      </x:c>
      <x:c r="H10" s="6" t="n">
        <x:f>SUM(D10:G10)</x:f>
        <x:v>1</x:v>
      </x:c>
      <x:c r="I10" s="28" t="n">
        <x:f>SUMIFS('02d_AI_Accelerator_Power'!$J$2:$J$653,'02d_AI_Accelerator_Power'!$B$2:$B$653,A10,'02d_AI_Accelerator_Power'!$C$2:$C$653,B10,'02d_AI_Accelerator_Power'!$D$2:$D$653,C10)</x:f>
        <x:v>2063.4642614038985</x:v>
      </x:c>
      <x:c r="J10" s="6" t="n">
        <x:f>IF(I10&gt;0,SUMIFS('02d_AI_Accelerator_Power'!$J$2:$J$653,'02d_AI_Accelerator_Power'!$B$2:$B$653,A10,'02d_AI_Accelerator_Power'!$C$2:$C$653,B10,'02d_AI_Accelerator_Power'!$D$2:$D$653,C10,'02d_AI_Accelerator_Power'!$F$2:$F$653,"R200/R300 future")/I10,0)</x:f>
        <x:v>0.17959098</x:v>
      </x:c>
      <x:c r="K10" s="6" t="n">
        <x:f>IF(I10&gt;0,SUMIFS('02d_AI_Accelerator_Power'!$J$2:$J$653,'02d_AI_Accelerator_Power'!$B$2:$B$653,A10,'02d_AI_Accelerator_Power'!$C$2:$C$653,B10,'02d_AI_Accelerator_Power'!$D$2:$D$653,C10,'02d_AI_Accelerator_Power'!$F$2:$F$653,"TPU")/I10,0)</x:f>
        <x:v>0.73159836</x:v>
      </x:c>
      <x:c r="L10" s="6" t="n">
        <x:f>IF(I10&gt;0,SUMIFS('02d_AI_Accelerator_Power'!$J$2:$J$653,'02d_AI_Accelerator_Power'!$B$2:$B$653,A10,'02d_AI_Accelerator_Power'!$C$2:$C$653,B10,'02d_AI_Accelerator_Power'!$D$2:$D$653,C10,'02d_AI_Accelerator_Power'!$F$2:$F$653,"Trainium")/I10,0)</x:f>
        <x:v>0</x:v>
      </x:c>
      <x:c r="M10" s="6" t="n">
        <x:f>IF(I10&gt;0,SUMIFS('02d_AI_Accelerator_Power'!$J$2:$J$653,'02d_AI_Accelerator_Power'!$B$2:$B$653,A10,'02d_AI_Accelerator_Power'!$C$2:$C$653,B10,'02d_AI_Accelerator_Power'!$D$2:$D$653,C10,'02d_AI_Accelerator_Power'!$F$2:$F$653,"Maia")/I10,0)</x:f>
        <x:v>0</x:v>
      </x:c>
      <x:c r="N10" s="6" t="n">
        <x:f>IF(I10&gt;0,SUMIFS('02d_AI_Accelerator_Power'!$J$2:$J$653,'02d_AI_Accelerator_Power'!$B$2:$B$653,A10,'02d_AI_Accelerator_Power'!$C$2:$C$653,B10,'02d_AI_Accelerator_Power'!$D$2:$D$653,C10,'02d_AI_Accelerator_Power'!$F$2:$F$653,"MTIA")/I10,0)</x:f>
        <x:v>0</x:v>
      </x:c>
      <x:c r="O10" s="6" t="n">
        <x:f>IF(I10&gt;0,SUMIFS('02d_AI_Accelerator_Power'!$J$2:$J$653,'02d_AI_Accelerator_Power'!$B$2:$B$653,A10,'02d_AI_Accelerator_Power'!$C$2:$C$653,B10,'02d_AI_Accelerator_Power'!$D$2:$D$653,C10,'02d_AI_Accelerator_Power'!$F$2:$F$653,"Other / unknown accelerator")/I10,0)</x:f>
        <x:v>0</x:v>
      </x:c>
      <x:c r="P1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0" s="3" t="inlineStr">
        <x:is>
          <x:t xml:space="preserve">csp_contract_share_x_csp_accelerator_mix</x:t>
        </x:is>
      </x:c>
      <x:c r="R10" s="3" t="inlineStr">
        <x:is>
          <x:t xml:space="preserve">Edit 02a CSP contract allocation, 02b CSP accelerator mix, or 02x accelerator catalog; 03_Calculation reads D:G from this sheet.</x:t>
        </x:is>
      </x:c>
    </x:row>
    <x:row r="11">
      <x:c r="A11" s="3" t="inlineStr">
        <x:is>
          <x:t xml:space="preserve">Bear</x:t>
        </x:is>
      </x:c>
      <x:c r="B11" s="3" t="inlineStr">
        <x:is>
          <x:t xml:space="preserve">Google</x:t>
        </x:is>
      </x:c>
      <x:c r="C11" s="3" t="n">
        <x:v>2030</x:v>
      </x:c>
      <x:c r="D11" s="6" t="n">
        <x:f>IF(I11&gt;0,SUMIFS('02d_AI_Accelerator_Power'!$J$2:$J$653,'02d_AI_Accelerator_Power'!$B$2:$B$653,A11,'02d_AI_Accelerator_Power'!$C$2:$C$653,B11,'02d_AI_Accelerator_Power'!$D$2:$D$653,C11,'02d_AI_Accelerator_Power'!$G$2:$G$653,"h200_reference")/I11,0.0)</x:f>
        <x:v>0</x:v>
      </x:c>
      <x:c r="E11" s="6" t="n">
        <x:f>IF(I11&gt;0,SUMIFS('02d_AI_Accelerator_Power'!$J$2:$J$653,'02d_AI_Accelerator_Power'!$B$2:$B$653,A11,'02d_AI_Accelerator_Power'!$C$2:$C$653,B11,'02d_AI_Accelerator_Power'!$D$2:$D$653,C11,'02d_AI_Accelerator_Power'!$G$2:$G$653,"b200_reference")/I11,0.088811)</x:f>
        <x:v>0.08881066</x:v>
      </x:c>
      <x:c r="F11" s="6" t="n">
        <x:f>IF(I11&gt;0,SUMIFS('02d_AI_Accelerator_Power'!$J$2:$J$653,'02d_AI_Accelerator_Power'!$B$2:$B$653,A11,'02d_AI_Accelerator_Power'!$C$2:$C$653,B11,'02d_AI_Accelerator_Power'!$D$2:$D$653,C11,'02d_AI_Accelerator_Power'!$G$2:$G$653,"gb200_reference")/I11,0.0)</x:f>
        <x:v>0</x:v>
      </x:c>
      <x:c r="G11" s="6" t="n">
        <x:f>IF(I11&gt;0,SUMIFS('02d_AI_Accelerator_Power'!$J$2:$J$653,'02d_AI_Accelerator_Power'!$B$2:$B$653,A11,'02d_AI_Accelerator_Power'!$C$2:$C$653,B11,'02d_AI_Accelerator_Power'!$D$2:$D$653,C11,'02d_AI_Accelerator_Power'!$G$2:$G$653,"purpose_or_unbenchmarked")/I11,0.911189)</x:f>
        <x:v>0.91118934</x:v>
      </x:c>
      <x:c r="H11" s="6" t="n">
        <x:f>SUM(D11:G11)</x:f>
        <x:v>1</x:v>
      </x:c>
      <x:c r="I11" s="28" t="n">
        <x:f>SUMIFS('02d_AI_Accelerator_Power'!$J$2:$J$653,'02d_AI_Accelerator_Power'!$B$2:$B$653,A11,'02d_AI_Accelerator_Power'!$C$2:$C$653,B11,'02d_AI_Accelerator_Power'!$D$2:$D$653,C11)</x:f>
        <x:v>2578.191186440678</x:v>
      </x:c>
      <x:c r="J11" s="6" t="n">
        <x:f>IF(I11&gt;0,SUMIFS('02d_AI_Accelerator_Power'!$J$2:$J$653,'02d_AI_Accelerator_Power'!$B$2:$B$653,A11,'02d_AI_Accelerator_Power'!$C$2:$C$653,B11,'02d_AI_Accelerator_Power'!$D$2:$D$653,C11,'02d_AI_Accelerator_Power'!$F$2:$F$653,"R200/R300 future")/I11,0)</x:f>
        <x:v>0.17959098</x:v>
      </x:c>
      <x:c r="K11" s="6" t="n">
        <x:f>IF(I11&gt;0,SUMIFS('02d_AI_Accelerator_Power'!$J$2:$J$653,'02d_AI_Accelerator_Power'!$B$2:$B$653,A11,'02d_AI_Accelerator_Power'!$C$2:$C$653,B11,'02d_AI_Accelerator_Power'!$D$2:$D$653,C11,'02d_AI_Accelerator_Power'!$F$2:$F$653,"TPU")/I11,0)</x:f>
        <x:v>0.73159836</x:v>
      </x:c>
      <x:c r="L11" s="6" t="n">
        <x:f>IF(I11&gt;0,SUMIFS('02d_AI_Accelerator_Power'!$J$2:$J$653,'02d_AI_Accelerator_Power'!$B$2:$B$653,A11,'02d_AI_Accelerator_Power'!$C$2:$C$653,B11,'02d_AI_Accelerator_Power'!$D$2:$D$653,C11,'02d_AI_Accelerator_Power'!$F$2:$F$653,"Trainium")/I11,0)</x:f>
        <x:v>0</x:v>
      </x:c>
      <x:c r="M11" s="6" t="n">
        <x:f>IF(I11&gt;0,SUMIFS('02d_AI_Accelerator_Power'!$J$2:$J$653,'02d_AI_Accelerator_Power'!$B$2:$B$653,A11,'02d_AI_Accelerator_Power'!$C$2:$C$653,B11,'02d_AI_Accelerator_Power'!$D$2:$D$653,C11,'02d_AI_Accelerator_Power'!$F$2:$F$653,"Maia")/I11,0)</x:f>
        <x:v>0</x:v>
      </x:c>
      <x:c r="N11" s="6" t="n">
        <x:f>IF(I11&gt;0,SUMIFS('02d_AI_Accelerator_Power'!$J$2:$J$653,'02d_AI_Accelerator_Power'!$B$2:$B$653,A11,'02d_AI_Accelerator_Power'!$C$2:$C$653,B11,'02d_AI_Accelerator_Power'!$D$2:$D$653,C11,'02d_AI_Accelerator_Power'!$F$2:$F$653,"MTIA")/I11,0)</x:f>
        <x:v>0</x:v>
      </x:c>
      <x:c r="O11" s="6" t="n">
        <x:f>IF(I11&gt;0,SUMIFS('02d_AI_Accelerator_Power'!$J$2:$J$653,'02d_AI_Accelerator_Power'!$B$2:$B$653,A11,'02d_AI_Accelerator_Power'!$C$2:$C$653,B11,'02d_AI_Accelerator_Power'!$D$2:$D$653,C11,'02d_AI_Accelerator_Power'!$F$2:$F$653,"Other / unknown accelerator")/I11,0)</x:f>
        <x:v>0</x:v>
      </x:c>
      <x:c r="P1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1" s="3" t="inlineStr">
        <x:is>
          <x:t xml:space="preserve">csp_contract_share_x_csp_accelerator_mix</x:t>
        </x:is>
      </x:c>
      <x:c r="R11" s="3" t="inlineStr">
        <x:is>
          <x:t xml:space="preserve">Edit 02a CSP contract allocation, 02b CSP accelerator mix, or 02x accelerator catalog; 03_Calculation reads D:G from this sheet.</x:t>
        </x:is>
      </x:c>
    </x:row>
    <x:row r="12">
      <x:c r="A12" s="3" t="inlineStr">
        <x:is>
          <x:t xml:space="preserve">Bear</x:t>
        </x:is>
      </x:c>
      <x:c r="B12" s="3" t="inlineStr">
        <x:is>
          <x:t xml:space="preserve">Meta</x:t>
        </x:is>
      </x:c>
      <x:c r="C12" s="3" t="n">
        <x:v>2026</x:v>
      </x:c>
      <x:c r="D12" s="6" t="n">
        <x:f>IF(I12&gt;0,SUMIFS('02d_AI_Accelerator_Power'!$J$2:$J$653,'02d_AI_Accelerator_Power'!$B$2:$B$653,A12,'02d_AI_Accelerator_Power'!$C$2:$C$653,B12,'02d_AI_Accelerator_Power'!$D$2:$D$653,C12,'02d_AI_Accelerator_Power'!$G$2:$G$653,"h200_reference")/I12,0.09603)</x:f>
        <x:v>0.09602952</x:v>
      </x:c>
      <x:c r="E12" s="6" t="n">
        <x:f>IF(I12&gt;0,SUMIFS('02d_AI_Accelerator_Power'!$J$2:$J$653,'02d_AI_Accelerator_Power'!$B$2:$B$653,A12,'02d_AI_Accelerator_Power'!$C$2:$C$653,B12,'02d_AI_Accelerator_Power'!$D$2:$D$653,C12,'02d_AI_Accelerator_Power'!$G$2:$G$653,"b200_reference")/I12,0.90397)</x:f>
        <x:v>0.90397048</x:v>
      </x:c>
      <x:c r="F12" s="6" t="n">
        <x:f>IF(I12&gt;0,SUMIFS('02d_AI_Accelerator_Power'!$J$2:$J$653,'02d_AI_Accelerator_Power'!$B$2:$B$653,A12,'02d_AI_Accelerator_Power'!$C$2:$C$653,B12,'02d_AI_Accelerator_Power'!$D$2:$D$653,C12,'02d_AI_Accelerator_Power'!$G$2:$G$653,"gb200_reference")/I12,0.0)</x:f>
        <x:v>0</x:v>
      </x:c>
      <x:c r="G12" s="6" t="n">
        <x:f>IF(I12&gt;0,SUMIFS('02d_AI_Accelerator_Power'!$J$2:$J$653,'02d_AI_Accelerator_Power'!$B$2:$B$653,A12,'02d_AI_Accelerator_Power'!$C$2:$C$653,B12,'02d_AI_Accelerator_Power'!$D$2:$D$653,C12,'02d_AI_Accelerator_Power'!$G$2:$G$653,"purpose_or_unbenchmarked")/I12,0.0)</x:f>
        <x:v>0</x:v>
      </x:c>
      <x:c r="H12" s="6" t="n">
        <x:f>SUM(D12:G12)</x:f>
        <x:v>1</x:v>
      </x:c>
      <x:c r="I12" s="28" t="n">
        <x:f>SUMIFS('02d_AI_Accelerator_Power'!$J$2:$J$653,'02d_AI_Accelerator_Power'!$B$2:$B$653,A12,'02d_AI_Accelerator_Power'!$C$2:$C$653,B12,'02d_AI_Accelerator_Power'!$D$2:$D$653,C12)</x:f>
        <x:v>521.9999981875</x:v>
      </x:c>
      <x:c r="J12" s="6" t="n">
        <x:f>IF(I12&gt;0,SUMIFS('02d_AI_Accelerator_Power'!$J$2:$J$653,'02d_AI_Accelerator_Power'!$B$2:$B$653,A12,'02d_AI_Accelerator_Power'!$C$2:$C$653,B12,'02d_AI_Accelerator_Power'!$D$2:$D$653,C12,'02d_AI_Accelerator_Power'!$F$2:$F$653,"R200/R300 future")/I12,0)</x:f>
        <x:v>0</x:v>
      </x:c>
      <x:c r="K12" s="6" t="n">
        <x:f>IF(I12&gt;0,SUMIFS('02d_AI_Accelerator_Power'!$J$2:$J$653,'02d_AI_Accelerator_Power'!$B$2:$B$653,A12,'02d_AI_Accelerator_Power'!$C$2:$C$653,B12,'02d_AI_Accelerator_Power'!$D$2:$D$653,C12,'02d_AI_Accelerator_Power'!$F$2:$F$653,"TPU")/I12,0)</x:f>
        <x:v>0</x:v>
      </x:c>
      <x:c r="L12" s="6" t="n">
        <x:f>IF(I12&gt;0,SUMIFS('02d_AI_Accelerator_Power'!$J$2:$J$653,'02d_AI_Accelerator_Power'!$B$2:$B$653,A12,'02d_AI_Accelerator_Power'!$C$2:$C$653,B12,'02d_AI_Accelerator_Power'!$D$2:$D$653,C12,'02d_AI_Accelerator_Power'!$F$2:$F$653,"Trainium")/I12,0)</x:f>
        <x:v>0</x:v>
      </x:c>
      <x:c r="M12" s="6" t="n">
        <x:f>IF(I12&gt;0,SUMIFS('02d_AI_Accelerator_Power'!$J$2:$J$653,'02d_AI_Accelerator_Power'!$B$2:$B$653,A12,'02d_AI_Accelerator_Power'!$C$2:$C$653,B12,'02d_AI_Accelerator_Power'!$D$2:$D$653,C12,'02d_AI_Accelerator_Power'!$F$2:$F$653,"Maia")/I12,0)</x:f>
        <x:v>0</x:v>
      </x:c>
      <x:c r="N12" s="6" t="n">
        <x:f>IF(I12&gt;0,SUMIFS('02d_AI_Accelerator_Power'!$J$2:$J$653,'02d_AI_Accelerator_Power'!$B$2:$B$653,A12,'02d_AI_Accelerator_Power'!$C$2:$C$653,B12,'02d_AI_Accelerator_Power'!$D$2:$D$653,C12,'02d_AI_Accelerator_Power'!$F$2:$F$653,"MTIA")/I12,0)</x:f>
        <x:v>0</x:v>
      </x:c>
      <x:c r="O12" s="6" t="n">
        <x:f>IF(I12&gt;0,SUMIFS('02d_AI_Accelerator_Power'!$J$2:$J$653,'02d_AI_Accelerator_Power'!$B$2:$B$653,A12,'02d_AI_Accelerator_Power'!$C$2:$C$653,B12,'02d_AI_Accelerator_Power'!$D$2:$D$653,C12,'02d_AI_Accelerator_Power'!$F$2:$F$653,"Other / unknown accelerator")/I12,0)</x:f>
        <x:v>0</x:v>
      </x:c>
      <x:c r="P1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2" s="3" t="inlineStr">
        <x:is>
          <x:t xml:space="preserve">csp_contract_share_x_csp_accelerator_mix</x:t>
        </x:is>
      </x:c>
      <x:c r="R12" s="3" t="inlineStr">
        <x:is>
          <x:t xml:space="preserve">Edit 02a CSP contract allocation, 02b CSP accelerator mix, or 02x accelerator catalog; 03_Calculation reads D:G from this sheet.</x:t>
        </x:is>
      </x:c>
    </x:row>
    <x:row r="13">
      <x:c r="A13" s="3" t="inlineStr">
        <x:is>
          <x:t xml:space="preserve">Bear</x:t>
        </x:is>
      </x:c>
      <x:c r="B13" s="3" t="inlineStr">
        <x:is>
          <x:t xml:space="preserve">Meta</x:t>
        </x:is>
      </x:c>
      <x:c r="C13" s="3" t="n">
        <x:v>2027</x:v>
      </x:c>
      <x:c r="D13" s="6" t="n">
        <x:f>IF(I13&gt;0,SUMIFS('02d_AI_Accelerator_Power'!$J$2:$J$653,'02d_AI_Accelerator_Power'!$B$2:$B$653,A13,'02d_AI_Accelerator_Power'!$C$2:$C$653,B13,'02d_AI_Accelerator_Power'!$D$2:$D$653,C13,'02d_AI_Accelerator_Power'!$G$2:$G$653,"h200_reference")/I13,0.09216)</x:f>
        <x:v>0.09215974000000002</x:v>
      </x:c>
      <x:c r="E13" s="6" t="n">
        <x:f>IF(I13&gt;0,SUMIFS('02d_AI_Accelerator_Power'!$J$2:$J$653,'02d_AI_Accelerator_Power'!$B$2:$B$653,A13,'02d_AI_Accelerator_Power'!$C$2:$C$653,B13,'02d_AI_Accelerator_Power'!$D$2:$D$653,C13,'02d_AI_Accelerator_Power'!$G$2:$G$653,"b200_reference")/I13,0.90784)</x:f>
        <x:v>0.9078402600000001</x:v>
      </x:c>
      <x:c r="F13" s="6" t="n">
        <x:f>IF(I13&gt;0,SUMIFS('02d_AI_Accelerator_Power'!$J$2:$J$653,'02d_AI_Accelerator_Power'!$B$2:$B$653,A13,'02d_AI_Accelerator_Power'!$C$2:$C$653,B13,'02d_AI_Accelerator_Power'!$D$2:$D$653,C13,'02d_AI_Accelerator_Power'!$G$2:$G$653,"gb200_reference")/I13,0.0)</x:f>
        <x:v>0</x:v>
      </x:c>
      <x:c r="G13" s="6" t="n">
        <x:f>IF(I13&gt;0,SUMIFS('02d_AI_Accelerator_Power'!$J$2:$J$653,'02d_AI_Accelerator_Power'!$B$2:$B$653,A13,'02d_AI_Accelerator_Power'!$C$2:$C$653,B13,'02d_AI_Accelerator_Power'!$D$2:$D$653,C13,'02d_AI_Accelerator_Power'!$G$2:$G$653,"purpose_or_unbenchmarked")/I13,0.0)</x:f>
        <x:v>0</x:v>
      </x:c>
      <x:c r="H13" s="6" t="n">
        <x:f>SUM(D13:G13)</x:f>
        <x:v>1</x:v>
      </x:c>
      <x:c r="I13" s="28" t="n">
        <x:f>SUMIFS('02d_AI_Accelerator_Power'!$J$2:$J$653,'02d_AI_Accelerator_Power'!$B$2:$B$653,A13,'02d_AI_Accelerator_Power'!$C$2:$C$653,B13,'02d_AI_Accelerator_Power'!$D$2:$D$653,C13)</x:f>
        <x:v>921.4314975304688</x:v>
      </x:c>
      <x:c r="J13" s="6" t="n">
        <x:f>IF(I13&gt;0,SUMIFS('02d_AI_Accelerator_Power'!$J$2:$J$653,'02d_AI_Accelerator_Power'!$B$2:$B$653,A13,'02d_AI_Accelerator_Power'!$C$2:$C$653,B13,'02d_AI_Accelerator_Power'!$D$2:$D$653,C13,'02d_AI_Accelerator_Power'!$F$2:$F$653,"R200/R300 future")/I13,0)</x:f>
        <x:v>0</x:v>
      </x:c>
      <x:c r="K13" s="6" t="n">
        <x:f>IF(I13&gt;0,SUMIFS('02d_AI_Accelerator_Power'!$J$2:$J$653,'02d_AI_Accelerator_Power'!$B$2:$B$653,A13,'02d_AI_Accelerator_Power'!$C$2:$C$653,B13,'02d_AI_Accelerator_Power'!$D$2:$D$653,C13,'02d_AI_Accelerator_Power'!$F$2:$F$653,"TPU")/I13,0)</x:f>
        <x:v>0</x:v>
      </x:c>
      <x:c r="L13" s="6" t="n">
        <x:f>IF(I13&gt;0,SUMIFS('02d_AI_Accelerator_Power'!$J$2:$J$653,'02d_AI_Accelerator_Power'!$B$2:$B$653,A13,'02d_AI_Accelerator_Power'!$C$2:$C$653,B13,'02d_AI_Accelerator_Power'!$D$2:$D$653,C13,'02d_AI_Accelerator_Power'!$F$2:$F$653,"Trainium")/I13,0)</x:f>
        <x:v>0</x:v>
      </x:c>
      <x:c r="M13" s="6" t="n">
        <x:f>IF(I13&gt;0,SUMIFS('02d_AI_Accelerator_Power'!$J$2:$J$653,'02d_AI_Accelerator_Power'!$B$2:$B$653,A13,'02d_AI_Accelerator_Power'!$C$2:$C$653,B13,'02d_AI_Accelerator_Power'!$D$2:$D$653,C13,'02d_AI_Accelerator_Power'!$F$2:$F$653,"Maia")/I13,0)</x:f>
        <x:v>0</x:v>
      </x:c>
      <x:c r="N13" s="6" t="n">
        <x:f>IF(I13&gt;0,SUMIFS('02d_AI_Accelerator_Power'!$J$2:$J$653,'02d_AI_Accelerator_Power'!$B$2:$B$653,A13,'02d_AI_Accelerator_Power'!$C$2:$C$653,B13,'02d_AI_Accelerator_Power'!$D$2:$D$653,C13,'02d_AI_Accelerator_Power'!$F$2:$F$653,"MTIA")/I13,0)</x:f>
        <x:v>0</x:v>
      </x:c>
      <x:c r="O13" s="6" t="n">
        <x:f>IF(I13&gt;0,SUMIFS('02d_AI_Accelerator_Power'!$J$2:$J$653,'02d_AI_Accelerator_Power'!$B$2:$B$653,A13,'02d_AI_Accelerator_Power'!$C$2:$C$653,B13,'02d_AI_Accelerator_Power'!$D$2:$D$653,C13,'02d_AI_Accelerator_Power'!$F$2:$F$653,"Other / unknown accelerator")/I13,0)</x:f>
        <x:v>0</x:v>
      </x:c>
      <x:c r="P1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3" s="3" t="inlineStr">
        <x:is>
          <x:t xml:space="preserve">csp_contract_share_x_csp_accelerator_mix</x:t>
        </x:is>
      </x:c>
      <x:c r="R13" s="3" t="inlineStr">
        <x:is>
          <x:t xml:space="preserve">Edit 02a CSP contract allocation, 02b CSP accelerator mix, or 02x accelerator catalog; 03_Calculation reads D:G from this sheet.</x:t>
        </x:is>
      </x:c>
    </x:row>
    <x:row r="14">
      <x:c r="A14" s="3" t="inlineStr">
        <x:is>
          <x:t xml:space="preserve">Bear</x:t>
        </x:is>
      </x:c>
      <x:c r="B14" s="3" t="inlineStr">
        <x:is>
          <x:t xml:space="preserve">Meta</x:t>
        </x:is>
      </x:c>
      <x:c r="C14" s="3" t="n">
        <x:v>2028</x:v>
      </x:c>
      <x:c r="D14" s="6" t="n">
        <x:f>IF(I14&gt;0,SUMIFS('02d_AI_Accelerator_Power'!$J$2:$J$653,'02d_AI_Accelerator_Power'!$B$2:$B$653,A14,'02d_AI_Accelerator_Power'!$C$2:$C$653,B14,'02d_AI_Accelerator_Power'!$D$2:$D$653,C14,'02d_AI_Accelerator_Power'!$G$2:$G$653,"h200_reference")/I14,0.074919)</x:f>
        <x:v>0.07491904</x:v>
      </x:c>
      <x:c r="E14" s="6" t="n">
        <x:f>IF(I14&gt;0,SUMIFS('02d_AI_Accelerator_Power'!$J$2:$J$653,'02d_AI_Accelerator_Power'!$B$2:$B$653,A14,'02d_AI_Accelerator_Power'!$C$2:$C$653,B14,'02d_AI_Accelerator_Power'!$D$2:$D$653,C14,'02d_AI_Accelerator_Power'!$G$2:$G$653,"b200_reference")/I14,0.738007)</x:f>
        <x:v>0.7380069</x:v>
      </x:c>
      <x:c r="F14" s="6" t="n">
        <x:f>IF(I14&gt;0,SUMIFS('02d_AI_Accelerator_Power'!$J$2:$J$653,'02d_AI_Accelerator_Power'!$B$2:$B$653,A14,'02d_AI_Accelerator_Power'!$C$2:$C$653,B14,'02d_AI_Accelerator_Power'!$D$2:$D$653,C14,'02d_AI_Accelerator_Power'!$G$2:$G$653,"gb200_reference")/I14,0.0)</x:f>
        <x:v>0</x:v>
      </x:c>
      <x:c r="G14" s="6" t="n">
        <x:f>IF(I14&gt;0,SUMIFS('02d_AI_Accelerator_Power'!$J$2:$J$653,'02d_AI_Accelerator_Power'!$B$2:$B$653,A14,'02d_AI_Accelerator_Power'!$C$2:$C$653,B14,'02d_AI_Accelerator_Power'!$D$2:$D$653,C14,'02d_AI_Accelerator_Power'!$G$2:$G$653,"purpose_or_unbenchmarked")/I14,0.187074)</x:f>
        <x:v>0.18707406</x:v>
      </x:c>
      <x:c r="H14" s="6" t="n">
        <x:f>SUM(D14:G14)</x:f>
        <x:v>1</x:v>
      </x:c>
      <x:c r="I14" s="28" t="n">
        <x:f>SUMIFS('02d_AI_Accelerator_Power'!$J$2:$J$653,'02d_AI_Accelerator_Power'!$B$2:$B$653,A14,'02d_AI_Accelerator_Power'!$C$2:$C$653,B14,'02d_AI_Accelerator_Power'!$D$2:$D$653,C14)</x:f>
        <x:v>1361.1005042775</x:v>
      </x:c>
      <x:c r="J14" s="6" t="n">
        <x:f>IF(I14&gt;0,SUMIFS('02d_AI_Accelerator_Power'!$J$2:$J$653,'02d_AI_Accelerator_Power'!$B$2:$B$653,A14,'02d_AI_Accelerator_Power'!$C$2:$C$653,B14,'02d_AI_Accelerator_Power'!$D$2:$D$653,C14,'02d_AI_Accelerator_Power'!$F$2:$F$653,"R200/R300 future")/I14,0)</x:f>
        <x:v>0.18707406</x:v>
      </x:c>
      <x:c r="K14" s="6" t="n">
        <x:f>IF(I14&gt;0,SUMIFS('02d_AI_Accelerator_Power'!$J$2:$J$653,'02d_AI_Accelerator_Power'!$B$2:$B$653,A14,'02d_AI_Accelerator_Power'!$C$2:$C$653,B14,'02d_AI_Accelerator_Power'!$D$2:$D$653,C14,'02d_AI_Accelerator_Power'!$F$2:$F$653,"TPU")/I14,0)</x:f>
        <x:v>0</x:v>
      </x:c>
      <x:c r="L14" s="6" t="n">
        <x:f>IF(I14&gt;0,SUMIFS('02d_AI_Accelerator_Power'!$J$2:$J$653,'02d_AI_Accelerator_Power'!$B$2:$B$653,A14,'02d_AI_Accelerator_Power'!$C$2:$C$653,B14,'02d_AI_Accelerator_Power'!$D$2:$D$653,C14,'02d_AI_Accelerator_Power'!$F$2:$F$653,"Trainium")/I14,0)</x:f>
        <x:v>0</x:v>
      </x:c>
      <x:c r="M14" s="6" t="n">
        <x:f>IF(I14&gt;0,SUMIFS('02d_AI_Accelerator_Power'!$J$2:$J$653,'02d_AI_Accelerator_Power'!$B$2:$B$653,A14,'02d_AI_Accelerator_Power'!$C$2:$C$653,B14,'02d_AI_Accelerator_Power'!$D$2:$D$653,C14,'02d_AI_Accelerator_Power'!$F$2:$F$653,"Maia")/I14,0)</x:f>
        <x:v>0</x:v>
      </x:c>
      <x:c r="N14" s="6" t="n">
        <x:f>IF(I14&gt;0,SUMIFS('02d_AI_Accelerator_Power'!$J$2:$J$653,'02d_AI_Accelerator_Power'!$B$2:$B$653,A14,'02d_AI_Accelerator_Power'!$C$2:$C$653,B14,'02d_AI_Accelerator_Power'!$D$2:$D$653,C14,'02d_AI_Accelerator_Power'!$F$2:$F$653,"MTIA")/I14,0)</x:f>
        <x:v>0</x:v>
      </x:c>
      <x:c r="O14" s="6" t="n">
        <x:f>IF(I14&gt;0,SUMIFS('02d_AI_Accelerator_Power'!$J$2:$J$653,'02d_AI_Accelerator_Power'!$B$2:$B$653,A14,'02d_AI_Accelerator_Power'!$C$2:$C$653,B14,'02d_AI_Accelerator_Power'!$D$2:$D$653,C14,'02d_AI_Accelerator_Power'!$F$2:$F$653,"Other / unknown accelerator")/I14,0)</x:f>
        <x:v>0</x:v>
      </x:c>
      <x:c r="P1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4" s="3" t="inlineStr">
        <x:is>
          <x:t xml:space="preserve">csp_contract_share_x_csp_accelerator_mix</x:t>
        </x:is>
      </x:c>
      <x:c r="R14" s="3" t="inlineStr">
        <x:is>
          <x:t xml:space="preserve">Edit 02a CSP contract allocation, 02b CSP accelerator mix, or 02x accelerator catalog; 03_Calculation reads D:G from this sheet.</x:t>
        </x:is>
      </x:c>
    </x:row>
    <x:row r="15">
      <x:c r="A15" s="3" t="inlineStr">
        <x:is>
          <x:t xml:space="preserve">Bear</x:t>
        </x:is>
      </x:c>
      <x:c r="B15" s="3" t="inlineStr">
        <x:is>
          <x:t xml:space="preserve">Meta</x:t>
        </x:is>
      </x:c>
      <x:c r="C15" s="3" t="n">
        <x:v>2029</x:v>
      </x:c>
      <x:c r="D15" s="6" t="n">
        <x:f>IF(I15&gt;0,SUMIFS('02d_AI_Accelerator_Power'!$J$2:$J$653,'02d_AI_Accelerator_Power'!$B$2:$B$653,A15,'02d_AI_Accelerator_Power'!$C$2:$C$653,B15,'02d_AI_Accelerator_Power'!$D$2:$D$653,C15,'02d_AI_Accelerator_Power'!$G$2:$G$653,"h200_reference")/I15,0.074919)</x:f>
        <x:v>0.07491904</x:v>
      </x:c>
      <x:c r="E15" s="6" t="n">
        <x:f>IF(I15&gt;0,SUMIFS('02d_AI_Accelerator_Power'!$J$2:$J$653,'02d_AI_Accelerator_Power'!$B$2:$B$653,A15,'02d_AI_Accelerator_Power'!$C$2:$C$653,B15,'02d_AI_Accelerator_Power'!$D$2:$D$653,C15,'02d_AI_Accelerator_Power'!$G$2:$G$653,"b200_reference")/I15,0.738007)</x:f>
        <x:v>0.7380069</x:v>
      </x:c>
      <x:c r="F15" s="6" t="n">
        <x:f>IF(I15&gt;0,SUMIFS('02d_AI_Accelerator_Power'!$J$2:$J$653,'02d_AI_Accelerator_Power'!$B$2:$B$653,A15,'02d_AI_Accelerator_Power'!$C$2:$C$653,B15,'02d_AI_Accelerator_Power'!$D$2:$D$653,C15,'02d_AI_Accelerator_Power'!$G$2:$G$653,"gb200_reference")/I15,0.0)</x:f>
        <x:v>0</x:v>
      </x:c>
      <x:c r="G15" s="6" t="n">
        <x:f>IF(I15&gt;0,SUMIFS('02d_AI_Accelerator_Power'!$J$2:$J$653,'02d_AI_Accelerator_Power'!$B$2:$B$653,A15,'02d_AI_Accelerator_Power'!$C$2:$C$653,B15,'02d_AI_Accelerator_Power'!$D$2:$D$653,C15,'02d_AI_Accelerator_Power'!$G$2:$G$653,"purpose_or_unbenchmarked")/I15,0.187074)</x:f>
        <x:v>0.18707406</x:v>
      </x:c>
      <x:c r="H15" s="6" t="n">
        <x:f>SUM(D15:G15)</x:f>
        <x:v>1</x:v>
      </x:c>
      <x:c r="I15" s="28" t="n">
        <x:f>SUMIFS('02d_AI_Accelerator_Power'!$J$2:$J$653,'02d_AI_Accelerator_Power'!$B$2:$B$653,A15,'02d_AI_Accelerator_Power'!$C$2:$C$653,B15,'02d_AI_Accelerator_Power'!$D$2:$D$653,C15)</x:f>
        <x:v>1836.8962459717188</x:v>
      </x:c>
      <x:c r="J15" s="6" t="n">
        <x:f>IF(I15&gt;0,SUMIFS('02d_AI_Accelerator_Power'!$J$2:$J$653,'02d_AI_Accelerator_Power'!$B$2:$B$653,A15,'02d_AI_Accelerator_Power'!$C$2:$C$653,B15,'02d_AI_Accelerator_Power'!$D$2:$D$653,C15,'02d_AI_Accelerator_Power'!$F$2:$F$653,"R200/R300 future")/I15,0)</x:f>
        <x:v>0.18707406</x:v>
      </x:c>
      <x:c r="K15" s="6" t="n">
        <x:f>IF(I15&gt;0,SUMIFS('02d_AI_Accelerator_Power'!$J$2:$J$653,'02d_AI_Accelerator_Power'!$B$2:$B$653,A15,'02d_AI_Accelerator_Power'!$C$2:$C$653,B15,'02d_AI_Accelerator_Power'!$D$2:$D$653,C15,'02d_AI_Accelerator_Power'!$F$2:$F$653,"TPU")/I15,0)</x:f>
        <x:v>0</x:v>
      </x:c>
      <x:c r="L15" s="6" t="n">
        <x:f>IF(I15&gt;0,SUMIFS('02d_AI_Accelerator_Power'!$J$2:$J$653,'02d_AI_Accelerator_Power'!$B$2:$B$653,A15,'02d_AI_Accelerator_Power'!$C$2:$C$653,B15,'02d_AI_Accelerator_Power'!$D$2:$D$653,C15,'02d_AI_Accelerator_Power'!$F$2:$F$653,"Trainium")/I15,0)</x:f>
        <x:v>0</x:v>
      </x:c>
      <x:c r="M15" s="6" t="n">
        <x:f>IF(I15&gt;0,SUMIFS('02d_AI_Accelerator_Power'!$J$2:$J$653,'02d_AI_Accelerator_Power'!$B$2:$B$653,A15,'02d_AI_Accelerator_Power'!$C$2:$C$653,B15,'02d_AI_Accelerator_Power'!$D$2:$D$653,C15,'02d_AI_Accelerator_Power'!$F$2:$F$653,"Maia")/I15,0)</x:f>
        <x:v>0</x:v>
      </x:c>
      <x:c r="N15" s="6" t="n">
        <x:f>IF(I15&gt;0,SUMIFS('02d_AI_Accelerator_Power'!$J$2:$J$653,'02d_AI_Accelerator_Power'!$B$2:$B$653,A15,'02d_AI_Accelerator_Power'!$C$2:$C$653,B15,'02d_AI_Accelerator_Power'!$D$2:$D$653,C15,'02d_AI_Accelerator_Power'!$F$2:$F$653,"MTIA")/I15,0)</x:f>
        <x:v>0</x:v>
      </x:c>
      <x:c r="O15" s="6" t="n">
        <x:f>IF(I15&gt;0,SUMIFS('02d_AI_Accelerator_Power'!$J$2:$J$653,'02d_AI_Accelerator_Power'!$B$2:$B$653,A15,'02d_AI_Accelerator_Power'!$C$2:$C$653,B15,'02d_AI_Accelerator_Power'!$D$2:$D$653,C15,'02d_AI_Accelerator_Power'!$F$2:$F$653,"Other / unknown accelerator")/I15,0)</x:f>
        <x:v>0</x:v>
      </x:c>
      <x:c r="P1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5" s="3" t="inlineStr">
        <x:is>
          <x:t xml:space="preserve">csp_contract_share_x_csp_accelerator_mix</x:t>
        </x:is>
      </x:c>
      <x:c r="R15" s="3" t="inlineStr">
        <x:is>
          <x:t xml:space="preserve">Edit 02a CSP contract allocation, 02b CSP accelerator mix, or 02x accelerator catalog; 03_Calculation reads D:G from this sheet.</x:t>
        </x:is>
      </x:c>
    </x:row>
    <x:row r="16">
      <x:c r="A16" s="3" t="inlineStr">
        <x:is>
          <x:t xml:space="preserve">Bear</x:t>
        </x:is>
      </x:c>
      <x:c r="B16" s="3" t="inlineStr">
        <x:is>
          <x:t xml:space="preserve">Meta</x:t>
        </x:is>
      </x:c>
      <x:c r="C16" s="3" t="n">
        <x:v>2030</x:v>
      </x:c>
      <x:c r="D16" s="6" t="n">
        <x:f>IF(I16&gt;0,SUMIFS('02d_AI_Accelerator_Power'!$J$2:$J$653,'02d_AI_Accelerator_Power'!$B$2:$B$653,A16,'02d_AI_Accelerator_Power'!$C$2:$C$653,B16,'02d_AI_Accelerator_Power'!$D$2:$D$653,C16,'02d_AI_Accelerator_Power'!$G$2:$G$653,"h200_reference")/I16,0.074919)</x:f>
        <x:v>0.07491904</x:v>
      </x:c>
      <x:c r="E16" s="6" t="n">
        <x:f>IF(I16&gt;0,SUMIFS('02d_AI_Accelerator_Power'!$J$2:$J$653,'02d_AI_Accelerator_Power'!$B$2:$B$653,A16,'02d_AI_Accelerator_Power'!$C$2:$C$653,B16,'02d_AI_Accelerator_Power'!$D$2:$D$653,C16,'02d_AI_Accelerator_Power'!$G$2:$G$653,"b200_reference")/I16,0.738007)</x:f>
        <x:v>0.7380069</x:v>
      </x:c>
      <x:c r="F16" s="6" t="n">
        <x:f>IF(I16&gt;0,SUMIFS('02d_AI_Accelerator_Power'!$J$2:$J$653,'02d_AI_Accelerator_Power'!$B$2:$B$653,A16,'02d_AI_Accelerator_Power'!$C$2:$C$653,B16,'02d_AI_Accelerator_Power'!$D$2:$D$653,C16,'02d_AI_Accelerator_Power'!$G$2:$G$653,"gb200_reference")/I16,0.0)</x:f>
        <x:v>0</x:v>
      </x:c>
      <x:c r="G16" s="6" t="n">
        <x:f>IF(I16&gt;0,SUMIFS('02d_AI_Accelerator_Power'!$J$2:$J$653,'02d_AI_Accelerator_Power'!$B$2:$B$653,A16,'02d_AI_Accelerator_Power'!$C$2:$C$653,B16,'02d_AI_Accelerator_Power'!$D$2:$D$653,C16,'02d_AI_Accelerator_Power'!$G$2:$G$653,"purpose_or_unbenchmarked")/I16,0.187074)</x:f>
        <x:v>0.18707406</x:v>
      </x:c>
      <x:c r="H16" s="6" t="n">
        <x:f>SUM(D16:G16)</x:f>
        <x:v>1</x:v>
      </x:c>
      <x:c r="I16" s="28" t="n">
        <x:f>SUMIFS('02d_AI_Accelerator_Power'!$J$2:$J$653,'02d_AI_Accelerator_Power'!$B$2:$B$653,A16,'02d_AI_Accelerator_Power'!$C$2:$C$653,B16,'02d_AI_Accelerator_Power'!$D$2:$D$653,C16)</x:f>
        <x:v>2344.7079950700004</x:v>
      </x:c>
      <x:c r="J16" s="6" t="n">
        <x:f>IF(I16&gt;0,SUMIFS('02d_AI_Accelerator_Power'!$J$2:$J$653,'02d_AI_Accelerator_Power'!$B$2:$B$653,A16,'02d_AI_Accelerator_Power'!$C$2:$C$653,B16,'02d_AI_Accelerator_Power'!$D$2:$D$653,C16,'02d_AI_Accelerator_Power'!$F$2:$F$653,"R200/R300 future")/I16,0)</x:f>
        <x:v>0.18707406</x:v>
      </x:c>
      <x:c r="K16" s="6" t="n">
        <x:f>IF(I16&gt;0,SUMIFS('02d_AI_Accelerator_Power'!$J$2:$J$653,'02d_AI_Accelerator_Power'!$B$2:$B$653,A16,'02d_AI_Accelerator_Power'!$C$2:$C$653,B16,'02d_AI_Accelerator_Power'!$D$2:$D$653,C16,'02d_AI_Accelerator_Power'!$F$2:$F$653,"TPU")/I16,0)</x:f>
        <x:v>0</x:v>
      </x:c>
      <x:c r="L16" s="6" t="n">
        <x:f>IF(I16&gt;0,SUMIFS('02d_AI_Accelerator_Power'!$J$2:$J$653,'02d_AI_Accelerator_Power'!$B$2:$B$653,A16,'02d_AI_Accelerator_Power'!$C$2:$C$653,B16,'02d_AI_Accelerator_Power'!$D$2:$D$653,C16,'02d_AI_Accelerator_Power'!$F$2:$F$653,"Trainium")/I16,0)</x:f>
        <x:v>0</x:v>
      </x:c>
      <x:c r="M16" s="6" t="n">
        <x:f>IF(I16&gt;0,SUMIFS('02d_AI_Accelerator_Power'!$J$2:$J$653,'02d_AI_Accelerator_Power'!$B$2:$B$653,A16,'02d_AI_Accelerator_Power'!$C$2:$C$653,B16,'02d_AI_Accelerator_Power'!$D$2:$D$653,C16,'02d_AI_Accelerator_Power'!$F$2:$F$653,"Maia")/I16,0)</x:f>
        <x:v>0</x:v>
      </x:c>
      <x:c r="N16" s="6" t="n">
        <x:f>IF(I16&gt;0,SUMIFS('02d_AI_Accelerator_Power'!$J$2:$J$653,'02d_AI_Accelerator_Power'!$B$2:$B$653,A16,'02d_AI_Accelerator_Power'!$C$2:$C$653,B16,'02d_AI_Accelerator_Power'!$D$2:$D$653,C16,'02d_AI_Accelerator_Power'!$F$2:$F$653,"MTIA")/I16,0)</x:f>
        <x:v>0</x:v>
      </x:c>
      <x:c r="O16" s="6" t="n">
        <x:f>IF(I16&gt;0,SUMIFS('02d_AI_Accelerator_Power'!$J$2:$J$653,'02d_AI_Accelerator_Power'!$B$2:$B$653,A16,'02d_AI_Accelerator_Power'!$C$2:$C$653,B16,'02d_AI_Accelerator_Power'!$D$2:$D$653,C16,'02d_AI_Accelerator_Power'!$F$2:$F$653,"Other / unknown accelerator")/I16,0)</x:f>
        <x:v>0</x:v>
      </x:c>
      <x:c r="P1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6" s="3" t="inlineStr">
        <x:is>
          <x:t xml:space="preserve">csp_contract_share_x_csp_accelerator_mix</x:t>
        </x:is>
      </x:c>
      <x:c r="R16" s="3" t="inlineStr">
        <x:is>
          <x:t xml:space="preserve">Edit 02a CSP contract allocation, 02b CSP accelerator mix, or 02x accelerator catalog; 03_Calculation reads D:G from this sheet.</x:t>
        </x:is>
      </x:c>
    </x:row>
    <x:row r="17">
      <x:c r="A17" s="3" t="inlineStr">
        <x:is>
          <x:t xml:space="preserve">Bear</x:t>
        </x:is>
      </x:c>
      <x:c r="B17" s="3" t="inlineStr">
        <x:is>
          <x:t xml:space="preserve">xAI</x:t>
        </x:is>
      </x:c>
      <x:c r="C17" s="3" t="n">
        <x:v>2026</x:v>
      </x:c>
      <x:c r="D17" s="6" t="n">
        <x:f>IF(I17&gt;0,SUMIFS('02d_AI_Accelerator_Power'!$J$2:$J$653,'02d_AI_Accelerator_Power'!$B$2:$B$653,A17,'02d_AI_Accelerator_Power'!$C$2:$C$653,B17,'02d_AI_Accelerator_Power'!$D$2:$D$653,C17,'02d_AI_Accelerator_Power'!$G$2:$G$653,"h200_reference")/I17,0.294118)</x:f>
        <x:v>0.29411765</x:v>
      </x:c>
      <x:c r="E17" s="6" t="n">
        <x:f>IF(I17&gt;0,SUMIFS('02d_AI_Accelerator_Power'!$J$2:$J$653,'02d_AI_Accelerator_Power'!$B$2:$B$653,A17,'02d_AI_Accelerator_Power'!$C$2:$C$653,B17,'02d_AI_Accelerator_Power'!$D$2:$D$653,C17,'02d_AI_Accelerator_Power'!$G$2:$G$653,"b200_reference")/I17,0.705882)</x:f>
        <x:v>0.70588235</x:v>
      </x:c>
      <x:c r="F17" s="6" t="n">
        <x:f>IF(I17&gt;0,SUMIFS('02d_AI_Accelerator_Power'!$J$2:$J$653,'02d_AI_Accelerator_Power'!$B$2:$B$653,A17,'02d_AI_Accelerator_Power'!$C$2:$C$653,B17,'02d_AI_Accelerator_Power'!$D$2:$D$653,C17,'02d_AI_Accelerator_Power'!$G$2:$G$653,"gb200_reference")/I17,0.0)</x:f>
        <x:v>0</x:v>
      </x:c>
      <x:c r="G17" s="6" t="n">
        <x:f>IF(I17&gt;0,SUMIFS('02d_AI_Accelerator_Power'!$J$2:$J$653,'02d_AI_Accelerator_Power'!$B$2:$B$653,A17,'02d_AI_Accelerator_Power'!$C$2:$C$653,B17,'02d_AI_Accelerator_Power'!$D$2:$D$653,C17,'02d_AI_Accelerator_Power'!$G$2:$G$653,"purpose_or_unbenchmarked")/I17,0.0)</x:f>
        <x:v>0</x:v>
      </x:c>
      <x:c r="H17" s="6" t="n">
        <x:f>SUM(D17:G17)</x:f>
        <x:v>1</x:v>
      </x:c>
      <x:c r="I17" s="28" t="n">
        <x:f>SUMIFS('02d_AI_Accelerator_Power'!$J$2:$J$653,'02d_AI_Accelerator_Power'!$B$2:$B$653,A17,'02d_AI_Accelerator_Power'!$C$2:$C$653,B17,'02d_AI_Accelerator_Power'!$D$2:$D$653,C17)</x:f>
        <x:v>81.20286885245902</x:v>
      </x:c>
      <x:c r="J17" s="6" t="n">
        <x:f>IF(I17&gt;0,SUMIFS('02d_AI_Accelerator_Power'!$J$2:$J$653,'02d_AI_Accelerator_Power'!$B$2:$B$653,A17,'02d_AI_Accelerator_Power'!$C$2:$C$653,B17,'02d_AI_Accelerator_Power'!$D$2:$D$653,C17,'02d_AI_Accelerator_Power'!$F$2:$F$653,"R200/R300 future")/I17,0)</x:f>
        <x:v>0</x:v>
      </x:c>
      <x:c r="K17" s="6" t="n">
        <x:f>IF(I17&gt;0,SUMIFS('02d_AI_Accelerator_Power'!$J$2:$J$653,'02d_AI_Accelerator_Power'!$B$2:$B$653,A17,'02d_AI_Accelerator_Power'!$C$2:$C$653,B17,'02d_AI_Accelerator_Power'!$D$2:$D$653,C17,'02d_AI_Accelerator_Power'!$F$2:$F$653,"TPU")/I17,0)</x:f>
        <x:v>0</x:v>
      </x:c>
      <x:c r="L17" s="6" t="n">
        <x:f>IF(I17&gt;0,SUMIFS('02d_AI_Accelerator_Power'!$J$2:$J$653,'02d_AI_Accelerator_Power'!$B$2:$B$653,A17,'02d_AI_Accelerator_Power'!$C$2:$C$653,B17,'02d_AI_Accelerator_Power'!$D$2:$D$653,C17,'02d_AI_Accelerator_Power'!$F$2:$F$653,"Trainium")/I17,0)</x:f>
        <x:v>0</x:v>
      </x:c>
      <x:c r="M17" s="6" t="n">
        <x:f>IF(I17&gt;0,SUMIFS('02d_AI_Accelerator_Power'!$J$2:$J$653,'02d_AI_Accelerator_Power'!$B$2:$B$653,A17,'02d_AI_Accelerator_Power'!$C$2:$C$653,B17,'02d_AI_Accelerator_Power'!$D$2:$D$653,C17,'02d_AI_Accelerator_Power'!$F$2:$F$653,"Maia")/I17,0)</x:f>
        <x:v>0</x:v>
      </x:c>
      <x:c r="N17" s="6" t="n">
        <x:f>IF(I17&gt;0,SUMIFS('02d_AI_Accelerator_Power'!$J$2:$J$653,'02d_AI_Accelerator_Power'!$B$2:$B$653,A17,'02d_AI_Accelerator_Power'!$C$2:$C$653,B17,'02d_AI_Accelerator_Power'!$D$2:$D$653,C17,'02d_AI_Accelerator_Power'!$F$2:$F$653,"MTIA")/I17,0)</x:f>
        <x:v>0</x:v>
      </x:c>
      <x:c r="O17" s="6" t="n">
        <x:f>IF(I17&gt;0,SUMIFS('02d_AI_Accelerator_Power'!$J$2:$J$653,'02d_AI_Accelerator_Power'!$B$2:$B$653,A17,'02d_AI_Accelerator_Power'!$C$2:$C$653,B17,'02d_AI_Accelerator_Power'!$D$2:$D$653,C17,'02d_AI_Accelerator_Power'!$F$2:$F$653,"Other / unknown accelerator")/I17,0)</x:f>
        <x:v>0</x:v>
      </x:c>
      <x:c r="P1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7" s="3" t="inlineStr">
        <x:is>
          <x:t xml:space="preserve">csp_contract_share_x_csp_accelerator_mix</x:t>
        </x:is>
      </x:c>
      <x:c r="R17" s="3" t="inlineStr">
        <x:is>
          <x:t xml:space="preserve">Edit 02a CSP contract allocation, 02b CSP accelerator mix, or 02x accelerator catalog; 03_Calculation reads D:G from this sheet.</x:t>
        </x:is>
      </x:c>
    </x:row>
    <x:row r="18">
      <x:c r="A18" s="3" t="inlineStr">
        <x:is>
          <x:t xml:space="preserve">Bear</x:t>
        </x:is>
      </x:c>
      <x:c r="B18" s="3" t="inlineStr">
        <x:is>
          <x:t xml:space="preserve">xAI</x:t>
        </x:is>
      </x:c>
      <x:c r="C18" s="3" t="n">
        <x:v>2027</x:v>
      </x:c>
      <x:c r="D18" s="6" t="n">
        <x:f>IF(I18&gt;0,SUMIFS('02d_AI_Accelerator_Power'!$J$2:$J$653,'02d_AI_Accelerator_Power'!$B$2:$B$653,A18,'02d_AI_Accelerator_Power'!$C$2:$C$653,B18,'02d_AI_Accelerator_Power'!$D$2:$D$653,C18,'02d_AI_Accelerator_Power'!$G$2:$G$653,"h200_reference")/I18,0.294118)</x:f>
        <x:v>0.29411765</x:v>
      </x:c>
      <x:c r="E18" s="6" t="n">
        <x:f>IF(I18&gt;0,SUMIFS('02d_AI_Accelerator_Power'!$J$2:$J$653,'02d_AI_Accelerator_Power'!$B$2:$B$653,A18,'02d_AI_Accelerator_Power'!$C$2:$C$653,B18,'02d_AI_Accelerator_Power'!$D$2:$D$653,C18,'02d_AI_Accelerator_Power'!$G$2:$G$653,"b200_reference")/I18,0.705882)</x:f>
        <x:v>0.70588235</x:v>
      </x:c>
      <x:c r="F18" s="6" t="n">
        <x:f>IF(I18&gt;0,SUMIFS('02d_AI_Accelerator_Power'!$J$2:$J$653,'02d_AI_Accelerator_Power'!$B$2:$B$653,A18,'02d_AI_Accelerator_Power'!$C$2:$C$653,B18,'02d_AI_Accelerator_Power'!$D$2:$D$653,C18,'02d_AI_Accelerator_Power'!$G$2:$G$653,"gb200_reference")/I18,0.0)</x:f>
        <x:v>0</x:v>
      </x:c>
      <x:c r="G18" s="6" t="n">
        <x:f>IF(I18&gt;0,SUMIFS('02d_AI_Accelerator_Power'!$J$2:$J$653,'02d_AI_Accelerator_Power'!$B$2:$B$653,A18,'02d_AI_Accelerator_Power'!$C$2:$C$653,B18,'02d_AI_Accelerator_Power'!$D$2:$D$653,C18,'02d_AI_Accelerator_Power'!$G$2:$G$653,"purpose_or_unbenchmarked")/I18,0.0)</x:f>
        <x:v>0</x:v>
      </x:c>
      <x:c r="H18" s="6" t="n">
        <x:f>SUM(D18:G18)</x:f>
        <x:v>1</x:v>
      </x:c>
      <x:c r="I18" s="28" t="n">
        <x:f>SUMIFS('02d_AI_Accelerator_Power'!$J$2:$J$653,'02d_AI_Accelerator_Power'!$B$2:$B$653,A18,'02d_AI_Accelerator_Power'!$C$2:$C$653,B18,'02d_AI_Accelerator_Power'!$D$2:$D$653,C18)</x:f>
        <x:v>232.34750148749998</x:v>
      </x:c>
      <x:c r="J18" s="6" t="n">
        <x:f>IF(I18&gt;0,SUMIFS('02d_AI_Accelerator_Power'!$J$2:$J$653,'02d_AI_Accelerator_Power'!$B$2:$B$653,A18,'02d_AI_Accelerator_Power'!$C$2:$C$653,B18,'02d_AI_Accelerator_Power'!$D$2:$D$653,C18,'02d_AI_Accelerator_Power'!$F$2:$F$653,"R200/R300 future")/I18,0)</x:f>
        <x:v>0</x:v>
      </x:c>
      <x:c r="K18" s="6" t="n">
        <x:f>IF(I18&gt;0,SUMIFS('02d_AI_Accelerator_Power'!$J$2:$J$653,'02d_AI_Accelerator_Power'!$B$2:$B$653,A18,'02d_AI_Accelerator_Power'!$C$2:$C$653,B18,'02d_AI_Accelerator_Power'!$D$2:$D$653,C18,'02d_AI_Accelerator_Power'!$F$2:$F$653,"TPU")/I18,0)</x:f>
        <x:v>0</x:v>
      </x:c>
      <x:c r="L18" s="6" t="n">
        <x:f>IF(I18&gt;0,SUMIFS('02d_AI_Accelerator_Power'!$J$2:$J$653,'02d_AI_Accelerator_Power'!$B$2:$B$653,A18,'02d_AI_Accelerator_Power'!$C$2:$C$653,B18,'02d_AI_Accelerator_Power'!$D$2:$D$653,C18,'02d_AI_Accelerator_Power'!$F$2:$F$653,"Trainium")/I18,0)</x:f>
        <x:v>0</x:v>
      </x:c>
      <x:c r="M18" s="6" t="n">
        <x:f>IF(I18&gt;0,SUMIFS('02d_AI_Accelerator_Power'!$J$2:$J$653,'02d_AI_Accelerator_Power'!$B$2:$B$653,A18,'02d_AI_Accelerator_Power'!$C$2:$C$653,B18,'02d_AI_Accelerator_Power'!$D$2:$D$653,C18,'02d_AI_Accelerator_Power'!$F$2:$F$653,"Maia")/I18,0)</x:f>
        <x:v>0</x:v>
      </x:c>
      <x:c r="N18" s="6" t="n">
        <x:f>IF(I18&gt;0,SUMIFS('02d_AI_Accelerator_Power'!$J$2:$J$653,'02d_AI_Accelerator_Power'!$B$2:$B$653,A18,'02d_AI_Accelerator_Power'!$C$2:$C$653,B18,'02d_AI_Accelerator_Power'!$D$2:$D$653,C18,'02d_AI_Accelerator_Power'!$F$2:$F$653,"MTIA")/I18,0)</x:f>
        <x:v>0</x:v>
      </x:c>
      <x:c r="O18" s="6" t="n">
        <x:f>IF(I18&gt;0,SUMIFS('02d_AI_Accelerator_Power'!$J$2:$J$653,'02d_AI_Accelerator_Power'!$B$2:$B$653,A18,'02d_AI_Accelerator_Power'!$C$2:$C$653,B18,'02d_AI_Accelerator_Power'!$D$2:$D$653,C18,'02d_AI_Accelerator_Power'!$F$2:$F$653,"Other / unknown accelerator")/I18,0)</x:f>
        <x:v>0</x:v>
      </x:c>
      <x:c r="P1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8" s="3" t="inlineStr">
        <x:is>
          <x:t xml:space="preserve">csp_contract_share_x_csp_accelerator_mix</x:t>
        </x:is>
      </x:c>
      <x:c r="R18" s="3" t="inlineStr">
        <x:is>
          <x:t xml:space="preserve">Edit 02a CSP contract allocation, 02b CSP accelerator mix, or 02x accelerator catalog; 03_Calculation reads D:G from this sheet.</x:t>
        </x:is>
      </x:c>
    </x:row>
    <x:row r="19">
      <x:c r="A19" s="3" t="inlineStr">
        <x:is>
          <x:t xml:space="preserve">Bear</x:t>
        </x:is>
      </x:c>
      <x:c r="B19" s="3" t="inlineStr">
        <x:is>
          <x:t xml:space="preserve">xAI</x:t>
        </x:is>
      </x:c>
      <x:c r="C19" s="3" t="n">
        <x:v>2028</x:v>
      </x:c>
      <x:c r="D19" s="6" t="n">
        <x:f>IF(I19&gt;0,SUMIFS('02d_AI_Accelerator_Power'!$J$2:$J$653,'02d_AI_Accelerator_Power'!$B$2:$B$653,A19,'02d_AI_Accelerator_Power'!$C$2:$C$653,B19,'02d_AI_Accelerator_Power'!$D$2:$D$653,C19,'02d_AI_Accelerator_Power'!$G$2:$G$653,"h200_reference")/I19,0.294118)</x:f>
        <x:v>0.29411765</x:v>
      </x:c>
      <x:c r="E19" s="6" t="n">
        <x:f>IF(I19&gt;0,SUMIFS('02d_AI_Accelerator_Power'!$J$2:$J$653,'02d_AI_Accelerator_Power'!$B$2:$B$653,A19,'02d_AI_Accelerator_Power'!$C$2:$C$653,B19,'02d_AI_Accelerator_Power'!$D$2:$D$653,C19,'02d_AI_Accelerator_Power'!$G$2:$G$653,"b200_reference")/I19,0.705882)</x:f>
        <x:v>0.70588235</x:v>
      </x:c>
      <x:c r="F19" s="6" t="n">
        <x:f>IF(I19&gt;0,SUMIFS('02d_AI_Accelerator_Power'!$J$2:$J$653,'02d_AI_Accelerator_Power'!$B$2:$B$653,A19,'02d_AI_Accelerator_Power'!$C$2:$C$653,B19,'02d_AI_Accelerator_Power'!$D$2:$D$653,C19,'02d_AI_Accelerator_Power'!$G$2:$G$653,"gb200_reference")/I19,0.0)</x:f>
        <x:v>0</x:v>
      </x:c>
      <x:c r="G19" s="6" t="n">
        <x:f>IF(I19&gt;0,SUMIFS('02d_AI_Accelerator_Power'!$J$2:$J$653,'02d_AI_Accelerator_Power'!$B$2:$B$653,A19,'02d_AI_Accelerator_Power'!$C$2:$C$653,B19,'02d_AI_Accelerator_Power'!$D$2:$D$653,C19,'02d_AI_Accelerator_Power'!$G$2:$G$653,"purpose_or_unbenchmarked")/I19,0.0)</x:f>
        <x:v>0</x:v>
      </x:c>
      <x:c r="H19" s="6" t="n">
        <x:f>SUM(D19:G19)</x:f>
        <x:v>1</x:v>
      </x:c>
      <x:c r="I19" s="28" t="n">
        <x:f>SUMIFS('02d_AI_Accelerator_Power'!$J$2:$J$653,'02d_AI_Accelerator_Power'!$B$2:$B$653,A19,'02d_AI_Accelerator_Power'!$C$2:$C$653,B19,'02d_AI_Accelerator_Power'!$D$2:$D$653,C19)</x:f>
        <x:v>413.93954918032796</x:v>
      </x:c>
      <x:c r="J19" s="6" t="n">
        <x:f>IF(I19&gt;0,SUMIFS('02d_AI_Accelerator_Power'!$J$2:$J$653,'02d_AI_Accelerator_Power'!$B$2:$B$653,A19,'02d_AI_Accelerator_Power'!$C$2:$C$653,B19,'02d_AI_Accelerator_Power'!$D$2:$D$653,C19,'02d_AI_Accelerator_Power'!$F$2:$F$653,"R200/R300 future")/I19,0)</x:f>
        <x:v>0</x:v>
      </x:c>
      <x:c r="K19" s="6" t="n">
        <x:f>IF(I19&gt;0,SUMIFS('02d_AI_Accelerator_Power'!$J$2:$J$653,'02d_AI_Accelerator_Power'!$B$2:$B$653,A19,'02d_AI_Accelerator_Power'!$C$2:$C$653,B19,'02d_AI_Accelerator_Power'!$D$2:$D$653,C19,'02d_AI_Accelerator_Power'!$F$2:$F$653,"TPU")/I19,0)</x:f>
        <x:v>0</x:v>
      </x:c>
      <x:c r="L19" s="6" t="n">
        <x:f>IF(I19&gt;0,SUMIFS('02d_AI_Accelerator_Power'!$J$2:$J$653,'02d_AI_Accelerator_Power'!$B$2:$B$653,A19,'02d_AI_Accelerator_Power'!$C$2:$C$653,B19,'02d_AI_Accelerator_Power'!$D$2:$D$653,C19,'02d_AI_Accelerator_Power'!$F$2:$F$653,"Trainium")/I19,0)</x:f>
        <x:v>0</x:v>
      </x:c>
      <x:c r="M19" s="6" t="n">
        <x:f>IF(I19&gt;0,SUMIFS('02d_AI_Accelerator_Power'!$J$2:$J$653,'02d_AI_Accelerator_Power'!$B$2:$B$653,A19,'02d_AI_Accelerator_Power'!$C$2:$C$653,B19,'02d_AI_Accelerator_Power'!$D$2:$D$653,C19,'02d_AI_Accelerator_Power'!$F$2:$F$653,"Maia")/I19,0)</x:f>
        <x:v>0</x:v>
      </x:c>
      <x:c r="N19" s="6" t="n">
        <x:f>IF(I19&gt;0,SUMIFS('02d_AI_Accelerator_Power'!$J$2:$J$653,'02d_AI_Accelerator_Power'!$B$2:$B$653,A19,'02d_AI_Accelerator_Power'!$C$2:$C$653,B19,'02d_AI_Accelerator_Power'!$D$2:$D$653,C19,'02d_AI_Accelerator_Power'!$F$2:$F$653,"MTIA")/I19,0)</x:f>
        <x:v>0</x:v>
      </x:c>
      <x:c r="O19" s="6" t="n">
        <x:f>IF(I19&gt;0,SUMIFS('02d_AI_Accelerator_Power'!$J$2:$J$653,'02d_AI_Accelerator_Power'!$B$2:$B$653,A19,'02d_AI_Accelerator_Power'!$C$2:$C$653,B19,'02d_AI_Accelerator_Power'!$D$2:$D$653,C19,'02d_AI_Accelerator_Power'!$F$2:$F$653,"Other / unknown accelerator")/I19,0)</x:f>
        <x:v>0</x:v>
      </x:c>
      <x:c r="P1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9" s="3" t="inlineStr">
        <x:is>
          <x:t xml:space="preserve">csp_contract_share_x_csp_accelerator_mix</x:t>
        </x:is>
      </x:c>
      <x:c r="R19" s="3" t="inlineStr">
        <x:is>
          <x:t xml:space="preserve">Edit 02a CSP contract allocation, 02b CSP accelerator mix, or 02x accelerator catalog; 03_Calculation reads D:G from this sheet.</x:t>
        </x:is>
      </x:c>
    </x:row>
    <x:row r="20">
      <x:c r="A20" s="3" t="inlineStr">
        <x:is>
          <x:t xml:space="preserve">Bear</x:t>
        </x:is>
      </x:c>
      <x:c r="B20" s="3" t="inlineStr">
        <x:is>
          <x:t xml:space="preserve">xAI</x:t>
        </x:is>
      </x:c>
      <x:c r="C20" s="3" t="n">
        <x:v>2029</x:v>
      </x:c>
      <x:c r="D20" s="6" t="n">
        <x:f>IF(I20&gt;0,SUMIFS('02d_AI_Accelerator_Power'!$J$2:$J$653,'02d_AI_Accelerator_Power'!$B$2:$B$653,A20,'02d_AI_Accelerator_Power'!$C$2:$C$653,B20,'02d_AI_Accelerator_Power'!$D$2:$D$653,C20,'02d_AI_Accelerator_Power'!$G$2:$G$653,"h200_reference")/I20,0.294118)</x:f>
        <x:v>0.29411765</x:v>
      </x:c>
      <x:c r="E20" s="6" t="n">
        <x:f>IF(I20&gt;0,SUMIFS('02d_AI_Accelerator_Power'!$J$2:$J$653,'02d_AI_Accelerator_Power'!$B$2:$B$653,A20,'02d_AI_Accelerator_Power'!$C$2:$C$653,B20,'02d_AI_Accelerator_Power'!$D$2:$D$653,C20,'02d_AI_Accelerator_Power'!$G$2:$G$653,"b200_reference")/I20,0.705882)</x:f>
        <x:v>0.70588235</x:v>
      </x:c>
      <x:c r="F20" s="6" t="n">
        <x:f>IF(I20&gt;0,SUMIFS('02d_AI_Accelerator_Power'!$J$2:$J$653,'02d_AI_Accelerator_Power'!$B$2:$B$653,A20,'02d_AI_Accelerator_Power'!$C$2:$C$653,B20,'02d_AI_Accelerator_Power'!$D$2:$D$653,C20,'02d_AI_Accelerator_Power'!$G$2:$G$653,"gb200_reference")/I20,0.0)</x:f>
        <x:v>0</x:v>
      </x:c>
      <x:c r="G20" s="6" t="n">
        <x:f>IF(I20&gt;0,SUMIFS('02d_AI_Accelerator_Power'!$J$2:$J$653,'02d_AI_Accelerator_Power'!$B$2:$B$653,A20,'02d_AI_Accelerator_Power'!$C$2:$C$653,B20,'02d_AI_Accelerator_Power'!$D$2:$D$653,C20,'02d_AI_Accelerator_Power'!$G$2:$G$653,"purpose_or_unbenchmarked")/I20,0.0)</x:f>
        <x:v>0</x:v>
      </x:c>
      <x:c r="H20" s="6" t="n">
        <x:f>SUM(D20:G20)</x:f>
        <x:v>1</x:v>
      </x:c>
      <x:c r="I20" s="28" t="n">
        <x:f>SUMIFS('02d_AI_Accelerator_Power'!$J$2:$J$653,'02d_AI_Accelerator_Power'!$B$2:$B$653,A20,'02d_AI_Accelerator_Power'!$C$2:$C$653,B20,'02d_AI_Accelerator_Power'!$D$2:$D$653,C20)</x:f>
        <x:v>622.3226229508198</x:v>
      </x:c>
      <x:c r="J20" s="6" t="n">
        <x:f>IF(I20&gt;0,SUMIFS('02d_AI_Accelerator_Power'!$J$2:$J$653,'02d_AI_Accelerator_Power'!$B$2:$B$653,A20,'02d_AI_Accelerator_Power'!$C$2:$C$653,B20,'02d_AI_Accelerator_Power'!$D$2:$D$653,C20,'02d_AI_Accelerator_Power'!$F$2:$F$653,"R200/R300 future")/I20,0)</x:f>
        <x:v>0</x:v>
      </x:c>
      <x:c r="K20" s="6" t="n">
        <x:f>IF(I20&gt;0,SUMIFS('02d_AI_Accelerator_Power'!$J$2:$J$653,'02d_AI_Accelerator_Power'!$B$2:$B$653,A20,'02d_AI_Accelerator_Power'!$C$2:$C$653,B20,'02d_AI_Accelerator_Power'!$D$2:$D$653,C20,'02d_AI_Accelerator_Power'!$F$2:$F$653,"TPU")/I20,0)</x:f>
        <x:v>0</x:v>
      </x:c>
      <x:c r="L20" s="6" t="n">
        <x:f>IF(I20&gt;0,SUMIFS('02d_AI_Accelerator_Power'!$J$2:$J$653,'02d_AI_Accelerator_Power'!$B$2:$B$653,A20,'02d_AI_Accelerator_Power'!$C$2:$C$653,B20,'02d_AI_Accelerator_Power'!$D$2:$D$653,C20,'02d_AI_Accelerator_Power'!$F$2:$F$653,"Trainium")/I20,0)</x:f>
        <x:v>0</x:v>
      </x:c>
      <x:c r="M20" s="6" t="n">
        <x:f>IF(I20&gt;0,SUMIFS('02d_AI_Accelerator_Power'!$J$2:$J$653,'02d_AI_Accelerator_Power'!$B$2:$B$653,A20,'02d_AI_Accelerator_Power'!$C$2:$C$653,B20,'02d_AI_Accelerator_Power'!$D$2:$D$653,C20,'02d_AI_Accelerator_Power'!$F$2:$F$653,"Maia")/I20,0)</x:f>
        <x:v>0</x:v>
      </x:c>
      <x:c r="N20" s="6" t="n">
        <x:f>IF(I20&gt;0,SUMIFS('02d_AI_Accelerator_Power'!$J$2:$J$653,'02d_AI_Accelerator_Power'!$B$2:$B$653,A20,'02d_AI_Accelerator_Power'!$C$2:$C$653,B20,'02d_AI_Accelerator_Power'!$D$2:$D$653,C20,'02d_AI_Accelerator_Power'!$F$2:$F$653,"MTIA")/I20,0)</x:f>
        <x:v>0</x:v>
      </x:c>
      <x:c r="O20" s="6" t="n">
        <x:f>IF(I20&gt;0,SUMIFS('02d_AI_Accelerator_Power'!$J$2:$J$653,'02d_AI_Accelerator_Power'!$B$2:$B$653,A20,'02d_AI_Accelerator_Power'!$C$2:$C$653,B20,'02d_AI_Accelerator_Power'!$D$2:$D$653,C20,'02d_AI_Accelerator_Power'!$F$2:$F$653,"Other / unknown accelerator")/I20,0)</x:f>
        <x:v>0</x:v>
      </x:c>
      <x:c r="P2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20" s="3" t="inlineStr">
        <x:is>
          <x:t xml:space="preserve">csp_contract_share_x_csp_accelerator_mix</x:t>
        </x:is>
      </x:c>
      <x:c r="R20" s="3" t="inlineStr">
        <x:is>
          <x:t xml:space="preserve">Edit 02a CSP contract allocation, 02b CSP accelerator mix, or 02x accelerator catalog; 03_Calculation reads D:G from this sheet.</x:t>
        </x:is>
      </x:c>
    </x:row>
    <x:row r="21">
      <x:c r="A21" s="3" t="inlineStr">
        <x:is>
          <x:t xml:space="preserve">Bear</x:t>
        </x:is>
      </x:c>
      <x:c r="B21" s="3" t="inlineStr">
        <x:is>
          <x:t xml:space="preserve">xAI</x:t>
        </x:is>
      </x:c>
      <x:c r="C21" s="3" t="n">
        <x:v>2030</x:v>
      </x:c>
      <x:c r="D21" s="6" t="n">
        <x:f>IF(I21&gt;0,SUMIFS('02d_AI_Accelerator_Power'!$J$2:$J$653,'02d_AI_Accelerator_Power'!$B$2:$B$653,A21,'02d_AI_Accelerator_Power'!$C$2:$C$653,B21,'02d_AI_Accelerator_Power'!$D$2:$D$653,C21,'02d_AI_Accelerator_Power'!$G$2:$G$653,"h200_reference")/I21,0.294118)</x:f>
        <x:v>0.29411765</x:v>
      </x:c>
      <x:c r="E21" s="6" t="n">
        <x:f>IF(I21&gt;0,SUMIFS('02d_AI_Accelerator_Power'!$J$2:$J$653,'02d_AI_Accelerator_Power'!$B$2:$B$653,A21,'02d_AI_Accelerator_Power'!$C$2:$C$653,B21,'02d_AI_Accelerator_Power'!$D$2:$D$653,C21,'02d_AI_Accelerator_Power'!$G$2:$G$653,"b200_reference")/I21,0.705882)</x:f>
        <x:v>0.70588235</x:v>
      </x:c>
      <x:c r="F21" s="6" t="n">
        <x:f>IF(I21&gt;0,SUMIFS('02d_AI_Accelerator_Power'!$J$2:$J$653,'02d_AI_Accelerator_Power'!$B$2:$B$653,A21,'02d_AI_Accelerator_Power'!$C$2:$C$653,B21,'02d_AI_Accelerator_Power'!$D$2:$D$653,C21,'02d_AI_Accelerator_Power'!$G$2:$G$653,"gb200_reference")/I21,0.0)</x:f>
        <x:v>0</x:v>
      </x:c>
      <x:c r="G21" s="6" t="n">
        <x:f>IF(I21&gt;0,SUMIFS('02d_AI_Accelerator_Power'!$J$2:$J$653,'02d_AI_Accelerator_Power'!$B$2:$B$653,A21,'02d_AI_Accelerator_Power'!$C$2:$C$653,B21,'02d_AI_Accelerator_Power'!$D$2:$D$653,C21,'02d_AI_Accelerator_Power'!$G$2:$G$653,"purpose_or_unbenchmarked")/I21,0.0)</x:f>
        <x:v>0</x:v>
      </x:c>
      <x:c r="H21" s="6" t="n">
        <x:f>SUM(D21:G21)</x:f>
        <x:v>1</x:v>
      </x:c>
      <x:c r="I21" s="28" t="n">
        <x:f>SUMIFS('02d_AI_Accelerator_Power'!$J$2:$J$653,'02d_AI_Accelerator_Power'!$B$2:$B$653,A21,'02d_AI_Accelerator_Power'!$C$2:$C$653,B21,'02d_AI_Accelerator_Power'!$D$2:$D$653,C21)</x:f>
        <x:v>856.9672089344261</x:v>
      </x:c>
      <x:c r="J21" s="6" t="n">
        <x:f>IF(I21&gt;0,SUMIFS('02d_AI_Accelerator_Power'!$J$2:$J$653,'02d_AI_Accelerator_Power'!$B$2:$B$653,A21,'02d_AI_Accelerator_Power'!$C$2:$C$653,B21,'02d_AI_Accelerator_Power'!$D$2:$D$653,C21,'02d_AI_Accelerator_Power'!$F$2:$F$653,"R200/R300 future")/I21,0)</x:f>
        <x:v>0</x:v>
      </x:c>
      <x:c r="K21" s="6" t="n">
        <x:f>IF(I21&gt;0,SUMIFS('02d_AI_Accelerator_Power'!$J$2:$J$653,'02d_AI_Accelerator_Power'!$B$2:$B$653,A21,'02d_AI_Accelerator_Power'!$C$2:$C$653,B21,'02d_AI_Accelerator_Power'!$D$2:$D$653,C21,'02d_AI_Accelerator_Power'!$F$2:$F$653,"TPU")/I21,0)</x:f>
        <x:v>0</x:v>
      </x:c>
      <x:c r="L21" s="6" t="n">
        <x:f>IF(I21&gt;0,SUMIFS('02d_AI_Accelerator_Power'!$J$2:$J$653,'02d_AI_Accelerator_Power'!$B$2:$B$653,A21,'02d_AI_Accelerator_Power'!$C$2:$C$653,B21,'02d_AI_Accelerator_Power'!$D$2:$D$653,C21,'02d_AI_Accelerator_Power'!$F$2:$F$653,"Trainium")/I21,0)</x:f>
        <x:v>0</x:v>
      </x:c>
      <x:c r="M21" s="6" t="n">
        <x:f>IF(I21&gt;0,SUMIFS('02d_AI_Accelerator_Power'!$J$2:$J$653,'02d_AI_Accelerator_Power'!$B$2:$B$653,A21,'02d_AI_Accelerator_Power'!$C$2:$C$653,B21,'02d_AI_Accelerator_Power'!$D$2:$D$653,C21,'02d_AI_Accelerator_Power'!$F$2:$F$653,"Maia")/I21,0)</x:f>
        <x:v>0</x:v>
      </x:c>
      <x:c r="N21" s="6" t="n">
        <x:f>IF(I21&gt;0,SUMIFS('02d_AI_Accelerator_Power'!$J$2:$J$653,'02d_AI_Accelerator_Power'!$B$2:$B$653,A21,'02d_AI_Accelerator_Power'!$C$2:$C$653,B21,'02d_AI_Accelerator_Power'!$D$2:$D$653,C21,'02d_AI_Accelerator_Power'!$F$2:$F$653,"MTIA")/I21,0)</x:f>
        <x:v>0</x:v>
      </x:c>
      <x:c r="O21" s="6" t="n">
        <x:f>IF(I21&gt;0,SUMIFS('02d_AI_Accelerator_Power'!$J$2:$J$653,'02d_AI_Accelerator_Power'!$B$2:$B$653,A21,'02d_AI_Accelerator_Power'!$C$2:$C$653,B21,'02d_AI_Accelerator_Power'!$D$2:$D$653,C21,'02d_AI_Accelerator_Power'!$F$2:$F$653,"Other / unknown accelerator")/I21,0)</x:f>
        <x:v>0</x:v>
      </x:c>
      <x:c r="P2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21" s="3" t="inlineStr">
        <x:is>
          <x:t xml:space="preserve">csp_contract_share_x_csp_accelerator_mix</x:t>
        </x:is>
      </x:c>
      <x:c r="R21" s="3" t="inlineStr">
        <x:is>
          <x:t xml:space="preserve">Edit 02a CSP contract allocation, 02b CSP accelerator mix, or 02x accelerator catalog; 03_Calculation reads D:G from this sheet.</x:t>
        </x:is>
      </x:c>
    </x:row>
    <x:row r="22">
      <x:c r="A22" s="3" t="inlineStr">
        <x:is>
          <x:t xml:space="preserve">Bear</x:t>
        </x:is>
      </x:c>
      <x:c r="B22" s="3" t="inlineStr">
        <x:is>
          <x:t xml:space="preserve">OpenAI</x:t>
        </x:is>
      </x:c>
      <x:c r="C22" s="3" t="n">
        <x:v>2026</x:v>
      </x:c>
      <x:c r="D22" s="6" t="n">
        <x:f>IF(I22&gt;0,SUMIFS('02d_AI_Accelerator_Power'!$J$2:$J$653,'02d_AI_Accelerator_Power'!$B$2:$B$653,A22,'02d_AI_Accelerator_Power'!$C$2:$C$653,B22,'02d_AI_Accelerator_Power'!$D$2:$D$653,C22,'02d_AI_Accelerator_Power'!$G$2:$G$653,"h200_reference")/I22,0.09216)</x:f>
        <x:v>0.09215960736722274</x:v>
      </x:c>
      <x:c r="E22" s="6" t="n">
        <x:f>IF(I22&gt;0,SUMIFS('02d_AI_Accelerator_Power'!$J$2:$J$653,'02d_AI_Accelerator_Power'!$B$2:$B$653,A22,'02d_AI_Accelerator_Power'!$C$2:$C$653,B22,'02d_AI_Accelerator_Power'!$D$2:$D$653,C22,'02d_AI_Accelerator_Power'!$G$2:$G$653,"b200_reference")/I22,0.90784)</x:f>
        <x:v>0.9078403926327772</x:v>
      </x:c>
      <x:c r="F22" s="6" t="n">
        <x:f>IF(I22&gt;0,SUMIFS('02d_AI_Accelerator_Power'!$J$2:$J$653,'02d_AI_Accelerator_Power'!$B$2:$B$653,A22,'02d_AI_Accelerator_Power'!$C$2:$C$653,B22,'02d_AI_Accelerator_Power'!$D$2:$D$653,C22,'02d_AI_Accelerator_Power'!$G$2:$G$653,"gb200_reference")/I22,0.0)</x:f>
        <x:v>0</x:v>
      </x:c>
      <x:c r="G22" s="6" t="n">
        <x:f>IF(I22&gt;0,SUMIFS('02d_AI_Accelerator_Power'!$J$2:$J$653,'02d_AI_Accelerator_Power'!$B$2:$B$653,A22,'02d_AI_Accelerator_Power'!$C$2:$C$653,B22,'02d_AI_Accelerator_Power'!$D$2:$D$653,C22,'02d_AI_Accelerator_Power'!$G$2:$G$653,"purpose_or_unbenchmarked")/I22,0.0)</x:f>
        <x:v>0</x:v>
      </x:c>
      <x:c r="H22" s="6" t="n">
        <x:f>SUM(D22:G22)</x:f>
        <x:v>0.9999999999999999</x:v>
      </x:c>
      <x:c r="I22" s="28" t="n">
        <x:f>SUMIFS('02d_AI_Accelerator_Power'!$J$2:$J$653,'02d_AI_Accelerator_Power'!$B$2:$B$653,A22,'02d_AI_Accelerator_Power'!$C$2:$C$653,B22,'02d_AI_Accelerator_Power'!$D$2:$D$653,C22)</x:f>
        <x:v>462.0000000000001</x:v>
      </x:c>
      <x:c r="J22" s="6" t="n">
        <x:f>IF(I22&gt;0,SUMIFS('02d_AI_Accelerator_Power'!$J$2:$J$653,'02d_AI_Accelerator_Power'!$B$2:$B$653,A22,'02d_AI_Accelerator_Power'!$C$2:$C$653,B22,'02d_AI_Accelerator_Power'!$D$2:$D$653,C22,'02d_AI_Accelerator_Power'!$F$2:$F$653,"R200/R300 future")/I22,0)</x:f>
        <x:v>0</x:v>
      </x:c>
      <x:c r="K22" s="6" t="n">
        <x:f>IF(I22&gt;0,SUMIFS('02d_AI_Accelerator_Power'!$J$2:$J$653,'02d_AI_Accelerator_Power'!$B$2:$B$653,A22,'02d_AI_Accelerator_Power'!$C$2:$C$653,B22,'02d_AI_Accelerator_Power'!$D$2:$D$653,C22,'02d_AI_Accelerator_Power'!$F$2:$F$653,"TPU")/I22,0)</x:f>
        <x:v>0</x:v>
      </x:c>
      <x:c r="L22" s="6" t="n">
        <x:f>IF(I22&gt;0,SUMIFS('02d_AI_Accelerator_Power'!$J$2:$J$653,'02d_AI_Accelerator_Power'!$B$2:$B$653,A22,'02d_AI_Accelerator_Power'!$C$2:$C$653,B22,'02d_AI_Accelerator_Power'!$D$2:$D$653,C22,'02d_AI_Accelerator_Power'!$F$2:$F$653,"Trainium")/I22,0)</x:f>
        <x:v>0</x:v>
      </x:c>
      <x:c r="M22" s="6" t="n">
        <x:f>IF(I22&gt;0,SUMIFS('02d_AI_Accelerator_Power'!$J$2:$J$653,'02d_AI_Accelerator_Power'!$B$2:$B$653,A22,'02d_AI_Accelerator_Power'!$C$2:$C$653,B22,'02d_AI_Accelerator_Power'!$D$2:$D$653,C22,'02d_AI_Accelerator_Power'!$F$2:$F$653,"Maia")/I22,0)</x:f>
        <x:v>0</x:v>
      </x:c>
      <x:c r="N22" s="6" t="n">
        <x:f>IF(I22&gt;0,SUMIFS('02d_AI_Accelerator_Power'!$J$2:$J$653,'02d_AI_Accelerator_Power'!$B$2:$B$653,A22,'02d_AI_Accelerator_Power'!$C$2:$C$653,B22,'02d_AI_Accelerator_Power'!$D$2:$D$653,C22,'02d_AI_Accelerator_Power'!$F$2:$F$653,"MTIA")/I22,0)</x:f>
        <x:v>0</x:v>
      </x:c>
      <x:c r="O22" s="6" t="n">
        <x:f>IF(I22&gt;0,SUMIFS('02d_AI_Accelerator_Power'!$J$2:$J$653,'02d_AI_Accelerator_Power'!$B$2:$B$653,A22,'02d_AI_Accelerator_Power'!$C$2:$C$653,B22,'02d_AI_Accelerator_Power'!$D$2:$D$653,C22,'02d_AI_Accelerator_Power'!$F$2:$F$653,"Other / unknown accelerator")/I22,0)</x:f>
        <x:v>0</x:v>
      </x:c>
      <x:c r="P2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22" s="3" t="inlineStr">
        <x:is>
          <x:t xml:space="preserve">csp_contract_share_x_csp_accelerator_mix</x:t>
        </x:is>
      </x:c>
      <x:c r="R22" s="3" t="inlineStr">
        <x:is>
          <x:t xml:space="preserve">Edit 02a CSP contract allocation, 02b CSP accelerator mix, or 02x accelerator catalog; 03_Calculation reads D:G from this sheet.</x:t>
        </x:is>
      </x:c>
    </x:row>
    <x:row r="23">
      <x:c r="A23" s="3" t="inlineStr">
        <x:is>
          <x:t xml:space="preserve">Bear</x:t>
        </x:is>
      </x:c>
      <x:c r="B23" s="3" t="inlineStr">
        <x:is>
          <x:t xml:space="preserve">OpenAI</x:t>
        </x:is>
      </x:c>
      <x:c r="C23" s="3" t="n">
        <x:v>2027</x:v>
      </x:c>
      <x:c r="D23" s="6" t="n">
        <x:f>IF(I23&gt;0,SUMIFS('02d_AI_Accelerator_Power'!$J$2:$J$653,'02d_AI_Accelerator_Power'!$B$2:$B$653,A23,'02d_AI_Accelerator_Power'!$C$2:$C$653,B23,'02d_AI_Accelerator_Power'!$D$2:$D$653,C23,'02d_AI_Accelerator_Power'!$G$2:$G$653,"h200_reference")/I23,0.069876)</x:f>
        <x:v>0.0698761876947107</x:v>
      </x:c>
      <x:c r="E23" s="6" t="n">
        <x:f>IF(I23&gt;0,SUMIFS('02d_AI_Accelerator_Power'!$J$2:$J$653,'02d_AI_Accelerator_Power'!$B$2:$B$653,A23,'02d_AI_Accelerator_Power'!$C$2:$C$653,B23,'02d_AI_Accelerator_Power'!$D$2:$D$653,C23,'02d_AI_Accelerator_Power'!$G$2:$G$653,"b200_reference")/I23,0.908191)</x:f>
        <x:v>0.9081914998885361</x:v>
      </x:c>
      <x:c r="F23" s="6" t="n">
        <x:f>IF(I23&gt;0,SUMIFS('02d_AI_Accelerator_Power'!$J$2:$J$653,'02d_AI_Accelerator_Power'!$B$2:$B$653,A23,'02d_AI_Accelerator_Power'!$C$2:$C$653,B23,'02d_AI_Accelerator_Power'!$D$2:$D$653,C23,'02d_AI_Accelerator_Power'!$G$2:$G$653,"gb200_reference")/I23,0.0)</x:f>
        <x:v>0</x:v>
      </x:c>
      <x:c r="G23" s="6" t="n">
        <x:f>IF(I23&gt;0,SUMIFS('02d_AI_Accelerator_Power'!$J$2:$J$653,'02d_AI_Accelerator_Power'!$B$2:$B$653,A23,'02d_AI_Accelerator_Power'!$C$2:$C$653,B23,'02d_AI_Accelerator_Power'!$D$2:$D$653,C23,'02d_AI_Accelerator_Power'!$G$2:$G$653,"purpose_or_unbenchmarked")/I23,0.021932)</x:f>
        <x:v>0.02193231241675313</x:v>
      </x:c>
      <x:c r="H23" s="6" t="n">
        <x:f>SUM(D23:G23)</x:f>
        <x:v>0.9999999999999999</x:v>
      </x:c>
      <x:c r="I23" s="28" t="n">
        <x:f>SUMIFS('02d_AI_Accelerator_Power'!$J$2:$J$653,'02d_AI_Accelerator_Power'!$B$2:$B$653,A23,'02d_AI_Accelerator_Power'!$C$2:$C$653,B23,'02d_AI_Accelerator_Power'!$D$2:$D$653,C23)</x:f>
        <x:v>1116.6686776575004</x:v>
      </x:c>
      <x:c r="J23" s="6" t="n">
        <x:f>IF(I23&gt;0,SUMIFS('02d_AI_Accelerator_Power'!$J$2:$J$653,'02d_AI_Accelerator_Power'!$B$2:$B$653,A23,'02d_AI_Accelerator_Power'!$C$2:$C$653,B23,'02d_AI_Accelerator_Power'!$D$2:$D$653,C23,'02d_AI_Accelerator_Power'!$F$2:$F$653,"R200/R300 future")/I23,0)</x:f>
        <x:v>0.02193231241675313</x:v>
      </x:c>
      <x:c r="K23" s="6" t="n">
        <x:f>IF(I23&gt;0,SUMIFS('02d_AI_Accelerator_Power'!$J$2:$J$653,'02d_AI_Accelerator_Power'!$B$2:$B$653,A23,'02d_AI_Accelerator_Power'!$C$2:$C$653,B23,'02d_AI_Accelerator_Power'!$D$2:$D$653,C23,'02d_AI_Accelerator_Power'!$F$2:$F$653,"TPU")/I23,0)</x:f>
        <x:v>0</x:v>
      </x:c>
      <x:c r="L23" s="6" t="n">
        <x:f>IF(I23&gt;0,SUMIFS('02d_AI_Accelerator_Power'!$J$2:$J$653,'02d_AI_Accelerator_Power'!$B$2:$B$653,A23,'02d_AI_Accelerator_Power'!$C$2:$C$653,B23,'02d_AI_Accelerator_Power'!$D$2:$D$653,C23,'02d_AI_Accelerator_Power'!$F$2:$F$653,"Trainium")/I23,0)</x:f>
        <x:v>0</x:v>
      </x:c>
      <x:c r="M23" s="6" t="n">
        <x:f>IF(I23&gt;0,SUMIFS('02d_AI_Accelerator_Power'!$J$2:$J$653,'02d_AI_Accelerator_Power'!$B$2:$B$653,A23,'02d_AI_Accelerator_Power'!$C$2:$C$653,B23,'02d_AI_Accelerator_Power'!$D$2:$D$653,C23,'02d_AI_Accelerator_Power'!$F$2:$F$653,"Maia")/I23,0)</x:f>
        <x:v>0</x:v>
      </x:c>
      <x:c r="N23" s="6" t="n">
        <x:f>IF(I23&gt;0,SUMIFS('02d_AI_Accelerator_Power'!$J$2:$J$653,'02d_AI_Accelerator_Power'!$B$2:$B$653,A23,'02d_AI_Accelerator_Power'!$C$2:$C$653,B23,'02d_AI_Accelerator_Power'!$D$2:$D$653,C23,'02d_AI_Accelerator_Power'!$F$2:$F$653,"MTIA")/I23,0)</x:f>
        <x:v>0</x:v>
      </x:c>
      <x:c r="O23" s="6" t="n">
        <x:f>IF(I23&gt;0,SUMIFS('02d_AI_Accelerator_Power'!$J$2:$J$653,'02d_AI_Accelerator_Power'!$B$2:$B$653,A23,'02d_AI_Accelerator_Power'!$C$2:$C$653,B23,'02d_AI_Accelerator_Power'!$D$2:$D$653,C23,'02d_AI_Accelerator_Power'!$F$2:$F$653,"Other / unknown accelerator")/I23,0)</x:f>
        <x:v>0</x:v>
      </x:c>
      <x:c r="P2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23" s="3" t="inlineStr">
        <x:is>
          <x:t xml:space="preserve">csp_contract_share_x_csp_accelerator_mix</x:t>
        </x:is>
      </x:c>
      <x:c r="R23" s="3" t="inlineStr">
        <x:is>
          <x:t xml:space="preserve">Edit 02a CSP contract allocation, 02b CSP accelerator mix, or 02x accelerator catalog; 03_Calculation reads D:G from this sheet.</x:t>
        </x:is>
      </x:c>
    </x:row>
    <x:row r="24">
      <x:c r="A24" s="3" t="inlineStr">
        <x:is>
          <x:t xml:space="preserve">Bear</x:t>
        </x:is>
      </x:c>
      <x:c r="B24" s="3" t="inlineStr">
        <x:is>
          <x:t xml:space="preserve">OpenAI</x:t>
        </x:is>
      </x:c>
      <x:c r="C24" s="3" t="n">
        <x:v>2028</x:v>
      </x:c>
      <x:c r="D24" s="6" t="n">
        <x:f>IF(I24&gt;0,SUMIFS('02d_AI_Accelerator_Power'!$J$2:$J$653,'02d_AI_Accelerator_Power'!$B$2:$B$653,A24,'02d_AI_Accelerator_Power'!$C$2:$C$653,B24,'02d_AI_Accelerator_Power'!$D$2:$D$653,C24,'02d_AI_Accelerator_Power'!$G$2:$G$653,"h200_reference")/I24,0.055734)</x:f>
        <x:v>0.05573398435568176</x:v>
      </x:c>
      <x:c r="E24" s="6" t="n">
        <x:f>IF(I24&gt;0,SUMIFS('02d_AI_Accelerator_Power'!$J$2:$J$653,'02d_AI_Accelerator_Power'!$B$2:$B$653,A24,'02d_AI_Accelerator_Power'!$C$2:$C$653,B24,'02d_AI_Accelerator_Power'!$D$2:$D$653,C24,'02d_AI_Accelerator_Power'!$G$2:$G$653,"b200_reference")/I24,0.784048)</x:f>
        <x:v>0.7840480689131369</x:v>
      </x:c>
      <x:c r="F24" s="6" t="n">
        <x:f>IF(I24&gt;0,SUMIFS('02d_AI_Accelerator_Power'!$J$2:$J$653,'02d_AI_Accelerator_Power'!$B$2:$B$653,A24,'02d_AI_Accelerator_Power'!$C$2:$C$653,B24,'02d_AI_Accelerator_Power'!$D$2:$D$653,C24,'02d_AI_Accelerator_Power'!$G$2:$G$653,"gb200_reference")/I24,0.024576)</x:f>
        <x:v>0.024575825723752446</x:v>
      </x:c>
      <x:c r="G24" s="6" t="n">
        <x:f>IF(I24&gt;0,SUMIFS('02d_AI_Accelerator_Power'!$J$2:$J$653,'02d_AI_Accelerator_Power'!$B$2:$B$653,A24,'02d_AI_Accelerator_Power'!$C$2:$C$653,B24,'02d_AI_Accelerator_Power'!$D$2:$D$653,C24,'02d_AI_Accelerator_Power'!$G$2:$G$653,"purpose_or_unbenchmarked")/I24,0.135642)</x:f>
        <x:v>0.135642121007429</x:v>
      </x:c>
      <x:c r="H24" s="6" t="n">
        <x:f>SUM(D24:G24)</x:f>
        <x:v>1.0000000000000002</x:v>
      </x:c>
      <x:c r="I24" s="28" t="n">
        <x:f>SUMIFS('02d_AI_Accelerator_Power'!$J$2:$J$653,'02d_AI_Accelerator_Power'!$B$2:$B$653,A24,'02d_AI_Accelerator_Power'!$C$2:$C$653,B24,'02d_AI_Accelerator_Power'!$D$2:$D$653,C24)</x:f>
        <x:v>1841.8620021633333</x:v>
      </x:c>
      <x:c r="J24" s="6" t="n">
        <x:f>IF(I24&gt;0,SUMIFS('02d_AI_Accelerator_Power'!$J$2:$J$653,'02d_AI_Accelerator_Power'!$B$2:$B$653,A24,'02d_AI_Accelerator_Power'!$C$2:$C$653,B24,'02d_AI_Accelerator_Power'!$D$2:$D$653,C24,'02d_AI_Accelerator_Power'!$F$2:$F$653,"R200/R300 future")/I24,0)</x:f>
        <x:v>0.135642121007429</x:v>
      </x:c>
      <x:c r="K24" s="6" t="n">
        <x:f>IF(I24&gt;0,SUMIFS('02d_AI_Accelerator_Power'!$J$2:$J$653,'02d_AI_Accelerator_Power'!$B$2:$B$653,A24,'02d_AI_Accelerator_Power'!$C$2:$C$653,B24,'02d_AI_Accelerator_Power'!$D$2:$D$653,C24,'02d_AI_Accelerator_Power'!$F$2:$F$653,"TPU")/I24,0)</x:f>
        <x:v>0</x:v>
      </x:c>
      <x:c r="L24" s="6" t="n">
        <x:f>IF(I24&gt;0,SUMIFS('02d_AI_Accelerator_Power'!$J$2:$J$653,'02d_AI_Accelerator_Power'!$B$2:$B$653,A24,'02d_AI_Accelerator_Power'!$C$2:$C$653,B24,'02d_AI_Accelerator_Power'!$D$2:$D$653,C24,'02d_AI_Accelerator_Power'!$F$2:$F$653,"Trainium")/I24,0)</x:f>
        <x:v>0</x:v>
      </x:c>
      <x:c r="M24" s="6" t="n">
        <x:f>IF(I24&gt;0,SUMIFS('02d_AI_Accelerator_Power'!$J$2:$J$653,'02d_AI_Accelerator_Power'!$B$2:$B$653,A24,'02d_AI_Accelerator_Power'!$C$2:$C$653,B24,'02d_AI_Accelerator_Power'!$D$2:$D$653,C24,'02d_AI_Accelerator_Power'!$F$2:$F$653,"Maia")/I24,0)</x:f>
        <x:v>0</x:v>
      </x:c>
      <x:c r="N24" s="6" t="n">
        <x:f>IF(I24&gt;0,SUMIFS('02d_AI_Accelerator_Power'!$J$2:$J$653,'02d_AI_Accelerator_Power'!$B$2:$B$653,A24,'02d_AI_Accelerator_Power'!$C$2:$C$653,B24,'02d_AI_Accelerator_Power'!$D$2:$D$653,C24,'02d_AI_Accelerator_Power'!$F$2:$F$653,"MTIA")/I24,0)</x:f>
        <x:v>0</x:v>
      </x:c>
      <x:c r="O24" s="6" t="n">
        <x:f>IF(I24&gt;0,SUMIFS('02d_AI_Accelerator_Power'!$J$2:$J$653,'02d_AI_Accelerator_Power'!$B$2:$B$653,A24,'02d_AI_Accelerator_Power'!$C$2:$C$653,B24,'02d_AI_Accelerator_Power'!$D$2:$D$653,C24,'02d_AI_Accelerator_Power'!$F$2:$F$653,"Other / unknown accelerator")/I24,0)</x:f>
        <x:v>0</x:v>
      </x:c>
      <x:c r="P2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24" s="3" t="inlineStr">
        <x:is>
          <x:t xml:space="preserve">csp_contract_share_x_csp_accelerator_mix</x:t>
        </x:is>
      </x:c>
      <x:c r="R24" s="3" t="inlineStr">
        <x:is>
          <x:t xml:space="preserve">Edit 02a CSP contract allocation, 02b CSP accelerator mix, or 02x accelerator catalog; 03_Calculation reads D:G from this sheet.</x:t>
        </x:is>
      </x:c>
    </x:row>
    <x:row r="25">
      <x:c r="A25" s="3" t="inlineStr">
        <x:is>
          <x:t xml:space="preserve">Bear</x:t>
        </x:is>
      </x:c>
      <x:c r="B25" s="3" t="inlineStr">
        <x:is>
          <x:t xml:space="preserve">OpenAI</x:t>
        </x:is>
      </x:c>
      <x:c r="C25" s="3" t="n">
        <x:v>2029</x:v>
      </x:c>
      <x:c r="D25" s="6" t="n">
        <x:f>IF(I25&gt;0,SUMIFS('02d_AI_Accelerator_Power'!$J$2:$J$653,'02d_AI_Accelerator_Power'!$B$2:$B$653,A25,'02d_AI_Accelerator_Power'!$C$2:$C$653,B25,'02d_AI_Accelerator_Power'!$D$2:$D$653,C25,'02d_AI_Accelerator_Power'!$G$2:$G$653,"h200_reference")/I25,0.045663)</x:f>
        <x:v>0.04566296939492764</x:v>
      </x:c>
      <x:c r="E25" s="6" t="n">
        <x:f>IF(I25&gt;0,SUMIFS('02d_AI_Accelerator_Power'!$J$2:$J$653,'02d_AI_Accelerator_Power'!$B$2:$B$653,A25,'02d_AI_Accelerator_Power'!$C$2:$C$653,B25,'02d_AI_Accelerator_Power'!$D$2:$D$653,C25,'02d_AI_Accelerator_Power'!$G$2:$G$653,"b200_reference")/I25,0.790096)</x:f>
        <x:v>0.7900961786722435</x:v>
      </x:c>
      <x:c r="F25" s="6" t="n">
        <x:f>IF(I25&gt;0,SUMIFS('02d_AI_Accelerator_Power'!$J$2:$J$653,'02d_AI_Accelerator_Power'!$B$2:$B$653,A25,'02d_AI_Accelerator_Power'!$C$2:$C$653,B25,'02d_AI_Accelerator_Power'!$D$2:$D$653,C25,'02d_AI_Accelerator_Power'!$G$2:$G$653,"gb200_reference")/I25,0.033546)</x:f>
        <x:v>0.0335459360906592</x:v>
      </x:c>
      <x:c r="G25" s="6" t="n">
        <x:f>IF(I25&gt;0,SUMIFS('02d_AI_Accelerator_Power'!$J$2:$J$653,'02d_AI_Accelerator_Power'!$B$2:$B$653,A25,'02d_AI_Accelerator_Power'!$C$2:$C$653,B25,'02d_AI_Accelerator_Power'!$D$2:$D$653,C25,'02d_AI_Accelerator_Power'!$G$2:$G$653,"purpose_or_unbenchmarked")/I25,0.130695)</x:f>
        <x:v>0.13069491584216958</x:v>
      </x:c>
      <x:c r="H25" s="6" t="n">
        <x:f>SUM(D25:G25)</x:f>
        <x:v>0.9999999999999998</x:v>
      </x:c>
      <x:c r="I25" s="28" t="n">
        <x:f>SUMIFS('02d_AI_Accelerator_Power'!$J$2:$J$653,'02d_AI_Accelerator_Power'!$B$2:$B$653,A25,'02d_AI_Accelerator_Power'!$C$2:$C$653,B25,'02d_AI_Accelerator_Power'!$D$2:$D$653,C25)</x:f>
        <x:v>2630.5509941791674</x:v>
      </x:c>
      <x:c r="J25" s="6" t="n">
        <x:f>IF(I25&gt;0,SUMIFS('02d_AI_Accelerator_Power'!$J$2:$J$653,'02d_AI_Accelerator_Power'!$B$2:$B$653,A25,'02d_AI_Accelerator_Power'!$C$2:$C$653,B25,'02d_AI_Accelerator_Power'!$D$2:$D$653,C25,'02d_AI_Accelerator_Power'!$F$2:$F$653,"R200/R300 future")/I25,0)</x:f>
        <x:v>0.13069491584216958</x:v>
      </x:c>
      <x:c r="K25" s="6" t="n">
        <x:f>IF(I25&gt;0,SUMIFS('02d_AI_Accelerator_Power'!$J$2:$J$653,'02d_AI_Accelerator_Power'!$B$2:$B$653,A25,'02d_AI_Accelerator_Power'!$C$2:$C$653,B25,'02d_AI_Accelerator_Power'!$D$2:$D$653,C25,'02d_AI_Accelerator_Power'!$F$2:$F$653,"TPU")/I25,0)</x:f>
        <x:v>0</x:v>
      </x:c>
      <x:c r="L25" s="6" t="n">
        <x:f>IF(I25&gt;0,SUMIFS('02d_AI_Accelerator_Power'!$J$2:$J$653,'02d_AI_Accelerator_Power'!$B$2:$B$653,A25,'02d_AI_Accelerator_Power'!$C$2:$C$653,B25,'02d_AI_Accelerator_Power'!$D$2:$D$653,C25,'02d_AI_Accelerator_Power'!$F$2:$F$653,"Trainium")/I25,0)</x:f>
        <x:v>0</x:v>
      </x:c>
      <x:c r="M25" s="6" t="n">
        <x:f>IF(I25&gt;0,SUMIFS('02d_AI_Accelerator_Power'!$J$2:$J$653,'02d_AI_Accelerator_Power'!$B$2:$B$653,A25,'02d_AI_Accelerator_Power'!$C$2:$C$653,B25,'02d_AI_Accelerator_Power'!$D$2:$D$653,C25,'02d_AI_Accelerator_Power'!$F$2:$F$653,"Maia")/I25,0)</x:f>
        <x:v>0</x:v>
      </x:c>
      <x:c r="N25" s="6" t="n">
        <x:f>IF(I25&gt;0,SUMIFS('02d_AI_Accelerator_Power'!$J$2:$J$653,'02d_AI_Accelerator_Power'!$B$2:$B$653,A25,'02d_AI_Accelerator_Power'!$C$2:$C$653,B25,'02d_AI_Accelerator_Power'!$D$2:$D$653,C25,'02d_AI_Accelerator_Power'!$F$2:$F$653,"MTIA")/I25,0)</x:f>
        <x:v>0</x:v>
      </x:c>
      <x:c r="O25" s="6" t="n">
        <x:f>IF(I25&gt;0,SUMIFS('02d_AI_Accelerator_Power'!$J$2:$J$653,'02d_AI_Accelerator_Power'!$B$2:$B$653,A25,'02d_AI_Accelerator_Power'!$C$2:$C$653,B25,'02d_AI_Accelerator_Power'!$D$2:$D$653,C25,'02d_AI_Accelerator_Power'!$F$2:$F$653,"Other / unknown accelerator")/I25,0)</x:f>
        <x:v>0</x:v>
      </x:c>
      <x:c r="P2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25" s="3" t="inlineStr">
        <x:is>
          <x:t xml:space="preserve">csp_contract_share_x_csp_accelerator_mix</x:t>
        </x:is>
      </x:c>
      <x:c r="R25" s="3" t="inlineStr">
        <x:is>
          <x:t xml:space="preserve">Edit 02a CSP contract allocation, 02b CSP accelerator mix, or 02x accelerator catalog; 03_Calculation reads D:G from this sheet.</x:t>
        </x:is>
      </x:c>
    </x:row>
    <x:row r="26">
      <x:c r="A26" s="3" t="inlineStr">
        <x:is>
          <x:t xml:space="preserve">Bear</x:t>
        </x:is>
      </x:c>
      <x:c r="B26" s="3" t="inlineStr">
        <x:is>
          <x:t xml:space="preserve">OpenAI</x:t>
        </x:is>
      </x:c>
      <x:c r="C26" s="3" t="n">
        <x:v>2030</x:v>
      </x:c>
      <x:c r="D26" s="6" t="n">
        <x:f>IF(I26&gt;0,SUMIFS('02d_AI_Accelerator_Power'!$J$2:$J$653,'02d_AI_Accelerator_Power'!$B$2:$B$653,A26,'02d_AI_Accelerator_Power'!$C$2:$C$653,B26,'02d_AI_Accelerator_Power'!$D$2:$D$653,C26,'02d_AI_Accelerator_Power'!$G$2:$G$653,"h200_reference")/I26,0.036744)</x:f>
        <x:v>0.03674369697552884</x:v>
      </x:c>
      <x:c r="E26" s="6" t="n">
        <x:f>IF(I26&gt;0,SUMIFS('02d_AI_Accelerator_Power'!$J$2:$J$653,'02d_AI_Accelerator_Power'!$B$2:$B$653,A26,'02d_AI_Accelerator_Power'!$C$2:$C$653,B26,'02d_AI_Accelerator_Power'!$D$2:$D$653,C26,'02d_AI_Accelerator_Power'!$G$2:$G$653,"b200_reference")/I26,0.789149)</x:f>
        <x:v>0.789148999300272</x:v>
      </x:c>
      <x:c r="F26" s="6" t="n">
        <x:f>IF(I26&gt;0,SUMIFS('02d_AI_Accelerator_Power'!$J$2:$J$653,'02d_AI_Accelerator_Power'!$B$2:$B$653,A26,'02d_AI_Accelerator_Power'!$C$2:$C$653,B26,'02d_AI_Accelerator_Power'!$D$2:$D$653,C26,'02d_AI_Accelerator_Power'!$G$2:$G$653,"gb200_reference")/I26,0.043412)</x:f>
        <x:v>0.04341238788202955</x:v>
      </x:c>
      <x:c r="G26" s="6" t="n">
        <x:f>IF(I26&gt;0,SUMIFS('02d_AI_Accelerator_Power'!$J$2:$J$653,'02d_AI_Accelerator_Power'!$B$2:$B$653,A26,'02d_AI_Accelerator_Power'!$C$2:$C$653,B26,'02d_AI_Accelerator_Power'!$D$2:$D$653,C26,'02d_AI_Accelerator_Power'!$G$2:$G$653,"purpose_or_unbenchmarked")/I26,0.130695)</x:f>
        <x:v>0.13069491584216958</x:v>
      </x:c>
      <x:c r="H26" s="6" t="n">
        <x:f>SUM(D26:G26)</x:f>
        <x:v>1</x:v>
      </x:c>
      <x:c r="I26" s="28" t="n">
        <x:f>SUMIFS('02d_AI_Accelerator_Power'!$J$2:$J$653,'02d_AI_Accelerator_Power'!$B$2:$B$653,A26,'02d_AI_Accelerator_Power'!$C$2:$C$653,B26,'02d_AI_Accelerator_Power'!$D$2:$D$653,C26)</x:f>
        <x:v>3475.706646720001</x:v>
      </x:c>
      <x:c r="J26" s="6" t="n">
        <x:f>IF(I26&gt;0,SUMIFS('02d_AI_Accelerator_Power'!$J$2:$J$653,'02d_AI_Accelerator_Power'!$B$2:$B$653,A26,'02d_AI_Accelerator_Power'!$C$2:$C$653,B26,'02d_AI_Accelerator_Power'!$D$2:$D$653,C26,'02d_AI_Accelerator_Power'!$F$2:$F$653,"R200/R300 future")/I26,0)</x:f>
        <x:v>0.13069491584216958</x:v>
      </x:c>
      <x:c r="K26" s="6" t="n">
        <x:f>IF(I26&gt;0,SUMIFS('02d_AI_Accelerator_Power'!$J$2:$J$653,'02d_AI_Accelerator_Power'!$B$2:$B$653,A26,'02d_AI_Accelerator_Power'!$C$2:$C$653,B26,'02d_AI_Accelerator_Power'!$D$2:$D$653,C26,'02d_AI_Accelerator_Power'!$F$2:$F$653,"TPU")/I26,0)</x:f>
        <x:v>0</x:v>
      </x:c>
      <x:c r="L26" s="6" t="n">
        <x:f>IF(I26&gt;0,SUMIFS('02d_AI_Accelerator_Power'!$J$2:$J$653,'02d_AI_Accelerator_Power'!$B$2:$B$653,A26,'02d_AI_Accelerator_Power'!$C$2:$C$653,B26,'02d_AI_Accelerator_Power'!$D$2:$D$653,C26,'02d_AI_Accelerator_Power'!$F$2:$F$653,"Trainium")/I26,0)</x:f>
        <x:v>0</x:v>
      </x:c>
      <x:c r="M26" s="6" t="n">
        <x:f>IF(I26&gt;0,SUMIFS('02d_AI_Accelerator_Power'!$J$2:$J$653,'02d_AI_Accelerator_Power'!$B$2:$B$653,A26,'02d_AI_Accelerator_Power'!$C$2:$C$653,B26,'02d_AI_Accelerator_Power'!$D$2:$D$653,C26,'02d_AI_Accelerator_Power'!$F$2:$F$653,"Maia")/I26,0)</x:f>
        <x:v>0</x:v>
      </x:c>
      <x:c r="N26" s="6" t="n">
        <x:f>IF(I26&gt;0,SUMIFS('02d_AI_Accelerator_Power'!$J$2:$J$653,'02d_AI_Accelerator_Power'!$B$2:$B$653,A26,'02d_AI_Accelerator_Power'!$C$2:$C$653,B26,'02d_AI_Accelerator_Power'!$D$2:$D$653,C26,'02d_AI_Accelerator_Power'!$F$2:$F$653,"MTIA")/I26,0)</x:f>
        <x:v>0</x:v>
      </x:c>
      <x:c r="O26" s="6" t="n">
        <x:f>IF(I26&gt;0,SUMIFS('02d_AI_Accelerator_Power'!$J$2:$J$653,'02d_AI_Accelerator_Power'!$B$2:$B$653,A26,'02d_AI_Accelerator_Power'!$C$2:$C$653,B26,'02d_AI_Accelerator_Power'!$D$2:$D$653,C26,'02d_AI_Accelerator_Power'!$F$2:$F$653,"Other / unknown accelerator")/I26,0)</x:f>
        <x:v>0</x:v>
      </x:c>
      <x:c r="P2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26" s="3" t="inlineStr">
        <x:is>
          <x:t xml:space="preserve">csp_contract_share_x_csp_accelerator_mix</x:t>
        </x:is>
      </x:c>
      <x:c r="R26" s="3" t="inlineStr">
        <x:is>
          <x:t xml:space="preserve">Edit 02a CSP contract allocation, 02b CSP accelerator mix, or 02x accelerator catalog; 03_Calculation reads D:G from this sheet.</x:t>
        </x:is>
      </x:c>
    </x:row>
    <x:row r="27">
      <x:c r="A27" s="3" t="inlineStr">
        <x:is>
          <x:t xml:space="preserve">Bear</x:t>
        </x:is>
      </x:c>
      <x:c r="B27" s="3" t="inlineStr">
        <x:is>
          <x:t xml:space="preserve">Anthropic</x:t>
        </x:is>
      </x:c>
      <x:c r="C27" s="3" t="n">
        <x:v>2026</x:v>
      </x:c>
      <x:c r="D27" s="6" t="n">
        <x:f>IF(I27&gt;0,SUMIFS('02d_AI_Accelerator_Power'!$J$2:$J$653,'02d_AI_Accelerator_Power'!$B$2:$B$653,A27,'02d_AI_Accelerator_Power'!$C$2:$C$653,B27,'02d_AI_Accelerator_Power'!$D$2:$D$653,C27,'02d_AI_Accelerator_Power'!$G$2:$G$653,"h200_reference")/I27,0.114987)</x:f>
        <x:v>0.11498697855290364</x:v>
      </x:c>
      <x:c r="E27" s="6" t="n">
        <x:f>IF(I27&gt;0,SUMIFS('02d_AI_Accelerator_Power'!$J$2:$J$653,'02d_AI_Accelerator_Power'!$B$2:$B$653,A27,'02d_AI_Accelerator_Power'!$C$2:$C$653,B27,'02d_AI_Accelerator_Power'!$D$2:$D$653,C27,'02d_AI_Accelerator_Power'!$G$2:$G$653,"b200_reference")/I27,0.227101)</x:f>
        <x:v>0.22710066896530132</x:v>
      </x:c>
      <x:c r="F27" s="6" t="n">
        <x:f>IF(I27&gt;0,SUMIFS('02d_AI_Accelerator_Power'!$J$2:$J$653,'02d_AI_Accelerator_Power'!$B$2:$B$653,A27,'02d_AI_Accelerator_Power'!$C$2:$C$653,B27,'02d_AI_Accelerator_Power'!$D$2:$D$653,C27,'02d_AI_Accelerator_Power'!$G$2:$G$653,"gb200_reference")/I27,0.0)</x:f>
        <x:v>0</x:v>
      </x:c>
      <x:c r="G27" s="6" t="n">
        <x:f>IF(I27&gt;0,SUMIFS('02d_AI_Accelerator_Power'!$J$2:$J$653,'02d_AI_Accelerator_Power'!$B$2:$B$653,A27,'02d_AI_Accelerator_Power'!$C$2:$C$653,B27,'02d_AI_Accelerator_Power'!$D$2:$D$653,C27,'02d_AI_Accelerator_Power'!$G$2:$G$653,"purpose_or_unbenchmarked")/I27,0.657912)</x:f>
        <x:v>0.657912352481795</x:v>
      </x:c>
      <x:c r="H27" s="6" t="n">
        <x:f>SUM(D27:G27)</x:f>
        <x:v>1</x:v>
      </x:c>
      <x:c r="I27" s="28" t="n">
        <x:f>SUMIFS('02d_AI_Accelerator_Power'!$J$2:$J$653,'02d_AI_Accelerator_Power'!$B$2:$B$653,A27,'02d_AI_Accelerator_Power'!$C$2:$C$653,B27,'02d_AI_Accelerator_Power'!$D$2:$D$653,C27)</x:f>
        <x:v>288.61017269830506</x:v>
      </x:c>
      <x:c r="J27" s="6" t="n">
        <x:f>IF(I27&gt;0,SUMIFS('02d_AI_Accelerator_Power'!$J$2:$J$653,'02d_AI_Accelerator_Power'!$B$2:$B$653,A27,'02d_AI_Accelerator_Power'!$C$2:$C$653,B27,'02d_AI_Accelerator_Power'!$D$2:$D$653,C27,'02d_AI_Accelerator_Power'!$F$2:$F$653,"R200/R300 future")/I27,0)</x:f>
        <x:v>0</x:v>
      </x:c>
      <x:c r="K27" s="6" t="n">
        <x:f>IF(I27&gt;0,SUMIFS('02d_AI_Accelerator_Power'!$J$2:$J$653,'02d_AI_Accelerator_Power'!$B$2:$B$653,A27,'02d_AI_Accelerator_Power'!$C$2:$C$653,B27,'02d_AI_Accelerator_Power'!$D$2:$D$653,C27,'02d_AI_Accelerator_Power'!$F$2:$F$653,"TPU")/I27,0)</x:f>
        <x:v>0.02350360759966122</x:v>
      </x:c>
      <x:c r="L27" s="6" t="n">
        <x:f>IF(I27&gt;0,SUMIFS('02d_AI_Accelerator_Power'!$J$2:$J$653,'02d_AI_Accelerator_Power'!$B$2:$B$653,A27,'02d_AI_Accelerator_Power'!$C$2:$C$653,B27,'02d_AI_Accelerator_Power'!$D$2:$D$653,C27,'02d_AI_Accelerator_Power'!$F$2:$F$653,"Trainium")/I27,0)</x:f>
        <x:v>0.6344087448821338</x:v>
      </x:c>
      <x:c r="M27" s="6" t="n">
        <x:f>IF(I27&gt;0,SUMIFS('02d_AI_Accelerator_Power'!$J$2:$J$653,'02d_AI_Accelerator_Power'!$B$2:$B$653,A27,'02d_AI_Accelerator_Power'!$C$2:$C$653,B27,'02d_AI_Accelerator_Power'!$D$2:$D$653,C27,'02d_AI_Accelerator_Power'!$F$2:$F$653,"Maia")/I27,0)</x:f>
        <x:v>0</x:v>
      </x:c>
      <x:c r="N27" s="6" t="n">
        <x:f>IF(I27&gt;0,SUMIFS('02d_AI_Accelerator_Power'!$J$2:$J$653,'02d_AI_Accelerator_Power'!$B$2:$B$653,A27,'02d_AI_Accelerator_Power'!$C$2:$C$653,B27,'02d_AI_Accelerator_Power'!$D$2:$D$653,C27,'02d_AI_Accelerator_Power'!$F$2:$F$653,"MTIA")/I27,0)</x:f>
        <x:v>0</x:v>
      </x:c>
      <x:c r="O27" s="6" t="n">
        <x:f>IF(I27&gt;0,SUMIFS('02d_AI_Accelerator_Power'!$J$2:$J$653,'02d_AI_Accelerator_Power'!$B$2:$B$653,A27,'02d_AI_Accelerator_Power'!$C$2:$C$653,B27,'02d_AI_Accelerator_Power'!$D$2:$D$653,C27,'02d_AI_Accelerator_Power'!$F$2:$F$653,"Other / unknown accelerator")/I27,0)</x:f>
        <x:v>0</x:v>
      </x:c>
      <x:c r="P2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27" s="3" t="inlineStr">
        <x:is>
          <x:t xml:space="preserve">csp_contract_share_x_csp_accelerator_mix</x:t>
        </x:is>
      </x:c>
      <x:c r="R27" s="3" t="inlineStr">
        <x:is>
          <x:t xml:space="preserve">Edit 02a CSP contract allocation, 02b CSP accelerator mix, or 02x accelerator catalog; 03_Calculation reads D:G from this sheet.</x:t>
        </x:is>
      </x:c>
    </x:row>
    <x:row r="28">
      <x:c r="A28" s="3" t="inlineStr">
        <x:is>
          <x:t xml:space="preserve">Bear</x:t>
        </x:is>
      </x:c>
      <x:c r="B28" s="3" t="inlineStr">
        <x:is>
          <x:t xml:space="preserve">Anthropic</x:t>
        </x:is>
      </x:c>
      <x:c r="C28" s="3" t="n">
        <x:v>2027</x:v>
      </x:c>
      <x:c r="D28" s="6" t="n">
        <x:f>IF(I28&gt;0,SUMIFS('02d_AI_Accelerator_Power'!$J$2:$J$653,'02d_AI_Accelerator_Power'!$B$2:$B$653,A28,'02d_AI_Accelerator_Power'!$C$2:$C$653,B28,'02d_AI_Accelerator_Power'!$D$2:$D$653,C28,'02d_AI_Accelerator_Power'!$G$2:$G$653,"h200_reference")/I28,0.120505)</x:f>
        <x:v>0.12050508103239696</x:v>
      </x:c>
      <x:c r="E28" s="6" t="n">
        <x:f>IF(I28&gt;0,SUMIFS('02d_AI_Accelerator_Power'!$J$2:$J$653,'02d_AI_Accelerator_Power'!$B$2:$B$653,A28,'02d_AI_Accelerator_Power'!$C$2:$C$653,B28,'02d_AI_Accelerator_Power'!$D$2:$D$653,C28,'02d_AI_Accelerator_Power'!$G$2:$G$653,"b200_reference")/I28,0.215994)</x:f>
        <x:v>0.21599377839331457</x:v>
      </x:c>
      <x:c r="F28" s="6" t="n">
        <x:f>IF(I28&gt;0,SUMIFS('02d_AI_Accelerator_Power'!$J$2:$J$653,'02d_AI_Accelerator_Power'!$B$2:$B$653,A28,'02d_AI_Accelerator_Power'!$C$2:$C$653,B28,'02d_AI_Accelerator_Power'!$D$2:$D$653,C28,'02d_AI_Accelerator_Power'!$G$2:$G$653,"gb200_reference")/I28,0.0)</x:f>
        <x:v>0</x:v>
      </x:c>
      <x:c r="G28" s="6" t="n">
        <x:f>IF(I28&gt;0,SUMIFS('02d_AI_Accelerator_Power'!$J$2:$J$653,'02d_AI_Accelerator_Power'!$B$2:$B$653,A28,'02d_AI_Accelerator_Power'!$C$2:$C$653,B28,'02d_AI_Accelerator_Power'!$D$2:$D$653,C28,'02d_AI_Accelerator_Power'!$G$2:$G$653,"purpose_or_unbenchmarked")/I28,0.663501)</x:f>
        <x:v>0.6635011405742884</x:v>
      </x:c>
      <x:c r="H28" s="6" t="n">
        <x:f>SUM(D28:G28)</x:f>
        <x:v>1</x:v>
      </x:c>
      <x:c r="I28" s="28" t="n">
        <x:f>SUMIFS('02d_AI_Accelerator_Power'!$J$2:$J$653,'02d_AI_Accelerator_Power'!$B$2:$B$653,A28,'02d_AI_Accelerator_Power'!$C$2:$C$653,B28,'02d_AI_Accelerator_Power'!$D$2:$D$653,C28)</x:f>
        <x:v>667.8118621747883</x:v>
      </x:c>
      <x:c r="J28" s="6" t="n">
        <x:f>IF(I28&gt;0,SUMIFS('02d_AI_Accelerator_Power'!$J$2:$J$653,'02d_AI_Accelerator_Power'!$B$2:$B$653,A28,'02d_AI_Accelerator_Power'!$C$2:$C$653,B28,'02d_AI_Accelerator_Power'!$D$2:$D$653,C28,'02d_AI_Accelerator_Power'!$F$2:$F$653,"R200/R300 future")/I28,0)</x:f>
        <x:v>0</x:v>
      </x:c>
      <x:c r="K28" s="6" t="n">
        <x:f>IF(I28&gt;0,SUMIFS('02d_AI_Accelerator_Power'!$J$2:$J$653,'02d_AI_Accelerator_Power'!$B$2:$B$653,A28,'02d_AI_Accelerator_Power'!$C$2:$C$653,B28,'02d_AI_Accelerator_Power'!$D$2:$D$653,C28,'02d_AI_Accelerator_Power'!$F$2:$F$653,"TPU")/I28,0)</x:f>
        <x:v>0.09497532613609044</x:v>
      </x:c>
      <x:c r="L28" s="6" t="n">
        <x:f>IF(I28&gt;0,SUMIFS('02d_AI_Accelerator_Power'!$J$2:$J$653,'02d_AI_Accelerator_Power'!$B$2:$B$653,A28,'02d_AI_Accelerator_Power'!$C$2:$C$653,B28,'02d_AI_Accelerator_Power'!$D$2:$D$653,C28,'02d_AI_Accelerator_Power'!$F$2:$F$653,"Trainium")/I28,0)</x:f>
        <x:v>0.5685258144381979</x:v>
      </x:c>
      <x:c r="M28" s="6" t="n">
        <x:f>IF(I28&gt;0,SUMIFS('02d_AI_Accelerator_Power'!$J$2:$J$653,'02d_AI_Accelerator_Power'!$B$2:$B$653,A28,'02d_AI_Accelerator_Power'!$C$2:$C$653,B28,'02d_AI_Accelerator_Power'!$D$2:$D$653,C28,'02d_AI_Accelerator_Power'!$F$2:$F$653,"Maia")/I28,0)</x:f>
        <x:v>0</x:v>
      </x:c>
      <x:c r="N28" s="6" t="n">
        <x:f>IF(I28&gt;0,SUMIFS('02d_AI_Accelerator_Power'!$J$2:$J$653,'02d_AI_Accelerator_Power'!$B$2:$B$653,A28,'02d_AI_Accelerator_Power'!$C$2:$C$653,B28,'02d_AI_Accelerator_Power'!$D$2:$D$653,C28,'02d_AI_Accelerator_Power'!$F$2:$F$653,"MTIA")/I28,0)</x:f>
        <x:v>0</x:v>
      </x:c>
      <x:c r="O28" s="6" t="n">
        <x:f>IF(I28&gt;0,SUMIFS('02d_AI_Accelerator_Power'!$J$2:$J$653,'02d_AI_Accelerator_Power'!$B$2:$B$653,A28,'02d_AI_Accelerator_Power'!$C$2:$C$653,B28,'02d_AI_Accelerator_Power'!$D$2:$D$653,C28,'02d_AI_Accelerator_Power'!$F$2:$F$653,"Other / unknown accelerator")/I28,0)</x:f>
        <x:v>0</x:v>
      </x:c>
      <x:c r="P2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28" s="3" t="inlineStr">
        <x:is>
          <x:t xml:space="preserve">csp_contract_share_x_csp_accelerator_mix</x:t>
        </x:is>
      </x:c>
      <x:c r="R28" s="3" t="inlineStr">
        <x:is>
          <x:t xml:space="preserve">Edit 02a CSP contract allocation, 02b CSP accelerator mix, or 02x accelerator catalog; 03_Calculation reads D:G from this sheet.</x:t>
        </x:is>
      </x:c>
    </x:row>
    <x:row r="29">
      <x:c r="A29" s="3" t="inlineStr">
        <x:is>
          <x:t xml:space="preserve">Bear</x:t>
        </x:is>
      </x:c>
      <x:c r="B29" s="3" t="inlineStr">
        <x:is>
          <x:t xml:space="preserve">Anthropic</x:t>
        </x:is>
      </x:c>
      <x:c r="C29" s="3" t="n">
        <x:v>2028</x:v>
      </x:c>
      <x:c r="D29" s="6" t="n">
        <x:f>IF(I29&gt;0,SUMIFS('02d_AI_Accelerator_Power'!$J$2:$J$653,'02d_AI_Accelerator_Power'!$B$2:$B$653,A29,'02d_AI_Accelerator_Power'!$C$2:$C$653,B29,'02d_AI_Accelerator_Power'!$D$2:$D$653,C29,'02d_AI_Accelerator_Power'!$G$2:$G$653,"h200_reference")/I29,0.078841)</x:f>
        <x:v>0.07884128343839186</x:v>
      </x:c>
      <x:c r="E29" s="6" t="n">
        <x:f>IF(I29&gt;0,SUMIFS('02d_AI_Accelerator_Power'!$J$2:$J$653,'02d_AI_Accelerator_Power'!$B$2:$B$653,A29,'02d_AI_Accelerator_Power'!$C$2:$C$653,B29,'02d_AI_Accelerator_Power'!$D$2:$D$653,C29,'02d_AI_Accelerator_Power'!$G$2:$G$653,"b200_reference")/I29,0.120599)</x:f>
        <x:v>0.12059903438910094</x:v>
      </x:c>
      <x:c r="F29" s="6" t="n">
        <x:f>IF(I29&gt;0,SUMIFS('02d_AI_Accelerator_Power'!$J$2:$J$653,'02d_AI_Accelerator_Power'!$B$2:$B$653,A29,'02d_AI_Accelerator_Power'!$C$2:$C$653,B29,'02d_AI_Accelerator_Power'!$D$2:$D$653,C29,'02d_AI_Accelerator_Power'!$G$2:$G$653,"gb200_reference")/I29,0.0)</x:f>
        <x:v>0</x:v>
      </x:c>
      <x:c r="G29" s="6" t="n">
        <x:f>IF(I29&gt;0,SUMIFS('02d_AI_Accelerator_Power'!$J$2:$J$653,'02d_AI_Accelerator_Power'!$B$2:$B$653,A29,'02d_AI_Accelerator_Power'!$C$2:$C$653,B29,'02d_AI_Accelerator_Power'!$D$2:$D$653,C29,'02d_AI_Accelerator_Power'!$G$2:$G$653,"purpose_or_unbenchmarked")/I29,0.80056)</x:f>
        <x:v>0.8005596821725072</x:v>
      </x:c>
      <x:c r="H29" s="6" t="n">
        <x:f>SUM(D29:G29)</x:f>
        <x:v>1</x:v>
      </x:c>
      <x:c r="I29" s="28" t="n">
        <x:f>SUMIFS('02d_AI_Accelerator_Power'!$J$2:$J$653,'02d_AI_Accelerator_Power'!$B$2:$B$653,A29,'02d_AI_Accelerator_Power'!$C$2:$C$653,B29,'02d_AI_Accelerator_Power'!$D$2:$D$653,C29)</x:f>
        <x:v>1099.9983001652542</x:v>
      </x:c>
      <x:c r="J29" s="6" t="n">
        <x:f>IF(I29&gt;0,SUMIFS('02d_AI_Accelerator_Power'!$J$2:$J$653,'02d_AI_Accelerator_Power'!$B$2:$B$653,A29,'02d_AI_Accelerator_Power'!$C$2:$C$653,B29,'02d_AI_Accelerator_Power'!$D$2:$D$653,C29,'02d_AI_Accelerator_Power'!$F$2:$F$653,"R200/R300 future")/I29,0)</x:f>
        <x:v>0</x:v>
      </x:c>
      <x:c r="K29" s="6" t="n">
        <x:f>IF(I29&gt;0,SUMIFS('02d_AI_Accelerator_Power'!$J$2:$J$653,'02d_AI_Accelerator_Power'!$B$2:$B$653,A29,'02d_AI_Accelerator_Power'!$C$2:$C$653,B29,'02d_AI_Accelerator_Power'!$D$2:$D$653,C29,'02d_AI_Accelerator_Power'!$F$2:$F$653,"TPU")/I29,0)</x:f>
        <x:v>0.050447396704038486</x:v>
      </x:c>
      <x:c r="L29" s="6" t="n">
        <x:f>IF(I29&gt;0,SUMIFS('02d_AI_Accelerator_Power'!$J$2:$J$653,'02d_AI_Accelerator_Power'!$B$2:$B$653,A29,'02d_AI_Accelerator_Power'!$C$2:$C$653,B29,'02d_AI_Accelerator_Power'!$D$2:$D$653,C29,'02d_AI_Accelerator_Power'!$F$2:$F$653,"Trainium")/I29,0)</x:f>
        <x:v>0.7501122854684686</x:v>
      </x:c>
      <x:c r="M29" s="6" t="n">
        <x:f>IF(I29&gt;0,SUMIFS('02d_AI_Accelerator_Power'!$J$2:$J$653,'02d_AI_Accelerator_Power'!$B$2:$B$653,A29,'02d_AI_Accelerator_Power'!$C$2:$C$653,B29,'02d_AI_Accelerator_Power'!$D$2:$D$653,C29,'02d_AI_Accelerator_Power'!$F$2:$F$653,"Maia")/I29,0)</x:f>
        <x:v>0</x:v>
      </x:c>
      <x:c r="N29" s="6" t="n">
        <x:f>IF(I29&gt;0,SUMIFS('02d_AI_Accelerator_Power'!$J$2:$J$653,'02d_AI_Accelerator_Power'!$B$2:$B$653,A29,'02d_AI_Accelerator_Power'!$C$2:$C$653,B29,'02d_AI_Accelerator_Power'!$D$2:$D$653,C29,'02d_AI_Accelerator_Power'!$F$2:$F$653,"MTIA")/I29,0)</x:f>
        <x:v>0</x:v>
      </x:c>
      <x:c r="O29" s="6" t="n">
        <x:f>IF(I29&gt;0,SUMIFS('02d_AI_Accelerator_Power'!$J$2:$J$653,'02d_AI_Accelerator_Power'!$B$2:$B$653,A29,'02d_AI_Accelerator_Power'!$C$2:$C$653,B29,'02d_AI_Accelerator_Power'!$D$2:$D$653,C29,'02d_AI_Accelerator_Power'!$F$2:$F$653,"Other / unknown accelerator")/I29,0)</x:f>
        <x:v>0</x:v>
      </x:c>
      <x:c r="P2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29" s="3" t="inlineStr">
        <x:is>
          <x:t xml:space="preserve">csp_contract_share_x_csp_accelerator_mix</x:t>
        </x:is>
      </x:c>
      <x:c r="R29" s="3" t="inlineStr">
        <x:is>
          <x:t xml:space="preserve">Edit 02a CSP contract allocation, 02b CSP accelerator mix, or 02x accelerator catalog; 03_Calculation reads D:G from this sheet.</x:t>
        </x:is>
      </x:c>
    </x:row>
    <x:row r="30">
      <x:c r="A30" s="3" t="inlineStr">
        <x:is>
          <x:t xml:space="preserve">Bear</x:t>
        </x:is>
      </x:c>
      <x:c r="B30" s="3" t="inlineStr">
        <x:is>
          <x:t xml:space="preserve">Anthropic</x:t>
        </x:is>
      </x:c>
      <x:c r="C30" s="3" t="n">
        <x:v>2029</x:v>
      </x:c>
      <x:c r="D30" s="6" t="n">
        <x:f>IF(I30&gt;0,SUMIFS('02d_AI_Accelerator_Power'!$J$2:$J$653,'02d_AI_Accelerator_Power'!$B$2:$B$653,A30,'02d_AI_Accelerator_Power'!$C$2:$C$653,B30,'02d_AI_Accelerator_Power'!$D$2:$D$653,C30,'02d_AI_Accelerator_Power'!$G$2:$G$653,"h200_reference")/I30,0.078841)</x:f>
        <x:v>0.07884128343839185</x:v>
      </x:c>
      <x:c r="E30" s="6" t="n">
        <x:f>IF(I30&gt;0,SUMIFS('02d_AI_Accelerator_Power'!$J$2:$J$653,'02d_AI_Accelerator_Power'!$B$2:$B$653,A30,'02d_AI_Accelerator_Power'!$C$2:$C$653,B30,'02d_AI_Accelerator_Power'!$D$2:$D$653,C30,'02d_AI_Accelerator_Power'!$G$2:$G$653,"b200_reference")/I30,0.120599)</x:f>
        <x:v>0.12059903438910094</x:v>
      </x:c>
      <x:c r="F30" s="6" t="n">
        <x:f>IF(I30&gt;0,SUMIFS('02d_AI_Accelerator_Power'!$J$2:$J$653,'02d_AI_Accelerator_Power'!$B$2:$B$653,A30,'02d_AI_Accelerator_Power'!$C$2:$C$653,B30,'02d_AI_Accelerator_Power'!$D$2:$D$653,C30,'02d_AI_Accelerator_Power'!$G$2:$G$653,"gb200_reference")/I30,0.0)</x:f>
        <x:v>0</x:v>
      </x:c>
      <x:c r="G30" s="6" t="n">
        <x:f>IF(I30&gt;0,SUMIFS('02d_AI_Accelerator_Power'!$J$2:$J$653,'02d_AI_Accelerator_Power'!$B$2:$B$653,A30,'02d_AI_Accelerator_Power'!$C$2:$C$653,B30,'02d_AI_Accelerator_Power'!$D$2:$D$653,C30,'02d_AI_Accelerator_Power'!$G$2:$G$653,"purpose_or_unbenchmarked")/I30,0.80056)</x:f>
        <x:v>0.8005596821725073</x:v>
      </x:c>
      <x:c r="H30" s="6" t="n">
        <x:f>SUM(D30:G30)</x:f>
        <x:v>1</x:v>
      </x:c>
      <x:c r="I30" s="28" t="n">
        <x:f>SUMIFS('02d_AI_Accelerator_Power'!$J$2:$J$653,'02d_AI_Accelerator_Power'!$B$2:$B$653,A30,'02d_AI_Accelerator_Power'!$C$2:$C$653,B30,'02d_AI_Accelerator_Power'!$D$2:$D$653,C30)</x:f>
        <x:v>1580.25</x:v>
      </x:c>
      <x:c r="J30" s="6" t="n">
        <x:f>IF(I30&gt;0,SUMIFS('02d_AI_Accelerator_Power'!$J$2:$J$653,'02d_AI_Accelerator_Power'!$B$2:$B$653,A30,'02d_AI_Accelerator_Power'!$C$2:$C$653,B30,'02d_AI_Accelerator_Power'!$D$2:$D$653,C30,'02d_AI_Accelerator_Power'!$F$2:$F$653,"R200/R300 future")/I30,0)</x:f>
        <x:v>0</x:v>
      </x:c>
      <x:c r="K30" s="6" t="n">
        <x:f>IF(I30&gt;0,SUMIFS('02d_AI_Accelerator_Power'!$J$2:$J$653,'02d_AI_Accelerator_Power'!$B$2:$B$653,A30,'02d_AI_Accelerator_Power'!$C$2:$C$653,B30,'02d_AI_Accelerator_Power'!$D$2:$D$653,C30,'02d_AI_Accelerator_Power'!$F$2:$F$653,"TPU")/I30,0)</x:f>
        <x:v>0.05044739670403848</x:v>
      </x:c>
      <x:c r="L30" s="6" t="n">
        <x:f>IF(I30&gt;0,SUMIFS('02d_AI_Accelerator_Power'!$J$2:$J$653,'02d_AI_Accelerator_Power'!$B$2:$B$653,A30,'02d_AI_Accelerator_Power'!$C$2:$C$653,B30,'02d_AI_Accelerator_Power'!$D$2:$D$653,C30,'02d_AI_Accelerator_Power'!$F$2:$F$653,"Trainium")/I30,0)</x:f>
        <x:v>0.7501122854684688</x:v>
      </x:c>
      <x:c r="M30" s="6" t="n">
        <x:f>IF(I30&gt;0,SUMIFS('02d_AI_Accelerator_Power'!$J$2:$J$653,'02d_AI_Accelerator_Power'!$B$2:$B$653,A30,'02d_AI_Accelerator_Power'!$C$2:$C$653,B30,'02d_AI_Accelerator_Power'!$D$2:$D$653,C30,'02d_AI_Accelerator_Power'!$F$2:$F$653,"Maia")/I30,0)</x:f>
        <x:v>0</x:v>
      </x:c>
      <x:c r="N30" s="6" t="n">
        <x:f>IF(I30&gt;0,SUMIFS('02d_AI_Accelerator_Power'!$J$2:$J$653,'02d_AI_Accelerator_Power'!$B$2:$B$653,A30,'02d_AI_Accelerator_Power'!$C$2:$C$653,B30,'02d_AI_Accelerator_Power'!$D$2:$D$653,C30,'02d_AI_Accelerator_Power'!$F$2:$F$653,"MTIA")/I30,0)</x:f>
        <x:v>0</x:v>
      </x:c>
      <x:c r="O30" s="6" t="n">
        <x:f>IF(I30&gt;0,SUMIFS('02d_AI_Accelerator_Power'!$J$2:$J$653,'02d_AI_Accelerator_Power'!$B$2:$B$653,A30,'02d_AI_Accelerator_Power'!$C$2:$C$653,B30,'02d_AI_Accelerator_Power'!$D$2:$D$653,C30,'02d_AI_Accelerator_Power'!$F$2:$F$653,"Other / unknown accelerator")/I30,0)</x:f>
        <x:v>0</x:v>
      </x:c>
      <x:c r="P3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30" s="3" t="inlineStr">
        <x:is>
          <x:t xml:space="preserve">csp_contract_share_x_csp_accelerator_mix</x:t>
        </x:is>
      </x:c>
      <x:c r="R30" s="3" t="inlineStr">
        <x:is>
          <x:t xml:space="preserve">Edit 02a CSP contract allocation, 02b CSP accelerator mix, or 02x accelerator catalog; 03_Calculation reads D:G from this sheet.</x:t>
        </x:is>
      </x:c>
    </x:row>
    <x:row r="31">
      <x:c r="A31" s="3" t="inlineStr">
        <x:is>
          <x:t xml:space="preserve">Bear</x:t>
        </x:is>
      </x:c>
      <x:c r="B31" s="3" t="inlineStr">
        <x:is>
          <x:t xml:space="preserve">Anthropic</x:t>
        </x:is>
      </x:c>
      <x:c r="C31" s="3" t="n">
        <x:v>2030</x:v>
      </x:c>
      <x:c r="D31" s="6" t="n">
        <x:f>IF(I31&gt;0,SUMIFS('02d_AI_Accelerator_Power'!$J$2:$J$653,'02d_AI_Accelerator_Power'!$B$2:$B$653,A31,'02d_AI_Accelerator_Power'!$C$2:$C$653,B31,'02d_AI_Accelerator_Power'!$D$2:$D$653,C31,'02d_AI_Accelerator_Power'!$G$2:$G$653,"h200_reference")/I31,0.078841)</x:f>
        <x:v>0.07884128343839185</x:v>
      </x:c>
      <x:c r="E31" s="6" t="n">
        <x:f>IF(I31&gt;0,SUMIFS('02d_AI_Accelerator_Power'!$J$2:$J$653,'02d_AI_Accelerator_Power'!$B$2:$B$653,A31,'02d_AI_Accelerator_Power'!$C$2:$C$653,B31,'02d_AI_Accelerator_Power'!$D$2:$D$653,C31,'02d_AI_Accelerator_Power'!$G$2:$G$653,"b200_reference")/I31,0.120599)</x:f>
        <x:v>0.12059903438910093</x:v>
      </x:c>
      <x:c r="F31" s="6" t="n">
        <x:f>IF(I31&gt;0,SUMIFS('02d_AI_Accelerator_Power'!$J$2:$J$653,'02d_AI_Accelerator_Power'!$B$2:$B$653,A31,'02d_AI_Accelerator_Power'!$C$2:$C$653,B31,'02d_AI_Accelerator_Power'!$D$2:$D$653,C31,'02d_AI_Accelerator_Power'!$G$2:$G$653,"gb200_reference")/I31,0.0)</x:f>
        <x:v>0</x:v>
      </x:c>
      <x:c r="G31" s="6" t="n">
        <x:f>IF(I31&gt;0,SUMIFS('02d_AI_Accelerator_Power'!$J$2:$J$653,'02d_AI_Accelerator_Power'!$B$2:$B$653,A31,'02d_AI_Accelerator_Power'!$C$2:$C$653,B31,'02d_AI_Accelerator_Power'!$D$2:$D$653,C31,'02d_AI_Accelerator_Power'!$G$2:$G$653,"purpose_or_unbenchmarked")/I31,0.80056)</x:f>
        <x:v>0.8005596821725072</x:v>
      </x:c>
      <x:c r="H31" s="6" t="n">
        <x:f>SUM(D31:G31)</x:f>
        <x:v>1</x:v>
      </x:c>
      <x:c r="I31" s="28" t="n">
        <x:f>SUMIFS('02d_AI_Accelerator_Power'!$J$2:$J$653,'02d_AI_Accelerator_Power'!$B$2:$B$653,A31,'02d_AI_Accelerator_Power'!$C$2:$C$653,B31,'02d_AI_Accelerator_Power'!$D$2:$D$653,C31)</x:f>
        <x:v>2103.6474436338985</x:v>
      </x:c>
      <x:c r="J31" s="6" t="n">
        <x:f>IF(I31&gt;0,SUMIFS('02d_AI_Accelerator_Power'!$J$2:$J$653,'02d_AI_Accelerator_Power'!$B$2:$B$653,A31,'02d_AI_Accelerator_Power'!$C$2:$C$653,B31,'02d_AI_Accelerator_Power'!$D$2:$D$653,C31,'02d_AI_Accelerator_Power'!$F$2:$F$653,"R200/R300 future")/I31,0)</x:f>
        <x:v>0</x:v>
      </x:c>
      <x:c r="K31" s="6" t="n">
        <x:f>IF(I31&gt;0,SUMIFS('02d_AI_Accelerator_Power'!$J$2:$J$653,'02d_AI_Accelerator_Power'!$B$2:$B$653,A31,'02d_AI_Accelerator_Power'!$C$2:$C$653,B31,'02d_AI_Accelerator_Power'!$D$2:$D$653,C31,'02d_AI_Accelerator_Power'!$F$2:$F$653,"TPU")/I31,0)</x:f>
        <x:v>0.05044739670403848</x:v>
      </x:c>
      <x:c r="L31" s="6" t="n">
        <x:f>IF(I31&gt;0,SUMIFS('02d_AI_Accelerator_Power'!$J$2:$J$653,'02d_AI_Accelerator_Power'!$B$2:$B$653,A31,'02d_AI_Accelerator_Power'!$C$2:$C$653,B31,'02d_AI_Accelerator_Power'!$D$2:$D$653,C31,'02d_AI_Accelerator_Power'!$F$2:$F$653,"Trainium")/I31,0)</x:f>
        <x:v>0.7501122854684688</x:v>
      </x:c>
      <x:c r="M31" s="6" t="n">
        <x:f>IF(I31&gt;0,SUMIFS('02d_AI_Accelerator_Power'!$J$2:$J$653,'02d_AI_Accelerator_Power'!$B$2:$B$653,A31,'02d_AI_Accelerator_Power'!$C$2:$C$653,B31,'02d_AI_Accelerator_Power'!$D$2:$D$653,C31,'02d_AI_Accelerator_Power'!$F$2:$F$653,"Maia")/I31,0)</x:f>
        <x:v>0</x:v>
      </x:c>
      <x:c r="N31" s="6" t="n">
        <x:f>IF(I31&gt;0,SUMIFS('02d_AI_Accelerator_Power'!$J$2:$J$653,'02d_AI_Accelerator_Power'!$B$2:$B$653,A31,'02d_AI_Accelerator_Power'!$C$2:$C$653,B31,'02d_AI_Accelerator_Power'!$D$2:$D$653,C31,'02d_AI_Accelerator_Power'!$F$2:$F$653,"MTIA")/I31,0)</x:f>
        <x:v>0</x:v>
      </x:c>
      <x:c r="O31" s="6" t="n">
        <x:f>IF(I31&gt;0,SUMIFS('02d_AI_Accelerator_Power'!$J$2:$J$653,'02d_AI_Accelerator_Power'!$B$2:$B$653,A31,'02d_AI_Accelerator_Power'!$C$2:$C$653,B31,'02d_AI_Accelerator_Power'!$D$2:$D$653,C31,'02d_AI_Accelerator_Power'!$F$2:$F$653,"Other / unknown accelerator")/I31,0)</x:f>
        <x:v>0</x:v>
      </x:c>
      <x:c r="P3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31" s="3" t="inlineStr">
        <x:is>
          <x:t xml:space="preserve">csp_contract_share_x_csp_accelerator_mix</x:t>
        </x:is>
      </x:c>
      <x:c r="R31" s="3" t="inlineStr">
        <x:is>
          <x:t xml:space="preserve">Edit 02a CSP contract allocation, 02b CSP accelerator mix, or 02x accelerator catalog; 03_Calculation reads D:G from this sheet.</x:t>
        </x:is>
      </x:c>
    </x:row>
    <x:row r="32">
      <x:c r="A32" s="3" t="inlineStr">
        <x:is>
          <x:t xml:space="preserve">Bear</x:t>
        </x:is>
      </x:c>
      <x:c r="B32" s="3" t="inlineStr">
        <x:is>
          <x:t xml:space="preserve">DeepSeek</x:t>
        </x:is>
      </x:c>
      <x:c r="C32" s="3" t="n">
        <x:v>2026</x:v>
      </x:c>
      <x:c r="D32" s="6" t="n">
        <x:f>IF(I32&gt;0,SUMIFS('02d_AI_Accelerator_Power'!$J$2:$J$653,'02d_AI_Accelerator_Power'!$B$2:$B$653,A32,'02d_AI_Accelerator_Power'!$C$2:$C$653,B32,'02d_AI_Accelerator_Power'!$D$2:$D$653,C32,'02d_AI_Accelerator_Power'!$G$2:$G$653,"h200_reference")/I32,0.55)</x:f>
        <x:v>0.5499999999999999</x:v>
      </x:c>
      <x:c r="E32" s="6" t="n">
        <x:f>IF(I32&gt;0,SUMIFS('02d_AI_Accelerator_Power'!$J$2:$J$653,'02d_AI_Accelerator_Power'!$B$2:$B$653,A32,'02d_AI_Accelerator_Power'!$C$2:$C$653,B32,'02d_AI_Accelerator_Power'!$D$2:$D$653,C32,'02d_AI_Accelerator_Power'!$G$2:$G$653,"b200_reference")/I32,0.4)</x:f>
        <x:v>0.39999999999999997</x:v>
      </x:c>
      <x:c r="F32" s="6" t="n">
        <x:f>IF(I32&gt;0,SUMIFS('02d_AI_Accelerator_Power'!$J$2:$J$653,'02d_AI_Accelerator_Power'!$B$2:$B$653,A32,'02d_AI_Accelerator_Power'!$C$2:$C$653,B32,'02d_AI_Accelerator_Power'!$D$2:$D$653,C32,'02d_AI_Accelerator_Power'!$G$2:$G$653,"gb200_reference")/I32,0.05)</x:f>
        <x:v>0.049999999999999996</x:v>
      </x:c>
      <x:c r="G32" s="6" t="n">
        <x:f>IF(I32&gt;0,SUMIFS('02d_AI_Accelerator_Power'!$J$2:$J$653,'02d_AI_Accelerator_Power'!$B$2:$B$653,A32,'02d_AI_Accelerator_Power'!$C$2:$C$653,B32,'02d_AI_Accelerator_Power'!$D$2:$D$653,C32,'02d_AI_Accelerator_Power'!$G$2:$G$653,"purpose_or_unbenchmarked")/I32,0.0)</x:f>
        <x:v>0</x:v>
      </x:c>
      <x:c r="H32" s="6" t="n">
        <x:f>SUM(D32:G32)</x:f>
        <x:v>1</x:v>
      </x:c>
      <x:c r="I32" s="28" t="n">
        <x:f>SUMIFS('02d_AI_Accelerator_Power'!$J$2:$J$653,'02d_AI_Accelerator_Power'!$B$2:$B$653,A32,'02d_AI_Accelerator_Power'!$C$2:$C$653,B32,'02d_AI_Accelerator_Power'!$D$2:$D$653,C32)</x:f>
        <x:v>48.20806451612904</x:v>
      </x:c>
      <x:c r="J32" s="6" t="n">
        <x:f>IF(I32&gt;0,SUMIFS('02d_AI_Accelerator_Power'!$J$2:$J$653,'02d_AI_Accelerator_Power'!$B$2:$B$653,A32,'02d_AI_Accelerator_Power'!$C$2:$C$653,B32,'02d_AI_Accelerator_Power'!$D$2:$D$653,C32,'02d_AI_Accelerator_Power'!$F$2:$F$653,"R200/R300 future")/I32,0)</x:f>
        <x:v>0</x:v>
      </x:c>
      <x:c r="K32" s="6" t="n">
        <x:f>IF(I32&gt;0,SUMIFS('02d_AI_Accelerator_Power'!$J$2:$J$653,'02d_AI_Accelerator_Power'!$B$2:$B$653,A32,'02d_AI_Accelerator_Power'!$C$2:$C$653,B32,'02d_AI_Accelerator_Power'!$D$2:$D$653,C32,'02d_AI_Accelerator_Power'!$F$2:$F$653,"TPU")/I32,0)</x:f>
        <x:v>0</x:v>
      </x:c>
      <x:c r="L32" s="6" t="n">
        <x:f>IF(I32&gt;0,SUMIFS('02d_AI_Accelerator_Power'!$J$2:$J$653,'02d_AI_Accelerator_Power'!$B$2:$B$653,A32,'02d_AI_Accelerator_Power'!$C$2:$C$653,B32,'02d_AI_Accelerator_Power'!$D$2:$D$653,C32,'02d_AI_Accelerator_Power'!$F$2:$F$653,"Trainium")/I32,0)</x:f>
        <x:v>0</x:v>
      </x:c>
      <x:c r="M32" s="6" t="n">
        <x:f>IF(I32&gt;0,SUMIFS('02d_AI_Accelerator_Power'!$J$2:$J$653,'02d_AI_Accelerator_Power'!$B$2:$B$653,A32,'02d_AI_Accelerator_Power'!$C$2:$C$653,B32,'02d_AI_Accelerator_Power'!$D$2:$D$653,C32,'02d_AI_Accelerator_Power'!$F$2:$F$653,"Maia")/I32,0)</x:f>
        <x:v>0</x:v>
      </x:c>
      <x:c r="N32" s="6" t="n">
        <x:f>IF(I32&gt;0,SUMIFS('02d_AI_Accelerator_Power'!$J$2:$J$653,'02d_AI_Accelerator_Power'!$B$2:$B$653,A32,'02d_AI_Accelerator_Power'!$C$2:$C$653,B32,'02d_AI_Accelerator_Power'!$D$2:$D$653,C32,'02d_AI_Accelerator_Power'!$F$2:$F$653,"MTIA")/I32,0)</x:f>
        <x:v>0</x:v>
      </x:c>
      <x:c r="O32" s="6" t="n">
        <x:f>IF(I32&gt;0,SUMIFS('02d_AI_Accelerator_Power'!$J$2:$J$653,'02d_AI_Accelerator_Power'!$B$2:$B$653,A32,'02d_AI_Accelerator_Power'!$C$2:$C$653,B32,'02d_AI_Accelerator_Power'!$D$2:$D$653,C32,'02d_AI_Accelerator_Power'!$F$2:$F$653,"Other / unknown accelerator")/I32,0)</x:f>
        <x:v>0</x:v>
      </x:c>
      <x:c r="P3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32" s="3" t="inlineStr">
        <x:is>
          <x:t xml:space="preserve">csp_contract_share_x_csp_accelerator_mix</x:t>
        </x:is>
      </x:c>
      <x:c r="R32" s="3" t="inlineStr">
        <x:is>
          <x:t xml:space="preserve">Edit 02a CSP contract allocation, 02b CSP accelerator mix, or 02x accelerator catalog; 03_Calculation reads D:G from this sheet.</x:t>
        </x:is>
      </x:c>
    </x:row>
    <x:row r="33">
      <x:c r="A33" s="3" t="inlineStr">
        <x:is>
          <x:t xml:space="preserve">Bear</x:t>
        </x:is>
      </x:c>
      <x:c r="B33" s="3" t="inlineStr">
        <x:is>
          <x:t xml:space="preserve">DeepSeek</x:t>
        </x:is>
      </x:c>
      <x:c r="C33" s="3" t="n">
        <x:v>2027</x:v>
      </x:c>
      <x:c r="D33" s="6" t="n">
        <x:f>IF(I33&gt;0,SUMIFS('02d_AI_Accelerator_Power'!$J$2:$J$653,'02d_AI_Accelerator_Power'!$B$2:$B$653,A33,'02d_AI_Accelerator_Power'!$C$2:$C$653,B33,'02d_AI_Accelerator_Power'!$D$2:$D$653,C33,'02d_AI_Accelerator_Power'!$G$2:$G$653,"h200_reference")/I33,0.438)</x:f>
        <x:v>0.438</x:v>
      </x:c>
      <x:c r="E33" s="6" t="n">
        <x:f>IF(I33&gt;0,SUMIFS('02d_AI_Accelerator_Power'!$J$2:$J$653,'02d_AI_Accelerator_Power'!$B$2:$B$653,A33,'02d_AI_Accelerator_Power'!$C$2:$C$653,B33,'02d_AI_Accelerator_Power'!$D$2:$D$653,C33,'02d_AI_Accelerator_Power'!$G$2:$G$653,"b200_reference")/I33,0.388)</x:f>
        <x:v>0.388</x:v>
      </x:c>
      <x:c r="F33" s="6" t="n">
        <x:f>IF(I33&gt;0,SUMIFS('02d_AI_Accelerator_Power'!$J$2:$J$653,'02d_AI_Accelerator_Power'!$B$2:$B$653,A33,'02d_AI_Accelerator_Power'!$C$2:$C$653,B33,'02d_AI_Accelerator_Power'!$D$2:$D$653,C33,'02d_AI_Accelerator_Power'!$G$2:$G$653,"gb200_reference")/I33,0.174)</x:f>
        <x:v>0.174</x:v>
      </x:c>
      <x:c r="G33" s="6" t="n">
        <x:f>IF(I33&gt;0,SUMIFS('02d_AI_Accelerator_Power'!$J$2:$J$653,'02d_AI_Accelerator_Power'!$B$2:$B$653,A33,'02d_AI_Accelerator_Power'!$C$2:$C$653,B33,'02d_AI_Accelerator_Power'!$D$2:$D$653,C33,'02d_AI_Accelerator_Power'!$G$2:$G$653,"purpose_or_unbenchmarked")/I33,0.0)</x:f>
        <x:v>0</x:v>
      </x:c>
      <x:c r="H33" s="6" t="n">
        <x:f>SUM(D33:G33)</x:f>
        <x:v>1</x:v>
      </x:c>
      <x:c r="I33" s="28" t="n">
        <x:f>SUMIFS('02d_AI_Accelerator_Power'!$J$2:$J$653,'02d_AI_Accelerator_Power'!$B$2:$B$653,A33,'02d_AI_Accelerator_Power'!$C$2:$C$653,B33,'02d_AI_Accelerator_Power'!$D$2:$D$653,C33)</x:f>
        <x:v>140.42830645161288</x:v>
      </x:c>
      <x:c r="J33" s="6" t="n">
        <x:f>IF(I33&gt;0,SUMIFS('02d_AI_Accelerator_Power'!$J$2:$J$653,'02d_AI_Accelerator_Power'!$B$2:$B$653,A33,'02d_AI_Accelerator_Power'!$C$2:$C$653,B33,'02d_AI_Accelerator_Power'!$D$2:$D$653,C33,'02d_AI_Accelerator_Power'!$F$2:$F$653,"R200/R300 future")/I33,0)</x:f>
        <x:v>0</x:v>
      </x:c>
      <x:c r="K33" s="6" t="n">
        <x:f>IF(I33&gt;0,SUMIFS('02d_AI_Accelerator_Power'!$J$2:$J$653,'02d_AI_Accelerator_Power'!$B$2:$B$653,A33,'02d_AI_Accelerator_Power'!$C$2:$C$653,B33,'02d_AI_Accelerator_Power'!$D$2:$D$653,C33,'02d_AI_Accelerator_Power'!$F$2:$F$653,"TPU")/I33,0)</x:f>
        <x:v>0</x:v>
      </x:c>
      <x:c r="L33" s="6" t="n">
        <x:f>IF(I33&gt;0,SUMIFS('02d_AI_Accelerator_Power'!$J$2:$J$653,'02d_AI_Accelerator_Power'!$B$2:$B$653,A33,'02d_AI_Accelerator_Power'!$C$2:$C$653,B33,'02d_AI_Accelerator_Power'!$D$2:$D$653,C33,'02d_AI_Accelerator_Power'!$F$2:$F$653,"Trainium")/I33,0)</x:f>
        <x:v>0</x:v>
      </x:c>
      <x:c r="M33" s="6" t="n">
        <x:f>IF(I33&gt;0,SUMIFS('02d_AI_Accelerator_Power'!$J$2:$J$653,'02d_AI_Accelerator_Power'!$B$2:$B$653,A33,'02d_AI_Accelerator_Power'!$C$2:$C$653,B33,'02d_AI_Accelerator_Power'!$D$2:$D$653,C33,'02d_AI_Accelerator_Power'!$F$2:$F$653,"Maia")/I33,0)</x:f>
        <x:v>0</x:v>
      </x:c>
      <x:c r="N33" s="6" t="n">
        <x:f>IF(I33&gt;0,SUMIFS('02d_AI_Accelerator_Power'!$J$2:$J$653,'02d_AI_Accelerator_Power'!$B$2:$B$653,A33,'02d_AI_Accelerator_Power'!$C$2:$C$653,B33,'02d_AI_Accelerator_Power'!$D$2:$D$653,C33,'02d_AI_Accelerator_Power'!$F$2:$F$653,"MTIA")/I33,0)</x:f>
        <x:v>0</x:v>
      </x:c>
      <x:c r="O33" s="6" t="n">
        <x:f>IF(I33&gt;0,SUMIFS('02d_AI_Accelerator_Power'!$J$2:$J$653,'02d_AI_Accelerator_Power'!$B$2:$B$653,A33,'02d_AI_Accelerator_Power'!$C$2:$C$653,B33,'02d_AI_Accelerator_Power'!$D$2:$D$653,C33,'02d_AI_Accelerator_Power'!$F$2:$F$653,"Other / unknown accelerator")/I33,0)</x:f>
        <x:v>0</x:v>
      </x:c>
      <x:c r="P3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33" s="3" t="inlineStr">
        <x:is>
          <x:t xml:space="preserve">csp_contract_share_x_csp_accelerator_mix</x:t>
        </x:is>
      </x:c>
      <x:c r="R33" s="3" t="inlineStr">
        <x:is>
          <x:t xml:space="preserve">Edit 02a CSP contract allocation, 02b CSP accelerator mix, or 02x accelerator catalog; 03_Calculation reads D:G from this sheet.</x:t>
        </x:is>
      </x:c>
    </x:row>
    <x:row r="34">
      <x:c r="A34" s="3" t="inlineStr">
        <x:is>
          <x:t xml:space="preserve">Bear</x:t>
        </x:is>
      </x:c>
      <x:c r="B34" s="3" t="inlineStr">
        <x:is>
          <x:t xml:space="preserve">DeepSeek</x:t>
        </x:is>
      </x:c>
      <x:c r="C34" s="3" t="n">
        <x:v>2028</x:v>
      </x:c>
      <x:c r="D34" s="6" t="n">
        <x:f>IF(I34&gt;0,SUMIFS('02d_AI_Accelerator_Power'!$J$2:$J$653,'02d_AI_Accelerator_Power'!$B$2:$B$653,A34,'02d_AI_Accelerator_Power'!$C$2:$C$653,B34,'02d_AI_Accelerator_Power'!$D$2:$D$653,C34,'02d_AI_Accelerator_Power'!$G$2:$G$653,"h200_reference")/I34,0.325)</x:f>
        <x:v>0.32499999999999996</x:v>
      </x:c>
      <x:c r="E34" s="6" t="n">
        <x:f>IF(I34&gt;0,SUMIFS('02d_AI_Accelerator_Power'!$J$2:$J$653,'02d_AI_Accelerator_Power'!$B$2:$B$653,A34,'02d_AI_Accelerator_Power'!$C$2:$C$653,B34,'02d_AI_Accelerator_Power'!$D$2:$D$653,C34,'02d_AI_Accelerator_Power'!$G$2:$G$653,"b200_reference")/I34,0.375)</x:f>
        <x:v>0.37500000000000006</x:v>
      </x:c>
      <x:c r="F34" s="6" t="n">
        <x:f>IF(I34&gt;0,SUMIFS('02d_AI_Accelerator_Power'!$J$2:$J$653,'02d_AI_Accelerator_Power'!$B$2:$B$653,A34,'02d_AI_Accelerator_Power'!$C$2:$C$653,B34,'02d_AI_Accelerator_Power'!$D$2:$D$653,C34,'02d_AI_Accelerator_Power'!$G$2:$G$653,"gb200_reference")/I34,0.3)</x:f>
        <x:v>0.3</x:v>
      </x:c>
      <x:c r="G34" s="6" t="n">
        <x:f>IF(I34&gt;0,SUMIFS('02d_AI_Accelerator_Power'!$J$2:$J$653,'02d_AI_Accelerator_Power'!$B$2:$B$653,A34,'02d_AI_Accelerator_Power'!$C$2:$C$653,B34,'02d_AI_Accelerator_Power'!$D$2:$D$653,C34,'02d_AI_Accelerator_Power'!$G$2:$G$653,"purpose_or_unbenchmarked")/I34,0.0)</x:f>
        <x:v>0</x:v>
      </x:c>
      <x:c r="H34" s="6" t="n">
        <x:f>SUM(D34:G34)</x:f>
        <x:v>1</x:v>
      </x:c>
      <x:c r="I34" s="28" t="n">
        <x:f>SUMIFS('02d_AI_Accelerator_Power'!$J$2:$J$653,'02d_AI_Accelerator_Power'!$B$2:$B$653,A34,'02d_AI_Accelerator_Power'!$C$2:$C$653,B34,'02d_AI_Accelerator_Power'!$D$2:$D$653,C34)</x:f>
        <x:v>242.05209614927418</x:v>
      </x:c>
      <x:c r="J34" s="6" t="n">
        <x:f>IF(I34&gt;0,SUMIFS('02d_AI_Accelerator_Power'!$J$2:$J$653,'02d_AI_Accelerator_Power'!$B$2:$B$653,A34,'02d_AI_Accelerator_Power'!$C$2:$C$653,B34,'02d_AI_Accelerator_Power'!$D$2:$D$653,C34,'02d_AI_Accelerator_Power'!$F$2:$F$653,"R200/R300 future")/I34,0)</x:f>
        <x:v>0</x:v>
      </x:c>
      <x:c r="K34" s="6" t="n">
        <x:f>IF(I34&gt;0,SUMIFS('02d_AI_Accelerator_Power'!$J$2:$J$653,'02d_AI_Accelerator_Power'!$B$2:$B$653,A34,'02d_AI_Accelerator_Power'!$C$2:$C$653,B34,'02d_AI_Accelerator_Power'!$D$2:$D$653,C34,'02d_AI_Accelerator_Power'!$F$2:$F$653,"TPU")/I34,0)</x:f>
        <x:v>0</x:v>
      </x:c>
      <x:c r="L34" s="6" t="n">
        <x:f>IF(I34&gt;0,SUMIFS('02d_AI_Accelerator_Power'!$J$2:$J$653,'02d_AI_Accelerator_Power'!$B$2:$B$653,A34,'02d_AI_Accelerator_Power'!$C$2:$C$653,B34,'02d_AI_Accelerator_Power'!$D$2:$D$653,C34,'02d_AI_Accelerator_Power'!$F$2:$F$653,"Trainium")/I34,0)</x:f>
        <x:v>0</x:v>
      </x:c>
      <x:c r="M34" s="6" t="n">
        <x:f>IF(I34&gt;0,SUMIFS('02d_AI_Accelerator_Power'!$J$2:$J$653,'02d_AI_Accelerator_Power'!$B$2:$B$653,A34,'02d_AI_Accelerator_Power'!$C$2:$C$653,B34,'02d_AI_Accelerator_Power'!$D$2:$D$653,C34,'02d_AI_Accelerator_Power'!$F$2:$F$653,"Maia")/I34,0)</x:f>
        <x:v>0</x:v>
      </x:c>
      <x:c r="N34" s="6" t="n">
        <x:f>IF(I34&gt;0,SUMIFS('02d_AI_Accelerator_Power'!$J$2:$J$653,'02d_AI_Accelerator_Power'!$B$2:$B$653,A34,'02d_AI_Accelerator_Power'!$C$2:$C$653,B34,'02d_AI_Accelerator_Power'!$D$2:$D$653,C34,'02d_AI_Accelerator_Power'!$F$2:$F$653,"MTIA")/I34,0)</x:f>
        <x:v>0</x:v>
      </x:c>
      <x:c r="O34" s="6" t="n">
        <x:f>IF(I34&gt;0,SUMIFS('02d_AI_Accelerator_Power'!$J$2:$J$653,'02d_AI_Accelerator_Power'!$B$2:$B$653,A34,'02d_AI_Accelerator_Power'!$C$2:$C$653,B34,'02d_AI_Accelerator_Power'!$D$2:$D$653,C34,'02d_AI_Accelerator_Power'!$F$2:$F$653,"Other / unknown accelerator")/I34,0)</x:f>
        <x:v>0</x:v>
      </x:c>
      <x:c r="P3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34" s="3" t="inlineStr">
        <x:is>
          <x:t xml:space="preserve">csp_contract_share_x_csp_accelerator_mix</x:t>
        </x:is>
      </x:c>
      <x:c r="R34" s="3" t="inlineStr">
        <x:is>
          <x:t xml:space="preserve">Edit 02a CSP contract allocation, 02b CSP accelerator mix, or 02x accelerator catalog; 03_Calculation reads D:G from this sheet.</x:t>
        </x:is>
      </x:c>
    </x:row>
    <x:row r="35">
      <x:c r="A35" s="3" t="inlineStr">
        <x:is>
          <x:t xml:space="preserve">Bear</x:t>
        </x:is>
      </x:c>
      <x:c r="B35" s="3" t="inlineStr">
        <x:is>
          <x:t xml:space="preserve">DeepSeek</x:t>
        </x:is>
      </x:c>
      <x:c r="C35" s="3" t="n">
        <x:v>2029</x:v>
      </x:c>
      <x:c r="D35" s="6" t="n">
        <x:f>IF(I35&gt;0,SUMIFS('02d_AI_Accelerator_Power'!$J$2:$J$653,'02d_AI_Accelerator_Power'!$B$2:$B$653,A35,'02d_AI_Accelerator_Power'!$C$2:$C$653,B35,'02d_AI_Accelerator_Power'!$D$2:$D$653,C35,'02d_AI_Accelerator_Power'!$G$2:$G$653,"h200_reference")/I35,0.213)</x:f>
        <x:v>0.21300000000000005</x:v>
      </x:c>
      <x:c r="E35" s="6" t="n">
        <x:f>IF(I35&gt;0,SUMIFS('02d_AI_Accelerator_Power'!$J$2:$J$653,'02d_AI_Accelerator_Power'!$B$2:$B$653,A35,'02d_AI_Accelerator_Power'!$C$2:$C$653,B35,'02d_AI_Accelerator_Power'!$D$2:$D$653,C35,'02d_AI_Accelerator_Power'!$G$2:$G$653,"b200_reference")/I35,0.362)</x:f>
        <x:v>0.36200000000000004</x:v>
      </x:c>
      <x:c r="F35" s="6" t="n">
        <x:f>IF(I35&gt;0,SUMIFS('02d_AI_Accelerator_Power'!$J$2:$J$653,'02d_AI_Accelerator_Power'!$B$2:$B$653,A35,'02d_AI_Accelerator_Power'!$C$2:$C$653,B35,'02d_AI_Accelerator_Power'!$D$2:$D$653,C35,'02d_AI_Accelerator_Power'!$G$2:$G$653,"gb200_reference")/I35,0.425)</x:f>
        <x:v>0.42500000000000004</x:v>
      </x:c>
      <x:c r="G35" s="6" t="n">
        <x:f>IF(I35&gt;0,SUMIFS('02d_AI_Accelerator_Power'!$J$2:$J$653,'02d_AI_Accelerator_Power'!$B$2:$B$653,A35,'02d_AI_Accelerator_Power'!$C$2:$C$653,B35,'02d_AI_Accelerator_Power'!$D$2:$D$653,C35,'02d_AI_Accelerator_Power'!$G$2:$G$653,"purpose_or_unbenchmarked")/I35,0.0)</x:f>
        <x:v>0</x:v>
      </x:c>
      <x:c r="H35" s="6" t="n">
        <x:f>SUM(D35:G35)</x:f>
        <x:v>1</x:v>
      </x:c>
      <x:c r="I35" s="28" t="n">
        <x:f>SUMIFS('02d_AI_Accelerator_Power'!$J$2:$J$653,'02d_AI_Accelerator_Power'!$B$2:$B$653,A35,'02d_AI_Accelerator_Power'!$C$2:$C$653,B35,'02d_AI_Accelerator_Power'!$D$2:$D$653,C35)</x:f>
        <x:v>351.74032380816533</x:v>
      </x:c>
      <x:c r="J35" s="6" t="n">
        <x:f>IF(I35&gt;0,SUMIFS('02d_AI_Accelerator_Power'!$J$2:$J$653,'02d_AI_Accelerator_Power'!$B$2:$B$653,A35,'02d_AI_Accelerator_Power'!$C$2:$C$653,B35,'02d_AI_Accelerator_Power'!$D$2:$D$653,C35,'02d_AI_Accelerator_Power'!$F$2:$F$653,"R200/R300 future")/I35,0)</x:f>
        <x:v>0</x:v>
      </x:c>
      <x:c r="K35" s="6" t="n">
        <x:f>IF(I35&gt;0,SUMIFS('02d_AI_Accelerator_Power'!$J$2:$J$653,'02d_AI_Accelerator_Power'!$B$2:$B$653,A35,'02d_AI_Accelerator_Power'!$C$2:$C$653,B35,'02d_AI_Accelerator_Power'!$D$2:$D$653,C35,'02d_AI_Accelerator_Power'!$F$2:$F$653,"TPU")/I35,0)</x:f>
        <x:v>0</x:v>
      </x:c>
      <x:c r="L35" s="6" t="n">
        <x:f>IF(I35&gt;0,SUMIFS('02d_AI_Accelerator_Power'!$J$2:$J$653,'02d_AI_Accelerator_Power'!$B$2:$B$653,A35,'02d_AI_Accelerator_Power'!$C$2:$C$653,B35,'02d_AI_Accelerator_Power'!$D$2:$D$653,C35,'02d_AI_Accelerator_Power'!$F$2:$F$653,"Trainium")/I35,0)</x:f>
        <x:v>0</x:v>
      </x:c>
      <x:c r="M35" s="6" t="n">
        <x:f>IF(I35&gt;0,SUMIFS('02d_AI_Accelerator_Power'!$J$2:$J$653,'02d_AI_Accelerator_Power'!$B$2:$B$653,A35,'02d_AI_Accelerator_Power'!$C$2:$C$653,B35,'02d_AI_Accelerator_Power'!$D$2:$D$653,C35,'02d_AI_Accelerator_Power'!$F$2:$F$653,"Maia")/I35,0)</x:f>
        <x:v>0</x:v>
      </x:c>
      <x:c r="N35" s="6" t="n">
        <x:f>IF(I35&gt;0,SUMIFS('02d_AI_Accelerator_Power'!$J$2:$J$653,'02d_AI_Accelerator_Power'!$B$2:$B$653,A35,'02d_AI_Accelerator_Power'!$C$2:$C$653,B35,'02d_AI_Accelerator_Power'!$D$2:$D$653,C35,'02d_AI_Accelerator_Power'!$F$2:$F$653,"MTIA")/I35,0)</x:f>
        <x:v>0</x:v>
      </x:c>
      <x:c r="O35" s="6" t="n">
        <x:f>IF(I35&gt;0,SUMIFS('02d_AI_Accelerator_Power'!$J$2:$J$653,'02d_AI_Accelerator_Power'!$B$2:$B$653,A35,'02d_AI_Accelerator_Power'!$C$2:$C$653,B35,'02d_AI_Accelerator_Power'!$D$2:$D$653,C35,'02d_AI_Accelerator_Power'!$F$2:$F$653,"Other / unknown accelerator")/I35,0)</x:f>
        <x:v>0</x:v>
      </x:c>
      <x:c r="P3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35" s="3" t="inlineStr">
        <x:is>
          <x:t xml:space="preserve">csp_contract_share_x_csp_accelerator_mix</x:t>
        </x:is>
      </x:c>
      <x:c r="R35" s="3" t="inlineStr">
        <x:is>
          <x:t xml:space="preserve">Edit 02a CSP contract allocation, 02b CSP accelerator mix, or 02x accelerator catalog; 03_Calculation reads D:G from this sheet.</x:t>
        </x:is>
      </x:c>
    </x:row>
    <x:row r="36">
      <x:c r="A36" s="3" t="inlineStr">
        <x:is>
          <x:t xml:space="preserve">Bear</x:t>
        </x:is>
      </x:c>
      <x:c r="B36" s="3" t="inlineStr">
        <x:is>
          <x:t xml:space="preserve">DeepSeek</x:t>
        </x:is>
      </x:c>
      <x:c r="C36" s="3" t="n">
        <x:v>2030</x:v>
      </x:c>
      <x:c r="D36" s="6" t="n">
        <x:f>IF(I36&gt;0,SUMIFS('02d_AI_Accelerator_Power'!$J$2:$J$653,'02d_AI_Accelerator_Power'!$B$2:$B$653,A36,'02d_AI_Accelerator_Power'!$C$2:$C$653,B36,'02d_AI_Accelerator_Power'!$D$2:$D$653,C36,'02d_AI_Accelerator_Power'!$G$2:$G$653,"h200_reference")/I36,0.1)</x:f>
        <x:v>0.1</x:v>
      </x:c>
      <x:c r="E36" s="6" t="n">
        <x:f>IF(I36&gt;0,SUMIFS('02d_AI_Accelerator_Power'!$J$2:$J$653,'02d_AI_Accelerator_Power'!$B$2:$B$653,A36,'02d_AI_Accelerator_Power'!$C$2:$C$653,B36,'02d_AI_Accelerator_Power'!$D$2:$D$653,C36,'02d_AI_Accelerator_Power'!$G$2:$G$653,"b200_reference")/I36,0.35)</x:f>
        <x:v>0.35</x:v>
      </x:c>
      <x:c r="F36" s="6" t="n">
        <x:f>IF(I36&gt;0,SUMIFS('02d_AI_Accelerator_Power'!$J$2:$J$653,'02d_AI_Accelerator_Power'!$B$2:$B$653,A36,'02d_AI_Accelerator_Power'!$C$2:$C$653,B36,'02d_AI_Accelerator_Power'!$D$2:$D$653,C36,'02d_AI_Accelerator_Power'!$G$2:$G$653,"gb200_reference")/I36,0.55)</x:f>
        <x:v>0.55</x:v>
      </x:c>
      <x:c r="G36" s="6" t="n">
        <x:f>IF(I36&gt;0,SUMIFS('02d_AI_Accelerator_Power'!$J$2:$J$653,'02d_AI_Accelerator_Power'!$B$2:$B$653,A36,'02d_AI_Accelerator_Power'!$C$2:$C$653,B36,'02d_AI_Accelerator_Power'!$D$2:$D$653,C36,'02d_AI_Accelerator_Power'!$G$2:$G$653,"purpose_or_unbenchmarked")/I36,0.0)</x:f>
        <x:v>0</x:v>
      </x:c>
      <x:c r="H36" s="6" t="n">
        <x:f>SUM(D36:G36)</x:f>
        <x:v>1</x:v>
      </x:c>
      <x:c r="I36" s="28" t="n">
        <x:f>SUMIFS('02d_AI_Accelerator_Power'!$J$2:$J$653,'02d_AI_Accelerator_Power'!$B$2:$B$653,A36,'02d_AI_Accelerator_Power'!$C$2:$C$653,B36,'02d_AI_Accelerator_Power'!$D$2:$D$653,C36)</x:f>
        <x:v>468.5109705987096</x:v>
      </x:c>
      <x:c r="J36" s="6" t="n">
        <x:f>IF(I36&gt;0,SUMIFS('02d_AI_Accelerator_Power'!$J$2:$J$653,'02d_AI_Accelerator_Power'!$B$2:$B$653,A36,'02d_AI_Accelerator_Power'!$C$2:$C$653,B36,'02d_AI_Accelerator_Power'!$D$2:$D$653,C36,'02d_AI_Accelerator_Power'!$F$2:$F$653,"R200/R300 future")/I36,0)</x:f>
        <x:v>0</x:v>
      </x:c>
      <x:c r="K36" s="6" t="n">
        <x:f>IF(I36&gt;0,SUMIFS('02d_AI_Accelerator_Power'!$J$2:$J$653,'02d_AI_Accelerator_Power'!$B$2:$B$653,A36,'02d_AI_Accelerator_Power'!$C$2:$C$653,B36,'02d_AI_Accelerator_Power'!$D$2:$D$653,C36,'02d_AI_Accelerator_Power'!$F$2:$F$653,"TPU")/I36,0)</x:f>
        <x:v>0</x:v>
      </x:c>
      <x:c r="L36" s="6" t="n">
        <x:f>IF(I36&gt;0,SUMIFS('02d_AI_Accelerator_Power'!$J$2:$J$653,'02d_AI_Accelerator_Power'!$B$2:$B$653,A36,'02d_AI_Accelerator_Power'!$C$2:$C$653,B36,'02d_AI_Accelerator_Power'!$D$2:$D$653,C36,'02d_AI_Accelerator_Power'!$F$2:$F$653,"Trainium")/I36,0)</x:f>
        <x:v>0</x:v>
      </x:c>
      <x:c r="M36" s="6" t="n">
        <x:f>IF(I36&gt;0,SUMIFS('02d_AI_Accelerator_Power'!$J$2:$J$653,'02d_AI_Accelerator_Power'!$B$2:$B$653,A36,'02d_AI_Accelerator_Power'!$C$2:$C$653,B36,'02d_AI_Accelerator_Power'!$D$2:$D$653,C36,'02d_AI_Accelerator_Power'!$F$2:$F$653,"Maia")/I36,0)</x:f>
        <x:v>0</x:v>
      </x:c>
      <x:c r="N36" s="6" t="n">
        <x:f>IF(I36&gt;0,SUMIFS('02d_AI_Accelerator_Power'!$J$2:$J$653,'02d_AI_Accelerator_Power'!$B$2:$B$653,A36,'02d_AI_Accelerator_Power'!$C$2:$C$653,B36,'02d_AI_Accelerator_Power'!$D$2:$D$653,C36,'02d_AI_Accelerator_Power'!$F$2:$F$653,"MTIA")/I36,0)</x:f>
        <x:v>0</x:v>
      </x:c>
      <x:c r="O36" s="6" t="n">
        <x:f>IF(I36&gt;0,SUMIFS('02d_AI_Accelerator_Power'!$J$2:$J$653,'02d_AI_Accelerator_Power'!$B$2:$B$653,A36,'02d_AI_Accelerator_Power'!$C$2:$C$653,B36,'02d_AI_Accelerator_Power'!$D$2:$D$653,C36,'02d_AI_Accelerator_Power'!$F$2:$F$653,"Other / unknown accelerator")/I36,0)</x:f>
        <x:v>0</x:v>
      </x:c>
      <x:c r="P3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36" s="3" t="inlineStr">
        <x:is>
          <x:t xml:space="preserve">csp_contract_share_x_csp_accelerator_mix</x:t>
        </x:is>
      </x:c>
      <x:c r="R36" s="3" t="inlineStr">
        <x:is>
          <x:t xml:space="preserve">Edit 02a CSP contract allocation, 02b CSP accelerator mix, or 02x accelerator catalog; 03_Calculation reads D:G from this sheet.</x:t>
        </x:is>
      </x:c>
    </x:row>
    <x:row r="37">
      <x:c r="A37" s="3" t="inlineStr">
        <x:is>
          <x:t xml:space="preserve">Bear</x:t>
        </x:is>
      </x:c>
      <x:c r="B37" s="3" t="inlineStr">
        <x:is>
          <x:t xml:space="preserve">Alibaba</x:t>
        </x:is>
      </x:c>
      <x:c r="C37" s="3" t="n">
        <x:v>2026</x:v>
      </x:c>
      <x:c r="D37" s="6" t="n">
        <x:f>IF(I37&gt;0,SUMIFS('02d_AI_Accelerator_Power'!$J$2:$J$653,'02d_AI_Accelerator_Power'!$B$2:$B$653,A37,'02d_AI_Accelerator_Power'!$C$2:$C$653,B37,'02d_AI_Accelerator_Power'!$D$2:$D$653,C37,'02d_AI_Accelerator_Power'!$G$2:$G$653,"h200_reference")/I37,1.0)</x:f>
        <x:v>1</x:v>
      </x:c>
      <x:c r="E37" s="6" t="n">
        <x:f>IF(I37&gt;0,SUMIFS('02d_AI_Accelerator_Power'!$J$2:$J$653,'02d_AI_Accelerator_Power'!$B$2:$B$653,A37,'02d_AI_Accelerator_Power'!$C$2:$C$653,B37,'02d_AI_Accelerator_Power'!$D$2:$D$653,C37,'02d_AI_Accelerator_Power'!$G$2:$G$653,"b200_reference")/I37,0.0)</x:f>
        <x:v>0</x:v>
      </x:c>
      <x:c r="F37" s="6" t="n">
        <x:f>IF(I37&gt;0,SUMIFS('02d_AI_Accelerator_Power'!$J$2:$J$653,'02d_AI_Accelerator_Power'!$B$2:$B$653,A37,'02d_AI_Accelerator_Power'!$C$2:$C$653,B37,'02d_AI_Accelerator_Power'!$D$2:$D$653,C37,'02d_AI_Accelerator_Power'!$G$2:$G$653,"gb200_reference")/I37,0.0)</x:f>
        <x:v>0</x:v>
      </x:c>
      <x:c r="G37" s="6" t="n">
        <x:f>IF(I37&gt;0,SUMIFS('02d_AI_Accelerator_Power'!$J$2:$J$653,'02d_AI_Accelerator_Power'!$B$2:$B$653,A37,'02d_AI_Accelerator_Power'!$C$2:$C$653,B37,'02d_AI_Accelerator_Power'!$D$2:$D$653,C37,'02d_AI_Accelerator_Power'!$G$2:$G$653,"purpose_or_unbenchmarked")/I37,0.0)</x:f>
        <x:v>0</x:v>
      </x:c>
      <x:c r="H37" s="6" t="n">
        <x:f>SUM(D37:G37)</x:f>
        <x:v>1</x:v>
      </x:c>
      <x:c r="I37" s="28" t="n">
        <x:f>SUMIFS('02d_AI_Accelerator_Power'!$J$2:$J$653,'02d_AI_Accelerator_Power'!$B$2:$B$653,A37,'02d_AI_Accelerator_Power'!$C$2:$C$653,B37,'02d_AI_Accelerator_Power'!$D$2:$D$653,C37)</x:f>
        <x:v>207.74634146341467</x:v>
      </x:c>
      <x:c r="J37" s="6" t="n">
        <x:f>IF(I37&gt;0,SUMIFS('02d_AI_Accelerator_Power'!$J$2:$J$653,'02d_AI_Accelerator_Power'!$B$2:$B$653,A37,'02d_AI_Accelerator_Power'!$C$2:$C$653,B37,'02d_AI_Accelerator_Power'!$D$2:$D$653,C37,'02d_AI_Accelerator_Power'!$F$2:$F$653,"R200/R300 future")/I37,0)</x:f>
        <x:v>0</x:v>
      </x:c>
      <x:c r="K37" s="6" t="n">
        <x:f>IF(I37&gt;0,SUMIFS('02d_AI_Accelerator_Power'!$J$2:$J$653,'02d_AI_Accelerator_Power'!$B$2:$B$653,A37,'02d_AI_Accelerator_Power'!$C$2:$C$653,B37,'02d_AI_Accelerator_Power'!$D$2:$D$653,C37,'02d_AI_Accelerator_Power'!$F$2:$F$653,"TPU")/I37,0)</x:f>
        <x:v>0</x:v>
      </x:c>
      <x:c r="L37" s="6" t="n">
        <x:f>IF(I37&gt;0,SUMIFS('02d_AI_Accelerator_Power'!$J$2:$J$653,'02d_AI_Accelerator_Power'!$B$2:$B$653,A37,'02d_AI_Accelerator_Power'!$C$2:$C$653,B37,'02d_AI_Accelerator_Power'!$D$2:$D$653,C37,'02d_AI_Accelerator_Power'!$F$2:$F$653,"Trainium")/I37,0)</x:f>
        <x:v>0</x:v>
      </x:c>
      <x:c r="M37" s="6" t="n">
        <x:f>IF(I37&gt;0,SUMIFS('02d_AI_Accelerator_Power'!$J$2:$J$653,'02d_AI_Accelerator_Power'!$B$2:$B$653,A37,'02d_AI_Accelerator_Power'!$C$2:$C$653,B37,'02d_AI_Accelerator_Power'!$D$2:$D$653,C37,'02d_AI_Accelerator_Power'!$F$2:$F$653,"Maia")/I37,0)</x:f>
        <x:v>0</x:v>
      </x:c>
      <x:c r="N37" s="6" t="n">
        <x:f>IF(I37&gt;0,SUMIFS('02d_AI_Accelerator_Power'!$J$2:$J$653,'02d_AI_Accelerator_Power'!$B$2:$B$653,A37,'02d_AI_Accelerator_Power'!$C$2:$C$653,B37,'02d_AI_Accelerator_Power'!$D$2:$D$653,C37,'02d_AI_Accelerator_Power'!$F$2:$F$653,"MTIA")/I37,0)</x:f>
        <x:v>0</x:v>
      </x:c>
      <x:c r="O37" s="6" t="n">
        <x:f>IF(I37&gt;0,SUMIFS('02d_AI_Accelerator_Power'!$J$2:$J$653,'02d_AI_Accelerator_Power'!$B$2:$B$653,A37,'02d_AI_Accelerator_Power'!$C$2:$C$653,B37,'02d_AI_Accelerator_Power'!$D$2:$D$653,C37,'02d_AI_Accelerator_Power'!$F$2:$F$653,"Other / unknown accelerator")/I37,0)</x:f>
        <x:v>0</x:v>
      </x:c>
      <x:c r="P3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37" s="3" t="inlineStr">
        <x:is>
          <x:t xml:space="preserve">csp_contract_share_x_csp_accelerator_mix</x:t>
        </x:is>
      </x:c>
      <x:c r="R37" s="3" t="inlineStr">
        <x:is>
          <x:t xml:space="preserve">Edit 02a CSP contract allocation, 02b CSP accelerator mix, or 02x accelerator catalog; 03_Calculation reads D:G from this sheet.</x:t>
        </x:is>
      </x:c>
    </x:row>
    <x:row r="38">
      <x:c r="A38" s="3" t="inlineStr">
        <x:is>
          <x:t xml:space="preserve">Bear</x:t>
        </x:is>
      </x:c>
      <x:c r="B38" s="3" t="inlineStr">
        <x:is>
          <x:t xml:space="preserve">Alibaba</x:t>
        </x:is>
      </x:c>
      <x:c r="C38" s="3" t="n">
        <x:v>2027</x:v>
      </x:c>
      <x:c r="D38" s="6" t="n">
        <x:f>IF(I38&gt;0,SUMIFS('02d_AI_Accelerator_Power'!$J$2:$J$653,'02d_AI_Accelerator_Power'!$B$2:$B$653,A38,'02d_AI_Accelerator_Power'!$C$2:$C$653,B38,'02d_AI_Accelerator_Power'!$D$2:$D$653,C38,'02d_AI_Accelerator_Power'!$G$2:$G$653,"h200_reference")/I38,1.0)</x:f>
        <x:v>1</x:v>
      </x:c>
      <x:c r="E38" s="6" t="n">
        <x:f>IF(I38&gt;0,SUMIFS('02d_AI_Accelerator_Power'!$J$2:$J$653,'02d_AI_Accelerator_Power'!$B$2:$B$653,A38,'02d_AI_Accelerator_Power'!$C$2:$C$653,B38,'02d_AI_Accelerator_Power'!$D$2:$D$653,C38,'02d_AI_Accelerator_Power'!$G$2:$G$653,"b200_reference")/I38,0.0)</x:f>
        <x:v>0</x:v>
      </x:c>
      <x:c r="F38" s="6" t="n">
        <x:f>IF(I38&gt;0,SUMIFS('02d_AI_Accelerator_Power'!$J$2:$J$653,'02d_AI_Accelerator_Power'!$B$2:$B$653,A38,'02d_AI_Accelerator_Power'!$C$2:$C$653,B38,'02d_AI_Accelerator_Power'!$D$2:$D$653,C38,'02d_AI_Accelerator_Power'!$G$2:$G$653,"gb200_reference")/I38,0.0)</x:f>
        <x:v>0</x:v>
      </x:c>
      <x:c r="G38" s="6" t="n">
        <x:f>IF(I38&gt;0,SUMIFS('02d_AI_Accelerator_Power'!$J$2:$J$653,'02d_AI_Accelerator_Power'!$B$2:$B$653,A38,'02d_AI_Accelerator_Power'!$C$2:$C$653,B38,'02d_AI_Accelerator_Power'!$D$2:$D$653,C38,'02d_AI_Accelerator_Power'!$G$2:$G$653,"purpose_or_unbenchmarked")/I38,0.0)</x:f>
        <x:v>0</x:v>
      </x:c>
      <x:c r="H38" s="6" t="n">
        <x:f>SUM(D38:G38)</x:f>
        <x:v>1</x:v>
      </x:c>
      <x:c r="I38" s="28" t="n">
        <x:f>SUMIFS('02d_AI_Accelerator_Power'!$J$2:$J$653,'02d_AI_Accelerator_Power'!$B$2:$B$653,A38,'02d_AI_Accelerator_Power'!$C$2:$C$653,B38,'02d_AI_Accelerator_Power'!$D$2:$D$653,C38)</x:f>
        <x:v>437.1721955078048</x:v>
      </x:c>
      <x:c r="J38" s="6" t="n">
        <x:f>IF(I38&gt;0,SUMIFS('02d_AI_Accelerator_Power'!$J$2:$J$653,'02d_AI_Accelerator_Power'!$B$2:$B$653,A38,'02d_AI_Accelerator_Power'!$C$2:$C$653,B38,'02d_AI_Accelerator_Power'!$D$2:$D$653,C38,'02d_AI_Accelerator_Power'!$F$2:$F$653,"R200/R300 future")/I38,0)</x:f>
        <x:v>0</x:v>
      </x:c>
      <x:c r="K38" s="6" t="n">
        <x:f>IF(I38&gt;0,SUMIFS('02d_AI_Accelerator_Power'!$J$2:$J$653,'02d_AI_Accelerator_Power'!$B$2:$B$653,A38,'02d_AI_Accelerator_Power'!$C$2:$C$653,B38,'02d_AI_Accelerator_Power'!$D$2:$D$653,C38,'02d_AI_Accelerator_Power'!$F$2:$F$653,"TPU")/I38,0)</x:f>
        <x:v>0</x:v>
      </x:c>
      <x:c r="L38" s="6" t="n">
        <x:f>IF(I38&gt;0,SUMIFS('02d_AI_Accelerator_Power'!$J$2:$J$653,'02d_AI_Accelerator_Power'!$B$2:$B$653,A38,'02d_AI_Accelerator_Power'!$C$2:$C$653,B38,'02d_AI_Accelerator_Power'!$D$2:$D$653,C38,'02d_AI_Accelerator_Power'!$F$2:$F$653,"Trainium")/I38,0)</x:f>
        <x:v>0</x:v>
      </x:c>
      <x:c r="M38" s="6" t="n">
        <x:f>IF(I38&gt;0,SUMIFS('02d_AI_Accelerator_Power'!$J$2:$J$653,'02d_AI_Accelerator_Power'!$B$2:$B$653,A38,'02d_AI_Accelerator_Power'!$C$2:$C$653,B38,'02d_AI_Accelerator_Power'!$D$2:$D$653,C38,'02d_AI_Accelerator_Power'!$F$2:$F$653,"Maia")/I38,0)</x:f>
        <x:v>0</x:v>
      </x:c>
      <x:c r="N38" s="6" t="n">
        <x:f>IF(I38&gt;0,SUMIFS('02d_AI_Accelerator_Power'!$J$2:$J$653,'02d_AI_Accelerator_Power'!$B$2:$B$653,A38,'02d_AI_Accelerator_Power'!$C$2:$C$653,B38,'02d_AI_Accelerator_Power'!$D$2:$D$653,C38,'02d_AI_Accelerator_Power'!$F$2:$F$653,"MTIA")/I38,0)</x:f>
        <x:v>0</x:v>
      </x:c>
      <x:c r="O38" s="6" t="n">
        <x:f>IF(I38&gt;0,SUMIFS('02d_AI_Accelerator_Power'!$J$2:$J$653,'02d_AI_Accelerator_Power'!$B$2:$B$653,A38,'02d_AI_Accelerator_Power'!$C$2:$C$653,B38,'02d_AI_Accelerator_Power'!$D$2:$D$653,C38,'02d_AI_Accelerator_Power'!$F$2:$F$653,"Other / unknown accelerator")/I38,0)</x:f>
        <x:v>0</x:v>
      </x:c>
      <x:c r="P3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38" s="3" t="inlineStr">
        <x:is>
          <x:t xml:space="preserve">csp_contract_share_x_csp_accelerator_mix</x:t>
        </x:is>
      </x:c>
      <x:c r="R38" s="3" t="inlineStr">
        <x:is>
          <x:t xml:space="preserve">Edit 02a CSP contract allocation, 02b CSP accelerator mix, or 02x accelerator catalog; 03_Calculation reads D:G from this sheet.</x:t>
        </x:is>
      </x:c>
    </x:row>
    <x:row r="39">
      <x:c r="A39" s="3" t="inlineStr">
        <x:is>
          <x:t xml:space="preserve">Bear</x:t>
        </x:is>
      </x:c>
      <x:c r="B39" s="3" t="inlineStr">
        <x:is>
          <x:t xml:space="preserve">Alibaba</x:t>
        </x:is>
      </x:c>
      <x:c r="C39" s="3" t="n">
        <x:v>2028</x:v>
      </x:c>
      <x:c r="D39" s="6" t="n">
        <x:f>IF(I39&gt;0,SUMIFS('02d_AI_Accelerator_Power'!$J$2:$J$653,'02d_AI_Accelerator_Power'!$B$2:$B$653,A39,'02d_AI_Accelerator_Power'!$C$2:$C$653,B39,'02d_AI_Accelerator_Power'!$D$2:$D$653,C39,'02d_AI_Accelerator_Power'!$G$2:$G$653,"h200_reference")/I39,1.0)</x:f>
        <x:v>1</x:v>
      </x:c>
      <x:c r="E39" s="6" t="n">
        <x:f>IF(I39&gt;0,SUMIFS('02d_AI_Accelerator_Power'!$J$2:$J$653,'02d_AI_Accelerator_Power'!$B$2:$B$653,A39,'02d_AI_Accelerator_Power'!$C$2:$C$653,B39,'02d_AI_Accelerator_Power'!$D$2:$D$653,C39,'02d_AI_Accelerator_Power'!$G$2:$G$653,"b200_reference")/I39,0.0)</x:f>
        <x:v>0</x:v>
      </x:c>
      <x:c r="F39" s="6" t="n">
        <x:f>IF(I39&gt;0,SUMIFS('02d_AI_Accelerator_Power'!$J$2:$J$653,'02d_AI_Accelerator_Power'!$B$2:$B$653,A39,'02d_AI_Accelerator_Power'!$C$2:$C$653,B39,'02d_AI_Accelerator_Power'!$D$2:$D$653,C39,'02d_AI_Accelerator_Power'!$G$2:$G$653,"gb200_reference")/I39,0.0)</x:f>
        <x:v>0</x:v>
      </x:c>
      <x:c r="G39" s="6" t="n">
        <x:f>IF(I39&gt;0,SUMIFS('02d_AI_Accelerator_Power'!$J$2:$J$653,'02d_AI_Accelerator_Power'!$B$2:$B$653,A39,'02d_AI_Accelerator_Power'!$C$2:$C$653,B39,'02d_AI_Accelerator_Power'!$D$2:$D$653,C39,'02d_AI_Accelerator_Power'!$G$2:$G$653,"purpose_or_unbenchmarked")/I39,0.0)</x:f>
        <x:v>0</x:v>
      </x:c>
      <x:c r="H39" s="6" t="n">
        <x:f>SUM(D39:G39)</x:f>
        <x:v>1</x:v>
      </x:c>
      <x:c r="I39" s="28" t="n">
        <x:f>SUMIFS('02d_AI_Accelerator_Power'!$J$2:$J$653,'02d_AI_Accelerator_Power'!$B$2:$B$653,A39,'02d_AI_Accelerator_Power'!$C$2:$C$653,B39,'02d_AI_Accelerator_Power'!$D$2:$D$653,C39)</x:f>
        <x:v>689.8653625209755</x:v>
      </x:c>
      <x:c r="J39" s="6" t="n">
        <x:f>IF(I39&gt;0,SUMIFS('02d_AI_Accelerator_Power'!$J$2:$J$653,'02d_AI_Accelerator_Power'!$B$2:$B$653,A39,'02d_AI_Accelerator_Power'!$C$2:$C$653,B39,'02d_AI_Accelerator_Power'!$D$2:$D$653,C39,'02d_AI_Accelerator_Power'!$F$2:$F$653,"R200/R300 future")/I39,0)</x:f>
        <x:v>0</x:v>
      </x:c>
      <x:c r="K39" s="6" t="n">
        <x:f>IF(I39&gt;0,SUMIFS('02d_AI_Accelerator_Power'!$J$2:$J$653,'02d_AI_Accelerator_Power'!$B$2:$B$653,A39,'02d_AI_Accelerator_Power'!$C$2:$C$653,B39,'02d_AI_Accelerator_Power'!$D$2:$D$653,C39,'02d_AI_Accelerator_Power'!$F$2:$F$653,"TPU")/I39,0)</x:f>
        <x:v>0</x:v>
      </x:c>
      <x:c r="L39" s="6" t="n">
        <x:f>IF(I39&gt;0,SUMIFS('02d_AI_Accelerator_Power'!$J$2:$J$653,'02d_AI_Accelerator_Power'!$B$2:$B$653,A39,'02d_AI_Accelerator_Power'!$C$2:$C$653,B39,'02d_AI_Accelerator_Power'!$D$2:$D$653,C39,'02d_AI_Accelerator_Power'!$F$2:$F$653,"Trainium")/I39,0)</x:f>
        <x:v>0</x:v>
      </x:c>
      <x:c r="M39" s="6" t="n">
        <x:f>IF(I39&gt;0,SUMIFS('02d_AI_Accelerator_Power'!$J$2:$J$653,'02d_AI_Accelerator_Power'!$B$2:$B$653,A39,'02d_AI_Accelerator_Power'!$C$2:$C$653,B39,'02d_AI_Accelerator_Power'!$D$2:$D$653,C39,'02d_AI_Accelerator_Power'!$F$2:$F$653,"Maia")/I39,0)</x:f>
        <x:v>0</x:v>
      </x:c>
      <x:c r="N39" s="6" t="n">
        <x:f>IF(I39&gt;0,SUMIFS('02d_AI_Accelerator_Power'!$J$2:$J$653,'02d_AI_Accelerator_Power'!$B$2:$B$653,A39,'02d_AI_Accelerator_Power'!$C$2:$C$653,B39,'02d_AI_Accelerator_Power'!$D$2:$D$653,C39,'02d_AI_Accelerator_Power'!$F$2:$F$653,"MTIA")/I39,0)</x:f>
        <x:v>0</x:v>
      </x:c>
      <x:c r="O39" s="6" t="n">
        <x:f>IF(I39&gt;0,SUMIFS('02d_AI_Accelerator_Power'!$J$2:$J$653,'02d_AI_Accelerator_Power'!$B$2:$B$653,A39,'02d_AI_Accelerator_Power'!$C$2:$C$653,B39,'02d_AI_Accelerator_Power'!$D$2:$D$653,C39,'02d_AI_Accelerator_Power'!$F$2:$F$653,"Other / unknown accelerator")/I39,0)</x:f>
        <x:v>0</x:v>
      </x:c>
      <x:c r="P3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39" s="3" t="inlineStr">
        <x:is>
          <x:t xml:space="preserve">csp_contract_share_x_csp_accelerator_mix</x:t>
        </x:is>
      </x:c>
      <x:c r="R39" s="3" t="inlineStr">
        <x:is>
          <x:t xml:space="preserve">Edit 02a CSP contract allocation, 02b CSP accelerator mix, or 02x accelerator catalog; 03_Calculation reads D:G from this sheet.</x:t>
        </x:is>
      </x:c>
    </x:row>
    <x:row r="40">
      <x:c r="A40" s="3" t="inlineStr">
        <x:is>
          <x:t xml:space="preserve">Bear</x:t>
        </x:is>
      </x:c>
      <x:c r="B40" s="3" t="inlineStr">
        <x:is>
          <x:t xml:space="preserve">Alibaba</x:t>
        </x:is>
      </x:c>
      <x:c r="C40" s="3" t="n">
        <x:v>2029</x:v>
      </x:c>
      <x:c r="D40" s="6" t="n">
        <x:f>IF(I40&gt;0,SUMIFS('02d_AI_Accelerator_Power'!$J$2:$J$653,'02d_AI_Accelerator_Power'!$B$2:$B$653,A40,'02d_AI_Accelerator_Power'!$C$2:$C$653,B40,'02d_AI_Accelerator_Power'!$D$2:$D$653,C40,'02d_AI_Accelerator_Power'!$G$2:$G$653,"h200_reference")/I40,1.0)</x:f>
        <x:v>1</x:v>
      </x:c>
      <x:c r="E40" s="6" t="n">
        <x:f>IF(I40&gt;0,SUMIFS('02d_AI_Accelerator_Power'!$J$2:$J$653,'02d_AI_Accelerator_Power'!$B$2:$B$653,A40,'02d_AI_Accelerator_Power'!$C$2:$C$653,B40,'02d_AI_Accelerator_Power'!$D$2:$D$653,C40,'02d_AI_Accelerator_Power'!$G$2:$G$653,"b200_reference")/I40,0.0)</x:f>
        <x:v>0</x:v>
      </x:c>
      <x:c r="F40" s="6" t="n">
        <x:f>IF(I40&gt;0,SUMIFS('02d_AI_Accelerator_Power'!$J$2:$J$653,'02d_AI_Accelerator_Power'!$B$2:$B$653,A40,'02d_AI_Accelerator_Power'!$C$2:$C$653,B40,'02d_AI_Accelerator_Power'!$D$2:$D$653,C40,'02d_AI_Accelerator_Power'!$G$2:$G$653,"gb200_reference")/I40,0.0)</x:f>
        <x:v>0</x:v>
      </x:c>
      <x:c r="G40" s="6" t="n">
        <x:f>IF(I40&gt;0,SUMIFS('02d_AI_Accelerator_Power'!$J$2:$J$653,'02d_AI_Accelerator_Power'!$B$2:$B$653,A40,'02d_AI_Accelerator_Power'!$C$2:$C$653,B40,'02d_AI_Accelerator_Power'!$D$2:$D$653,C40,'02d_AI_Accelerator_Power'!$G$2:$G$653,"purpose_or_unbenchmarked")/I40,0.0)</x:f>
        <x:v>0</x:v>
      </x:c>
      <x:c r="H40" s="6" t="n">
        <x:f>SUM(D40:G40)</x:f>
        <x:v>1</x:v>
      </x:c>
      <x:c r="I40" s="28" t="n">
        <x:f>SUMIFS('02d_AI_Accelerator_Power'!$J$2:$J$653,'02d_AI_Accelerator_Power'!$B$2:$B$653,A40,'02d_AI_Accelerator_Power'!$C$2:$C$653,B40,'02d_AI_Accelerator_Power'!$D$2:$D$653,C40)</x:f>
        <x:v>962.6263477258537</x:v>
      </x:c>
      <x:c r="J40" s="6" t="n">
        <x:f>IF(I40&gt;0,SUMIFS('02d_AI_Accelerator_Power'!$J$2:$J$653,'02d_AI_Accelerator_Power'!$B$2:$B$653,A40,'02d_AI_Accelerator_Power'!$C$2:$C$653,B40,'02d_AI_Accelerator_Power'!$D$2:$D$653,C40,'02d_AI_Accelerator_Power'!$F$2:$F$653,"R200/R300 future")/I40,0)</x:f>
        <x:v>0</x:v>
      </x:c>
      <x:c r="K40" s="6" t="n">
        <x:f>IF(I40&gt;0,SUMIFS('02d_AI_Accelerator_Power'!$J$2:$J$653,'02d_AI_Accelerator_Power'!$B$2:$B$653,A40,'02d_AI_Accelerator_Power'!$C$2:$C$653,B40,'02d_AI_Accelerator_Power'!$D$2:$D$653,C40,'02d_AI_Accelerator_Power'!$F$2:$F$653,"TPU")/I40,0)</x:f>
        <x:v>0</x:v>
      </x:c>
      <x:c r="L40" s="6" t="n">
        <x:f>IF(I40&gt;0,SUMIFS('02d_AI_Accelerator_Power'!$J$2:$J$653,'02d_AI_Accelerator_Power'!$B$2:$B$653,A40,'02d_AI_Accelerator_Power'!$C$2:$C$653,B40,'02d_AI_Accelerator_Power'!$D$2:$D$653,C40,'02d_AI_Accelerator_Power'!$F$2:$F$653,"Trainium")/I40,0)</x:f>
        <x:v>0</x:v>
      </x:c>
      <x:c r="M40" s="6" t="n">
        <x:f>IF(I40&gt;0,SUMIFS('02d_AI_Accelerator_Power'!$J$2:$J$653,'02d_AI_Accelerator_Power'!$B$2:$B$653,A40,'02d_AI_Accelerator_Power'!$C$2:$C$653,B40,'02d_AI_Accelerator_Power'!$D$2:$D$653,C40,'02d_AI_Accelerator_Power'!$F$2:$F$653,"Maia")/I40,0)</x:f>
        <x:v>0</x:v>
      </x:c>
      <x:c r="N40" s="6" t="n">
        <x:f>IF(I40&gt;0,SUMIFS('02d_AI_Accelerator_Power'!$J$2:$J$653,'02d_AI_Accelerator_Power'!$B$2:$B$653,A40,'02d_AI_Accelerator_Power'!$C$2:$C$653,B40,'02d_AI_Accelerator_Power'!$D$2:$D$653,C40,'02d_AI_Accelerator_Power'!$F$2:$F$653,"MTIA")/I40,0)</x:f>
        <x:v>0</x:v>
      </x:c>
      <x:c r="O40" s="6" t="n">
        <x:f>IF(I40&gt;0,SUMIFS('02d_AI_Accelerator_Power'!$J$2:$J$653,'02d_AI_Accelerator_Power'!$B$2:$B$653,A40,'02d_AI_Accelerator_Power'!$C$2:$C$653,B40,'02d_AI_Accelerator_Power'!$D$2:$D$653,C40,'02d_AI_Accelerator_Power'!$F$2:$F$653,"Other / unknown accelerator")/I40,0)</x:f>
        <x:v>0</x:v>
      </x:c>
      <x:c r="P4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40" s="3" t="inlineStr">
        <x:is>
          <x:t xml:space="preserve">csp_contract_share_x_csp_accelerator_mix</x:t>
        </x:is>
      </x:c>
      <x:c r="R40" s="3" t="inlineStr">
        <x:is>
          <x:t xml:space="preserve">Edit 02a CSP contract allocation, 02b CSP accelerator mix, or 02x accelerator catalog; 03_Calculation reads D:G from this sheet.</x:t>
        </x:is>
      </x:c>
    </x:row>
    <x:row r="41">
      <x:c r="A41" s="3" t="inlineStr">
        <x:is>
          <x:t xml:space="preserve">Bear</x:t>
        </x:is>
      </x:c>
      <x:c r="B41" s="3" t="inlineStr">
        <x:is>
          <x:t xml:space="preserve">Alibaba</x:t>
        </x:is>
      </x:c>
      <x:c r="C41" s="3" t="n">
        <x:v>2030</x:v>
      </x:c>
      <x:c r="D41" s="6" t="n">
        <x:f>IF(I41&gt;0,SUMIFS('02d_AI_Accelerator_Power'!$J$2:$J$653,'02d_AI_Accelerator_Power'!$B$2:$B$653,A41,'02d_AI_Accelerator_Power'!$C$2:$C$653,B41,'02d_AI_Accelerator_Power'!$D$2:$D$653,C41,'02d_AI_Accelerator_Power'!$G$2:$G$653,"h200_reference")/I41,1.0)</x:f>
        <x:v>1</x:v>
      </x:c>
      <x:c r="E41" s="6" t="n">
        <x:f>IF(I41&gt;0,SUMIFS('02d_AI_Accelerator_Power'!$J$2:$J$653,'02d_AI_Accelerator_Power'!$B$2:$B$653,A41,'02d_AI_Accelerator_Power'!$C$2:$C$653,B41,'02d_AI_Accelerator_Power'!$D$2:$D$653,C41,'02d_AI_Accelerator_Power'!$G$2:$G$653,"b200_reference")/I41,0.0)</x:f>
        <x:v>0</x:v>
      </x:c>
      <x:c r="F41" s="6" t="n">
        <x:f>IF(I41&gt;0,SUMIFS('02d_AI_Accelerator_Power'!$J$2:$J$653,'02d_AI_Accelerator_Power'!$B$2:$B$653,A41,'02d_AI_Accelerator_Power'!$C$2:$C$653,B41,'02d_AI_Accelerator_Power'!$D$2:$D$653,C41,'02d_AI_Accelerator_Power'!$G$2:$G$653,"gb200_reference")/I41,0.0)</x:f>
        <x:v>0</x:v>
      </x:c>
      <x:c r="G41" s="6" t="n">
        <x:f>IF(I41&gt;0,SUMIFS('02d_AI_Accelerator_Power'!$J$2:$J$653,'02d_AI_Accelerator_Power'!$B$2:$B$653,A41,'02d_AI_Accelerator_Power'!$C$2:$C$653,B41,'02d_AI_Accelerator_Power'!$D$2:$D$653,C41,'02d_AI_Accelerator_Power'!$G$2:$G$653,"purpose_or_unbenchmarked")/I41,0.0)</x:f>
        <x:v>0</x:v>
      </x:c>
      <x:c r="H41" s="6" t="n">
        <x:f>SUM(D41:G41)</x:f>
        <x:v>1</x:v>
      </x:c>
      <x:c r="I41" s="28" t="n">
        <x:f>SUMIFS('02d_AI_Accelerator_Power'!$J$2:$J$653,'02d_AI_Accelerator_Power'!$B$2:$B$653,A41,'02d_AI_Accelerator_Power'!$C$2:$C$653,B41,'02d_AI_Accelerator_Power'!$D$2:$D$653,C41)</x:f>
        <x:v>1254.3999999999996</x:v>
      </x:c>
      <x:c r="J41" s="6" t="n">
        <x:f>IF(I41&gt;0,SUMIFS('02d_AI_Accelerator_Power'!$J$2:$J$653,'02d_AI_Accelerator_Power'!$B$2:$B$653,A41,'02d_AI_Accelerator_Power'!$C$2:$C$653,B41,'02d_AI_Accelerator_Power'!$D$2:$D$653,C41,'02d_AI_Accelerator_Power'!$F$2:$F$653,"R200/R300 future")/I41,0)</x:f>
        <x:v>0</x:v>
      </x:c>
      <x:c r="K41" s="6" t="n">
        <x:f>IF(I41&gt;0,SUMIFS('02d_AI_Accelerator_Power'!$J$2:$J$653,'02d_AI_Accelerator_Power'!$B$2:$B$653,A41,'02d_AI_Accelerator_Power'!$C$2:$C$653,B41,'02d_AI_Accelerator_Power'!$D$2:$D$653,C41,'02d_AI_Accelerator_Power'!$F$2:$F$653,"TPU")/I41,0)</x:f>
        <x:v>0</x:v>
      </x:c>
      <x:c r="L41" s="6" t="n">
        <x:f>IF(I41&gt;0,SUMIFS('02d_AI_Accelerator_Power'!$J$2:$J$653,'02d_AI_Accelerator_Power'!$B$2:$B$653,A41,'02d_AI_Accelerator_Power'!$C$2:$C$653,B41,'02d_AI_Accelerator_Power'!$D$2:$D$653,C41,'02d_AI_Accelerator_Power'!$F$2:$F$653,"Trainium")/I41,0)</x:f>
        <x:v>0</x:v>
      </x:c>
      <x:c r="M41" s="6" t="n">
        <x:f>IF(I41&gt;0,SUMIFS('02d_AI_Accelerator_Power'!$J$2:$J$653,'02d_AI_Accelerator_Power'!$B$2:$B$653,A41,'02d_AI_Accelerator_Power'!$C$2:$C$653,B41,'02d_AI_Accelerator_Power'!$D$2:$D$653,C41,'02d_AI_Accelerator_Power'!$F$2:$F$653,"Maia")/I41,0)</x:f>
        <x:v>0</x:v>
      </x:c>
      <x:c r="N41" s="6" t="n">
        <x:f>IF(I41&gt;0,SUMIFS('02d_AI_Accelerator_Power'!$J$2:$J$653,'02d_AI_Accelerator_Power'!$B$2:$B$653,A41,'02d_AI_Accelerator_Power'!$C$2:$C$653,B41,'02d_AI_Accelerator_Power'!$D$2:$D$653,C41,'02d_AI_Accelerator_Power'!$F$2:$F$653,"MTIA")/I41,0)</x:f>
        <x:v>0</x:v>
      </x:c>
      <x:c r="O41" s="6" t="n">
        <x:f>IF(I41&gt;0,SUMIFS('02d_AI_Accelerator_Power'!$J$2:$J$653,'02d_AI_Accelerator_Power'!$B$2:$B$653,A41,'02d_AI_Accelerator_Power'!$C$2:$C$653,B41,'02d_AI_Accelerator_Power'!$D$2:$D$653,C41,'02d_AI_Accelerator_Power'!$F$2:$F$653,"Other / unknown accelerator")/I41,0)</x:f>
        <x:v>0</x:v>
      </x:c>
      <x:c r="P4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41" s="3" t="inlineStr">
        <x:is>
          <x:t xml:space="preserve">csp_contract_share_x_csp_accelerator_mix</x:t>
        </x:is>
      </x:c>
      <x:c r="R41" s="3" t="inlineStr">
        <x:is>
          <x:t xml:space="preserve">Edit 02a CSP contract allocation, 02b CSP accelerator mix, or 02x accelerator catalog; 03_Calculation reads D:G from this sheet.</x:t>
        </x:is>
      </x:c>
    </x:row>
    <x:row r="42">
      <x:c r="A42" s="3" t="inlineStr">
        <x:is>
          <x:t xml:space="preserve">Bear</x:t>
        </x:is>
      </x:c>
      <x:c r="B42" s="3" t="inlineStr">
        <x:is>
          <x:t xml:space="preserve">Tencent</x:t>
        </x:is>
      </x:c>
      <x:c r="C42" s="3" t="n">
        <x:v>2026</x:v>
      </x:c>
      <x:c r="D42" s="6" t="n">
        <x:f>IF(I42&gt;0,SUMIFS('02d_AI_Accelerator_Power'!$J$2:$J$653,'02d_AI_Accelerator_Power'!$B$2:$B$653,A42,'02d_AI_Accelerator_Power'!$C$2:$C$653,B42,'02d_AI_Accelerator_Power'!$D$2:$D$653,C42,'02d_AI_Accelerator_Power'!$G$2:$G$653,"h200_reference")/I42,0.55)</x:f>
        <x:v>0.5499999999999999</x:v>
      </x:c>
      <x:c r="E42" s="6" t="n">
        <x:f>IF(I42&gt;0,SUMIFS('02d_AI_Accelerator_Power'!$J$2:$J$653,'02d_AI_Accelerator_Power'!$B$2:$B$653,A42,'02d_AI_Accelerator_Power'!$C$2:$C$653,B42,'02d_AI_Accelerator_Power'!$D$2:$D$653,C42,'02d_AI_Accelerator_Power'!$G$2:$G$653,"b200_reference")/I42,0.4)</x:f>
        <x:v>0.3999999999999999</x:v>
      </x:c>
      <x:c r="F42" s="6" t="n">
        <x:f>IF(I42&gt;0,SUMIFS('02d_AI_Accelerator_Power'!$J$2:$J$653,'02d_AI_Accelerator_Power'!$B$2:$B$653,A42,'02d_AI_Accelerator_Power'!$C$2:$C$653,B42,'02d_AI_Accelerator_Power'!$D$2:$D$653,C42,'02d_AI_Accelerator_Power'!$G$2:$G$653,"gb200_reference")/I42,0.05)</x:f>
        <x:v>0.04999999999999999</x:v>
      </x:c>
      <x:c r="G42" s="6" t="n">
        <x:f>IF(I42&gt;0,SUMIFS('02d_AI_Accelerator_Power'!$J$2:$J$653,'02d_AI_Accelerator_Power'!$B$2:$B$653,A42,'02d_AI_Accelerator_Power'!$C$2:$C$653,B42,'02d_AI_Accelerator_Power'!$D$2:$D$653,C42,'02d_AI_Accelerator_Power'!$G$2:$G$653,"purpose_or_unbenchmarked")/I42,0.0)</x:f>
        <x:v>0</x:v>
      </x:c>
      <x:c r="H42" s="6" t="n">
        <x:f>SUM(D42:G42)</x:f>
        <x:v>0.9999999999999998</x:v>
      </x:c>
      <x:c r="I42" s="28" t="n">
        <x:f>SUMIFS('02d_AI_Accelerator_Power'!$J$2:$J$653,'02d_AI_Accelerator_Power'!$B$2:$B$653,A42,'02d_AI_Accelerator_Power'!$C$2:$C$653,B42,'02d_AI_Accelerator_Power'!$D$2:$D$653,C42)</x:f>
        <x:v>143.82439024390249</x:v>
      </x:c>
      <x:c r="J42" s="6" t="n">
        <x:f>IF(I42&gt;0,SUMIFS('02d_AI_Accelerator_Power'!$J$2:$J$653,'02d_AI_Accelerator_Power'!$B$2:$B$653,A42,'02d_AI_Accelerator_Power'!$C$2:$C$653,B42,'02d_AI_Accelerator_Power'!$D$2:$D$653,C42,'02d_AI_Accelerator_Power'!$F$2:$F$653,"R200/R300 future")/I42,0)</x:f>
        <x:v>0</x:v>
      </x:c>
      <x:c r="K42" s="6" t="n">
        <x:f>IF(I42&gt;0,SUMIFS('02d_AI_Accelerator_Power'!$J$2:$J$653,'02d_AI_Accelerator_Power'!$B$2:$B$653,A42,'02d_AI_Accelerator_Power'!$C$2:$C$653,B42,'02d_AI_Accelerator_Power'!$D$2:$D$653,C42,'02d_AI_Accelerator_Power'!$F$2:$F$653,"TPU")/I42,0)</x:f>
        <x:v>0</x:v>
      </x:c>
      <x:c r="L42" s="6" t="n">
        <x:f>IF(I42&gt;0,SUMIFS('02d_AI_Accelerator_Power'!$J$2:$J$653,'02d_AI_Accelerator_Power'!$B$2:$B$653,A42,'02d_AI_Accelerator_Power'!$C$2:$C$653,B42,'02d_AI_Accelerator_Power'!$D$2:$D$653,C42,'02d_AI_Accelerator_Power'!$F$2:$F$653,"Trainium")/I42,0)</x:f>
        <x:v>0</x:v>
      </x:c>
      <x:c r="M42" s="6" t="n">
        <x:f>IF(I42&gt;0,SUMIFS('02d_AI_Accelerator_Power'!$J$2:$J$653,'02d_AI_Accelerator_Power'!$B$2:$B$653,A42,'02d_AI_Accelerator_Power'!$C$2:$C$653,B42,'02d_AI_Accelerator_Power'!$D$2:$D$653,C42,'02d_AI_Accelerator_Power'!$F$2:$F$653,"Maia")/I42,0)</x:f>
        <x:v>0</x:v>
      </x:c>
      <x:c r="N42" s="6" t="n">
        <x:f>IF(I42&gt;0,SUMIFS('02d_AI_Accelerator_Power'!$J$2:$J$653,'02d_AI_Accelerator_Power'!$B$2:$B$653,A42,'02d_AI_Accelerator_Power'!$C$2:$C$653,B42,'02d_AI_Accelerator_Power'!$D$2:$D$653,C42,'02d_AI_Accelerator_Power'!$F$2:$F$653,"MTIA")/I42,0)</x:f>
        <x:v>0</x:v>
      </x:c>
      <x:c r="O42" s="6" t="n">
        <x:f>IF(I42&gt;0,SUMIFS('02d_AI_Accelerator_Power'!$J$2:$J$653,'02d_AI_Accelerator_Power'!$B$2:$B$653,A42,'02d_AI_Accelerator_Power'!$C$2:$C$653,B42,'02d_AI_Accelerator_Power'!$D$2:$D$653,C42,'02d_AI_Accelerator_Power'!$F$2:$F$653,"Other / unknown accelerator")/I42,0)</x:f>
        <x:v>0</x:v>
      </x:c>
      <x:c r="P4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42" s="3" t="inlineStr">
        <x:is>
          <x:t xml:space="preserve">csp_contract_share_x_csp_accelerator_mix</x:t>
        </x:is>
      </x:c>
      <x:c r="R42" s="3" t="inlineStr">
        <x:is>
          <x:t xml:space="preserve">Edit 02a CSP contract allocation, 02b CSP accelerator mix, or 02x accelerator catalog; 03_Calculation reads D:G from this sheet.</x:t>
        </x:is>
      </x:c>
    </x:row>
    <x:row r="43">
      <x:c r="A43" s="3" t="inlineStr">
        <x:is>
          <x:t xml:space="preserve">Bear</x:t>
        </x:is>
      </x:c>
      <x:c r="B43" s="3" t="inlineStr">
        <x:is>
          <x:t xml:space="preserve">Tencent</x:t>
        </x:is>
      </x:c>
      <x:c r="C43" s="3" t="n">
        <x:v>2027</x:v>
      </x:c>
      <x:c r="D43" s="6" t="n">
        <x:f>IF(I43&gt;0,SUMIFS('02d_AI_Accelerator_Power'!$J$2:$J$653,'02d_AI_Accelerator_Power'!$B$2:$B$653,A43,'02d_AI_Accelerator_Power'!$C$2:$C$653,B43,'02d_AI_Accelerator_Power'!$D$2:$D$653,C43,'02d_AI_Accelerator_Power'!$G$2:$G$653,"h200_reference")/I43,0.438)</x:f>
        <x:v>0.438</x:v>
      </x:c>
      <x:c r="E43" s="6" t="n">
        <x:f>IF(I43&gt;0,SUMIFS('02d_AI_Accelerator_Power'!$J$2:$J$653,'02d_AI_Accelerator_Power'!$B$2:$B$653,A43,'02d_AI_Accelerator_Power'!$C$2:$C$653,B43,'02d_AI_Accelerator_Power'!$D$2:$D$653,C43,'02d_AI_Accelerator_Power'!$G$2:$G$653,"b200_reference")/I43,0.388)</x:f>
        <x:v>0.388</x:v>
      </x:c>
      <x:c r="F43" s="6" t="n">
        <x:f>IF(I43&gt;0,SUMIFS('02d_AI_Accelerator_Power'!$J$2:$J$653,'02d_AI_Accelerator_Power'!$B$2:$B$653,A43,'02d_AI_Accelerator_Power'!$C$2:$C$653,B43,'02d_AI_Accelerator_Power'!$D$2:$D$653,C43,'02d_AI_Accelerator_Power'!$G$2:$G$653,"gb200_reference")/I43,0.174)</x:f>
        <x:v>0.174</x:v>
      </x:c>
      <x:c r="G43" s="6" t="n">
        <x:f>IF(I43&gt;0,SUMIFS('02d_AI_Accelerator_Power'!$J$2:$J$653,'02d_AI_Accelerator_Power'!$B$2:$B$653,A43,'02d_AI_Accelerator_Power'!$C$2:$C$653,B43,'02d_AI_Accelerator_Power'!$D$2:$D$653,C43,'02d_AI_Accelerator_Power'!$G$2:$G$653,"purpose_or_unbenchmarked")/I43,0.0)</x:f>
        <x:v>0</x:v>
      </x:c>
      <x:c r="H43" s="6" t="n">
        <x:f>SUM(D43:G43)</x:f>
        <x:v>1</x:v>
      </x:c>
      <x:c r="I43" s="28" t="n">
        <x:f>SUMIFS('02d_AI_Accelerator_Power'!$J$2:$J$653,'02d_AI_Accelerator_Power'!$B$2:$B$653,A43,'02d_AI_Accelerator_Power'!$C$2:$C$653,B43,'02d_AI_Accelerator_Power'!$D$2:$D$653,C43)</x:f>
        <x:v>318.32926829268285</x:v>
      </x:c>
      <x:c r="J43" s="6" t="n">
        <x:f>IF(I43&gt;0,SUMIFS('02d_AI_Accelerator_Power'!$J$2:$J$653,'02d_AI_Accelerator_Power'!$B$2:$B$653,A43,'02d_AI_Accelerator_Power'!$C$2:$C$653,B43,'02d_AI_Accelerator_Power'!$D$2:$D$653,C43,'02d_AI_Accelerator_Power'!$F$2:$F$653,"R200/R300 future")/I43,0)</x:f>
        <x:v>0</x:v>
      </x:c>
      <x:c r="K43" s="6" t="n">
        <x:f>IF(I43&gt;0,SUMIFS('02d_AI_Accelerator_Power'!$J$2:$J$653,'02d_AI_Accelerator_Power'!$B$2:$B$653,A43,'02d_AI_Accelerator_Power'!$C$2:$C$653,B43,'02d_AI_Accelerator_Power'!$D$2:$D$653,C43,'02d_AI_Accelerator_Power'!$F$2:$F$653,"TPU")/I43,0)</x:f>
        <x:v>0</x:v>
      </x:c>
      <x:c r="L43" s="6" t="n">
        <x:f>IF(I43&gt;0,SUMIFS('02d_AI_Accelerator_Power'!$J$2:$J$653,'02d_AI_Accelerator_Power'!$B$2:$B$653,A43,'02d_AI_Accelerator_Power'!$C$2:$C$653,B43,'02d_AI_Accelerator_Power'!$D$2:$D$653,C43,'02d_AI_Accelerator_Power'!$F$2:$F$653,"Trainium")/I43,0)</x:f>
        <x:v>0</x:v>
      </x:c>
      <x:c r="M43" s="6" t="n">
        <x:f>IF(I43&gt;0,SUMIFS('02d_AI_Accelerator_Power'!$J$2:$J$653,'02d_AI_Accelerator_Power'!$B$2:$B$653,A43,'02d_AI_Accelerator_Power'!$C$2:$C$653,B43,'02d_AI_Accelerator_Power'!$D$2:$D$653,C43,'02d_AI_Accelerator_Power'!$F$2:$F$653,"Maia")/I43,0)</x:f>
        <x:v>0</x:v>
      </x:c>
      <x:c r="N43" s="6" t="n">
        <x:f>IF(I43&gt;0,SUMIFS('02d_AI_Accelerator_Power'!$J$2:$J$653,'02d_AI_Accelerator_Power'!$B$2:$B$653,A43,'02d_AI_Accelerator_Power'!$C$2:$C$653,B43,'02d_AI_Accelerator_Power'!$D$2:$D$653,C43,'02d_AI_Accelerator_Power'!$F$2:$F$653,"MTIA")/I43,0)</x:f>
        <x:v>0</x:v>
      </x:c>
      <x:c r="O43" s="6" t="n">
        <x:f>IF(I43&gt;0,SUMIFS('02d_AI_Accelerator_Power'!$J$2:$J$653,'02d_AI_Accelerator_Power'!$B$2:$B$653,A43,'02d_AI_Accelerator_Power'!$C$2:$C$653,B43,'02d_AI_Accelerator_Power'!$D$2:$D$653,C43,'02d_AI_Accelerator_Power'!$F$2:$F$653,"Other / unknown accelerator")/I43,0)</x:f>
        <x:v>0</x:v>
      </x:c>
      <x:c r="P4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43" s="3" t="inlineStr">
        <x:is>
          <x:t xml:space="preserve">csp_contract_share_x_csp_accelerator_mix</x:t>
        </x:is>
      </x:c>
      <x:c r="R43" s="3" t="inlineStr">
        <x:is>
          <x:t xml:space="preserve">Edit 02a CSP contract allocation, 02b CSP accelerator mix, or 02x accelerator catalog; 03_Calculation reads D:G from this sheet.</x:t>
        </x:is>
      </x:c>
    </x:row>
    <x:row r="44">
      <x:c r="A44" s="3" t="inlineStr">
        <x:is>
          <x:t xml:space="preserve">Bear</x:t>
        </x:is>
      </x:c>
      <x:c r="B44" s="3" t="inlineStr">
        <x:is>
          <x:t xml:space="preserve">Tencent</x:t>
        </x:is>
      </x:c>
      <x:c r="C44" s="3" t="n">
        <x:v>2028</x:v>
      </x:c>
      <x:c r="D44" s="6" t="n">
        <x:f>IF(I44&gt;0,SUMIFS('02d_AI_Accelerator_Power'!$J$2:$J$653,'02d_AI_Accelerator_Power'!$B$2:$B$653,A44,'02d_AI_Accelerator_Power'!$C$2:$C$653,B44,'02d_AI_Accelerator_Power'!$D$2:$D$653,C44,'02d_AI_Accelerator_Power'!$G$2:$G$653,"h200_reference")/I44,0.325)</x:f>
        <x:v>0.325</x:v>
      </x:c>
      <x:c r="E44" s="6" t="n">
        <x:f>IF(I44&gt;0,SUMIFS('02d_AI_Accelerator_Power'!$J$2:$J$653,'02d_AI_Accelerator_Power'!$B$2:$B$653,A44,'02d_AI_Accelerator_Power'!$C$2:$C$653,B44,'02d_AI_Accelerator_Power'!$D$2:$D$653,C44,'02d_AI_Accelerator_Power'!$G$2:$G$653,"b200_reference")/I44,0.375)</x:f>
        <x:v>0.37500000000000006</x:v>
      </x:c>
      <x:c r="F44" s="6" t="n">
        <x:f>IF(I44&gt;0,SUMIFS('02d_AI_Accelerator_Power'!$J$2:$J$653,'02d_AI_Accelerator_Power'!$B$2:$B$653,A44,'02d_AI_Accelerator_Power'!$C$2:$C$653,B44,'02d_AI_Accelerator_Power'!$D$2:$D$653,C44,'02d_AI_Accelerator_Power'!$G$2:$G$653,"gb200_reference")/I44,0.3)</x:f>
        <x:v>0.3</x:v>
      </x:c>
      <x:c r="G44" s="6" t="n">
        <x:f>IF(I44&gt;0,SUMIFS('02d_AI_Accelerator_Power'!$J$2:$J$653,'02d_AI_Accelerator_Power'!$B$2:$B$653,A44,'02d_AI_Accelerator_Power'!$C$2:$C$653,B44,'02d_AI_Accelerator_Power'!$D$2:$D$653,C44,'02d_AI_Accelerator_Power'!$G$2:$G$653,"purpose_or_unbenchmarked")/I44,0.0)</x:f>
        <x:v>0</x:v>
      </x:c>
      <x:c r="H44" s="6" t="n">
        <x:f>SUM(D44:G44)</x:f>
        <x:v>1</x:v>
      </x:c>
      <x:c r="I44" s="28" t="n">
        <x:f>SUMIFS('02d_AI_Accelerator_Power'!$J$2:$J$653,'02d_AI_Accelerator_Power'!$B$2:$B$653,A44,'02d_AI_Accelerator_Power'!$C$2:$C$653,B44,'02d_AI_Accelerator_Power'!$D$2:$D$653,C44)</x:f>
        <x:v>510.73365520390246</x:v>
      </x:c>
      <x:c r="J44" s="6" t="n">
        <x:f>IF(I44&gt;0,SUMIFS('02d_AI_Accelerator_Power'!$J$2:$J$653,'02d_AI_Accelerator_Power'!$B$2:$B$653,A44,'02d_AI_Accelerator_Power'!$C$2:$C$653,B44,'02d_AI_Accelerator_Power'!$D$2:$D$653,C44,'02d_AI_Accelerator_Power'!$F$2:$F$653,"R200/R300 future")/I44,0)</x:f>
        <x:v>0</x:v>
      </x:c>
      <x:c r="K44" s="6" t="n">
        <x:f>IF(I44&gt;0,SUMIFS('02d_AI_Accelerator_Power'!$J$2:$J$653,'02d_AI_Accelerator_Power'!$B$2:$B$653,A44,'02d_AI_Accelerator_Power'!$C$2:$C$653,B44,'02d_AI_Accelerator_Power'!$D$2:$D$653,C44,'02d_AI_Accelerator_Power'!$F$2:$F$653,"TPU")/I44,0)</x:f>
        <x:v>0</x:v>
      </x:c>
      <x:c r="L44" s="6" t="n">
        <x:f>IF(I44&gt;0,SUMIFS('02d_AI_Accelerator_Power'!$J$2:$J$653,'02d_AI_Accelerator_Power'!$B$2:$B$653,A44,'02d_AI_Accelerator_Power'!$C$2:$C$653,B44,'02d_AI_Accelerator_Power'!$D$2:$D$653,C44,'02d_AI_Accelerator_Power'!$F$2:$F$653,"Trainium")/I44,0)</x:f>
        <x:v>0</x:v>
      </x:c>
      <x:c r="M44" s="6" t="n">
        <x:f>IF(I44&gt;0,SUMIFS('02d_AI_Accelerator_Power'!$J$2:$J$653,'02d_AI_Accelerator_Power'!$B$2:$B$653,A44,'02d_AI_Accelerator_Power'!$C$2:$C$653,B44,'02d_AI_Accelerator_Power'!$D$2:$D$653,C44,'02d_AI_Accelerator_Power'!$F$2:$F$653,"Maia")/I44,0)</x:f>
        <x:v>0</x:v>
      </x:c>
      <x:c r="N44" s="6" t="n">
        <x:f>IF(I44&gt;0,SUMIFS('02d_AI_Accelerator_Power'!$J$2:$J$653,'02d_AI_Accelerator_Power'!$B$2:$B$653,A44,'02d_AI_Accelerator_Power'!$C$2:$C$653,B44,'02d_AI_Accelerator_Power'!$D$2:$D$653,C44,'02d_AI_Accelerator_Power'!$F$2:$F$653,"MTIA")/I44,0)</x:f>
        <x:v>0</x:v>
      </x:c>
      <x:c r="O44" s="6" t="n">
        <x:f>IF(I44&gt;0,SUMIFS('02d_AI_Accelerator_Power'!$J$2:$J$653,'02d_AI_Accelerator_Power'!$B$2:$B$653,A44,'02d_AI_Accelerator_Power'!$C$2:$C$653,B44,'02d_AI_Accelerator_Power'!$D$2:$D$653,C44,'02d_AI_Accelerator_Power'!$F$2:$F$653,"Other / unknown accelerator")/I44,0)</x:f>
        <x:v>0</x:v>
      </x:c>
      <x:c r="P4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44" s="3" t="inlineStr">
        <x:is>
          <x:t xml:space="preserve">csp_contract_share_x_csp_accelerator_mix</x:t>
        </x:is>
      </x:c>
      <x:c r="R44" s="3" t="inlineStr">
        <x:is>
          <x:t xml:space="preserve">Edit 02a CSP contract allocation, 02b CSP accelerator mix, or 02x accelerator catalog; 03_Calculation reads D:G from this sheet.</x:t>
        </x:is>
      </x:c>
    </x:row>
    <x:row r="45">
      <x:c r="A45" s="3" t="inlineStr">
        <x:is>
          <x:t xml:space="preserve">Bear</x:t>
        </x:is>
      </x:c>
      <x:c r="B45" s="3" t="inlineStr">
        <x:is>
          <x:t xml:space="preserve">Tencent</x:t>
        </x:is>
      </x:c>
      <x:c r="C45" s="3" t="n">
        <x:v>2029</x:v>
      </x:c>
      <x:c r="D45" s="6" t="n">
        <x:f>IF(I45&gt;0,SUMIFS('02d_AI_Accelerator_Power'!$J$2:$J$653,'02d_AI_Accelerator_Power'!$B$2:$B$653,A45,'02d_AI_Accelerator_Power'!$C$2:$C$653,B45,'02d_AI_Accelerator_Power'!$D$2:$D$653,C45,'02d_AI_Accelerator_Power'!$G$2:$G$653,"h200_reference")/I45,0.213)</x:f>
        <x:v>0.21299999999999997</x:v>
      </x:c>
      <x:c r="E45" s="6" t="n">
        <x:f>IF(I45&gt;0,SUMIFS('02d_AI_Accelerator_Power'!$J$2:$J$653,'02d_AI_Accelerator_Power'!$B$2:$B$653,A45,'02d_AI_Accelerator_Power'!$C$2:$C$653,B45,'02d_AI_Accelerator_Power'!$D$2:$D$653,C45,'02d_AI_Accelerator_Power'!$G$2:$G$653,"b200_reference")/I45,0.362)</x:f>
        <x:v>0.362</x:v>
      </x:c>
      <x:c r="F45" s="6" t="n">
        <x:f>IF(I45&gt;0,SUMIFS('02d_AI_Accelerator_Power'!$J$2:$J$653,'02d_AI_Accelerator_Power'!$B$2:$B$653,A45,'02d_AI_Accelerator_Power'!$C$2:$C$653,B45,'02d_AI_Accelerator_Power'!$D$2:$D$653,C45,'02d_AI_Accelerator_Power'!$G$2:$G$653,"gb200_reference")/I45,0.425)</x:f>
        <x:v>0.425</x:v>
      </x:c>
      <x:c r="G45" s="6" t="n">
        <x:f>IF(I45&gt;0,SUMIFS('02d_AI_Accelerator_Power'!$J$2:$J$653,'02d_AI_Accelerator_Power'!$B$2:$B$653,A45,'02d_AI_Accelerator_Power'!$C$2:$C$653,B45,'02d_AI_Accelerator_Power'!$D$2:$D$653,C45,'02d_AI_Accelerator_Power'!$G$2:$G$653,"purpose_or_unbenchmarked")/I45,0.0)</x:f>
        <x:v>0</x:v>
      </x:c>
      <x:c r="H45" s="6" t="n">
        <x:f>SUM(D45:G45)</x:f>
        <x:v>1</x:v>
      </x:c>
      <x:c r="I45" s="28" t="n">
        <x:f>SUMIFS('02d_AI_Accelerator_Power'!$J$2:$J$653,'02d_AI_Accelerator_Power'!$B$2:$B$653,A45,'02d_AI_Accelerator_Power'!$C$2:$C$653,B45,'02d_AI_Accelerator_Power'!$D$2:$D$653,C45)</x:f>
        <x:v>718.3912177229269</x:v>
      </x:c>
      <x:c r="J45" s="6" t="n">
        <x:f>IF(I45&gt;0,SUMIFS('02d_AI_Accelerator_Power'!$J$2:$J$653,'02d_AI_Accelerator_Power'!$B$2:$B$653,A45,'02d_AI_Accelerator_Power'!$C$2:$C$653,B45,'02d_AI_Accelerator_Power'!$D$2:$D$653,C45,'02d_AI_Accelerator_Power'!$F$2:$F$653,"R200/R300 future")/I45,0)</x:f>
        <x:v>0</x:v>
      </x:c>
      <x:c r="K45" s="6" t="n">
        <x:f>IF(I45&gt;0,SUMIFS('02d_AI_Accelerator_Power'!$J$2:$J$653,'02d_AI_Accelerator_Power'!$B$2:$B$653,A45,'02d_AI_Accelerator_Power'!$C$2:$C$653,B45,'02d_AI_Accelerator_Power'!$D$2:$D$653,C45,'02d_AI_Accelerator_Power'!$F$2:$F$653,"TPU")/I45,0)</x:f>
        <x:v>0</x:v>
      </x:c>
      <x:c r="L45" s="6" t="n">
        <x:f>IF(I45&gt;0,SUMIFS('02d_AI_Accelerator_Power'!$J$2:$J$653,'02d_AI_Accelerator_Power'!$B$2:$B$653,A45,'02d_AI_Accelerator_Power'!$C$2:$C$653,B45,'02d_AI_Accelerator_Power'!$D$2:$D$653,C45,'02d_AI_Accelerator_Power'!$F$2:$F$653,"Trainium")/I45,0)</x:f>
        <x:v>0</x:v>
      </x:c>
      <x:c r="M45" s="6" t="n">
        <x:f>IF(I45&gt;0,SUMIFS('02d_AI_Accelerator_Power'!$J$2:$J$653,'02d_AI_Accelerator_Power'!$B$2:$B$653,A45,'02d_AI_Accelerator_Power'!$C$2:$C$653,B45,'02d_AI_Accelerator_Power'!$D$2:$D$653,C45,'02d_AI_Accelerator_Power'!$F$2:$F$653,"Maia")/I45,0)</x:f>
        <x:v>0</x:v>
      </x:c>
      <x:c r="N45" s="6" t="n">
        <x:f>IF(I45&gt;0,SUMIFS('02d_AI_Accelerator_Power'!$J$2:$J$653,'02d_AI_Accelerator_Power'!$B$2:$B$653,A45,'02d_AI_Accelerator_Power'!$C$2:$C$653,B45,'02d_AI_Accelerator_Power'!$D$2:$D$653,C45,'02d_AI_Accelerator_Power'!$F$2:$F$653,"MTIA")/I45,0)</x:f>
        <x:v>0</x:v>
      </x:c>
      <x:c r="O45" s="6" t="n">
        <x:f>IF(I45&gt;0,SUMIFS('02d_AI_Accelerator_Power'!$J$2:$J$653,'02d_AI_Accelerator_Power'!$B$2:$B$653,A45,'02d_AI_Accelerator_Power'!$C$2:$C$653,B45,'02d_AI_Accelerator_Power'!$D$2:$D$653,C45,'02d_AI_Accelerator_Power'!$F$2:$F$653,"Other / unknown accelerator")/I45,0)</x:f>
        <x:v>0</x:v>
      </x:c>
      <x:c r="P4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45" s="3" t="inlineStr">
        <x:is>
          <x:t xml:space="preserve">csp_contract_share_x_csp_accelerator_mix</x:t>
        </x:is>
      </x:c>
      <x:c r="R45" s="3" t="inlineStr">
        <x:is>
          <x:t xml:space="preserve">Edit 02a CSP contract allocation, 02b CSP accelerator mix, or 02x accelerator catalog; 03_Calculation reads D:G from this sheet.</x:t>
        </x:is>
      </x:c>
    </x:row>
    <x:row r="46">
      <x:c r="A46" s="3" t="inlineStr">
        <x:is>
          <x:t xml:space="preserve">Bear</x:t>
        </x:is>
      </x:c>
      <x:c r="B46" s="3" t="inlineStr">
        <x:is>
          <x:t xml:space="preserve">Tencent</x:t>
        </x:is>
      </x:c>
      <x:c r="C46" s="3" t="n">
        <x:v>2030</x:v>
      </x:c>
      <x:c r="D46" s="6" t="n">
        <x:f>IF(I46&gt;0,SUMIFS('02d_AI_Accelerator_Power'!$J$2:$J$653,'02d_AI_Accelerator_Power'!$B$2:$B$653,A46,'02d_AI_Accelerator_Power'!$C$2:$C$653,B46,'02d_AI_Accelerator_Power'!$D$2:$D$653,C46,'02d_AI_Accelerator_Power'!$G$2:$G$653,"h200_reference")/I46,0.1)</x:f>
        <x:v>0.09999999999999999</x:v>
      </x:c>
      <x:c r="E46" s="6" t="n">
        <x:f>IF(I46&gt;0,SUMIFS('02d_AI_Accelerator_Power'!$J$2:$J$653,'02d_AI_Accelerator_Power'!$B$2:$B$653,A46,'02d_AI_Accelerator_Power'!$C$2:$C$653,B46,'02d_AI_Accelerator_Power'!$D$2:$D$653,C46,'02d_AI_Accelerator_Power'!$G$2:$G$653,"b200_reference")/I46,0.35)</x:f>
        <x:v>0.3499999999999999</x:v>
      </x:c>
      <x:c r="F46" s="6" t="n">
        <x:f>IF(I46&gt;0,SUMIFS('02d_AI_Accelerator_Power'!$J$2:$J$653,'02d_AI_Accelerator_Power'!$B$2:$B$653,A46,'02d_AI_Accelerator_Power'!$C$2:$C$653,B46,'02d_AI_Accelerator_Power'!$D$2:$D$653,C46,'02d_AI_Accelerator_Power'!$G$2:$G$653,"gb200_reference")/I46,0.55)</x:f>
        <x:v>0.55</x:v>
      </x:c>
      <x:c r="G46" s="6" t="n">
        <x:f>IF(I46&gt;0,SUMIFS('02d_AI_Accelerator_Power'!$J$2:$J$653,'02d_AI_Accelerator_Power'!$B$2:$B$653,A46,'02d_AI_Accelerator_Power'!$C$2:$C$653,B46,'02d_AI_Accelerator_Power'!$D$2:$D$653,C46,'02d_AI_Accelerator_Power'!$G$2:$G$653,"purpose_or_unbenchmarked")/I46,0.0)</x:f>
        <x:v>0</x:v>
      </x:c>
      <x:c r="H46" s="6" t="n">
        <x:f>SUM(D46:G46)</x:f>
        <x:v>1</x:v>
      </x:c>
      <x:c r="I46" s="28" t="n">
        <x:f>SUMIFS('02d_AI_Accelerator_Power'!$J$2:$J$653,'02d_AI_Accelerator_Power'!$B$2:$B$653,A46,'02d_AI_Accelerator_Power'!$C$2:$C$653,B46,'02d_AI_Accelerator_Power'!$D$2:$D$653,C46)</x:f>
        <x:v>940.8000000000001</x:v>
      </x:c>
      <x:c r="J46" s="6" t="n">
        <x:f>IF(I46&gt;0,SUMIFS('02d_AI_Accelerator_Power'!$J$2:$J$653,'02d_AI_Accelerator_Power'!$B$2:$B$653,A46,'02d_AI_Accelerator_Power'!$C$2:$C$653,B46,'02d_AI_Accelerator_Power'!$D$2:$D$653,C46,'02d_AI_Accelerator_Power'!$F$2:$F$653,"R200/R300 future")/I46,0)</x:f>
        <x:v>0</x:v>
      </x:c>
      <x:c r="K46" s="6" t="n">
        <x:f>IF(I46&gt;0,SUMIFS('02d_AI_Accelerator_Power'!$J$2:$J$653,'02d_AI_Accelerator_Power'!$B$2:$B$653,A46,'02d_AI_Accelerator_Power'!$C$2:$C$653,B46,'02d_AI_Accelerator_Power'!$D$2:$D$653,C46,'02d_AI_Accelerator_Power'!$F$2:$F$653,"TPU")/I46,0)</x:f>
        <x:v>0</x:v>
      </x:c>
      <x:c r="L46" s="6" t="n">
        <x:f>IF(I46&gt;0,SUMIFS('02d_AI_Accelerator_Power'!$J$2:$J$653,'02d_AI_Accelerator_Power'!$B$2:$B$653,A46,'02d_AI_Accelerator_Power'!$C$2:$C$653,B46,'02d_AI_Accelerator_Power'!$D$2:$D$653,C46,'02d_AI_Accelerator_Power'!$F$2:$F$653,"Trainium")/I46,0)</x:f>
        <x:v>0</x:v>
      </x:c>
      <x:c r="M46" s="6" t="n">
        <x:f>IF(I46&gt;0,SUMIFS('02d_AI_Accelerator_Power'!$J$2:$J$653,'02d_AI_Accelerator_Power'!$B$2:$B$653,A46,'02d_AI_Accelerator_Power'!$C$2:$C$653,B46,'02d_AI_Accelerator_Power'!$D$2:$D$653,C46,'02d_AI_Accelerator_Power'!$F$2:$F$653,"Maia")/I46,0)</x:f>
        <x:v>0</x:v>
      </x:c>
      <x:c r="N46" s="6" t="n">
        <x:f>IF(I46&gt;0,SUMIFS('02d_AI_Accelerator_Power'!$J$2:$J$653,'02d_AI_Accelerator_Power'!$B$2:$B$653,A46,'02d_AI_Accelerator_Power'!$C$2:$C$653,B46,'02d_AI_Accelerator_Power'!$D$2:$D$653,C46,'02d_AI_Accelerator_Power'!$F$2:$F$653,"MTIA")/I46,0)</x:f>
        <x:v>0</x:v>
      </x:c>
      <x:c r="O46" s="6" t="n">
        <x:f>IF(I46&gt;0,SUMIFS('02d_AI_Accelerator_Power'!$J$2:$J$653,'02d_AI_Accelerator_Power'!$B$2:$B$653,A46,'02d_AI_Accelerator_Power'!$C$2:$C$653,B46,'02d_AI_Accelerator_Power'!$D$2:$D$653,C46,'02d_AI_Accelerator_Power'!$F$2:$F$653,"Other / unknown accelerator")/I46,0)</x:f>
        <x:v>0</x:v>
      </x:c>
      <x:c r="P4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46" s="3" t="inlineStr">
        <x:is>
          <x:t xml:space="preserve">csp_contract_share_x_csp_accelerator_mix</x:t>
        </x:is>
      </x:c>
      <x:c r="R46" s="3" t="inlineStr">
        <x:is>
          <x:t xml:space="preserve">Edit 02a CSP contract allocation, 02b CSP accelerator mix, or 02x accelerator catalog; 03_Calculation reads D:G from this sheet.</x:t>
        </x:is>
      </x:c>
    </x:row>
    <x:row r="47">
      <x:c r="A47" s="3" t="inlineStr">
        <x:is>
          <x:t xml:space="preserve">Base</x:t>
        </x:is>
      </x:c>
      <x:c r="B47" s="3" t="inlineStr">
        <x:is>
          <x:t xml:space="preserve">Microsoft</x:t>
        </x:is>
      </x:c>
      <x:c r="C47" s="3" t="n">
        <x:v>2026</x:v>
      </x:c>
      <x:c r="D47" s="6" t="n">
        <x:f>IF(I47&gt;0,SUMIFS('02d_AI_Accelerator_Power'!$J$2:$J$653,'02d_AI_Accelerator_Power'!$B$2:$B$653,A47,'02d_AI_Accelerator_Power'!$C$2:$C$653,B47,'02d_AI_Accelerator_Power'!$D$2:$D$653,C47,'02d_AI_Accelerator_Power'!$G$2:$G$653,"h200_reference")/I47,0.173278)</x:f>
        <x:v>0.1732784276591858</x:v>
      </x:c>
      <x:c r="E47" s="6" t="n">
        <x:f>IF(I47&gt;0,SUMIFS('02d_AI_Accelerator_Power'!$J$2:$J$653,'02d_AI_Accelerator_Power'!$B$2:$B$653,A47,'02d_AI_Accelerator_Power'!$C$2:$C$653,B47,'02d_AI_Accelerator_Power'!$D$2:$D$653,C47,'02d_AI_Accelerator_Power'!$G$2:$G$653,"b200_reference")/I47,0.826722)</x:f>
        <x:v>0.8267215723408142</x:v>
      </x:c>
      <x:c r="F47" s="6" t="n">
        <x:f>IF(I47&gt;0,SUMIFS('02d_AI_Accelerator_Power'!$J$2:$J$653,'02d_AI_Accelerator_Power'!$B$2:$B$653,A47,'02d_AI_Accelerator_Power'!$C$2:$C$653,B47,'02d_AI_Accelerator_Power'!$D$2:$D$653,C47,'02d_AI_Accelerator_Power'!$G$2:$G$653,"gb200_reference")/I47,0.0)</x:f>
        <x:v>0</x:v>
      </x:c>
      <x:c r="G47" s="6" t="n">
        <x:f>IF(I47&gt;0,SUMIFS('02d_AI_Accelerator_Power'!$J$2:$J$653,'02d_AI_Accelerator_Power'!$B$2:$B$653,A47,'02d_AI_Accelerator_Power'!$C$2:$C$653,B47,'02d_AI_Accelerator_Power'!$D$2:$D$653,C47,'02d_AI_Accelerator_Power'!$G$2:$G$653,"purpose_or_unbenchmarked")/I47,0.0)</x:f>
        <x:v>0</x:v>
      </x:c>
      <x:c r="H47" s="6" t="n">
        <x:f>SUM(D47:G47)</x:f>
        <x:v>1</x:v>
      </x:c>
      <x:c r="I47" s="28" t="n">
        <x:f>SUMIFS('02d_AI_Accelerator_Power'!$J$2:$J$653,'02d_AI_Accelerator_Power'!$B$2:$B$653,A47,'02d_AI_Accelerator_Power'!$C$2:$C$653,B47,'02d_AI_Accelerator_Power'!$D$2:$D$653,C47)</x:f>
        <x:v>709.5000000000001</x:v>
      </x:c>
      <x:c r="J47" s="6" t="n">
        <x:f>IF(I47&gt;0,SUMIFS('02d_AI_Accelerator_Power'!$J$2:$J$653,'02d_AI_Accelerator_Power'!$B$2:$B$653,A47,'02d_AI_Accelerator_Power'!$C$2:$C$653,B47,'02d_AI_Accelerator_Power'!$D$2:$D$653,C47,'02d_AI_Accelerator_Power'!$F$2:$F$653,"R200/R300 future")/I47,0)</x:f>
        <x:v>0</x:v>
      </x:c>
      <x:c r="K47" s="6" t="n">
        <x:f>IF(I47&gt;0,SUMIFS('02d_AI_Accelerator_Power'!$J$2:$J$653,'02d_AI_Accelerator_Power'!$B$2:$B$653,A47,'02d_AI_Accelerator_Power'!$C$2:$C$653,B47,'02d_AI_Accelerator_Power'!$D$2:$D$653,C47,'02d_AI_Accelerator_Power'!$F$2:$F$653,"TPU")/I47,0)</x:f>
        <x:v>0</x:v>
      </x:c>
      <x:c r="L47" s="6" t="n">
        <x:f>IF(I47&gt;0,SUMIFS('02d_AI_Accelerator_Power'!$J$2:$J$653,'02d_AI_Accelerator_Power'!$B$2:$B$653,A47,'02d_AI_Accelerator_Power'!$C$2:$C$653,B47,'02d_AI_Accelerator_Power'!$D$2:$D$653,C47,'02d_AI_Accelerator_Power'!$F$2:$F$653,"Trainium")/I47,0)</x:f>
        <x:v>0</x:v>
      </x:c>
      <x:c r="M47" s="6" t="n">
        <x:f>IF(I47&gt;0,SUMIFS('02d_AI_Accelerator_Power'!$J$2:$J$653,'02d_AI_Accelerator_Power'!$B$2:$B$653,A47,'02d_AI_Accelerator_Power'!$C$2:$C$653,B47,'02d_AI_Accelerator_Power'!$D$2:$D$653,C47,'02d_AI_Accelerator_Power'!$F$2:$F$653,"Maia")/I47,0)</x:f>
        <x:v>0</x:v>
      </x:c>
      <x:c r="N47" s="6" t="n">
        <x:f>IF(I47&gt;0,SUMIFS('02d_AI_Accelerator_Power'!$J$2:$J$653,'02d_AI_Accelerator_Power'!$B$2:$B$653,A47,'02d_AI_Accelerator_Power'!$C$2:$C$653,B47,'02d_AI_Accelerator_Power'!$D$2:$D$653,C47,'02d_AI_Accelerator_Power'!$F$2:$F$653,"MTIA")/I47,0)</x:f>
        <x:v>0</x:v>
      </x:c>
      <x:c r="O47" s="6" t="n">
        <x:f>IF(I47&gt;0,SUMIFS('02d_AI_Accelerator_Power'!$J$2:$J$653,'02d_AI_Accelerator_Power'!$B$2:$B$653,A47,'02d_AI_Accelerator_Power'!$C$2:$C$653,B47,'02d_AI_Accelerator_Power'!$D$2:$D$653,C47,'02d_AI_Accelerator_Power'!$F$2:$F$653,"Other / unknown accelerator")/I47,0)</x:f>
        <x:v>0</x:v>
      </x:c>
      <x:c r="P4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47" s="3" t="inlineStr">
        <x:is>
          <x:t xml:space="preserve">csp_contract_share_x_csp_accelerator_mix</x:t>
        </x:is>
      </x:c>
      <x:c r="R47" s="3" t="inlineStr">
        <x:is>
          <x:t xml:space="preserve">Edit 02a CSP contract allocation, 02b CSP accelerator mix, or 02x accelerator catalog; 03_Calculation reads D:G from this sheet.</x:t>
        </x:is>
      </x:c>
    </x:row>
    <x:row r="48">
      <x:c r="A48" s="3" t="inlineStr">
        <x:is>
          <x:t xml:space="preserve">Base</x:t>
        </x:is>
      </x:c>
      <x:c r="B48" s="3" t="inlineStr">
        <x:is>
          <x:t xml:space="preserve">Microsoft</x:t>
        </x:is>
      </x:c>
      <x:c r="C48" s="3" t="n">
        <x:v>2027</x:v>
      </x:c>
      <x:c r="D48" s="6" t="n">
        <x:f>IF(I48&gt;0,SUMIFS('02d_AI_Accelerator_Power'!$J$2:$J$653,'02d_AI_Accelerator_Power'!$B$2:$B$653,A48,'02d_AI_Accelerator_Power'!$C$2:$C$653,B48,'02d_AI_Accelerator_Power'!$D$2:$D$653,C48,'02d_AI_Accelerator_Power'!$G$2:$G$653,"h200_reference")/I48,0.124979)</x:f>
        <x:v>0.12497854642503453</x:v>
      </x:c>
      <x:c r="E48" s="6" t="n">
        <x:f>IF(I48&gt;0,SUMIFS('02d_AI_Accelerator_Power'!$J$2:$J$653,'02d_AI_Accelerator_Power'!$B$2:$B$653,A48,'02d_AI_Accelerator_Power'!$C$2:$C$653,B48,'02d_AI_Accelerator_Power'!$D$2:$D$653,C48,'02d_AI_Accelerator_Power'!$G$2:$G$653,"b200_reference")/I48,0.875021)</x:f>
        <x:v>0.8750214535749654</x:v>
      </x:c>
      <x:c r="F48" s="6" t="n">
        <x:f>IF(I48&gt;0,SUMIFS('02d_AI_Accelerator_Power'!$J$2:$J$653,'02d_AI_Accelerator_Power'!$B$2:$B$653,A48,'02d_AI_Accelerator_Power'!$C$2:$C$653,B48,'02d_AI_Accelerator_Power'!$D$2:$D$653,C48,'02d_AI_Accelerator_Power'!$G$2:$G$653,"gb200_reference")/I48,0.0)</x:f>
        <x:v>0</x:v>
      </x:c>
      <x:c r="G48" s="6" t="n">
        <x:f>IF(I48&gt;0,SUMIFS('02d_AI_Accelerator_Power'!$J$2:$J$653,'02d_AI_Accelerator_Power'!$B$2:$B$653,A48,'02d_AI_Accelerator_Power'!$C$2:$C$653,B48,'02d_AI_Accelerator_Power'!$D$2:$D$653,C48,'02d_AI_Accelerator_Power'!$G$2:$G$653,"purpose_or_unbenchmarked")/I48,0.0)</x:f>
        <x:v>0</x:v>
      </x:c>
      <x:c r="H48" s="6" t="n">
        <x:f>SUM(D48:G48)</x:f>
        <x:v>1</x:v>
      </x:c>
      <x:c r="I48" s="28" t="n">
        <x:f>SUMIFS('02d_AI_Accelerator_Power'!$J$2:$J$653,'02d_AI_Accelerator_Power'!$B$2:$B$653,A48,'02d_AI_Accelerator_Power'!$C$2:$C$653,B48,'02d_AI_Accelerator_Power'!$D$2:$D$653,C48)</x:f>
        <x:v>1246.999994625</x:v>
      </x:c>
      <x:c r="J48" s="6" t="n">
        <x:f>IF(I48&gt;0,SUMIFS('02d_AI_Accelerator_Power'!$J$2:$J$653,'02d_AI_Accelerator_Power'!$B$2:$B$653,A48,'02d_AI_Accelerator_Power'!$C$2:$C$653,B48,'02d_AI_Accelerator_Power'!$D$2:$D$653,C48,'02d_AI_Accelerator_Power'!$F$2:$F$653,"R200/R300 future")/I48,0)</x:f>
        <x:v>0</x:v>
      </x:c>
      <x:c r="K48" s="6" t="n">
        <x:f>IF(I48&gt;0,SUMIFS('02d_AI_Accelerator_Power'!$J$2:$J$653,'02d_AI_Accelerator_Power'!$B$2:$B$653,A48,'02d_AI_Accelerator_Power'!$C$2:$C$653,B48,'02d_AI_Accelerator_Power'!$D$2:$D$653,C48,'02d_AI_Accelerator_Power'!$F$2:$F$653,"TPU")/I48,0)</x:f>
        <x:v>0</x:v>
      </x:c>
      <x:c r="L48" s="6" t="n">
        <x:f>IF(I48&gt;0,SUMIFS('02d_AI_Accelerator_Power'!$J$2:$J$653,'02d_AI_Accelerator_Power'!$B$2:$B$653,A48,'02d_AI_Accelerator_Power'!$C$2:$C$653,B48,'02d_AI_Accelerator_Power'!$D$2:$D$653,C48,'02d_AI_Accelerator_Power'!$F$2:$F$653,"Trainium")/I48,0)</x:f>
        <x:v>0</x:v>
      </x:c>
      <x:c r="M48" s="6" t="n">
        <x:f>IF(I48&gt;0,SUMIFS('02d_AI_Accelerator_Power'!$J$2:$J$653,'02d_AI_Accelerator_Power'!$B$2:$B$653,A48,'02d_AI_Accelerator_Power'!$C$2:$C$653,B48,'02d_AI_Accelerator_Power'!$D$2:$D$653,C48,'02d_AI_Accelerator_Power'!$F$2:$F$653,"Maia")/I48,0)</x:f>
        <x:v>0</x:v>
      </x:c>
      <x:c r="N48" s="6" t="n">
        <x:f>IF(I48&gt;0,SUMIFS('02d_AI_Accelerator_Power'!$J$2:$J$653,'02d_AI_Accelerator_Power'!$B$2:$B$653,A48,'02d_AI_Accelerator_Power'!$C$2:$C$653,B48,'02d_AI_Accelerator_Power'!$D$2:$D$653,C48,'02d_AI_Accelerator_Power'!$F$2:$F$653,"MTIA")/I48,0)</x:f>
        <x:v>0</x:v>
      </x:c>
      <x:c r="O48" s="6" t="n">
        <x:f>IF(I48&gt;0,SUMIFS('02d_AI_Accelerator_Power'!$J$2:$J$653,'02d_AI_Accelerator_Power'!$B$2:$B$653,A48,'02d_AI_Accelerator_Power'!$C$2:$C$653,B48,'02d_AI_Accelerator_Power'!$D$2:$D$653,C48,'02d_AI_Accelerator_Power'!$F$2:$F$653,"Other / unknown accelerator")/I48,0)</x:f>
        <x:v>0</x:v>
      </x:c>
      <x:c r="P4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48" s="3" t="inlineStr">
        <x:is>
          <x:t xml:space="preserve">csp_contract_share_x_csp_accelerator_mix</x:t>
        </x:is>
      </x:c>
      <x:c r="R48" s="3" t="inlineStr">
        <x:is>
          <x:t xml:space="preserve">Edit 02a CSP contract allocation, 02b CSP accelerator mix, or 02x accelerator catalog; 03_Calculation reads D:G from this sheet.</x:t>
        </x:is>
      </x:c>
    </x:row>
    <x:row r="49">
      <x:c r="A49" s="3" t="inlineStr">
        <x:is>
          <x:t xml:space="preserve">Base</x:t>
        </x:is>
      </x:c>
      <x:c r="B49" s="3" t="inlineStr">
        <x:is>
          <x:t xml:space="preserve">Microsoft</x:t>
        </x:is>
      </x:c>
      <x:c r="C49" s="3" t="n">
        <x:v>2028</x:v>
      </x:c>
      <x:c r="D49" s="6" t="n">
        <x:f>IF(I49&gt;0,SUMIFS('02d_AI_Accelerator_Power'!$J$2:$J$653,'02d_AI_Accelerator_Power'!$B$2:$B$653,A49,'02d_AI_Accelerator_Power'!$C$2:$C$653,B49,'02d_AI_Accelerator_Power'!$D$2:$D$653,C49,'02d_AI_Accelerator_Power'!$G$2:$G$653,"h200_reference")/I49,0.052258)</x:f>
        <x:v>0.05225841956064172</x:v>
      </x:c>
      <x:c r="E49" s="6" t="n">
        <x:f>IF(I49&gt;0,SUMIFS('02d_AI_Accelerator_Power'!$J$2:$J$653,'02d_AI_Accelerator_Power'!$B$2:$B$653,A49,'02d_AI_Accelerator_Power'!$C$2:$C$653,B49,'02d_AI_Accelerator_Power'!$D$2:$D$653,C49,'02d_AI_Accelerator_Power'!$G$2:$G$653,"b200_reference")/I49,0.947742)</x:f>
        <x:v>0.9477415804393583</x:v>
      </x:c>
      <x:c r="F49" s="6" t="n">
        <x:f>IF(I49&gt;0,SUMIFS('02d_AI_Accelerator_Power'!$J$2:$J$653,'02d_AI_Accelerator_Power'!$B$2:$B$653,A49,'02d_AI_Accelerator_Power'!$C$2:$C$653,B49,'02d_AI_Accelerator_Power'!$D$2:$D$653,C49,'02d_AI_Accelerator_Power'!$G$2:$G$653,"gb200_reference")/I49,0.0)</x:f>
        <x:v>0</x:v>
      </x:c>
      <x:c r="G49" s="6" t="n">
        <x:f>IF(I49&gt;0,SUMIFS('02d_AI_Accelerator_Power'!$J$2:$J$653,'02d_AI_Accelerator_Power'!$B$2:$B$653,A49,'02d_AI_Accelerator_Power'!$C$2:$C$653,B49,'02d_AI_Accelerator_Power'!$D$2:$D$653,C49,'02d_AI_Accelerator_Power'!$G$2:$G$653,"purpose_or_unbenchmarked")/I49,0.0)</x:f>
        <x:v>0</x:v>
      </x:c>
      <x:c r="H49" s="6" t="n">
        <x:f>SUM(D49:G49)</x:f>
        <x:v>1</x:v>
      </x:c>
      <x:c r="I49" s="28" t="n">
        <x:f>SUMIFS('02d_AI_Accelerator_Power'!$J$2:$J$653,'02d_AI_Accelerator_Power'!$B$2:$B$653,A49,'02d_AI_Accelerator_Power'!$C$2:$C$653,B49,'02d_AI_Accelerator_Power'!$D$2:$D$653,C49)</x:f>
        <x:v>1863.333347308334</x:v>
      </x:c>
      <x:c r="J49" s="6" t="n">
        <x:f>IF(I49&gt;0,SUMIFS('02d_AI_Accelerator_Power'!$J$2:$J$653,'02d_AI_Accelerator_Power'!$B$2:$B$653,A49,'02d_AI_Accelerator_Power'!$C$2:$C$653,B49,'02d_AI_Accelerator_Power'!$D$2:$D$653,C49,'02d_AI_Accelerator_Power'!$F$2:$F$653,"R200/R300 future")/I49,0)</x:f>
        <x:v>0</x:v>
      </x:c>
      <x:c r="K49" s="6" t="n">
        <x:f>IF(I49&gt;0,SUMIFS('02d_AI_Accelerator_Power'!$J$2:$J$653,'02d_AI_Accelerator_Power'!$B$2:$B$653,A49,'02d_AI_Accelerator_Power'!$C$2:$C$653,B49,'02d_AI_Accelerator_Power'!$D$2:$D$653,C49,'02d_AI_Accelerator_Power'!$F$2:$F$653,"TPU")/I49,0)</x:f>
        <x:v>0</x:v>
      </x:c>
      <x:c r="L49" s="6" t="n">
        <x:f>IF(I49&gt;0,SUMIFS('02d_AI_Accelerator_Power'!$J$2:$J$653,'02d_AI_Accelerator_Power'!$B$2:$B$653,A49,'02d_AI_Accelerator_Power'!$C$2:$C$653,B49,'02d_AI_Accelerator_Power'!$D$2:$D$653,C49,'02d_AI_Accelerator_Power'!$F$2:$F$653,"Trainium")/I49,0)</x:f>
        <x:v>0</x:v>
      </x:c>
      <x:c r="M49" s="6" t="n">
        <x:f>IF(I49&gt;0,SUMIFS('02d_AI_Accelerator_Power'!$J$2:$J$653,'02d_AI_Accelerator_Power'!$B$2:$B$653,A49,'02d_AI_Accelerator_Power'!$C$2:$C$653,B49,'02d_AI_Accelerator_Power'!$D$2:$D$653,C49,'02d_AI_Accelerator_Power'!$F$2:$F$653,"Maia")/I49,0)</x:f>
        <x:v>0</x:v>
      </x:c>
      <x:c r="N49" s="6" t="n">
        <x:f>IF(I49&gt;0,SUMIFS('02d_AI_Accelerator_Power'!$J$2:$J$653,'02d_AI_Accelerator_Power'!$B$2:$B$653,A49,'02d_AI_Accelerator_Power'!$C$2:$C$653,B49,'02d_AI_Accelerator_Power'!$D$2:$D$653,C49,'02d_AI_Accelerator_Power'!$F$2:$F$653,"MTIA")/I49,0)</x:f>
        <x:v>0</x:v>
      </x:c>
      <x:c r="O49" s="6" t="n">
        <x:f>IF(I49&gt;0,SUMIFS('02d_AI_Accelerator_Power'!$J$2:$J$653,'02d_AI_Accelerator_Power'!$B$2:$B$653,A49,'02d_AI_Accelerator_Power'!$C$2:$C$653,B49,'02d_AI_Accelerator_Power'!$D$2:$D$653,C49,'02d_AI_Accelerator_Power'!$F$2:$F$653,"Other / unknown accelerator")/I49,0)</x:f>
        <x:v>0</x:v>
      </x:c>
      <x:c r="P4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49" s="3" t="inlineStr">
        <x:is>
          <x:t xml:space="preserve">csp_contract_share_x_csp_accelerator_mix</x:t>
        </x:is>
      </x:c>
      <x:c r="R49" s="3" t="inlineStr">
        <x:is>
          <x:t xml:space="preserve">Edit 02a CSP contract allocation, 02b CSP accelerator mix, or 02x accelerator catalog; 03_Calculation reads D:G from this sheet.</x:t>
        </x:is>
      </x:c>
    </x:row>
    <x:row r="50">
      <x:c r="A50" s="3" t="inlineStr">
        <x:is>
          <x:t xml:space="preserve">Base</x:t>
        </x:is>
      </x:c>
      <x:c r="B50" s="3" t="inlineStr">
        <x:is>
          <x:t xml:space="preserve">Microsoft</x:t>
        </x:is>
      </x:c>
      <x:c r="C50" s="3" t="n">
        <x:v>2029</x:v>
      </x:c>
      <x:c r="D50" s="6" t="n">
        <x:f>IF(I50&gt;0,SUMIFS('02d_AI_Accelerator_Power'!$J$2:$J$653,'02d_AI_Accelerator_Power'!$B$2:$B$653,A50,'02d_AI_Accelerator_Power'!$C$2:$C$653,B50,'02d_AI_Accelerator_Power'!$D$2:$D$653,C50,'02d_AI_Accelerator_Power'!$G$2:$G$653,"h200_reference")/I50,0.052258)</x:f>
        <x:v>0.05225841956064172</x:v>
      </x:c>
      <x:c r="E50" s="6" t="n">
        <x:f>IF(I50&gt;0,SUMIFS('02d_AI_Accelerator_Power'!$J$2:$J$653,'02d_AI_Accelerator_Power'!$B$2:$B$653,A50,'02d_AI_Accelerator_Power'!$C$2:$C$653,B50,'02d_AI_Accelerator_Power'!$D$2:$D$653,C50,'02d_AI_Accelerator_Power'!$G$2:$G$653,"b200_reference")/I50,0.947742)</x:f>
        <x:v>0.9477415804393583</x:v>
      </x:c>
      <x:c r="F50" s="6" t="n">
        <x:f>IF(I50&gt;0,SUMIFS('02d_AI_Accelerator_Power'!$J$2:$J$653,'02d_AI_Accelerator_Power'!$B$2:$B$653,A50,'02d_AI_Accelerator_Power'!$C$2:$C$653,B50,'02d_AI_Accelerator_Power'!$D$2:$D$653,C50,'02d_AI_Accelerator_Power'!$G$2:$G$653,"gb200_reference")/I50,0.0)</x:f>
        <x:v>0</x:v>
      </x:c>
      <x:c r="G50" s="6" t="n">
        <x:f>IF(I50&gt;0,SUMIFS('02d_AI_Accelerator_Power'!$J$2:$J$653,'02d_AI_Accelerator_Power'!$B$2:$B$653,A50,'02d_AI_Accelerator_Power'!$C$2:$C$653,B50,'02d_AI_Accelerator_Power'!$D$2:$D$653,C50,'02d_AI_Accelerator_Power'!$G$2:$G$653,"purpose_or_unbenchmarked")/I50,0.0)</x:f>
        <x:v>0</x:v>
      </x:c>
      <x:c r="H50" s="6" t="n">
        <x:f>SUM(D50:G50)</x:f>
        <x:v>1</x:v>
      </x:c>
      <x:c r="I50" s="28" t="n">
        <x:f>SUMIFS('02d_AI_Accelerator_Power'!$J$2:$J$653,'02d_AI_Accelerator_Power'!$B$2:$B$653,A50,'02d_AI_Accelerator_Power'!$C$2:$C$653,B50,'02d_AI_Accelerator_Power'!$D$2:$D$653,C50)</x:f>
        <x:v>2558.5000150500005</x:v>
      </x:c>
      <x:c r="J50" s="6" t="n">
        <x:f>IF(I50&gt;0,SUMIFS('02d_AI_Accelerator_Power'!$J$2:$J$653,'02d_AI_Accelerator_Power'!$B$2:$B$653,A50,'02d_AI_Accelerator_Power'!$C$2:$C$653,B50,'02d_AI_Accelerator_Power'!$D$2:$D$653,C50,'02d_AI_Accelerator_Power'!$F$2:$F$653,"R200/R300 future")/I50,0)</x:f>
        <x:v>0</x:v>
      </x:c>
      <x:c r="K50" s="6" t="n">
        <x:f>IF(I50&gt;0,SUMIFS('02d_AI_Accelerator_Power'!$J$2:$J$653,'02d_AI_Accelerator_Power'!$B$2:$B$653,A50,'02d_AI_Accelerator_Power'!$C$2:$C$653,B50,'02d_AI_Accelerator_Power'!$D$2:$D$653,C50,'02d_AI_Accelerator_Power'!$F$2:$F$653,"TPU")/I50,0)</x:f>
        <x:v>0</x:v>
      </x:c>
      <x:c r="L50" s="6" t="n">
        <x:f>IF(I50&gt;0,SUMIFS('02d_AI_Accelerator_Power'!$J$2:$J$653,'02d_AI_Accelerator_Power'!$B$2:$B$653,A50,'02d_AI_Accelerator_Power'!$C$2:$C$653,B50,'02d_AI_Accelerator_Power'!$D$2:$D$653,C50,'02d_AI_Accelerator_Power'!$F$2:$F$653,"Trainium")/I50,0)</x:f>
        <x:v>0</x:v>
      </x:c>
      <x:c r="M50" s="6" t="n">
        <x:f>IF(I50&gt;0,SUMIFS('02d_AI_Accelerator_Power'!$J$2:$J$653,'02d_AI_Accelerator_Power'!$B$2:$B$653,A50,'02d_AI_Accelerator_Power'!$C$2:$C$653,B50,'02d_AI_Accelerator_Power'!$D$2:$D$653,C50,'02d_AI_Accelerator_Power'!$F$2:$F$653,"Maia")/I50,0)</x:f>
        <x:v>0</x:v>
      </x:c>
      <x:c r="N50" s="6" t="n">
        <x:f>IF(I50&gt;0,SUMIFS('02d_AI_Accelerator_Power'!$J$2:$J$653,'02d_AI_Accelerator_Power'!$B$2:$B$653,A50,'02d_AI_Accelerator_Power'!$C$2:$C$653,B50,'02d_AI_Accelerator_Power'!$D$2:$D$653,C50,'02d_AI_Accelerator_Power'!$F$2:$F$653,"MTIA")/I50,0)</x:f>
        <x:v>0</x:v>
      </x:c>
      <x:c r="O50" s="6" t="n">
        <x:f>IF(I50&gt;0,SUMIFS('02d_AI_Accelerator_Power'!$J$2:$J$653,'02d_AI_Accelerator_Power'!$B$2:$B$653,A50,'02d_AI_Accelerator_Power'!$C$2:$C$653,B50,'02d_AI_Accelerator_Power'!$D$2:$D$653,C50,'02d_AI_Accelerator_Power'!$F$2:$F$653,"Other / unknown accelerator")/I50,0)</x:f>
        <x:v>0</x:v>
      </x:c>
      <x:c r="P5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50" s="3" t="inlineStr">
        <x:is>
          <x:t xml:space="preserve">csp_contract_share_x_csp_accelerator_mix</x:t>
        </x:is>
      </x:c>
      <x:c r="R50" s="3" t="inlineStr">
        <x:is>
          <x:t xml:space="preserve">Edit 02a CSP contract allocation, 02b CSP accelerator mix, or 02x accelerator catalog; 03_Calculation reads D:G from this sheet.</x:t>
        </x:is>
      </x:c>
    </x:row>
    <x:row r="51">
      <x:c r="A51" s="3" t="inlineStr">
        <x:is>
          <x:t xml:space="preserve">Base</x:t>
        </x:is>
      </x:c>
      <x:c r="B51" s="3" t="inlineStr">
        <x:is>
          <x:t xml:space="preserve">Microsoft</x:t>
        </x:is>
      </x:c>
      <x:c r="C51" s="3" t="n">
        <x:v>2030</x:v>
      </x:c>
      <x:c r="D51" s="6" t="n">
        <x:f>IF(I51&gt;0,SUMIFS('02d_AI_Accelerator_Power'!$J$2:$J$653,'02d_AI_Accelerator_Power'!$B$2:$B$653,A51,'02d_AI_Accelerator_Power'!$C$2:$C$653,B51,'02d_AI_Accelerator_Power'!$D$2:$D$653,C51,'02d_AI_Accelerator_Power'!$G$2:$G$653,"h200_reference")/I51,0.052258)</x:f>
        <x:v>0.05225841956064173</x:v>
      </x:c>
      <x:c r="E51" s="6" t="n">
        <x:f>IF(I51&gt;0,SUMIFS('02d_AI_Accelerator_Power'!$J$2:$J$653,'02d_AI_Accelerator_Power'!$B$2:$B$653,A51,'02d_AI_Accelerator_Power'!$C$2:$C$653,B51,'02d_AI_Accelerator_Power'!$D$2:$D$653,C51,'02d_AI_Accelerator_Power'!$G$2:$G$653,"b200_reference")/I51,0.947742)</x:f>
        <x:v>0.9477415804393583</x:v>
      </x:c>
      <x:c r="F51" s="6" t="n">
        <x:f>IF(I51&gt;0,SUMIFS('02d_AI_Accelerator_Power'!$J$2:$J$653,'02d_AI_Accelerator_Power'!$B$2:$B$653,A51,'02d_AI_Accelerator_Power'!$C$2:$C$653,B51,'02d_AI_Accelerator_Power'!$D$2:$D$653,C51,'02d_AI_Accelerator_Power'!$G$2:$G$653,"gb200_reference")/I51,0.0)</x:f>
        <x:v>0</x:v>
      </x:c>
      <x:c r="G51" s="6" t="n">
        <x:f>IF(I51&gt;0,SUMIFS('02d_AI_Accelerator_Power'!$J$2:$J$653,'02d_AI_Accelerator_Power'!$B$2:$B$653,A51,'02d_AI_Accelerator_Power'!$C$2:$C$653,B51,'02d_AI_Accelerator_Power'!$D$2:$D$653,C51,'02d_AI_Accelerator_Power'!$G$2:$G$653,"purpose_or_unbenchmarked")/I51,0.0)</x:f>
        <x:v>0</x:v>
      </x:c>
      <x:c r="H51" s="6" t="n">
        <x:f>SUM(D51:G51)</x:f>
        <x:v>1</x:v>
      </x:c>
      <x:c r="I51" s="28" t="n">
        <x:f>SUMIFS('02d_AI_Accelerator_Power'!$J$2:$J$653,'02d_AI_Accelerator_Power'!$B$2:$B$653,A51,'02d_AI_Accelerator_Power'!$C$2:$C$653,B51,'02d_AI_Accelerator_Power'!$D$2:$D$653,C51)</x:f>
        <x:v>3332.5000053749995</x:v>
      </x:c>
      <x:c r="J51" s="6" t="n">
        <x:f>IF(I51&gt;0,SUMIFS('02d_AI_Accelerator_Power'!$J$2:$J$653,'02d_AI_Accelerator_Power'!$B$2:$B$653,A51,'02d_AI_Accelerator_Power'!$C$2:$C$653,B51,'02d_AI_Accelerator_Power'!$D$2:$D$653,C51,'02d_AI_Accelerator_Power'!$F$2:$F$653,"R200/R300 future")/I51,0)</x:f>
        <x:v>0</x:v>
      </x:c>
      <x:c r="K51" s="6" t="n">
        <x:f>IF(I51&gt;0,SUMIFS('02d_AI_Accelerator_Power'!$J$2:$J$653,'02d_AI_Accelerator_Power'!$B$2:$B$653,A51,'02d_AI_Accelerator_Power'!$C$2:$C$653,B51,'02d_AI_Accelerator_Power'!$D$2:$D$653,C51,'02d_AI_Accelerator_Power'!$F$2:$F$653,"TPU")/I51,0)</x:f>
        <x:v>0</x:v>
      </x:c>
      <x:c r="L51" s="6" t="n">
        <x:f>IF(I51&gt;0,SUMIFS('02d_AI_Accelerator_Power'!$J$2:$J$653,'02d_AI_Accelerator_Power'!$B$2:$B$653,A51,'02d_AI_Accelerator_Power'!$C$2:$C$653,B51,'02d_AI_Accelerator_Power'!$D$2:$D$653,C51,'02d_AI_Accelerator_Power'!$F$2:$F$653,"Trainium")/I51,0)</x:f>
        <x:v>0</x:v>
      </x:c>
      <x:c r="M51" s="6" t="n">
        <x:f>IF(I51&gt;0,SUMIFS('02d_AI_Accelerator_Power'!$J$2:$J$653,'02d_AI_Accelerator_Power'!$B$2:$B$653,A51,'02d_AI_Accelerator_Power'!$C$2:$C$653,B51,'02d_AI_Accelerator_Power'!$D$2:$D$653,C51,'02d_AI_Accelerator_Power'!$F$2:$F$653,"Maia")/I51,0)</x:f>
        <x:v>0</x:v>
      </x:c>
      <x:c r="N51" s="6" t="n">
        <x:f>IF(I51&gt;0,SUMIFS('02d_AI_Accelerator_Power'!$J$2:$J$653,'02d_AI_Accelerator_Power'!$B$2:$B$653,A51,'02d_AI_Accelerator_Power'!$C$2:$C$653,B51,'02d_AI_Accelerator_Power'!$D$2:$D$653,C51,'02d_AI_Accelerator_Power'!$F$2:$F$653,"MTIA")/I51,0)</x:f>
        <x:v>0</x:v>
      </x:c>
      <x:c r="O51" s="6" t="n">
        <x:f>IF(I51&gt;0,SUMIFS('02d_AI_Accelerator_Power'!$J$2:$J$653,'02d_AI_Accelerator_Power'!$B$2:$B$653,A51,'02d_AI_Accelerator_Power'!$C$2:$C$653,B51,'02d_AI_Accelerator_Power'!$D$2:$D$653,C51,'02d_AI_Accelerator_Power'!$F$2:$F$653,"Other / unknown accelerator")/I51,0)</x:f>
        <x:v>0</x:v>
      </x:c>
      <x:c r="P5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51" s="3" t="inlineStr">
        <x:is>
          <x:t xml:space="preserve">csp_contract_share_x_csp_accelerator_mix</x:t>
        </x:is>
      </x:c>
      <x:c r="R51" s="3" t="inlineStr">
        <x:is>
          <x:t xml:space="preserve">Edit 02a CSP contract allocation, 02b CSP accelerator mix, or 02x accelerator catalog; 03_Calculation reads D:G from this sheet.</x:t>
        </x:is>
      </x:c>
    </x:row>
    <x:row r="52">
      <x:c r="A52" s="3" t="inlineStr">
        <x:is>
          <x:t xml:space="preserve">Base</x:t>
        </x:is>
      </x:c>
      <x:c r="B52" s="3" t="inlineStr">
        <x:is>
          <x:t xml:space="preserve">Google</x:t>
        </x:is>
      </x:c>
      <x:c r="C52" s="3" t="n">
        <x:v>2026</x:v>
      </x:c>
      <x:c r="D52" s="6" t="n">
        <x:f>IF(I52&gt;0,SUMIFS('02d_AI_Accelerator_Power'!$J$2:$J$653,'02d_AI_Accelerator_Power'!$B$2:$B$653,A52,'02d_AI_Accelerator_Power'!$C$2:$C$653,B52,'02d_AI_Accelerator_Power'!$D$2:$D$653,C52,'02d_AI_Accelerator_Power'!$G$2:$G$653,"h200_reference")/I52,0.0)</x:f>
        <x:v>0</x:v>
      </x:c>
      <x:c r="E52" s="6" t="n">
        <x:f>IF(I52&gt;0,SUMIFS('02d_AI_Accelerator_Power'!$J$2:$J$653,'02d_AI_Accelerator_Power'!$B$2:$B$653,A52,'02d_AI_Accelerator_Power'!$C$2:$C$653,B52,'02d_AI_Accelerator_Power'!$D$2:$D$653,C52,'02d_AI_Accelerator_Power'!$G$2:$G$653,"b200_reference")/I52,0.057223)</x:f>
        <x:v>0.05722254</x:v>
      </x:c>
      <x:c r="F52" s="6" t="n">
        <x:f>IF(I52&gt;0,SUMIFS('02d_AI_Accelerator_Power'!$J$2:$J$653,'02d_AI_Accelerator_Power'!$B$2:$B$653,A52,'02d_AI_Accelerator_Power'!$C$2:$C$653,B52,'02d_AI_Accelerator_Power'!$D$2:$D$653,C52,'02d_AI_Accelerator_Power'!$G$2:$G$653,"gb200_reference")/I52,0.0)</x:f>
        <x:v>0</x:v>
      </x:c>
      <x:c r="G52" s="6" t="n">
        <x:f>IF(I52&gt;0,SUMIFS('02d_AI_Accelerator_Power'!$J$2:$J$653,'02d_AI_Accelerator_Power'!$B$2:$B$653,A52,'02d_AI_Accelerator_Power'!$C$2:$C$653,B52,'02d_AI_Accelerator_Power'!$D$2:$D$653,C52,'02d_AI_Accelerator_Power'!$G$2:$G$653,"purpose_or_unbenchmarked")/I52,0.942777)</x:f>
        <x:v>0.94277746</x:v>
      </x:c>
      <x:c r="H52" s="6" t="n">
        <x:f>SUM(D52:G52)</x:f>
        <x:v>1</x:v>
      </x:c>
      <x:c r="I52" s="28" t="n">
        <x:f>SUMIFS('02d_AI_Accelerator_Power'!$J$2:$J$653,'02d_AI_Accelerator_Power'!$B$2:$B$653,A52,'02d_AI_Accelerator_Power'!$C$2:$C$653,B52,'02d_AI_Accelerator_Power'!$D$2:$D$653,C52)</x:f>
        <x:v>902.3728834067799</x:v>
      </x:c>
      <x:c r="J52" s="6" t="n">
        <x:f>IF(I52&gt;0,SUMIFS('02d_AI_Accelerator_Power'!$J$2:$J$653,'02d_AI_Accelerator_Power'!$B$2:$B$653,A52,'02d_AI_Accelerator_Power'!$C$2:$C$653,B52,'02d_AI_Accelerator_Power'!$D$2:$D$653,C52,'02d_AI_Accelerator_Power'!$F$2:$F$653,"R200/R300 future")/I52,0)</x:f>
        <x:v>0</x:v>
      </x:c>
      <x:c r="K52" s="6" t="n">
        <x:f>IF(I52&gt;0,SUMIFS('02d_AI_Accelerator_Power'!$J$2:$J$653,'02d_AI_Accelerator_Power'!$B$2:$B$653,A52,'02d_AI_Accelerator_Power'!$C$2:$C$653,B52,'02d_AI_Accelerator_Power'!$D$2:$D$653,C52,'02d_AI_Accelerator_Power'!$F$2:$F$653,"TPU")/I52,0)</x:f>
        <x:v>0.94277746</x:v>
      </x:c>
      <x:c r="L52" s="6" t="n">
        <x:f>IF(I52&gt;0,SUMIFS('02d_AI_Accelerator_Power'!$J$2:$J$653,'02d_AI_Accelerator_Power'!$B$2:$B$653,A52,'02d_AI_Accelerator_Power'!$C$2:$C$653,B52,'02d_AI_Accelerator_Power'!$D$2:$D$653,C52,'02d_AI_Accelerator_Power'!$F$2:$F$653,"Trainium")/I52,0)</x:f>
        <x:v>0</x:v>
      </x:c>
      <x:c r="M52" s="6" t="n">
        <x:f>IF(I52&gt;0,SUMIFS('02d_AI_Accelerator_Power'!$J$2:$J$653,'02d_AI_Accelerator_Power'!$B$2:$B$653,A52,'02d_AI_Accelerator_Power'!$C$2:$C$653,B52,'02d_AI_Accelerator_Power'!$D$2:$D$653,C52,'02d_AI_Accelerator_Power'!$F$2:$F$653,"Maia")/I52,0)</x:f>
        <x:v>0</x:v>
      </x:c>
      <x:c r="N52" s="6" t="n">
        <x:f>IF(I52&gt;0,SUMIFS('02d_AI_Accelerator_Power'!$J$2:$J$653,'02d_AI_Accelerator_Power'!$B$2:$B$653,A52,'02d_AI_Accelerator_Power'!$C$2:$C$653,B52,'02d_AI_Accelerator_Power'!$D$2:$D$653,C52,'02d_AI_Accelerator_Power'!$F$2:$F$653,"MTIA")/I52,0)</x:f>
        <x:v>0</x:v>
      </x:c>
      <x:c r="O52" s="6" t="n">
        <x:f>IF(I52&gt;0,SUMIFS('02d_AI_Accelerator_Power'!$J$2:$J$653,'02d_AI_Accelerator_Power'!$B$2:$B$653,A52,'02d_AI_Accelerator_Power'!$C$2:$C$653,B52,'02d_AI_Accelerator_Power'!$D$2:$D$653,C52,'02d_AI_Accelerator_Power'!$F$2:$F$653,"Other / unknown accelerator")/I52,0)</x:f>
        <x:v>0</x:v>
      </x:c>
      <x:c r="P5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52" s="3" t="inlineStr">
        <x:is>
          <x:t xml:space="preserve">csp_contract_share_x_csp_accelerator_mix</x:t>
        </x:is>
      </x:c>
      <x:c r="R52" s="3" t="inlineStr">
        <x:is>
          <x:t xml:space="preserve">Edit 02a CSP contract allocation, 02b CSP accelerator mix, or 02x accelerator catalog; 03_Calculation reads D:G from this sheet.</x:t>
        </x:is>
      </x:c>
    </x:row>
    <x:row r="53">
      <x:c r="A53" s="3" t="inlineStr">
        <x:is>
          <x:t xml:space="preserve">Base</x:t>
        </x:is>
      </x:c>
      <x:c r="B53" s="3" t="inlineStr">
        <x:is>
          <x:t xml:space="preserve">Google</x:t>
        </x:is>
      </x:c>
      <x:c r="C53" s="3" t="n">
        <x:v>2027</x:v>
      </x:c>
      <x:c r="D53" s="6" t="n">
        <x:f>IF(I53&gt;0,SUMIFS('02d_AI_Accelerator_Power'!$J$2:$J$653,'02d_AI_Accelerator_Power'!$B$2:$B$653,A53,'02d_AI_Accelerator_Power'!$C$2:$C$653,B53,'02d_AI_Accelerator_Power'!$D$2:$D$653,C53,'02d_AI_Accelerator_Power'!$G$2:$G$653,"h200_reference")/I53,0.0)</x:f>
        <x:v>0</x:v>
      </x:c>
      <x:c r="E53" s="6" t="n">
        <x:f>IF(I53&gt;0,SUMIFS('02d_AI_Accelerator_Power'!$J$2:$J$653,'02d_AI_Accelerator_Power'!$B$2:$B$653,A53,'02d_AI_Accelerator_Power'!$C$2:$C$653,B53,'02d_AI_Accelerator_Power'!$D$2:$D$653,C53,'02d_AI_Accelerator_Power'!$G$2:$G$653,"b200_reference")/I53,0.088811)</x:f>
        <x:v>0.08881065999999999</x:v>
      </x:c>
      <x:c r="F53" s="6" t="n">
        <x:f>IF(I53&gt;0,SUMIFS('02d_AI_Accelerator_Power'!$J$2:$J$653,'02d_AI_Accelerator_Power'!$B$2:$B$653,A53,'02d_AI_Accelerator_Power'!$C$2:$C$653,B53,'02d_AI_Accelerator_Power'!$D$2:$D$653,C53,'02d_AI_Accelerator_Power'!$G$2:$G$653,"gb200_reference")/I53,0.0)</x:f>
        <x:v>0</x:v>
      </x:c>
      <x:c r="G53" s="6" t="n">
        <x:f>IF(I53&gt;0,SUMIFS('02d_AI_Accelerator_Power'!$J$2:$J$653,'02d_AI_Accelerator_Power'!$B$2:$B$653,A53,'02d_AI_Accelerator_Power'!$C$2:$C$653,B53,'02d_AI_Accelerator_Power'!$D$2:$D$653,C53,'02d_AI_Accelerator_Power'!$G$2:$G$653,"purpose_or_unbenchmarked")/I53,0.911189)</x:f>
        <x:v>0.9111893400000001</x:v>
      </x:c>
      <x:c r="H53" s="6" t="n">
        <x:f>SUM(D53:G53)</x:f>
        <x:v>1</x:v>
      </x:c>
      <x:c r="I53" s="28" t="n">
        <x:f>SUMIFS('02d_AI_Accelerator_Power'!$J$2:$J$653,'02d_AI_Accelerator_Power'!$B$2:$B$653,A53,'02d_AI_Accelerator_Power'!$C$2:$C$653,B53,'02d_AI_Accelerator_Power'!$D$2:$D$653,C53)</x:f>
        <x:v>1481.494905856695</x:v>
      </x:c>
      <x:c r="J53" s="6" t="n">
        <x:f>IF(I53&gt;0,SUMIFS('02d_AI_Accelerator_Power'!$J$2:$J$653,'02d_AI_Accelerator_Power'!$B$2:$B$653,A53,'02d_AI_Accelerator_Power'!$C$2:$C$653,B53,'02d_AI_Accelerator_Power'!$D$2:$D$653,C53,'02d_AI_Accelerator_Power'!$F$2:$F$653,"R200/R300 future")/I53,0)</x:f>
        <x:v>0.17959098</x:v>
      </x:c>
      <x:c r="K53" s="6" t="n">
        <x:f>IF(I53&gt;0,SUMIFS('02d_AI_Accelerator_Power'!$J$2:$J$653,'02d_AI_Accelerator_Power'!$B$2:$B$653,A53,'02d_AI_Accelerator_Power'!$C$2:$C$653,B53,'02d_AI_Accelerator_Power'!$D$2:$D$653,C53,'02d_AI_Accelerator_Power'!$F$2:$F$653,"TPU")/I53,0)</x:f>
        <x:v>0.73159836</x:v>
      </x:c>
      <x:c r="L53" s="6" t="n">
        <x:f>IF(I53&gt;0,SUMIFS('02d_AI_Accelerator_Power'!$J$2:$J$653,'02d_AI_Accelerator_Power'!$B$2:$B$653,A53,'02d_AI_Accelerator_Power'!$C$2:$C$653,B53,'02d_AI_Accelerator_Power'!$D$2:$D$653,C53,'02d_AI_Accelerator_Power'!$F$2:$F$653,"Trainium")/I53,0)</x:f>
        <x:v>0</x:v>
      </x:c>
      <x:c r="M53" s="6" t="n">
        <x:f>IF(I53&gt;0,SUMIFS('02d_AI_Accelerator_Power'!$J$2:$J$653,'02d_AI_Accelerator_Power'!$B$2:$B$653,A53,'02d_AI_Accelerator_Power'!$C$2:$C$653,B53,'02d_AI_Accelerator_Power'!$D$2:$D$653,C53,'02d_AI_Accelerator_Power'!$F$2:$F$653,"Maia")/I53,0)</x:f>
        <x:v>0</x:v>
      </x:c>
      <x:c r="N53" s="6" t="n">
        <x:f>IF(I53&gt;0,SUMIFS('02d_AI_Accelerator_Power'!$J$2:$J$653,'02d_AI_Accelerator_Power'!$B$2:$B$653,A53,'02d_AI_Accelerator_Power'!$C$2:$C$653,B53,'02d_AI_Accelerator_Power'!$D$2:$D$653,C53,'02d_AI_Accelerator_Power'!$F$2:$F$653,"MTIA")/I53,0)</x:f>
        <x:v>0</x:v>
      </x:c>
      <x:c r="O53" s="6" t="n">
        <x:f>IF(I53&gt;0,SUMIFS('02d_AI_Accelerator_Power'!$J$2:$J$653,'02d_AI_Accelerator_Power'!$B$2:$B$653,A53,'02d_AI_Accelerator_Power'!$C$2:$C$653,B53,'02d_AI_Accelerator_Power'!$D$2:$D$653,C53,'02d_AI_Accelerator_Power'!$F$2:$F$653,"Other / unknown accelerator")/I53,0)</x:f>
        <x:v>0</x:v>
      </x:c>
      <x:c r="P5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53" s="3" t="inlineStr">
        <x:is>
          <x:t xml:space="preserve">csp_contract_share_x_csp_accelerator_mix</x:t>
        </x:is>
      </x:c>
      <x:c r="R53" s="3" t="inlineStr">
        <x:is>
          <x:t xml:space="preserve">Edit 02a CSP contract allocation, 02b CSP accelerator mix, or 02x accelerator catalog; 03_Calculation reads D:G from this sheet.</x:t>
        </x:is>
      </x:c>
    </x:row>
    <x:row r="54">
      <x:c r="A54" s="3" t="inlineStr">
        <x:is>
          <x:t xml:space="preserve">Base</x:t>
        </x:is>
      </x:c>
      <x:c r="B54" s="3" t="inlineStr">
        <x:is>
          <x:t xml:space="preserve">Google</x:t>
        </x:is>
      </x:c>
      <x:c r="C54" s="3" t="n">
        <x:v>2028</x:v>
      </x:c>
      <x:c r="D54" s="6" t="n">
        <x:f>IF(I54&gt;0,SUMIFS('02d_AI_Accelerator_Power'!$J$2:$J$653,'02d_AI_Accelerator_Power'!$B$2:$B$653,A54,'02d_AI_Accelerator_Power'!$C$2:$C$653,B54,'02d_AI_Accelerator_Power'!$D$2:$D$653,C54,'02d_AI_Accelerator_Power'!$G$2:$G$653,"h200_reference")/I54,0.0)</x:f>
        <x:v>0</x:v>
      </x:c>
      <x:c r="E54" s="6" t="n">
        <x:f>IF(I54&gt;0,SUMIFS('02d_AI_Accelerator_Power'!$J$2:$J$653,'02d_AI_Accelerator_Power'!$B$2:$B$653,A54,'02d_AI_Accelerator_Power'!$C$2:$C$653,B54,'02d_AI_Accelerator_Power'!$D$2:$D$653,C54,'02d_AI_Accelerator_Power'!$G$2:$G$653,"b200_reference")/I54,0.088811)</x:f>
        <x:v>0.08881066</x:v>
      </x:c>
      <x:c r="F54" s="6" t="n">
        <x:f>IF(I54&gt;0,SUMIFS('02d_AI_Accelerator_Power'!$J$2:$J$653,'02d_AI_Accelerator_Power'!$B$2:$B$653,A54,'02d_AI_Accelerator_Power'!$C$2:$C$653,B54,'02d_AI_Accelerator_Power'!$D$2:$D$653,C54,'02d_AI_Accelerator_Power'!$G$2:$G$653,"gb200_reference")/I54,0.0)</x:f>
        <x:v>0</x:v>
      </x:c>
      <x:c r="G54" s="6" t="n">
        <x:f>IF(I54&gt;0,SUMIFS('02d_AI_Accelerator_Power'!$J$2:$J$653,'02d_AI_Accelerator_Power'!$B$2:$B$653,A54,'02d_AI_Accelerator_Power'!$C$2:$C$653,B54,'02d_AI_Accelerator_Power'!$D$2:$D$653,C54,'02d_AI_Accelerator_Power'!$G$2:$G$653,"purpose_or_unbenchmarked")/I54,0.911189)</x:f>
        <x:v>0.91118934</x:v>
      </x:c>
      <x:c r="H54" s="6" t="n">
        <x:f>SUM(D54:G54)</x:f>
        <x:v>1</x:v>
      </x:c>
      <x:c r="I54" s="28" t="n">
        <x:f>SUMIFS('02d_AI_Accelerator_Power'!$J$2:$J$653,'02d_AI_Accelerator_Power'!$B$2:$B$653,A54,'02d_AI_Accelerator_Power'!$C$2:$C$653,B54,'02d_AI_Accelerator_Power'!$D$2:$D$653,C54)</x:f>
        <x:v>2131.0169491525426</x:v>
      </x:c>
      <x:c r="J54" s="6" t="n">
        <x:f>IF(I54&gt;0,SUMIFS('02d_AI_Accelerator_Power'!$J$2:$J$653,'02d_AI_Accelerator_Power'!$B$2:$B$653,A54,'02d_AI_Accelerator_Power'!$C$2:$C$653,B54,'02d_AI_Accelerator_Power'!$D$2:$D$653,C54,'02d_AI_Accelerator_Power'!$F$2:$F$653,"R200/R300 future")/I54,0)</x:f>
        <x:v>0.17959098</x:v>
      </x:c>
      <x:c r="K54" s="6" t="n">
        <x:f>IF(I54&gt;0,SUMIFS('02d_AI_Accelerator_Power'!$J$2:$J$653,'02d_AI_Accelerator_Power'!$B$2:$B$653,A54,'02d_AI_Accelerator_Power'!$C$2:$C$653,B54,'02d_AI_Accelerator_Power'!$D$2:$D$653,C54,'02d_AI_Accelerator_Power'!$F$2:$F$653,"TPU")/I54,0)</x:f>
        <x:v>0.73159836</x:v>
      </x:c>
      <x:c r="L54" s="6" t="n">
        <x:f>IF(I54&gt;0,SUMIFS('02d_AI_Accelerator_Power'!$J$2:$J$653,'02d_AI_Accelerator_Power'!$B$2:$B$653,A54,'02d_AI_Accelerator_Power'!$C$2:$C$653,B54,'02d_AI_Accelerator_Power'!$D$2:$D$653,C54,'02d_AI_Accelerator_Power'!$F$2:$F$653,"Trainium")/I54,0)</x:f>
        <x:v>0</x:v>
      </x:c>
      <x:c r="M54" s="6" t="n">
        <x:f>IF(I54&gt;0,SUMIFS('02d_AI_Accelerator_Power'!$J$2:$J$653,'02d_AI_Accelerator_Power'!$B$2:$B$653,A54,'02d_AI_Accelerator_Power'!$C$2:$C$653,B54,'02d_AI_Accelerator_Power'!$D$2:$D$653,C54,'02d_AI_Accelerator_Power'!$F$2:$F$653,"Maia")/I54,0)</x:f>
        <x:v>0</x:v>
      </x:c>
      <x:c r="N54" s="6" t="n">
        <x:f>IF(I54&gt;0,SUMIFS('02d_AI_Accelerator_Power'!$J$2:$J$653,'02d_AI_Accelerator_Power'!$B$2:$B$653,A54,'02d_AI_Accelerator_Power'!$C$2:$C$653,B54,'02d_AI_Accelerator_Power'!$D$2:$D$653,C54,'02d_AI_Accelerator_Power'!$F$2:$F$653,"MTIA")/I54,0)</x:f>
        <x:v>0</x:v>
      </x:c>
      <x:c r="O54" s="6" t="n">
        <x:f>IF(I54&gt;0,SUMIFS('02d_AI_Accelerator_Power'!$J$2:$J$653,'02d_AI_Accelerator_Power'!$B$2:$B$653,A54,'02d_AI_Accelerator_Power'!$C$2:$C$653,B54,'02d_AI_Accelerator_Power'!$D$2:$D$653,C54,'02d_AI_Accelerator_Power'!$F$2:$F$653,"Other / unknown accelerator")/I54,0)</x:f>
        <x:v>0</x:v>
      </x:c>
      <x:c r="P5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54" s="3" t="inlineStr">
        <x:is>
          <x:t xml:space="preserve">csp_contract_share_x_csp_accelerator_mix</x:t>
        </x:is>
      </x:c>
      <x:c r="R54" s="3" t="inlineStr">
        <x:is>
          <x:t xml:space="preserve">Edit 02a CSP contract allocation, 02b CSP accelerator mix, or 02x accelerator catalog; 03_Calculation reads D:G from this sheet.</x:t>
        </x:is>
      </x:c>
    </x:row>
    <x:row r="55">
      <x:c r="A55" s="3" t="inlineStr">
        <x:is>
          <x:t xml:space="preserve">Base</x:t>
        </x:is>
      </x:c>
      <x:c r="B55" s="3" t="inlineStr">
        <x:is>
          <x:t xml:space="preserve">Google</x:t>
        </x:is>
      </x:c>
      <x:c r="C55" s="3" t="n">
        <x:v>2029</x:v>
      </x:c>
      <x:c r="D55" s="6" t="n">
        <x:f>IF(I55&gt;0,SUMIFS('02d_AI_Accelerator_Power'!$J$2:$J$653,'02d_AI_Accelerator_Power'!$B$2:$B$653,A55,'02d_AI_Accelerator_Power'!$C$2:$C$653,B55,'02d_AI_Accelerator_Power'!$D$2:$D$653,C55,'02d_AI_Accelerator_Power'!$G$2:$G$653,"h200_reference")/I55,0.0)</x:f>
        <x:v>0</x:v>
      </x:c>
      <x:c r="E55" s="6" t="n">
        <x:f>IF(I55&gt;0,SUMIFS('02d_AI_Accelerator_Power'!$J$2:$J$653,'02d_AI_Accelerator_Power'!$B$2:$B$653,A55,'02d_AI_Accelerator_Power'!$C$2:$C$653,B55,'02d_AI_Accelerator_Power'!$D$2:$D$653,C55,'02d_AI_Accelerator_Power'!$G$2:$G$653,"b200_reference")/I55,0.088811)</x:f>
        <x:v>0.08881066</x:v>
      </x:c>
      <x:c r="F55" s="6" t="n">
        <x:f>IF(I55&gt;0,SUMIFS('02d_AI_Accelerator_Power'!$J$2:$J$653,'02d_AI_Accelerator_Power'!$B$2:$B$653,A55,'02d_AI_Accelerator_Power'!$C$2:$C$653,B55,'02d_AI_Accelerator_Power'!$D$2:$D$653,C55,'02d_AI_Accelerator_Power'!$G$2:$G$653,"gb200_reference")/I55,0.0)</x:f>
        <x:v>0</x:v>
      </x:c>
      <x:c r="G55" s="6" t="n">
        <x:f>IF(I55&gt;0,SUMIFS('02d_AI_Accelerator_Power'!$J$2:$J$653,'02d_AI_Accelerator_Power'!$B$2:$B$653,A55,'02d_AI_Accelerator_Power'!$C$2:$C$653,B55,'02d_AI_Accelerator_Power'!$D$2:$D$653,C55,'02d_AI_Accelerator_Power'!$G$2:$G$653,"purpose_or_unbenchmarked")/I55,0.911189)</x:f>
        <x:v>0.9111893400000001</x:v>
      </x:c>
      <x:c r="H55" s="6" t="n">
        <x:f>SUM(D55:G55)</x:f>
        <x:v>1</x:v>
      </x:c>
      <x:c r="I55" s="28" t="n">
        <x:f>SUMIFS('02d_AI_Accelerator_Power'!$J$2:$J$653,'02d_AI_Accelerator_Power'!$B$2:$B$653,A55,'02d_AI_Accelerator_Power'!$C$2:$C$653,B55,'02d_AI_Accelerator_Power'!$D$2:$D$653,C55)</x:f>
        <x:v>2852.579674901187</x:v>
      </x:c>
      <x:c r="J55" s="6" t="n">
        <x:f>IF(I55&gt;0,SUMIFS('02d_AI_Accelerator_Power'!$J$2:$J$653,'02d_AI_Accelerator_Power'!$B$2:$B$653,A55,'02d_AI_Accelerator_Power'!$C$2:$C$653,B55,'02d_AI_Accelerator_Power'!$D$2:$D$653,C55,'02d_AI_Accelerator_Power'!$F$2:$F$653,"R200/R300 future")/I55,0)</x:f>
        <x:v>0.17959098000000004</x:v>
      </x:c>
      <x:c r="K55" s="6" t="n">
        <x:f>IF(I55&gt;0,SUMIFS('02d_AI_Accelerator_Power'!$J$2:$J$653,'02d_AI_Accelerator_Power'!$B$2:$B$653,A55,'02d_AI_Accelerator_Power'!$C$2:$C$653,B55,'02d_AI_Accelerator_Power'!$D$2:$D$653,C55,'02d_AI_Accelerator_Power'!$F$2:$F$653,"TPU")/I55,0)</x:f>
        <x:v>0.73159836</x:v>
      </x:c>
      <x:c r="L55" s="6" t="n">
        <x:f>IF(I55&gt;0,SUMIFS('02d_AI_Accelerator_Power'!$J$2:$J$653,'02d_AI_Accelerator_Power'!$B$2:$B$653,A55,'02d_AI_Accelerator_Power'!$C$2:$C$653,B55,'02d_AI_Accelerator_Power'!$D$2:$D$653,C55,'02d_AI_Accelerator_Power'!$F$2:$F$653,"Trainium")/I55,0)</x:f>
        <x:v>0</x:v>
      </x:c>
      <x:c r="M55" s="6" t="n">
        <x:f>IF(I55&gt;0,SUMIFS('02d_AI_Accelerator_Power'!$J$2:$J$653,'02d_AI_Accelerator_Power'!$B$2:$B$653,A55,'02d_AI_Accelerator_Power'!$C$2:$C$653,B55,'02d_AI_Accelerator_Power'!$D$2:$D$653,C55,'02d_AI_Accelerator_Power'!$F$2:$F$653,"Maia")/I55,0)</x:f>
        <x:v>0</x:v>
      </x:c>
      <x:c r="N55" s="6" t="n">
        <x:f>IF(I55&gt;0,SUMIFS('02d_AI_Accelerator_Power'!$J$2:$J$653,'02d_AI_Accelerator_Power'!$B$2:$B$653,A55,'02d_AI_Accelerator_Power'!$C$2:$C$653,B55,'02d_AI_Accelerator_Power'!$D$2:$D$653,C55,'02d_AI_Accelerator_Power'!$F$2:$F$653,"MTIA")/I55,0)</x:f>
        <x:v>0</x:v>
      </x:c>
      <x:c r="O55" s="6" t="n">
        <x:f>IF(I55&gt;0,SUMIFS('02d_AI_Accelerator_Power'!$J$2:$J$653,'02d_AI_Accelerator_Power'!$B$2:$B$653,A55,'02d_AI_Accelerator_Power'!$C$2:$C$653,B55,'02d_AI_Accelerator_Power'!$D$2:$D$653,C55,'02d_AI_Accelerator_Power'!$F$2:$F$653,"Other / unknown accelerator")/I55,0)</x:f>
        <x:v>0</x:v>
      </x:c>
      <x:c r="P5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55" s="3" t="inlineStr">
        <x:is>
          <x:t xml:space="preserve">csp_contract_share_x_csp_accelerator_mix</x:t>
        </x:is>
      </x:c>
      <x:c r="R55" s="3" t="inlineStr">
        <x:is>
          <x:t xml:space="preserve">Edit 02a CSP contract allocation, 02b CSP accelerator mix, or 02x accelerator catalog; 03_Calculation reads D:G from this sheet.</x:t>
        </x:is>
      </x:c>
    </x:row>
    <x:row r="56">
      <x:c r="A56" s="3" t="inlineStr">
        <x:is>
          <x:t xml:space="preserve">Base</x:t>
        </x:is>
      </x:c>
      <x:c r="B56" s="3" t="inlineStr">
        <x:is>
          <x:t xml:space="preserve">Google</x:t>
        </x:is>
      </x:c>
      <x:c r="C56" s="3" t="n">
        <x:v>2030</x:v>
      </x:c>
      <x:c r="D56" s="6" t="n">
        <x:f>IF(I56&gt;0,SUMIFS('02d_AI_Accelerator_Power'!$J$2:$J$653,'02d_AI_Accelerator_Power'!$B$2:$B$653,A56,'02d_AI_Accelerator_Power'!$C$2:$C$653,B56,'02d_AI_Accelerator_Power'!$D$2:$D$653,C56,'02d_AI_Accelerator_Power'!$G$2:$G$653,"h200_reference")/I56,0.0)</x:f>
        <x:v>0</x:v>
      </x:c>
      <x:c r="E56" s="6" t="n">
        <x:f>IF(I56&gt;0,SUMIFS('02d_AI_Accelerator_Power'!$J$2:$J$653,'02d_AI_Accelerator_Power'!$B$2:$B$653,A56,'02d_AI_Accelerator_Power'!$C$2:$C$653,B56,'02d_AI_Accelerator_Power'!$D$2:$D$653,C56,'02d_AI_Accelerator_Power'!$G$2:$G$653,"b200_reference")/I56,0.088811)</x:f>
        <x:v>0.08881066</x:v>
      </x:c>
      <x:c r="F56" s="6" t="n">
        <x:f>IF(I56&gt;0,SUMIFS('02d_AI_Accelerator_Power'!$J$2:$J$653,'02d_AI_Accelerator_Power'!$B$2:$B$653,A56,'02d_AI_Accelerator_Power'!$C$2:$C$653,B56,'02d_AI_Accelerator_Power'!$D$2:$D$653,C56,'02d_AI_Accelerator_Power'!$G$2:$G$653,"gb200_reference")/I56,0.0)</x:f>
        <x:v>0</x:v>
      </x:c>
      <x:c r="G56" s="6" t="n">
        <x:f>IF(I56&gt;0,SUMIFS('02d_AI_Accelerator_Power'!$J$2:$J$653,'02d_AI_Accelerator_Power'!$B$2:$B$653,A56,'02d_AI_Accelerator_Power'!$C$2:$C$653,B56,'02d_AI_Accelerator_Power'!$D$2:$D$653,C56,'02d_AI_Accelerator_Power'!$G$2:$G$653,"purpose_or_unbenchmarked")/I56,0.911189)</x:f>
        <x:v>0.91118934</x:v>
      </x:c>
      <x:c r="H56" s="6" t="n">
        <x:f>SUM(D56:G56)</x:f>
        <x:v>1</x:v>
      </x:c>
      <x:c r="I56" s="28" t="n">
        <x:f>SUMIFS('02d_AI_Accelerator_Power'!$J$2:$J$653,'02d_AI_Accelerator_Power'!$B$2:$B$653,A56,'02d_AI_Accelerator_Power'!$C$2:$C$653,B56,'02d_AI_Accelerator_Power'!$D$2:$D$653,C56)</x:f>
        <x:v>3651.254237288136</x:v>
      </x:c>
      <x:c r="J56" s="6" t="n">
        <x:f>IF(I56&gt;0,SUMIFS('02d_AI_Accelerator_Power'!$J$2:$J$653,'02d_AI_Accelerator_Power'!$B$2:$B$653,A56,'02d_AI_Accelerator_Power'!$C$2:$C$653,B56,'02d_AI_Accelerator_Power'!$D$2:$D$653,C56,'02d_AI_Accelerator_Power'!$F$2:$F$653,"R200/R300 future")/I56,0)</x:f>
        <x:v>0.17959097999999998</x:v>
      </x:c>
      <x:c r="K56" s="6" t="n">
        <x:f>IF(I56&gt;0,SUMIFS('02d_AI_Accelerator_Power'!$J$2:$J$653,'02d_AI_Accelerator_Power'!$B$2:$B$653,A56,'02d_AI_Accelerator_Power'!$C$2:$C$653,B56,'02d_AI_Accelerator_Power'!$D$2:$D$653,C56,'02d_AI_Accelerator_Power'!$F$2:$F$653,"TPU")/I56,0)</x:f>
        <x:v>0.7315983599999999</x:v>
      </x:c>
      <x:c r="L56" s="6" t="n">
        <x:f>IF(I56&gt;0,SUMIFS('02d_AI_Accelerator_Power'!$J$2:$J$653,'02d_AI_Accelerator_Power'!$B$2:$B$653,A56,'02d_AI_Accelerator_Power'!$C$2:$C$653,B56,'02d_AI_Accelerator_Power'!$D$2:$D$653,C56,'02d_AI_Accelerator_Power'!$F$2:$F$653,"Trainium")/I56,0)</x:f>
        <x:v>0</x:v>
      </x:c>
      <x:c r="M56" s="6" t="n">
        <x:f>IF(I56&gt;0,SUMIFS('02d_AI_Accelerator_Power'!$J$2:$J$653,'02d_AI_Accelerator_Power'!$B$2:$B$653,A56,'02d_AI_Accelerator_Power'!$C$2:$C$653,B56,'02d_AI_Accelerator_Power'!$D$2:$D$653,C56,'02d_AI_Accelerator_Power'!$F$2:$F$653,"Maia")/I56,0)</x:f>
        <x:v>0</x:v>
      </x:c>
      <x:c r="N56" s="6" t="n">
        <x:f>IF(I56&gt;0,SUMIFS('02d_AI_Accelerator_Power'!$J$2:$J$653,'02d_AI_Accelerator_Power'!$B$2:$B$653,A56,'02d_AI_Accelerator_Power'!$C$2:$C$653,B56,'02d_AI_Accelerator_Power'!$D$2:$D$653,C56,'02d_AI_Accelerator_Power'!$F$2:$F$653,"MTIA")/I56,0)</x:f>
        <x:v>0</x:v>
      </x:c>
      <x:c r="O56" s="6" t="n">
        <x:f>IF(I56&gt;0,SUMIFS('02d_AI_Accelerator_Power'!$J$2:$J$653,'02d_AI_Accelerator_Power'!$B$2:$B$653,A56,'02d_AI_Accelerator_Power'!$C$2:$C$653,B56,'02d_AI_Accelerator_Power'!$D$2:$D$653,C56,'02d_AI_Accelerator_Power'!$F$2:$F$653,"Other / unknown accelerator")/I56,0)</x:f>
        <x:v>0</x:v>
      </x:c>
      <x:c r="P5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56" s="3" t="inlineStr">
        <x:is>
          <x:t xml:space="preserve">csp_contract_share_x_csp_accelerator_mix</x:t>
        </x:is>
      </x:c>
      <x:c r="R56" s="3" t="inlineStr">
        <x:is>
          <x:t xml:space="preserve">Edit 02a CSP contract allocation, 02b CSP accelerator mix, or 02x accelerator catalog; 03_Calculation reads D:G from this sheet.</x:t>
        </x:is>
      </x:c>
    </x:row>
    <x:row r="57">
      <x:c r="A57" s="3" t="inlineStr">
        <x:is>
          <x:t xml:space="preserve">Base</x:t>
        </x:is>
      </x:c>
      <x:c r="B57" s="3" t="inlineStr">
        <x:is>
          <x:t xml:space="preserve">Meta</x:t>
        </x:is>
      </x:c>
      <x:c r="C57" s="3" t="n">
        <x:v>2026</x:v>
      </x:c>
      <x:c r="D57" s="6" t="n">
        <x:f>IF(I57&gt;0,SUMIFS('02d_AI_Accelerator_Power'!$J$2:$J$653,'02d_AI_Accelerator_Power'!$B$2:$B$653,A57,'02d_AI_Accelerator_Power'!$C$2:$C$653,B57,'02d_AI_Accelerator_Power'!$D$2:$D$653,C57,'02d_AI_Accelerator_Power'!$G$2:$G$653,"h200_reference")/I57,0.09603)</x:f>
        <x:v>0.09602952</x:v>
      </x:c>
      <x:c r="E57" s="6" t="n">
        <x:f>IF(I57&gt;0,SUMIFS('02d_AI_Accelerator_Power'!$J$2:$J$653,'02d_AI_Accelerator_Power'!$B$2:$B$653,A57,'02d_AI_Accelerator_Power'!$C$2:$C$653,B57,'02d_AI_Accelerator_Power'!$D$2:$D$653,C57,'02d_AI_Accelerator_Power'!$G$2:$G$653,"b200_reference")/I57,0.90397)</x:f>
        <x:v>0.90397048</x:v>
      </x:c>
      <x:c r="F57" s="6" t="n">
        <x:f>IF(I57&gt;0,SUMIFS('02d_AI_Accelerator_Power'!$J$2:$J$653,'02d_AI_Accelerator_Power'!$B$2:$B$653,A57,'02d_AI_Accelerator_Power'!$C$2:$C$653,B57,'02d_AI_Accelerator_Power'!$D$2:$D$653,C57,'02d_AI_Accelerator_Power'!$G$2:$G$653,"gb200_reference")/I57,0.0)</x:f>
        <x:v>0</x:v>
      </x:c>
      <x:c r="G57" s="6" t="n">
        <x:f>IF(I57&gt;0,SUMIFS('02d_AI_Accelerator_Power'!$J$2:$J$653,'02d_AI_Accelerator_Power'!$B$2:$B$653,A57,'02d_AI_Accelerator_Power'!$C$2:$C$653,B57,'02d_AI_Accelerator_Power'!$D$2:$D$653,C57,'02d_AI_Accelerator_Power'!$G$2:$G$653,"purpose_or_unbenchmarked")/I57,0.0)</x:f>
        <x:v>0</x:v>
      </x:c>
      <x:c r="H57" s="6" t="n">
        <x:f>SUM(D57:G57)</x:f>
        <x:v>1</x:v>
      </x:c>
      <x:c r="I57" s="28" t="n">
        <x:f>SUMIFS('02d_AI_Accelerator_Power'!$J$2:$J$653,'02d_AI_Accelerator_Power'!$B$2:$B$653,A57,'02d_AI_Accelerator_Power'!$C$2:$C$653,B57,'02d_AI_Accelerator_Power'!$D$2:$D$653,C57)</x:f>
        <x:v>672.8000042049999</x:v>
      </x:c>
      <x:c r="J57" s="6" t="n">
        <x:f>IF(I57&gt;0,SUMIFS('02d_AI_Accelerator_Power'!$J$2:$J$653,'02d_AI_Accelerator_Power'!$B$2:$B$653,A57,'02d_AI_Accelerator_Power'!$C$2:$C$653,B57,'02d_AI_Accelerator_Power'!$D$2:$D$653,C57,'02d_AI_Accelerator_Power'!$F$2:$F$653,"R200/R300 future")/I57,0)</x:f>
        <x:v>0</x:v>
      </x:c>
      <x:c r="K57" s="6" t="n">
        <x:f>IF(I57&gt;0,SUMIFS('02d_AI_Accelerator_Power'!$J$2:$J$653,'02d_AI_Accelerator_Power'!$B$2:$B$653,A57,'02d_AI_Accelerator_Power'!$C$2:$C$653,B57,'02d_AI_Accelerator_Power'!$D$2:$D$653,C57,'02d_AI_Accelerator_Power'!$F$2:$F$653,"TPU")/I57,0)</x:f>
        <x:v>0</x:v>
      </x:c>
      <x:c r="L57" s="6" t="n">
        <x:f>IF(I57&gt;0,SUMIFS('02d_AI_Accelerator_Power'!$J$2:$J$653,'02d_AI_Accelerator_Power'!$B$2:$B$653,A57,'02d_AI_Accelerator_Power'!$C$2:$C$653,B57,'02d_AI_Accelerator_Power'!$D$2:$D$653,C57,'02d_AI_Accelerator_Power'!$F$2:$F$653,"Trainium")/I57,0)</x:f>
        <x:v>0</x:v>
      </x:c>
      <x:c r="M57" s="6" t="n">
        <x:f>IF(I57&gt;0,SUMIFS('02d_AI_Accelerator_Power'!$J$2:$J$653,'02d_AI_Accelerator_Power'!$B$2:$B$653,A57,'02d_AI_Accelerator_Power'!$C$2:$C$653,B57,'02d_AI_Accelerator_Power'!$D$2:$D$653,C57,'02d_AI_Accelerator_Power'!$F$2:$F$653,"Maia")/I57,0)</x:f>
        <x:v>0</x:v>
      </x:c>
      <x:c r="N57" s="6" t="n">
        <x:f>IF(I57&gt;0,SUMIFS('02d_AI_Accelerator_Power'!$J$2:$J$653,'02d_AI_Accelerator_Power'!$B$2:$B$653,A57,'02d_AI_Accelerator_Power'!$C$2:$C$653,B57,'02d_AI_Accelerator_Power'!$D$2:$D$653,C57,'02d_AI_Accelerator_Power'!$F$2:$F$653,"MTIA")/I57,0)</x:f>
        <x:v>0</x:v>
      </x:c>
      <x:c r="O57" s="6" t="n">
        <x:f>IF(I57&gt;0,SUMIFS('02d_AI_Accelerator_Power'!$J$2:$J$653,'02d_AI_Accelerator_Power'!$B$2:$B$653,A57,'02d_AI_Accelerator_Power'!$C$2:$C$653,B57,'02d_AI_Accelerator_Power'!$D$2:$D$653,C57,'02d_AI_Accelerator_Power'!$F$2:$F$653,"Other / unknown accelerator")/I57,0)</x:f>
        <x:v>0</x:v>
      </x:c>
      <x:c r="P5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57" s="3" t="inlineStr">
        <x:is>
          <x:t xml:space="preserve">csp_contract_share_x_csp_accelerator_mix</x:t>
        </x:is>
      </x:c>
      <x:c r="R57" s="3" t="inlineStr">
        <x:is>
          <x:t xml:space="preserve">Edit 02a CSP contract allocation, 02b CSP accelerator mix, or 02x accelerator catalog; 03_Calculation reads D:G from this sheet.</x:t>
        </x:is>
      </x:c>
    </x:row>
    <x:row r="58">
      <x:c r="A58" s="3" t="inlineStr">
        <x:is>
          <x:t xml:space="preserve">Base</x:t>
        </x:is>
      </x:c>
      <x:c r="B58" s="3" t="inlineStr">
        <x:is>
          <x:t xml:space="preserve">Meta</x:t>
        </x:is>
      </x:c>
      <x:c r="C58" s="3" t="n">
        <x:v>2027</x:v>
      </x:c>
      <x:c r="D58" s="6" t="n">
        <x:f>IF(I58&gt;0,SUMIFS('02d_AI_Accelerator_Power'!$J$2:$J$653,'02d_AI_Accelerator_Power'!$B$2:$B$653,A58,'02d_AI_Accelerator_Power'!$C$2:$C$653,B58,'02d_AI_Accelerator_Power'!$D$2:$D$653,C58,'02d_AI_Accelerator_Power'!$G$2:$G$653,"h200_reference")/I58,0.09216)</x:f>
        <x:v>0.09215974</x:v>
      </x:c>
      <x:c r="E58" s="6" t="n">
        <x:f>IF(I58&gt;0,SUMIFS('02d_AI_Accelerator_Power'!$J$2:$J$653,'02d_AI_Accelerator_Power'!$B$2:$B$653,A58,'02d_AI_Accelerator_Power'!$C$2:$C$653,B58,'02d_AI_Accelerator_Power'!$D$2:$D$653,C58,'02d_AI_Accelerator_Power'!$G$2:$G$653,"b200_reference")/I58,0.90784)</x:f>
        <x:v>0.90784026</x:v>
      </x:c>
      <x:c r="F58" s="6" t="n">
        <x:f>IF(I58&gt;0,SUMIFS('02d_AI_Accelerator_Power'!$J$2:$J$653,'02d_AI_Accelerator_Power'!$B$2:$B$653,A58,'02d_AI_Accelerator_Power'!$C$2:$C$653,B58,'02d_AI_Accelerator_Power'!$D$2:$D$653,C58,'02d_AI_Accelerator_Power'!$G$2:$G$653,"gb200_reference")/I58,0.0)</x:f>
        <x:v>0</x:v>
      </x:c>
      <x:c r="G58" s="6" t="n">
        <x:f>IF(I58&gt;0,SUMIFS('02d_AI_Accelerator_Power'!$J$2:$J$653,'02d_AI_Accelerator_Power'!$B$2:$B$653,A58,'02d_AI_Accelerator_Power'!$C$2:$C$653,B58,'02d_AI_Accelerator_Power'!$D$2:$D$653,C58,'02d_AI_Accelerator_Power'!$G$2:$G$653,"purpose_or_unbenchmarked")/I58,0.0)</x:f>
        <x:v>0</x:v>
      </x:c>
      <x:c r="H58" s="6" t="n">
        <x:f>SUM(D58:G58)</x:f>
        <x:v>1</x:v>
      </x:c>
      <x:c r="I58" s="28" t="n">
        <x:f>SUMIFS('02d_AI_Accelerator_Power'!$J$2:$J$653,'02d_AI_Accelerator_Power'!$B$2:$B$653,A58,'02d_AI_Accelerator_Power'!$C$2:$C$653,B58,'02d_AI_Accelerator_Power'!$D$2:$D$653,C58)</x:f>
        <x:v>1210.3875085640625</x:v>
      </x:c>
      <x:c r="J58" s="6" t="n">
        <x:f>IF(I58&gt;0,SUMIFS('02d_AI_Accelerator_Power'!$J$2:$J$653,'02d_AI_Accelerator_Power'!$B$2:$B$653,A58,'02d_AI_Accelerator_Power'!$C$2:$C$653,B58,'02d_AI_Accelerator_Power'!$D$2:$D$653,C58,'02d_AI_Accelerator_Power'!$F$2:$F$653,"R200/R300 future")/I58,0)</x:f>
        <x:v>0</x:v>
      </x:c>
      <x:c r="K58" s="6" t="n">
        <x:f>IF(I58&gt;0,SUMIFS('02d_AI_Accelerator_Power'!$J$2:$J$653,'02d_AI_Accelerator_Power'!$B$2:$B$653,A58,'02d_AI_Accelerator_Power'!$C$2:$C$653,B58,'02d_AI_Accelerator_Power'!$D$2:$D$653,C58,'02d_AI_Accelerator_Power'!$F$2:$F$653,"TPU")/I58,0)</x:f>
        <x:v>0</x:v>
      </x:c>
      <x:c r="L58" s="6" t="n">
        <x:f>IF(I58&gt;0,SUMIFS('02d_AI_Accelerator_Power'!$J$2:$J$653,'02d_AI_Accelerator_Power'!$B$2:$B$653,A58,'02d_AI_Accelerator_Power'!$C$2:$C$653,B58,'02d_AI_Accelerator_Power'!$D$2:$D$653,C58,'02d_AI_Accelerator_Power'!$F$2:$F$653,"Trainium")/I58,0)</x:f>
        <x:v>0</x:v>
      </x:c>
      <x:c r="M58" s="6" t="n">
        <x:f>IF(I58&gt;0,SUMIFS('02d_AI_Accelerator_Power'!$J$2:$J$653,'02d_AI_Accelerator_Power'!$B$2:$B$653,A58,'02d_AI_Accelerator_Power'!$C$2:$C$653,B58,'02d_AI_Accelerator_Power'!$D$2:$D$653,C58,'02d_AI_Accelerator_Power'!$F$2:$F$653,"Maia")/I58,0)</x:f>
        <x:v>0</x:v>
      </x:c>
      <x:c r="N58" s="6" t="n">
        <x:f>IF(I58&gt;0,SUMIFS('02d_AI_Accelerator_Power'!$J$2:$J$653,'02d_AI_Accelerator_Power'!$B$2:$B$653,A58,'02d_AI_Accelerator_Power'!$C$2:$C$653,B58,'02d_AI_Accelerator_Power'!$D$2:$D$653,C58,'02d_AI_Accelerator_Power'!$F$2:$F$653,"MTIA")/I58,0)</x:f>
        <x:v>0</x:v>
      </x:c>
      <x:c r="O58" s="6" t="n">
        <x:f>IF(I58&gt;0,SUMIFS('02d_AI_Accelerator_Power'!$J$2:$J$653,'02d_AI_Accelerator_Power'!$B$2:$B$653,A58,'02d_AI_Accelerator_Power'!$C$2:$C$653,B58,'02d_AI_Accelerator_Power'!$D$2:$D$653,C58,'02d_AI_Accelerator_Power'!$F$2:$F$653,"Other / unknown accelerator")/I58,0)</x:f>
        <x:v>0</x:v>
      </x:c>
      <x:c r="P5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58" s="3" t="inlineStr">
        <x:is>
          <x:t xml:space="preserve">csp_contract_share_x_csp_accelerator_mix</x:t>
        </x:is>
      </x:c>
      <x:c r="R58" s="3" t="inlineStr">
        <x:is>
          <x:t xml:space="preserve">Edit 02a CSP contract allocation, 02b CSP accelerator mix, or 02x accelerator catalog; 03_Calculation reads D:G from this sheet.</x:t>
        </x:is>
      </x:c>
    </x:row>
    <x:row r="59">
      <x:c r="A59" s="3" t="inlineStr">
        <x:is>
          <x:t xml:space="preserve">Base</x:t>
        </x:is>
      </x:c>
      <x:c r="B59" s="3" t="inlineStr">
        <x:is>
          <x:t xml:space="preserve">Meta</x:t>
        </x:is>
      </x:c>
      <x:c r="C59" s="3" t="n">
        <x:v>2028</x:v>
      </x:c>
      <x:c r="D59" s="6" t="n">
        <x:f>IF(I59&gt;0,SUMIFS('02d_AI_Accelerator_Power'!$J$2:$J$653,'02d_AI_Accelerator_Power'!$B$2:$B$653,A59,'02d_AI_Accelerator_Power'!$C$2:$C$653,B59,'02d_AI_Accelerator_Power'!$D$2:$D$653,C59,'02d_AI_Accelerator_Power'!$G$2:$G$653,"h200_reference")/I59,0.074919)</x:f>
        <x:v>0.07491904</x:v>
      </x:c>
      <x:c r="E59" s="6" t="n">
        <x:f>IF(I59&gt;0,SUMIFS('02d_AI_Accelerator_Power'!$J$2:$J$653,'02d_AI_Accelerator_Power'!$B$2:$B$653,A59,'02d_AI_Accelerator_Power'!$C$2:$C$653,B59,'02d_AI_Accelerator_Power'!$D$2:$D$653,C59,'02d_AI_Accelerator_Power'!$G$2:$G$653,"b200_reference")/I59,0.738007)</x:f>
        <x:v>0.7380069</x:v>
      </x:c>
      <x:c r="F59" s="6" t="n">
        <x:f>IF(I59&gt;0,SUMIFS('02d_AI_Accelerator_Power'!$J$2:$J$653,'02d_AI_Accelerator_Power'!$B$2:$B$653,A59,'02d_AI_Accelerator_Power'!$C$2:$C$653,B59,'02d_AI_Accelerator_Power'!$D$2:$D$653,C59,'02d_AI_Accelerator_Power'!$G$2:$G$653,"gb200_reference")/I59,0.0)</x:f>
        <x:v>0</x:v>
      </x:c>
      <x:c r="G59" s="6" t="n">
        <x:f>IF(I59&gt;0,SUMIFS('02d_AI_Accelerator_Power'!$J$2:$J$653,'02d_AI_Accelerator_Power'!$B$2:$B$653,A59,'02d_AI_Accelerator_Power'!$C$2:$C$653,B59,'02d_AI_Accelerator_Power'!$D$2:$D$653,C59,'02d_AI_Accelerator_Power'!$G$2:$G$653,"purpose_or_unbenchmarked")/I59,0.187074)</x:f>
        <x:v>0.18707405999999996</x:v>
      </x:c>
      <x:c r="H59" s="6" t="n">
        <x:f>SUM(D59:G59)</x:f>
        <x:v>1</x:v>
      </x:c>
      <x:c r="I59" s="28" t="n">
        <x:f>SUMIFS('02d_AI_Accelerator_Power'!$J$2:$J$653,'02d_AI_Accelerator_Power'!$B$2:$B$653,A59,'02d_AI_Accelerator_Power'!$C$2:$C$653,B59,'02d_AI_Accelerator_Power'!$D$2:$D$653,C59)</x:f>
        <x:v>1824.0999876750002</x:v>
      </x:c>
      <x:c r="J59" s="6" t="n">
        <x:f>IF(I59&gt;0,SUMIFS('02d_AI_Accelerator_Power'!$J$2:$J$653,'02d_AI_Accelerator_Power'!$B$2:$B$653,A59,'02d_AI_Accelerator_Power'!$C$2:$C$653,B59,'02d_AI_Accelerator_Power'!$D$2:$D$653,C59,'02d_AI_Accelerator_Power'!$F$2:$F$653,"R200/R300 future")/I59,0)</x:f>
        <x:v>0.18707405999999996</x:v>
      </x:c>
      <x:c r="K59" s="6" t="n">
        <x:f>IF(I59&gt;0,SUMIFS('02d_AI_Accelerator_Power'!$J$2:$J$653,'02d_AI_Accelerator_Power'!$B$2:$B$653,A59,'02d_AI_Accelerator_Power'!$C$2:$C$653,B59,'02d_AI_Accelerator_Power'!$D$2:$D$653,C59,'02d_AI_Accelerator_Power'!$F$2:$F$653,"TPU")/I59,0)</x:f>
        <x:v>0</x:v>
      </x:c>
      <x:c r="L59" s="6" t="n">
        <x:f>IF(I59&gt;0,SUMIFS('02d_AI_Accelerator_Power'!$J$2:$J$653,'02d_AI_Accelerator_Power'!$B$2:$B$653,A59,'02d_AI_Accelerator_Power'!$C$2:$C$653,B59,'02d_AI_Accelerator_Power'!$D$2:$D$653,C59,'02d_AI_Accelerator_Power'!$F$2:$F$653,"Trainium")/I59,0)</x:f>
        <x:v>0</x:v>
      </x:c>
      <x:c r="M59" s="6" t="n">
        <x:f>IF(I59&gt;0,SUMIFS('02d_AI_Accelerator_Power'!$J$2:$J$653,'02d_AI_Accelerator_Power'!$B$2:$B$653,A59,'02d_AI_Accelerator_Power'!$C$2:$C$653,B59,'02d_AI_Accelerator_Power'!$D$2:$D$653,C59,'02d_AI_Accelerator_Power'!$F$2:$F$653,"Maia")/I59,0)</x:f>
        <x:v>0</x:v>
      </x:c>
      <x:c r="N59" s="6" t="n">
        <x:f>IF(I59&gt;0,SUMIFS('02d_AI_Accelerator_Power'!$J$2:$J$653,'02d_AI_Accelerator_Power'!$B$2:$B$653,A59,'02d_AI_Accelerator_Power'!$C$2:$C$653,B59,'02d_AI_Accelerator_Power'!$D$2:$D$653,C59,'02d_AI_Accelerator_Power'!$F$2:$F$653,"MTIA")/I59,0)</x:f>
        <x:v>0</x:v>
      </x:c>
      <x:c r="O59" s="6" t="n">
        <x:f>IF(I59&gt;0,SUMIFS('02d_AI_Accelerator_Power'!$J$2:$J$653,'02d_AI_Accelerator_Power'!$B$2:$B$653,A59,'02d_AI_Accelerator_Power'!$C$2:$C$653,B59,'02d_AI_Accelerator_Power'!$D$2:$D$653,C59,'02d_AI_Accelerator_Power'!$F$2:$F$653,"Other / unknown accelerator")/I59,0)</x:f>
        <x:v>0</x:v>
      </x:c>
      <x:c r="P5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59" s="3" t="inlineStr">
        <x:is>
          <x:t xml:space="preserve">csp_contract_share_x_csp_accelerator_mix</x:t>
        </x:is>
      </x:c>
      <x:c r="R59" s="3" t="inlineStr">
        <x:is>
          <x:t xml:space="preserve">Edit 02a CSP contract allocation, 02b CSP accelerator mix, or 02x accelerator catalog; 03_Calculation reads D:G from this sheet.</x:t>
        </x:is>
      </x:c>
    </x:row>
    <x:row r="60">
      <x:c r="A60" s="3" t="inlineStr">
        <x:is>
          <x:t xml:space="preserve">Base</x:t>
        </x:is>
      </x:c>
      <x:c r="B60" s="3" t="inlineStr">
        <x:is>
          <x:t xml:space="preserve">Meta</x:t>
        </x:is>
      </x:c>
      <x:c r="C60" s="3" t="n">
        <x:v>2029</x:v>
      </x:c>
      <x:c r="D60" s="6" t="n">
        <x:f>IF(I60&gt;0,SUMIFS('02d_AI_Accelerator_Power'!$J$2:$J$653,'02d_AI_Accelerator_Power'!$B$2:$B$653,A60,'02d_AI_Accelerator_Power'!$C$2:$C$653,B60,'02d_AI_Accelerator_Power'!$D$2:$D$653,C60,'02d_AI_Accelerator_Power'!$G$2:$G$653,"h200_reference")/I60,0.074919)</x:f>
        <x:v>0.07491904</x:v>
      </x:c>
      <x:c r="E60" s="6" t="n">
        <x:f>IF(I60&gt;0,SUMIFS('02d_AI_Accelerator_Power'!$J$2:$J$653,'02d_AI_Accelerator_Power'!$B$2:$B$653,A60,'02d_AI_Accelerator_Power'!$C$2:$C$653,B60,'02d_AI_Accelerator_Power'!$D$2:$D$653,C60,'02d_AI_Accelerator_Power'!$G$2:$G$653,"b200_reference")/I60,0.738007)</x:f>
        <x:v>0.7380069</x:v>
      </x:c>
      <x:c r="F60" s="6" t="n">
        <x:f>IF(I60&gt;0,SUMIFS('02d_AI_Accelerator_Power'!$J$2:$J$653,'02d_AI_Accelerator_Power'!$B$2:$B$653,A60,'02d_AI_Accelerator_Power'!$C$2:$C$653,B60,'02d_AI_Accelerator_Power'!$D$2:$D$653,C60,'02d_AI_Accelerator_Power'!$G$2:$G$653,"gb200_reference")/I60,0.0)</x:f>
        <x:v>0</x:v>
      </x:c>
      <x:c r="G60" s="6" t="n">
        <x:f>IF(I60&gt;0,SUMIFS('02d_AI_Accelerator_Power'!$J$2:$J$653,'02d_AI_Accelerator_Power'!$B$2:$B$653,A60,'02d_AI_Accelerator_Power'!$C$2:$C$653,B60,'02d_AI_Accelerator_Power'!$D$2:$D$653,C60,'02d_AI_Accelerator_Power'!$G$2:$G$653,"purpose_or_unbenchmarked")/I60,0.187074)</x:f>
        <x:v>0.18707406</x:v>
      </x:c>
      <x:c r="H60" s="6" t="n">
        <x:f>SUM(D60:G60)</x:f>
        <x:v>1</x:v>
      </x:c>
      <x:c r="I60" s="28" t="n">
        <x:f>SUMIFS('02d_AI_Accelerator_Power'!$J$2:$J$653,'02d_AI_Accelerator_Power'!$B$2:$B$653,A60,'02d_AI_Accelerator_Power'!$C$2:$C$653,B60,'02d_AI_Accelerator_Power'!$D$2:$D$653,C60)</x:f>
        <x:v>2513.93748676875</x:v>
      </x:c>
      <x:c r="J60" s="6" t="n">
        <x:f>IF(I60&gt;0,SUMIFS('02d_AI_Accelerator_Power'!$J$2:$J$653,'02d_AI_Accelerator_Power'!$B$2:$B$653,A60,'02d_AI_Accelerator_Power'!$C$2:$C$653,B60,'02d_AI_Accelerator_Power'!$D$2:$D$653,C60,'02d_AI_Accelerator_Power'!$F$2:$F$653,"R200/R300 future")/I60,0)</x:f>
        <x:v>0.18707406</x:v>
      </x:c>
      <x:c r="K60" s="6" t="n">
        <x:f>IF(I60&gt;0,SUMIFS('02d_AI_Accelerator_Power'!$J$2:$J$653,'02d_AI_Accelerator_Power'!$B$2:$B$653,A60,'02d_AI_Accelerator_Power'!$C$2:$C$653,B60,'02d_AI_Accelerator_Power'!$D$2:$D$653,C60,'02d_AI_Accelerator_Power'!$F$2:$F$653,"TPU")/I60,0)</x:f>
        <x:v>0</x:v>
      </x:c>
      <x:c r="L60" s="6" t="n">
        <x:f>IF(I60&gt;0,SUMIFS('02d_AI_Accelerator_Power'!$J$2:$J$653,'02d_AI_Accelerator_Power'!$B$2:$B$653,A60,'02d_AI_Accelerator_Power'!$C$2:$C$653,B60,'02d_AI_Accelerator_Power'!$D$2:$D$653,C60,'02d_AI_Accelerator_Power'!$F$2:$F$653,"Trainium")/I60,0)</x:f>
        <x:v>0</x:v>
      </x:c>
      <x:c r="M60" s="6" t="n">
        <x:f>IF(I60&gt;0,SUMIFS('02d_AI_Accelerator_Power'!$J$2:$J$653,'02d_AI_Accelerator_Power'!$B$2:$B$653,A60,'02d_AI_Accelerator_Power'!$C$2:$C$653,B60,'02d_AI_Accelerator_Power'!$D$2:$D$653,C60,'02d_AI_Accelerator_Power'!$F$2:$F$653,"Maia")/I60,0)</x:f>
        <x:v>0</x:v>
      </x:c>
      <x:c r="N60" s="6" t="n">
        <x:f>IF(I60&gt;0,SUMIFS('02d_AI_Accelerator_Power'!$J$2:$J$653,'02d_AI_Accelerator_Power'!$B$2:$B$653,A60,'02d_AI_Accelerator_Power'!$C$2:$C$653,B60,'02d_AI_Accelerator_Power'!$D$2:$D$653,C60,'02d_AI_Accelerator_Power'!$F$2:$F$653,"MTIA")/I60,0)</x:f>
        <x:v>0</x:v>
      </x:c>
      <x:c r="O60" s="6" t="n">
        <x:f>IF(I60&gt;0,SUMIFS('02d_AI_Accelerator_Power'!$J$2:$J$653,'02d_AI_Accelerator_Power'!$B$2:$B$653,A60,'02d_AI_Accelerator_Power'!$C$2:$C$653,B60,'02d_AI_Accelerator_Power'!$D$2:$D$653,C60,'02d_AI_Accelerator_Power'!$F$2:$F$653,"Other / unknown accelerator")/I60,0)</x:f>
        <x:v>0</x:v>
      </x:c>
      <x:c r="P6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60" s="3" t="inlineStr">
        <x:is>
          <x:t xml:space="preserve">csp_contract_share_x_csp_accelerator_mix</x:t>
        </x:is>
      </x:c>
      <x:c r="R60" s="3" t="inlineStr">
        <x:is>
          <x:t xml:space="preserve">Edit 02a CSP contract allocation, 02b CSP accelerator mix, or 02x accelerator catalog; 03_Calculation reads D:G from this sheet.</x:t>
        </x:is>
      </x:c>
    </x:row>
    <x:row r="61">
      <x:c r="A61" s="3" t="inlineStr">
        <x:is>
          <x:t xml:space="preserve">Base</x:t>
        </x:is>
      </x:c>
      <x:c r="B61" s="3" t="inlineStr">
        <x:is>
          <x:t xml:space="preserve">Meta</x:t>
        </x:is>
      </x:c>
      <x:c r="C61" s="3" t="n">
        <x:v>2030</x:v>
      </x:c>
      <x:c r="D61" s="6" t="n">
        <x:f>IF(I61&gt;0,SUMIFS('02d_AI_Accelerator_Power'!$J$2:$J$653,'02d_AI_Accelerator_Power'!$B$2:$B$653,A61,'02d_AI_Accelerator_Power'!$C$2:$C$653,B61,'02d_AI_Accelerator_Power'!$D$2:$D$653,C61,'02d_AI_Accelerator_Power'!$G$2:$G$653,"h200_reference")/I61,0.074919)</x:f>
        <x:v>0.07491904</x:v>
      </x:c>
      <x:c r="E61" s="6" t="n">
        <x:f>IF(I61&gt;0,SUMIFS('02d_AI_Accelerator_Power'!$J$2:$J$653,'02d_AI_Accelerator_Power'!$B$2:$B$653,A61,'02d_AI_Accelerator_Power'!$C$2:$C$653,B61,'02d_AI_Accelerator_Power'!$D$2:$D$653,C61,'02d_AI_Accelerator_Power'!$G$2:$G$653,"b200_reference")/I61,0.738007)</x:f>
        <x:v>0.7380069</x:v>
      </x:c>
      <x:c r="F61" s="6" t="n">
        <x:f>IF(I61&gt;0,SUMIFS('02d_AI_Accelerator_Power'!$J$2:$J$653,'02d_AI_Accelerator_Power'!$B$2:$B$653,A61,'02d_AI_Accelerator_Power'!$C$2:$C$653,B61,'02d_AI_Accelerator_Power'!$D$2:$D$653,C61,'02d_AI_Accelerator_Power'!$G$2:$G$653,"gb200_reference")/I61,0.0)</x:f>
        <x:v>0</x:v>
      </x:c>
      <x:c r="G61" s="6" t="n">
        <x:f>IF(I61&gt;0,SUMIFS('02d_AI_Accelerator_Power'!$J$2:$J$653,'02d_AI_Accelerator_Power'!$B$2:$B$653,A61,'02d_AI_Accelerator_Power'!$C$2:$C$653,B61,'02d_AI_Accelerator_Power'!$D$2:$D$653,C61,'02d_AI_Accelerator_Power'!$G$2:$G$653,"purpose_or_unbenchmarked")/I61,0.187074)</x:f>
        <x:v>0.18707406</x:v>
      </x:c>
      <x:c r="H61" s="6" t="n">
        <x:f>SUM(D61:G61)</x:f>
        <x:v>1</x:v>
      </x:c>
      <x:c r="I61" s="28" t="n">
        <x:f>SUMIFS('02d_AI_Accelerator_Power'!$J$2:$J$653,'02d_AI_Accelerator_Power'!$B$2:$B$653,A61,'02d_AI_Accelerator_Power'!$C$2:$C$653,B61,'02d_AI_Accelerator_Power'!$D$2:$D$653,C61)</x:f>
        <x:v>3279.9000056550003</x:v>
      </x:c>
      <x:c r="J61" s="6" t="n">
        <x:f>IF(I61&gt;0,SUMIFS('02d_AI_Accelerator_Power'!$J$2:$J$653,'02d_AI_Accelerator_Power'!$B$2:$B$653,A61,'02d_AI_Accelerator_Power'!$C$2:$C$653,B61,'02d_AI_Accelerator_Power'!$D$2:$D$653,C61,'02d_AI_Accelerator_Power'!$F$2:$F$653,"R200/R300 future")/I61,0)</x:f>
        <x:v>0.18707406</x:v>
      </x:c>
      <x:c r="K61" s="6" t="n">
        <x:f>IF(I61&gt;0,SUMIFS('02d_AI_Accelerator_Power'!$J$2:$J$653,'02d_AI_Accelerator_Power'!$B$2:$B$653,A61,'02d_AI_Accelerator_Power'!$C$2:$C$653,B61,'02d_AI_Accelerator_Power'!$D$2:$D$653,C61,'02d_AI_Accelerator_Power'!$F$2:$F$653,"TPU")/I61,0)</x:f>
        <x:v>0</x:v>
      </x:c>
      <x:c r="L61" s="6" t="n">
        <x:f>IF(I61&gt;0,SUMIFS('02d_AI_Accelerator_Power'!$J$2:$J$653,'02d_AI_Accelerator_Power'!$B$2:$B$653,A61,'02d_AI_Accelerator_Power'!$C$2:$C$653,B61,'02d_AI_Accelerator_Power'!$D$2:$D$653,C61,'02d_AI_Accelerator_Power'!$F$2:$F$653,"Trainium")/I61,0)</x:f>
        <x:v>0</x:v>
      </x:c>
      <x:c r="M61" s="6" t="n">
        <x:f>IF(I61&gt;0,SUMIFS('02d_AI_Accelerator_Power'!$J$2:$J$653,'02d_AI_Accelerator_Power'!$B$2:$B$653,A61,'02d_AI_Accelerator_Power'!$C$2:$C$653,B61,'02d_AI_Accelerator_Power'!$D$2:$D$653,C61,'02d_AI_Accelerator_Power'!$F$2:$F$653,"Maia")/I61,0)</x:f>
        <x:v>0</x:v>
      </x:c>
      <x:c r="N61" s="6" t="n">
        <x:f>IF(I61&gt;0,SUMIFS('02d_AI_Accelerator_Power'!$J$2:$J$653,'02d_AI_Accelerator_Power'!$B$2:$B$653,A61,'02d_AI_Accelerator_Power'!$C$2:$C$653,B61,'02d_AI_Accelerator_Power'!$D$2:$D$653,C61,'02d_AI_Accelerator_Power'!$F$2:$F$653,"MTIA")/I61,0)</x:f>
        <x:v>0</x:v>
      </x:c>
      <x:c r="O61" s="6" t="n">
        <x:f>IF(I61&gt;0,SUMIFS('02d_AI_Accelerator_Power'!$J$2:$J$653,'02d_AI_Accelerator_Power'!$B$2:$B$653,A61,'02d_AI_Accelerator_Power'!$C$2:$C$653,B61,'02d_AI_Accelerator_Power'!$D$2:$D$653,C61,'02d_AI_Accelerator_Power'!$F$2:$F$653,"Other / unknown accelerator")/I61,0)</x:f>
        <x:v>0</x:v>
      </x:c>
      <x:c r="P6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61" s="3" t="inlineStr">
        <x:is>
          <x:t xml:space="preserve">csp_contract_share_x_csp_accelerator_mix</x:t>
        </x:is>
      </x:c>
      <x:c r="R61" s="3" t="inlineStr">
        <x:is>
          <x:t xml:space="preserve">Edit 02a CSP contract allocation, 02b CSP accelerator mix, or 02x accelerator catalog; 03_Calculation reads D:G from this sheet.</x:t>
        </x:is>
      </x:c>
    </x:row>
    <x:row r="62">
      <x:c r="A62" s="3" t="inlineStr">
        <x:is>
          <x:t xml:space="preserve">Base</x:t>
        </x:is>
      </x:c>
      <x:c r="B62" s="3" t="inlineStr">
        <x:is>
          <x:t xml:space="preserve">xAI</x:t>
        </x:is>
      </x:c>
      <x:c r="C62" s="3" t="n">
        <x:v>2026</x:v>
      </x:c>
      <x:c r="D62" s="6" t="n">
        <x:f>IF(I62&gt;0,SUMIFS('02d_AI_Accelerator_Power'!$J$2:$J$653,'02d_AI_Accelerator_Power'!$B$2:$B$653,A62,'02d_AI_Accelerator_Power'!$C$2:$C$653,B62,'02d_AI_Accelerator_Power'!$D$2:$D$653,C62,'02d_AI_Accelerator_Power'!$G$2:$G$653,"h200_reference")/I62,0.294118)</x:f>
        <x:v>0.29411765</x:v>
      </x:c>
      <x:c r="E62" s="6" t="n">
        <x:f>IF(I62&gt;0,SUMIFS('02d_AI_Accelerator_Power'!$J$2:$J$653,'02d_AI_Accelerator_Power'!$B$2:$B$653,A62,'02d_AI_Accelerator_Power'!$C$2:$C$653,B62,'02d_AI_Accelerator_Power'!$D$2:$D$653,C62,'02d_AI_Accelerator_Power'!$G$2:$G$653,"b200_reference")/I62,0.705882)</x:f>
        <x:v>0.70588235</x:v>
      </x:c>
      <x:c r="F62" s="6" t="n">
        <x:f>IF(I62&gt;0,SUMIFS('02d_AI_Accelerator_Power'!$J$2:$J$653,'02d_AI_Accelerator_Power'!$B$2:$B$653,A62,'02d_AI_Accelerator_Power'!$C$2:$C$653,B62,'02d_AI_Accelerator_Power'!$D$2:$D$653,C62,'02d_AI_Accelerator_Power'!$G$2:$G$653,"gb200_reference")/I62,0.0)</x:f>
        <x:v>0</x:v>
      </x:c>
      <x:c r="G62" s="6" t="n">
        <x:f>IF(I62&gt;0,SUMIFS('02d_AI_Accelerator_Power'!$J$2:$J$653,'02d_AI_Accelerator_Power'!$B$2:$B$653,A62,'02d_AI_Accelerator_Power'!$C$2:$C$653,B62,'02d_AI_Accelerator_Power'!$D$2:$D$653,C62,'02d_AI_Accelerator_Power'!$G$2:$G$653,"purpose_or_unbenchmarked")/I62,0.0)</x:f>
        <x:v>0</x:v>
      </x:c>
      <x:c r="H62" s="6" t="n">
        <x:f>SUM(D62:G62)</x:f>
        <x:v>1</x:v>
      </x:c>
      <x:c r="I62" s="28" t="n">
        <x:f>SUMIFS('02d_AI_Accelerator_Power'!$J$2:$J$653,'02d_AI_Accelerator_Power'!$B$2:$B$653,A62,'02d_AI_Accelerator_Power'!$C$2:$C$653,B62,'02d_AI_Accelerator_Power'!$D$2:$D$653,C62)</x:f>
        <x:v>109.73360655737704</x:v>
      </x:c>
      <x:c r="J62" s="6" t="n">
        <x:f>IF(I62&gt;0,SUMIFS('02d_AI_Accelerator_Power'!$J$2:$J$653,'02d_AI_Accelerator_Power'!$B$2:$B$653,A62,'02d_AI_Accelerator_Power'!$C$2:$C$653,B62,'02d_AI_Accelerator_Power'!$D$2:$D$653,C62,'02d_AI_Accelerator_Power'!$F$2:$F$653,"R200/R300 future")/I62,0)</x:f>
        <x:v>0</x:v>
      </x:c>
      <x:c r="K62" s="6" t="n">
        <x:f>IF(I62&gt;0,SUMIFS('02d_AI_Accelerator_Power'!$J$2:$J$653,'02d_AI_Accelerator_Power'!$B$2:$B$653,A62,'02d_AI_Accelerator_Power'!$C$2:$C$653,B62,'02d_AI_Accelerator_Power'!$D$2:$D$653,C62,'02d_AI_Accelerator_Power'!$F$2:$F$653,"TPU")/I62,0)</x:f>
        <x:v>0</x:v>
      </x:c>
      <x:c r="L62" s="6" t="n">
        <x:f>IF(I62&gt;0,SUMIFS('02d_AI_Accelerator_Power'!$J$2:$J$653,'02d_AI_Accelerator_Power'!$B$2:$B$653,A62,'02d_AI_Accelerator_Power'!$C$2:$C$653,B62,'02d_AI_Accelerator_Power'!$D$2:$D$653,C62,'02d_AI_Accelerator_Power'!$F$2:$F$653,"Trainium")/I62,0)</x:f>
        <x:v>0</x:v>
      </x:c>
      <x:c r="M62" s="6" t="n">
        <x:f>IF(I62&gt;0,SUMIFS('02d_AI_Accelerator_Power'!$J$2:$J$653,'02d_AI_Accelerator_Power'!$B$2:$B$653,A62,'02d_AI_Accelerator_Power'!$C$2:$C$653,B62,'02d_AI_Accelerator_Power'!$D$2:$D$653,C62,'02d_AI_Accelerator_Power'!$F$2:$F$653,"Maia")/I62,0)</x:f>
        <x:v>0</x:v>
      </x:c>
      <x:c r="N62" s="6" t="n">
        <x:f>IF(I62&gt;0,SUMIFS('02d_AI_Accelerator_Power'!$J$2:$J$653,'02d_AI_Accelerator_Power'!$B$2:$B$653,A62,'02d_AI_Accelerator_Power'!$C$2:$C$653,B62,'02d_AI_Accelerator_Power'!$D$2:$D$653,C62,'02d_AI_Accelerator_Power'!$F$2:$F$653,"MTIA")/I62,0)</x:f>
        <x:v>0</x:v>
      </x:c>
      <x:c r="O62" s="6" t="n">
        <x:f>IF(I62&gt;0,SUMIFS('02d_AI_Accelerator_Power'!$J$2:$J$653,'02d_AI_Accelerator_Power'!$B$2:$B$653,A62,'02d_AI_Accelerator_Power'!$C$2:$C$653,B62,'02d_AI_Accelerator_Power'!$D$2:$D$653,C62,'02d_AI_Accelerator_Power'!$F$2:$F$653,"Other / unknown accelerator")/I62,0)</x:f>
        <x:v>0</x:v>
      </x:c>
      <x:c r="P6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62" s="3" t="inlineStr">
        <x:is>
          <x:t xml:space="preserve">csp_contract_share_x_csp_accelerator_mix</x:t>
        </x:is>
      </x:c>
      <x:c r="R62" s="3" t="inlineStr">
        <x:is>
          <x:t xml:space="preserve">Edit 02a CSP contract allocation, 02b CSP accelerator mix, or 02x accelerator catalog; 03_Calculation reads D:G from this sheet.</x:t>
        </x:is>
      </x:c>
    </x:row>
    <x:row r="63">
      <x:c r="A63" s="3" t="inlineStr">
        <x:is>
          <x:t xml:space="preserve">Base</x:t>
        </x:is>
      </x:c>
      <x:c r="B63" s="3" t="inlineStr">
        <x:is>
          <x:t xml:space="preserve">xAI</x:t>
        </x:is>
      </x:c>
      <x:c r="C63" s="3" t="n">
        <x:v>2027</x:v>
      </x:c>
      <x:c r="D63" s="6" t="n">
        <x:f>IF(I63&gt;0,SUMIFS('02d_AI_Accelerator_Power'!$J$2:$J$653,'02d_AI_Accelerator_Power'!$B$2:$B$653,A63,'02d_AI_Accelerator_Power'!$C$2:$C$653,B63,'02d_AI_Accelerator_Power'!$D$2:$D$653,C63,'02d_AI_Accelerator_Power'!$G$2:$G$653,"h200_reference")/I63,0.294118)</x:f>
        <x:v>0.29411765</x:v>
      </x:c>
      <x:c r="E63" s="6" t="n">
        <x:f>IF(I63&gt;0,SUMIFS('02d_AI_Accelerator_Power'!$J$2:$J$653,'02d_AI_Accelerator_Power'!$B$2:$B$653,A63,'02d_AI_Accelerator_Power'!$C$2:$C$653,B63,'02d_AI_Accelerator_Power'!$D$2:$D$653,C63,'02d_AI_Accelerator_Power'!$G$2:$G$653,"b200_reference")/I63,0.705882)</x:f>
        <x:v>0.70588235</x:v>
      </x:c>
      <x:c r="F63" s="6" t="n">
        <x:f>IF(I63&gt;0,SUMIFS('02d_AI_Accelerator_Power'!$J$2:$J$653,'02d_AI_Accelerator_Power'!$B$2:$B$653,A63,'02d_AI_Accelerator_Power'!$C$2:$C$653,B63,'02d_AI_Accelerator_Power'!$D$2:$D$653,C63,'02d_AI_Accelerator_Power'!$G$2:$G$653,"gb200_reference")/I63,0.0)</x:f>
        <x:v>0</x:v>
      </x:c>
      <x:c r="G63" s="6" t="n">
        <x:f>IF(I63&gt;0,SUMIFS('02d_AI_Accelerator_Power'!$J$2:$J$653,'02d_AI_Accelerator_Power'!$B$2:$B$653,A63,'02d_AI_Accelerator_Power'!$C$2:$C$653,B63,'02d_AI_Accelerator_Power'!$D$2:$D$653,C63,'02d_AI_Accelerator_Power'!$G$2:$G$653,"purpose_or_unbenchmarked")/I63,0.0)</x:f>
        <x:v>0</x:v>
      </x:c>
      <x:c r="H63" s="6" t="n">
        <x:f>SUM(D63:G63)</x:f>
        <x:v>1</x:v>
      </x:c>
      <x:c r="I63" s="28" t="n">
        <x:f>SUMIFS('02d_AI_Accelerator_Power'!$J$2:$J$653,'02d_AI_Accelerator_Power'!$B$2:$B$653,A63,'02d_AI_Accelerator_Power'!$C$2:$C$653,B63,'02d_AI_Accelerator_Power'!$D$2:$D$653,C63)</x:f>
        <x:v>316.411801495082</x:v>
      </x:c>
      <x:c r="J63" s="6" t="n">
        <x:f>IF(I63&gt;0,SUMIFS('02d_AI_Accelerator_Power'!$J$2:$J$653,'02d_AI_Accelerator_Power'!$B$2:$B$653,A63,'02d_AI_Accelerator_Power'!$C$2:$C$653,B63,'02d_AI_Accelerator_Power'!$D$2:$D$653,C63,'02d_AI_Accelerator_Power'!$F$2:$F$653,"R200/R300 future")/I63,0)</x:f>
        <x:v>0</x:v>
      </x:c>
      <x:c r="K63" s="6" t="n">
        <x:f>IF(I63&gt;0,SUMIFS('02d_AI_Accelerator_Power'!$J$2:$J$653,'02d_AI_Accelerator_Power'!$B$2:$B$653,A63,'02d_AI_Accelerator_Power'!$C$2:$C$653,B63,'02d_AI_Accelerator_Power'!$D$2:$D$653,C63,'02d_AI_Accelerator_Power'!$F$2:$F$653,"TPU")/I63,0)</x:f>
        <x:v>0</x:v>
      </x:c>
      <x:c r="L63" s="6" t="n">
        <x:f>IF(I63&gt;0,SUMIFS('02d_AI_Accelerator_Power'!$J$2:$J$653,'02d_AI_Accelerator_Power'!$B$2:$B$653,A63,'02d_AI_Accelerator_Power'!$C$2:$C$653,B63,'02d_AI_Accelerator_Power'!$D$2:$D$653,C63,'02d_AI_Accelerator_Power'!$F$2:$F$653,"Trainium")/I63,0)</x:f>
        <x:v>0</x:v>
      </x:c>
      <x:c r="M63" s="6" t="n">
        <x:f>IF(I63&gt;0,SUMIFS('02d_AI_Accelerator_Power'!$J$2:$J$653,'02d_AI_Accelerator_Power'!$B$2:$B$653,A63,'02d_AI_Accelerator_Power'!$C$2:$C$653,B63,'02d_AI_Accelerator_Power'!$D$2:$D$653,C63,'02d_AI_Accelerator_Power'!$F$2:$F$653,"Maia")/I63,0)</x:f>
        <x:v>0</x:v>
      </x:c>
      <x:c r="N63" s="6" t="n">
        <x:f>IF(I63&gt;0,SUMIFS('02d_AI_Accelerator_Power'!$J$2:$J$653,'02d_AI_Accelerator_Power'!$B$2:$B$653,A63,'02d_AI_Accelerator_Power'!$C$2:$C$653,B63,'02d_AI_Accelerator_Power'!$D$2:$D$653,C63,'02d_AI_Accelerator_Power'!$F$2:$F$653,"MTIA")/I63,0)</x:f>
        <x:v>0</x:v>
      </x:c>
      <x:c r="O63" s="6" t="n">
        <x:f>IF(I63&gt;0,SUMIFS('02d_AI_Accelerator_Power'!$J$2:$J$653,'02d_AI_Accelerator_Power'!$B$2:$B$653,A63,'02d_AI_Accelerator_Power'!$C$2:$C$653,B63,'02d_AI_Accelerator_Power'!$D$2:$D$653,C63,'02d_AI_Accelerator_Power'!$F$2:$F$653,"Other / unknown accelerator")/I63,0)</x:f>
        <x:v>0</x:v>
      </x:c>
      <x:c r="P6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63" s="3" t="inlineStr">
        <x:is>
          <x:t xml:space="preserve">csp_contract_share_x_csp_accelerator_mix</x:t>
        </x:is>
      </x:c>
      <x:c r="R63" s="3" t="inlineStr">
        <x:is>
          <x:t xml:space="preserve">Edit 02a CSP contract allocation, 02b CSP accelerator mix, or 02x accelerator catalog; 03_Calculation reads D:G from this sheet.</x:t>
        </x:is>
      </x:c>
    </x:row>
    <x:row r="64">
      <x:c r="A64" s="3" t="inlineStr">
        <x:is>
          <x:t xml:space="preserve">Base</x:t>
        </x:is>
      </x:c>
      <x:c r="B64" s="3" t="inlineStr">
        <x:is>
          <x:t xml:space="preserve">xAI</x:t>
        </x:is>
      </x:c>
      <x:c r="C64" s="3" t="n">
        <x:v>2028</x:v>
      </x:c>
      <x:c r="D64" s="6" t="n">
        <x:f>IF(I64&gt;0,SUMIFS('02d_AI_Accelerator_Power'!$J$2:$J$653,'02d_AI_Accelerator_Power'!$B$2:$B$653,A64,'02d_AI_Accelerator_Power'!$C$2:$C$653,B64,'02d_AI_Accelerator_Power'!$D$2:$D$653,C64,'02d_AI_Accelerator_Power'!$G$2:$G$653,"h200_reference")/I64,0.294118)</x:f>
        <x:v>0.29411765</x:v>
      </x:c>
      <x:c r="E64" s="6" t="n">
        <x:f>IF(I64&gt;0,SUMIFS('02d_AI_Accelerator_Power'!$J$2:$J$653,'02d_AI_Accelerator_Power'!$B$2:$B$653,A64,'02d_AI_Accelerator_Power'!$C$2:$C$653,B64,'02d_AI_Accelerator_Power'!$D$2:$D$653,C64,'02d_AI_Accelerator_Power'!$G$2:$G$653,"b200_reference")/I64,0.705882)</x:f>
        <x:v>0.70588235</x:v>
      </x:c>
      <x:c r="F64" s="6" t="n">
        <x:f>IF(I64&gt;0,SUMIFS('02d_AI_Accelerator_Power'!$J$2:$J$653,'02d_AI_Accelerator_Power'!$B$2:$B$653,A64,'02d_AI_Accelerator_Power'!$C$2:$C$653,B64,'02d_AI_Accelerator_Power'!$D$2:$D$653,C64,'02d_AI_Accelerator_Power'!$G$2:$G$653,"gb200_reference")/I64,0.0)</x:f>
        <x:v>0</x:v>
      </x:c>
      <x:c r="G64" s="6" t="n">
        <x:f>IF(I64&gt;0,SUMIFS('02d_AI_Accelerator_Power'!$J$2:$J$653,'02d_AI_Accelerator_Power'!$B$2:$B$653,A64,'02d_AI_Accelerator_Power'!$C$2:$C$653,B64,'02d_AI_Accelerator_Power'!$D$2:$D$653,C64,'02d_AI_Accelerator_Power'!$G$2:$G$653,"purpose_or_unbenchmarked")/I64,0.0)</x:f>
        <x:v>0</x:v>
      </x:c>
      <x:c r="H64" s="6" t="n">
        <x:f>SUM(D64:G64)</x:f>
        <x:v>1</x:v>
      </x:c>
      <x:c r="I64" s="28" t="n">
        <x:f>SUMIFS('02d_AI_Accelerator_Power'!$J$2:$J$653,'02d_AI_Accelerator_Power'!$B$2:$B$653,A64,'02d_AI_Accelerator_Power'!$C$2:$C$653,B64,'02d_AI_Accelerator_Power'!$D$2:$D$653,C64)</x:f>
        <x:v>570.876024590164</x:v>
      </x:c>
      <x:c r="J64" s="6" t="n">
        <x:f>IF(I64&gt;0,SUMIFS('02d_AI_Accelerator_Power'!$J$2:$J$653,'02d_AI_Accelerator_Power'!$B$2:$B$653,A64,'02d_AI_Accelerator_Power'!$C$2:$C$653,B64,'02d_AI_Accelerator_Power'!$D$2:$D$653,C64,'02d_AI_Accelerator_Power'!$F$2:$F$653,"R200/R300 future")/I64,0)</x:f>
        <x:v>0</x:v>
      </x:c>
      <x:c r="K64" s="6" t="n">
        <x:f>IF(I64&gt;0,SUMIFS('02d_AI_Accelerator_Power'!$J$2:$J$653,'02d_AI_Accelerator_Power'!$B$2:$B$653,A64,'02d_AI_Accelerator_Power'!$C$2:$C$653,B64,'02d_AI_Accelerator_Power'!$D$2:$D$653,C64,'02d_AI_Accelerator_Power'!$F$2:$F$653,"TPU")/I64,0)</x:f>
        <x:v>0</x:v>
      </x:c>
      <x:c r="L64" s="6" t="n">
        <x:f>IF(I64&gt;0,SUMIFS('02d_AI_Accelerator_Power'!$J$2:$J$653,'02d_AI_Accelerator_Power'!$B$2:$B$653,A64,'02d_AI_Accelerator_Power'!$C$2:$C$653,B64,'02d_AI_Accelerator_Power'!$D$2:$D$653,C64,'02d_AI_Accelerator_Power'!$F$2:$F$653,"Trainium")/I64,0)</x:f>
        <x:v>0</x:v>
      </x:c>
      <x:c r="M64" s="6" t="n">
        <x:f>IF(I64&gt;0,SUMIFS('02d_AI_Accelerator_Power'!$J$2:$J$653,'02d_AI_Accelerator_Power'!$B$2:$B$653,A64,'02d_AI_Accelerator_Power'!$C$2:$C$653,B64,'02d_AI_Accelerator_Power'!$D$2:$D$653,C64,'02d_AI_Accelerator_Power'!$F$2:$F$653,"Maia")/I64,0)</x:f>
        <x:v>0</x:v>
      </x:c>
      <x:c r="N64" s="6" t="n">
        <x:f>IF(I64&gt;0,SUMIFS('02d_AI_Accelerator_Power'!$J$2:$J$653,'02d_AI_Accelerator_Power'!$B$2:$B$653,A64,'02d_AI_Accelerator_Power'!$C$2:$C$653,B64,'02d_AI_Accelerator_Power'!$D$2:$D$653,C64,'02d_AI_Accelerator_Power'!$F$2:$F$653,"MTIA")/I64,0)</x:f>
        <x:v>0</x:v>
      </x:c>
      <x:c r="O64" s="6" t="n">
        <x:f>IF(I64&gt;0,SUMIFS('02d_AI_Accelerator_Power'!$J$2:$J$653,'02d_AI_Accelerator_Power'!$B$2:$B$653,A64,'02d_AI_Accelerator_Power'!$C$2:$C$653,B64,'02d_AI_Accelerator_Power'!$D$2:$D$653,C64,'02d_AI_Accelerator_Power'!$F$2:$F$653,"Other / unknown accelerator")/I64,0)</x:f>
        <x:v>0</x:v>
      </x:c>
      <x:c r="P6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64" s="3" t="inlineStr">
        <x:is>
          <x:t xml:space="preserve">csp_contract_share_x_csp_accelerator_mix</x:t>
        </x:is>
      </x:c>
      <x:c r="R64" s="3" t="inlineStr">
        <x:is>
          <x:t xml:space="preserve">Edit 02a CSP contract allocation, 02b CSP accelerator mix, or 02x accelerator catalog; 03_Calculation reads D:G from this sheet.</x:t>
        </x:is>
      </x:c>
    </x:row>
    <x:row r="65">
      <x:c r="A65" s="3" t="inlineStr">
        <x:is>
          <x:t xml:space="preserve">Base</x:t>
        </x:is>
      </x:c>
      <x:c r="B65" s="3" t="inlineStr">
        <x:is>
          <x:t xml:space="preserve">xAI</x:t>
        </x:is>
      </x:c>
      <x:c r="C65" s="3" t="n">
        <x:v>2029</x:v>
      </x:c>
      <x:c r="D65" s="6" t="n">
        <x:f>IF(I65&gt;0,SUMIFS('02d_AI_Accelerator_Power'!$J$2:$J$653,'02d_AI_Accelerator_Power'!$B$2:$B$653,A65,'02d_AI_Accelerator_Power'!$C$2:$C$653,B65,'02d_AI_Accelerator_Power'!$D$2:$D$653,C65,'02d_AI_Accelerator_Power'!$G$2:$G$653,"h200_reference")/I65,0.294118)</x:f>
        <x:v>0.29411765000000006</x:v>
      </x:c>
      <x:c r="E65" s="6" t="n">
        <x:f>IF(I65&gt;0,SUMIFS('02d_AI_Accelerator_Power'!$J$2:$J$653,'02d_AI_Accelerator_Power'!$B$2:$B$653,A65,'02d_AI_Accelerator_Power'!$C$2:$C$653,B65,'02d_AI_Accelerator_Power'!$D$2:$D$653,C65,'02d_AI_Accelerator_Power'!$G$2:$G$653,"b200_reference")/I65,0.705882)</x:f>
        <x:v>0.70588235</x:v>
      </x:c>
      <x:c r="F65" s="6" t="n">
        <x:f>IF(I65&gt;0,SUMIFS('02d_AI_Accelerator_Power'!$J$2:$J$653,'02d_AI_Accelerator_Power'!$B$2:$B$653,A65,'02d_AI_Accelerator_Power'!$C$2:$C$653,B65,'02d_AI_Accelerator_Power'!$D$2:$D$653,C65,'02d_AI_Accelerator_Power'!$G$2:$G$653,"gb200_reference")/I65,0.0)</x:f>
        <x:v>0</x:v>
      </x:c>
      <x:c r="G65" s="6" t="n">
        <x:f>IF(I65&gt;0,SUMIFS('02d_AI_Accelerator_Power'!$J$2:$J$653,'02d_AI_Accelerator_Power'!$B$2:$B$653,A65,'02d_AI_Accelerator_Power'!$C$2:$C$653,B65,'02d_AI_Accelerator_Power'!$D$2:$D$653,C65,'02d_AI_Accelerator_Power'!$G$2:$G$653,"purpose_or_unbenchmarked")/I65,0.0)</x:f>
        <x:v>0</x:v>
      </x:c>
      <x:c r="H65" s="6" t="n">
        <x:f>SUM(D65:G65)</x:f>
        <x:v>1</x:v>
      </x:c>
      <x:c r="I65" s="28" t="n">
        <x:f>SUMIFS('02d_AI_Accelerator_Power'!$J$2:$J$653,'02d_AI_Accelerator_Power'!$B$2:$B$653,A65,'02d_AI_Accelerator_Power'!$C$2:$C$653,B65,'02d_AI_Accelerator_Power'!$D$2:$D$653,C65)</x:f>
        <x:v>870.7581147540984</x:v>
      </x:c>
      <x:c r="J65" s="6" t="n">
        <x:f>IF(I65&gt;0,SUMIFS('02d_AI_Accelerator_Power'!$J$2:$J$653,'02d_AI_Accelerator_Power'!$B$2:$B$653,A65,'02d_AI_Accelerator_Power'!$C$2:$C$653,B65,'02d_AI_Accelerator_Power'!$D$2:$D$653,C65,'02d_AI_Accelerator_Power'!$F$2:$F$653,"R200/R300 future")/I65,0)</x:f>
        <x:v>0</x:v>
      </x:c>
      <x:c r="K65" s="6" t="n">
        <x:f>IF(I65&gt;0,SUMIFS('02d_AI_Accelerator_Power'!$J$2:$J$653,'02d_AI_Accelerator_Power'!$B$2:$B$653,A65,'02d_AI_Accelerator_Power'!$C$2:$C$653,B65,'02d_AI_Accelerator_Power'!$D$2:$D$653,C65,'02d_AI_Accelerator_Power'!$F$2:$F$653,"TPU")/I65,0)</x:f>
        <x:v>0</x:v>
      </x:c>
      <x:c r="L65" s="6" t="n">
        <x:f>IF(I65&gt;0,SUMIFS('02d_AI_Accelerator_Power'!$J$2:$J$653,'02d_AI_Accelerator_Power'!$B$2:$B$653,A65,'02d_AI_Accelerator_Power'!$C$2:$C$653,B65,'02d_AI_Accelerator_Power'!$D$2:$D$653,C65,'02d_AI_Accelerator_Power'!$F$2:$F$653,"Trainium")/I65,0)</x:f>
        <x:v>0</x:v>
      </x:c>
      <x:c r="M65" s="6" t="n">
        <x:f>IF(I65&gt;0,SUMIFS('02d_AI_Accelerator_Power'!$J$2:$J$653,'02d_AI_Accelerator_Power'!$B$2:$B$653,A65,'02d_AI_Accelerator_Power'!$C$2:$C$653,B65,'02d_AI_Accelerator_Power'!$D$2:$D$653,C65,'02d_AI_Accelerator_Power'!$F$2:$F$653,"Maia")/I65,0)</x:f>
        <x:v>0</x:v>
      </x:c>
      <x:c r="N65" s="6" t="n">
        <x:f>IF(I65&gt;0,SUMIFS('02d_AI_Accelerator_Power'!$J$2:$J$653,'02d_AI_Accelerator_Power'!$B$2:$B$653,A65,'02d_AI_Accelerator_Power'!$C$2:$C$653,B65,'02d_AI_Accelerator_Power'!$D$2:$D$653,C65,'02d_AI_Accelerator_Power'!$F$2:$F$653,"MTIA")/I65,0)</x:f>
        <x:v>0</x:v>
      </x:c>
      <x:c r="O65" s="6" t="n">
        <x:f>IF(I65&gt;0,SUMIFS('02d_AI_Accelerator_Power'!$J$2:$J$653,'02d_AI_Accelerator_Power'!$B$2:$B$653,A65,'02d_AI_Accelerator_Power'!$C$2:$C$653,B65,'02d_AI_Accelerator_Power'!$D$2:$D$653,C65,'02d_AI_Accelerator_Power'!$F$2:$F$653,"Other / unknown accelerator")/I65,0)</x:f>
        <x:v>0</x:v>
      </x:c>
      <x:c r="P6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65" s="3" t="inlineStr">
        <x:is>
          <x:t xml:space="preserve">csp_contract_share_x_csp_accelerator_mix</x:t>
        </x:is>
      </x:c>
      <x:c r="R65" s="3" t="inlineStr">
        <x:is>
          <x:t xml:space="preserve">Edit 02a CSP contract allocation, 02b CSP accelerator mix, or 02x accelerator catalog; 03_Calculation reads D:G from this sheet.</x:t>
        </x:is>
      </x:c>
    </x:row>
    <x:row r="66">
      <x:c r="A66" s="3" t="inlineStr">
        <x:is>
          <x:t xml:space="preserve">Base</x:t>
        </x:is>
      </x:c>
      <x:c r="B66" s="3" t="inlineStr">
        <x:is>
          <x:t xml:space="preserve">xAI</x:t>
        </x:is>
      </x:c>
      <x:c r="C66" s="3" t="n">
        <x:v>2030</x:v>
      </x:c>
      <x:c r="D66" s="6" t="n">
        <x:f>IF(I66&gt;0,SUMIFS('02d_AI_Accelerator_Power'!$J$2:$J$653,'02d_AI_Accelerator_Power'!$B$2:$B$653,A66,'02d_AI_Accelerator_Power'!$C$2:$C$653,B66,'02d_AI_Accelerator_Power'!$D$2:$D$653,C66,'02d_AI_Accelerator_Power'!$G$2:$G$653,"h200_reference")/I66,0.294118)</x:f>
        <x:v>0.29411765</x:v>
      </x:c>
      <x:c r="E66" s="6" t="n">
        <x:f>IF(I66&gt;0,SUMIFS('02d_AI_Accelerator_Power'!$J$2:$J$653,'02d_AI_Accelerator_Power'!$B$2:$B$653,A66,'02d_AI_Accelerator_Power'!$C$2:$C$653,B66,'02d_AI_Accelerator_Power'!$D$2:$D$653,C66,'02d_AI_Accelerator_Power'!$G$2:$G$653,"b200_reference")/I66,0.705882)</x:f>
        <x:v>0.70588235</x:v>
      </x:c>
      <x:c r="F66" s="6" t="n">
        <x:f>IF(I66&gt;0,SUMIFS('02d_AI_Accelerator_Power'!$J$2:$J$653,'02d_AI_Accelerator_Power'!$B$2:$B$653,A66,'02d_AI_Accelerator_Power'!$C$2:$C$653,B66,'02d_AI_Accelerator_Power'!$D$2:$D$653,C66,'02d_AI_Accelerator_Power'!$G$2:$G$653,"gb200_reference")/I66,0.0)</x:f>
        <x:v>0</x:v>
      </x:c>
      <x:c r="G66" s="6" t="n">
        <x:f>IF(I66&gt;0,SUMIFS('02d_AI_Accelerator_Power'!$J$2:$J$653,'02d_AI_Accelerator_Power'!$B$2:$B$653,A66,'02d_AI_Accelerator_Power'!$C$2:$C$653,B66,'02d_AI_Accelerator_Power'!$D$2:$D$653,C66,'02d_AI_Accelerator_Power'!$G$2:$G$653,"purpose_or_unbenchmarked")/I66,0.0)</x:f>
        <x:v>0</x:v>
      </x:c>
      <x:c r="H66" s="6" t="n">
        <x:f>SUM(D66:G66)</x:f>
        <x:v>1</x:v>
      </x:c>
      <x:c r="I66" s="28" t="n">
        <x:f>SUMIFS('02d_AI_Accelerator_Power'!$J$2:$J$653,'02d_AI_Accelerator_Power'!$B$2:$B$653,A66,'02d_AI_Accelerator_Power'!$C$2:$C$653,B66,'02d_AI_Accelerator_Power'!$D$2:$D$653,C66)</x:f>
        <x:v>1219.262290204918</x:v>
      </x:c>
      <x:c r="J66" s="6" t="n">
        <x:f>IF(I66&gt;0,SUMIFS('02d_AI_Accelerator_Power'!$J$2:$J$653,'02d_AI_Accelerator_Power'!$B$2:$B$653,A66,'02d_AI_Accelerator_Power'!$C$2:$C$653,B66,'02d_AI_Accelerator_Power'!$D$2:$D$653,C66,'02d_AI_Accelerator_Power'!$F$2:$F$653,"R200/R300 future")/I66,0)</x:f>
        <x:v>0</x:v>
      </x:c>
      <x:c r="K66" s="6" t="n">
        <x:f>IF(I66&gt;0,SUMIFS('02d_AI_Accelerator_Power'!$J$2:$J$653,'02d_AI_Accelerator_Power'!$B$2:$B$653,A66,'02d_AI_Accelerator_Power'!$C$2:$C$653,B66,'02d_AI_Accelerator_Power'!$D$2:$D$653,C66,'02d_AI_Accelerator_Power'!$F$2:$F$653,"TPU")/I66,0)</x:f>
        <x:v>0</x:v>
      </x:c>
      <x:c r="L66" s="6" t="n">
        <x:f>IF(I66&gt;0,SUMIFS('02d_AI_Accelerator_Power'!$J$2:$J$653,'02d_AI_Accelerator_Power'!$B$2:$B$653,A66,'02d_AI_Accelerator_Power'!$C$2:$C$653,B66,'02d_AI_Accelerator_Power'!$D$2:$D$653,C66,'02d_AI_Accelerator_Power'!$F$2:$F$653,"Trainium")/I66,0)</x:f>
        <x:v>0</x:v>
      </x:c>
      <x:c r="M66" s="6" t="n">
        <x:f>IF(I66&gt;0,SUMIFS('02d_AI_Accelerator_Power'!$J$2:$J$653,'02d_AI_Accelerator_Power'!$B$2:$B$653,A66,'02d_AI_Accelerator_Power'!$C$2:$C$653,B66,'02d_AI_Accelerator_Power'!$D$2:$D$653,C66,'02d_AI_Accelerator_Power'!$F$2:$F$653,"Maia")/I66,0)</x:f>
        <x:v>0</x:v>
      </x:c>
      <x:c r="N66" s="6" t="n">
        <x:f>IF(I66&gt;0,SUMIFS('02d_AI_Accelerator_Power'!$J$2:$J$653,'02d_AI_Accelerator_Power'!$B$2:$B$653,A66,'02d_AI_Accelerator_Power'!$C$2:$C$653,B66,'02d_AI_Accelerator_Power'!$D$2:$D$653,C66,'02d_AI_Accelerator_Power'!$F$2:$F$653,"MTIA")/I66,0)</x:f>
        <x:v>0</x:v>
      </x:c>
      <x:c r="O66" s="6" t="n">
        <x:f>IF(I66&gt;0,SUMIFS('02d_AI_Accelerator_Power'!$J$2:$J$653,'02d_AI_Accelerator_Power'!$B$2:$B$653,A66,'02d_AI_Accelerator_Power'!$C$2:$C$653,B66,'02d_AI_Accelerator_Power'!$D$2:$D$653,C66,'02d_AI_Accelerator_Power'!$F$2:$F$653,"Other / unknown accelerator")/I66,0)</x:f>
        <x:v>0</x:v>
      </x:c>
      <x:c r="P6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66" s="3" t="inlineStr">
        <x:is>
          <x:t xml:space="preserve">csp_contract_share_x_csp_accelerator_mix</x:t>
        </x:is>
      </x:c>
      <x:c r="R66" s="3" t="inlineStr">
        <x:is>
          <x:t xml:space="preserve">Edit 02a CSP contract allocation, 02b CSP accelerator mix, or 02x accelerator catalog; 03_Calculation reads D:G from this sheet.</x:t>
        </x:is>
      </x:c>
    </x:row>
    <x:row r="67">
      <x:c r="A67" s="3" t="inlineStr">
        <x:is>
          <x:t xml:space="preserve">Base</x:t>
        </x:is>
      </x:c>
      <x:c r="B67" s="3" t="inlineStr">
        <x:is>
          <x:t xml:space="preserve">OpenAI</x:t>
        </x:is>
      </x:c>
      <x:c r="C67" s="3" t="n">
        <x:v>2026</x:v>
      </x:c>
      <x:c r="D67" s="6" t="n">
        <x:f>IF(I67&gt;0,SUMIFS('02d_AI_Accelerator_Power'!$J$2:$J$653,'02d_AI_Accelerator_Power'!$B$2:$B$653,A67,'02d_AI_Accelerator_Power'!$C$2:$C$653,B67,'02d_AI_Accelerator_Power'!$D$2:$D$653,C67,'02d_AI_Accelerator_Power'!$G$2:$G$653,"h200_reference")/I67,0.09216)</x:f>
        <x:v>0.09215960736722274</x:v>
      </x:c>
      <x:c r="E67" s="6" t="n">
        <x:f>IF(I67&gt;0,SUMIFS('02d_AI_Accelerator_Power'!$J$2:$J$653,'02d_AI_Accelerator_Power'!$B$2:$B$653,A67,'02d_AI_Accelerator_Power'!$C$2:$C$653,B67,'02d_AI_Accelerator_Power'!$D$2:$D$653,C67,'02d_AI_Accelerator_Power'!$G$2:$G$653,"b200_reference")/I67,0.90784)</x:f>
        <x:v>0.9078403926327773</x:v>
      </x:c>
      <x:c r="F67" s="6" t="n">
        <x:f>IF(I67&gt;0,SUMIFS('02d_AI_Accelerator_Power'!$J$2:$J$653,'02d_AI_Accelerator_Power'!$B$2:$B$653,A67,'02d_AI_Accelerator_Power'!$C$2:$C$653,B67,'02d_AI_Accelerator_Power'!$D$2:$D$653,C67,'02d_AI_Accelerator_Power'!$G$2:$G$653,"gb200_reference")/I67,0.0)</x:f>
        <x:v>0</x:v>
      </x:c>
      <x:c r="G67" s="6" t="n">
        <x:f>IF(I67&gt;0,SUMIFS('02d_AI_Accelerator_Power'!$J$2:$J$653,'02d_AI_Accelerator_Power'!$B$2:$B$653,A67,'02d_AI_Accelerator_Power'!$C$2:$C$653,B67,'02d_AI_Accelerator_Power'!$D$2:$D$653,C67,'02d_AI_Accelerator_Power'!$G$2:$G$653,"purpose_or_unbenchmarked")/I67,0.0)</x:f>
        <x:v>0</x:v>
      </x:c>
      <x:c r="H67" s="6" t="n">
        <x:f>SUM(D67:G67)</x:f>
        <x:v>1</x:v>
      </x:c>
      <x:c r="I67" s="28" t="n">
        <x:f>SUMIFS('02d_AI_Accelerator_Power'!$J$2:$J$653,'02d_AI_Accelerator_Power'!$B$2:$B$653,A67,'02d_AI_Accelerator_Power'!$C$2:$C$653,B67,'02d_AI_Accelerator_Power'!$D$2:$D$653,C67)</x:f>
        <x:v>595.4666666666667</x:v>
      </x:c>
      <x:c r="J67" s="6" t="n">
        <x:f>IF(I67&gt;0,SUMIFS('02d_AI_Accelerator_Power'!$J$2:$J$653,'02d_AI_Accelerator_Power'!$B$2:$B$653,A67,'02d_AI_Accelerator_Power'!$C$2:$C$653,B67,'02d_AI_Accelerator_Power'!$D$2:$D$653,C67,'02d_AI_Accelerator_Power'!$F$2:$F$653,"R200/R300 future")/I67,0)</x:f>
        <x:v>0</x:v>
      </x:c>
      <x:c r="K67" s="6" t="n">
        <x:f>IF(I67&gt;0,SUMIFS('02d_AI_Accelerator_Power'!$J$2:$J$653,'02d_AI_Accelerator_Power'!$B$2:$B$653,A67,'02d_AI_Accelerator_Power'!$C$2:$C$653,B67,'02d_AI_Accelerator_Power'!$D$2:$D$653,C67,'02d_AI_Accelerator_Power'!$F$2:$F$653,"TPU")/I67,0)</x:f>
        <x:v>0</x:v>
      </x:c>
      <x:c r="L67" s="6" t="n">
        <x:f>IF(I67&gt;0,SUMIFS('02d_AI_Accelerator_Power'!$J$2:$J$653,'02d_AI_Accelerator_Power'!$B$2:$B$653,A67,'02d_AI_Accelerator_Power'!$C$2:$C$653,B67,'02d_AI_Accelerator_Power'!$D$2:$D$653,C67,'02d_AI_Accelerator_Power'!$F$2:$F$653,"Trainium")/I67,0)</x:f>
        <x:v>0</x:v>
      </x:c>
      <x:c r="M67" s="6" t="n">
        <x:f>IF(I67&gt;0,SUMIFS('02d_AI_Accelerator_Power'!$J$2:$J$653,'02d_AI_Accelerator_Power'!$B$2:$B$653,A67,'02d_AI_Accelerator_Power'!$C$2:$C$653,B67,'02d_AI_Accelerator_Power'!$D$2:$D$653,C67,'02d_AI_Accelerator_Power'!$F$2:$F$653,"Maia")/I67,0)</x:f>
        <x:v>0</x:v>
      </x:c>
      <x:c r="N67" s="6" t="n">
        <x:f>IF(I67&gt;0,SUMIFS('02d_AI_Accelerator_Power'!$J$2:$J$653,'02d_AI_Accelerator_Power'!$B$2:$B$653,A67,'02d_AI_Accelerator_Power'!$C$2:$C$653,B67,'02d_AI_Accelerator_Power'!$D$2:$D$653,C67,'02d_AI_Accelerator_Power'!$F$2:$F$653,"MTIA")/I67,0)</x:f>
        <x:v>0</x:v>
      </x:c>
      <x:c r="O67" s="6" t="n">
        <x:f>IF(I67&gt;0,SUMIFS('02d_AI_Accelerator_Power'!$J$2:$J$653,'02d_AI_Accelerator_Power'!$B$2:$B$653,A67,'02d_AI_Accelerator_Power'!$C$2:$C$653,B67,'02d_AI_Accelerator_Power'!$D$2:$D$653,C67,'02d_AI_Accelerator_Power'!$F$2:$F$653,"Other / unknown accelerator")/I67,0)</x:f>
        <x:v>0</x:v>
      </x:c>
      <x:c r="P6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67" s="3" t="inlineStr">
        <x:is>
          <x:t xml:space="preserve">csp_contract_share_x_csp_accelerator_mix</x:t>
        </x:is>
      </x:c>
      <x:c r="R67" s="3" t="inlineStr">
        <x:is>
          <x:t xml:space="preserve">Edit 02a CSP contract allocation, 02b CSP accelerator mix, or 02x accelerator catalog; 03_Calculation reads D:G from this sheet.</x:t>
        </x:is>
      </x:c>
    </x:row>
    <x:row r="68">
      <x:c r="A68" s="3" t="inlineStr">
        <x:is>
          <x:t xml:space="preserve">Base</x:t>
        </x:is>
      </x:c>
      <x:c r="B68" s="3" t="inlineStr">
        <x:is>
          <x:t xml:space="preserve">OpenAI</x:t>
        </x:is>
      </x:c>
      <x:c r="C68" s="3" t="n">
        <x:v>2027</x:v>
      </x:c>
      <x:c r="D68" s="6" t="n">
        <x:f>IF(I68&gt;0,SUMIFS('02d_AI_Accelerator_Power'!$J$2:$J$653,'02d_AI_Accelerator_Power'!$B$2:$B$653,A68,'02d_AI_Accelerator_Power'!$C$2:$C$653,B68,'02d_AI_Accelerator_Power'!$D$2:$D$653,C68,'02d_AI_Accelerator_Power'!$G$2:$G$653,"h200_reference")/I68,0.069876)</x:f>
        <x:v>0.0698761876947107</x:v>
      </x:c>
      <x:c r="E68" s="6" t="n">
        <x:f>IF(I68&gt;0,SUMIFS('02d_AI_Accelerator_Power'!$J$2:$J$653,'02d_AI_Accelerator_Power'!$B$2:$B$653,A68,'02d_AI_Accelerator_Power'!$C$2:$C$653,B68,'02d_AI_Accelerator_Power'!$D$2:$D$653,C68,'02d_AI_Accelerator_Power'!$G$2:$G$653,"b200_reference")/I68,0.908192)</x:f>
        <x:v>0.9081914998885361</x:v>
      </x:c>
      <x:c r="F68" s="6" t="n">
        <x:f>IF(I68&gt;0,SUMIFS('02d_AI_Accelerator_Power'!$J$2:$J$653,'02d_AI_Accelerator_Power'!$B$2:$B$653,A68,'02d_AI_Accelerator_Power'!$C$2:$C$653,B68,'02d_AI_Accelerator_Power'!$D$2:$D$653,C68,'02d_AI_Accelerator_Power'!$G$2:$G$653,"gb200_reference")/I68,0.0)</x:f>
        <x:v>0</x:v>
      </x:c>
      <x:c r="G68" s="6" t="n">
        <x:f>IF(I68&gt;0,SUMIFS('02d_AI_Accelerator_Power'!$J$2:$J$653,'02d_AI_Accelerator_Power'!$B$2:$B$653,A68,'02d_AI_Accelerator_Power'!$C$2:$C$653,B68,'02d_AI_Accelerator_Power'!$D$2:$D$653,C68,'02d_AI_Accelerator_Power'!$G$2:$G$653,"purpose_or_unbenchmarked")/I68,0.021932)</x:f>
        <x:v>0.021932312416753127</x:v>
      </x:c>
      <x:c r="H68" s="6" t="n">
        <x:f>SUM(D68:G68)</x:f>
        <x:v>0.9999999999999999</x:v>
      </x:c>
      <x:c r="I68" s="28" t="n">
        <x:f>SUMIFS('02d_AI_Accelerator_Power'!$J$2:$J$653,'02d_AI_Accelerator_Power'!$B$2:$B$653,A68,'02d_AI_Accelerator_Power'!$C$2:$C$653,B68,'02d_AI_Accelerator_Power'!$D$2:$D$653,C68)</x:f>
        <x:v>1466.8499988450003</x:v>
      </x:c>
      <x:c r="J68" s="6" t="n">
        <x:f>IF(I68&gt;0,SUMIFS('02d_AI_Accelerator_Power'!$J$2:$J$653,'02d_AI_Accelerator_Power'!$B$2:$B$653,A68,'02d_AI_Accelerator_Power'!$C$2:$C$653,B68,'02d_AI_Accelerator_Power'!$D$2:$D$653,C68,'02d_AI_Accelerator_Power'!$F$2:$F$653,"R200/R300 future")/I68,0)</x:f>
        <x:v>0.021932312416753127</x:v>
      </x:c>
      <x:c r="K68" s="6" t="n">
        <x:f>IF(I68&gt;0,SUMIFS('02d_AI_Accelerator_Power'!$J$2:$J$653,'02d_AI_Accelerator_Power'!$B$2:$B$653,A68,'02d_AI_Accelerator_Power'!$C$2:$C$653,B68,'02d_AI_Accelerator_Power'!$D$2:$D$653,C68,'02d_AI_Accelerator_Power'!$F$2:$F$653,"TPU")/I68,0)</x:f>
        <x:v>0</x:v>
      </x:c>
      <x:c r="L68" s="6" t="n">
        <x:f>IF(I68&gt;0,SUMIFS('02d_AI_Accelerator_Power'!$J$2:$J$653,'02d_AI_Accelerator_Power'!$B$2:$B$653,A68,'02d_AI_Accelerator_Power'!$C$2:$C$653,B68,'02d_AI_Accelerator_Power'!$D$2:$D$653,C68,'02d_AI_Accelerator_Power'!$F$2:$F$653,"Trainium")/I68,0)</x:f>
        <x:v>0</x:v>
      </x:c>
      <x:c r="M68" s="6" t="n">
        <x:f>IF(I68&gt;0,SUMIFS('02d_AI_Accelerator_Power'!$J$2:$J$653,'02d_AI_Accelerator_Power'!$B$2:$B$653,A68,'02d_AI_Accelerator_Power'!$C$2:$C$653,B68,'02d_AI_Accelerator_Power'!$D$2:$D$653,C68,'02d_AI_Accelerator_Power'!$F$2:$F$653,"Maia")/I68,0)</x:f>
        <x:v>0</x:v>
      </x:c>
      <x:c r="N68" s="6" t="n">
        <x:f>IF(I68&gt;0,SUMIFS('02d_AI_Accelerator_Power'!$J$2:$J$653,'02d_AI_Accelerator_Power'!$B$2:$B$653,A68,'02d_AI_Accelerator_Power'!$C$2:$C$653,B68,'02d_AI_Accelerator_Power'!$D$2:$D$653,C68,'02d_AI_Accelerator_Power'!$F$2:$F$653,"MTIA")/I68,0)</x:f>
        <x:v>0</x:v>
      </x:c>
      <x:c r="O68" s="6" t="n">
        <x:f>IF(I68&gt;0,SUMIFS('02d_AI_Accelerator_Power'!$J$2:$J$653,'02d_AI_Accelerator_Power'!$B$2:$B$653,A68,'02d_AI_Accelerator_Power'!$C$2:$C$653,B68,'02d_AI_Accelerator_Power'!$D$2:$D$653,C68,'02d_AI_Accelerator_Power'!$F$2:$F$653,"Other / unknown accelerator")/I68,0)</x:f>
        <x:v>0</x:v>
      </x:c>
      <x:c r="P6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68" s="3" t="inlineStr">
        <x:is>
          <x:t xml:space="preserve">csp_contract_share_x_csp_accelerator_mix</x:t>
        </x:is>
      </x:c>
      <x:c r="R68" s="3" t="inlineStr">
        <x:is>
          <x:t xml:space="preserve">Edit 02a CSP contract allocation, 02b CSP accelerator mix, or 02x accelerator catalog; 03_Calculation reads D:G from this sheet.</x:t>
        </x:is>
      </x:c>
    </x:row>
    <x:row r="69">
      <x:c r="A69" s="3" t="inlineStr">
        <x:is>
          <x:t xml:space="preserve">Base</x:t>
        </x:is>
      </x:c>
      <x:c r="B69" s="3" t="inlineStr">
        <x:is>
          <x:t xml:space="preserve">OpenAI</x:t>
        </x:is>
      </x:c>
      <x:c r="C69" s="3" t="n">
        <x:v>2028</x:v>
      </x:c>
      <x:c r="D69" s="6" t="n">
        <x:f>IF(I69&gt;0,SUMIFS('02d_AI_Accelerator_Power'!$J$2:$J$653,'02d_AI_Accelerator_Power'!$B$2:$B$653,A69,'02d_AI_Accelerator_Power'!$C$2:$C$653,B69,'02d_AI_Accelerator_Power'!$D$2:$D$653,C69,'02d_AI_Accelerator_Power'!$G$2:$G$653,"h200_reference")/I69,0.055734)</x:f>
        <x:v>0.05573398435568176</x:v>
      </x:c>
      <x:c r="E69" s="6" t="n">
        <x:f>IF(I69&gt;0,SUMIFS('02d_AI_Accelerator_Power'!$J$2:$J$653,'02d_AI_Accelerator_Power'!$B$2:$B$653,A69,'02d_AI_Accelerator_Power'!$C$2:$C$653,B69,'02d_AI_Accelerator_Power'!$D$2:$D$653,C69,'02d_AI_Accelerator_Power'!$G$2:$G$653,"b200_reference")/I69,0.784048)</x:f>
        <x:v>0.7840480689131368</x:v>
      </x:c>
      <x:c r="F69" s="6" t="n">
        <x:f>IF(I69&gt;0,SUMIFS('02d_AI_Accelerator_Power'!$J$2:$J$653,'02d_AI_Accelerator_Power'!$B$2:$B$653,A69,'02d_AI_Accelerator_Power'!$C$2:$C$653,B69,'02d_AI_Accelerator_Power'!$D$2:$D$653,C69,'02d_AI_Accelerator_Power'!$G$2:$G$653,"gb200_reference")/I69,0.024576)</x:f>
        <x:v>0.024575825723752442</x:v>
      </x:c>
      <x:c r="G69" s="6" t="n">
        <x:f>IF(I69&gt;0,SUMIFS('02d_AI_Accelerator_Power'!$J$2:$J$653,'02d_AI_Accelerator_Power'!$B$2:$B$653,A69,'02d_AI_Accelerator_Power'!$C$2:$C$653,B69,'02d_AI_Accelerator_Power'!$D$2:$D$653,C69,'02d_AI_Accelerator_Power'!$G$2:$G$653,"purpose_or_unbenchmarked")/I69,0.135642)</x:f>
        <x:v>0.135642121007429</x:v>
      </x:c>
      <x:c r="H69" s="6" t="n">
        <x:f>SUM(D69:G69)</x:f>
        <x:v>1</x:v>
      </x:c>
      <x:c r="I69" s="28" t="n">
        <x:f>SUMIFS('02d_AI_Accelerator_Power'!$J$2:$J$653,'02d_AI_Accelerator_Power'!$B$2:$B$653,A69,'02d_AI_Accelerator_Power'!$C$2:$C$653,B69,'02d_AI_Accelerator_Power'!$D$2:$D$653,C69)</x:f>
        <x:v>2468.3999950133334</x:v>
      </x:c>
      <x:c r="J69" s="6" t="n">
        <x:f>IF(I69&gt;0,SUMIFS('02d_AI_Accelerator_Power'!$J$2:$J$653,'02d_AI_Accelerator_Power'!$B$2:$B$653,A69,'02d_AI_Accelerator_Power'!$C$2:$C$653,B69,'02d_AI_Accelerator_Power'!$D$2:$D$653,C69,'02d_AI_Accelerator_Power'!$F$2:$F$653,"R200/R300 future")/I69,0)</x:f>
        <x:v>0.135642121007429</x:v>
      </x:c>
      <x:c r="K69" s="6" t="n">
        <x:f>IF(I69&gt;0,SUMIFS('02d_AI_Accelerator_Power'!$J$2:$J$653,'02d_AI_Accelerator_Power'!$B$2:$B$653,A69,'02d_AI_Accelerator_Power'!$C$2:$C$653,B69,'02d_AI_Accelerator_Power'!$D$2:$D$653,C69,'02d_AI_Accelerator_Power'!$F$2:$F$653,"TPU")/I69,0)</x:f>
        <x:v>0</x:v>
      </x:c>
      <x:c r="L69" s="6" t="n">
        <x:f>IF(I69&gt;0,SUMIFS('02d_AI_Accelerator_Power'!$J$2:$J$653,'02d_AI_Accelerator_Power'!$B$2:$B$653,A69,'02d_AI_Accelerator_Power'!$C$2:$C$653,B69,'02d_AI_Accelerator_Power'!$D$2:$D$653,C69,'02d_AI_Accelerator_Power'!$F$2:$F$653,"Trainium")/I69,0)</x:f>
        <x:v>0</x:v>
      </x:c>
      <x:c r="M69" s="6" t="n">
        <x:f>IF(I69&gt;0,SUMIFS('02d_AI_Accelerator_Power'!$J$2:$J$653,'02d_AI_Accelerator_Power'!$B$2:$B$653,A69,'02d_AI_Accelerator_Power'!$C$2:$C$653,B69,'02d_AI_Accelerator_Power'!$D$2:$D$653,C69,'02d_AI_Accelerator_Power'!$F$2:$F$653,"Maia")/I69,0)</x:f>
        <x:v>0</x:v>
      </x:c>
      <x:c r="N69" s="6" t="n">
        <x:f>IF(I69&gt;0,SUMIFS('02d_AI_Accelerator_Power'!$J$2:$J$653,'02d_AI_Accelerator_Power'!$B$2:$B$653,A69,'02d_AI_Accelerator_Power'!$C$2:$C$653,B69,'02d_AI_Accelerator_Power'!$D$2:$D$653,C69,'02d_AI_Accelerator_Power'!$F$2:$F$653,"MTIA")/I69,0)</x:f>
        <x:v>0</x:v>
      </x:c>
      <x:c r="O69" s="6" t="n">
        <x:f>IF(I69&gt;0,SUMIFS('02d_AI_Accelerator_Power'!$J$2:$J$653,'02d_AI_Accelerator_Power'!$B$2:$B$653,A69,'02d_AI_Accelerator_Power'!$C$2:$C$653,B69,'02d_AI_Accelerator_Power'!$D$2:$D$653,C69,'02d_AI_Accelerator_Power'!$F$2:$F$653,"Other / unknown accelerator")/I69,0)</x:f>
        <x:v>0</x:v>
      </x:c>
      <x:c r="P6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69" s="3" t="inlineStr">
        <x:is>
          <x:t xml:space="preserve">csp_contract_share_x_csp_accelerator_mix</x:t>
        </x:is>
      </x:c>
      <x:c r="R69" s="3" t="inlineStr">
        <x:is>
          <x:t xml:space="preserve">Edit 02a CSP contract allocation, 02b CSP accelerator mix, or 02x accelerator catalog; 03_Calculation reads D:G from this sheet.</x:t>
        </x:is>
      </x:c>
    </x:row>
    <x:row r="70">
      <x:c r="A70" s="3" t="inlineStr">
        <x:is>
          <x:t xml:space="preserve">Base</x:t>
        </x:is>
      </x:c>
      <x:c r="B70" s="3" t="inlineStr">
        <x:is>
          <x:t xml:space="preserve">OpenAI</x:t>
        </x:is>
      </x:c>
      <x:c r="C70" s="3" t="n">
        <x:v>2029</x:v>
      </x:c>
      <x:c r="D70" s="6" t="n">
        <x:f>IF(I70&gt;0,SUMIFS('02d_AI_Accelerator_Power'!$J$2:$J$653,'02d_AI_Accelerator_Power'!$B$2:$B$653,A70,'02d_AI_Accelerator_Power'!$C$2:$C$653,B70,'02d_AI_Accelerator_Power'!$D$2:$D$653,C70,'02d_AI_Accelerator_Power'!$G$2:$G$653,"h200_reference")/I70,0.045663)</x:f>
        <x:v>0.04566296939492764</x:v>
      </x:c>
      <x:c r="E70" s="6" t="n">
        <x:f>IF(I70&gt;0,SUMIFS('02d_AI_Accelerator_Power'!$J$2:$J$653,'02d_AI_Accelerator_Power'!$B$2:$B$653,A70,'02d_AI_Accelerator_Power'!$C$2:$C$653,B70,'02d_AI_Accelerator_Power'!$D$2:$D$653,C70,'02d_AI_Accelerator_Power'!$G$2:$G$653,"b200_reference")/I70,0.790096)</x:f>
        <x:v>0.7900961786722438</x:v>
      </x:c>
      <x:c r="F70" s="6" t="n">
        <x:f>IF(I70&gt;0,SUMIFS('02d_AI_Accelerator_Power'!$J$2:$J$653,'02d_AI_Accelerator_Power'!$B$2:$B$653,A70,'02d_AI_Accelerator_Power'!$C$2:$C$653,B70,'02d_AI_Accelerator_Power'!$D$2:$D$653,C70,'02d_AI_Accelerator_Power'!$G$2:$G$653,"gb200_reference")/I70,0.033546)</x:f>
        <x:v>0.0335459360906592</x:v>
      </x:c>
      <x:c r="G70" s="6" t="n">
        <x:f>IF(I70&gt;0,SUMIFS('02d_AI_Accelerator_Power'!$J$2:$J$653,'02d_AI_Accelerator_Power'!$B$2:$B$653,A70,'02d_AI_Accelerator_Power'!$C$2:$C$653,B70,'02d_AI_Accelerator_Power'!$D$2:$D$653,C70,'02d_AI_Accelerator_Power'!$G$2:$G$653,"purpose_or_unbenchmarked")/I70,0.130695)</x:f>
        <x:v>0.1306949158421696</x:v>
      </x:c>
      <x:c r="H70" s="6" t="n">
        <x:f>SUM(D70:G70)</x:f>
        <x:v>1.0000000000000002</x:v>
      </x:c>
      <x:c r="I70" s="28" t="n">
        <x:f>SUMIFS('02d_AI_Accelerator_Power'!$J$2:$J$653,'02d_AI_Accelerator_Power'!$B$2:$B$653,A70,'02d_AI_Accelerator_Power'!$C$2:$C$653,B70,'02d_AI_Accelerator_Power'!$D$2:$D$653,C70)</x:f>
        <x:v>3600.1166613133328</x:v>
      </x:c>
      <x:c r="J70" s="6" t="n">
        <x:f>IF(I70&gt;0,SUMIFS('02d_AI_Accelerator_Power'!$J$2:$J$653,'02d_AI_Accelerator_Power'!$B$2:$B$653,A70,'02d_AI_Accelerator_Power'!$C$2:$C$653,B70,'02d_AI_Accelerator_Power'!$D$2:$D$653,C70,'02d_AI_Accelerator_Power'!$F$2:$F$653,"R200/R300 future")/I70,0)</x:f>
        <x:v>0.1306949158421696</x:v>
      </x:c>
      <x:c r="K70" s="6" t="n">
        <x:f>IF(I70&gt;0,SUMIFS('02d_AI_Accelerator_Power'!$J$2:$J$653,'02d_AI_Accelerator_Power'!$B$2:$B$653,A70,'02d_AI_Accelerator_Power'!$C$2:$C$653,B70,'02d_AI_Accelerator_Power'!$D$2:$D$653,C70,'02d_AI_Accelerator_Power'!$F$2:$F$653,"TPU")/I70,0)</x:f>
        <x:v>0</x:v>
      </x:c>
      <x:c r="L70" s="6" t="n">
        <x:f>IF(I70&gt;0,SUMIFS('02d_AI_Accelerator_Power'!$J$2:$J$653,'02d_AI_Accelerator_Power'!$B$2:$B$653,A70,'02d_AI_Accelerator_Power'!$C$2:$C$653,B70,'02d_AI_Accelerator_Power'!$D$2:$D$653,C70,'02d_AI_Accelerator_Power'!$F$2:$F$653,"Trainium")/I70,0)</x:f>
        <x:v>0</x:v>
      </x:c>
      <x:c r="M70" s="6" t="n">
        <x:f>IF(I70&gt;0,SUMIFS('02d_AI_Accelerator_Power'!$J$2:$J$653,'02d_AI_Accelerator_Power'!$B$2:$B$653,A70,'02d_AI_Accelerator_Power'!$C$2:$C$653,B70,'02d_AI_Accelerator_Power'!$D$2:$D$653,C70,'02d_AI_Accelerator_Power'!$F$2:$F$653,"Maia")/I70,0)</x:f>
        <x:v>0</x:v>
      </x:c>
      <x:c r="N70" s="6" t="n">
        <x:f>IF(I70&gt;0,SUMIFS('02d_AI_Accelerator_Power'!$J$2:$J$653,'02d_AI_Accelerator_Power'!$B$2:$B$653,A70,'02d_AI_Accelerator_Power'!$C$2:$C$653,B70,'02d_AI_Accelerator_Power'!$D$2:$D$653,C70,'02d_AI_Accelerator_Power'!$F$2:$F$653,"MTIA")/I70,0)</x:f>
        <x:v>0</x:v>
      </x:c>
      <x:c r="O70" s="6" t="n">
        <x:f>IF(I70&gt;0,SUMIFS('02d_AI_Accelerator_Power'!$J$2:$J$653,'02d_AI_Accelerator_Power'!$B$2:$B$653,A70,'02d_AI_Accelerator_Power'!$C$2:$C$653,B70,'02d_AI_Accelerator_Power'!$D$2:$D$653,C70,'02d_AI_Accelerator_Power'!$F$2:$F$653,"Other / unknown accelerator")/I70,0)</x:f>
        <x:v>0</x:v>
      </x:c>
      <x:c r="P7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70" s="3" t="inlineStr">
        <x:is>
          <x:t xml:space="preserve">csp_contract_share_x_csp_accelerator_mix</x:t>
        </x:is>
      </x:c>
      <x:c r="R70" s="3" t="inlineStr">
        <x:is>
          <x:t xml:space="preserve">Edit 02a CSP contract allocation, 02b CSP accelerator mix, or 02x accelerator catalog; 03_Calculation reads D:G from this sheet.</x:t>
        </x:is>
      </x:c>
    </x:row>
    <x:row r="71">
      <x:c r="A71" s="3" t="inlineStr">
        <x:is>
          <x:t xml:space="preserve">Base</x:t>
        </x:is>
      </x:c>
      <x:c r="B71" s="3" t="inlineStr">
        <x:is>
          <x:t xml:space="preserve">OpenAI</x:t>
        </x:is>
      </x:c>
      <x:c r="C71" s="3" t="n">
        <x:v>2030</x:v>
      </x:c>
      <x:c r="D71" s="6" t="n">
        <x:f>IF(I71&gt;0,SUMIFS('02d_AI_Accelerator_Power'!$J$2:$J$653,'02d_AI_Accelerator_Power'!$B$2:$B$653,A71,'02d_AI_Accelerator_Power'!$C$2:$C$653,B71,'02d_AI_Accelerator_Power'!$D$2:$D$653,C71,'02d_AI_Accelerator_Power'!$G$2:$G$653,"h200_reference")/I71,0.036744)</x:f>
        <x:v>0.03674369697552883</x:v>
      </x:c>
      <x:c r="E71" s="6" t="n">
        <x:f>IF(I71&gt;0,SUMIFS('02d_AI_Accelerator_Power'!$J$2:$J$653,'02d_AI_Accelerator_Power'!$B$2:$B$653,A71,'02d_AI_Accelerator_Power'!$C$2:$C$653,B71,'02d_AI_Accelerator_Power'!$D$2:$D$653,C71,'02d_AI_Accelerator_Power'!$G$2:$G$653,"b200_reference")/I71,0.789149)</x:f>
        <x:v>0.7891489993002719</x:v>
      </x:c>
      <x:c r="F71" s="6" t="n">
        <x:f>IF(I71&gt;0,SUMIFS('02d_AI_Accelerator_Power'!$J$2:$J$653,'02d_AI_Accelerator_Power'!$B$2:$B$653,A71,'02d_AI_Accelerator_Power'!$C$2:$C$653,B71,'02d_AI_Accelerator_Power'!$D$2:$D$653,C71,'02d_AI_Accelerator_Power'!$G$2:$G$653,"gb200_reference")/I71,0.043412)</x:f>
        <x:v>0.04341238788202954</x:v>
      </x:c>
      <x:c r="G71" s="6" t="n">
        <x:f>IF(I71&gt;0,SUMIFS('02d_AI_Accelerator_Power'!$J$2:$J$653,'02d_AI_Accelerator_Power'!$B$2:$B$653,A71,'02d_AI_Accelerator_Power'!$C$2:$C$653,B71,'02d_AI_Accelerator_Power'!$D$2:$D$653,C71,'02d_AI_Accelerator_Power'!$G$2:$G$653,"purpose_or_unbenchmarked")/I71,0.130695)</x:f>
        <x:v>0.13069491584216958</x:v>
      </x:c>
      <x:c r="H71" s="6" t="n">
        <x:f>SUM(D71:G71)</x:f>
        <x:v>0.9999999999999998</x:v>
      </x:c>
      <x:c r="I71" s="28" t="n">
        <x:f>SUMIFS('02d_AI_Accelerator_Power'!$J$2:$J$653,'02d_AI_Accelerator_Power'!$B$2:$B$653,A71,'02d_AI_Accelerator_Power'!$C$2:$C$653,B71,'02d_AI_Accelerator_Power'!$D$2:$D$653,C71)</x:f>
        <x:v>4861.99997712</x:v>
      </x:c>
      <x:c r="J71" s="6" t="n">
        <x:f>IF(I71&gt;0,SUMIFS('02d_AI_Accelerator_Power'!$J$2:$J$653,'02d_AI_Accelerator_Power'!$B$2:$B$653,A71,'02d_AI_Accelerator_Power'!$C$2:$C$653,B71,'02d_AI_Accelerator_Power'!$D$2:$D$653,C71,'02d_AI_Accelerator_Power'!$F$2:$F$653,"R200/R300 future")/I71,0)</x:f>
        <x:v>0.13069491584216958</x:v>
      </x:c>
      <x:c r="K71" s="6" t="n">
        <x:f>IF(I71&gt;0,SUMIFS('02d_AI_Accelerator_Power'!$J$2:$J$653,'02d_AI_Accelerator_Power'!$B$2:$B$653,A71,'02d_AI_Accelerator_Power'!$C$2:$C$653,B71,'02d_AI_Accelerator_Power'!$D$2:$D$653,C71,'02d_AI_Accelerator_Power'!$F$2:$F$653,"TPU")/I71,0)</x:f>
        <x:v>0</x:v>
      </x:c>
      <x:c r="L71" s="6" t="n">
        <x:f>IF(I71&gt;0,SUMIFS('02d_AI_Accelerator_Power'!$J$2:$J$653,'02d_AI_Accelerator_Power'!$B$2:$B$653,A71,'02d_AI_Accelerator_Power'!$C$2:$C$653,B71,'02d_AI_Accelerator_Power'!$D$2:$D$653,C71,'02d_AI_Accelerator_Power'!$F$2:$F$653,"Trainium")/I71,0)</x:f>
        <x:v>0</x:v>
      </x:c>
      <x:c r="M71" s="6" t="n">
        <x:f>IF(I71&gt;0,SUMIFS('02d_AI_Accelerator_Power'!$J$2:$J$653,'02d_AI_Accelerator_Power'!$B$2:$B$653,A71,'02d_AI_Accelerator_Power'!$C$2:$C$653,B71,'02d_AI_Accelerator_Power'!$D$2:$D$653,C71,'02d_AI_Accelerator_Power'!$F$2:$F$653,"Maia")/I71,0)</x:f>
        <x:v>0</x:v>
      </x:c>
      <x:c r="N71" s="6" t="n">
        <x:f>IF(I71&gt;0,SUMIFS('02d_AI_Accelerator_Power'!$J$2:$J$653,'02d_AI_Accelerator_Power'!$B$2:$B$653,A71,'02d_AI_Accelerator_Power'!$C$2:$C$653,B71,'02d_AI_Accelerator_Power'!$D$2:$D$653,C71,'02d_AI_Accelerator_Power'!$F$2:$F$653,"MTIA")/I71,0)</x:f>
        <x:v>0</x:v>
      </x:c>
      <x:c r="O71" s="6" t="n">
        <x:f>IF(I71&gt;0,SUMIFS('02d_AI_Accelerator_Power'!$J$2:$J$653,'02d_AI_Accelerator_Power'!$B$2:$B$653,A71,'02d_AI_Accelerator_Power'!$C$2:$C$653,B71,'02d_AI_Accelerator_Power'!$D$2:$D$653,C71,'02d_AI_Accelerator_Power'!$F$2:$F$653,"Other / unknown accelerator")/I71,0)</x:f>
        <x:v>0</x:v>
      </x:c>
      <x:c r="P7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71" s="3" t="inlineStr">
        <x:is>
          <x:t xml:space="preserve">csp_contract_share_x_csp_accelerator_mix</x:t>
        </x:is>
      </x:c>
      <x:c r="R71" s="3" t="inlineStr">
        <x:is>
          <x:t xml:space="preserve">Edit 02a CSP contract allocation, 02b CSP accelerator mix, or 02x accelerator catalog; 03_Calculation reads D:G from this sheet.</x:t>
        </x:is>
      </x:c>
    </x:row>
    <x:row r="72">
      <x:c r="A72" s="3" t="inlineStr">
        <x:is>
          <x:t xml:space="preserve">Base</x:t>
        </x:is>
      </x:c>
      <x:c r="B72" s="3" t="inlineStr">
        <x:is>
          <x:t xml:space="preserve">Anthropic</x:t>
        </x:is>
      </x:c>
      <x:c r="C72" s="3" t="n">
        <x:v>2026</x:v>
      </x:c>
      <x:c r="D72" s="6" t="n">
        <x:f>IF(I72&gt;0,SUMIFS('02d_AI_Accelerator_Power'!$J$2:$J$653,'02d_AI_Accelerator_Power'!$B$2:$B$653,A72,'02d_AI_Accelerator_Power'!$C$2:$C$653,B72,'02d_AI_Accelerator_Power'!$D$2:$D$653,C72,'02d_AI_Accelerator_Power'!$G$2:$G$653,"h200_reference")/I72,0.114987)</x:f>
        <x:v>0.11498697855290363</x:v>
      </x:c>
      <x:c r="E72" s="6" t="n">
        <x:f>IF(I72&gt;0,SUMIFS('02d_AI_Accelerator_Power'!$J$2:$J$653,'02d_AI_Accelerator_Power'!$B$2:$B$653,A72,'02d_AI_Accelerator_Power'!$C$2:$C$653,B72,'02d_AI_Accelerator_Power'!$D$2:$D$653,C72,'02d_AI_Accelerator_Power'!$G$2:$G$653,"b200_reference")/I72,0.227101)</x:f>
        <x:v>0.2271006689653013</x:v>
      </x:c>
      <x:c r="F72" s="6" t="n">
        <x:f>IF(I72&gt;0,SUMIFS('02d_AI_Accelerator_Power'!$J$2:$J$653,'02d_AI_Accelerator_Power'!$B$2:$B$653,A72,'02d_AI_Accelerator_Power'!$C$2:$C$653,B72,'02d_AI_Accelerator_Power'!$D$2:$D$653,C72,'02d_AI_Accelerator_Power'!$G$2:$G$653,"gb200_reference")/I72,0.0)</x:f>
        <x:v>0</x:v>
      </x:c>
      <x:c r="G72" s="6" t="n">
        <x:f>IF(I72&gt;0,SUMIFS('02d_AI_Accelerator_Power'!$J$2:$J$653,'02d_AI_Accelerator_Power'!$B$2:$B$653,A72,'02d_AI_Accelerator_Power'!$C$2:$C$653,B72,'02d_AI_Accelerator_Power'!$D$2:$D$653,C72,'02d_AI_Accelerator_Power'!$G$2:$G$653,"purpose_or_unbenchmarked")/I72,0.657912)</x:f>
        <x:v>0.6579123524817952</x:v>
      </x:c>
      <x:c r="H72" s="6" t="n">
        <x:f>SUM(D72:G72)</x:f>
        <x:v>1.0000000000000002</x:v>
      </x:c>
      <x:c r="I72" s="28" t="n">
        <x:f>SUMIFS('02d_AI_Accelerator_Power'!$J$2:$J$653,'02d_AI_Accelerator_Power'!$B$2:$B$653,A72,'02d_AI_Accelerator_Power'!$C$2:$C$653,B72,'02d_AI_Accelerator_Power'!$D$2:$D$653,C72)</x:f>
        <x:v>378.98305653220336</x:v>
      </x:c>
      <x:c r="J72" s="6" t="n">
        <x:f>IF(I72&gt;0,SUMIFS('02d_AI_Accelerator_Power'!$J$2:$J$653,'02d_AI_Accelerator_Power'!$B$2:$B$653,A72,'02d_AI_Accelerator_Power'!$C$2:$C$653,B72,'02d_AI_Accelerator_Power'!$D$2:$D$653,C72,'02d_AI_Accelerator_Power'!$F$2:$F$653,"R200/R300 future")/I72,0)</x:f>
        <x:v>0</x:v>
      </x:c>
      <x:c r="K72" s="6" t="n">
        <x:f>IF(I72&gt;0,SUMIFS('02d_AI_Accelerator_Power'!$J$2:$J$653,'02d_AI_Accelerator_Power'!$B$2:$B$653,A72,'02d_AI_Accelerator_Power'!$C$2:$C$653,B72,'02d_AI_Accelerator_Power'!$D$2:$D$653,C72,'02d_AI_Accelerator_Power'!$F$2:$F$653,"TPU")/I72,0)</x:f>
        <x:v>0.02350360759966122</x:v>
      </x:c>
      <x:c r="L72" s="6" t="n">
        <x:f>IF(I72&gt;0,SUMIFS('02d_AI_Accelerator_Power'!$J$2:$J$653,'02d_AI_Accelerator_Power'!$B$2:$B$653,A72,'02d_AI_Accelerator_Power'!$C$2:$C$653,B72,'02d_AI_Accelerator_Power'!$D$2:$D$653,C72,'02d_AI_Accelerator_Power'!$F$2:$F$653,"Trainium")/I72,0)</x:f>
        <x:v>0.634408744882134</x:v>
      </x:c>
      <x:c r="M72" s="6" t="n">
        <x:f>IF(I72&gt;0,SUMIFS('02d_AI_Accelerator_Power'!$J$2:$J$653,'02d_AI_Accelerator_Power'!$B$2:$B$653,A72,'02d_AI_Accelerator_Power'!$C$2:$C$653,B72,'02d_AI_Accelerator_Power'!$D$2:$D$653,C72,'02d_AI_Accelerator_Power'!$F$2:$F$653,"Maia")/I72,0)</x:f>
        <x:v>0</x:v>
      </x:c>
      <x:c r="N72" s="6" t="n">
        <x:f>IF(I72&gt;0,SUMIFS('02d_AI_Accelerator_Power'!$J$2:$J$653,'02d_AI_Accelerator_Power'!$B$2:$B$653,A72,'02d_AI_Accelerator_Power'!$C$2:$C$653,B72,'02d_AI_Accelerator_Power'!$D$2:$D$653,C72,'02d_AI_Accelerator_Power'!$F$2:$F$653,"MTIA")/I72,0)</x:f>
        <x:v>0</x:v>
      </x:c>
      <x:c r="O72" s="6" t="n">
        <x:f>IF(I72&gt;0,SUMIFS('02d_AI_Accelerator_Power'!$J$2:$J$653,'02d_AI_Accelerator_Power'!$B$2:$B$653,A72,'02d_AI_Accelerator_Power'!$C$2:$C$653,B72,'02d_AI_Accelerator_Power'!$D$2:$D$653,C72,'02d_AI_Accelerator_Power'!$F$2:$F$653,"Other / unknown accelerator")/I72,0)</x:f>
        <x:v>0</x:v>
      </x:c>
      <x:c r="P7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72" s="3" t="inlineStr">
        <x:is>
          <x:t xml:space="preserve">csp_contract_share_x_csp_accelerator_mix</x:t>
        </x:is>
      </x:c>
      <x:c r="R72" s="3" t="inlineStr">
        <x:is>
          <x:t xml:space="preserve">Edit 02a CSP contract allocation, 02b CSP accelerator mix, or 02x accelerator catalog; 03_Calculation reads D:G from this sheet.</x:t>
        </x:is>
      </x:c>
    </x:row>
    <x:row r="73">
      <x:c r="A73" s="3" t="inlineStr">
        <x:is>
          <x:t xml:space="preserve">Base</x:t>
        </x:is>
      </x:c>
      <x:c r="B73" s="3" t="inlineStr">
        <x:is>
          <x:t xml:space="preserve">Anthropic</x:t>
        </x:is>
      </x:c>
      <x:c r="C73" s="3" t="n">
        <x:v>2027</x:v>
      </x:c>
      <x:c r="D73" s="6" t="n">
        <x:f>IF(I73&gt;0,SUMIFS('02d_AI_Accelerator_Power'!$J$2:$J$653,'02d_AI_Accelerator_Power'!$B$2:$B$653,A73,'02d_AI_Accelerator_Power'!$C$2:$C$653,B73,'02d_AI_Accelerator_Power'!$D$2:$D$653,C73,'02d_AI_Accelerator_Power'!$G$2:$G$653,"h200_reference")/I73,0.120505)</x:f>
        <x:v>0.120505081032397</x:v>
      </x:c>
      <x:c r="E73" s="6" t="n">
        <x:f>IF(I73&gt;0,SUMIFS('02d_AI_Accelerator_Power'!$J$2:$J$653,'02d_AI_Accelerator_Power'!$B$2:$B$653,A73,'02d_AI_Accelerator_Power'!$C$2:$C$653,B73,'02d_AI_Accelerator_Power'!$D$2:$D$653,C73,'02d_AI_Accelerator_Power'!$G$2:$G$653,"b200_reference")/I73,0.215994)</x:f>
        <x:v>0.21599377839331463</x:v>
      </x:c>
      <x:c r="F73" s="6" t="n">
        <x:f>IF(I73&gt;0,SUMIFS('02d_AI_Accelerator_Power'!$J$2:$J$653,'02d_AI_Accelerator_Power'!$B$2:$B$653,A73,'02d_AI_Accelerator_Power'!$C$2:$C$653,B73,'02d_AI_Accelerator_Power'!$D$2:$D$653,C73,'02d_AI_Accelerator_Power'!$G$2:$G$653,"gb200_reference")/I73,0.0)</x:f>
        <x:v>0</x:v>
      </x:c>
      <x:c r="G73" s="6" t="n">
        <x:f>IF(I73&gt;0,SUMIFS('02d_AI_Accelerator_Power'!$J$2:$J$653,'02d_AI_Accelerator_Power'!$B$2:$B$653,A73,'02d_AI_Accelerator_Power'!$C$2:$C$653,B73,'02d_AI_Accelerator_Power'!$D$2:$D$653,C73,'02d_AI_Accelerator_Power'!$G$2:$G$653,"purpose_or_unbenchmarked")/I73,0.663501)</x:f>
        <x:v>0.6635011405742886</x:v>
      </x:c>
      <x:c r="H73" s="6" t="n">
        <x:f>SUM(D73:G73)</x:f>
        <x:v>1.0000000000000002</x:v>
      </x:c>
      <x:c r="I73" s="28" t="n">
        <x:f>SUMIFS('02d_AI_Accelerator_Power'!$J$2:$J$653,'02d_AI_Accelerator_Power'!$B$2:$B$653,A73,'02d_AI_Accelerator_Power'!$C$2:$C$653,B73,'02d_AI_Accelerator_Power'!$D$2:$D$653,C73)</x:f>
        <x:v>890.519075654131</x:v>
      </x:c>
      <x:c r="J73" s="6" t="n">
        <x:f>IF(I73&gt;0,SUMIFS('02d_AI_Accelerator_Power'!$J$2:$J$653,'02d_AI_Accelerator_Power'!$B$2:$B$653,A73,'02d_AI_Accelerator_Power'!$C$2:$C$653,B73,'02d_AI_Accelerator_Power'!$D$2:$D$653,C73,'02d_AI_Accelerator_Power'!$F$2:$F$653,"R200/R300 future")/I73,0)</x:f>
        <x:v>0</x:v>
      </x:c>
      <x:c r="K73" s="6" t="n">
        <x:f>IF(I73&gt;0,SUMIFS('02d_AI_Accelerator_Power'!$J$2:$J$653,'02d_AI_Accelerator_Power'!$B$2:$B$653,A73,'02d_AI_Accelerator_Power'!$C$2:$C$653,B73,'02d_AI_Accelerator_Power'!$D$2:$D$653,C73,'02d_AI_Accelerator_Power'!$F$2:$F$653,"TPU")/I73,0)</x:f>
        <x:v>0.09497532613609046</x:v>
      </x:c>
      <x:c r="L73" s="6" t="n">
        <x:f>IF(I73&gt;0,SUMIFS('02d_AI_Accelerator_Power'!$J$2:$J$653,'02d_AI_Accelerator_Power'!$B$2:$B$653,A73,'02d_AI_Accelerator_Power'!$C$2:$C$653,B73,'02d_AI_Accelerator_Power'!$D$2:$D$653,C73,'02d_AI_Accelerator_Power'!$F$2:$F$653,"Trainium")/I73,0)</x:f>
        <x:v>0.568525814438198</x:v>
      </x:c>
      <x:c r="M73" s="6" t="n">
        <x:f>IF(I73&gt;0,SUMIFS('02d_AI_Accelerator_Power'!$J$2:$J$653,'02d_AI_Accelerator_Power'!$B$2:$B$653,A73,'02d_AI_Accelerator_Power'!$C$2:$C$653,B73,'02d_AI_Accelerator_Power'!$D$2:$D$653,C73,'02d_AI_Accelerator_Power'!$F$2:$F$653,"Maia")/I73,0)</x:f>
        <x:v>0</x:v>
      </x:c>
      <x:c r="N73" s="6" t="n">
        <x:f>IF(I73&gt;0,SUMIFS('02d_AI_Accelerator_Power'!$J$2:$J$653,'02d_AI_Accelerator_Power'!$B$2:$B$653,A73,'02d_AI_Accelerator_Power'!$C$2:$C$653,B73,'02d_AI_Accelerator_Power'!$D$2:$D$653,C73,'02d_AI_Accelerator_Power'!$F$2:$F$653,"MTIA")/I73,0)</x:f>
        <x:v>0</x:v>
      </x:c>
      <x:c r="O73" s="6" t="n">
        <x:f>IF(I73&gt;0,SUMIFS('02d_AI_Accelerator_Power'!$J$2:$J$653,'02d_AI_Accelerator_Power'!$B$2:$B$653,A73,'02d_AI_Accelerator_Power'!$C$2:$C$653,B73,'02d_AI_Accelerator_Power'!$D$2:$D$653,C73,'02d_AI_Accelerator_Power'!$F$2:$F$653,"Other / unknown accelerator")/I73,0)</x:f>
        <x:v>0</x:v>
      </x:c>
      <x:c r="P7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73" s="3" t="inlineStr">
        <x:is>
          <x:t xml:space="preserve">csp_contract_share_x_csp_accelerator_mix</x:t>
        </x:is>
      </x:c>
      <x:c r="R73" s="3" t="inlineStr">
        <x:is>
          <x:t xml:space="preserve">Edit 02a CSP contract allocation, 02b CSP accelerator mix, or 02x accelerator catalog; 03_Calculation reads D:G from this sheet.</x:t>
        </x:is>
      </x:c>
    </x:row>
    <x:row r="74">
      <x:c r="A74" s="3" t="inlineStr">
        <x:is>
          <x:t xml:space="preserve">Base</x:t>
        </x:is>
      </x:c>
      <x:c r="B74" s="3" t="inlineStr">
        <x:is>
          <x:t xml:space="preserve">Anthropic</x:t>
        </x:is>
      </x:c>
      <x:c r="C74" s="3" t="n">
        <x:v>2028</x:v>
      </x:c>
      <x:c r="D74" s="6" t="n">
        <x:f>IF(I74&gt;0,SUMIFS('02d_AI_Accelerator_Power'!$J$2:$J$653,'02d_AI_Accelerator_Power'!$B$2:$B$653,A74,'02d_AI_Accelerator_Power'!$C$2:$C$653,B74,'02d_AI_Accelerator_Power'!$D$2:$D$653,C74,'02d_AI_Accelerator_Power'!$G$2:$G$653,"h200_reference")/I74,0.078841)</x:f>
        <x:v>0.07884128343839183</x:v>
      </x:c>
      <x:c r="E74" s="6" t="n">
        <x:f>IF(I74&gt;0,SUMIFS('02d_AI_Accelerator_Power'!$J$2:$J$653,'02d_AI_Accelerator_Power'!$B$2:$B$653,A74,'02d_AI_Accelerator_Power'!$C$2:$C$653,B74,'02d_AI_Accelerator_Power'!$D$2:$D$653,C74,'02d_AI_Accelerator_Power'!$G$2:$G$653,"b200_reference")/I74,0.120599)</x:f>
        <x:v>0.12059903438910091</x:v>
      </x:c>
      <x:c r="F74" s="6" t="n">
        <x:f>IF(I74&gt;0,SUMIFS('02d_AI_Accelerator_Power'!$J$2:$J$653,'02d_AI_Accelerator_Power'!$B$2:$B$653,A74,'02d_AI_Accelerator_Power'!$C$2:$C$653,B74,'02d_AI_Accelerator_Power'!$D$2:$D$653,C74,'02d_AI_Accelerator_Power'!$G$2:$G$653,"gb200_reference")/I74,0.0)</x:f>
        <x:v>0</x:v>
      </x:c>
      <x:c r="G74" s="6" t="n">
        <x:f>IF(I74&gt;0,SUMIFS('02d_AI_Accelerator_Power'!$J$2:$J$653,'02d_AI_Accelerator_Power'!$B$2:$B$653,A74,'02d_AI_Accelerator_Power'!$C$2:$C$653,B74,'02d_AI_Accelerator_Power'!$D$2:$D$653,C74,'02d_AI_Accelerator_Power'!$G$2:$G$653,"purpose_or_unbenchmarked")/I74,0.80056)</x:f>
        <x:v>0.8005596821725071</x:v>
      </x:c>
      <x:c r="H74" s="6" t="n">
        <x:f>SUM(D74:G74)</x:f>
        <x:v>0.9999999999999998</x:v>
      </x:c>
      <x:c r="I74" s="28" t="n">
        <x:f>SUMIFS('02d_AI_Accelerator_Power'!$J$2:$J$653,'02d_AI_Accelerator_Power'!$B$2:$B$653,A74,'02d_AI_Accelerator_Power'!$C$2:$C$653,B74,'02d_AI_Accelerator_Power'!$D$2:$D$653,C74)</x:f>
        <x:v>1492.2457650076274</x:v>
      </x:c>
      <x:c r="J74" s="6" t="n">
        <x:f>IF(I74&gt;0,SUMIFS('02d_AI_Accelerator_Power'!$J$2:$J$653,'02d_AI_Accelerator_Power'!$B$2:$B$653,A74,'02d_AI_Accelerator_Power'!$C$2:$C$653,B74,'02d_AI_Accelerator_Power'!$D$2:$D$653,C74,'02d_AI_Accelerator_Power'!$F$2:$F$653,"R200/R300 future")/I74,0)</x:f>
        <x:v>0</x:v>
      </x:c>
      <x:c r="K74" s="6" t="n">
        <x:f>IF(I74&gt;0,SUMIFS('02d_AI_Accelerator_Power'!$J$2:$J$653,'02d_AI_Accelerator_Power'!$B$2:$B$653,A74,'02d_AI_Accelerator_Power'!$C$2:$C$653,B74,'02d_AI_Accelerator_Power'!$D$2:$D$653,C74,'02d_AI_Accelerator_Power'!$F$2:$F$653,"TPU")/I74,0)</x:f>
        <x:v>0.05044739670403846</x:v>
      </x:c>
      <x:c r="L74" s="6" t="n">
        <x:f>IF(I74&gt;0,SUMIFS('02d_AI_Accelerator_Power'!$J$2:$J$653,'02d_AI_Accelerator_Power'!$B$2:$B$653,A74,'02d_AI_Accelerator_Power'!$C$2:$C$653,B74,'02d_AI_Accelerator_Power'!$D$2:$D$653,C74,'02d_AI_Accelerator_Power'!$F$2:$F$653,"Trainium")/I74,0)</x:f>
        <x:v>0.7501122854684686</x:v>
      </x:c>
      <x:c r="M74" s="6" t="n">
        <x:f>IF(I74&gt;0,SUMIFS('02d_AI_Accelerator_Power'!$J$2:$J$653,'02d_AI_Accelerator_Power'!$B$2:$B$653,A74,'02d_AI_Accelerator_Power'!$C$2:$C$653,B74,'02d_AI_Accelerator_Power'!$D$2:$D$653,C74,'02d_AI_Accelerator_Power'!$F$2:$F$653,"Maia")/I74,0)</x:f>
        <x:v>0</x:v>
      </x:c>
      <x:c r="N74" s="6" t="n">
        <x:f>IF(I74&gt;0,SUMIFS('02d_AI_Accelerator_Power'!$J$2:$J$653,'02d_AI_Accelerator_Power'!$B$2:$B$653,A74,'02d_AI_Accelerator_Power'!$C$2:$C$653,B74,'02d_AI_Accelerator_Power'!$D$2:$D$653,C74,'02d_AI_Accelerator_Power'!$F$2:$F$653,"MTIA")/I74,0)</x:f>
        <x:v>0</x:v>
      </x:c>
      <x:c r="O74" s="6" t="n">
        <x:f>IF(I74&gt;0,SUMIFS('02d_AI_Accelerator_Power'!$J$2:$J$653,'02d_AI_Accelerator_Power'!$B$2:$B$653,A74,'02d_AI_Accelerator_Power'!$C$2:$C$653,B74,'02d_AI_Accelerator_Power'!$D$2:$D$653,C74,'02d_AI_Accelerator_Power'!$F$2:$F$653,"Other / unknown accelerator")/I74,0)</x:f>
        <x:v>0</x:v>
      </x:c>
      <x:c r="P7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74" s="3" t="inlineStr">
        <x:is>
          <x:t xml:space="preserve">csp_contract_share_x_csp_accelerator_mix</x:t>
        </x:is>
      </x:c>
      <x:c r="R74" s="3" t="inlineStr">
        <x:is>
          <x:t xml:space="preserve">Edit 02a CSP contract allocation, 02b CSP accelerator mix, or 02x accelerator catalog; 03_Calculation reads D:G from this sheet.</x:t>
        </x:is>
      </x:c>
    </x:row>
    <x:row r="75">
      <x:c r="A75" s="3" t="inlineStr">
        <x:is>
          <x:t xml:space="preserve">Base</x:t>
        </x:is>
      </x:c>
      <x:c r="B75" s="3" t="inlineStr">
        <x:is>
          <x:t xml:space="preserve">Anthropic</x:t>
        </x:is>
      </x:c>
      <x:c r="C75" s="3" t="n">
        <x:v>2029</x:v>
      </x:c>
      <x:c r="D75" s="6" t="n">
        <x:f>IF(I75&gt;0,SUMIFS('02d_AI_Accelerator_Power'!$J$2:$J$653,'02d_AI_Accelerator_Power'!$B$2:$B$653,A75,'02d_AI_Accelerator_Power'!$C$2:$C$653,B75,'02d_AI_Accelerator_Power'!$D$2:$D$653,C75,'02d_AI_Accelerator_Power'!$G$2:$G$653,"h200_reference")/I75,0.078841)</x:f>
        <x:v>0.07884128343839185</x:v>
      </x:c>
      <x:c r="E75" s="6" t="n">
        <x:f>IF(I75&gt;0,SUMIFS('02d_AI_Accelerator_Power'!$J$2:$J$653,'02d_AI_Accelerator_Power'!$B$2:$B$653,A75,'02d_AI_Accelerator_Power'!$C$2:$C$653,B75,'02d_AI_Accelerator_Power'!$D$2:$D$653,C75,'02d_AI_Accelerator_Power'!$G$2:$G$653,"b200_reference")/I75,0.120599)</x:f>
        <x:v>0.12059903438910095</x:v>
      </x:c>
      <x:c r="F75" s="6" t="n">
        <x:f>IF(I75&gt;0,SUMIFS('02d_AI_Accelerator_Power'!$J$2:$J$653,'02d_AI_Accelerator_Power'!$B$2:$B$653,A75,'02d_AI_Accelerator_Power'!$C$2:$C$653,B75,'02d_AI_Accelerator_Power'!$D$2:$D$653,C75,'02d_AI_Accelerator_Power'!$G$2:$G$653,"gb200_reference")/I75,0.0)</x:f>
        <x:v>0</x:v>
      </x:c>
      <x:c r="G75" s="6" t="n">
        <x:f>IF(I75&gt;0,SUMIFS('02d_AI_Accelerator_Power'!$J$2:$J$653,'02d_AI_Accelerator_Power'!$B$2:$B$653,A75,'02d_AI_Accelerator_Power'!$C$2:$C$653,B75,'02d_AI_Accelerator_Power'!$D$2:$D$653,C75,'02d_AI_Accelerator_Power'!$G$2:$G$653,"purpose_or_unbenchmarked")/I75,0.80056)</x:f>
        <x:v>0.8005596821725072</x:v>
      </x:c>
      <x:c r="H75" s="6" t="n">
        <x:f>SUM(D75:G75)</x:f>
        <x:v>1</x:v>
      </x:c>
      <x:c r="I75" s="28" t="n">
        <x:f>SUMIFS('02d_AI_Accelerator_Power'!$J$2:$J$653,'02d_AI_Accelerator_Power'!$B$2:$B$653,A75,'02d_AI_Accelerator_Power'!$C$2:$C$653,B75,'02d_AI_Accelerator_Power'!$D$2:$D$653,C75)</x:f>
        <x:v>2184.1631224882417</x:v>
      </x:c>
      <x:c r="J75" s="6" t="n">
        <x:f>IF(I75&gt;0,SUMIFS('02d_AI_Accelerator_Power'!$J$2:$J$653,'02d_AI_Accelerator_Power'!$B$2:$B$653,A75,'02d_AI_Accelerator_Power'!$C$2:$C$653,B75,'02d_AI_Accelerator_Power'!$D$2:$D$653,C75,'02d_AI_Accelerator_Power'!$F$2:$F$653,"R200/R300 future")/I75,0)</x:f>
        <x:v>0</x:v>
      </x:c>
      <x:c r="K75" s="6" t="n">
        <x:f>IF(I75&gt;0,SUMIFS('02d_AI_Accelerator_Power'!$J$2:$J$653,'02d_AI_Accelerator_Power'!$B$2:$B$653,A75,'02d_AI_Accelerator_Power'!$C$2:$C$653,B75,'02d_AI_Accelerator_Power'!$D$2:$D$653,C75,'02d_AI_Accelerator_Power'!$F$2:$F$653,"TPU")/I75,0)</x:f>
        <x:v>0.05044739670403848</x:v>
      </x:c>
      <x:c r="L75" s="6" t="n">
        <x:f>IF(I75&gt;0,SUMIFS('02d_AI_Accelerator_Power'!$J$2:$J$653,'02d_AI_Accelerator_Power'!$B$2:$B$653,A75,'02d_AI_Accelerator_Power'!$C$2:$C$653,B75,'02d_AI_Accelerator_Power'!$D$2:$D$653,C75,'02d_AI_Accelerator_Power'!$F$2:$F$653,"Trainium")/I75,0)</x:f>
        <x:v>0.7501122854684688</x:v>
      </x:c>
      <x:c r="M75" s="6" t="n">
        <x:f>IF(I75&gt;0,SUMIFS('02d_AI_Accelerator_Power'!$J$2:$J$653,'02d_AI_Accelerator_Power'!$B$2:$B$653,A75,'02d_AI_Accelerator_Power'!$C$2:$C$653,B75,'02d_AI_Accelerator_Power'!$D$2:$D$653,C75,'02d_AI_Accelerator_Power'!$F$2:$F$653,"Maia")/I75,0)</x:f>
        <x:v>0</x:v>
      </x:c>
      <x:c r="N75" s="6" t="n">
        <x:f>IF(I75&gt;0,SUMIFS('02d_AI_Accelerator_Power'!$J$2:$J$653,'02d_AI_Accelerator_Power'!$B$2:$B$653,A75,'02d_AI_Accelerator_Power'!$C$2:$C$653,B75,'02d_AI_Accelerator_Power'!$D$2:$D$653,C75,'02d_AI_Accelerator_Power'!$F$2:$F$653,"MTIA")/I75,0)</x:f>
        <x:v>0</x:v>
      </x:c>
      <x:c r="O75" s="6" t="n">
        <x:f>IF(I75&gt;0,SUMIFS('02d_AI_Accelerator_Power'!$J$2:$J$653,'02d_AI_Accelerator_Power'!$B$2:$B$653,A75,'02d_AI_Accelerator_Power'!$C$2:$C$653,B75,'02d_AI_Accelerator_Power'!$D$2:$D$653,C75,'02d_AI_Accelerator_Power'!$F$2:$F$653,"Other / unknown accelerator")/I75,0)</x:f>
        <x:v>0</x:v>
      </x:c>
      <x:c r="P7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75" s="3" t="inlineStr">
        <x:is>
          <x:t xml:space="preserve">csp_contract_share_x_csp_accelerator_mix</x:t>
        </x:is>
      </x:c>
      <x:c r="R75" s="3" t="inlineStr">
        <x:is>
          <x:t xml:space="preserve">Edit 02a CSP contract allocation, 02b CSP accelerator mix, or 02x accelerator catalog; 03_Calculation reads D:G from this sheet.</x:t>
        </x:is>
      </x:c>
    </x:row>
    <x:row r="76">
      <x:c r="A76" s="3" t="inlineStr">
        <x:is>
          <x:t xml:space="preserve">Base</x:t>
        </x:is>
      </x:c>
      <x:c r="B76" s="3" t="inlineStr">
        <x:is>
          <x:t xml:space="preserve">Anthropic</x:t>
        </x:is>
      </x:c>
      <x:c r="C76" s="3" t="n">
        <x:v>2030</x:v>
      </x:c>
      <x:c r="D76" s="6" t="n">
        <x:f>IF(I76&gt;0,SUMIFS('02d_AI_Accelerator_Power'!$J$2:$J$653,'02d_AI_Accelerator_Power'!$B$2:$B$653,A76,'02d_AI_Accelerator_Power'!$C$2:$C$653,B76,'02d_AI_Accelerator_Power'!$D$2:$D$653,C76,'02d_AI_Accelerator_Power'!$G$2:$G$653,"h200_reference")/I76,0.078841)</x:f>
        <x:v>0.07884128343839183</x:v>
      </x:c>
      <x:c r="E76" s="6" t="n">
        <x:f>IF(I76&gt;0,SUMIFS('02d_AI_Accelerator_Power'!$J$2:$J$653,'02d_AI_Accelerator_Power'!$B$2:$B$653,A76,'02d_AI_Accelerator_Power'!$C$2:$C$653,B76,'02d_AI_Accelerator_Power'!$D$2:$D$653,C76,'02d_AI_Accelerator_Power'!$G$2:$G$653,"b200_reference")/I76,0.120599)</x:f>
        <x:v>0.12059903438910093</x:v>
      </x:c>
      <x:c r="F76" s="6" t="n">
        <x:f>IF(I76&gt;0,SUMIFS('02d_AI_Accelerator_Power'!$J$2:$J$653,'02d_AI_Accelerator_Power'!$B$2:$B$653,A76,'02d_AI_Accelerator_Power'!$C$2:$C$653,B76,'02d_AI_Accelerator_Power'!$D$2:$D$653,C76,'02d_AI_Accelerator_Power'!$G$2:$G$653,"gb200_reference")/I76,0.0)</x:f>
        <x:v>0</x:v>
      </x:c>
      <x:c r="G76" s="6" t="n">
        <x:f>IF(I76&gt;0,SUMIFS('02d_AI_Accelerator_Power'!$J$2:$J$653,'02d_AI_Accelerator_Power'!$B$2:$B$653,A76,'02d_AI_Accelerator_Power'!$C$2:$C$653,B76,'02d_AI_Accelerator_Power'!$D$2:$D$653,C76,'02d_AI_Accelerator_Power'!$G$2:$G$653,"purpose_or_unbenchmarked")/I76,0.80056)</x:f>
        <x:v>0.8005596821725071</x:v>
      </x:c>
      <x:c r="H76" s="6" t="n">
        <x:f>SUM(D76:G76)</x:f>
        <x:v>0.9999999999999998</x:v>
      </x:c>
      <x:c r="I76" s="28" t="n">
        <x:f>SUMIFS('02d_AI_Accelerator_Power'!$J$2:$J$653,'02d_AI_Accelerator_Power'!$B$2:$B$653,A76,'02d_AI_Accelerator_Power'!$C$2:$C$653,B76,'02d_AI_Accelerator_Power'!$D$2:$D$653,C76)</x:f>
        <x:v>2966.27120262034</x:v>
      </x:c>
      <x:c r="J76" s="6" t="n">
        <x:f>IF(I76&gt;0,SUMIFS('02d_AI_Accelerator_Power'!$J$2:$J$653,'02d_AI_Accelerator_Power'!$B$2:$B$653,A76,'02d_AI_Accelerator_Power'!$C$2:$C$653,B76,'02d_AI_Accelerator_Power'!$D$2:$D$653,C76,'02d_AI_Accelerator_Power'!$F$2:$F$653,"R200/R300 future")/I76,0)</x:f>
        <x:v>0</x:v>
      </x:c>
      <x:c r="K76" s="6" t="n">
        <x:f>IF(I76&gt;0,SUMIFS('02d_AI_Accelerator_Power'!$J$2:$J$653,'02d_AI_Accelerator_Power'!$B$2:$B$653,A76,'02d_AI_Accelerator_Power'!$C$2:$C$653,B76,'02d_AI_Accelerator_Power'!$D$2:$D$653,C76,'02d_AI_Accelerator_Power'!$F$2:$F$653,"TPU")/I76,0)</x:f>
        <x:v>0.05044739670403847</x:v>
      </x:c>
      <x:c r="L76" s="6" t="n">
        <x:f>IF(I76&gt;0,SUMIFS('02d_AI_Accelerator_Power'!$J$2:$J$653,'02d_AI_Accelerator_Power'!$B$2:$B$653,A76,'02d_AI_Accelerator_Power'!$C$2:$C$653,B76,'02d_AI_Accelerator_Power'!$D$2:$D$653,C76,'02d_AI_Accelerator_Power'!$F$2:$F$653,"Trainium")/I76,0)</x:f>
        <x:v>0.7501122854684685</x:v>
      </x:c>
      <x:c r="M76" s="6" t="n">
        <x:f>IF(I76&gt;0,SUMIFS('02d_AI_Accelerator_Power'!$J$2:$J$653,'02d_AI_Accelerator_Power'!$B$2:$B$653,A76,'02d_AI_Accelerator_Power'!$C$2:$C$653,B76,'02d_AI_Accelerator_Power'!$D$2:$D$653,C76,'02d_AI_Accelerator_Power'!$F$2:$F$653,"Maia")/I76,0)</x:f>
        <x:v>0</x:v>
      </x:c>
      <x:c r="N76" s="6" t="n">
        <x:f>IF(I76&gt;0,SUMIFS('02d_AI_Accelerator_Power'!$J$2:$J$653,'02d_AI_Accelerator_Power'!$B$2:$B$653,A76,'02d_AI_Accelerator_Power'!$C$2:$C$653,B76,'02d_AI_Accelerator_Power'!$D$2:$D$653,C76,'02d_AI_Accelerator_Power'!$F$2:$F$653,"MTIA")/I76,0)</x:f>
        <x:v>0</x:v>
      </x:c>
      <x:c r="O76" s="6" t="n">
        <x:f>IF(I76&gt;0,SUMIFS('02d_AI_Accelerator_Power'!$J$2:$J$653,'02d_AI_Accelerator_Power'!$B$2:$B$653,A76,'02d_AI_Accelerator_Power'!$C$2:$C$653,B76,'02d_AI_Accelerator_Power'!$D$2:$D$653,C76,'02d_AI_Accelerator_Power'!$F$2:$F$653,"Other / unknown accelerator")/I76,0)</x:f>
        <x:v>0</x:v>
      </x:c>
      <x:c r="P7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76" s="3" t="inlineStr">
        <x:is>
          <x:t xml:space="preserve">csp_contract_share_x_csp_accelerator_mix</x:t>
        </x:is>
      </x:c>
      <x:c r="R76" s="3" t="inlineStr">
        <x:is>
          <x:t xml:space="preserve">Edit 02a CSP contract allocation, 02b CSP accelerator mix, or 02x accelerator catalog; 03_Calculation reads D:G from this sheet.</x:t>
        </x:is>
      </x:c>
    </x:row>
    <x:row r="77">
      <x:c r="A77" s="3" t="inlineStr">
        <x:is>
          <x:t xml:space="preserve">Base</x:t>
        </x:is>
      </x:c>
      <x:c r="B77" s="3" t="inlineStr">
        <x:is>
          <x:t xml:space="preserve">DeepSeek</x:t>
        </x:is>
      </x:c>
      <x:c r="C77" s="3" t="n">
        <x:v>2026</x:v>
      </x:c>
      <x:c r="D77" s="6" t="n">
        <x:f>IF(I77&gt;0,SUMIFS('02d_AI_Accelerator_Power'!$J$2:$J$653,'02d_AI_Accelerator_Power'!$B$2:$B$653,A77,'02d_AI_Accelerator_Power'!$C$2:$C$653,B77,'02d_AI_Accelerator_Power'!$D$2:$D$653,C77,'02d_AI_Accelerator_Power'!$G$2:$G$653,"h200_reference")/I77,0.55)</x:f>
        <x:v>0.55</x:v>
      </x:c>
      <x:c r="E77" s="6" t="n">
        <x:f>IF(I77&gt;0,SUMIFS('02d_AI_Accelerator_Power'!$J$2:$J$653,'02d_AI_Accelerator_Power'!$B$2:$B$653,A77,'02d_AI_Accelerator_Power'!$C$2:$C$653,B77,'02d_AI_Accelerator_Power'!$D$2:$D$653,C77,'02d_AI_Accelerator_Power'!$G$2:$G$653,"b200_reference")/I77,0.4)</x:f>
        <x:v>0.4</x:v>
      </x:c>
      <x:c r="F77" s="6" t="n">
        <x:f>IF(I77&gt;0,SUMIFS('02d_AI_Accelerator_Power'!$J$2:$J$653,'02d_AI_Accelerator_Power'!$B$2:$B$653,A77,'02d_AI_Accelerator_Power'!$C$2:$C$653,B77,'02d_AI_Accelerator_Power'!$D$2:$D$653,C77,'02d_AI_Accelerator_Power'!$G$2:$G$653,"gb200_reference")/I77,0.05)</x:f>
        <x:v>0.05</x:v>
      </x:c>
      <x:c r="G77" s="6" t="n">
        <x:f>IF(I77&gt;0,SUMIFS('02d_AI_Accelerator_Power'!$J$2:$J$653,'02d_AI_Accelerator_Power'!$B$2:$B$653,A77,'02d_AI_Accelerator_Power'!$C$2:$C$653,B77,'02d_AI_Accelerator_Power'!$D$2:$D$653,C77,'02d_AI_Accelerator_Power'!$G$2:$G$653,"purpose_or_unbenchmarked")/I77,0.0)</x:f>
        <x:v>0</x:v>
      </x:c>
      <x:c r="H77" s="6" t="n">
        <x:f>SUM(D77:G77)</x:f>
        <x:v>1</x:v>
      </x:c>
      <x:c r="I77" s="28" t="n">
        <x:f>SUMIFS('02d_AI_Accelerator_Power'!$J$2:$J$653,'02d_AI_Accelerator_Power'!$B$2:$B$653,A77,'02d_AI_Accelerator_Power'!$C$2:$C$653,B77,'02d_AI_Accelerator_Power'!$D$2:$D$653,C77)</x:f>
        <x:v>61.49999999999999</x:v>
      </x:c>
      <x:c r="J77" s="6" t="n">
        <x:f>IF(I77&gt;0,SUMIFS('02d_AI_Accelerator_Power'!$J$2:$J$653,'02d_AI_Accelerator_Power'!$B$2:$B$653,A77,'02d_AI_Accelerator_Power'!$C$2:$C$653,B77,'02d_AI_Accelerator_Power'!$D$2:$D$653,C77,'02d_AI_Accelerator_Power'!$F$2:$F$653,"R200/R300 future")/I77,0)</x:f>
        <x:v>0</x:v>
      </x:c>
      <x:c r="K77" s="6" t="n">
        <x:f>IF(I77&gt;0,SUMIFS('02d_AI_Accelerator_Power'!$J$2:$J$653,'02d_AI_Accelerator_Power'!$B$2:$B$653,A77,'02d_AI_Accelerator_Power'!$C$2:$C$653,B77,'02d_AI_Accelerator_Power'!$D$2:$D$653,C77,'02d_AI_Accelerator_Power'!$F$2:$F$653,"TPU")/I77,0)</x:f>
        <x:v>0</x:v>
      </x:c>
      <x:c r="L77" s="6" t="n">
        <x:f>IF(I77&gt;0,SUMIFS('02d_AI_Accelerator_Power'!$J$2:$J$653,'02d_AI_Accelerator_Power'!$B$2:$B$653,A77,'02d_AI_Accelerator_Power'!$C$2:$C$653,B77,'02d_AI_Accelerator_Power'!$D$2:$D$653,C77,'02d_AI_Accelerator_Power'!$F$2:$F$653,"Trainium")/I77,0)</x:f>
        <x:v>0</x:v>
      </x:c>
      <x:c r="M77" s="6" t="n">
        <x:f>IF(I77&gt;0,SUMIFS('02d_AI_Accelerator_Power'!$J$2:$J$653,'02d_AI_Accelerator_Power'!$B$2:$B$653,A77,'02d_AI_Accelerator_Power'!$C$2:$C$653,B77,'02d_AI_Accelerator_Power'!$D$2:$D$653,C77,'02d_AI_Accelerator_Power'!$F$2:$F$653,"Maia")/I77,0)</x:f>
        <x:v>0</x:v>
      </x:c>
      <x:c r="N77" s="6" t="n">
        <x:f>IF(I77&gt;0,SUMIFS('02d_AI_Accelerator_Power'!$J$2:$J$653,'02d_AI_Accelerator_Power'!$B$2:$B$653,A77,'02d_AI_Accelerator_Power'!$C$2:$C$653,B77,'02d_AI_Accelerator_Power'!$D$2:$D$653,C77,'02d_AI_Accelerator_Power'!$F$2:$F$653,"MTIA")/I77,0)</x:f>
        <x:v>0</x:v>
      </x:c>
      <x:c r="O77" s="6" t="n">
        <x:f>IF(I77&gt;0,SUMIFS('02d_AI_Accelerator_Power'!$J$2:$J$653,'02d_AI_Accelerator_Power'!$B$2:$B$653,A77,'02d_AI_Accelerator_Power'!$C$2:$C$653,B77,'02d_AI_Accelerator_Power'!$D$2:$D$653,C77,'02d_AI_Accelerator_Power'!$F$2:$F$653,"Other / unknown accelerator")/I77,0)</x:f>
        <x:v>0</x:v>
      </x:c>
      <x:c r="P7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77" s="3" t="inlineStr">
        <x:is>
          <x:t xml:space="preserve">csp_contract_share_x_csp_accelerator_mix</x:t>
        </x:is>
      </x:c>
      <x:c r="R77" s="3" t="inlineStr">
        <x:is>
          <x:t xml:space="preserve">Edit 02a CSP contract allocation, 02b CSP accelerator mix, or 02x accelerator catalog; 03_Calculation reads D:G from this sheet.</x:t>
        </x:is>
      </x:c>
    </x:row>
    <x:row r="78">
      <x:c r="A78" s="3" t="inlineStr">
        <x:is>
          <x:t xml:space="preserve">Base</x:t>
        </x:is>
      </x:c>
      <x:c r="B78" s="3" t="inlineStr">
        <x:is>
          <x:t xml:space="preserve">DeepSeek</x:t>
        </x:is>
      </x:c>
      <x:c r="C78" s="3" t="n">
        <x:v>2027</x:v>
      </x:c>
      <x:c r="D78" s="6" t="n">
        <x:f>IF(I78&gt;0,SUMIFS('02d_AI_Accelerator_Power'!$J$2:$J$653,'02d_AI_Accelerator_Power'!$B$2:$B$653,A78,'02d_AI_Accelerator_Power'!$C$2:$C$653,B78,'02d_AI_Accelerator_Power'!$D$2:$D$653,C78,'02d_AI_Accelerator_Power'!$G$2:$G$653,"h200_reference")/I78,0.438)</x:f>
        <x:v>0.438</x:v>
      </x:c>
      <x:c r="E78" s="6" t="n">
        <x:f>IF(I78&gt;0,SUMIFS('02d_AI_Accelerator_Power'!$J$2:$J$653,'02d_AI_Accelerator_Power'!$B$2:$B$653,A78,'02d_AI_Accelerator_Power'!$C$2:$C$653,B78,'02d_AI_Accelerator_Power'!$D$2:$D$653,C78,'02d_AI_Accelerator_Power'!$G$2:$G$653,"b200_reference")/I78,0.388)</x:f>
        <x:v>0.388</x:v>
      </x:c>
      <x:c r="F78" s="6" t="n">
        <x:f>IF(I78&gt;0,SUMIFS('02d_AI_Accelerator_Power'!$J$2:$J$653,'02d_AI_Accelerator_Power'!$B$2:$B$653,A78,'02d_AI_Accelerator_Power'!$C$2:$C$653,B78,'02d_AI_Accelerator_Power'!$D$2:$D$653,C78,'02d_AI_Accelerator_Power'!$G$2:$G$653,"gb200_reference")/I78,0.174)</x:f>
        <x:v>0.174</x:v>
      </x:c>
      <x:c r="G78" s="6" t="n">
        <x:f>IF(I78&gt;0,SUMIFS('02d_AI_Accelerator_Power'!$J$2:$J$653,'02d_AI_Accelerator_Power'!$B$2:$B$653,A78,'02d_AI_Accelerator_Power'!$C$2:$C$653,B78,'02d_AI_Accelerator_Power'!$D$2:$D$653,C78,'02d_AI_Accelerator_Power'!$G$2:$G$653,"purpose_or_unbenchmarked")/I78,0.0)</x:f>
        <x:v>0</x:v>
      </x:c>
      <x:c r="H78" s="6" t="n">
        <x:f>SUM(D78:G78)</x:f>
        <x:v>1</x:v>
      </x:c>
      <x:c r="I78" s="28" t="n">
        <x:f>SUMIFS('02d_AI_Accelerator_Power'!$J$2:$J$653,'02d_AI_Accelerator_Power'!$B$2:$B$653,A78,'02d_AI_Accelerator_Power'!$C$2:$C$653,B78,'02d_AI_Accelerator_Power'!$D$2:$D$653,C78)</x:f>
        <x:v>182.54258086669356</x:v>
      </x:c>
      <x:c r="J78" s="6" t="n">
        <x:f>IF(I78&gt;0,SUMIFS('02d_AI_Accelerator_Power'!$J$2:$J$653,'02d_AI_Accelerator_Power'!$B$2:$B$653,A78,'02d_AI_Accelerator_Power'!$C$2:$C$653,B78,'02d_AI_Accelerator_Power'!$D$2:$D$653,C78,'02d_AI_Accelerator_Power'!$F$2:$F$653,"R200/R300 future")/I78,0)</x:f>
        <x:v>0</x:v>
      </x:c>
      <x:c r="K78" s="6" t="n">
        <x:f>IF(I78&gt;0,SUMIFS('02d_AI_Accelerator_Power'!$J$2:$J$653,'02d_AI_Accelerator_Power'!$B$2:$B$653,A78,'02d_AI_Accelerator_Power'!$C$2:$C$653,B78,'02d_AI_Accelerator_Power'!$D$2:$D$653,C78,'02d_AI_Accelerator_Power'!$F$2:$F$653,"TPU")/I78,0)</x:f>
        <x:v>0</x:v>
      </x:c>
      <x:c r="L78" s="6" t="n">
        <x:f>IF(I78&gt;0,SUMIFS('02d_AI_Accelerator_Power'!$J$2:$J$653,'02d_AI_Accelerator_Power'!$B$2:$B$653,A78,'02d_AI_Accelerator_Power'!$C$2:$C$653,B78,'02d_AI_Accelerator_Power'!$D$2:$D$653,C78,'02d_AI_Accelerator_Power'!$F$2:$F$653,"Trainium")/I78,0)</x:f>
        <x:v>0</x:v>
      </x:c>
      <x:c r="M78" s="6" t="n">
        <x:f>IF(I78&gt;0,SUMIFS('02d_AI_Accelerator_Power'!$J$2:$J$653,'02d_AI_Accelerator_Power'!$B$2:$B$653,A78,'02d_AI_Accelerator_Power'!$C$2:$C$653,B78,'02d_AI_Accelerator_Power'!$D$2:$D$653,C78,'02d_AI_Accelerator_Power'!$F$2:$F$653,"Maia")/I78,0)</x:f>
        <x:v>0</x:v>
      </x:c>
      <x:c r="N78" s="6" t="n">
        <x:f>IF(I78&gt;0,SUMIFS('02d_AI_Accelerator_Power'!$J$2:$J$653,'02d_AI_Accelerator_Power'!$B$2:$B$653,A78,'02d_AI_Accelerator_Power'!$C$2:$C$653,B78,'02d_AI_Accelerator_Power'!$D$2:$D$653,C78,'02d_AI_Accelerator_Power'!$F$2:$F$653,"MTIA")/I78,0)</x:f>
        <x:v>0</x:v>
      </x:c>
      <x:c r="O78" s="6" t="n">
        <x:f>IF(I78&gt;0,SUMIFS('02d_AI_Accelerator_Power'!$J$2:$J$653,'02d_AI_Accelerator_Power'!$B$2:$B$653,A78,'02d_AI_Accelerator_Power'!$C$2:$C$653,B78,'02d_AI_Accelerator_Power'!$D$2:$D$653,C78,'02d_AI_Accelerator_Power'!$F$2:$F$653,"Other / unknown accelerator")/I78,0)</x:f>
        <x:v>0</x:v>
      </x:c>
      <x:c r="P7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78" s="3" t="inlineStr">
        <x:is>
          <x:t xml:space="preserve">csp_contract_share_x_csp_accelerator_mix</x:t>
        </x:is>
      </x:c>
      <x:c r="R78" s="3" t="inlineStr">
        <x:is>
          <x:t xml:space="preserve">Edit 02a CSP contract allocation, 02b CSP accelerator mix, or 02x accelerator catalog; 03_Calculation reads D:G from this sheet.</x:t>
        </x:is>
      </x:c>
    </x:row>
    <x:row r="79">
      <x:c r="A79" s="3" t="inlineStr">
        <x:is>
          <x:t xml:space="preserve">Base</x:t>
        </x:is>
      </x:c>
      <x:c r="B79" s="3" t="inlineStr">
        <x:is>
          <x:t xml:space="preserve">DeepSeek</x:t>
        </x:is>
      </x:c>
      <x:c r="C79" s="3" t="n">
        <x:v>2028</x:v>
      </x:c>
      <x:c r="D79" s="6" t="n">
        <x:f>IF(I79&gt;0,SUMIFS('02d_AI_Accelerator_Power'!$J$2:$J$653,'02d_AI_Accelerator_Power'!$B$2:$B$653,A79,'02d_AI_Accelerator_Power'!$C$2:$C$653,B79,'02d_AI_Accelerator_Power'!$D$2:$D$653,C79,'02d_AI_Accelerator_Power'!$G$2:$G$653,"h200_reference")/I79,0.325)</x:f>
        <x:v>0.325</x:v>
      </x:c>
      <x:c r="E79" s="6" t="n">
        <x:f>IF(I79&gt;0,SUMIFS('02d_AI_Accelerator_Power'!$J$2:$J$653,'02d_AI_Accelerator_Power'!$B$2:$B$653,A79,'02d_AI_Accelerator_Power'!$C$2:$C$653,B79,'02d_AI_Accelerator_Power'!$D$2:$D$653,C79,'02d_AI_Accelerator_Power'!$G$2:$G$653,"b200_reference")/I79,0.375)</x:f>
        <x:v>0.375</x:v>
      </x:c>
      <x:c r="F79" s="6" t="n">
        <x:f>IF(I79&gt;0,SUMIFS('02d_AI_Accelerator_Power'!$J$2:$J$653,'02d_AI_Accelerator_Power'!$B$2:$B$653,A79,'02d_AI_Accelerator_Power'!$C$2:$C$653,B79,'02d_AI_Accelerator_Power'!$D$2:$D$653,C79,'02d_AI_Accelerator_Power'!$G$2:$G$653,"gb200_reference")/I79,0.3)</x:f>
        <x:v>0.3</x:v>
      </x:c>
      <x:c r="G79" s="6" t="n">
        <x:f>IF(I79&gt;0,SUMIFS('02d_AI_Accelerator_Power'!$J$2:$J$653,'02d_AI_Accelerator_Power'!$B$2:$B$653,A79,'02d_AI_Accelerator_Power'!$C$2:$C$653,B79,'02d_AI_Accelerator_Power'!$D$2:$D$653,C79,'02d_AI_Accelerator_Power'!$G$2:$G$653,"purpose_or_unbenchmarked")/I79,0.0)</x:f>
        <x:v>0</x:v>
      </x:c>
      <x:c r="H79" s="6" t="n">
        <x:f>SUM(D79:G79)</x:f>
        <x:v>1</x:v>
      </x:c>
      <x:c r="I79" s="28" t="n">
        <x:f>SUMIFS('02d_AI_Accelerator_Power'!$J$2:$J$653,'02d_AI_Accelerator_Power'!$B$2:$B$653,A79,'02d_AI_Accelerator_Power'!$C$2:$C$653,B79,'02d_AI_Accelerator_Power'!$D$2:$D$653,C79)</x:f>
        <x:v>321.3870958219354</x:v>
      </x:c>
      <x:c r="J79" s="6" t="n">
        <x:f>IF(I79&gt;0,SUMIFS('02d_AI_Accelerator_Power'!$J$2:$J$653,'02d_AI_Accelerator_Power'!$B$2:$B$653,A79,'02d_AI_Accelerator_Power'!$C$2:$C$653,B79,'02d_AI_Accelerator_Power'!$D$2:$D$653,C79,'02d_AI_Accelerator_Power'!$F$2:$F$653,"R200/R300 future")/I79,0)</x:f>
        <x:v>0</x:v>
      </x:c>
      <x:c r="K79" s="6" t="n">
        <x:f>IF(I79&gt;0,SUMIFS('02d_AI_Accelerator_Power'!$J$2:$J$653,'02d_AI_Accelerator_Power'!$B$2:$B$653,A79,'02d_AI_Accelerator_Power'!$C$2:$C$653,B79,'02d_AI_Accelerator_Power'!$D$2:$D$653,C79,'02d_AI_Accelerator_Power'!$F$2:$F$653,"TPU")/I79,0)</x:f>
        <x:v>0</x:v>
      </x:c>
      <x:c r="L79" s="6" t="n">
        <x:f>IF(I79&gt;0,SUMIFS('02d_AI_Accelerator_Power'!$J$2:$J$653,'02d_AI_Accelerator_Power'!$B$2:$B$653,A79,'02d_AI_Accelerator_Power'!$C$2:$C$653,B79,'02d_AI_Accelerator_Power'!$D$2:$D$653,C79,'02d_AI_Accelerator_Power'!$F$2:$F$653,"Trainium")/I79,0)</x:f>
        <x:v>0</x:v>
      </x:c>
      <x:c r="M79" s="6" t="n">
        <x:f>IF(I79&gt;0,SUMIFS('02d_AI_Accelerator_Power'!$J$2:$J$653,'02d_AI_Accelerator_Power'!$B$2:$B$653,A79,'02d_AI_Accelerator_Power'!$C$2:$C$653,B79,'02d_AI_Accelerator_Power'!$D$2:$D$653,C79,'02d_AI_Accelerator_Power'!$F$2:$F$653,"Maia")/I79,0)</x:f>
        <x:v>0</x:v>
      </x:c>
      <x:c r="N79" s="6" t="n">
        <x:f>IF(I79&gt;0,SUMIFS('02d_AI_Accelerator_Power'!$J$2:$J$653,'02d_AI_Accelerator_Power'!$B$2:$B$653,A79,'02d_AI_Accelerator_Power'!$C$2:$C$653,B79,'02d_AI_Accelerator_Power'!$D$2:$D$653,C79,'02d_AI_Accelerator_Power'!$F$2:$F$653,"MTIA")/I79,0)</x:f>
        <x:v>0</x:v>
      </x:c>
      <x:c r="O79" s="6" t="n">
        <x:f>IF(I79&gt;0,SUMIFS('02d_AI_Accelerator_Power'!$J$2:$J$653,'02d_AI_Accelerator_Power'!$B$2:$B$653,A79,'02d_AI_Accelerator_Power'!$C$2:$C$653,B79,'02d_AI_Accelerator_Power'!$D$2:$D$653,C79,'02d_AI_Accelerator_Power'!$F$2:$F$653,"Other / unknown accelerator")/I79,0)</x:f>
        <x:v>0</x:v>
      </x:c>
      <x:c r="P7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79" s="3" t="inlineStr">
        <x:is>
          <x:t xml:space="preserve">csp_contract_share_x_csp_accelerator_mix</x:t>
        </x:is>
      </x:c>
      <x:c r="R79" s="3" t="inlineStr">
        <x:is>
          <x:t xml:space="preserve">Edit 02a CSP contract allocation, 02b CSP accelerator mix, or 02x accelerator catalog; 03_Calculation reads D:G from this sheet.</x:t>
        </x:is>
      </x:c>
    </x:row>
    <x:row r="80">
      <x:c r="A80" s="3" t="inlineStr">
        <x:is>
          <x:t xml:space="preserve">Base</x:t>
        </x:is>
      </x:c>
      <x:c r="B80" s="3" t="inlineStr">
        <x:is>
          <x:t xml:space="preserve">DeepSeek</x:t>
        </x:is>
      </x:c>
      <x:c r="C80" s="3" t="n">
        <x:v>2029</x:v>
      </x:c>
      <x:c r="D80" s="6" t="n">
        <x:f>IF(I80&gt;0,SUMIFS('02d_AI_Accelerator_Power'!$J$2:$J$653,'02d_AI_Accelerator_Power'!$B$2:$B$653,A80,'02d_AI_Accelerator_Power'!$C$2:$C$653,B80,'02d_AI_Accelerator_Power'!$D$2:$D$653,C80,'02d_AI_Accelerator_Power'!$G$2:$G$653,"h200_reference")/I80,0.213)</x:f>
        <x:v>0.213</x:v>
      </x:c>
      <x:c r="E80" s="6" t="n">
        <x:f>IF(I80&gt;0,SUMIFS('02d_AI_Accelerator_Power'!$J$2:$J$653,'02d_AI_Accelerator_Power'!$B$2:$B$653,A80,'02d_AI_Accelerator_Power'!$C$2:$C$653,B80,'02d_AI_Accelerator_Power'!$D$2:$D$653,C80,'02d_AI_Accelerator_Power'!$G$2:$G$653,"b200_reference")/I80,0.362)</x:f>
        <x:v>0.362</x:v>
      </x:c>
      <x:c r="F80" s="6" t="n">
        <x:f>IF(I80&gt;0,SUMIFS('02d_AI_Accelerator_Power'!$J$2:$J$653,'02d_AI_Accelerator_Power'!$B$2:$B$653,A80,'02d_AI_Accelerator_Power'!$C$2:$C$653,B80,'02d_AI_Accelerator_Power'!$D$2:$D$653,C80,'02d_AI_Accelerator_Power'!$G$2:$G$653,"gb200_reference")/I80,0.425)</x:f>
        <x:v>0.425</x:v>
      </x:c>
      <x:c r="G80" s="6" t="n">
        <x:f>IF(I80&gt;0,SUMIFS('02d_AI_Accelerator_Power'!$J$2:$J$653,'02d_AI_Accelerator_Power'!$B$2:$B$653,A80,'02d_AI_Accelerator_Power'!$C$2:$C$653,B80,'02d_AI_Accelerator_Power'!$D$2:$D$653,C80,'02d_AI_Accelerator_Power'!$G$2:$G$653,"purpose_or_unbenchmarked")/I80,0.0)</x:f>
        <x:v>0</x:v>
      </x:c>
      <x:c r="H80" s="6" t="n">
        <x:f>SUM(D80:G80)</x:f>
        <x:v>1</x:v>
      </x:c>
      <x:c r="I80" s="28" t="n">
        <x:f>SUMIFS('02d_AI_Accelerator_Power'!$J$2:$J$653,'02d_AI_Accelerator_Power'!$B$2:$B$653,A80,'02d_AI_Accelerator_Power'!$C$2:$C$653,B80,'02d_AI_Accelerator_Power'!$D$2:$D$653,C80)</x:f>
        <x:v>477.62354584112904</x:v>
      </x:c>
      <x:c r="J80" s="6" t="n">
        <x:f>IF(I80&gt;0,SUMIFS('02d_AI_Accelerator_Power'!$J$2:$J$653,'02d_AI_Accelerator_Power'!$B$2:$B$653,A80,'02d_AI_Accelerator_Power'!$C$2:$C$653,B80,'02d_AI_Accelerator_Power'!$D$2:$D$653,C80,'02d_AI_Accelerator_Power'!$F$2:$F$653,"R200/R300 future")/I80,0)</x:f>
        <x:v>0</x:v>
      </x:c>
      <x:c r="K80" s="6" t="n">
        <x:f>IF(I80&gt;0,SUMIFS('02d_AI_Accelerator_Power'!$J$2:$J$653,'02d_AI_Accelerator_Power'!$B$2:$B$653,A80,'02d_AI_Accelerator_Power'!$C$2:$C$653,B80,'02d_AI_Accelerator_Power'!$D$2:$D$653,C80,'02d_AI_Accelerator_Power'!$F$2:$F$653,"TPU")/I80,0)</x:f>
        <x:v>0</x:v>
      </x:c>
      <x:c r="L80" s="6" t="n">
        <x:f>IF(I80&gt;0,SUMIFS('02d_AI_Accelerator_Power'!$J$2:$J$653,'02d_AI_Accelerator_Power'!$B$2:$B$653,A80,'02d_AI_Accelerator_Power'!$C$2:$C$653,B80,'02d_AI_Accelerator_Power'!$D$2:$D$653,C80,'02d_AI_Accelerator_Power'!$F$2:$F$653,"Trainium")/I80,0)</x:f>
        <x:v>0</x:v>
      </x:c>
      <x:c r="M80" s="6" t="n">
        <x:f>IF(I80&gt;0,SUMIFS('02d_AI_Accelerator_Power'!$J$2:$J$653,'02d_AI_Accelerator_Power'!$B$2:$B$653,A80,'02d_AI_Accelerator_Power'!$C$2:$C$653,B80,'02d_AI_Accelerator_Power'!$D$2:$D$653,C80,'02d_AI_Accelerator_Power'!$F$2:$F$653,"Maia")/I80,0)</x:f>
        <x:v>0</x:v>
      </x:c>
      <x:c r="N80" s="6" t="n">
        <x:f>IF(I80&gt;0,SUMIFS('02d_AI_Accelerator_Power'!$J$2:$J$653,'02d_AI_Accelerator_Power'!$B$2:$B$653,A80,'02d_AI_Accelerator_Power'!$C$2:$C$653,B80,'02d_AI_Accelerator_Power'!$D$2:$D$653,C80,'02d_AI_Accelerator_Power'!$F$2:$F$653,"MTIA")/I80,0)</x:f>
        <x:v>0</x:v>
      </x:c>
      <x:c r="O80" s="6" t="n">
        <x:f>IF(I80&gt;0,SUMIFS('02d_AI_Accelerator_Power'!$J$2:$J$653,'02d_AI_Accelerator_Power'!$B$2:$B$653,A80,'02d_AI_Accelerator_Power'!$C$2:$C$653,B80,'02d_AI_Accelerator_Power'!$D$2:$D$653,C80,'02d_AI_Accelerator_Power'!$F$2:$F$653,"Other / unknown accelerator")/I80,0)</x:f>
        <x:v>0</x:v>
      </x:c>
      <x:c r="P8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80" s="3" t="inlineStr">
        <x:is>
          <x:t xml:space="preserve">csp_contract_share_x_csp_accelerator_mix</x:t>
        </x:is>
      </x:c>
      <x:c r="R80" s="3" t="inlineStr">
        <x:is>
          <x:t xml:space="preserve">Edit 02a CSP contract allocation, 02b CSP accelerator mix, or 02x accelerator catalog; 03_Calculation reads D:G from this sheet.</x:t>
        </x:is>
      </x:c>
    </x:row>
    <x:row r="81">
      <x:c r="A81" s="3" t="inlineStr">
        <x:is>
          <x:t xml:space="preserve">Base</x:t>
        </x:is>
      </x:c>
      <x:c r="B81" s="3" t="inlineStr">
        <x:is>
          <x:t xml:space="preserve">DeepSeek</x:t>
        </x:is>
      </x:c>
      <x:c r="C81" s="3" t="n">
        <x:v>2030</x:v>
      </x:c>
      <x:c r="D81" s="6" t="n">
        <x:f>IF(I81&gt;0,SUMIFS('02d_AI_Accelerator_Power'!$J$2:$J$653,'02d_AI_Accelerator_Power'!$B$2:$B$653,A81,'02d_AI_Accelerator_Power'!$C$2:$C$653,B81,'02d_AI_Accelerator_Power'!$D$2:$D$653,C81,'02d_AI_Accelerator_Power'!$G$2:$G$653,"h200_reference")/I81,0.1)</x:f>
        <x:v>0.1</x:v>
      </x:c>
      <x:c r="E81" s="6" t="n">
        <x:f>IF(I81&gt;0,SUMIFS('02d_AI_Accelerator_Power'!$J$2:$J$653,'02d_AI_Accelerator_Power'!$B$2:$B$653,A81,'02d_AI_Accelerator_Power'!$C$2:$C$653,B81,'02d_AI_Accelerator_Power'!$D$2:$D$653,C81,'02d_AI_Accelerator_Power'!$G$2:$G$653,"b200_reference")/I81,0.35)</x:f>
        <x:v>0.35</x:v>
      </x:c>
      <x:c r="F81" s="6" t="n">
        <x:f>IF(I81&gt;0,SUMIFS('02d_AI_Accelerator_Power'!$J$2:$J$653,'02d_AI_Accelerator_Power'!$B$2:$B$653,A81,'02d_AI_Accelerator_Power'!$C$2:$C$653,B81,'02d_AI_Accelerator_Power'!$D$2:$D$653,C81,'02d_AI_Accelerator_Power'!$G$2:$G$653,"gb200_reference")/I81,0.55)</x:f>
        <x:v>0.55</x:v>
      </x:c>
      <x:c r="G81" s="6" t="n">
        <x:f>IF(I81&gt;0,SUMIFS('02d_AI_Accelerator_Power'!$J$2:$J$653,'02d_AI_Accelerator_Power'!$B$2:$B$653,A81,'02d_AI_Accelerator_Power'!$C$2:$C$653,B81,'02d_AI_Accelerator_Power'!$D$2:$D$653,C81,'02d_AI_Accelerator_Power'!$G$2:$G$653,"purpose_or_unbenchmarked")/I81,0.0)</x:f>
        <x:v>0</x:v>
      </x:c>
      <x:c r="H81" s="6" t="n">
        <x:f>SUM(D81:G81)</x:f>
        <x:v>1</x:v>
      </x:c>
      <x:c r="I81" s="28" t="n">
        <x:f>SUMIFS('02d_AI_Accelerator_Power'!$J$2:$J$653,'02d_AI_Accelerator_Power'!$B$2:$B$653,A81,'02d_AI_Accelerator_Power'!$C$2:$C$653,B81,'02d_AI_Accelerator_Power'!$D$2:$D$653,C81)</x:f>
        <x:v>650.7096806729032</x:v>
      </x:c>
      <x:c r="J81" s="6" t="n">
        <x:f>IF(I81&gt;0,SUMIFS('02d_AI_Accelerator_Power'!$J$2:$J$653,'02d_AI_Accelerator_Power'!$B$2:$B$653,A81,'02d_AI_Accelerator_Power'!$C$2:$C$653,B81,'02d_AI_Accelerator_Power'!$D$2:$D$653,C81,'02d_AI_Accelerator_Power'!$F$2:$F$653,"R200/R300 future")/I81,0)</x:f>
        <x:v>0</x:v>
      </x:c>
      <x:c r="K81" s="6" t="n">
        <x:f>IF(I81&gt;0,SUMIFS('02d_AI_Accelerator_Power'!$J$2:$J$653,'02d_AI_Accelerator_Power'!$B$2:$B$653,A81,'02d_AI_Accelerator_Power'!$C$2:$C$653,B81,'02d_AI_Accelerator_Power'!$D$2:$D$653,C81,'02d_AI_Accelerator_Power'!$F$2:$F$653,"TPU")/I81,0)</x:f>
        <x:v>0</x:v>
      </x:c>
      <x:c r="L81" s="6" t="n">
        <x:f>IF(I81&gt;0,SUMIFS('02d_AI_Accelerator_Power'!$J$2:$J$653,'02d_AI_Accelerator_Power'!$B$2:$B$653,A81,'02d_AI_Accelerator_Power'!$C$2:$C$653,B81,'02d_AI_Accelerator_Power'!$D$2:$D$653,C81,'02d_AI_Accelerator_Power'!$F$2:$F$653,"Trainium")/I81,0)</x:f>
        <x:v>0</x:v>
      </x:c>
      <x:c r="M81" s="6" t="n">
        <x:f>IF(I81&gt;0,SUMIFS('02d_AI_Accelerator_Power'!$J$2:$J$653,'02d_AI_Accelerator_Power'!$B$2:$B$653,A81,'02d_AI_Accelerator_Power'!$C$2:$C$653,B81,'02d_AI_Accelerator_Power'!$D$2:$D$653,C81,'02d_AI_Accelerator_Power'!$F$2:$F$653,"Maia")/I81,0)</x:f>
        <x:v>0</x:v>
      </x:c>
      <x:c r="N81" s="6" t="n">
        <x:f>IF(I81&gt;0,SUMIFS('02d_AI_Accelerator_Power'!$J$2:$J$653,'02d_AI_Accelerator_Power'!$B$2:$B$653,A81,'02d_AI_Accelerator_Power'!$C$2:$C$653,B81,'02d_AI_Accelerator_Power'!$D$2:$D$653,C81,'02d_AI_Accelerator_Power'!$F$2:$F$653,"MTIA")/I81,0)</x:f>
        <x:v>0</x:v>
      </x:c>
      <x:c r="O81" s="6" t="n">
        <x:f>IF(I81&gt;0,SUMIFS('02d_AI_Accelerator_Power'!$J$2:$J$653,'02d_AI_Accelerator_Power'!$B$2:$B$653,A81,'02d_AI_Accelerator_Power'!$C$2:$C$653,B81,'02d_AI_Accelerator_Power'!$D$2:$D$653,C81,'02d_AI_Accelerator_Power'!$F$2:$F$653,"Other / unknown accelerator")/I81,0)</x:f>
        <x:v>0</x:v>
      </x:c>
      <x:c r="P8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81" s="3" t="inlineStr">
        <x:is>
          <x:t xml:space="preserve">csp_contract_share_x_csp_accelerator_mix</x:t>
        </x:is>
      </x:c>
      <x:c r="R81" s="3" t="inlineStr">
        <x:is>
          <x:t xml:space="preserve">Edit 02a CSP contract allocation, 02b CSP accelerator mix, or 02x accelerator catalog; 03_Calculation reads D:G from this sheet.</x:t>
        </x:is>
      </x:c>
    </x:row>
    <x:row r="82">
      <x:c r="A82" s="3" t="inlineStr">
        <x:is>
          <x:t xml:space="preserve">Base</x:t>
        </x:is>
      </x:c>
      <x:c r="B82" s="3" t="inlineStr">
        <x:is>
          <x:t xml:space="preserve">Alibaba</x:t>
        </x:is>
      </x:c>
      <x:c r="C82" s="3" t="n">
        <x:v>2026</x:v>
      </x:c>
      <x:c r="D82" s="6" t="n">
        <x:f>IF(I82&gt;0,SUMIFS('02d_AI_Accelerator_Power'!$J$2:$J$653,'02d_AI_Accelerator_Power'!$B$2:$B$653,A82,'02d_AI_Accelerator_Power'!$C$2:$C$653,B82,'02d_AI_Accelerator_Power'!$D$2:$D$653,C82,'02d_AI_Accelerator_Power'!$G$2:$G$653,"h200_reference")/I82,1.0)</x:f>
        <x:v>1</x:v>
      </x:c>
      <x:c r="E82" s="6" t="n">
        <x:f>IF(I82&gt;0,SUMIFS('02d_AI_Accelerator_Power'!$J$2:$J$653,'02d_AI_Accelerator_Power'!$B$2:$B$653,A82,'02d_AI_Accelerator_Power'!$C$2:$C$653,B82,'02d_AI_Accelerator_Power'!$D$2:$D$653,C82,'02d_AI_Accelerator_Power'!$G$2:$G$653,"b200_reference")/I82,0.0)</x:f>
        <x:v>0</x:v>
      </x:c>
      <x:c r="F82" s="6" t="n">
        <x:f>IF(I82&gt;0,SUMIFS('02d_AI_Accelerator_Power'!$J$2:$J$653,'02d_AI_Accelerator_Power'!$B$2:$B$653,A82,'02d_AI_Accelerator_Power'!$C$2:$C$653,B82,'02d_AI_Accelerator_Power'!$D$2:$D$653,C82,'02d_AI_Accelerator_Power'!$G$2:$G$653,"gb200_reference")/I82,0.0)</x:f>
        <x:v>0</x:v>
      </x:c>
      <x:c r="G82" s="6" t="n">
        <x:f>IF(I82&gt;0,SUMIFS('02d_AI_Accelerator_Power'!$J$2:$J$653,'02d_AI_Accelerator_Power'!$B$2:$B$653,A82,'02d_AI_Accelerator_Power'!$C$2:$C$653,B82,'02d_AI_Accelerator_Power'!$D$2:$D$653,C82,'02d_AI_Accelerator_Power'!$G$2:$G$653,"purpose_or_unbenchmarked")/I82,0.0)</x:f>
        <x:v>0</x:v>
      </x:c>
      <x:c r="H82" s="6" t="n">
        <x:f>SUM(D82:G82)</x:f>
        <x:v>1</x:v>
      </x:c>
      <x:c r="I82" s="28" t="n">
        <x:f>SUMIFS('02d_AI_Accelerator_Power'!$J$2:$J$653,'02d_AI_Accelerator_Power'!$B$2:$B$653,A82,'02d_AI_Accelerator_Power'!$C$2:$C$653,B82,'02d_AI_Accelerator_Power'!$D$2:$D$653,C82)</x:f>
        <x:v>266.3414625951219</x:v>
      </x:c>
      <x:c r="J82" s="6" t="n">
        <x:f>IF(I82&gt;0,SUMIFS('02d_AI_Accelerator_Power'!$J$2:$J$653,'02d_AI_Accelerator_Power'!$B$2:$B$653,A82,'02d_AI_Accelerator_Power'!$C$2:$C$653,B82,'02d_AI_Accelerator_Power'!$D$2:$D$653,C82,'02d_AI_Accelerator_Power'!$F$2:$F$653,"R200/R300 future")/I82,0)</x:f>
        <x:v>0</x:v>
      </x:c>
      <x:c r="K82" s="6" t="n">
        <x:f>IF(I82&gt;0,SUMIFS('02d_AI_Accelerator_Power'!$J$2:$J$653,'02d_AI_Accelerator_Power'!$B$2:$B$653,A82,'02d_AI_Accelerator_Power'!$C$2:$C$653,B82,'02d_AI_Accelerator_Power'!$D$2:$D$653,C82,'02d_AI_Accelerator_Power'!$F$2:$F$653,"TPU")/I82,0)</x:f>
        <x:v>0</x:v>
      </x:c>
      <x:c r="L82" s="6" t="n">
        <x:f>IF(I82&gt;0,SUMIFS('02d_AI_Accelerator_Power'!$J$2:$J$653,'02d_AI_Accelerator_Power'!$B$2:$B$653,A82,'02d_AI_Accelerator_Power'!$C$2:$C$653,B82,'02d_AI_Accelerator_Power'!$D$2:$D$653,C82,'02d_AI_Accelerator_Power'!$F$2:$F$653,"Trainium")/I82,0)</x:f>
        <x:v>0</x:v>
      </x:c>
      <x:c r="M82" s="6" t="n">
        <x:f>IF(I82&gt;0,SUMIFS('02d_AI_Accelerator_Power'!$J$2:$J$653,'02d_AI_Accelerator_Power'!$B$2:$B$653,A82,'02d_AI_Accelerator_Power'!$C$2:$C$653,B82,'02d_AI_Accelerator_Power'!$D$2:$D$653,C82,'02d_AI_Accelerator_Power'!$F$2:$F$653,"Maia")/I82,0)</x:f>
        <x:v>0</x:v>
      </x:c>
      <x:c r="N82" s="6" t="n">
        <x:f>IF(I82&gt;0,SUMIFS('02d_AI_Accelerator_Power'!$J$2:$J$653,'02d_AI_Accelerator_Power'!$B$2:$B$653,A82,'02d_AI_Accelerator_Power'!$C$2:$C$653,B82,'02d_AI_Accelerator_Power'!$D$2:$D$653,C82,'02d_AI_Accelerator_Power'!$F$2:$F$653,"MTIA")/I82,0)</x:f>
        <x:v>0</x:v>
      </x:c>
      <x:c r="O82" s="6" t="n">
        <x:f>IF(I82&gt;0,SUMIFS('02d_AI_Accelerator_Power'!$J$2:$J$653,'02d_AI_Accelerator_Power'!$B$2:$B$653,A82,'02d_AI_Accelerator_Power'!$C$2:$C$653,B82,'02d_AI_Accelerator_Power'!$D$2:$D$653,C82,'02d_AI_Accelerator_Power'!$F$2:$F$653,"Other / unknown accelerator")/I82,0)</x:f>
        <x:v>0</x:v>
      </x:c>
      <x:c r="P8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82" s="3" t="inlineStr">
        <x:is>
          <x:t xml:space="preserve">csp_contract_share_x_csp_accelerator_mix</x:t>
        </x:is>
      </x:c>
      <x:c r="R82" s="3" t="inlineStr">
        <x:is>
          <x:t xml:space="preserve">Edit 02a CSP contract allocation, 02b CSP accelerator mix, or 02x accelerator catalog; 03_Calculation reads D:G from this sheet.</x:t>
        </x:is>
      </x:c>
    </x:row>
    <x:row r="83">
      <x:c r="A83" s="3" t="inlineStr">
        <x:is>
          <x:t xml:space="preserve">Base</x:t>
        </x:is>
      </x:c>
      <x:c r="B83" s="3" t="inlineStr">
        <x:is>
          <x:t xml:space="preserve">Alibaba</x:t>
        </x:is>
      </x:c>
      <x:c r="C83" s="3" t="n">
        <x:v>2027</x:v>
      </x:c>
      <x:c r="D83" s="6" t="n">
        <x:f>IF(I83&gt;0,SUMIFS('02d_AI_Accelerator_Power'!$J$2:$J$653,'02d_AI_Accelerator_Power'!$B$2:$B$653,A83,'02d_AI_Accelerator_Power'!$C$2:$C$653,B83,'02d_AI_Accelerator_Power'!$D$2:$D$653,C83,'02d_AI_Accelerator_Power'!$G$2:$G$653,"h200_reference")/I83,1.0)</x:f>
        <x:v>1</x:v>
      </x:c>
      <x:c r="E83" s="6" t="n">
        <x:f>IF(I83&gt;0,SUMIFS('02d_AI_Accelerator_Power'!$J$2:$J$653,'02d_AI_Accelerator_Power'!$B$2:$B$653,A83,'02d_AI_Accelerator_Power'!$C$2:$C$653,B83,'02d_AI_Accelerator_Power'!$D$2:$D$653,C83,'02d_AI_Accelerator_Power'!$G$2:$G$653,"b200_reference")/I83,0.0)</x:f>
        <x:v>0</x:v>
      </x:c>
      <x:c r="F83" s="6" t="n">
        <x:f>IF(I83&gt;0,SUMIFS('02d_AI_Accelerator_Power'!$J$2:$J$653,'02d_AI_Accelerator_Power'!$B$2:$B$653,A83,'02d_AI_Accelerator_Power'!$C$2:$C$653,B83,'02d_AI_Accelerator_Power'!$D$2:$D$653,C83,'02d_AI_Accelerator_Power'!$G$2:$G$653,"gb200_reference")/I83,0.0)</x:f>
        <x:v>0</x:v>
      </x:c>
      <x:c r="G83" s="6" t="n">
        <x:f>IF(I83&gt;0,SUMIFS('02d_AI_Accelerator_Power'!$J$2:$J$653,'02d_AI_Accelerator_Power'!$B$2:$B$653,A83,'02d_AI_Accelerator_Power'!$C$2:$C$653,B83,'02d_AI_Accelerator_Power'!$D$2:$D$653,C83,'02d_AI_Accelerator_Power'!$G$2:$G$653,"purpose_or_unbenchmarked")/I83,0.0)</x:f>
        <x:v>0</x:v>
      </x:c>
      <x:c r="H83" s="6" t="n">
        <x:f>SUM(D83:G83)</x:f>
        <x:v>1</x:v>
      </x:c>
      <x:c r="I83" s="28" t="n">
        <x:f>SUMIFS('02d_AI_Accelerator_Power'!$J$2:$J$653,'02d_AI_Accelerator_Power'!$B$2:$B$653,A83,'02d_AI_Accelerator_Power'!$C$2:$C$653,B83,'02d_AI_Accelerator_Power'!$D$2:$D$653,C83)</x:f>
        <x:v>571.7463452365854</x:v>
      </x:c>
      <x:c r="J83" s="6" t="n">
        <x:f>IF(I83&gt;0,SUMIFS('02d_AI_Accelerator_Power'!$J$2:$J$653,'02d_AI_Accelerator_Power'!$B$2:$B$653,A83,'02d_AI_Accelerator_Power'!$C$2:$C$653,B83,'02d_AI_Accelerator_Power'!$D$2:$D$653,C83,'02d_AI_Accelerator_Power'!$F$2:$F$653,"R200/R300 future")/I83,0)</x:f>
        <x:v>0</x:v>
      </x:c>
      <x:c r="K83" s="6" t="n">
        <x:f>IF(I83&gt;0,SUMIFS('02d_AI_Accelerator_Power'!$J$2:$J$653,'02d_AI_Accelerator_Power'!$B$2:$B$653,A83,'02d_AI_Accelerator_Power'!$C$2:$C$653,B83,'02d_AI_Accelerator_Power'!$D$2:$D$653,C83,'02d_AI_Accelerator_Power'!$F$2:$F$653,"TPU")/I83,0)</x:f>
        <x:v>0</x:v>
      </x:c>
      <x:c r="L83" s="6" t="n">
        <x:f>IF(I83&gt;0,SUMIFS('02d_AI_Accelerator_Power'!$J$2:$J$653,'02d_AI_Accelerator_Power'!$B$2:$B$653,A83,'02d_AI_Accelerator_Power'!$C$2:$C$653,B83,'02d_AI_Accelerator_Power'!$D$2:$D$653,C83,'02d_AI_Accelerator_Power'!$F$2:$F$653,"Trainium")/I83,0)</x:f>
        <x:v>0</x:v>
      </x:c>
      <x:c r="M83" s="6" t="n">
        <x:f>IF(I83&gt;0,SUMIFS('02d_AI_Accelerator_Power'!$J$2:$J$653,'02d_AI_Accelerator_Power'!$B$2:$B$653,A83,'02d_AI_Accelerator_Power'!$C$2:$C$653,B83,'02d_AI_Accelerator_Power'!$D$2:$D$653,C83,'02d_AI_Accelerator_Power'!$F$2:$F$653,"Maia")/I83,0)</x:f>
        <x:v>0</x:v>
      </x:c>
      <x:c r="N83" s="6" t="n">
        <x:f>IF(I83&gt;0,SUMIFS('02d_AI_Accelerator_Power'!$J$2:$J$653,'02d_AI_Accelerator_Power'!$B$2:$B$653,A83,'02d_AI_Accelerator_Power'!$C$2:$C$653,B83,'02d_AI_Accelerator_Power'!$D$2:$D$653,C83,'02d_AI_Accelerator_Power'!$F$2:$F$653,"MTIA")/I83,0)</x:f>
        <x:v>0</x:v>
      </x:c>
      <x:c r="O83" s="6" t="n">
        <x:f>IF(I83&gt;0,SUMIFS('02d_AI_Accelerator_Power'!$J$2:$J$653,'02d_AI_Accelerator_Power'!$B$2:$B$653,A83,'02d_AI_Accelerator_Power'!$C$2:$C$653,B83,'02d_AI_Accelerator_Power'!$D$2:$D$653,C83,'02d_AI_Accelerator_Power'!$F$2:$F$653,"Other / unknown accelerator")/I83,0)</x:f>
        <x:v>0</x:v>
      </x:c>
      <x:c r="P8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83" s="3" t="inlineStr">
        <x:is>
          <x:t xml:space="preserve">csp_contract_share_x_csp_accelerator_mix</x:t>
        </x:is>
      </x:c>
      <x:c r="R83" s="3" t="inlineStr">
        <x:is>
          <x:t xml:space="preserve">Edit 02a CSP contract allocation, 02b CSP accelerator mix, or 02x accelerator catalog; 03_Calculation reads D:G from this sheet.</x:t>
        </x:is>
      </x:c>
    </x:row>
    <x:row r="84">
      <x:c r="A84" s="3" t="inlineStr">
        <x:is>
          <x:t xml:space="preserve">Base</x:t>
        </x:is>
      </x:c>
      <x:c r="B84" s="3" t="inlineStr">
        <x:is>
          <x:t xml:space="preserve">Alibaba</x:t>
        </x:is>
      </x:c>
      <x:c r="C84" s="3" t="n">
        <x:v>2028</x:v>
      </x:c>
      <x:c r="D84" s="6" t="n">
        <x:f>IF(I84&gt;0,SUMIFS('02d_AI_Accelerator_Power'!$J$2:$J$653,'02d_AI_Accelerator_Power'!$B$2:$B$653,A84,'02d_AI_Accelerator_Power'!$C$2:$C$653,B84,'02d_AI_Accelerator_Power'!$D$2:$D$653,C84,'02d_AI_Accelerator_Power'!$G$2:$G$653,"h200_reference")/I84,1.0)</x:f>
        <x:v>1</x:v>
      </x:c>
      <x:c r="E84" s="6" t="n">
        <x:f>IF(I84&gt;0,SUMIFS('02d_AI_Accelerator_Power'!$J$2:$J$653,'02d_AI_Accelerator_Power'!$B$2:$B$653,A84,'02d_AI_Accelerator_Power'!$C$2:$C$653,B84,'02d_AI_Accelerator_Power'!$D$2:$D$653,C84,'02d_AI_Accelerator_Power'!$G$2:$G$653,"b200_reference")/I84,0.0)</x:f>
        <x:v>0</x:v>
      </x:c>
      <x:c r="F84" s="6" t="n">
        <x:f>IF(I84&gt;0,SUMIFS('02d_AI_Accelerator_Power'!$J$2:$J$653,'02d_AI_Accelerator_Power'!$B$2:$B$653,A84,'02d_AI_Accelerator_Power'!$C$2:$C$653,B84,'02d_AI_Accelerator_Power'!$D$2:$D$653,C84,'02d_AI_Accelerator_Power'!$G$2:$G$653,"gb200_reference")/I84,0.0)</x:f>
        <x:v>0</x:v>
      </x:c>
      <x:c r="G84" s="6" t="n">
        <x:f>IF(I84&gt;0,SUMIFS('02d_AI_Accelerator_Power'!$J$2:$J$653,'02d_AI_Accelerator_Power'!$B$2:$B$653,A84,'02d_AI_Accelerator_Power'!$C$2:$C$653,B84,'02d_AI_Accelerator_Power'!$D$2:$D$653,C84,'02d_AI_Accelerator_Power'!$G$2:$G$653,"purpose_or_unbenchmarked")/I84,0.0)</x:f>
        <x:v>0</x:v>
      </x:c>
      <x:c r="H84" s="6" t="n">
        <x:f>SUM(D84:G84)</x:f>
        <x:v>1</x:v>
      </x:c>
      <x:c r="I84" s="28" t="n">
        <x:f>SUMIFS('02d_AI_Accelerator_Power'!$J$2:$J$653,'02d_AI_Accelerator_Power'!$B$2:$B$653,A84,'02d_AI_Accelerator_Power'!$C$2:$C$653,B84,'02d_AI_Accelerator_Power'!$D$2:$D$653,C84)</x:f>
        <x:v>920.2438976585365</x:v>
      </x:c>
      <x:c r="J84" s="6" t="n">
        <x:f>IF(I84&gt;0,SUMIFS('02d_AI_Accelerator_Power'!$J$2:$J$653,'02d_AI_Accelerator_Power'!$B$2:$B$653,A84,'02d_AI_Accelerator_Power'!$C$2:$C$653,B84,'02d_AI_Accelerator_Power'!$D$2:$D$653,C84,'02d_AI_Accelerator_Power'!$F$2:$F$653,"R200/R300 future")/I84,0)</x:f>
        <x:v>0</x:v>
      </x:c>
      <x:c r="K84" s="6" t="n">
        <x:f>IF(I84&gt;0,SUMIFS('02d_AI_Accelerator_Power'!$J$2:$J$653,'02d_AI_Accelerator_Power'!$B$2:$B$653,A84,'02d_AI_Accelerator_Power'!$C$2:$C$653,B84,'02d_AI_Accelerator_Power'!$D$2:$D$653,C84,'02d_AI_Accelerator_Power'!$F$2:$F$653,"TPU")/I84,0)</x:f>
        <x:v>0</x:v>
      </x:c>
      <x:c r="L84" s="6" t="n">
        <x:f>IF(I84&gt;0,SUMIFS('02d_AI_Accelerator_Power'!$J$2:$J$653,'02d_AI_Accelerator_Power'!$B$2:$B$653,A84,'02d_AI_Accelerator_Power'!$C$2:$C$653,B84,'02d_AI_Accelerator_Power'!$D$2:$D$653,C84,'02d_AI_Accelerator_Power'!$F$2:$F$653,"Trainium")/I84,0)</x:f>
        <x:v>0</x:v>
      </x:c>
      <x:c r="M84" s="6" t="n">
        <x:f>IF(I84&gt;0,SUMIFS('02d_AI_Accelerator_Power'!$J$2:$J$653,'02d_AI_Accelerator_Power'!$B$2:$B$653,A84,'02d_AI_Accelerator_Power'!$C$2:$C$653,B84,'02d_AI_Accelerator_Power'!$D$2:$D$653,C84,'02d_AI_Accelerator_Power'!$F$2:$F$653,"Maia")/I84,0)</x:f>
        <x:v>0</x:v>
      </x:c>
      <x:c r="N84" s="6" t="n">
        <x:f>IF(I84&gt;0,SUMIFS('02d_AI_Accelerator_Power'!$J$2:$J$653,'02d_AI_Accelerator_Power'!$B$2:$B$653,A84,'02d_AI_Accelerator_Power'!$C$2:$C$653,B84,'02d_AI_Accelerator_Power'!$D$2:$D$653,C84,'02d_AI_Accelerator_Power'!$F$2:$F$653,"MTIA")/I84,0)</x:f>
        <x:v>0</x:v>
      </x:c>
      <x:c r="O84" s="6" t="n">
        <x:f>IF(I84&gt;0,SUMIFS('02d_AI_Accelerator_Power'!$J$2:$J$653,'02d_AI_Accelerator_Power'!$B$2:$B$653,A84,'02d_AI_Accelerator_Power'!$C$2:$C$653,B84,'02d_AI_Accelerator_Power'!$D$2:$D$653,C84,'02d_AI_Accelerator_Power'!$F$2:$F$653,"Other / unknown accelerator")/I84,0)</x:f>
        <x:v>0</x:v>
      </x:c>
      <x:c r="P8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84" s="3" t="inlineStr">
        <x:is>
          <x:t xml:space="preserve">csp_contract_share_x_csp_accelerator_mix</x:t>
        </x:is>
      </x:c>
      <x:c r="R84" s="3" t="inlineStr">
        <x:is>
          <x:t xml:space="preserve">Edit 02a CSP contract allocation, 02b CSP accelerator mix, or 02x accelerator catalog; 03_Calculation reads D:G from this sheet.</x:t>
        </x:is>
      </x:c>
    </x:row>
    <x:row r="85">
      <x:c r="A85" s="3" t="inlineStr">
        <x:is>
          <x:t xml:space="preserve">Base</x:t>
        </x:is>
      </x:c>
      <x:c r="B85" s="3" t="inlineStr">
        <x:is>
          <x:t xml:space="preserve">Alibaba</x:t>
        </x:is>
      </x:c>
      <x:c r="C85" s="3" t="n">
        <x:v>2029</x:v>
      </x:c>
      <x:c r="D85" s="6" t="n">
        <x:f>IF(I85&gt;0,SUMIFS('02d_AI_Accelerator_Power'!$J$2:$J$653,'02d_AI_Accelerator_Power'!$B$2:$B$653,A85,'02d_AI_Accelerator_Power'!$C$2:$C$653,B85,'02d_AI_Accelerator_Power'!$D$2:$D$653,C85,'02d_AI_Accelerator_Power'!$G$2:$G$653,"h200_reference")/I85,1.0)</x:f>
        <x:v>1</x:v>
      </x:c>
      <x:c r="E85" s="6" t="n">
        <x:f>IF(I85&gt;0,SUMIFS('02d_AI_Accelerator_Power'!$J$2:$J$653,'02d_AI_Accelerator_Power'!$B$2:$B$653,A85,'02d_AI_Accelerator_Power'!$C$2:$C$653,B85,'02d_AI_Accelerator_Power'!$D$2:$D$653,C85,'02d_AI_Accelerator_Power'!$G$2:$G$653,"b200_reference")/I85,0.0)</x:f>
        <x:v>0</x:v>
      </x:c>
      <x:c r="F85" s="6" t="n">
        <x:f>IF(I85&gt;0,SUMIFS('02d_AI_Accelerator_Power'!$J$2:$J$653,'02d_AI_Accelerator_Power'!$B$2:$B$653,A85,'02d_AI_Accelerator_Power'!$C$2:$C$653,B85,'02d_AI_Accelerator_Power'!$D$2:$D$653,C85,'02d_AI_Accelerator_Power'!$G$2:$G$653,"gb200_reference")/I85,0.0)</x:f>
        <x:v>0</x:v>
      </x:c>
      <x:c r="G85" s="6" t="n">
        <x:f>IF(I85&gt;0,SUMIFS('02d_AI_Accelerator_Power'!$J$2:$J$653,'02d_AI_Accelerator_Power'!$B$2:$B$653,A85,'02d_AI_Accelerator_Power'!$C$2:$C$653,B85,'02d_AI_Accelerator_Power'!$D$2:$D$653,C85,'02d_AI_Accelerator_Power'!$G$2:$G$653,"purpose_or_unbenchmarked")/I85,0.0)</x:f>
        <x:v>0</x:v>
      </x:c>
      <x:c r="H85" s="6" t="n">
        <x:f>SUM(D85:G85)</x:f>
        <x:v>1</x:v>
      </x:c>
      <x:c r="I85" s="28" t="n">
        <x:f>SUMIFS('02d_AI_Accelerator_Power'!$J$2:$J$653,'02d_AI_Accelerator_Power'!$B$2:$B$653,A85,'02d_AI_Accelerator_Power'!$C$2:$C$653,B85,'02d_AI_Accelerator_Power'!$D$2:$D$653,C85)</x:f>
        <x:v>1312.2439101219513</x:v>
      </x:c>
      <x:c r="J85" s="6" t="n">
        <x:f>IF(I85&gt;0,SUMIFS('02d_AI_Accelerator_Power'!$J$2:$J$653,'02d_AI_Accelerator_Power'!$B$2:$B$653,A85,'02d_AI_Accelerator_Power'!$C$2:$C$653,B85,'02d_AI_Accelerator_Power'!$D$2:$D$653,C85,'02d_AI_Accelerator_Power'!$F$2:$F$653,"R200/R300 future")/I85,0)</x:f>
        <x:v>0</x:v>
      </x:c>
      <x:c r="K85" s="6" t="n">
        <x:f>IF(I85&gt;0,SUMIFS('02d_AI_Accelerator_Power'!$J$2:$J$653,'02d_AI_Accelerator_Power'!$B$2:$B$653,A85,'02d_AI_Accelerator_Power'!$C$2:$C$653,B85,'02d_AI_Accelerator_Power'!$D$2:$D$653,C85,'02d_AI_Accelerator_Power'!$F$2:$F$653,"TPU")/I85,0)</x:f>
        <x:v>0</x:v>
      </x:c>
      <x:c r="L85" s="6" t="n">
        <x:f>IF(I85&gt;0,SUMIFS('02d_AI_Accelerator_Power'!$J$2:$J$653,'02d_AI_Accelerator_Power'!$B$2:$B$653,A85,'02d_AI_Accelerator_Power'!$C$2:$C$653,B85,'02d_AI_Accelerator_Power'!$D$2:$D$653,C85,'02d_AI_Accelerator_Power'!$F$2:$F$653,"Trainium")/I85,0)</x:f>
        <x:v>0</x:v>
      </x:c>
      <x:c r="M85" s="6" t="n">
        <x:f>IF(I85&gt;0,SUMIFS('02d_AI_Accelerator_Power'!$J$2:$J$653,'02d_AI_Accelerator_Power'!$B$2:$B$653,A85,'02d_AI_Accelerator_Power'!$C$2:$C$653,B85,'02d_AI_Accelerator_Power'!$D$2:$D$653,C85,'02d_AI_Accelerator_Power'!$F$2:$F$653,"Maia")/I85,0)</x:f>
        <x:v>0</x:v>
      </x:c>
      <x:c r="N85" s="6" t="n">
        <x:f>IF(I85&gt;0,SUMIFS('02d_AI_Accelerator_Power'!$J$2:$J$653,'02d_AI_Accelerator_Power'!$B$2:$B$653,A85,'02d_AI_Accelerator_Power'!$C$2:$C$653,B85,'02d_AI_Accelerator_Power'!$D$2:$D$653,C85,'02d_AI_Accelerator_Power'!$F$2:$F$653,"MTIA")/I85,0)</x:f>
        <x:v>0</x:v>
      </x:c>
      <x:c r="O85" s="6" t="n">
        <x:f>IF(I85&gt;0,SUMIFS('02d_AI_Accelerator_Power'!$J$2:$J$653,'02d_AI_Accelerator_Power'!$B$2:$B$653,A85,'02d_AI_Accelerator_Power'!$C$2:$C$653,B85,'02d_AI_Accelerator_Power'!$D$2:$D$653,C85,'02d_AI_Accelerator_Power'!$F$2:$F$653,"Other / unknown accelerator")/I85,0)</x:f>
        <x:v>0</x:v>
      </x:c>
      <x:c r="P8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85" s="3" t="inlineStr">
        <x:is>
          <x:t xml:space="preserve">csp_contract_share_x_csp_accelerator_mix</x:t>
        </x:is>
      </x:c>
      <x:c r="R85" s="3" t="inlineStr">
        <x:is>
          <x:t xml:space="preserve">Edit 02a CSP contract allocation, 02b CSP accelerator mix, or 02x accelerator catalog; 03_Calculation reads D:G from this sheet.</x:t>
        </x:is>
      </x:c>
    </x:row>
    <x:row r="86">
      <x:c r="A86" s="3" t="inlineStr">
        <x:is>
          <x:t xml:space="preserve">Base</x:t>
        </x:is>
      </x:c>
      <x:c r="B86" s="3" t="inlineStr">
        <x:is>
          <x:t xml:space="preserve">Alibaba</x:t>
        </x:is>
      </x:c>
      <x:c r="C86" s="3" t="n">
        <x:v>2030</x:v>
      </x:c>
      <x:c r="D86" s="6" t="n">
        <x:f>IF(I86&gt;0,SUMIFS('02d_AI_Accelerator_Power'!$J$2:$J$653,'02d_AI_Accelerator_Power'!$B$2:$B$653,A86,'02d_AI_Accelerator_Power'!$C$2:$C$653,B86,'02d_AI_Accelerator_Power'!$D$2:$D$653,C86,'02d_AI_Accelerator_Power'!$G$2:$G$653,"h200_reference")/I86,1.0)</x:f>
        <x:v>1</x:v>
      </x:c>
      <x:c r="E86" s="6" t="n">
        <x:f>IF(I86&gt;0,SUMIFS('02d_AI_Accelerator_Power'!$J$2:$J$653,'02d_AI_Accelerator_Power'!$B$2:$B$653,A86,'02d_AI_Accelerator_Power'!$C$2:$C$653,B86,'02d_AI_Accelerator_Power'!$D$2:$D$653,C86,'02d_AI_Accelerator_Power'!$G$2:$G$653,"b200_reference")/I86,0.0)</x:f>
        <x:v>0</x:v>
      </x:c>
      <x:c r="F86" s="6" t="n">
        <x:f>IF(I86&gt;0,SUMIFS('02d_AI_Accelerator_Power'!$J$2:$J$653,'02d_AI_Accelerator_Power'!$B$2:$B$653,A86,'02d_AI_Accelerator_Power'!$C$2:$C$653,B86,'02d_AI_Accelerator_Power'!$D$2:$D$653,C86,'02d_AI_Accelerator_Power'!$G$2:$G$653,"gb200_reference")/I86,0.0)</x:f>
        <x:v>0</x:v>
      </x:c>
      <x:c r="G86" s="6" t="n">
        <x:f>IF(I86&gt;0,SUMIFS('02d_AI_Accelerator_Power'!$J$2:$J$653,'02d_AI_Accelerator_Power'!$B$2:$B$653,A86,'02d_AI_Accelerator_Power'!$C$2:$C$653,B86,'02d_AI_Accelerator_Power'!$D$2:$D$653,C86,'02d_AI_Accelerator_Power'!$G$2:$G$653,"purpose_or_unbenchmarked")/I86,0.0)</x:f>
        <x:v>0</x:v>
      </x:c>
      <x:c r="H86" s="6" t="n">
        <x:f>SUM(D86:G86)</x:f>
        <x:v>1</x:v>
      </x:c>
      <x:c r="I86" s="28" t="n">
        <x:f>SUMIFS('02d_AI_Accelerator_Power'!$J$2:$J$653,'02d_AI_Accelerator_Power'!$B$2:$B$653,A86,'02d_AI_Accelerator_Power'!$C$2:$C$653,B86,'02d_AI_Accelerator_Power'!$D$2:$D$653,C86)</x:f>
        <x:v>1748.2926829268295</x:v>
      </x:c>
      <x:c r="J86" s="6" t="n">
        <x:f>IF(I86&gt;0,SUMIFS('02d_AI_Accelerator_Power'!$J$2:$J$653,'02d_AI_Accelerator_Power'!$B$2:$B$653,A86,'02d_AI_Accelerator_Power'!$C$2:$C$653,B86,'02d_AI_Accelerator_Power'!$D$2:$D$653,C86,'02d_AI_Accelerator_Power'!$F$2:$F$653,"R200/R300 future")/I86,0)</x:f>
        <x:v>0</x:v>
      </x:c>
      <x:c r="K86" s="6" t="n">
        <x:f>IF(I86&gt;0,SUMIFS('02d_AI_Accelerator_Power'!$J$2:$J$653,'02d_AI_Accelerator_Power'!$B$2:$B$653,A86,'02d_AI_Accelerator_Power'!$C$2:$C$653,B86,'02d_AI_Accelerator_Power'!$D$2:$D$653,C86,'02d_AI_Accelerator_Power'!$F$2:$F$653,"TPU")/I86,0)</x:f>
        <x:v>0</x:v>
      </x:c>
      <x:c r="L86" s="6" t="n">
        <x:f>IF(I86&gt;0,SUMIFS('02d_AI_Accelerator_Power'!$J$2:$J$653,'02d_AI_Accelerator_Power'!$B$2:$B$653,A86,'02d_AI_Accelerator_Power'!$C$2:$C$653,B86,'02d_AI_Accelerator_Power'!$D$2:$D$653,C86,'02d_AI_Accelerator_Power'!$F$2:$F$653,"Trainium")/I86,0)</x:f>
        <x:v>0</x:v>
      </x:c>
      <x:c r="M86" s="6" t="n">
        <x:f>IF(I86&gt;0,SUMIFS('02d_AI_Accelerator_Power'!$J$2:$J$653,'02d_AI_Accelerator_Power'!$B$2:$B$653,A86,'02d_AI_Accelerator_Power'!$C$2:$C$653,B86,'02d_AI_Accelerator_Power'!$D$2:$D$653,C86,'02d_AI_Accelerator_Power'!$F$2:$F$653,"Maia")/I86,0)</x:f>
        <x:v>0</x:v>
      </x:c>
      <x:c r="N86" s="6" t="n">
        <x:f>IF(I86&gt;0,SUMIFS('02d_AI_Accelerator_Power'!$J$2:$J$653,'02d_AI_Accelerator_Power'!$B$2:$B$653,A86,'02d_AI_Accelerator_Power'!$C$2:$C$653,B86,'02d_AI_Accelerator_Power'!$D$2:$D$653,C86,'02d_AI_Accelerator_Power'!$F$2:$F$653,"MTIA")/I86,0)</x:f>
        <x:v>0</x:v>
      </x:c>
      <x:c r="O86" s="6" t="n">
        <x:f>IF(I86&gt;0,SUMIFS('02d_AI_Accelerator_Power'!$J$2:$J$653,'02d_AI_Accelerator_Power'!$B$2:$B$653,A86,'02d_AI_Accelerator_Power'!$C$2:$C$653,B86,'02d_AI_Accelerator_Power'!$D$2:$D$653,C86,'02d_AI_Accelerator_Power'!$F$2:$F$653,"Other / unknown accelerator")/I86,0)</x:f>
        <x:v>0</x:v>
      </x:c>
      <x:c r="P8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86" s="3" t="inlineStr">
        <x:is>
          <x:t xml:space="preserve">csp_contract_share_x_csp_accelerator_mix</x:t>
        </x:is>
      </x:c>
      <x:c r="R86" s="3" t="inlineStr">
        <x:is>
          <x:t xml:space="preserve">Edit 02a CSP contract allocation, 02b CSP accelerator mix, or 02x accelerator catalog; 03_Calculation reads D:G from this sheet.</x:t>
        </x:is>
      </x:c>
    </x:row>
    <x:row r="87">
      <x:c r="A87" s="3" t="inlineStr">
        <x:is>
          <x:t xml:space="preserve">Base</x:t>
        </x:is>
      </x:c>
      <x:c r="B87" s="3" t="inlineStr">
        <x:is>
          <x:t xml:space="preserve">Tencent</x:t>
        </x:is>
      </x:c>
      <x:c r="C87" s="3" t="n">
        <x:v>2026</x:v>
      </x:c>
      <x:c r="D87" s="6" t="n">
        <x:f>IF(I87&gt;0,SUMIFS('02d_AI_Accelerator_Power'!$J$2:$J$653,'02d_AI_Accelerator_Power'!$B$2:$B$653,A87,'02d_AI_Accelerator_Power'!$C$2:$C$653,B87,'02d_AI_Accelerator_Power'!$D$2:$D$653,C87,'02d_AI_Accelerator_Power'!$G$2:$G$653,"h200_reference")/I87,0.55)</x:f>
        <x:v>0.55</x:v>
      </x:c>
      <x:c r="E87" s="6" t="n">
        <x:f>IF(I87&gt;0,SUMIFS('02d_AI_Accelerator_Power'!$J$2:$J$653,'02d_AI_Accelerator_Power'!$B$2:$B$653,A87,'02d_AI_Accelerator_Power'!$C$2:$C$653,B87,'02d_AI_Accelerator_Power'!$D$2:$D$653,C87,'02d_AI_Accelerator_Power'!$G$2:$G$653,"b200_reference")/I87,0.4)</x:f>
        <x:v>0.4</x:v>
      </x:c>
      <x:c r="F87" s="6" t="n">
        <x:f>IF(I87&gt;0,SUMIFS('02d_AI_Accelerator_Power'!$J$2:$J$653,'02d_AI_Accelerator_Power'!$B$2:$B$653,A87,'02d_AI_Accelerator_Power'!$C$2:$C$653,B87,'02d_AI_Accelerator_Power'!$D$2:$D$653,C87,'02d_AI_Accelerator_Power'!$G$2:$G$653,"gb200_reference")/I87,0.05)</x:f>
        <x:v>0.05</x:v>
      </x:c>
      <x:c r="G87" s="6" t="n">
        <x:f>IF(I87&gt;0,SUMIFS('02d_AI_Accelerator_Power'!$J$2:$J$653,'02d_AI_Accelerator_Power'!$B$2:$B$653,A87,'02d_AI_Accelerator_Power'!$C$2:$C$653,B87,'02d_AI_Accelerator_Power'!$D$2:$D$653,C87,'02d_AI_Accelerator_Power'!$G$2:$G$653,"purpose_or_unbenchmarked")/I87,0.0)</x:f>
        <x:v>0</x:v>
      </x:c>
      <x:c r="H87" s="6" t="n">
        <x:f>SUM(D87:G87)</x:f>
        <x:v>1</x:v>
      </x:c>
      <x:c r="I87" s="28" t="n">
        <x:f>SUMIFS('02d_AI_Accelerator_Power'!$J$2:$J$653,'02d_AI_Accelerator_Power'!$B$2:$B$653,A87,'02d_AI_Accelerator_Power'!$C$2:$C$653,B87,'02d_AI_Accelerator_Power'!$D$2:$D$653,C87)</x:f>
        <x:v>184.390243902439</x:v>
      </x:c>
      <x:c r="J87" s="6" t="n">
        <x:f>IF(I87&gt;0,SUMIFS('02d_AI_Accelerator_Power'!$J$2:$J$653,'02d_AI_Accelerator_Power'!$B$2:$B$653,A87,'02d_AI_Accelerator_Power'!$C$2:$C$653,B87,'02d_AI_Accelerator_Power'!$D$2:$D$653,C87,'02d_AI_Accelerator_Power'!$F$2:$F$653,"R200/R300 future")/I87,0)</x:f>
        <x:v>0</x:v>
      </x:c>
      <x:c r="K87" s="6" t="n">
        <x:f>IF(I87&gt;0,SUMIFS('02d_AI_Accelerator_Power'!$J$2:$J$653,'02d_AI_Accelerator_Power'!$B$2:$B$653,A87,'02d_AI_Accelerator_Power'!$C$2:$C$653,B87,'02d_AI_Accelerator_Power'!$D$2:$D$653,C87,'02d_AI_Accelerator_Power'!$F$2:$F$653,"TPU")/I87,0)</x:f>
        <x:v>0</x:v>
      </x:c>
      <x:c r="L87" s="6" t="n">
        <x:f>IF(I87&gt;0,SUMIFS('02d_AI_Accelerator_Power'!$J$2:$J$653,'02d_AI_Accelerator_Power'!$B$2:$B$653,A87,'02d_AI_Accelerator_Power'!$C$2:$C$653,B87,'02d_AI_Accelerator_Power'!$D$2:$D$653,C87,'02d_AI_Accelerator_Power'!$F$2:$F$653,"Trainium")/I87,0)</x:f>
        <x:v>0</x:v>
      </x:c>
      <x:c r="M87" s="6" t="n">
        <x:f>IF(I87&gt;0,SUMIFS('02d_AI_Accelerator_Power'!$J$2:$J$653,'02d_AI_Accelerator_Power'!$B$2:$B$653,A87,'02d_AI_Accelerator_Power'!$C$2:$C$653,B87,'02d_AI_Accelerator_Power'!$D$2:$D$653,C87,'02d_AI_Accelerator_Power'!$F$2:$F$653,"Maia")/I87,0)</x:f>
        <x:v>0</x:v>
      </x:c>
      <x:c r="N87" s="6" t="n">
        <x:f>IF(I87&gt;0,SUMIFS('02d_AI_Accelerator_Power'!$J$2:$J$653,'02d_AI_Accelerator_Power'!$B$2:$B$653,A87,'02d_AI_Accelerator_Power'!$C$2:$C$653,B87,'02d_AI_Accelerator_Power'!$D$2:$D$653,C87,'02d_AI_Accelerator_Power'!$F$2:$F$653,"MTIA")/I87,0)</x:f>
        <x:v>0</x:v>
      </x:c>
      <x:c r="O87" s="6" t="n">
        <x:f>IF(I87&gt;0,SUMIFS('02d_AI_Accelerator_Power'!$J$2:$J$653,'02d_AI_Accelerator_Power'!$B$2:$B$653,A87,'02d_AI_Accelerator_Power'!$C$2:$C$653,B87,'02d_AI_Accelerator_Power'!$D$2:$D$653,C87,'02d_AI_Accelerator_Power'!$F$2:$F$653,"Other / unknown accelerator")/I87,0)</x:f>
        <x:v>0</x:v>
      </x:c>
      <x:c r="P8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87" s="3" t="inlineStr">
        <x:is>
          <x:t xml:space="preserve">csp_contract_share_x_csp_accelerator_mix</x:t>
        </x:is>
      </x:c>
      <x:c r="R87" s="3" t="inlineStr">
        <x:is>
          <x:t xml:space="preserve">Edit 02a CSP contract allocation, 02b CSP accelerator mix, or 02x accelerator catalog; 03_Calculation reads D:G from this sheet.</x:t>
        </x:is>
      </x:c>
    </x:row>
    <x:row r="88">
      <x:c r="A88" s="3" t="inlineStr">
        <x:is>
          <x:t xml:space="preserve">Base</x:t>
        </x:is>
      </x:c>
      <x:c r="B88" s="3" t="inlineStr">
        <x:is>
          <x:t xml:space="preserve">Tencent</x:t>
        </x:is>
      </x:c>
      <x:c r="C88" s="3" t="n">
        <x:v>2027</x:v>
      </x:c>
      <x:c r="D88" s="6" t="n">
        <x:f>IF(I88&gt;0,SUMIFS('02d_AI_Accelerator_Power'!$J$2:$J$653,'02d_AI_Accelerator_Power'!$B$2:$B$653,A88,'02d_AI_Accelerator_Power'!$C$2:$C$653,B88,'02d_AI_Accelerator_Power'!$D$2:$D$653,C88,'02d_AI_Accelerator_Power'!$G$2:$G$653,"h200_reference")/I88,0.438)</x:f>
        <x:v>0.438</x:v>
      </x:c>
      <x:c r="E88" s="6" t="n">
        <x:f>IF(I88&gt;0,SUMIFS('02d_AI_Accelerator_Power'!$J$2:$J$653,'02d_AI_Accelerator_Power'!$B$2:$B$653,A88,'02d_AI_Accelerator_Power'!$C$2:$C$653,B88,'02d_AI_Accelerator_Power'!$D$2:$D$653,C88,'02d_AI_Accelerator_Power'!$G$2:$G$653,"b200_reference")/I88,0.388)</x:f>
        <x:v>0.388</x:v>
      </x:c>
      <x:c r="F88" s="6" t="n">
        <x:f>IF(I88&gt;0,SUMIFS('02d_AI_Accelerator_Power'!$J$2:$J$653,'02d_AI_Accelerator_Power'!$B$2:$B$653,A88,'02d_AI_Accelerator_Power'!$C$2:$C$653,B88,'02d_AI_Accelerator_Power'!$D$2:$D$653,C88,'02d_AI_Accelerator_Power'!$G$2:$G$653,"gb200_reference")/I88,0.174)</x:f>
        <x:v>0.174</x:v>
      </x:c>
      <x:c r="G88" s="6" t="n">
        <x:f>IF(I88&gt;0,SUMIFS('02d_AI_Accelerator_Power'!$J$2:$J$653,'02d_AI_Accelerator_Power'!$B$2:$B$653,A88,'02d_AI_Accelerator_Power'!$C$2:$C$653,B88,'02d_AI_Accelerator_Power'!$D$2:$D$653,C88,'02d_AI_Accelerator_Power'!$G$2:$G$653,"purpose_or_unbenchmarked")/I88,0.0)</x:f>
        <x:v>0</x:v>
      </x:c>
      <x:c r="H88" s="6" t="n">
        <x:f>SUM(D88:G88)</x:f>
        <x:v>1</x:v>
      </x:c>
      <x:c r="I88" s="28" t="n">
        <x:f>SUMIFS('02d_AI_Accelerator_Power'!$J$2:$J$653,'02d_AI_Accelerator_Power'!$B$2:$B$653,A88,'02d_AI_Accelerator_Power'!$C$2:$C$653,B88,'02d_AI_Accelerator_Power'!$D$2:$D$653,C88)</x:f>
        <x:v>416.38048891463416</x:v>
      </x:c>
      <x:c r="J88" s="6" t="n">
        <x:f>IF(I88&gt;0,SUMIFS('02d_AI_Accelerator_Power'!$J$2:$J$653,'02d_AI_Accelerator_Power'!$B$2:$B$653,A88,'02d_AI_Accelerator_Power'!$C$2:$C$653,B88,'02d_AI_Accelerator_Power'!$D$2:$D$653,C88,'02d_AI_Accelerator_Power'!$F$2:$F$653,"R200/R300 future")/I88,0)</x:f>
        <x:v>0</x:v>
      </x:c>
      <x:c r="K88" s="6" t="n">
        <x:f>IF(I88&gt;0,SUMIFS('02d_AI_Accelerator_Power'!$J$2:$J$653,'02d_AI_Accelerator_Power'!$B$2:$B$653,A88,'02d_AI_Accelerator_Power'!$C$2:$C$653,B88,'02d_AI_Accelerator_Power'!$D$2:$D$653,C88,'02d_AI_Accelerator_Power'!$F$2:$F$653,"TPU")/I88,0)</x:f>
        <x:v>0</x:v>
      </x:c>
      <x:c r="L88" s="6" t="n">
        <x:f>IF(I88&gt;0,SUMIFS('02d_AI_Accelerator_Power'!$J$2:$J$653,'02d_AI_Accelerator_Power'!$B$2:$B$653,A88,'02d_AI_Accelerator_Power'!$C$2:$C$653,B88,'02d_AI_Accelerator_Power'!$D$2:$D$653,C88,'02d_AI_Accelerator_Power'!$F$2:$F$653,"Trainium")/I88,0)</x:f>
        <x:v>0</x:v>
      </x:c>
      <x:c r="M88" s="6" t="n">
        <x:f>IF(I88&gt;0,SUMIFS('02d_AI_Accelerator_Power'!$J$2:$J$653,'02d_AI_Accelerator_Power'!$B$2:$B$653,A88,'02d_AI_Accelerator_Power'!$C$2:$C$653,B88,'02d_AI_Accelerator_Power'!$D$2:$D$653,C88,'02d_AI_Accelerator_Power'!$F$2:$F$653,"Maia")/I88,0)</x:f>
        <x:v>0</x:v>
      </x:c>
      <x:c r="N88" s="6" t="n">
        <x:f>IF(I88&gt;0,SUMIFS('02d_AI_Accelerator_Power'!$J$2:$J$653,'02d_AI_Accelerator_Power'!$B$2:$B$653,A88,'02d_AI_Accelerator_Power'!$C$2:$C$653,B88,'02d_AI_Accelerator_Power'!$D$2:$D$653,C88,'02d_AI_Accelerator_Power'!$F$2:$F$653,"MTIA")/I88,0)</x:f>
        <x:v>0</x:v>
      </x:c>
      <x:c r="O88" s="6" t="n">
        <x:f>IF(I88&gt;0,SUMIFS('02d_AI_Accelerator_Power'!$J$2:$J$653,'02d_AI_Accelerator_Power'!$B$2:$B$653,A88,'02d_AI_Accelerator_Power'!$C$2:$C$653,B88,'02d_AI_Accelerator_Power'!$D$2:$D$653,C88,'02d_AI_Accelerator_Power'!$F$2:$F$653,"Other / unknown accelerator")/I88,0)</x:f>
        <x:v>0</x:v>
      </x:c>
      <x:c r="P8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88" s="3" t="inlineStr">
        <x:is>
          <x:t xml:space="preserve">csp_contract_share_x_csp_accelerator_mix</x:t>
        </x:is>
      </x:c>
      <x:c r="R88" s="3" t="inlineStr">
        <x:is>
          <x:t xml:space="preserve">Edit 02a CSP contract allocation, 02b CSP accelerator mix, or 02x accelerator catalog; 03_Calculation reads D:G from this sheet.</x:t>
        </x:is>
      </x:c>
    </x:row>
    <x:row r="89">
      <x:c r="A89" s="3" t="inlineStr">
        <x:is>
          <x:t xml:space="preserve">Base</x:t>
        </x:is>
      </x:c>
      <x:c r="B89" s="3" t="inlineStr">
        <x:is>
          <x:t xml:space="preserve">Tencent</x:t>
        </x:is>
      </x:c>
      <x:c r="C89" s="3" t="n">
        <x:v>2028</x:v>
      </x:c>
      <x:c r="D89" s="6" t="n">
        <x:f>IF(I89&gt;0,SUMIFS('02d_AI_Accelerator_Power'!$J$2:$J$653,'02d_AI_Accelerator_Power'!$B$2:$B$653,A89,'02d_AI_Accelerator_Power'!$C$2:$C$653,B89,'02d_AI_Accelerator_Power'!$D$2:$D$653,C89,'02d_AI_Accelerator_Power'!$G$2:$G$653,"h200_reference")/I89,0.325)</x:f>
        <x:v>0.325</x:v>
      </x:c>
      <x:c r="E89" s="6" t="n">
        <x:f>IF(I89&gt;0,SUMIFS('02d_AI_Accelerator_Power'!$J$2:$J$653,'02d_AI_Accelerator_Power'!$B$2:$B$653,A89,'02d_AI_Accelerator_Power'!$C$2:$C$653,B89,'02d_AI_Accelerator_Power'!$D$2:$D$653,C89,'02d_AI_Accelerator_Power'!$G$2:$G$653,"b200_reference")/I89,0.375)</x:f>
        <x:v>0.375</x:v>
      </x:c>
      <x:c r="F89" s="6" t="n">
        <x:f>IF(I89&gt;0,SUMIFS('02d_AI_Accelerator_Power'!$J$2:$J$653,'02d_AI_Accelerator_Power'!$B$2:$B$653,A89,'02d_AI_Accelerator_Power'!$C$2:$C$653,B89,'02d_AI_Accelerator_Power'!$D$2:$D$653,C89,'02d_AI_Accelerator_Power'!$G$2:$G$653,"gb200_reference")/I89,0.3)</x:f>
        <x:v>0.3</x:v>
      </x:c>
      <x:c r="G89" s="6" t="n">
        <x:f>IF(I89&gt;0,SUMIFS('02d_AI_Accelerator_Power'!$J$2:$J$653,'02d_AI_Accelerator_Power'!$B$2:$B$653,A89,'02d_AI_Accelerator_Power'!$C$2:$C$653,B89,'02d_AI_Accelerator_Power'!$D$2:$D$653,C89,'02d_AI_Accelerator_Power'!$G$2:$G$653,"purpose_or_unbenchmarked")/I89,0.0)</x:f>
        <x:v>0</x:v>
      </x:c>
      <x:c r="H89" s="6" t="n">
        <x:f>SUM(D89:G89)</x:f>
        <x:v>1</x:v>
      </x:c>
      <x:c r="I89" s="28" t="n">
        <x:f>SUMIFS('02d_AI_Accelerator_Power'!$J$2:$J$653,'02d_AI_Accelerator_Power'!$B$2:$B$653,A89,'02d_AI_Accelerator_Power'!$C$2:$C$653,B89,'02d_AI_Accelerator_Power'!$D$2:$D$653,C89)</x:f>
        <x:v>681.2195136292682</x:v>
      </x:c>
      <x:c r="J89" s="6" t="n">
        <x:f>IF(I89&gt;0,SUMIFS('02d_AI_Accelerator_Power'!$J$2:$J$653,'02d_AI_Accelerator_Power'!$B$2:$B$653,A89,'02d_AI_Accelerator_Power'!$C$2:$C$653,B89,'02d_AI_Accelerator_Power'!$D$2:$D$653,C89,'02d_AI_Accelerator_Power'!$F$2:$F$653,"R200/R300 future")/I89,0)</x:f>
        <x:v>0</x:v>
      </x:c>
      <x:c r="K89" s="6" t="n">
        <x:f>IF(I89&gt;0,SUMIFS('02d_AI_Accelerator_Power'!$J$2:$J$653,'02d_AI_Accelerator_Power'!$B$2:$B$653,A89,'02d_AI_Accelerator_Power'!$C$2:$C$653,B89,'02d_AI_Accelerator_Power'!$D$2:$D$653,C89,'02d_AI_Accelerator_Power'!$F$2:$F$653,"TPU")/I89,0)</x:f>
        <x:v>0</x:v>
      </x:c>
      <x:c r="L89" s="6" t="n">
        <x:f>IF(I89&gt;0,SUMIFS('02d_AI_Accelerator_Power'!$J$2:$J$653,'02d_AI_Accelerator_Power'!$B$2:$B$653,A89,'02d_AI_Accelerator_Power'!$C$2:$C$653,B89,'02d_AI_Accelerator_Power'!$D$2:$D$653,C89,'02d_AI_Accelerator_Power'!$F$2:$F$653,"Trainium")/I89,0)</x:f>
        <x:v>0</x:v>
      </x:c>
      <x:c r="M89" s="6" t="n">
        <x:f>IF(I89&gt;0,SUMIFS('02d_AI_Accelerator_Power'!$J$2:$J$653,'02d_AI_Accelerator_Power'!$B$2:$B$653,A89,'02d_AI_Accelerator_Power'!$C$2:$C$653,B89,'02d_AI_Accelerator_Power'!$D$2:$D$653,C89,'02d_AI_Accelerator_Power'!$F$2:$F$653,"Maia")/I89,0)</x:f>
        <x:v>0</x:v>
      </x:c>
      <x:c r="N89" s="6" t="n">
        <x:f>IF(I89&gt;0,SUMIFS('02d_AI_Accelerator_Power'!$J$2:$J$653,'02d_AI_Accelerator_Power'!$B$2:$B$653,A89,'02d_AI_Accelerator_Power'!$C$2:$C$653,B89,'02d_AI_Accelerator_Power'!$D$2:$D$653,C89,'02d_AI_Accelerator_Power'!$F$2:$F$653,"MTIA")/I89,0)</x:f>
        <x:v>0</x:v>
      </x:c>
      <x:c r="O89" s="6" t="n">
        <x:f>IF(I89&gt;0,SUMIFS('02d_AI_Accelerator_Power'!$J$2:$J$653,'02d_AI_Accelerator_Power'!$B$2:$B$653,A89,'02d_AI_Accelerator_Power'!$C$2:$C$653,B89,'02d_AI_Accelerator_Power'!$D$2:$D$653,C89,'02d_AI_Accelerator_Power'!$F$2:$F$653,"Other / unknown accelerator")/I89,0)</x:f>
        <x:v>0</x:v>
      </x:c>
      <x:c r="P8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89" s="3" t="inlineStr">
        <x:is>
          <x:t xml:space="preserve">csp_contract_share_x_csp_accelerator_mix</x:t>
        </x:is>
      </x:c>
      <x:c r="R89" s="3" t="inlineStr">
        <x:is>
          <x:t xml:space="preserve">Edit 02a CSP contract allocation, 02b CSP accelerator mix, or 02x accelerator catalog; 03_Calculation reads D:G from this sheet.</x:t>
        </x:is>
      </x:c>
    </x:row>
    <x:row r="90">
      <x:c r="A90" s="3" t="inlineStr">
        <x:is>
          <x:t xml:space="preserve">Base</x:t>
        </x:is>
      </x:c>
      <x:c r="B90" s="3" t="inlineStr">
        <x:is>
          <x:t xml:space="preserve">Tencent</x:t>
        </x:is>
      </x:c>
      <x:c r="C90" s="3" t="n">
        <x:v>2029</x:v>
      </x:c>
      <x:c r="D90" s="6" t="n">
        <x:f>IF(I90&gt;0,SUMIFS('02d_AI_Accelerator_Power'!$J$2:$J$653,'02d_AI_Accelerator_Power'!$B$2:$B$653,A90,'02d_AI_Accelerator_Power'!$C$2:$C$653,B90,'02d_AI_Accelerator_Power'!$D$2:$D$653,C90,'02d_AI_Accelerator_Power'!$G$2:$G$653,"h200_reference")/I90,0.213)</x:f>
        <x:v>0.213</x:v>
      </x:c>
      <x:c r="E90" s="6" t="n">
        <x:f>IF(I90&gt;0,SUMIFS('02d_AI_Accelerator_Power'!$J$2:$J$653,'02d_AI_Accelerator_Power'!$B$2:$B$653,A90,'02d_AI_Accelerator_Power'!$C$2:$C$653,B90,'02d_AI_Accelerator_Power'!$D$2:$D$653,C90,'02d_AI_Accelerator_Power'!$G$2:$G$653,"b200_reference")/I90,0.362)</x:f>
        <x:v>0.362</x:v>
      </x:c>
      <x:c r="F90" s="6" t="n">
        <x:f>IF(I90&gt;0,SUMIFS('02d_AI_Accelerator_Power'!$J$2:$J$653,'02d_AI_Accelerator_Power'!$B$2:$B$653,A90,'02d_AI_Accelerator_Power'!$C$2:$C$653,B90,'02d_AI_Accelerator_Power'!$D$2:$D$653,C90,'02d_AI_Accelerator_Power'!$G$2:$G$653,"gb200_reference")/I90,0.425)</x:f>
        <x:v>0.425</x:v>
      </x:c>
      <x:c r="G90" s="6" t="n">
        <x:f>IF(I90&gt;0,SUMIFS('02d_AI_Accelerator_Power'!$J$2:$J$653,'02d_AI_Accelerator_Power'!$B$2:$B$653,A90,'02d_AI_Accelerator_Power'!$C$2:$C$653,B90,'02d_AI_Accelerator_Power'!$D$2:$D$653,C90,'02d_AI_Accelerator_Power'!$G$2:$G$653,"purpose_or_unbenchmarked")/I90,0.0)</x:f>
        <x:v>0</x:v>
      </x:c>
      <x:c r="H90" s="6" t="n">
        <x:f>SUM(D90:G90)</x:f>
        <x:v>1</x:v>
      </x:c>
      <x:c r="I90" s="28" t="n">
        <x:f>SUMIFS('02d_AI_Accelerator_Power'!$J$2:$J$653,'02d_AI_Accelerator_Power'!$B$2:$B$653,A90,'02d_AI_Accelerator_Power'!$C$2:$C$653,B90,'02d_AI_Accelerator_Power'!$D$2:$D$653,C90)</x:f>
        <x:v>979.3170711219511</x:v>
      </x:c>
      <x:c r="J90" s="6" t="n">
        <x:f>IF(I90&gt;0,SUMIFS('02d_AI_Accelerator_Power'!$J$2:$J$653,'02d_AI_Accelerator_Power'!$B$2:$B$653,A90,'02d_AI_Accelerator_Power'!$C$2:$C$653,B90,'02d_AI_Accelerator_Power'!$D$2:$D$653,C90,'02d_AI_Accelerator_Power'!$F$2:$F$653,"R200/R300 future")/I90,0)</x:f>
        <x:v>0</x:v>
      </x:c>
      <x:c r="K90" s="6" t="n">
        <x:f>IF(I90&gt;0,SUMIFS('02d_AI_Accelerator_Power'!$J$2:$J$653,'02d_AI_Accelerator_Power'!$B$2:$B$653,A90,'02d_AI_Accelerator_Power'!$C$2:$C$653,B90,'02d_AI_Accelerator_Power'!$D$2:$D$653,C90,'02d_AI_Accelerator_Power'!$F$2:$F$653,"TPU")/I90,0)</x:f>
        <x:v>0</x:v>
      </x:c>
      <x:c r="L90" s="6" t="n">
        <x:f>IF(I90&gt;0,SUMIFS('02d_AI_Accelerator_Power'!$J$2:$J$653,'02d_AI_Accelerator_Power'!$B$2:$B$653,A90,'02d_AI_Accelerator_Power'!$C$2:$C$653,B90,'02d_AI_Accelerator_Power'!$D$2:$D$653,C90,'02d_AI_Accelerator_Power'!$F$2:$F$653,"Trainium")/I90,0)</x:f>
        <x:v>0</x:v>
      </x:c>
      <x:c r="M90" s="6" t="n">
        <x:f>IF(I90&gt;0,SUMIFS('02d_AI_Accelerator_Power'!$J$2:$J$653,'02d_AI_Accelerator_Power'!$B$2:$B$653,A90,'02d_AI_Accelerator_Power'!$C$2:$C$653,B90,'02d_AI_Accelerator_Power'!$D$2:$D$653,C90,'02d_AI_Accelerator_Power'!$F$2:$F$653,"Maia")/I90,0)</x:f>
        <x:v>0</x:v>
      </x:c>
      <x:c r="N90" s="6" t="n">
        <x:f>IF(I90&gt;0,SUMIFS('02d_AI_Accelerator_Power'!$J$2:$J$653,'02d_AI_Accelerator_Power'!$B$2:$B$653,A90,'02d_AI_Accelerator_Power'!$C$2:$C$653,B90,'02d_AI_Accelerator_Power'!$D$2:$D$653,C90,'02d_AI_Accelerator_Power'!$F$2:$F$653,"MTIA")/I90,0)</x:f>
        <x:v>0</x:v>
      </x:c>
      <x:c r="O90" s="6" t="n">
        <x:f>IF(I90&gt;0,SUMIFS('02d_AI_Accelerator_Power'!$J$2:$J$653,'02d_AI_Accelerator_Power'!$B$2:$B$653,A90,'02d_AI_Accelerator_Power'!$C$2:$C$653,B90,'02d_AI_Accelerator_Power'!$D$2:$D$653,C90,'02d_AI_Accelerator_Power'!$F$2:$F$653,"Other / unknown accelerator")/I90,0)</x:f>
        <x:v>0</x:v>
      </x:c>
      <x:c r="P9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90" s="3" t="inlineStr">
        <x:is>
          <x:t xml:space="preserve">csp_contract_share_x_csp_accelerator_mix</x:t>
        </x:is>
      </x:c>
      <x:c r="R90" s="3" t="inlineStr">
        <x:is>
          <x:t xml:space="preserve">Edit 02a CSP contract allocation, 02b CSP accelerator mix, or 02x accelerator catalog; 03_Calculation reads D:G from this sheet.</x:t>
        </x:is>
      </x:c>
    </x:row>
    <x:row r="91">
      <x:c r="A91" s="3" t="inlineStr">
        <x:is>
          <x:t xml:space="preserve">Base</x:t>
        </x:is>
      </x:c>
      <x:c r="B91" s="3" t="inlineStr">
        <x:is>
          <x:t xml:space="preserve">Tencent</x:t>
        </x:is>
      </x:c>
      <x:c r="C91" s="3" t="n">
        <x:v>2030</x:v>
      </x:c>
      <x:c r="D91" s="6" t="n">
        <x:f>IF(I91&gt;0,SUMIFS('02d_AI_Accelerator_Power'!$J$2:$J$653,'02d_AI_Accelerator_Power'!$B$2:$B$653,A91,'02d_AI_Accelerator_Power'!$C$2:$C$653,B91,'02d_AI_Accelerator_Power'!$D$2:$D$653,C91,'02d_AI_Accelerator_Power'!$G$2:$G$653,"h200_reference")/I91,0.1)</x:f>
        <x:v>0.09999999999999999</x:v>
      </x:c>
      <x:c r="E91" s="6" t="n">
        <x:f>IF(I91&gt;0,SUMIFS('02d_AI_Accelerator_Power'!$J$2:$J$653,'02d_AI_Accelerator_Power'!$B$2:$B$653,A91,'02d_AI_Accelerator_Power'!$C$2:$C$653,B91,'02d_AI_Accelerator_Power'!$D$2:$D$653,C91,'02d_AI_Accelerator_Power'!$G$2:$G$653,"b200_reference")/I91,0.35)</x:f>
        <x:v>0.3499999999999999</x:v>
      </x:c>
      <x:c r="F91" s="6" t="n">
        <x:f>IF(I91&gt;0,SUMIFS('02d_AI_Accelerator_Power'!$J$2:$J$653,'02d_AI_Accelerator_Power'!$B$2:$B$653,A91,'02d_AI_Accelerator_Power'!$C$2:$C$653,B91,'02d_AI_Accelerator_Power'!$D$2:$D$653,C91,'02d_AI_Accelerator_Power'!$G$2:$G$653,"gb200_reference")/I91,0.55)</x:f>
        <x:v>0.5499999999999999</x:v>
      </x:c>
      <x:c r="G91" s="6" t="n">
        <x:f>IF(I91&gt;0,SUMIFS('02d_AI_Accelerator_Power'!$J$2:$J$653,'02d_AI_Accelerator_Power'!$B$2:$B$653,A91,'02d_AI_Accelerator_Power'!$C$2:$C$653,B91,'02d_AI_Accelerator_Power'!$D$2:$D$653,C91,'02d_AI_Accelerator_Power'!$G$2:$G$653,"purpose_or_unbenchmarked")/I91,0.0)</x:f>
        <x:v>0</x:v>
      </x:c>
      <x:c r="H91" s="6" t="n">
        <x:f>SUM(D91:G91)</x:f>
        <x:v>0.9999999999999998</x:v>
      </x:c>
      <x:c r="I91" s="28" t="n">
        <x:f>SUMIFS('02d_AI_Accelerator_Power'!$J$2:$J$653,'02d_AI_Accelerator_Power'!$B$2:$B$653,A91,'02d_AI_Accelerator_Power'!$C$2:$C$653,B91,'02d_AI_Accelerator_Power'!$D$2:$D$653,C91)</x:f>
        <x:v>1311.2195121951224</x:v>
      </x:c>
      <x:c r="J91" s="6" t="n">
        <x:f>IF(I91&gt;0,SUMIFS('02d_AI_Accelerator_Power'!$J$2:$J$653,'02d_AI_Accelerator_Power'!$B$2:$B$653,A91,'02d_AI_Accelerator_Power'!$C$2:$C$653,B91,'02d_AI_Accelerator_Power'!$D$2:$D$653,C91,'02d_AI_Accelerator_Power'!$F$2:$F$653,"R200/R300 future")/I91,0)</x:f>
        <x:v>0</x:v>
      </x:c>
      <x:c r="K91" s="6" t="n">
        <x:f>IF(I91&gt;0,SUMIFS('02d_AI_Accelerator_Power'!$J$2:$J$653,'02d_AI_Accelerator_Power'!$B$2:$B$653,A91,'02d_AI_Accelerator_Power'!$C$2:$C$653,B91,'02d_AI_Accelerator_Power'!$D$2:$D$653,C91,'02d_AI_Accelerator_Power'!$F$2:$F$653,"TPU")/I91,0)</x:f>
        <x:v>0</x:v>
      </x:c>
      <x:c r="L91" s="6" t="n">
        <x:f>IF(I91&gt;0,SUMIFS('02d_AI_Accelerator_Power'!$J$2:$J$653,'02d_AI_Accelerator_Power'!$B$2:$B$653,A91,'02d_AI_Accelerator_Power'!$C$2:$C$653,B91,'02d_AI_Accelerator_Power'!$D$2:$D$653,C91,'02d_AI_Accelerator_Power'!$F$2:$F$653,"Trainium")/I91,0)</x:f>
        <x:v>0</x:v>
      </x:c>
      <x:c r="M91" s="6" t="n">
        <x:f>IF(I91&gt;0,SUMIFS('02d_AI_Accelerator_Power'!$J$2:$J$653,'02d_AI_Accelerator_Power'!$B$2:$B$653,A91,'02d_AI_Accelerator_Power'!$C$2:$C$653,B91,'02d_AI_Accelerator_Power'!$D$2:$D$653,C91,'02d_AI_Accelerator_Power'!$F$2:$F$653,"Maia")/I91,0)</x:f>
        <x:v>0</x:v>
      </x:c>
      <x:c r="N91" s="6" t="n">
        <x:f>IF(I91&gt;0,SUMIFS('02d_AI_Accelerator_Power'!$J$2:$J$653,'02d_AI_Accelerator_Power'!$B$2:$B$653,A91,'02d_AI_Accelerator_Power'!$C$2:$C$653,B91,'02d_AI_Accelerator_Power'!$D$2:$D$653,C91,'02d_AI_Accelerator_Power'!$F$2:$F$653,"MTIA")/I91,0)</x:f>
        <x:v>0</x:v>
      </x:c>
      <x:c r="O91" s="6" t="n">
        <x:f>IF(I91&gt;0,SUMIFS('02d_AI_Accelerator_Power'!$J$2:$J$653,'02d_AI_Accelerator_Power'!$B$2:$B$653,A91,'02d_AI_Accelerator_Power'!$C$2:$C$653,B91,'02d_AI_Accelerator_Power'!$D$2:$D$653,C91,'02d_AI_Accelerator_Power'!$F$2:$F$653,"Other / unknown accelerator")/I91,0)</x:f>
        <x:v>0</x:v>
      </x:c>
      <x:c r="P9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91" s="3" t="inlineStr">
        <x:is>
          <x:t xml:space="preserve">csp_contract_share_x_csp_accelerator_mix</x:t>
        </x:is>
      </x:c>
      <x:c r="R91" s="3" t="inlineStr">
        <x:is>
          <x:t xml:space="preserve">Edit 02a CSP contract allocation, 02b CSP accelerator mix, or 02x accelerator catalog; 03_Calculation reads D:G from this sheet.</x:t>
        </x:is>
      </x:c>
    </x:row>
    <x:row r="92">
      <x:c r="A92" s="3" t="inlineStr">
        <x:is>
          <x:t xml:space="preserve">Bull</x:t>
        </x:is>
      </x:c>
      <x:c r="B92" s="3" t="inlineStr">
        <x:is>
          <x:t xml:space="preserve">Microsoft</x:t>
        </x:is>
      </x:c>
      <x:c r="C92" s="3" t="n">
        <x:v>2026</x:v>
      </x:c>
      <x:c r="D92" s="6" t="n">
        <x:f>IF(I92&gt;0,SUMIFS('02d_AI_Accelerator_Power'!$J$2:$J$653,'02d_AI_Accelerator_Power'!$B$2:$B$653,A92,'02d_AI_Accelerator_Power'!$C$2:$C$653,B92,'02d_AI_Accelerator_Power'!$D$2:$D$653,C92,'02d_AI_Accelerator_Power'!$G$2:$G$653,"h200_reference")/I92,0.173278)</x:f>
        <x:v>0.1732784276591858</x:v>
      </x:c>
      <x:c r="E92" s="6" t="n">
        <x:f>IF(I92&gt;0,SUMIFS('02d_AI_Accelerator_Power'!$J$2:$J$653,'02d_AI_Accelerator_Power'!$B$2:$B$653,A92,'02d_AI_Accelerator_Power'!$C$2:$C$653,B92,'02d_AI_Accelerator_Power'!$D$2:$D$653,C92,'02d_AI_Accelerator_Power'!$G$2:$G$653,"b200_reference")/I92,0.826722)</x:f>
        <x:v>0.8267215723408142</x:v>
      </x:c>
      <x:c r="F92" s="6" t="n">
        <x:f>IF(I92&gt;0,SUMIFS('02d_AI_Accelerator_Power'!$J$2:$J$653,'02d_AI_Accelerator_Power'!$B$2:$B$653,A92,'02d_AI_Accelerator_Power'!$C$2:$C$653,B92,'02d_AI_Accelerator_Power'!$D$2:$D$653,C92,'02d_AI_Accelerator_Power'!$G$2:$G$653,"gb200_reference")/I92,0.0)</x:f>
        <x:v>0</x:v>
      </x:c>
      <x:c r="G92" s="6" t="n">
        <x:f>IF(I92&gt;0,SUMIFS('02d_AI_Accelerator_Power'!$J$2:$J$653,'02d_AI_Accelerator_Power'!$B$2:$B$653,A92,'02d_AI_Accelerator_Power'!$C$2:$C$653,B92,'02d_AI_Accelerator_Power'!$D$2:$D$653,C92,'02d_AI_Accelerator_Power'!$G$2:$G$653,"purpose_or_unbenchmarked")/I92,0.0)</x:f>
        <x:v>0</x:v>
      </x:c>
      <x:c r="H92" s="6" t="n">
        <x:f>SUM(D92:G92)</x:f>
        <x:v>1</x:v>
      </x:c>
      <x:c r="I92" s="28" t="n">
        <x:f>SUMIFS('02d_AI_Accelerator_Power'!$J$2:$J$653,'02d_AI_Accelerator_Power'!$B$2:$B$653,A92,'02d_AI_Accelerator_Power'!$C$2:$C$653,B92,'02d_AI_Accelerator_Power'!$D$2:$D$653,C92)</x:f>
        <x:v>812.6999999999998</x:v>
      </x:c>
      <x:c r="J92" s="6" t="n">
        <x:f>IF(I92&gt;0,SUMIFS('02d_AI_Accelerator_Power'!$J$2:$J$653,'02d_AI_Accelerator_Power'!$B$2:$B$653,A92,'02d_AI_Accelerator_Power'!$C$2:$C$653,B92,'02d_AI_Accelerator_Power'!$D$2:$D$653,C92,'02d_AI_Accelerator_Power'!$F$2:$F$653,"R200/R300 future")/I92,0)</x:f>
        <x:v>0</x:v>
      </x:c>
      <x:c r="K92" s="6" t="n">
        <x:f>IF(I92&gt;0,SUMIFS('02d_AI_Accelerator_Power'!$J$2:$J$653,'02d_AI_Accelerator_Power'!$B$2:$B$653,A92,'02d_AI_Accelerator_Power'!$C$2:$C$653,B92,'02d_AI_Accelerator_Power'!$D$2:$D$653,C92,'02d_AI_Accelerator_Power'!$F$2:$F$653,"TPU")/I92,0)</x:f>
        <x:v>0</x:v>
      </x:c>
      <x:c r="L92" s="6" t="n">
        <x:f>IF(I92&gt;0,SUMIFS('02d_AI_Accelerator_Power'!$J$2:$J$653,'02d_AI_Accelerator_Power'!$B$2:$B$653,A92,'02d_AI_Accelerator_Power'!$C$2:$C$653,B92,'02d_AI_Accelerator_Power'!$D$2:$D$653,C92,'02d_AI_Accelerator_Power'!$F$2:$F$653,"Trainium")/I92,0)</x:f>
        <x:v>0</x:v>
      </x:c>
      <x:c r="M92" s="6" t="n">
        <x:f>IF(I92&gt;0,SUMIFS('02d_AI_Accelerator_Power'!$J$2:$J$653,'02d_AI_Accelerator_Power'!$B$2:$B$653,A92,'02d_AI_Accelerator_Power'!$C$2:$C$653,B92,'02d_AI_Accelerator_Power'!$D$2:$D$653,C92,'02d_AI_Accelerator_Power'!$F$2:$F$653,"Maia")/I92,0)</x:f>
        <x:v>0</x:v>
      </x:c>
      <x:c r="N92" s="6" t="n">
        <x:f>IF(I92&gt;0,SUMIFS('02d_AI_Accelerator_Power'!$J$2:$J$653,'02d_AI_Accelerator_Power'!$B$2:$B$653,A92,'02d_AI_Accelerator_Power'!$C$2:$C$653,B92,'02d_AI_Accelerator_Power'!$D$2:$D$653,C92,'02d_AI_Accelerator_Power'!$F$2:$F$653,"MTIA")/I92,0)</x:f>
        <x:v>0</x:v>
      </x:c>
      <x:c r="O92" s="6" t="n">
        <x:f>IF(I92&gt;0,SUMIFS('02d_AI_Accelerator_Power'!$J$2:$J$653,'02d_AI_Accelerator_Power'!$B$2:$B$653,A92,'02d_AI_Accelerator_Power'!$C$2:$C$653,B92,'02d_AI_Accelerator_Power'!$D$2:$D$653,C92,'02d_AI_Accelerator_Power'!$F$2:$F$653,"Other / unknown accelerator")/I92,0)</x:f>
        <x:v>0</x:v>
      </x:c>
      <x:c r="P9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92" s="3" t="inlineStr">
        <x:is>
          <x:t xml:space="preserve">csp_contract_share_x_csp_accelerator_mix</x:t>
        </x:is>
      </x:c>
      <x:c r="R92" s="3" t="inlineStr">
        <x:is>
          <x:t xml:space="preserve">Edit 02a CSP contract allocation, 02b CSP accelerator mix, or 02x accelerator catalog; 03_Calculation reads D:G from this sheet.</x:t>
        </x:is>
      </x:c>
    </x:row>
    <x:row r="93">
      <x:c r="A93" s="3" t="inlineStr">
        <x:is>
          <x:t xml:space="preserve">Bull</x:t>
        </x:is>
      </x:c>
      <x:c r="B93" s="3" t="inlineStr">
        <x:is>
          <x:t xml:space="preserve">Microsoft</x:t>
        </x:is>
      </x:c>
      <x:c r="C93" s="3" t="n">
        <x:v>2027</x:v>
      </x:c>
      <x:c r="D93" s="6" t="n">
        <x:f>IF(I93&gt;0,SUMIFS('02d_AI_Accelerator_Power'!$J$2:$J$653,'02d_AI_Accelerator_Power'!$B$2:$B$653,A93,'02d_AI_Accelerator_Power'!$C$2:$C$653,B93,'02d_AI_Accelerator_Power'!$D$2:$D$653,C93,'02d_AI_Accelerator_Power'!$G$2:$G$653,"h200_reference")/I93,0.124979)</x:f>
        <x:v>0.12497854642503453</x:v>
      </x:c>
      <x:c r="E93" s="6" t="n">
        <x:f>IF(I93&gt;0,SUMIFS('02d_AI_Accelerator_Power'!$J$2:$J$653,'02d_AI_Accelerator_Power'!$B$2:$B$653,A93,'02d_AI_Accelerator_Power'!$C$2:$C$653,B93,'02d_AI_Accelerator_Power'!$D$2:$D$653,C93,'02d_AI_Accelerator_Power'!$G$2:$G$653,"b200_reference")/I93,0.875021)</x:f>
        <x:v>0.8750214535749655</x:v>
      </x:c>
      <x:c r="F93" s="6" t="n">
        <x:f>IF(I93&gt;0,SUMIFS('02d_AI_Accelerator_Power'!$J$2:$J$653,'02d_AI_Accelerator_Power'!$B$2:$B$653,A93,'02d_AI_Accelerator_Power'!$C$2:$C$653,B93,'02d_AI_Accelerator_Power'!$D$2:$D$653,C93,'02d_AI_Accelerator_Power'!$G$2:$G$653,"gb200_reference")/I93,0.0)</x:f>
        <x:v>0</x:v>
      </x:c>
      <x:c r="G93" s="6" t="n">
        <x:f>IF(I93&gt;0,SUMIFS('02d_AI_Accelerator_Power'!$J$2:$J$653,'02d_AI_Accelerator_Power'!$B$2:$B$653,A93,'02d_AI_Accelerator_Power'!$C$2:$C$653,B93,'02d_AI_Accelerator_Power'!$D$2:$D$653,C93,'02d_AI_Accelerator_Power'!$G$2:$G$653,"purpose_or_unbenchmarked")/I93,0.0)</x:f>
        <x:v>0</x:v>
      </x:c>
      <x:c r="H93" s="6" t="n">
        <x:f>SUM(D93:G93)</x:f>
        <x:v>1</x:v>
      </x:c>
      <x:c r="I93" s="28" t="n">
        <x:f>SUMIFS('02d_AI_Accelerator_Power'!$J$2:$J$653,'02d_AI_Accelerator_Power'!$B$2:$B$653,A93,'02d_AI_Accelerator_Power'!$C$2:$C$653,B93,'02d_AI_Accelerator_Power'!$D$2:$D$653,C93)</x:f>
        <x:v>1480.2477619510005</x:v>
      </x:c>
      <x:c r="J93" s="6" t="n">
        <x:f>IF(I93&gt;0,SUMIFS('02d_AI_Accelerator_Power'!$J$2:$J$653,'02d_AI_Accelerator_Power'!$B$2:$B$653,A93,'02d_AI_Accelerator_Power'!$C$2:$C$653,B93,'02d_AI_Accelerator_Power'!$D$2:$D$653,C93,'02d_AI_Accelerator_Power'!$F$2:$F$653,"R200/R300 future")/I93,0)</x:f>
        <x:v>0</x:v>
      </x:c>
      <x:c r="K93" s="6" t="n">
        <x:f>IF(I93&gt;0,SUMIFS('02d_AI_Accelerator_Power'!$J$2:$J$653,'02d_AI_Accelerator_Power'!$B$2:$B$653,A93,'02d_AI_Accelerator_Power'!$C$2:$C$653,B93,'02d_AI_Accelerator_Power'!$D$2:$D$653,C93,'02d_AI_Accelerator_Power'!$F$2:$F$653,"TPU")/I93,0)</x:f>
        <x:v>0</x:v>
      </x:c>
      <x:c r="L93" s="6" t="n">
        <x:f>IF(I93&gt;0,SUMIFS('02d_AI_Accelerator_Power'!$J$2:$J$653,'02d_AI_Accelerator_Power'!$B$2:$B$653,A93,'02d_AI_Accelerator_Power'!$C$2:$C$653,B93,'02d_AI_Accelerator_Power'!$D$2:$D$653,C93,'02d_AI_Accelerator_Power'!$F$2:$F$653,"Trainium")/I93,0)</x:f>
        <x:v>0</x:v>
      </x:c>
      <x:c r="M93" s="6" t="n">
        <x:f>IF(I93&gt;0,SUMIFS('02d_AI_Accelerator_Power'!$J$2:$J$653,'02d_AI_Accelerator_Power'!$B$2:$B$653,A93,'02d_AI_Accelerator_Power'!$C$2:$C$653,B93,'02d_AI_Accelerator_Power'!$D$2:$D$653,C93,'02d_AI_Accelerator_Power'!$F$2:$F$653,"Maia")/I93,0)</x:f>
        <x:v>0</x:v>
      </x:c>
      <x:c r="N93" s="6" t="n">
        <x:f>IF(I93&gt;0,SUMIFS('02d_AI_Accelerator_Power'!$J$2:$J$653,'02d_AI_Accelerator_Power'!$B$2:$B$653,A93,'02d_AI_Accelerator_Power'!$C$2:$C$653,B93,'02d_AI_Accelerator_Power'!$D$2:$D$653,C93,'02d_AI_Accelerator_Power'!$F$2:$F$653,"MTIA")/I93,0)</x:f>
        <x:v>0</x:v>
      </x:c>
      <x:c r="O93" s="6" t="n">
        <x:f>IF(I93&gt;0,SUMIFS('02d_AI_Accelerator_Power'!$J$2:$J$653,'02d_AI_Accelerator_Power'!$B$2:$B$653,A93,'02d_AI_Accelerator_Power'!$C$2:$C$653,B93,'02d_AI_Accelerator_Power'!$D$2:$D$653,C93,'02d_AI_Accelerator_Power'!$F$2:$F$653,"Other / unknown accelerator")/I93,0)</x:f>
        <x:v>0</x:v>
      </x:c>
      <x:c r="P9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93" s="3" t="inlineStr">
        <x:is>
          <x:t xml:space="preserve">csp_contract_share_x_csp_accelerator_mix</x:t>
        </x:is>
      </x:c>
      <x:c r="R93" s="3" t="inlineStr">
        <x:is>
          <x:t xml:space="preserve">Edit 02a CSP contract allocation, 02b CSP accelerator mix, or 02x accelerator catalog; 03_Calculation reads D:G from this sheet.</x:t>
        </x:is>
      </x:c>
    </x:row>
    <x:row r="94">
      <x:c r="A94" s="3" t="inlineStr">
        <x:is>
          <x:t xml:space="preserve">Bull</x:t>
        </x:is>
      </x:c>
      <x:c r="B94" s="3" t="inlineStr">
        <x:is>
          <x:t xml:space="preserve">Microsoft</x:t>
        </x:is>
      </x:c>
      <x:c r="C94" s="3" t="n">
        <x:v>2028</x:v>
      </x:c>
      <x:c r="D94" s="6" t="n">
        <x:f>IF(I94&gt;0,SUMIFS('02d_AI_Accelerator_Power'!$J$2:$J$653,'02d_AI_Accelerator_Power'!$B$2:$B$653,A94,'02d_AI_Accelerator_Power'!$C$2:$C$653,B94,'02d_AI_Accelerator_Power'!$D$2:$D$653,C94,'02d_AI_Accelerator_Power'!$G$2:$G$653,"h200_reference")/I94,0.052258)</x:f>
        <x:v>0.05225841956064173</x:v>
      </x:c>
      <x:c r="E94" s="6" t="n">
        <x:f>IF(I94&gt;0,SUMIFS('02d_AI_Accelerator_Power'!$J$2:$J$653,'02d_AI_Accelerator_Power'!$B$2:$B$653,A94,'02d_AI_Accelerator_Power'!$C$2:$C$653,B94,'02d_AI_Accelerator_Power'!$D$2:$D$653,C94,'02d_AI_Accelerator_Power'!$G$2:$G$653,"b200_reference")/I94,0.947742)</x:f>
        <x:v>0.9477415804393583</x:v>
      </x:c>
      <x:c r="F94" s="6" t="n">
        <x:f>IF(I94&gt;0,SUMIFS('02d_AI_Accelerator_Power'!$J$2:$J$653,'02d_AI_Accelerator_Power'!$B$2:$B$653,A94,'02d_AI_Accelerator_Power'!$C$2:$C$653,B94,'02d_AI_Accelerator_Power'!$D$2:$D$653,C94,'02d_AI_Accelerator_Power'!$G$2:$G$653,"gb200_reference")/I94,0.0)</x:f>
        <x:v>0</x:v>
      </x:c>
      <x:c r="G94" s="6" t="n">
        <x:f>IF(I94&gt;0,SUMIFS('02d_AI_Accelerator_Power'!$J$2:$J$653,'02d_AI_Accelerator_Power'!$B$2:$B$653,A94,'02d_AI_Accelerator_Power'!$C$2:$C$653,B94,'02d_AI_Accelerator_Power'!$D$2:$D$653,C94,'02d_AI_Accelerator_Power'!$G$2:$G$653,"purpose_or_unbenchmarked")/I94,0.0)</x:f>
        <x:v>0</x:v>
      </x:c>
      <x:c r="H94" s="6" t="n">
        <x:f>SUM(D94:G94)</x:f>
        <x:v>1</x:v>
      </x:c>
      <x:c r="I94" s="28" t="n">
        <x:f>SUMIFS('02d_AI_Accelerator_Power'!$J$2:$J$653,'02d_AI_Accelerator_Power'!$B$2:$B$653,A94,'02d_AI_Accelerator_Power'!$C$2:$C$653,B94,'02d_AI_Accelerator_Power'!$D$2:$D$653,C94)</x:f>
        <x:v>2285.3783461437497</x:v>
      </x:c>
      <x:c r="J94" s="6" t="n">
        <x:f>IF(I94&gt;0,SUMIFS('02d_AI_Accelerator_Power'!$J$2:$J$653,'02d_AI_Accelerator_Power'!$B$2:$B$653,A94,'02d_AI_Accelerator_Power'!$C$2:$C$653,B94,'02d_AI_Accelerator_Power'!$D$2:$D$653,C94,'02d_AI_Accelerator_Power'!$F$2:$F$653,"R200/R300 future")/I94,0)</x:f>
        <x:v>0</x:v>
      </x:c>
      <x:c r="K94" s="6" t="n">
        <x:f>IF(I94&gt;0,SUMIFS('02d_AI_Accelerator_Power'!$J$2:$J$653,'02d_AI_Accelerator_Power'!$B$2:$B$653,A94,'02d_AI_Accelerator_Power'!$C$2:$C$653,B94,'02d_AI_Accelerator_Power'!$D$2:$D$653,C94,'02d_AI_Accelerator_Power'!$F$2:$F$653,"TPU")/I94,0)</x:f>
        <x:v>0</x:v>
      </x:c>
      <x:c r="L94" s="6" t="n">
        <x:f>IF(I94&gt;0,SUMIFS('02d_AI_Accelerator_Power'!$J$2:$J$653,'02d_AI_Accelerator_Power'!$B$2:$B$653,A94,'02d_AI_Accelerator_Power'!$C$2:$C$653,B94,'02d_AI_Accelerator_Power'!$D$2:$D$653,C94,'02d_AI_Accelerator_Power'!$F$2:$F$653,"Trainium")/I94,0)</x:f>
        <x:v>0</x:v>
      </x:c>
      <x:c r="M94" s="6" t="n">
        <x:f>IF(I94&gt;0,SUMIFS('02d_AI_Accelerator_Power'!$J$2:$J$653,'02d_AI_Accelerator_Power'!$B$2:$B$653,A94,'02d_AI_Accelerator_Power'!$C$2:$C$653,B94,'02d_AI_Accelerator_Power'!$D$2:$D$653,C94,'02d_AI_Accelerator_Power'!$F$2:$F$653,"Maia")/I94,0)</x:f>
        <x:v>0</x:v>
      </x:c>
      <x:c r="N94" s="6" t="n">
        <x:f>IF(I94&gt;0,SUMIFS('02d_AI_Accelerator_Power'!$J$2:$J$653,'02d_AI_Accelerator_Power'!$B$2:$B$653,A94,'02d_AI_Accelerator_Power'!$C$2:$C$653,B94,'02d_AI_Accelerator_Power'!$D$2:$D$653,C94,'02d_AI_Accelerator_Power'!$F$2:$F$653,"MTIA")/I94,0)</x:f>
        <x:v>0</x:v>
      </x:c>
      <x:c r="O94" s="6" t="n">
        <x:f>IF(I94&gt;0,SUMIFS('02d_AI_Accelerator_Power'!$J$2:$J$653,'02d_AI_Accelerator_Power'!$B$2:$B$653,A94,'02d_AI_Accelerator_Power'!$C$2:$C$653,B94,'02d_AI_Accelerator_Power'!$D$2:$D$653,C94,'02d_AI_Accelerator_Power'!$F$2:$F$653,"Other / unknown accelerator")/I94,0)</x:f>
        <x:v>0</x:v>
      </x:c>
      <x:c r="P9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94" s="3" t="inlineStr">
        <x:is>
          <x:t xml:space="preserve">csp_contract_share_x_csp_accelerator_mix</x:t>
        </x:is>
      </x:c>
      <x:c r="R94" s="3" t="inlineStr">
        <x:is>
          <x:t xml:space="preserve">Edit 02a CSP contract allocation, 02b CSP accelerator mix, or 02x accelerator catalog; 03_Calculation reads D:G from this sheet.</x:t>
        </x:is>
      </x:c>
    </x:row>
    <x:row r="95">
      <x:c r="A95" s="3" t="inlineStr">
        <x:is>
          <x:t xml:space="preserve">Bull</x:t>
        </x:is>
      </x:c>
      <x:c r="B95" s="3" t="inlineStr">
        <x:is>
          <x:t xml:space="preserve">Microsoft</x:t>
        </x:is>
      </x:c>
      <x:c r="C95" s="3" t="n">
        <x:v>2029</x:v>
      </x:c>
      <x:c r="D95" s="6" t="n">
        <x:f>IF(I95&gt;0,SUMIFS('02d_AI_Accelerator_Power'!$J$2:$J$653,'02d_AI_Accelerator_Power'!$B$2:$B$653,A95,'02d_AI_Accelerator_Power'!$C$2:$C$653,B95,'02d_AI_Accelerator_Power'!$D$2:$D$653,C95,'02d_AI_Accelerator_Power'!$G$2:$G$653,"h200_reference")/I95,0.052258)</x:f>
        <x:v>0.05225841956064173</x:v>
      </x:c>
      <x:c r="E95" s="6" t="n">
        <x:f>IF(I95&gt;0,SUMIFS('02d_AI_Accelerator_Power'!$J$2:$J$653,'02d_AI_Accelerator_Power'!$B$2:$B$653,A95,'02d_AI_Accelerator_Power'!$C$2:$C$653,B95,'02d_AI_Accelerator_Power'!$D$2:$D$653,C95,'02d_AI_Accelerator_Power'!$G$2:$G$653,"b200_reference")/I95,0.947742)</x:f>
        <x:v>0.9477415804393583</x:v>
      </x:c>
      <x:c r="F95" s="6" t="n">
        <x:f>IF(I95&gt;0,SUMIFS('02d_AI_Accelerator_Power'!$J$2:$J$653,'02d_AI_Accelerator_Power'!$B$2:$B$653,A95,'02d_AI_Accelerator_Power'!$C$2:$C$653,B95,'02d_AI_Accelerator_Power'!$D$2:$D$653,C95,'02d_AI_Accelerator_Power'!$G$2:$G$653,"gb200_reference")/I95,0.0)</x:f>
        <x:v>0</x:v>
      </x:c>
      <x:c r="G95" s="6" t="n">
        <x:f>IF(I95&gt;0,SUMIFS('02d_AI_Accelerator_Power'!$J$2:$J$653,'02d_AI_Accelerator_Power'!$B$2:$B$653,A95,'02d_AI_Accelerator_Power'!$C$2:$C$653,B95,'02d_AI_Accelerator_Power'!$D$2:$D$653,C95,'02d_AI_Accelerator_Power'!$G$2:$G$653,"purpose_or_unbenchmarked")/I95,0.0)</x:f>
        <x:v>0</x:v>
      </x:c>
      <x:c r="H95" s="6" t="n">
        <x:f>SUM(D95:G95)</x:f>
        <x:v>1</x:v>
      </x:c>
      <x:c r="I95" s="28" t="n">
        <x:f>SUMIFS('02d_AI_Accelerator_Power'!$J$2:$J$653,'02d_AI_Accelerator_Power'!$B$2:$B$653,A95,'02d_AI_Accelerator_Power'!$C$2:$C$653,B95,'02d_AI_Accelerator_Power'!$D$2:$D$653,C95)</x:f>
        <x:v>3237.7165153521664</x:v>
      </x:c>
      <x:c r="J95" s="6" t="n">
        <x:f>IF(I95&gt;0,SUMIFS('02d_AI_Accelerator_Power'!$J$2:$J$653,'02d_AI_Accelerator_Power'!$B$2:$B$653,A95,'02d_AI_Accelerator_Power'!$C$2:$C$653,B95,'02d_AI_Accelerator_Power'!$D$2:$D$653,C95,'02d_AI_Accelerator_Power'!$F$2:$F$653,"R200/R300 future")/I95,0)</x:f>
        <x:v>0</x:v>
      </x:c>
      <x:c r="K95" s="6" t="n">
        <x:f>IF(I95&gt;0,SUMIFS('02d_AI_Accelerator_Power'!$J$2:$J$653,'02d_AI_Accelerator_Power'!$B$2:$B$653,A95,'02d_AI_Accelerator_Power'!$C$2:$C$653,B95,'02d_AI_Accelerator_Power'!$D$2:$D$653,C95,'02d_AI_Accelerator_Power'!$F$2:$F$653,"TPU")/I95,0)</x:f>
        <x:v>0</x:v>
      </x:c>
      <x:c r="L95" s="6" t="n">
        <x:f>IF(I95&gt;0,SUMIFS('02d_AI_Accelerator_Power'!$J$2:$J$653,'02d_AI_Accelerator_Power'!$B$2:$B$653,A95,'02d_AI_Accelerator_Power'!$C$2:$C$653,B95,'02d_AI_Accelerator_Power'!$D$2:$D$653,C95,'02d_AI_Accelerator_Power'!$F$2:$F$653,"Trainium")/I95,0)</x:f>
        <x:v>0</x:v>
      </x:c>
      <x:c r="M95" s="6" t="n">
        <x:f>IF(I95&gt;0,SUMIFS('02d_AI_Accelerator_Power'!$J$2:$J$653,'02d_AI_Accelerator_Power'!$B$2:$B$653,A95,'02d_AI_Accelerator_Power'!$C$2:$C$653,B95,'02d_AI_Accelerator_Power'!$D$2:$D$653,C95,'02d_AI_Accelerator_Power'!$F$2:$F$653,"Maia")/I95,0)</x:f>
        <x:v>0</x:v>
      </x:c>
      <x:c r="N95" s="6" t="n">
        <x:f>IF(I95&gt;0,SUMIFS('02d_AI_Accelerator_Power'!$J$2:$J$653,'02d_AI_Accelerator_Power'!$B$2:$B$653,A95,'02d_AI_Accelerator_Power'!$C$2:$C$653,B95,'02d_AI_Accelerator_Power'!$D$2:$D$653,C95,'02d_AI_Accelerator_Power'!$F$2:$F$653,"MTIA")/I95,0)</x:f>
        <x:v>0</x:v>
      </x:c>
      <x:c r="O95" s="6" t="n">
        <x:f>IF(I95&gt;0,SUMIFS('02d_AI_Accelerator_Power'!$J$2:$J$653,'02d_AI_Accelerator_Power'!$B$2:$B$653,A95,'02d_AI_Accelerator_Power'!$C$2:$C$653,B95,'02d_AI_Accelerator_Power'!$D$2:$D$653,C95,'02d_AI_Accelerator_Power'!$F$2:$F$653,"Other / unknown accelerator")/I95,0)</x:f>
        <x:v>0</x:v>
      </x:c>
      <x:c r="P9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95" s="3" t="inlineStr">
        <x:is>
          <x:t xml:space="preserve">csp_contract_share_x_csp_accelerator_mix</x:t>
        </x:is>
      </x:c>
      <x:c r="R95" s="3" t="inlineStr">
        <x:is>
          <x:t xml:space="preserve">Edit 02a CSP contract allocation, 02b CSP accelerator mix, or 02x accelerator catalog; 03_Calculation reads D:G from this sheet.</x:t>
        </x:is>
      </x:c>
    </x:row>
    <x:row r="96">
      <x:c r="A96" s="3" t="inlineStr">
        <x:is>
          <x:t xml:space="preserve">Bull</x:t>
        </x:is>
      </x:c>
      <x:c r="B96" s="3" t="inlineStr">
        <x:is>
          <x:t xml:space="preserve">Microsoft</x:t>
        </x:is>
      </x:c>
      <x:c r="C96" s="3" t="n">
        <x:v>2030</x:v>
      </x:c>
      <x:c r="D96" s="6" t="n">
        <x:f>IF(I96&gt;0,SUMIFS('02d_AI_Accelerator_Power'!$J$2:$J$653,'02d_AI_Accelerator_Power'!$B$2:$B$653,A96,'02d_AI_Accelerator_Power'!$C$2:$C$653,B96,'02d_AI_Accelerator_Power'!$D$2:$D$653,C96,'02d_AI_Accelerator_Power'!$G$2:$G$653,"h200_reference")/I96,0.052258)</x:f>
        <x:v>0.05225841956064172</x:v>
      </x:c>
      <x:c r="E96" s="6" t="n">
        <x:f>IF(I96&gt;0,SUMIFS('02d_AI_Accelerator_Power'!$J$2:$J$653,'02d_AI_Accelerator_Power'!$B$2:$B$653,A96,'02d_AI_Accelerator_Power'!$C$2:$C$653,B96,'02d_AI_Accelerator_Power'!$D$2:$D$653,C96,'02d_AI_Accelerator_Power'!$G$2:$G$653,"b200_reference")/I96,0.947742)</x:f>
        <x:v>0.9477415804393582</x:v>
      </x:c>
      <x:c r="F96" s="6" t="n">
        <x:f>IF(I96&gt;0,SUMIFS('02d_AI_Accelerator_Power'!$J$2:$J$653,'02d_AI_Accelerator_Power'!$B$2:$B$653,A96,'02d_AI_Accelerator_Power'!$C$2:$C$653,B96,'02d_AI_Accelerator_Power'!$D$2:$D$653,C96,'02d_AI_Accelerator_Power'!$G$2:$G$653,"gb200_reference")/I96,0.0)</x:f>
        <x:v>0</x:v>
      </x:c>
      <x:c r="G96" s="6" t="n">
        <x:f>IF(I96&gt;0,SUMIFS('02d_AI_Accelerator_Power'!$J$2:$J$653,'02d_AI_Accelerator_Power'!$B$2:$B$653,A96,'02d_AI_Accelerator_Power'!$C$2:$C$653,B96,'02d_AI_Accelerator_Power'!$D$2:$D$653,C96,'02d_AI_Accelerator_Power'!$G$2:$G$653,"purpose_or_unbenchmarked")/I96,0.0)</x:f>
        <x:v>0</x:v>
      </x:c>
      <x:c r="H96" s="6" t="n">
        <x:f>SUM(D96:G96)</x:f>
        <x:v>0.9999999999999999</x:v>
      </x:c>
      <x:c r="I96" s="28" t="n">
        <x:f>SUMIFS('02d_AI_Accelerator_Power'!$J$2:$J$653,'02d_AI_Accelerator_Power'!$B$2:$B$653,A96,'02d_AI_Accelerator_Power'!$C$2:$C$653,B96,'02d_AI_Accelerator_Power'!$D$2:$D$653,C96)</x:f>
        <x:v>4351.800672615</x:v>
      </x:c>
      <x:c r="J96" s="6" t="n">
        <x:f>IF(I96&gt;0,SUMIFS('02d_AI_Accelerator_Power'!$J$2:$J$653,'02d_AI_Accelerator_Power'!$B$2:$B$653,A96,'02d_AI_Accelerator_Power'!$C$2:$C$653,B96,'02d_AI_Accelerator_Power'!$D$2:$D$653,C96,'02d_AI_Accelerator_Power'!$F$2:$F$653,"R200/R300 future")/I96,0)</x:f>
        <x:v>0</x:v>
      </x:c>
      <x:c r="K96" s="6" t="n">
        <x:f>IF(I96&gt;0,SUMIFS('02d_AI_Accelerator_Power'!$J$2:$J$653,'02d_AI_Accelerator_Power'!$B$2:$B$653,A96,'02d_AI_Accelerator_Power'!$C$2:$C$653,B96,'02d_AI_Accelerator_Power'!$D$2:$D$653,C96,'02d_AI_Accelerator_Power'!$F$2:$F$653,"TPU")/I96,0)</x:f>
        <x:v>0</x:v>
      </x:c>
      <x:c r="L96" s="6" t="n">
        <x:f>IF(I96&gt;0,SUMIFS('02d_AI_Accelerator_Power'!$J$2:$J$653,'02d_AI_Accelerator_Power'!$B$2:$B$653,A96,'02d_AI_Accelerator_Power'!$C$2:$C$653,B96,'02d_AI_Accelerator_Power'!$D$2:$D$653,C96,'02d_AI_Accelerator_Power'!$F$2:$F$653,"Trainium")/I96,0)</x:f>
        <x:v>0</x:v>
      </x:c>
      <x:c r="M96" s="6" t="n">
        <x:f>IF(I96&gt;0,SUMIFS('02d_AI_Accelerator_Power'!$J$2:$J$653,'02d_AI_Accelerator_Power'!$B$2:$B$653,A96,'02d_AI_Accelerator_Power'!$C$2:$C$653,B96,'02d_AI_Accelerator_Power'!$D$2:$D$653,C96,'02d_AI_Accelerator_Power'!$F$2:$F$653,"Maia")/I96,0)</x:f>
        <x:v>0</x:v>
      </x:c>
      <x:c r="N96" s="6" t="n">
        <x:f>IF(I96&gt;0,SUMIFS('02d_AI_Accelerator_Power'!$J$2:$J$653,'02d_AI_Accelerator_Power'!$B$2:$B$653,A96,'02d_AI_Accelerator_Power'!$C$2:$C$653,B96,'02d_AI_Accelerator_Power'!$D$2:$D$653,C96,'02d_AI_Accelerator_Power'!$F$2:$F$653,"MTIA")/I96,0)</x:f>
        <x:v>0</x:v>
      </x:c>
      <x:c r="O96" s="6" t="n">
        <x:f>IF(I96&gt;0,SUMIFS('02d_AI_Accelerator_Power'!$J$2:$J$653,'02d_AI_Accelerator_Power'!$B$2:$B$653,A96,'02d_AI_Accelerator_Power'!$C$2:$C$653,B96,'02d_AI_Accelerator_Power'!$D$2:$D$653,C96,'02d_AI_Accelerator_Power'!$F$2:$F$653,"Other / unknown accelerator")/I96,0)</x:f>
        <x:v>0</x:v>
      </x:c>
      <x:c r="P9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96" s="3" t="inlineStr">
        <x:is>
          <x:t xml:space="preserve">csp_contract_share_x_csp_accelerator_mix</x:t>
        </x:is>
      </x:c>
      <x:c r="R96" s="3" t="inlineStr">
        <x:is>
          <x:t xml:space="preserve">Edit 02a CSP contract allocation, 02b CSP accelerator mix, or 02x accelerator catalog; 03_Calculation reads D:G from this sheet.</x:t>
        </x:is>
      </x:c>
    </x:row>
    <x:row r="97">
      <x:c r="A97" s="3" t="inlineStr">
        <x:is>
          <x:t xml:space="preserve">Bull</x:t>
        </x:is>
      </x:c>
      <x:c r="B97" s="3" t="inlineStr">
        <x:is>
          <x:t xml:space="preserve">Google</x:t>
        </x:is>
      </x:c>
      <x:c r="C97" s="3" t="n">
        <x:v>2026</x:v>
      </x:c>
      <x:c r="D97" s="6" t="n">
        <x:f>IF(I97&gt;0,SUMIFS('02d_AI_Accelerator_Power'!$J$2:$J$653,'02d_AI_Accelerator_Power'!$B$2:$B$653,A97,'02d_AI_Accelerator_Power'!$C$2:$C$653,B97,'02d_AI_Accelerator_Power'!$D$2:$D$653,C97,'02d_AI_Accelerator_Power'!$G$2:$G$653,"h200_reference")/I97,0.0)</x:f>
        <x:v>0</x:v>
      </x:c>
      <x:c r="E97" s="6" t="n">
        <x:f>IF(I97&gt;0,SUMIFS('02d_AI_Accelerator_Power'!$J$2:$J$653,'02d_AI_Accelerator_Power'!$B$2:$B$653,A97,'02d_AI_Accelerator_Power'!$C$2:$C$653,B97,'02d_AI_Accelerator_Power'!$D$2:$D$653,C97,'02d_AI_Accelerator_Power'!$G$2:$G$653,"b200_reference")/I97,0.057223)</x:f>
        <x:v>0.05722254</x:v>
      </x:c>
      <x:c r="F97" s="6" t="n">
        <x:f>IF(I97&gt;0,SUMIFS('02d_AI_Accelerator_Power'!$J$2:$J$653,'02d_AI_Accelerator_Power'!$B$2:$B$653,A97,'02d_AI_Accelerator_Power'!$C$2:$C$653,B97,'02d_AI_Accelerator_Power'!$D$2:$D$653,C97,'02d_AI_Accelerator_Power'!$G$2:$G$653,"gb200_reference")/I97,0.0)</x:f>
        <x:v>0</x:v>
      </x:c>
      <x:c r="G97" s="6" t="n">
        <x:f>IF(I97&gt;0,SUMIFS('02d_AI_Accelerator_Power'!$J$2:$J$653,'02d_AI_Accelerator_Power'!$B$2:$B$653,A97,'02d_AI_Accelerator_Power'!$C$2:$C$653,B97,'02d_AI_Accelerator_Power'!$D$2:$D$653,C97,'02d_AI_Accelerator_Power'!$G$2:$G$653,"purpose_or_unbenchmarked")/I97,0.942777)</x:f>
        <x:v>0.94277746</x:v>
      </x:c>
      <x:c r="H97" s="6" t="n">
        <x:f>SUM(D97:G97)</x:f>
        <x:v>1</x:v>
      </x:c>
      <x:c r="I97" s="28" t="n">
        <x:f>SUMIFS('02d_AI_Accelerator_Power'!$J$2:$J$653,'02d_AI_Accelerator_Power'!$B$2:$B$653,A97,'02d_AI_Accelerator_Power'!$C$2:$C$653,B97,'02d_AI_Accelerator_Power'!$D$2:$D$653,C97)</x:f>
        <x:v>1033.6271119322034</x:v>
      </x:c>
      <x:c r="J97" s="6" t="n">
        <x:f>IF(I97&gt;0,SUMIFS('02d_AI_Accelerator_Power'!$J$2:$J$653,'02d_AI_Accelerator_Power'!$B$2:$B$653,A97,'02d_AI_Accelerator_Power'!$C$2:$C$653,B97,'02d_AI_Accelerator_Power'!$D$2:$D$653,C97,'02d_AI_Accelerator_Power'!$F$2:$F$653,"R200/R300 future")/I97,0)</x:f>
        <x:v>0</x:v>
      </x:c>
      <x:c r="K97" s="6" t="n">
        <x:f>IF(I97&gt;0,SUMIFS('02d_AI_Accelerator_Power'!$J$2:$J$653,'02d_AI_Accelerator_Power'!$B$2:$B$653,A97,'02d_AI_Accelerator_Power'!$C$2:$C$653,B97,'02d_AI_Accelerator_Power'!$D$2:$D$653,C97,'02d_AI_Accelerator_Power'!$F$2:$F$653,"TPU")/I97,0)</x:f>
        <x:v>0.94277746</x:v>
      </x:c>
      <x:c r="L97" s="6" t="n">
        <x:f>IF(I97&gt;0,SUMIFS('02d_AI_Accelerator_Power'!$J$2:$J$653,'02d_AI_Accelerator_Power'!$B$2:$B$653,A97,'02d_AI_Accelerator_Power'!$C$2:$C$653,B97,'02d_AI_Accelerator_Power'!$D$2:$D$653,C97,'02d_AI_Accelerator_Power'!$F$2:$F$653,"Trainium")/I97,0)</x:f>
        <x:v>0</x:v>
      </x:c>
      <x:c r="M97" s="6" t="n">
        <x:f>IF(I97&gt;0,SUMIFS('02d_AI_Accelerator_Power'!$J$2:$J$653,'02d_AI_Accelerator_Power'!$B$2:$B$653,A97,'02d_AI_Accelerator_Power'!$C$2:$C$653,B97,'02d_AI_Accelerator_Power'!$D$2:$D$653,C97,'02d_AI_Accelerator_Power'!$F$2:$F$653,"Maia")/I97,0)</x:f>
        <x:v>0</x:v>
      </x:c>
      <x:c r="N97" s="6" t="n">
        <x:f>IF(I97&gt;0,SUMIFS('02d_AI_Accelerator_Power'!$J$2:$J$653,'02d_AI_Accelerator_Power'!$B$2:$B$653,A97,'02d_AI_Accelerator_Power'!$C$2:$C$653,B97,'02d_AI_Accelerator_Power'!$D$2:$D$653,C97,'02d_AI_Accelerator_Power'!$F$2:$F$653,"MTIA")/I97,0)</x:f>
        <x:v>0</x:v>
      </x:c>
      <x:c r="O97" s="6" t="n">
        <x:f>IF(I97&gt;0,SUMIFS('02d_AI_Accelerator_Power'!$J$2:$J$653,'02d_AI_Accelerator_Power'!$B$2:$B$653,A97,'02d_AI_Accelerator_Power'!$C$2:$C$653,B97,'02d_AI_Accelerator_Power'!$D$2:$D$653,C97,'02d_AI_Accelerator_Power'!$F$2:$F$653,"Other / unknown accelerator")/I97,0)</x:f>
        <x:v>0</x:v>
      </x:c>
      <x:c r="P9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97" s="3" t="inlineStr">
        <x:is>
          <x:t xml:space="preserve">csp_contract_share_x_csp_accelerator_mix</x:t>
        </x:is>
      </x:c>
      <x:c r="R97" s="3" t="inlineStr">
        <x:is>
          <x:t xml:space="preserve">Edit 02a CSP contract allocation, 02b CSP accelerator mix, or 02x accelerator catalog; 03_Calculation reads D:G from this sheet.</x:t>
        </x:is>
      </x:c>
    </x:row>
    <x:row r="98">
      <x:c r="A98" s="3" t="inlineStr">
        <x:is>
          <x:t xml:space="preserve">Bull</x:t>
        </x:is>
      </x:c>
      <x:c r="B98" s="3" t="inlineStr">
        <x:is>
          <x:t xml:space="preserve">Google</x:t>
        </x:is>
      </x:c>
      <x:c r="C98" s="3" t="n">
        <x:v>2027</x:v>
      </x:c>
      <x:c r="D98" s="6" t="n">
        <x:f>IF(I98&gt;0,SUMIFS('02d_AI_Accelerator_Power'!$J$2:$J$653,'02d_AI_Accelerator_Power'!$B$2:$B$653,A98,'02d_AI_Accelerator_Power'!$C$2:$C$653,B98,'02d_AI_Accelerator_Power'!$D$2:$D$653,C98,'02d_AI_Accelerator_Power'!$G$2:$G$653,"h200_reference")/I98,0.0)</x:f>
        <x:v>0</x:v>
      </x:c>
      <x:c r="E98" s="6" t="n">
        <x:f>IF(I98&gt;0,SUMIFS('02d_AI_Accelerator_Power'!$J$2:$J$653,'02d_AI_Accelerator_Power'!$B$2:$B$653,A98,'02d_AI_Accelerator_Power'!$C$2:$C$653,B98,'02d_AI_Accelerator_Power'!$D$2:$D$653,C98,'02d_AI_Accelerator_Power'!$G$2:$G$653,"b200_reference")/I98,0.088811)</x:f>
        <x:v>0.08881065999999999</x:v>
      </x:c>
      <x:c r="F98" s="6" t="n">
        <x:f>IF(I98&gt;0,SUMIFS('02d_AI_Accelerator_Power'!$J$2:$J$653,'02d_AI_Accelerator_Power'!$B$2:$B$653,A98,'02d_AI_Accelerator_Power'!$C$2:$C$653,B98,'02d_AI_Accelerator_Power'!$D$2:$D$653,C98,'02d_AI_Accelerator_Power'!$G$2:$G$653,"gb200_reference")/I98,0.0)</x:f>
        <x:v>0</x:v>
      </x:c>
      <x:c r="G98" s="6" t="n">
        <x:f>IF(I98&gt;0,SUMIFS('02d_AI_Accelerator_Power'!$J$2:$J$653,'02d_AI_Accelerator_Power'!$B$2:$B$653,A98,'02d_AI_Accelerator_Power'!$C$2:$C$653,B98,'02d_AI_Accelerator_Power'!$D$2:$D$653,C98,'02d_AI_Accelerator_Power'!$G$2:$G$653,"purpose_or_unbenchmarked")/I98,0.911189)</x:f>
        <x:v>0.91118934</x:v>
      </x:c>
      <x:c r="H98" s="6" t="n">
        <x:f>SUM(D98:G98)</x:f>
        <x:v>1</x:v>
      </x:c>
      <x:c r="I98" s="28" t="n">
        <x:f>SUMIFS('02d_AI_Accelerator_Power'!$J$2:$J$653,'02d_AI_Accelerator_Power'!$B$2:$B$653,A98,'02d_AI_Accelerator_Power'!$C$2:$C$653,B98,'02d_AI_Accelerator_Power'!$D$2:$D$653,C98)</x:f>
        <x:v>1757.68813256356</x:v>
      </x:c>
      <x:c r="J98" s="6" t="n">
        <x:f>IF(I98&gt;0,SUMIFS('02d_AI_Accelerator_Power'!$J$2:$J$653,'02d_AI_Accelerator_Power'!$B$2:$B$653,A98,'02d_AI_Accelerator_Power'!$C$2:$C$653,B98,'02d_AI_Accelerator_Power'!$D$2:$D$653,C98,'02d_AI_Accelerator_Power'!$F$2:$F$653,"R200/R300 future")/I98,0)</x:f>
        <x:v>0.17959097999999998</x:v>
      </x:c>
      <x:c r="K98" s="6" t="n">
        <x:f>IF(I98&gt;0,SUMIFS('02d_AI_Accelerator_Power'!$J$2:$J$653,'02d_AI_Accelerator_Power'!$B$2:$B$653,A98,'02d_AI_Accelerator_Power'!$C$2:$C$653,B98,'02d_AI_Accelerator_Power'!$D$2:$D$653,C98,'02d_AI_Accelerator_Power'!$F$2:$F$653,"TPU")/I98,0)</x:f>
        <x:v>0.73159836</x:v>
      </x:c>
      <x:c r="L98" s="6" t="n">
        <x:f>IF(I98&gt;0,SUMIFS('02d_AI_Accelerator_Power'!$J$2:$J$653,'02d_AI_Accelerator_Power'!$B$2:$B$653,A98,'02d_AI_Accelerator_Power'!$C$2:$C$653,B98,'02d_AI_Accelerator_Power'!$D$2:$D$653,C98,'02d_AI_Accelerator_Power'!$F$2:$F$653,"Trainium")/I98,0)</x:f>
        <x:v>0</x:v>
      </x:c>
      <x:c r="M98" s="6" t="n">
        <x:f>IF(I98&gt;0,SUMIFS('02d_AI_Accelerator_Power'!$J$2:$J$653,'02d_AI_Accelerator_Power'!$B$2:$B$653,A98,'02d_AI_Accelerator_Power'!$C$2:$C$653,B98,'02d_AI_Accelerator_Power'!$D$2:$D$653,C98,'02d_AI_Accelerator_Power'!$F$2:$F$653,"Maia")/I98,0)</x:f>
        <x:v>0</x:v>
      </x:c>
      <x:c r="N98" s="6" t="n">
        <x:f>IF(I98&gt;0,SUMIFS('02d_AI_Accelerator_Power'!$J$2:$J$653,'02d_AI_Accelerator_Power'!$B$2:$B$653,A98,'02d_AI_Accelerator_Power'!$C$2:$C$653,B98,'02d_AI_Accelerator_Power'!$D$2:$D$653,C98,'02d_AI_Accelerator_Power'!$F$2:$F$653,"MTIA")/I98,0)</x:f>
        <x:v>0</x:v>
      </x:c>
      <x:c r="O98" s="6" t="n">
        <x:f>IF(I98&gt;0,SUMIFS('02d_AI_Accelerator_Power'!$J$2:$J$653,'02d_AI_Accelerator_Power'!$B$2:$B$653,A98,'02d_AI_Accelerator_Power'!$C$2:$C$653,B98,'02d_AI_Accelerator_Power'!$D$2:$D$653,C98,'02d_AI_Accelerator_Power'!$F$2:$F$653,"Other / unknown accelerator")/I98,0)</x:f>
        <x:v>0</x:v>
      </x:c>
      <x:c r="P9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98" s="3" t="inlineStr">
        <x:is>
          <x:t xml:space="preserve">csp_contract_share_x_csp_accelerator_mix</x:t>
        </x:is>
      </x:c>
      <x:c r="R98" s="3" t="inlineStr">
        <x:is>
          <x:t xml:space="preserve">Edit 02a CSP contract allocation, 02b CSP accelerator mix, or 02x accelerator catalog; 03_Calculation reads D:G from this sheet.</x:t>
        </x:is>
      </x:c>
    </x:row>
    <x:row r="99">
      <x:c r="A99" s="3" t="inlineStr">
        <x:is>
          <x:t xml:space="preserve">Bull</x:t>
        </x:is>
      </x:c>
      <x:c r="B99" s="3" t="inlineStr">
        <x:is>
          <x:t xml:space="preserve">Google</x:t>
        </x:is>
      </x:c>
      <x:c r="C99" s="3" t="n">
        <x:v>2028</x:v>
      </x:c>
      <x:c r="D99" s="6" t="n">
        <x:f>IF(I99&gt;0,SUMIFS('02d_AI_Accelerator_Power'!$J$2:$J$653,'02d_AI_Accelerator_Power'!$B$2:$B$653,A99,'02d_AI_Accelerator_Power'!$C$2:$C$653,B99,'02d_AI_Accelerator_Power'!$D$2:$D$653,C99,'02d_AI_Accelerator_Power'!$G$2:$G$653,"h200_reference")/I99,0.0)</x:f>
        <x:v>0</x:v>
      </x:c>
      <x:c r="E99" s="6" t="n">
        <x:f>IF(I99&gt;0,SUMIFS('02d_AI_Accelerator_Power'!$J$2:$J$653,'02d_AI_Accelerator_Power'!$B$2:$B$653,A99,'02d_AI_Accelerator_Power'!$C$2:$C$653,B99,'02d_AI_Accelerator_Power'!$D$2:$D$653,C99,'02d_AI_Accelerator_Power'!$G$2:$G$653,"b200_reference")/I99,0.088811)</x:f>
        <x:v>0.08881066</x:v>
      </x:c>
      <x:c r="F99" s="6" t="n">
        <x:f>IF(I99&gt;0,SUMIFS('02d_AI_Accelerator_Power'!$J$2:$J$653,'02d_AI_Accelerator_Power'!$B$2:$B$653,A99,'02d_AI_Accelerator_Power'!$C$2:$C$653,B99,'02d_AI_Accelerator_Power'!$D$2:$D$653,C99,'02d_AI_Accelerator_Power'!$G$2:$G$653,"gb200_reference")/I99,0.0)</x:f>
        <x:v>0</x:v>
      </x:c>
      <x:c r="G99" s="6" t="n">
        <x:f>IF(I99&gt;0,SUMIFS('02d_AI_Accelerator_Power'!$J$2:$J$653,'02d_AI_Accelerator_Power'!$B$2:$B$653,A99,'02d_AI_Accelerator_Power'!$C$2:$C$653,B99,'02d_AI_Accelerator_Power'!$D$2:$D$653,C99,'02d_AI_Accelerator_Power'!$G$2:$G$653,"purpose_or_unbenchmarked")/I99,0.911189)</x:f>
        <x:v>0.91118934</x:v>
      </x:c>
      <x:c r="H99" s="6" t="n">
        <x:f>SUM(D99:G99)</x:f>
        <x:v>1</x:v>
      </x:c>
      <x:c r="I99" s="28" t="n">
        <x:f>SUMIFS('02d_AI_Accelerator_Power'!$J$2:$J$653,'02d_AI_Accelerator_Power'!$B$2:$B$653,A99,'02d_AI_Accelerator_Power'!$C$2:$C$653,B99,'02d_AI_Accelerator_Power'!$D$2:$D$653,C99)</x:f>
        <x:v>2619.5661016949157</x:v>
      </x:c>
      <x:c r="J99" s="6" t="n">
        <x:f>IF(I99&gt;0,SUMIFS('02d_AI_Accelerator_Power'!$J$2:$J$653,'02d_AI_Accelerator_Power'!$B$2:$B$653,A99,'02d_AI_Accelerator_Power'!$C$2:$C$653,B99,'02d_AI_Accelerator_Power'!$D$2:$D$653,C99,'02d_AI_Accelerator_Power'!$F$2:$F$653,"R200/R300 future")/I99,0)</x:f>
        <x:v>0.17959098</x:v>
      </x:c>
      <x:c r="K99" s="6" t="n">
        <x:f>IF(I99&gt;0,SUMIFS('02d_AI_Accelerator_Power'!$J$2:$J$653,'02d_AI_Accelerator_Power'!$B$2:$B$653,A99,'02d_AI_Accelerator_Power'!$C$2:$C$653,B99,'02d_AI_Accelerator_Power'!$D$2:$D$653,C99,'02d_AI_Accelerator_Power'!$F$2:$F$653,"TPU")/I99,0)</x:f>
        <x:v>0.73159836</x:v>
      </x:c>
      <x:c r="L99" s="6" t="n">
        <x:f>IF(I99&gt;0,SUMIFS('02d_AI_Accelerator_Power'!$J$2:$J$653,'02d_AI_Accelerator_Power'!$B$2:$B$653,A99,'02d_AI_Accelerator_Power'!$C$2:$C$653,B99,'02d_AI_Accelerator_Power'!$D$2:$D$653,C99,'02d_AI_Accelerator_Power'!$F$2:$F$653,"Trainium")/I99,0)</x:f>
        <x:v>0</x:v>
      </x:c>
      <x:c r="M99" s="6" t="n">
        <x:f>IF(I99&gt;0,SUMIFS('02d_AI_Accelerator_Power'!$J$2:$J$653,'02d_AI_Accelerator_Power'!$B$2:$B$653,A99,'02d_AI_Accelerator_Power'!$C$2:$C$653,B99,'02d_AI_Accelerator_Power'!$D$2:$D$653,C99,'02d_AI_Accelerator_Power'!$F$2:$F$653,"Maia")/I99,0)</x:f>
        <x:v>0</x:v>
      </x:c>
      <x:c r="N99" s="6" t="n">
        <x:f>IF(I99&gt;0,SUMIFS('02d_AI_Accelerator_Power'!$J$2:$J$653,'02d_AI_Accelerator_Power'!$B$2:$B$653,A99,'02d_AI_Accelerator_Power'!$C$2:$C$653,B99,'02d_AI_Accelerator_Power'!$D$2:$D$653,C99,'02d_AI_Accelerator_Power'!$F$2:$F$653,"MTIA")/I99,0)</x:f>
        <x:v>0</x:v>
      </x:c>
      <x:c r="O99" s="6" t="n">
        <x:f>IF(I99&gt;0,SUMIFS('02d_AI_Accelerator_Power'!$J$2:$J$653,'02d_AI_Accelerator_Power'!$B$2:$B$653,A99,'02d_AI_Accelerator_Power'!$C$2:$C$653,B99,'02d_AI_Accelerator_Power'!$D$2:$D$653,C99,'02d_AI_Accelerator_Power'!$F$2:$F$653,"Other / unknown accelerator")/I99,0)</x:f>
        <x:v>0</x:v>
      </x:c>
      <x:c r="P9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99" s="3" t="inlineStr">
        <x:is>
          <x:t xml:space="preserve">csp_contract_share_x_csp_accelerator_mix</x:t>
        </x:is>
      </x:c>
      <x:c r="R99" s="3" t="inlineStr">
        <x:is>
          <x:t xml:space="preserve">Edit 02a CSP contract allocation, 02b CSP accelerator mix, or 02x accelerator catalog; 03_Calculation reads D:G from this sheet.</x:t>
        </x:is>
      </x:c>
    </x:row>
    <x:row r="100">
      <x:c r="A100" s="3" t="inlineStr">
        <x:is>
          <x:t xml:space="preserve">Bull</x:t>
        </x:is>
      </x:c>
      <x:c r="B100" s="3" t="inlineStr">
        <x:is>
          <x:t xml:space="preserve">Google</x:t>
        </x:is>
      </x:c>
      <x:c r="C100" s="3" t="n">
        <x:v>2029</x:v>
      </x:c>
      <x:c r="D100" s="6" t="n">
        <x:f>IF(I100&gt;0,SUMIFS('02d_AI_Accelerator_Power'!$J$2:$J$653,'02d_AI_Accelerator_Power'!$B$2:$B$653,A100,'02d_AI_Accelerator_Power'!$C$2:$C$653,B100,'02d_AI_Accelerator_Power'!$D$2:$D$653,C100,'02d_AI_Accelerator_Power'!$G$2:$G$653,"h200_reference")/I100,0.0)</x:f>
        <x:v>0</x:v>
      </x:c>
      <x:c r="E100" s="6" t="n">
        <x:f>IF(I100&gt;0,SUMIFS('02d_AI_Accelerator_Power'!$J$2:$J$653,'02d_AI_Accelerator_Power'!$B$2:$B$653,A100,'02d_AI_Accelerator_Power'!$C$2:$C$653,B100,'02d_AI_Accelerator_Power'!$D$2:$D$653,C100,'02d_AI_Accelerator_Power'!$G$2:$G$653,"b200_reference")/I100,0.088811)</x:f>
        <x:v>0.08881066</x:v>
      </x:c>
      <x:c r="F100" s="6" t="n">
        <x:f>IF(I100&gt;0,SUMIFS('02d_AI_Accelerator_Power'!$J$2:$J$653,'02d_AI_Accelerator_Power'!$B$2:$B$653,A100,'02d_AI_Accelerator_Power'!$C$2:$C$653,B100,'02d_AI_Accelerator_Power'!$D$2:$D$653,C100,'02d_AI_Accelerator_Power'!$G$2:$G$653,"gb200_reference")/I100,0.0)</x:f>
        <x:v>0</x:v>
      </x:c>
      <x:c r="G100" s="6" t="n">
        <x:f>IF(I100&gt;0,SUMIFS('02d_AI_Accelerator_Power'!$J$2:$J$653,'02d_AI_Accelerator_Power'!$B$2:$B$653,A100,'02d_AI_Accelerator_Power'!$C$2:$C$653,B100,'02d_AI_Accelerator_Power'!$D$2:$D$653,C100,'02d_AI_Accelerator_Power'!$G$2:$G$653,"purpose_or_unbenchmarked")/I100,0.911189)</x:f>
        <x:v>0.91118934</x:v>
      </x:c>
      <x:c r="H100" s="6" t="n">
        <x:f>SUM(D100:G100)</x:f>
        <x:v>1</x:v>
      </x:c>
      <x:c r="I100" s="28" t="n">
        <x:f>SUMIFS('02d_AI_Accelerator_Power'!$J$2:$J$653,'02d_AI_Accelerator_Power'!$B$2:$B$653,A100,'02d_AI_Accelerator_Power'!$C$2:$C$653,B100,'02d_AI_Accelerator_Power'!$D$2:$D$653,C100)</x:f>
        <x:v>3626.0847583474583</x:v>
      </x:c>
      <x:c r="J100" s="6" t="n">
        <x:f>IF(I100&gt;0,SUMIFS('02d_AI_Accelerator_Power'!$J$2:$J$653,'02d_AI_Accelerator_Power'!$B$2:$B$653,A100,'02d_AI_Accelerator_Power'!$C$2:$C$653,B100,'02d_AI_Accelerator_Power'!$D$2:$D$653,C100,'02d_AI_Accelerator_Power'!$F$2:$F$653,"R200/R300 future")/I100,0)</x:f>
        <x:v>0.17959098</x:v>
      </x:c>
      <x:c r="K100" s="6" t="n">
        <x:f>IF(I100&gt;0,SUMIFS('02d_AI_Accelerator_Power'!$J$2:$J$653,'02d_AI_Accelerator_Power'!$B$2:$B$653,A100,'02d_AI_Accelerator_Power'!$C$2:$C$653,B100,'02d_AI_Accelerator_Power'!$D$2:$D$653,C100,'02d_AI_Accelerator_Power'!$F$2:$F$653,"TPU")/I100,0)</x:f>
        <x:v>0.73159836</x:v>
      </x:c>
      <x:c r="L100" s="6" t="n">
        <x:f>IF(I100&gt;0,SUMIFS('02d_AI_Accelerator_Power'!$J$2:$J$653,'02d_AI_Accelerator_Power'!$B$2:$B$653,A100,'02d_AI_Accelerator_Power'!$C$2:$C$653,B100,'02d_AI_Accelerator_Power'!$D$2:$D$653,C100,'02d_AI_Accelerator_Power'!$F$2:$F$653,"Trainium")/I100,0)</x:f>
        <x:v>0</x:v>
      </x:c>
      <x:c r="M100" s="6" t="n">
        <x:f>IF(I100&gt;0,SUMIFS('02d_AI_Accelerator_Power'!$J$2:$J$653,'02d_AI_Accelerator_Power'!$B$2:$B$653,A100,'02d_AI_Accelerator_Power'!$C$2:$C$653,B100,'02d_AI_Accelerator_Power'!$D$2:$D$653,C100,'02d_AI_Accelerator_Power'!$F$2:$F$653,"Maia")/I100,0)</x:f>
        <x:v>0</x:v>
      </x:c>
      <x:c r="N100" s="6" t="n">
        <x:f>IF(I100&gt;0,SUMIFS('02d_AI_Accelerator_Power'!$J$2:$J$653,'02d_AI_Accelerator_Power'!$B$2:$B$653,A100,'02d_AI_Accelerator_Power'!$C$2:$C$653,B100,'02d_AI_Accelerator_Power'!$D$2:$D$653,C100,'02d_AI_Accelerator_Power'!$F$2:$F$653,"MTIA")/I100,0)</x:f>
        <x:v>0</x:v>
      </x:c>
      <x:c r="O100" s="6" t="n">
        <x:f>IF(I100&gt;0,SUMIFS('02d_AI_Accelerator_Power'!$J$2:$J$653,'02d_AI_Accelerator_Power'!$B$2:$B$653,A100,'02d_AI_Accelerator_Power'!$C$2:$C$653,B100,'02d_AI_Accelerator_Power'!$D$2:$D$653,C100,'02d_AI_Accelerator_Power'!$F$2:$F$653,"Other / unknown accelerator")/I100,0)</x:f>
        <x:v>0</x:v>
      </x:c>
      <x:c r="P10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00" s="3" t="inlineStr">
        <x:is>
          <x:t xml:space="preserve">csp_contract_share_x_csp_accelerator_mix</x:t>
        </x:is>
      </x:c>
      <x:c r="R100" s="3" t="inlineStr">
        <x:is>
          <x:t xml:space="preserve">Edit 02a CSP contract allocation, 02b CSP accelerator mix, or 02x accelerator catalog; 03_Calculation reads D:G from this sheet.</x:t>
        </x:is>
      </x:c>
    </x:row>
    <x:row r="101">
      <x:c r="A101" s="3" t="inlineStr">
        <x:is>
          <x:t xml:space="preserve">Bull</x:t>
        </x:is>
      </x:c>
      <x:c r="B101" s="3" t="inlineStr">
        <x:is>
          <x:t xml:space="preserve">Google</x:t>
        </x:is>
      </x:c>
      <x:c r="C101" s="3" t="n">
        <x:v>2030</x:v>
      </x:c>
      <x:c r="D101" s="6" t="n">
        <x:f>IF(I101&gt;0,SUMIFS('02d_AI_Accelerator_Power'!$J$2:$J$653,'02d_AI_Accelerator_Power'!$B$2:$B$653,A101,'02d_AI_Accelerator_Power'!$C$2:$C$653,B101,'02d_AI_Accelerator_Power'!$D$2:$D$653,C101,'02d_AI_Accelerator_Power'!$G$2:$G$653,"h200_reference")/I101,0.0)</x:f>
        <x:v>0</x:v>
      </x:c>
      <x:c r="E101" s="6" t="n">
        <x:f>IF(I101&gt;0,SUMIFS('02d_AI_Accelerator_Power'!$J$2:$J$653,'02d_AI_Accelerator_Power'!$B$2:$B$653,A101,'02d_AI_Accelerator_Power'!$C$2:$C$653,B101,'02d_AI_Accelerator_Power'!$D$2:$D$653,C101,'02d_AI_Accelerator_Power'!$G$2:$G$653,"b200_reference")/I101,0.088811)</x:f>
        <x:v>0.08881066</x:v>
      </x:c>
      <x:c r="F101" s="6" t="n">
        <x:f>IF(I101&gt;0,SUMIFS('02d_AI_Accelerator_Power'!$J$2:$J$653,'02d_AI_Accelerator_Power'!$B$2:$B$653,A101,'02d_AI_Accelerator_Power'!$C$2:$C$653,B101,'02d_AI_Accelerator_Power'!$D$2:$D$653,C101,'02d_AI_Accelerator_Power'!$G$2:$G$653,"gb200_reference")/I101,0.0)</x:f>
        <x:v>0</x:v>
      </x:c>
      <x:c r="G101" s="6" t="n">
        <x:f>IF(I101&gt;0,SUMIFS('02d_AI_Accelerator_Power'!$J$2:$J$653,'02d_AI_Accelerator_Power'!$B$2:$B$653,A101,'02d_AI_Accelerator_Power'!$C$2:$C$653,B101,'02d_AI_Accelerator_Power'!$D$2:$D$653,C101,'02d_AI_Accelerator_Power'!$G$2:$G$653,"purpose_or_unbenchmarked")/I101,0.911189)</x:f>
        <x:v>0.91118934</x:v>
      </x:c>
      <x:c r="H101" s="6" t="n">
        <x:f>SUM(D101:G101)</x:f>
        <x:v>1</x:v>
      </x:c>
      <x:c r="I101" s="28" t="n">
        <x:f>SUMIFS('02d_AI_Accelerator_Power'!$J$2:$J$653,'02d_AI_Accelerator_Power'!$B$2:$B$653,A101,'02d_AI_Accelerator_Power'!$C$2:$C$653,B101,'02d_AI_Accelerator_Power'!$D$2:$D$653,C101)</x:f>
        <x:v>4772.881355932204</x:v>
      </x:c>
      <x:c r="J101" s="6" t="n">
        <x:f>IF(I101&gt;0,SUMIFS('02d_AI_Accelerator_Power'!$J$2:$J$653,'02d_AI_Accelerator_Power'!$B$2:$B$653,A101,'02d_AI_Accelerator_Power'!$C$2:$C$653,B101,'02d_AI_Accelerator_Power'!$D$2:$D$653,C101,'02d_AI_Accelerator_Power'!$F$2:$F$653,"R200/R300 future")/I101,0)</x:f>
        <x:v>0.17959098</x:v>
      </x:c>
      <x:c r="K101" s="6" t="n">
        <x:f>IF(I101&gt;0,SUMIFS('02d_AI_Accelerator_Power'!$J$2:$J$653,'02d_AI_Accelerator_Power'!$B$2:$B$653,A101,'02d_AI_Accelerator_Power'!$C$2:$C$653,B101,'02d_AI_Accelerator_Power'!$D$2:$D$653,C101,'02d_AI_Accelerator_Power'!$F$2:$F$653,"TPU")/I101,0)</x:f>
        <x:v>0.73159836</x:v>
      </x:c>
      <x:c r="L101" s="6" t="n">
        <x:f>IF(I101&gt;0,SUMIFS('02d_AI_Accelerator_Power'!$J$2:$J$653,'02d_AI_Accelerator_Power'!$B$2:$B$653,A101,'02d_AI_Accelerator_Power'!$C$2:$C$653,B101,'02d_AI_Accelerator_Power'!$D$2:$D$653,C101,'02d_AI_Accelerator_Power'!$F$2:$F$653,"Trainium")/I101,0)</x:f>
        <x:v>0</x:v>
      </x:c>
      <x:c r="M101" s="6" t="n">
        <x:f>IF(I101&gt;0,SUMIFS('02d_AI_Accelerator_Power'!$J$2:$J$653,'02d_AI_Accelerator_Power'!$B$2:$B$653,A101,'02d_AI_Accelerator_Power'!$C$2:$C$653,B101,'02d_AI_Accelerator_Power'!$D$2:$D$653,C101,'02d_AI_Accelerator_Power'!$F$2:$F$653,"Maia")/I101,0)</x:f>
        <x:v>0</x:v>
      </x:c>
      <x:c r="N101" s="6" t="n">
        <x:f>IF(I101&gt;0,SUMIFS('02d_AI_Accelerator_Power'!$J$2:$J$653,'02d_AI_Accelerator_Power'!$B$2:$B$653,A101,'02d_AI_Accelerator_Power'!$C$2:$C$653,B101,'02d_AI_Accelerator_Power'!$D$2:$D$653,C101,'02d_AI_Accelerator_Power'!$F$2:$F$653,"MTIA")/I101,0)</x:f>
        <x:v>0</x:v>
      </x:c>
      <x:c r="O101" s="6" t="n">
        <x:f>IF(I101&gt;0,SUMIFS('02d_AI_Accelerator_Power'!$J$2:$J$653,'02d_AI_Accelerator_Power'!$B$2:$B$653,A101,'02d_AI_Accelerator_Power'!$C$2:$C$653,B101,'02d_AI_Accelerator_Power'!$D$2:$D$653,C101,'02d_AI_Accelerator_Power'!$F$2:$F$653,"Other / unknown accelerator")/I101,0)</x:f>
        <x:v>0</x:v>
      </x:c>
      <x:c r="P10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01" s="3" t="inlineStr">
        <x:is>
          <x:t xml:space="preserve">csp_contract_share_x_csp_accelerator_mix</x:t>
        </x:is>
      </x:c>
      <x:c r="R101" s="3" t="inlineStr">
        <x:is>
          <x:t xml:space="preserve">Edit 02a CSP contract allocation, 02b CSP accelerator mix, or 02x accelerator catalog; 03_Calculation reads D:G from this sheet.</x:t>
        </x:is>
      </x:c>
    </x:row>
    <x:row r="102">
      <x:c r="A102" s="3" t="inlineStr">
        <x:is>
          <x:t xml:space="preserve">Bull</x:t>
        </x:is>
      </x:c>
      <x:c r="B102" s="3" t="inlineStr">
        <x:is>
          <x:t xml:space="preserve">Meta</x:t>
        </x:is>
      </x:c>
      <x:c r="C102" s="3" t="n">
        <x:v>2026</x:v>
      </x:c>
      <x:c r="D102" s="6" t="n">
        <x:f>IF(I102&gt;0,SUMIFS('02d_AI_Accelerator_Power'!$J$2:$J$653,'02d_AI_Accelerator_Power'!$B$2:$B$653,A102,'02d_AI_Accelerator_Power'!$C$2:$C$653,B102,'02d_AI_Accelerator_Power'!$D$2:$D$653,C102,'02d_AI_Accelerator_Power'!$G$2:$G$653,"h200_reference")/I102,0.09603)</x:f>
        <x:v>0.09602952000000001</x:v>
      </x:c>
      <x:c r="E102" s="6" t="n">
        <x:f>IF(I102&gt;0,SUMIFS('02d_AI_Accelerator_Power'!$J$2:$J$653,'02d_AI_Accelerator_Power'!$B$2:$B$653,A102,'02d_AI_Accelerator_Power'!$C$2:$C$653,B102,'02d_AI_Accelerator_Power'!$D$2:$D$653,C102,'02d_AI_Accelerator_Power'!$G$2:$G$653,"b200_reference")/I102,0.90397)</x:f>
        <x:v>0.9039704799999999</x:v>
      </x:c>
      <x:c r="F102" s="6" t="n">
        <x:f>IF(I102&gt;0,SUMIFS('02d_AI_Accelerator_Power'!$J$2:$J$653,'02d_AI_Accelerator_Power'!$B$2:$B$653,A102,'02d_AI_Accelerator_Power'!$C$2:$C$653,B102,'02d_AI_Accelerator_Power'!$D$2:$D$653,C102,'02d_AI_Accelerator_Power'!$G$2:$G$653,"gb200_reference")/I102,0.0)</x:f>
        <x:v>0</x:v>
      </x:c>
      <x:c r="G102" s="6" t="n">
        <x:f>IF(I102&gt;0,SUMIFS('02d_AI_Accelerator_Power'!$J$2:$J$653,'02d_AI_Accelerator_Power'!$B$2:$B$653,A102,'02d_AI_Accelerator_Power'!$C$2:$C$653,B102,'02d_AI_Accelerator_Power'!$D$2:$D$653,C102,'02d_AI_Accelerator_Power'!$G$2:$G$653,"purpose_or_unbenchmarked")/I102,0.0)</x:f>
        <x:v>0</x:v>
      </x:c>
      <x:c r="H102" s="6" t="n">
        <x:f>SUM(D102:G102)</x:f>
        <x:v>0.9999999999999999</x:v>
      </x:c>
      <x:c r="I102" s="28" t="n">
        <x:f>SUMIFS('02d_AI_Accelerator_Power'!$J$2:$J$653,'02d_AI_Accelerator_Power'!$B$2:$B$653,A102,'02d_AI_Accelerator_Power'!$C$2:$C$653,B102,'02d_AI_Accelerator_Power'!$D$2:$D$653,C102)</x:f>
        <x:v>767.34</x:v>
      </x:c>
      <x:c r="J102" s="6" t="n">
        <x:f>IF(I102&gt;0,SUMIFS('02d_AI_Accelerator_Power'!$J$2:$J$653,'02d_AI_Accelerator_Power'!$B$2:$B$653,A102,'02d_AI_Accelerator_Power'!$C$2:$C$653,B102,'02d_AI_Accelerator_Power'!$D$2:$D$653,C102,'02d_AI_Accelerator_Power'!$F$2:$F$653,"R200/R300 future")/I102,0)</x:f>
        <x:v>0</x:v>
      </x:c>
      <x:c r="K102" s="6" t="n">
        <x:f>IF(I102&gt;0,SUMIFS('02d_AI_Accelerator_Power'!$J$2:$J$653,'02d_AI_Accelerator_Power'!$B$2:$B$653,A102,'02d_AI_Accelerator_Power'!$C$2:$C$653,B102,'02d_AI_Accelerator_Power'!$D$2:$D$653,C102,'02d_AI_Accelerator_Power'!$F$2:$F$653,"TPU")/I102,0)</x:f>
        <x:v>0</x:v>
      </x:c>
      <x:c r="L102" s="6" t="n">
        <x:f>IF(I102&gt;0,SUMIFS('02d_AI_Accelerator_Power'!$J$2:$J$653,'02d_AI_Accelerator_Power'!$B$2:$B$653,A102,'02d_AI_Accelerator_Power'!$C$2:$C$653,B102,'02d_AI_Accelerator_Power'!$D$2:$D$653,C102,'02d_AI_Accelerator_Power'!$F$2:$F$653,"Trainium")/I102,0)</x:f>
        <x:v>0</x:v>
      </x:c>
      <x:c r="M102" s="6" t="n">
        <x:f>IF(I102&gt;0,SUMIFS('02d_AI_Accelerator_Power'!$J$2:$J$653,'02d_AI_Accelerator_Power'!$B$2:$B$653,A102,'02d_AI_Accelerator_Power'!$C$2:$C$653,B102,'02d_AI_Accelerator_Power'!$D$2:$D$653,C102,'02d_AI_Accelerator_Power'!$F$2:$F$653,"Maia")/I102,0)</x:f>
        <x:v>0</x:v>
      </x:c>
      <x:c r="N102" s="6" t="n">
        <x:f>IF(I102&gt;0,SUMIFS('02d_AI_Accelerator_Power'!$J$2:$J$653,'02d_AI_Accelerator_Power'!$B$2:$B$653,A102,'02d_AI_Accelerator_Power'!$C$2:$C$653,B102,'02d_AI_Accelerator_Power'!$D$2:$D$653,C102,'02d_AI_Accelerator_Power'!$F$2:$F$653,"MTIA")/I102,0)</x:f>
        <x:v>0</x:v>
      </x:c>
      <x:c r="O102" s="6" t="n">
        <x:f>IF(I102&gt;0,SUMIFS('02d_AI_Accelerator_Power'!$J$2:$J$653,'02d_AI_Accelerator_Power'!$B$2:$B$653,A102,'02d_AI_Accelerator_Power'!$C$2:$C$653,B102,'02d_AI_Accelerator_Power'!$D$2:$D$653,C102,'02d_AI_Accelerator_Power'!$F$2:$F$653,"Other / unknown accelerator")/I102,0)</x:f>
        <x:v>0</x:v>
      </x:c>
      <x:c r="P10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02" s="3" t="inlineStr">
        <x:is>
          <x:t xml:space="preserve">csp_contract_share_x_csp_accelerator_mix</x:t>
        </x:is>
      </x:c>
      <x:c r="R102" s="3" t="inlineStr">
        <x:is>
          <x:t xml:space="preserve">Edit 02a CSP contract allocation, 02b CSP accelerator mix, or 02x accelerator catalog; 03_Calculation reads D:G from this sheet.</x:t>
        </x:is>
      </x:c>
    </x:row>
    <x:row r="103">
      <x:c r="A103" s="3" t="inlineStr">
        <x:is>
          <x:t xml:space="preserve">Bull</x:t>
        </x:is>
      </x:c>
      <x:c r="B103" s="3" t="inlineStr">
        <x:is>
          <x:t xml:space="preserve">Meta</x:t>
        </x:is>
      </x:c>
      <x:c r="C103" s="3" t="n">
        <x:v>2027</x:v>
      </x:c>
      <x:c r="D103" s="6" t="n">
        <x:f>IF(I103&gt;0,SUMIFS('02d_AI_Accelerator_Power'!$J$2:$J$653,'02d_AI_Accelerator_Power'!$B$2:$B$653,A103,'02d_AI_Accelerator_Power'!$C$2:$C$653,B103,'02d_AI_Accelerator_Power'!$D$2:$D$653,C103,'02d_AI_Accelerator_Power'!$G$2:$G$653,"h200_reference")/I103,0.09216)</x:f>
        <x:v>0.09215974</x:v>
      </x:c>
      <x:c r="E103" s="6" t="n">
        <x:f>IF(I103&gt;0,SUMIFS('02d_AI_Accelerator_Power'!$J$2:$J$653,'02d_AI_Accelerator_Power'!$B$2:$B$653,A103,'02d_AI_Accelerator_Power'!$C$2:$C$653,B103,'02d_AI_Accelerator_Power'!$D$2:$D$653,C103,'02d_AI_Accelerator_Power'!$G$2:$G$653,"b200_reference")/I103,0.90784)</x:f>
        <x:v>0.9078402600000001</x:v>
      </x:c>
      <x:c r="F103" s="6" t="n">
        <x:f>IF(I103&gt;0,SUMIFS('02d_AI_Accelerator_Power'!$J$2:$J$653,'02d_AI_Accelerator_Power'!$B$2:$B$653,A103,'02d_AI_Accelerator_Power'!$C$2:$C$653,B103,'02d_AI_Accelerator_Power'!$D$2:$D$653,C103,'02d_AI_Accelerator_Power'!$G$2:$G$653,"gb200_reference")/I103,0.0)</x:f>
        <x:v>0</x:v>
      </x:c>
      <x:c r="G103" s="6" t="n">
        <x:f>IF(I103&gt;0,SUMIFS('02d_AI_Accelerator_Power'!$J$2:$J$653,'02d_AI_Accelerator_Power'!$B$2:$B$653,A103,'02d_AI_Accelerator_Power'!$C$2:$C$653,B103,'02d_AI_Accelerator_Power'!$D$2:$D$653,C103,'02d_AI_Accelerator_Power'!$G$2:$G$653,"purpose_or_unbenchmarked")/I103,0.0)</x:f>
        <x:v>0</x:v>
      </x:c>
      <x:c r="H103" s="6" t="n">
        <x:f>SUM(D103:G103)</x:f>
        <x:v>1</x:v>
      </x:c>
      <x:c r="I103" s="28" t="n">
        <x:f>SUMIFS('02d_AI_Accelerator_Power'!$J$2:$J$653,'02d_AI_Accelerator_Power'!$B$2:$B$653,A103,'02d_AI_Accelerator_Power'!$C$2:$C$653,B103,'02d_AI_Accelerator_Power'!$D$2:$D$653,C103)</x:f>
        <x:v>1431.0572031175</x:v>
      </x:c>
      <x:c r="J103" s="6" t="n">
        <x:f>IF(I103&gt;0,SUMIFS('02d_AI_Accelerator_Power'!$J$2:$J$653,'02d_AI_Accelerator_Power'!$B$2:$B$653,A103,'02d_AI_Accelerator_Power'!$C$2:$C$653,B103,'02d_AI_Accelerator_Power'!$D$2:$D$653,C103,'02d_AI_Accelerator_Power'!$F$2:$F$653,"R200/R300 future")/I103,0)</x:f>
        <x:v>0</x:v>
      </x:c>
      <x:c r="K103" s="6" t="n">
        <x:f>IF(I103&gt;0,SUMIFS('02d_AI_Accelerator_Power'!$J$2:$J$653,'02d_AI_Accelerator_Power'!$B$2:$B$653,A103,'02d_AI_Accelerator_Power'!$C$2:$C$653,B103,'02d_AI_Accelerator_Power'!$D$2:$D$653,C103,'02d_AI_Accelerator_Power'!$F$2:$F$653,"TPU")/I103,0)</x:f>
        <x:v>0</x:v>
      </x:c>
      <x:c r="L103" s="6" t="n">
        <x:f>IF(I103&gt;0,SUMIFS('02d_AI_Accelerator_Power'!$J$2:$J$653,'02d_AI_Accelerator_Power'!$B$2:$B$653,A103,'02d_AI_Accelerator_Power'!$C$2:$C$653,B103,'02d_AI_Accelerator_Power'!$D$2:$D$653,C103,'02d_AI_Accelerator_Power'!$F$2:$F$653,"Trainium")/I103,0)</x:f>
        <x:v>0</x:v>
      </x:c>
      <x:c r="M103" s="6" t="n">
        <x:f>IF(I103&gt;0,SUMIFS('02d_AI_Accelerator_Power'!$J$2:$J$653,'02d_AI_Accelerator_Power'!$B$2:$B$653,A103,'02d_AI_Accelerator_Power'!$C$2:$C$653,B103,'02d_AI_Accelerator_Power'!$D$2:$D$653,C103,'02d_AI_Accelerator_Power'!$F$2:$F$653,"Maia")/I103,0)</x:f>
        <x:v>0</x:v>
      </x:c>
      <x:c r="N103" s="6" t="n">
        <x:f>IF(I103&gt;0,SUMIFS('02d_AI_Accelerator_Power'!$J$2:$J$653,'02d_AI_Accelerator_Power'!$B$2:$B$653,A103,'02d_AI_Accelerator_Power'!$C$2:$C$653,B103,'02d_AI_Accelerator_Power'!$D$2:$D$653,C103,'02d_AI_Accelerator_Power'!$F$2:$F$653,"MTIA")/I103,0)</x:f>
        <x:v>0</x:v>
      </x:c>
      <x:c r="O103" s="6" t="n">
        <x:f>IF(I103&gt;0,SUMIFS('02d_AI_Accelerator_Power'!$J$2:$J$653,'02d_AI_Accelerator_Power'!$B$2:$B$653,A103,'02d_AI_Accelerator_Power'!$C$2:$C$653,B103,'02d_AI_Accelerator_Power'!$D$2:$D$653,C103,'02d_AI_Accelerator_Power'!$F$2:$F$653,"Other / unknown accelerator")/I103,0)</x:f>
        <x:v>0</x:v>
      </x:c>
      <x:c r="P10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03" s="3" t="inlineStr">
        <x:is>
          <x:t xml:space="preserve">csp_contract_share_x_csp_accelerator_mix</x:t>
        </x:is>
      </x:c>
      <x:c r="R103" s="3" t="inlineStr">
        <x:is>
          <x:t xml:space="preserve">Edit 02a CSP contract allocation, 02b CSP accelerator mix, or 02x accelerator catalog; 03_Calculation reads D:G from this sheet.</x:t>
        </x:is>
      </x:c>
    </x:row>
    <x:row r="104">
      <x:c r="A104" s="3" t="inlineStr">
        <x:is>
          <x:t xml:space="preserve">Bull</x:t>
        </x:is>
      </x:c>
      <x:c r="B104" s="3" t="inlineStr">
        <x:is>
          <x:t xml:space="preserve">Meta</x:t>
        </x:is>
      </x:c>
      <x:c r="C104" s="3" t="n">
        <x:v>2028</x:v>
      </x:c>
      <x:c r="D104" s="6" t="n">
        <x:f>IF(I104&gt;0,SUMIFS('02d_AI_Accelerator_Power'!$J$2:$J$653,'02d_AI_Accelerator_Power'!$B$2:$B$653,A104,'02d_AI_Accelerator_Power'!$C$2:$C$653,B104,'02d_AI_Accelerator_Power'!$D$2:$D$653,C104,'02d_AI_Accelerator_Power'!$G$2:$G$653,"h200_reference")/I104,0.074919)</x:f>
        <x:v>0.07491904</x:v>
      </x:c>
      <x:c r="E104" s="6" t="n">
        <x:f>IF(I104&gt;0,SUMIFS('02d_AI_Accelerator_Power'!$J$2:$J$653,'02d_AI_Accelerator_Power'!$B$2:$B$653,A104,'02d_AI_Accelerator_Power'!$C$2:$C$653,B104,'02d_AI_Accelerator_Power'!$D$2:$D$653,C104,'02d_AI_Accelerator_Power'!$G$2:$G$653,"b200_reference")/I104,0.738007)</x:f>
        <x:v>0.7380069</x:v>
      </x:c>
      <x:c r="F104" s="6" t="n">
        <x:f>IF(I104&gt;0,SUMIFS('02d_AI_Accelerator_Power'!$J$2:$J$653,'02d_AI_Accelerator_Power'!$B$2:$B$653,A104,'02d_AI_Accelerator_Power'!$C$2:$C$653,B104,'02d_AI_Accelerator_Power'!$D$2:$D$653,C104,'02d_AI_Accelerator_Power'!$G$2:$G$653,"gb200_reference")/I104,0.0)</x:f>
        <x:v>0</x:v>
      </x:c>
      <x:c r="G104" s="6" t="n">
        <x:f>IF(I104&gt;0,SUMIFS('02d_AI_Accelerator_Power'!$J$2:$J$653,'02d_AI_Accelerator_Power'!$B$2:$B$653,A104,'02d_AI_Accelerator_Power'!$C$2:$C$653,B104,'02d_AI_Accelerator_Power'!$D$2:$D$653,C104,'02d_AI_Accelerator_Power'!$G$2:$G$653,"purpose_or_unbenchmarked")/I104,0.187074)</x:f>
        <x:v>0.18707406</x:v>
      </x:c>
      <x:c r="H104" s="6" t="n">
        <x:f>SUM(D104:G104)</x:f>
        <x:v>1</x:v>
      </x:c>
      <x:c r="I104" s="28" t="n">
        <x:f>SUMIFS('02d_AI_Accelerator_Power'!$J$2:$J$653,'02d_AI_Accelerator_Power'!$B$2:$B$653,A104,'02d_AI_Accelerator_Power'!$C$2:$C$653,B104,'02d_AI_Accelerator_Power'!$D$2:$D$653,C104)</x:f>
        <x:v>2228.015637152813</x:v>
      </x:c>
      <x:c r="J104" s="6" t="n">
        <x:f>IF(I104&gt;0,SUMIFS('02d_AI_Accelerator_Power'!$J$2:$J$653,'02d_AI_Accelerator_Power'!$B$2:$B$653,A104,'02d_AI_Accelerator_Power'!$C$2:$C$653,B104,'02d_AI_Accelerator_Power'!$D$2:$D$653,C104,'02d_AI_Accelerator_Power'!$F$2:$F$653,"R200/R300 future")/I104,0)</x:f>
        <x:v>0.18707406</x:v>
      </x:c>
      <x:c r="K104" s="6" t="n">
        <x:f>IF(I104&gt;0,SUMIFS('02d_AI_Accelerator_Power'!$J$2:$J$653,'02d_AI_Accelerator_Power'!$B$2:$B$653,A104,'02d_AI_Accelerator_Power'!$C$2:$C$653,B104,'02d_AI_Accelerator_Power'!$D$2:$D$653,C104,'02d_AI_Accelerator_Power'!$F$2:$F$653,"TPU")/I104,0)</x:f>
        <x:v>0</x:v>
      </x:c>
      <x:c r="L104" s="6" t="n">
        <x:f>IF(I104&gt;0,SUMIFS('02d_AI_Accelerator_Power'!$J$2:$J$653,'02d_AI_Accelerator_Power'!$B$2:$B$653,A104,'02d_AI_Accelerator_Power'!$C$2:$C$653,B104,'02d_AI_Accelerator_Power'!$D$2:$D$653,C104,'02d_AI_Accelerator_Power'!$F$2:$F$653,"Trainium")/I104,0)</x:f>
        <x:v>0</x:v>
      </x:c>
      <x:c r="M104" s="6" t="n">
        <x:f>IF(I104&gt;0,SUMIFS('02d_AI_Accelerator_Power'!$J$2:$J$653,'02d_AI_Accelerator_Power'!$B$2:$B$653,A104,'02d_AI_Accelerator_Power'!$C$2:$C$653,B104,'02d_AI_Accelerator_Power'!$D$2:$D$653,C104,'02d_AI_Accelerator_Power'!$F$2:$F$653,"Maia")/I104,0)</x:f>
        <x:v>0</x:v>
      </x:c>
      <x:c r="N104" s="6" t="n">
        <x:f>IF(I104&gt;0,SUMIFS('02d_AI_Accelerator_Power'!$J$2:$J$653,'02d_AI_Accelerator_Power'!$B$2:$B$653,A104,'02d_AI_Accelerator_Power'!$C$2:$C$653,B104,'02d_AI_Accelerator_Power'!$D$2:$D$653,C104,'02d_AI_Accelerator_Power'!$F$2:$F$653,"MTIA")/I104,0)</x:f>
        <x:v>0</x:v>
      </x:c>
      <x:c r="O104" s="6" t="n">
        <x:f>IF(I104&gt;0,SUMIFS('02d_AI_Accelerator_Power'!$J$2:$J$653,'02d_AI_Accelerator_Power'!$B$2:$B$653,A104,'02d_AI_Accelerator_Power'!$C$2:$C$653,B104,'02d_AI_Accelerator_Power'!$D$2:$D$653,C104,'02d_AI_Accelerator_Power'!$F$2:$F$653,"Other / unknown accelerator")/I104,0)</x:f>
        <x:v>0</x:v>
      </x:c>
      <x:c r="P10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04" s="3" t="inlineStr">
        <x:is>
          <x:t xml:space="preserve">csp_contract_share_x_csp_accelerator_mix</x:t>
        </x:is>
      </x:c>
      <x:c r="R104" s="3" t="inlineStr">
        <x:is>
          <x:t xml:space="preserve">Edit 02a CSP contract allocation, 02b CSP accelerator mix, or 02x accelerator catalog; 03_Calculation reads D:G from this sheet.</x:t>
        </x:is>
      </x:c>
    </x:row>
    <x:row r="105">
      <x:c r="A105" s="3" t="inlineStr">
        <x:is>
          <x:t xml:space="preserve">Bull</x:t>
        </x:is>
      </x:c>
      <x:c r="B105" s="3" t="inlineStr">
        <x:is>
          <x:t xml:space="preserve">Meta</x:t>
        </x:is>
      </x:c>
      <x:c r="C105" s="3" t="n">
        <x:v>2029</x:v>
      </x:c>
      <x:c r="D105" s="6" t="n">
        <x:f>IF(I105&gt;0,SUMIFS('02d_AI_Accelerator_Power'!$J$2:$J$653,'02d_AI_Accelerator_Power'!$B$2:$B$653,A105,'02d_AI_Accelerator_Power'!$C$2:$C$653,B105,'02d_AI_Accelerator_Power'!$D$2:$D$653,C105,'02d_AI_Accelerator_Power'!$G$2:$G$653,"h200_reference")/I105,0.074919)</x:f>
        <x:v>0.07491903999999999</x:v>
      </x:c>
      <x:c r="E105" s="6" t="n">
        <x:f>IF(I105&gt;0,SUMIFS('02d_AI_Accelerator_Power'!$J$2:$J$653,'02d_AI_Accelerator_Power'!$B$2:$B$653,A105,'02d_AI_Accelerator_Power'!$C$2:$C$653,B105,'02d_AI_Accelerator_Power'!$D$2:$D$653,C105,'02d_AI_Accelerator_Power'!$G$2:$G$653,"b200_reference")/I105,0.738007)</x:f>
        <x:v>0.7380068999999999</x:v>
      </x:c>
      <x:c r="F105" s="6" t="n">
        <x:f>IF(I105&gt;0,SUMIFS('02d_AI_Accelerator_Power'!$J$2:$J$653,'02d_AI_Accelerator_Power'!$B$2:$B$653,A105,'02d_AI_Accelerator_Power'!$C$2:$C$653,B105,'02d_AI_Accelerator_Power'!$D$2:$D$653,C105,'02d_AI_Accelerator_Power'!$G$2:$G$653,"gb200_reference")/I105,0.0)</x:f>
        <x:v>0</x:v>
      </x:c>
      <x:c r="G105" s="6" t="n">
        <x:f>IF(I105&gt;0,SUMIFS('02d_AI_Accelerator_Power'!$J$2:$J$653,'02d_AI_Accelerator_Power'!$B$2:$B$653,A105,'02d_AI_Accelerator_Power'!$C$2:$C$653,B105,'02d_AI_Accelerator_Power'!$D$2:$D$653,C105,'02d_AI_Accelerator_Power'!$G$2:$G$653,"purpose_or_unbenchmarked")/I105,0.187074)</x:f>
        <x:v>0.18707405999999996</x:v>
      </x:c>
      <x:c r="H105" s="6" t="n">
        <x:f>SUM(D105:G105)</x:f>
        <x:v>0.9999999999999999</x:v>
      </x:c>
      <x:c r="I105" s="28" t="n">
        <x:f>SUMIFS('02d_AI_Accelerator_Power'!$J$2:$J$653,'02d_AI_Accelerator_Power'!$B$2:$B$653,A105,'02d_AI_Accelerator_Power'!$C$2:$C$653,B105,'02d_AI_Accelerator_Power'!$D$2:$D$653,C105)</x:f>
        <x:v>3169.483936917375</x:v>
      </x:c>
      <x:c r="J105" s="6" t="n">
        <x:f>IF(I105&gt;0,SUMIFS('02d_AI_Accelerator_Power'!$J$2:$J$653,'02d_AI_Accelerator_Power'!$B$2:$B$653,A105,'02d_AI_Accelerator_Power'!$C$2:$C$653,B105,'02d_AI_Accelerator_Power'!$D$2:$D$653,C105,'02d_AI_Accelerator_Power'!$F$2:$F$653,"R200/R300 future")/I105,0)</x:f>
        <x:v>0.18707405999999996</x:v>
      </x:c>
      <x:c r="K105" s="6" t="n">
        <x:f>IF(I105&gt;0,SUMIFS('02d_AI_Accelerator_Power'!$J$2:$J$653,'02d_AI_Accelerator_Power'!$B$2:$B$653,A105,'02d_AI_Accelerator_Power'!$C$2:$C$653,B105,'02d_AI_Accelerator_Power'!$D$2:$D$653,C105,'02d_AI_Accelerator_Power'!$F$2:$F$653,"TPU")/I105,0)</x:f>
        <x:v>0</x:v>
      </x:c>
      <x:c r="L105" s="6" t="n">
        <x:f>IF(I105&gt;0,SUMIFS('02d_AI_Accelerator_Power'!$J$2:$J$653,'02d_AI_Accelerator_Power'!$B$2:$B$653,A105,'02d_AI_Accelerator_Power'!$C$2:$C$653,B105,'02d_AI_Accelerator_Power'!$D$2:$D$653,C105,'02d_AI_Accelerator_Power'!$F$2:$F$653,"Trainium")/I105,0)</x:f>
        <x:v>0</x:v>
      </x:c>
      <x:c r="M105" s="6" t="n">
        <x:f>IF(I105&gt;0,SUMIFS('02d_AI_Accelerator_Power'!$J$2:$J$653,'02d_AI_Accelerator_Power'!$B$2:$B$653,A105,'02d_AI_Accelerator_Power'!$C$2:$C$653,B105,'02d_AI_Accelerator_Power'!$D$2:$D$653,C105,'02d_AI_Accelerator_Power'!$F$2:$F$653,"Maia")/I105,0)</x:f>
        <x:v>0</x:v>
      </x:c>
      <x:c r="N105" s="6" t="n">
        <x:f>IF(I105&gt;0,SUMIFS('02d_AI_Accelerator_Power'!$J$2:$J$653,'02d_AI_Accelerator_Power'!$B$2:$B$653,A105,'02d_AI_Accelerator_Power'!$C$2:$C$653,B105,'02d_AI_Accelerator_Power'!$D$2:$D$653,C105,'02d_AI_Accelerator_Power'!$F$2:$F$653,"MTIA")/I105,0)</x:f>
        <x:v>0</x:v>
      </x:c>
      <x:c r="O105" s="6" t="n">
        <x:f>IF(I105&gt;0,SUMIFS('02d_AI_Accelerator_Power'!$J$2:$J$653,'02d_AI_Accelerator_Power'!$B$2:$B$653,A105,'02d_AI_Accelerator_Power'!$C$2:$C$653,B105,'02d_AI_Accelerator_Power'!$D$2:$D$653,C105,'02d_AI_Accelerator_Power'!$F$2:$F$653,"Other / unknown accelerator")/I105,0)</x:f>
        <x:v>0</x:v>
      </x:c>
      <x:c r="P10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05" s="3" t="inlineStr">
        <x:is>
          <x:t xml:space="preserve">csp_contract_share_x_csp_accelerator_mix</x:t>
        </x:is>
      </x:c>
      <x:c r="R105" s="3" t="inlineStr">
        <x:is>
          <x:t xml:space="preserve">Edit 02a CSP contract allocation, 02b CSP accelerator mix, or 02x accelerator catalog; 03_Calculation reads D:G from this sheet.</x:t>
        </x:is>
      </x:c>
    </x:row>
    <x:row r="106">
      <x:c r="A106" s="3" t="inlineStr">
        <x:is>
          <x:t xml:space="preserve">Bull</x:t>
        </x:is>
      </x:c>
      <x:c r="B106" s="3" t="inlineStr">
        <x:is>
          <x:t xml:space="preserve">Meta</x:t>
        </x:is>
      </x:c>
      <x:c r="C106" s="3" t="n">
        <x:v>2030</x:v>
      </x:c>
      <x:c r="D106" s="6" t="n">
        <x:f>IF(I106&gt;0,SUMIFS('02d_AI_Accelerator_Power'!$J$2:$J$653,'02d_AI_Accelerator_Power'!$B$2:$B$653,A106,'02d_AI_Accelerator_Power'!$C$2:$C$653,B106,'02d_AI_Accelerator_Power'!$D$2:$D$653,C106,'02d_AI_Accelerator_Power'!$G$2:$G$653,"h200_reference")/I106,0.074919)</x:f>
        <x:v>0.07491904</x:v>
      </x:c>
      <x:c r="E106" s="6" t="n">
        <x:f>IF(I106&gt;0,SUMIFS('02d_AI_Accelerator_Power'!$J$2:$J$653,'02d_AI_Accelerator_Power'!$B$2:$B$653,A106,'02d_AI_Accelerator_Power'!$C$2:$C$653,B106,'02d_AI_Accelerator_Power'!$D$2:$D$653,C106,'02d_AI_Accelerator_Power'!$G$2:$G$653,"b200_reference")/I106,0.738007)</x:f>
        <x:v>0.7380069</x:v>
      </x:c>
      <x:c r="F106" s="6" t="n">
        <x:f>IF(I106&gt;0,SUMIFS('02d_AI_Accelerator_Power'!$J$2:$J$653,'02d_AI_Accelerator_Power'!$B$2:$B$653,A106,'02d_AI_Accelerator_Power'!$C$2:$C$653,B106,'02d_AI_Accelerator_Power'!$D$2:$D$653,C106,'02d_AI_Accelerator_Power'!$G$2:$G$653,"gb200_reference")/I106,0.0)</x:f>
        <x:v>0</x:v>
      </x:c>
      <x:c r="G106" s="6" t="n">
        <x:f>IF(I106&gt;0,SUMIFS('02d_AI_Accelerator_Power'!$J$2:$J$653,'02d_AI_Accelerator_Power'!$B$2:$B$653,A106,'02d_AI_Accelerator_Power'!$C$2:$C$653,B106,'02d_AI_Accelerator_Power'!$D$2:$D$653,C106,'02d_AI_Accelerator_Power'!$G$2:$G$653,"purpose_or_unbenchmarked")/I106,0.187074)</x:f>
        <x:v>0.18707406</x:v>
      </x:c>
      <x:c r="H106" s="6" t="n">
        <x:f>SUM(D106:G106)</x:f>
        <x:v>1</x:v>
      </x:c>
      <x:c r="I106" s="28" t="n">
        <x:f>SUMIFS('02d_AI_Accelerator_Power'!$J$2:$J$653,'02d_AI_Accelerator_Power'!$B$2:$B$653,A106,'02d_AI_Accelerator_Power'!$C$2:$C$653,B106,'02d_AI_Accelerator_Power'!$D$2:$D$653,C106)</x:f>
        <x:v>4267.2340187049995</x:v>
      </x:c>
      <x:c r="J106" s="6" t="n">
        <x:f>IF(I106&gt;0,SUMIFS('02d_AI_Accelerator_Power'!$J$2:$J$653,'02d_AI_Accelerator_Power'!$B$2:$B$653,A106,'02d_AI_Accelerator_Power'!$C$2:$C$653,B106,'02d_AI_Accelerator_Power'!$D$2:$D$653,C106,'02d_AI_Accelerator_Power'!$F$2:$F$653,"R200/R300 future")/I106,0)</x:f>
        <x:v>0.18707406</x:v>
      </x:c>
      <x:c r="K106" s="6" t="n">
        <x:f>IF(I106&gt;0,SUMIFS('02d_AI_Accelerator_Power'!$J$2:$J$653,'02d_AI_Accelerator_Power'!$B$2:$B$653,A106,'02d_AI_Accelerator_Power'!$C$2:$C$653,B106,'02d_AI_Accelerator_Power'!$D$2:$D$653,C106,'02d_AI_Accelerator_Power'!$F$2:$F$653,"TPU")/I106,0)</x:f>
        <x:v>0</x:v>
      </x:c>
      <x:c r="L106" s="6" t="n">
        <x:f>IF(I106&gt;0,SUMIFS('02d_AI_Accelerator_Power'!$J$2:$J$653,'02d_AI_Accelerator_Power'!$B$2:$B$653,A106,'02d_AI_Accelerator_Power'!$C$2:$C$653,B106,'02d_AI_Accelerator_Power'!$D$2:$D$653,C106,'02d_AI_Accelerator_Power'!$F$2:$F$653,"Trainium")/I106,0)</x:f>
        <x:v>0</x:v>
      </x:c>
      <x:c r="M106" s="6" t="n">
        <x:f>IF(I106&gt;0,SUMIFS('02d_AI_Accelerator_Power'!$J$2:$J$653,'02d_AI_Accelerator_Power'!$B$2:$B$653,A106,'02d_AI_Accelerator_Power'!$C$2:$C$653,B106,'02d_AI_Accelerator_Power'!$D$2:$D$653,C106,'02d_AI_Accelerator_Power'!$F$2:$F$653,"Maia")/I106,0)</x:f>
        <x:v>0</x:v>
      </x:c>
      <x:c r="N106" s="6" t="n">
        <x:f>IF(I106&gt;0,SUMIFS('02d_AI_Accelerator_Power'!$J$2:$J$653,'02d_AI_Accelerator_Power'!$B$2:$B$653,A106,'02d_AI_Accelerator_Power'!$C$2:$C$653,B106,'02d_AI_Accelerator_Power'!$D$2:$D$653,C106,'02d_AI_Accelerator_Power'!$F$2:$F$653,"MTIA")/I106,0)</x:f>
        <x:v>0</x:v>
      </x:c>
      <x:c r="O106" s="6" t="n">
        <x:f>IF(I106&gt;0,SUMIFS('02d_AI_Accelerator_Power'!$J$2:$J$653,'02d_AI_Accelerator_Power'!$B$2:$B$653,A106,'02d_AI_Accelerator_Power'!$C$2:$C$653,B106,'02d_AI_Accelerator_Power'!$D$2:$D$653,C106,'02d_AI_Accelerator_Power'!$F$2:$F$653,"Other / unknown accelerator")/I106,0)</x:f>
        <x:v>0</x:v>
      </x:c>
      <x:c r="P10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06" s="3" t="inlineStr">
        <x:is>
          <x:t xml:space="preserve">csp_contract_share_x_csp_accelerator_mix</x:t>
        </x:is>
      </x:c>
      <x:c r="R106" s="3" t="inlineStr">
        <x:is>
          <x:t xml:space="preserve">Edit 02a CSP contract allocation, 02b CSP accelerator mix, or 02x accelerator catalog; 03_Calculation reads D:G from this sheet.</x:t>
        </x:is>
      </x:c>
    </x:row>
    <x:row r="107">
      <x:c r="A107" s="3" t="inlineStr">
        <x:is>
          <x:t xml:space="preserve">Bull</x:t>
        </x:is>
      </x:c>
      <x:c r="B107" s="3" t="inlineStr">
        <x:is>
          <x:t xml:space="preserve">xAI</x:t>
        </x:is>
      </x:c>
      <x:c r="C107" s="3" t="n">
        <x:v>2026</x:v>
      </x:c>
      <x:c r="D107" s="6" t="n">
        <x:f>IF(I107&gt;0,SUMIFS('02d_AI_Accelerator_Power'!$J$2:$J$653,'02d_AI_Accelerator_Power'!$B$2:$B$653,A107,'02d_AI_Accelerator_Power'!$C$2:$C$653,B107,'02d_AI_Accelerator_Power'!$D$2:$D$653,C107,'02d_AI_Accelerator_Power'!$G$2:$G$653,"h200_reference")/I107,0.294118)</x:f>
        <x:v>0.29411765</x:v>
      </x:c>
      <x:c r="E107" s="6" t="n">
        <x:f>IF(I107&gt;0,SUMIFS('02d_AI_Accelerator_Power'!$J$2:$J$653,'02d_AI_Accelerator_Power'!$B$2:$B$653,A107,'02d_AI_Accelerator_Power'!$C$2:$C$653,B107,'02d_AI_Accelerator_Power'!$D$2:$D$653,C107,'02d_AI_Accelerator_Power'!$G$2:$G$653,"b200_reference")/I107,0.705882)</x:f>
        <x:v>0.70588235</x:v>
      </x:c>
      <x:c r="F107" s="6" t="n">
        <x:f>IF(I107&gt;0,SUMIFS('02d_AI_Accelerator_Power'!$J$2:$J$653,'02d_AI_Accelerator_Power'!$B$2:$B$653,A107,'02d_AI_Accelerator_Power'!$C$2:$C$653,B107,'02d_AI_Accelerator_Power'!$D$2:$D$653,C107,'02d_AI_Accelerator_Power'!$G$2:$G$653,"gb200_reference")/I107,0.0)</x:f>
        <x:v>0</x:v>
      </x:c>
      <x:c r="G107" s="6" t="n">
        <x:f>IF(I107&gt;0,SUMIFS('02d_AI_Accelerator_Power'!$J$2:$J$653,'02d_AI_Accelerator_Power'!$B$2:$B$653,A107,'02d_AI_Accelerator_Power'!$C$2:$C$653,B107,'02d_AI_Accelerator_Power'!$D$2:$D$653,C107,'02d_AI_Accelerator_Power'!$G$2:$G$653,"purpose_or_unbenchmarked")/I107,0.0)</x:f>
        <x:v>0</x:v>
      </x:c>
      <x:c r="H107" s="6" t="n">
        <x:f>SUM(D107:G107)</x:f>
        <x:v>1</x:v>
      </x:c>
      <x:c r="I107" s="28" t="n">
        <x:f>SUMIFS('02d_AI_Accelerator_Power'!$J$2:$J$653,'02d_AI_Accelerator_Power'!$B$2:$B$653,A107,'02d_AI_Accelerator_Power'!$C$2:$C$653,B107,'02d_AI_Accelerator_Power'!$D$2:$D$653,C107)</x:f>
        <x:v>127.84836065573768</x:v>
      </x:c>
      <x:c r="J107" s="6" t="n">
        <x:f>IF(I107&gt;0,SUMIFS('02d_AI_Accelerator_Power'!$J$2:$J$653,'02d_AI_Accelerator_Power'!$B$2:$B$653,A107,'02d_AI_Accelerator_Power'!$C$2:$C$653,B107,'02d_AI_Accelerator_Power'!$D$2:$D$653,C107,'02d_AI_Accelerator_Power'!$F$2:$F$653,"R200/R300 future")/I107,0)</x:f>
        <x:v>0</x:v>
      </x:c>
      <x:c r="K107" s="6" t="n">
        <x:f>IF(I107&gt;0,SUMIFS('02d_AI_Accelerator_Power'!$J$2:$J$653,'02d_AI_Accelerator_Power'!$B$2:$B$653,A107,'02d_AI_Accelerator_Power'!$C$2:$C$653,B107,'02d_AI_Accelerator_Power'!$D$2:$D$653,C107,'02d_AI_Accelerator_Power'!$F$2:$F$653,"TPU")/I107,0)</x:f>
        <x:v>0</x:v>
      </x:c>
      <x:c r="L107" s="6" t="n">
        <x:f>IF(I107&gt;0,SUMIFS('02d_AI_Accelerator_Power'!$J$2:$J$653,'02d_AI_Accelerator_Power'!$B$2:$B$653,A107,'02d_AI_Accelerator_Power'!$C$2:$C$653,B107,'02d_AI_Accelerator_Power'!$D$2:$D$653,C107,'02d_AI_Accelerator_Power'!$F$2:$F$653,"Trainium")/I107,0)</x:f>
        <x:v>0</x:v>
      </x:c>
      <x:c r="M107" s="6" t="n">
        <x:f>IF(I107&gt;0,SUMIFS('02d_AI_Accelerator_Power'!$J$2:$J$653,'02d_AI_Accelerator_Power'!$B$2:$B$653,A107,'02d_AI_Accelerator_Power'!$C$2:$C$653,B107,'02d_AI_Accelerator_Power'!$D$2:$D$653,C107,'02d_AI_Accelerator_Power'!$F$2:$F$653,"Maia")/I107,0)</x:f>
        <x:v>0</x:v>
      </x:c>
      <x:c r="N107" s="6" t="n">
        <x:f>IF(I107&gt;0,SUMIFS('02d_AI_Accelerator_Power'!$J$2:$J$653,'02d_AI_Accelerator_Power'!$B$2:$B$653,A107,'02d_AI_Accelerator_Power'!$C$2:$C$653,B107,'02d_AI_Accelerator_Power'!$D$2:$D$653,C107,'02d_AI_Accelerator_Power'!$F$2:$F$653,"MTIA")/I107,0)</x:f>
        <x:v>0</x:v>
      </x:c>
      <x:c r="O107" s="6" t="n">
        <x:f>IF(I107&gt;0,SUMIFS('02d_AI_Accelerator_Power'!$J$2:$J$653,'02d_AI_Accelerator_Power'!$B$2:$B$653,A107,'02d_AI_Accelerator_Power'!$C$2:$C$653,B107,'02d_AI_Accelerator_Power'!$D$2:$D$653,C107,'02d_AI_Accelerator_Power'!$F$2:$F$653,"Other / unknown accelerator")/I107,0)</x:f>
        <x:v>0</x:v>
      </x:c>
      <x:c r="P10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07" s="3" t="inlineStr">
        <x:is>
          <x:t xml:space="preserve">csp_contract_share_x_csp_accelerator_mix</x:t>
        </x:is>
      </x:c>
      <x:c r="R107" s="3" t="inlineStr">
        <x:is>
          <x:t xml:space="preserve">Edit 02a CSP contract allocation, 02b CSP accelerator mix, or 02x accelerator catalog; 03_Calculation reads D:G from this sheet.</x:t>
        </x:is>
      </x:c>
    </x:row>
    <x:row r="108">
      <x:c r="A108" s="3" t="inlineStr">
        <x:is>
          <x:t xml:space="preserve">Bull</x:t>
        </x:is>
      </x:c>
      <x:c r="B108" s="3" t="inlineStr">
        <x:is>
          <x:t xml:space="preserve">xAI</x:t>
        </x:is>
      </x:c>
      <x:c r="C108" s="3" t="n">
        <x:v>2027</x:v>
      </x:c>
      <x:c r="D108" s="6" t="n">
        <x:f>IF(I108&gt;0,SUMIFS('02d_AI_Accelerator_Power'!$J$2:$J$653,'02d_AI_Accelerator_Power'!$B$2:$B$653,A108,'02d_AI_Accelerator_Power'!$C$2:$C$653,B108,'02d_AI_Accelerator_Power'!$D$2:$D$653,C108,'02d_AI_Accelerator_Power'!$G$2:$G$653,"h200_reference")/I108,0.294118)</x:f>
        <x:v>0.29411765</x:v>
      </x:c>
      <x:c r="E108" s="6" t="n">
        <x:f>IF(I108&gt;0,SUMIFS('02d_AI_Accelerator_Power'!$J$2:$J$653,'02d_AI_Accelerator_Power'!$B$2:$B$653,A108,'02d_AI_Accelerator_Power'!$C$2:$C$653,B108,'02d_AI_Accelerator_Power'!$D$2:$D$653,C108,'02d_AI_Accelerator_Power'!$G$2:$G$653,"b200_reference")/I108,0.705882)</x:f>
        <x:v>0.70588235</x:v>
      </x:c>
      <x:c r="F108" s="6" t="n">
        <x:f>IF(I108&gt;0,SUMIFS('02d_AI_Accelerator_Power'!$J$2:$J$653,'02d_AI_Accelerator_Power'!$B$2:$B$653,A108,'02d_AI_Accelerator_Power'!$C$2:$C$653,B108,'02d_AI_Accelerator_Power'!$D$2:$D$653,C108,'02d_AI_Accelerator_Power'!$G$2:$G$653,"gb200_reference")/I108,0.0)</x:f>
        <x:v>0</x:v>
      </x:c>
      <x:c r="G108" s="6" t="n">
        <x:f>IF(I108&gt;0,SUMIFS('02d_AI_Accelerator_Power'!$J$2:$J$653,'02d_AI_Accelerator_Power'!$B$2:$B$653,A108,'02d_AI_Accelerator_Power'!$C$2:$C$653,B108,'02d_AI_Accelerator_Power'!$D$2:$D$653,C108,'02d_AI_Accelerator_Power'!$G$2:$G$653,"purpose_or_unbenchmarked")/I108,0.0)</x:f>
        <x:v>0</x:v>
      </x:c>
      <x:c r="H108" s="6" t="n">
        <x:f>SUM(D108:G108)</x:f>
        <x:v>1</x:v>
      </x:c>
      <x:c r="I108" s="28" t="n">
        <x:f>SUMIFS('02d_AI_Accelerator_Power'!$J$2:$J$653,'02d_AI_Accelerator_Power'!$B$2:$B$653,A108,'02d_AI_Accelerator_Power'!$C$2:$C$653,B108,'02d_AI_Accelerator_Power'!$D$2:$D$653,C108)</x:f>
        <x:v>381.64303477254094</x:v>
      </x:c>
      <x:c r="J108" s="6" t="n">
        <x:f>IF(I108&gt;0,SUMIFS('02d_AI_Accelerator_Power'!$J$2:$J$653,'02d_AI_Accelerator_Power'!$B$2:$B$653,A108,'02d_AI_Accelerator_Power'!$C$2:$C$653,B108,'02d_AI_Accelerator_Power'!$D$2:$D$653,C108,'02d_AI_Accelerator_Power'!$F$2:$F$653,"R200/R300 future")/I108,0)</x:f>
        <x:v>0</x:v>
      </x:c>
      <x:c r="K108" s="6" t="n">
        <x:f>IF(I108&gt;0,SUMIFS('02d_AI_Accelerator_Power'!$J$2:$J$653,'02d_AI_Accelerator_Power'!$B$2:$B$653,A108,'02d_AI_Accelerator_Power'!$C$2:$C$653,B108,'02d_AI_Accelerator_Power'!$D$2:$D$653,C108,'02d_AI_Accelerator_Power'!$F$2:$F$653,"TPU")/I108,0)</x:f>
        <x:v>0</x:v>
      </x:c>
      <x:c r="L108" s="6" t="n">
        <x:f>IF(I108&gt;0,SUMIFS('02d_AI_Accelerator_Power'!$J$2:$J$653,'02d_AI_Accelerator_Power'!$B$2:$B$653,A108,'02d_AI_Accelerator_Power'!$C$2:$C$653,B108,'02d_AI_Accelerator_Power'!$D$2:$D$653,C108,'02d_AI_Accelerator_Power'!$F$2:$F$653,"Trainium")/I108,0)</x:f>
        <x:v>0</x:v>
      </x:c>
      <x:c r="M108" s="6" t="n">
        <x:f>IF(I108&gt;0,SUMIFS('02d_AI_Accelerator_Power'!$J$2:$J$653,'02d_AI_Accelerator_Power'!$B$2:$B$653,A108,'02d_AI_Accelerator_Power'!$C$2:$C$653,B108,'02d_AI_Accelerator_Power'!$D$2:$D$653,C108,'02d_AI_Accelerator_Power'!$F$2:$F$653,"Maia")/I108,0)</x:f>
        <x:v>0</x:v>
      </x:c>
      <x:c r="N108" s="6" t="n">
        <x:f>IF(I108&gt;0,SUMIFS('02d_AI_Accelerator_Power'!$J$2:$J$653,'02d_AI_Accelerator_Power'!$B$2:$B$653,A108,'02d_AI_Accelerator_Power'!$C$2:$C$653,B108,'02d_AI_Accelerator_Power'!$D$2:$D$653,C108,'02d_AI_Accelerator_Power'!$F$2:$F$653,"MTIA")/I108,0)</x:f>
        <x:v>0</x:v>
      </x:c>
      <x:c r="O108" s="6" t="n">
        <x:f>IF(I108&gt;0,SUMIFS('02d_AI_Accelerator_Power'!$J$2:$J$653,'02d_AI_Accelerator_Power'!$B$2:$B$653,A108,'02d_AI_Accelerator_Power'!$C$2:$C$653,B108,'02d_AI_Accelerator_Power'!$D$2:$D$653,C108,'02d_AI_Accelerator_Power'!$F$2:$F$653,"Other / unknown accelerator")/I108,0)</x:f>
        <x:v>0</x:v>
      </x:c>
      <x:c r="P10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08" s="3" t="inlineStr">
        <x:is>
          <x:t xml:space="preserve">csp_contract_share_x_csp_accelerator_mix</x:t>
        </x:is>
      </x:c>
      <x:c r="R108" s="3" t="inlineStr">
        <x:is>
          <x:t xml:space="preserve">Edit 02a CSP contract allocation, 02b CSP accelerator mix, or 02x accelerator catalog; 03_Calculation reads D:G from this sheet.</x:t>
        </x:is>
      </x:c>
    </x:row>
    <x:row r="109">
      <x:c r="A109" s="3" t="inlineStr">
        <x:is>
          <x:t xml:space="preserve">Bull</x:t>
        </x:is>
      </x:c>
      <x:c r="B109" s="3" t="inlineStr">
        <x:is>
          <x:t xml:space="preserve">xAI</x:t>
        </x:is>
      </x:c>
      <x:c r="C109" s="3" t="n">
        <x:v>2028</x:v>
      </x:c>
      <x:c r="D109" s="6" t="n">
        <x:f>IF(I109&gt;0,SUMIFS('02d_AI_Accelerator_Power'!$J$2:$J$653,'02d_AI_Accelerator_Power'!$B$2:$B$653,A109,'02d_AI_Accelerator_Power'!$C$2:$C$653,B109,'02d_AI_Accelerator_Power'!$D$2:$D$653,C109,'02d_AI_Accelerator_Power'!$G$2:$G$653,"h200_reference")/I109,0.294118)</x:f>
        <x:v>0.29411765</x:v>
      </x:c>
      <x:c r="E109" s="6" t="n">
        <x:f>IF(I109&gt;0,SUMIFS('02d_AI_Accelerator_Power'!$J$2:$J$653,'02d_AI_Accelerator_Power'!$B$2:$B$653,A109,'02d_AI_Accelerator_Power'!$C$2:$C$653,B109,'02d_AI_Accelerator_Power'!$D$2:$D$653,C109,'02d_AI_Accelerator_Power'!$G$2:$G$653,"b200_reference")/I109,0.705882)</x:f>
        <x:v>0.70588235</x:v>
      </x:c>
      <x:c r="F109" s="6" t="n">
        <x:f>IF(I109&gt;0,SUMIFS('02d_AI_Accelerator_Power'!$J$2:$J$653,'02d_AI_Accelerator_Power'!$B$2:$B$653,A109,'02d_AI_Accelerator_Power'!$C$2:$C$653,B109,'02d_AI_Accelerator_Power'!$D$2:$D$653,C109,'02d_AI_Accelerator_Power'!$G$2:$G$653,"gb200_reference")/I109,0.0)</x:f>
        <x:v>0</x:v>
      </x:c>
      <x:c r="G109" s="6" t="n">
        <x:f>IF(I109&gt;0,SUMIFS('02d_AI_Accelerator_Power'!$J$2:$J$653,'02d_AI_Accelerator_Power'!$B$2:$B$653,A109,'02d_AI_Accelerator_Power'!$C$2:$C$653,B109,'02d_AI_Accelerator_Power'!$D$2:$D$653,C109,'02d_AI_Accelerator_Power'!$G$2:$G$653,"purpose_or_unbenchmarked")/I109,0.0)</x:f>
        <x:v>0</x:v>
      </x:c>
      <x:c r="H109" s="6" t="n">
        <x:f>SUM(D109:G109)</x:f>
        <x:v>1</x:v>
      </x:c>
      <x:c r="I109" s="28" t="n">
        <x:f>SUMIFS('02d_AI_Accelerator_Power'!$J$2:$J$653,'02d_AI_Accelerator_Power'!$B$2:$B$653,A109,'02d_AI_Accelerator_Power'!$C$2:$C$653,B109,'02d_AI_Accelerator_Power'!$D$2:$D$653,C109)</x:f>
        <x:v>708.5377049180328</x:v>
      </x:c>
      <x:c r="J109" s="6" t="n">
        <x:f>IF(I109&gt;0,SUMIFS('02d_AI_Accelerator_Power'!$J$2:$J$653,'02d_AI_Accelerator_Power'!$B$2:$B$653,A109,'02d_AI_Accelerator_Power'!$C$2:$C$653,B109,'02d_AI_Accelerator_Power'!$D$2:$D$653,C109,'02d_AI_Accelerator_Power'!$F$2:$F$653,"R200/R300 future")/I109,0)</x:f>
        <x:v>0</x:v>
      </x:c>
      <x:c r="K109" s="6" t="n">
        <x:f>IF(I109&gt;0,SUMIFS('02d_AI_Accelerator_Power'!$J$2:$J$653,'02d_AI_Accelerator_Power'!$B$2:$B$653,A109,'02d_AI_Accelerator_Power'!$C$2:$C$653,B109,'02d_AI_Accelerator_Power'!$D$2:$D$653,C109,'02d_AI_Accelerator_Power'!$F$2:$F$653,"TPU")/I109,0)</x:f>
        <x:v>0</x:v>
      </x:c>
      <x:c r="L109" s="6" t="n">
        <x:f>IF(I109&gt;0,SUMIFS('02d_AI_Accelerator_Power'!$J$2:$J$653,'02d_AI_Accelerator_Power'!$B$2:$B$653,A109,'02d_AI_Accelerator_Power'!$C$2:$C$653,B109,'02d_AI_Accelerator_Power'!$D$2:$D$653,C109,'02d_AI_Accelerator_Power'!$F$2:$F$653,"Trainium")/I109,0)</x:f>
        <x:v>0</x:v>
      </x:c>
      <x:c r="M109" s="6" t="n">
        <x:f>IF(I109&gt;0,SUMIFS('02d_AI_Accelerator_Power'!$J$2:$J$653,'02d_AI_Accelerator_Power'!$B$2:$B$653,A109,'02d_AI_Accelerator_Power'!$C$2:$C$653,B109,'02d_AI_Accelerator_Power'!$D$2:$D$653,C109,'02d_AI_Accelerator_Power'!$F$2:$F$653,"Maia")/I109,0)</x:f>
        <x:v>0</x:v>
      </x:c>
      <x:c r="N109" s="6" t="n">
        <x:f>IF(I109&gt;0,SUMIFS('02d_AI_Accelerator_Power'!$J$2:$J$653,'02d_AI_Accelerator_Power'!$B$2:$B$653,A109,'02d_AI_Accelerator_Power'!$C$2:$C$653,B109,'02d_AI_Accelerator_Power'!$D$2:$D$653,C109,'02d_AI_Accelerator_Power'!$F$2:$F$653,"MTIA")/I109,0)</x:f>
        <x:v>0</x:v>
      </x:c>
      <x:c r="O109" s="6" t="n">
        <x:f>IF(I109&gt;0,SUMIFS('02d_AI_Accelerator_Power'!$J$2:$J$653,'02d_AI_Accelerator_Power'!$B$2:$B$653,A109,'02d_AI_Accelerator_Power'!$C$2:$C$653,B109,'02d_AI_Accelerator_Power'!$D$2:$D$653,C109,'02d_AI_Accelerator_Power'!$F$2:$F$653,"Other / unknown accelerator")/I109,0)</x:f>
        <x:v>0</x:v>
      </x:c>
      <x:c r="P10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09" s="3" t="inlineStr">
        <x:is>
          <x:t xml:space="preserve">csp_contract_share_x_csp_accelerator_mix</x:t>
        </x:is>
      </x:c>
      <x:c r="R109" s="3" t="inlineStr">
        <x:is>
          <x:t xml:space="preserve">Edit 02a CSP contract allocation, 02b CSP accelerator mix, or 02x accelerator catalog; 03_Calculation reads D:G from this sheet.</x:t>
        </x:is>
      </x:c>
    </x:row>
    <x:row r="110">
      <x:c r="A110" s="3" t="inlineStr">
        <x:is>
          <x:t xml:space="preserve">Bull</x:t>
        </x:is>
      </x:c>
      <x:c r="B110" s="3" t="inlineStr">
        <x:is>
          <x:t xml:space="preserve">xAI</x:t>
        </x:is>
      </x:c>
      <x:c r="C110" s="3" t="n">
        <x:v>2029</x:v>
      </x:c>
      <x:c r="D110" s="6" t="n">
        <x:f>IF(I110&gt;0,SUMIFS('02d_AI_Accelerator_Power'!$J$2:$J$653,'02d_AI_Accelerator_Power'!$B$2:$B$653,A110,'02d_AI_Accelerator_Power'!$C$2:$C$653,B110,'02d_AI_Accelerator_Power'!$D$2:$D$653,C110,'02d_AI_Accelerator_Power'!$G$2:$G$653,"h200_reference")/I110,0.294118)</x:f>
        <x:v>0.29411765</x:v>
      </x:c>
      <x:c r="E110" s="6" t="n">
        <x:f>IF(I110&gt;0,SUMIFS('02d_AI_Accelerator_Power'!$J$2:$J$653,'02d_AI_Accelerator_Power'!$B$2:$B$653,A110,'02d_AI_Accelerator_Power'!$C$2:$C$653,B110,'02d_AI_Accelerator_Power'!$D$2:$D$653,C110,'02d_AI_Accelerator_Power'!$G$2:$G$653,"b200_reference")/I110,0.705882)</x:f>
        <x:v>0.70588235</x:v>
      </x:c>
      <x:c r="F110" s="6" t="n">
        <x:f>IF(I110&gt;0,SUMIFS('02d_AI_Accelerator_Power'!$J$2:$J$653,'02d_AI_Accelerator_Power'!$B$2:$B$653,A110,'02d_AI_Accelerator_Power'!$C$2:$C$653,B110,'02d_AI_Accelerator_Power'!$D$2:$D$653,C110,'02d_AI_Accelerator_Power'!$G$2:$G$653,"gb200_reference")/I110,0.0)</x:f>
        <x:v>0</x:v>
      </x:c>
      <x:c r="G110" s="6" t="n">
        <x:f>IF(I110&gt;0,SUMIFS('02d_AI_Accelerator_Power'!$J$2:$J$653,'02d_AI_Accelerator_Power'!$B$2:$B$653,A110,'02d_AI_Accelerator_Power'!$C$2:$C$653,B110,'02d_AI_Accelerator_Power'!$D$2:$D$653,C110,'02d_AI_Accelerator_Power'!$G$2:$G$653,"purpose_or_unbenchmarked")/I110,0.0)</x:f>
        <x:v>0</x:v>
      </x:c>
      <x:c r="H110" s="6" t="n">
        <x:f>SUM(D110:G110)</x:f>
        <x:v>1</x:v>
      </x:c>
      <x:c r="I110" s="28" t="n">
        <x:f>SUMIFS('02d_AI_Accelerator_Power'!$J$2:$J$653,'02d_AI_Accelerator_Power'!$B$2:$B$653,A110,'02d_AI_Accelerator_Power'!$C$2:$C$653,B110,'02d_AI_Accelerator_Power'!$D$2:$D$653,C110)</x:f>
        <x:v>1114.0016393442625</x:v>
      </x:c>
      <x:c r="J110" s="6" t="n">
        <x:f>IF(I110&gt;0,SUMIFS('02d_AI_Accelerator_Power'!$J$2:$J$653,'02d_AI_Accelerator_Power'!$B$2:$B$653,A110,'02d_AI_Accelerator_Power'!$C$2:$C$653,B110,'02d_AI_Accelerator_Power'!$D$2:$D$653,C110,'02d_AI_Accelerator_Power'!$F$2:$F$653,"R200/R300 future")/I110,0)</x:f>
        <x:v>0</x:v>
      </x:c>
      <x:c r="K110" s="6" t="n">
        <x:f>IF(I110&gt;0,SUMIFS('02d_AI_Accelerator_Power'!$J$2:$J$653,'02d_AI_Accelerator_Power'!$B$2:$B$653,A110,'02d_AI_Accelerator_Power'!$C$2:$C$653,B110,'02d_AI_Accelerator_Power'!$D$2:$D$653,C110,'02d_AI_Accelerator_Power'!$F$2:$F$653,"TPU")/I110,0)</x:f>
        <x:v>0</x:v>
      </x:c>
      <x:c r="L110" s="6" t="n">
        <x:f>IF(I110&gt;0,SUMIFS('02d_AI_Accelerator_Power'!$J$2:$J$653,'02d_AI_Accelerator_Power'!$B$2:$B$653,A110,'02d_AI_Accelerator_Power'!$C$2:$C$653,B110,'02d_AI_Accelerator_Power'!$D$2:$D$653,C110,'02d_AI_Accelerator_Power'!$F$2:$F$653,"Trainium")/I110,0)</x:f>
        <x:v>0</x:v>
      </x:c>
      <x:c r="M110" s="6" t="n">
        <x:f>IF(I110&gt;0,SUMIFS('02d_AI_Accelerator_Power'!$J$2:$J$653,'02d_AI_Accelerator_Power'!$B$2:$B$653,A110,'02d_AI_Accelerator_Power'!$C$2:$C$653,B110,'02d_AI_Accelerator_Power'!$D$2:$D$653,C110,'02d_AI_Accelerator_Power'!$F$2:$F$653,"Maia")/I110,0)</x:f>
        <x:v>0</x:v>
      </x:c>
      <x:c r="N110" s="6" t="n">
        <x:f>IF(I110&gt;0,SUMIFS('02d_AI_Accelerator_Power'!$J$2:$J$653,'02d_AI_Accelerator_Power'!$B$2:$B$653,A110,'02d_AI_Accelerator_Power'!$C$2:$C$653,B110,'02d_AI_Accelerator_Power'!$D$2:$D$653,C110,'02d_AI_Accelerator_Power'!$F$2:$F$653,"MTIA")/I110,0)</x:f>
        <x:v>0</x:v>
      </x:c>
      <x:c r="O110" s="6" t="n">
        <x:f>IF(I110&gt;0,SUMIFS('02d_AI_Accelerator_Power'!$J$2:$J$653,'02d_AI_Accelerator_Power'!$B$2:$B$653,A110,'02d_AI_Accelerator_Power'!$C$2:$C$653,B110,'02d_AI_Accelerator_Power'!$D$2:$D$653,C110,'02d_AI_Accelerator_Power'!$F$2:$F$653,"Other / unknown accelerator")/I110,0)</x:f>
        <x:v>0</x:v>
      </x:c>
      <x:c r="P11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10" s="3" t="inlineStr">
        <x:is>
          <x:t xml:space="preserve">csp_contract_share_x_csp_accelerator_mix</x:t>
        </x:is>
      </x:c>
      <x:c r="R110" s="3" t="inlineStr">
        <x:is>
          <x:t xml:space="preserve">Edit 02a CSP contract allocation, 02b CSP accelerator mix, or 02x accelerator catalog; 03_Calculation reads D:G from this sheet.</x:t>
        </x:is>
      </x:c>
    </x:row>
    <x:row r="111">
      <x:c r="A111" s="3" t="inlineStr">
        <x:is>
          <x:t xml:space="preserve">Bull</x:t>
        </x:is>
      </x:c>
      <x:c r="B111" s="3" t="inlineStr">
        <x:is>
          <x:t xml:space="preserve">xAI</x:t>
        </x:is>
      </x:c>
      <x:c r="C111" s="3" t="n">
        <x:v>2030</x:v>
      </x:c>
      <x:c r="D111" s="6" t="n">
        <x:f>IF(I111&gt;0,SUMIFS('02d_AI_Accelerator_Power'!$J$2:$J$653,'02d_AI_Accelerator_Power'!$B$2:$B$653,A111,'02d_AI_Accelerator_Power'!$C$2:$C$653,B111,'02d_AI_Accelerator_Power'!$D$2:$D$653,C111,'02d_AI_Accelerator_Power'!$G$2:$G$653,"h200_reference")/I111,0.294118)</x:f>
        <x:v>0.29411765</x:v>
      </x:c>
      <x:c r="E111" s="6" t="n">
        <x:f>IF(I111&gt;0,SUMIFS('02d_AI_Accelerator_Power'!$J$2:$J$653,'02d_AI_Accelerator_Power'!$B$2:$B$653,A111,'02d_AI_Accelerator_Power'!$C$2:$C$653,B111,'02d_AI_Accelerator_Power'!$D$2:$D$653,C111,'02d_AI_Accelerator_Power'!$G$2:$G$653,"b200_reference")/I111,0.705882)</x:f>
        <x:v>0.70588235</x:v>
      </x:c>
      <x:c r="F111" s="6" t="n">
        <x:f>IF(I111&gt;0,SUMIFS('02d_AI_Accelerator_Power'!$J$2:$J$653,'02d_AI_Accelerator_Power'!$B$2:$B$653,A111,'02d_AI_Accelerator_Power'!$C$2:$C$653,B111,'02d_AI_Accelerator_Power'!$D$2:$D$653,C111,'02d_AI_Accelerator_Power'!$G$2:$G$653,"gb200_reference")/I111,0.0)</x:f>
        <x:v>0</x:v>
      </x:c>
      <x:c r="G111" s="6" t="n">
        <x:f>IF(I111&gt;0,SUMIFS('02d_AI_Accelerator_Power'!$J$2:$J$653,'02d_AI_Accelerator_Power'!$B$2:$B$653,A111,'02d_AI_Accelerator_Power'!$C$2:$C$653,B111,'02d_AI_Accelerator_Power'!$D$2:$D$653,C111,'02d_AI_Accelerator_Power'!$G$2:$G$653,"purpose_or_unbenchmarked")/I111,0.0)</x:f>
        <x:v>0</x:v>
      </x:c>
      <x:c r="H111" s="6" t="n">
        <x:f>SUM(D111:G111)</x:f>
        <x:v>1</x:v>
      </x:c>
      <x:c r="I111" s="28" t="n">
        <x:f>SUMIFS('02d_AI_Accelerator_Power'!$J$2:$J$653,'02d_AI_Accelerator_Power'!$B$2:$B$653,A111,'02d_AI_Accelerator_Power'!$C$2:$C$653,B111,'02d_AI_Accelerator_Power'!$D$2:$D$653,C111)</x:f>
        <x:v>1603.1557322704919</x:v>
      </x:c>
      <x:c r="J111" s="6" t="n">
        <x:f>IF(I111&gt;0,SUMIFS('02d_AI_Accelerator_Power'!$J$2:$J$653,'02d_AI_Accelerator_Power'!$B$2:$B$653,A111,'02d_AI_Accelerator_Power'!$C$2:$C$653,B111,'02d_AI_Accelerator_Power'!$D$2:$D$653,C111,'02d_AI_Accelerator_Power'!$F$2:$F$653,"R200/R300 future")/I111,0)</x:f>
        <x:v>0</x:v>
      </x:c>
      <x:c r="K111" s="6" t="n">
        <x:f>IF(I111&gt;0,SUMIFS('02d_AI_Accelerator_Power'!$J$2:$J$653,'02d_AI_Accelerator_Power'!$B$2:$B$653,A111,'02d_AI_Accelerator_Power'!$C$2:$C$653,B111,'02d_AI_Accelerator_Power'!$D$2:$D$653,C111,'02d_AI_Accelerator_Power'!$F$2:$F$653,"TPU")/I111,0)</x:f>
        <x:v>0</x:v>
      </x:c>
      <x:c r="L111" s="6" t="n">
        <x:f>IF(I111&gt;0,SUMIFS('02d_AI_Accelerator_Power'!$J$2:$J$653,'02d_AI_Accelerator_Power'!$B$2:$B$653,A111,'02d_AI_Accelerator_Power'!$C$2:$C$653,B111,'02d_AI_Accelerator_Power'!$D$2:$D$653,C111,'02d_AI_Accelerator_Power'!$F$2:$F$653,"Trainium")/I111,0)</x:f>
        <x:v>0</x:v>
      </x:c>
      <x:c r="M111" s="6" t="n">
        <x:f>IF(I111&gt;0,SUMIFS('02d_AI_Accelerator_Power'!$J$2:$J$653,'02d_AI_Accelerator_Power'!$B$2:$B$653,A111,'02d_AI_Accelerator_Power'!$C$2:$C$653,B111,'02d_AI_Accelerator_Power'!$D$2:$D$653,C111,'02d_AI_Accelerator_Power'!$F$2:$F$653,"Maia")/I111,0)</x:f>
        <x:v>0</x:v>
      </x:c>
      <x:c r="N111" s="6" t="n">
        <x:f>IF(I111&gt;0,SUMIFS('02d_AI_Accelerator_Power'!$J$2:$J$653,'02d_AI_Accelerator_Power'!$B$2:$B$653,A111,'02d_AI_Accelerator_Power'!$C$2:$C$653,B111,'02d_AI_Accelerator_Power'!$D$2:$D$653,C111,'02d_AI_Accelerator_Power'!$F$2:$F$653,"MTIA")/I111,0)</x:f>
        <x:v>0</x:v>
      </x:c>
      <x:c r="O111" s="6" t="n">
        <x:f>IF(I111&gt;0,SUMIFS('02d_AI_Accelerator_Power'!$J$2:$J$653,'02d_AI_Accelerator_Power'!$B$2:$B$653,A111,'02d_AI_Accelerator_Power'!$C$2:$C$653,B111,'02d_AI_Accelerator_Power'!$D$2:$D$653,C111,'02d_AI_Accelerator_Power'!$F$2:$F$653,"Other / unknown accelerator")/I111,0)</x:f>
        <x:v>0</x:v>
      </x:c>
      <x:c r="P11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11" s="3" t="inlineStr">
        <x:is>
          <x:t xml:space="preserve">csp_contract_share_x_csp_accelerator_mix</x:t>
        </x:is>
      </x:c>
      <x:c r="R111" s="3" t="inlineStr">
        <x:is>
          <x:t xml:space="preserve">Edit 02a CSP contract allocation, 02b CSP accelerator mix, or 02x accelerator catalog; 03_Calculation reads D:G from this sheet.</x:t>
        </x:is>
      </x:c>
    </x:row>
    <x:row r="112">
      <x:c r="A112" s="3" t="inlineStr">
        <x:is>
          <x:t xml:space="preserve">Bull</x:t>
        </x:is>
      </x:c>
      <x:c r="B112" s="3" t="inlineStr">
        <x:is>
          <x:t xml:space="preserve">OpenAI</x:t>
        </x:is>
      </x:c>
      <x:c r="C112" s="3" t="n">
        <x:v>2026</x:v>
      </x:c>
      <x:c r="D112" s="6" t="n">
        <x:f>IF(I112&gt;0,SUMIFS('02d_AI_Accelerator_Power'!$J$2:$J$653,'02d_AI_Accelerator_Power'!$B$2:$B$653,A112,'02d_AI_Accelerator_Power'!$C$2:$C$653,B112,'02d_AI_Accelerator_Power'!$D$2:$D$653,C112,'02d_AI_Accelerator_Power'!$G$2:$G$653,"h200_reference")/I112,0.09216)</x:f>
        <x:v>0.09215960736722277</x:v>
      </x:c>
      <x:c r="E112" s="6" t="n">
        <x:f>IF(I112&gt;0,SUMIFS('02d_AI_Accelerator_Power'!$J$2:$J$653,'02d_AI_Accelerator_Power'!$B$2:$B$653,A112,'02d_AI_Accelerator_Power'!$C$2:$C$653,B112,'02d_AI_Accelerator_Power'!$D$2:$D$653,C112,'02d_AI_Accelerator_Power'!$G$2:$G$653,"b200_reference")/I112,0.90784)</x:f>
        <x:v>0.9078403926327774</x:v>
      </x:c>
      <x:c r="F112" s="6" t="n">
        <x:f>IF(I112&gt;0,SUMIFS('02d_AI_Accelerator_Power'!$J$2:$J$653,'02d_AI_Accelerator_Power'!$B$2:$B$653,A112,'02d_AI_Accelerator_Power'!$C$2:$C$653,B112,'02d_AI_Accelerator_Power'!$D$2:$D$653,C112,'02d_AI_Accelerator_Power'!$G$2:$G$653,"gb200_reference")/I112,0.0)</x:f>
        <x:v>0</x:v>
      </x:c>
      <x:c r="G112" s="6" t="n">
        <x:f>IF(I112&gt;0,SUMIFS('02d_AI_Accelerator_Power'!$J$2:$J$653,'02d_AI_Accelerator_Power'!$B$2:$B$653,A112,'02d_AI_Accelerator_Power'!$C$2:$C$653,B112,'02d_AI_Accelerator_Power'!$D$2:$D$653,C112,'02d_AI_Accelerator_Power'!$G$2:$G$653,"purpose_or_unbenchmarked")/I112,0.0)</x:f>
        <x:v>0</x:v>
      </x:c>
      <x:c r="H112" s="6" t="n">
        <x:f>SUM(D112:G112)</x:f>
        <x:v>1.0000000000000002</x:v>
      </x:c>
      <x:c r="I112" s="28" t="n">
        <x:f>SUMIFS('02d_AI_Accelerator_Power'!$J$2:$J$653,'02d_AI_Accelerator_Power'!$B$2:$B$653,A112,'02d_AI_Accelerator_Power'!$C$2:$C$653,B112,'02d_AI_Accelerator_Power'!$D$2:$D$653,C112)</x:f>
        <x:v>679.1400000000001</x:v>
      </x:c>
      <x:c r="J112" s="6" t="n">
        <x:f>IF(I112&gt;0,SUMIFS('02d_AI_Accelerator_Power'!$J$2:$J$653,'02d_AI_Accelerator_Power'!$B$2:$B$653,A112,'02d_AI_Accelerator_Power'!$C$2:$C$653,B112,'02d_AI_Accelerator_Power'!$D$2:$D$653,C112,'02d_AI_Accelerator_Power'!$F$2:$F$653,"R200/R300 future")/I112,0)</x:f>
        <x:v>0</x:v>
      </x:c>
      <x:c r="K112" s="6" t="n">
        <x:f>IF(I112&gt;0,SUMIFS('02d_AI_Accelerator_Power'!$J$2:$J$653,'02d_AI_Accelerator_Power'!$B$2:$B$653,A112,'02d_AI_Accelerator_Power'!$C$2:$C$653,B112,'02d_AI_Accelerator_Power'!$D$2:$D$653,C112,'02d_AI_Accelerator_Power'!$F$2:$F$653,"TPU")/I112,0)</x:f>
        <x:v>0</x:v>
      </x:c>
      <x:c r="L112" s="6" t="n">
        <x:f>IF(I112&gt;0,SUMIFS('02d_AI_Accelerator_Power'!$J$2:$J$653,'02d_AI_Accelerator_Power'!$B$2:$B$653,A112,'02d_AI_Accelerator_Power'!$C$2:$C$653,B112,'02d_AI_Accelerator_Power'!$D$2:$D$653,C112,'02d_AI_Accelerator_Power'!$F$2:$F$653,"Trainium")/I112,0)</x:f>
        <x:v>0</x:v>
      </x:c>
      <x:c r="M112" s="6" t="n">
        <x:f>IF(I112&gt;0,SUMIFS('02d_AI_Accelerator_Power'!$J$2:$J$653,'02d_AI_Accelerator_Power'!$B$2:$B$653,A112,'02d_AI_Accelerator_Power'!$C$2:$C$653,B112,'02d_AI_Accelerator_Power'!$D$2:$D$653,C112,'02d_AI_Accelerator_Power'!$F$2:$F$653,"Maia")/I112,0)</x:f>
        <x:v>0</x:v>
      </x:c>
      <x:c r="N112" s="6" t="n">
        <x:f>IF(I112&gt;0,SUMIFS('02d_AI_Accelerator_Power'!$J$2:$J$653,'02d_AI_Accelerator_Power'!$B$2:$B$653,A112,'02d_AI_Accelerator_Power'!$C$2:$C$653,B112,'02d_AI_Accelerator_Power'!$D$2:$D$653,C112,'02d_AI_Accelerator_Power'!$F$2:$F$653,"MTIA")/I112,0)</x:f>
        <x:v>0</x:v>
      </x:c>
      <x:c r="O112" s="6" t="n">
        <x:f>IF(I112&gt;0,SUMIFS('02d_AI_Accelerator_Power'!$J$2:$J$653,'02d_AI_Accelerator_Power'!$B$2:$B$653,A112,'02d_AI_Accelerator_Power'!$C$2:$C$653,B112,'02d_AI_Accelerator_Power'!$D$2:$D$653,C112,'02d_AI_Accelerator_Power'!$F$2:$F$653,"Other / unknown accelerator")/I112,0)</x:f>
        <x:v>0</x:v>
      </x:c>
      <x:c r="P11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12" s="3" t="inlineStr">
        <x:is>
          <x:t xml:space="preserve">csp_contract_share_x_csp_accelerator_mix</x:t>
        </x:is>
      </x:c>
      <x:c r="R112" s="3" t="inlineStr">
        <x:is>
          <x:t xml:space="preserve">Edit 02a CSP contract allocation, 02b CSP accelerator mix, or 02x accelerator catalog; 03_Calculation reads D:G from this sheet.</x:t>
        </x:is>
      </x:c>
    </x:row>
    <x:row r="113">
      <x:c r="A113" s="3" t="inlineStr">
        <x:is>
          <x:t xml:space="preserve">Bull</x:t>
        </x:is>
      </x:c>
      <x:c r="B113" s="3" t="inlineStr">
        <x:is>
          <x:t xml:space="preserve">OpenAI</x:t>
        </x:is>
      </x:c>
      <x:c r="C113" s="3" t="n">
        <x:v>2027</x:v>
      </x:c>
      <x:c r="D113" s="6" t="n">
        <x:f>IF(I113&gt;0,SUMIFS('02d_AI_Accelerator_Power'!$J$2:$J$653,'02d_AI_Accelerator_Power'!$B$2:$B$653,A113,'02d_AI_Accelerator_Power'!$C$2:$C$653,B113,'02d_AI_Accelerator_Power'!$D$2:$D$653,C113,'02d_AI_Accelerator_Power'!$G$2:$G$653,"h200_reference")/I113,0.069876)</x:f>
        <x:v>0.06987618769471071</x:v>
      </x:c>
      <x:c r="E113" s="6" t="n">
        <x:f>IF(I113&gt;0,SUMIFS('02d_AI_Accelerator_Power'!$J$2:$J$653,'02d_AI_Accelerator_Power'!$B$2:$B$653,A113,'02d_AI_Accelerator_Power'!$C$2:$C$653,B113,'02d_AI_Accelerator_Power'!$D$2:$D$653,C113,'02d_AI_Accelerator_Power'!$G$2:$G$653,"b200_reference")/I113,0.908192)</x:f>
        <x:v>0.9081914998885362</x:v>
      </x:c>
      <x:c r="F113" s="6" t="n">
        <x:f>IF(I113&gt;0,SUMIFS('02d_AI_Accelerator_Power'!$J$2:$J$653,'02d_AI_Accelerator_Power'!$B$2:$B$653,A113,'02d_AI_Accelerator_Power'!$C$2:$C$653,B113,'02d_AI_Accelerator_Power'!$D$2:$D$653,C113,'02d_AI_Accelerator_Power'!$G$2:$G$653,"gb200_reference")/I113,0.0)</x:f>
        <x:v>0</x:v>
      </x:c>
      <x:c r="G113" s="6" t="n">
        <x:f>IF(I113&gt;0,SUMIFS('02d_AI_Accelerator_Power'!$J$2:$J$653,'02d_AI_Accelerator_Power'!$B$2:$B$653,A113,'02d_AI_Accelerator_Power'!$C$2:$C$653,B113,'02d_AI_Accelerator_Power'!$D$2:$D$653,C113,'02d_AI_Accelerator_Power'!$G$2:$G$653,"purpose_or_unbenchmarked")/I113,0.021932)</x:f>
        <x:v>0.02193231241675313</x:v>
      </x:c>
      <x:c r="H113" s="6" t="n">
        <x:f>SUM(D113:G113)</x:f>
        <x:v>1</x:v>
      </x:c>
      <x:c r="I113" s="28" t="n">
        <x:f>SUMIFS('02d_AI_Accelerator_Power'!$J$2:$J$653,'02d_AI_Accelerator_Power'!$B$2:$B$653,A113,'02d_AI_Accelerator_Power'!$C$2:$C$653,B113,'02d_AI_Accelerator_Power'!$D$2:$D$653,C113)</x:f>
        <x:v>1734.0810830639998</x:v>
      </x:c>
      <x:c r="J113" s="6" t="n">
        <x:f>IF(I113&gt;0,SUMIFS('02d_AI_Accelerator_Power'!$J$2:$J$653,'02d_AI_Accelerator_Power'!$B$2:$B$653,A113,'02d_AI_Accelerator_Power'!$C$2:$C$653,B113,'02d_AI_Accelerator_Power'!$D$2:$D$653,C113,'02d_AI_Accelerator_Power'!$F$2:$F$653,"R200/R300 future")/I113,0)</x:f>
        <x:v>0.02193231241675313</x:v>
      </x:c>
      <x:c r="K113" s="6" t="n">
        <x:f>IF(I113&gt;0,SUMIFS('02d_AI_Accelerator_Power'!$J$2:$J$653,'02d_AI_Accelerator_Power'!$B$2:$B$653,A113,'02d_AI_Accelerator_Power'!$C$2:$C$653,B113,'02d_AI_Accelerator_Power'!$D$2:$D$653,C113,'02d_AI_Accelerator_Power'!$F$2:$F$653,"TPU")/I113,0)</x:f>
        <x:v>0</x:v>
      </x:c>
      <x:c r="L113" s="6" t="n">
        <x:f>IF(I113&gt;0,SUMIFS('02d_AI_Accelerator_Power'!$J$2:$J$653,'02d_AI_Accelerator_Power'!$B$2:$B$653,A113,'02d_AI_Accelerator_Power'!$C$2:$C$653,B113,'02d_AI_Accelerator_Power'!$D$2:$D$653,C113,'02d_AI_Accelerator_Power'!$F$2:$F$653,"Trainium")/I113,0)</x:f>
        <x:v>0</x:v>
      </x:c>
      <x:c r="M113" s="6" t="n">
        <x:f>IF(I113&gt;0,SUMIFS('02d_AI_Accelerator_Power'!$J$2:$J$653,'02d_AI_Accelerator_Power'!$B$2:$B$653,A113,'02d_AI_Accelerator_Power'!$C$2:$C$653,B113,'02d_AI_Accelerator_Power'!$D$2:$D$653,C113,'02d_AI_Accelerator_Power'!$F$2:$F$653,"Maia")/I113,0)</x:f>
        <x:v>0</x:v>
      </x:c>
      <x:c r="N113" s="6" t="n">
        <x:f>IF(I113&gt;0,SUMIFS('02d_AI_Accelerator_Power'!$J$2:$J$653,'02d_AI_Accelerator_Power'!$B$2:$B$653,A113,'02d_AI_Accelerator_Power'!$C$2:$C$653,B113,'02d_AI_Accelerator_Power'!$D$2:$D$653,C113,'02d_AI_Accelerator_Power'!$F$2:$F$653,"MTIA")/I113,0)</x:f>
        <x:v>0</x:v>
      </x:c>
      <x:c r="O113" s="6" t="n">
        <x:f>IF(I113&gt;0,SUMIFS('02d_AI_Accelerator_Power'!$J$2:$J$653,'02d_AI_Accelerator_Power'!$B$2:$B$653,A113,'02d_AI_Accelerator_Power'!$C$2:$C$653,B113,'02d_AI_Accelerator_Power'!$D$2:$D$653,C113,'02d_AI_Accelerator_Power'!$F$2:$F$653,"Other / unknown accelerator")/I113,0)</x:f>
        <x:v>0</x:v>
      </x:c>
      <x:c r="P11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13" s="3" t="inlineStr">
        <x:is>
          <x:t xml:space="preserve">csp_contract_share_x_csp_accelerator_mix</x:t>
        </x:is>
      </x:c>
      <x:c r="R113" s="3" t="inlineStr">
        <x:is>
          <x:t xml:space="preserve">Edit 02a CSP contract allocation, 02b CSP accelerator mix, or 02x accelerator catalog; 03_Calculation reads D:G from this sheet.</x:t>
        </x:is>
      </x:c>
    </x:row>
    <x:row r="114">
      <x:c r="A114" s="3" t="inlineStr">
        <x:is>
          <x:t xml:space="preserve">Bull</x:t>
        </x:is>
      </x:c>
      <x:c r="B114" s="3" t="inlineStr">
        <x:is>
          <x:t xml:space="preserve">OpenAI</x:t>
        </x:is>
      </x:c>
      <x:c r="C114" s="3" t="n">
        <x:v>2028</x:v>
      </x:c>
      <x:c r="D114" s="6" t="n">
        <x:f>IF(I114&gt;0,SUMIFS('02d_AI_Accelerator_Power'!$J$2:$J$653,'02d_AI_Accelerator_Power'!$B$2:$B$653,A114,'02d_AI_Accelerator_Power'!$C$2:$C$653,B114,'02d_AI_Accelerator_Power'!$D$2:$D$653,C114,'02d_AI_Accelerator_Power'!$G$2:$G$653,"h200_reference")/I114,0.055734)</x:f>
        <x:v>0.05573398435568176</x:v>
      </x:c>
      <x:c r="E114" s="6" t="n">
        <x:f>IF(I114&gt;0,SUMIFS('02d_AI_Accelerator_Power'!$J$2:$J$653,'02d_AI_Accelerator_Power'!$B$2:$B$653,A114,'02d_AI_Accelerator_Power'!$C$2:$C$653,B114,'02d_AI_Accelerator_Power'!$D$2:$D$653,C114,'02d_AI_Accelerator_Power'!$G$2:$G$653,"b200_reference")/I114,0.784048)</x:f>
        <x:v>0.7840480689131369</x:v>
      </x:c>
      <x:c r="F114" s="6" t="n">
        <x:f>IF(I114&gt;0,SUMIFS('02d_AI_Accelerator_Power'!$J$2:$J$653,'02d_AI_Accelerator_Power'!$B$2:$B$653,A114,'02d_AI_Accelerator_Power'!$C$2:$C$653,B114,'02d_AI_Accelerator_Power'!$D$2:$D$653,C114,'02d_AI_Accelerator_Power'!$G$2:$G$653,"gb200_reference")/I114,0.024576)</x:f>
        <x:v>0.02457582572375245</x:v>
      </x:c>
      <x:c r="G114" s="6" t="n">
        <x:f>IF(I114&gt;0,SUMIFS('02d_AI_Accelerator_Power'!$J$2:$J$653,'02d_AI_Accelerator_Power'!$B$2:$B$653,A114,'02d_AI_Accelerator_Power'!$C$2:$C$653,B114,'02d_AI_Accelerator_Power'!$D$2:$D$653,C114,'02d_AI_Accelerator_Power'!$G$2:$G$653,"purpose_or_unbenchmarked")/I114,0.135642)</x:f>
        <x:v>0.135642121007429</x:v>
      </x:c>
      <x:c r="H114" s="6" t="n">
        <x:f>SUM(D114:G114)</x:f>
        <x:v>1.0000000000000002</x:v>
      </x:c>
      <x:c r="I114" s="28" t="n">
        <x:f>SUMIFS('02d_AI_Accelerator_Power'!$J$2:$J$653,'02d_AI_Accelerator_Power'!$B$2:$B$653,A114,'02d_AI_Accelerator_Power'!$C$2:$C$653,B114,'02d_AI_Accelerator_Power'!$D$2:$D$653,C114)</x:f>
        <x:v>3015.2136775933327</x:v>
      </x:c>
      <x:c r="J114" s="6" t="n">
        <x:f>IF(I114&gt;0,SUMIFS('02d_AI_Accelerator_Power'!$J$2:$J$653,'02d_AI_Accelerator_Power'!$B$2:$B$653,A114,'02d_AI_Accelerator_Power'!$C$2:$C$653,B114,'02d_AI_Accelerator_Power'!$D$2:$D$653,C114,'02d_AI_Accelerator_Power'!$F$2:$F$653,"R200/R300 future")/I114,0)</x:f>
        <x:v>0.135642121007429</x:v>
      </x:c>
      <x:c r="K114" s="6" t="n">
        <x:f>IF(I114&gt;0,SUMIFS('02d_AI_Accelerator_Power'!$J$2:$J$653,'02d_AI_Accelerator_Power'!$B$2:$B$653,A114,'02d_AI_Accelerator_Power'!$C$2:$C$653,B114,'02d_AI_Accelerator_Power'!$D$2:$D$653,C114,'02d_AI_Accelerator_Power'!$F$2:$F$653,"TPU")/I114,0)</x:f>
        <x:v>0</x:v>
      </x:c>
      <x:c r="L114" s="6" t="n">
        <x:f>IF(I114&gt;0,SUMIFS('02d_AI_Accelerator_Power'!$J$2:$J$653,'02d_AI_Accelerator_Power'!$B$2:$B$653,A114,'02d_AI_Accelerator_Power'!$C$2:$C$653,B114,'02d_AI_Accelerator_Power'!$D$2:$D$653,C114,'02d_AI_Accelerator_Power'!$F$2:$F$653,"Trainium")/I114,0)</x:f>
        <x:v>0</x:v>
      </x:c>
      <x:c r="M114" s="6" t="n">
        <x:f>IF(I114&gt;0,SUMIFS('02d_AI_Accelerator_Power'!$J$2:$J$653,'02d_AI_Accelerator_Power'!$B$2:$B$653,A114,'02d_AI_Accelerator_Power'!$C$2:$C$653,B114,'02d_AI_Accelerator_Power'!$D$2:$D$653,C114,'02d_AI_Accelerator_Power'!$F$2:$F$653,"Maia")/I114,0)</x:f>
        <x:v>0</x:v>
      </x:c>
      <x:c r="N114" s="6" t="n">
        <x:f>IF(I114&gt;0,SUMIFS('02d_AI_Accelerator_Power'!$J$2:$J$653,'02d_AI_Accelerator_Power'!$B$2:$B$653,A114,'02d_AI_Accelerator_Power'!$C$2:$C$653,B114,'02d_AI_Accelerator_Power'!$D$2:$D$653,C114,'02d_AI_Accelerator_Power'!$F$2:$F$653,"MTIA")/I114,0)</x:f>
        <x:v>0</x:v>
      </x:c>
      <x:c r="O114" s="6" t="n">
        <x:f>IF(I114&gt;0,SUMIFS('02d_AI_Accelerator_Power'!$J$2:$J$653,'02d_AI_Accelerator_Power'!$B$2:$B$653,A114,'02d_AI_Accelerator_Power'!$C$2:$C$653,B114,'02d_AI_Accelerator_Power'!$D$2:$D$653,C114,'02d_AI_Accelerator_Power'!$F$2:$F$653,"Other / unknown accelerator")/I114,0)</x:f>
        <x:v>0</x:v>
      </x:c>
      <x:c r="P11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14" s="3" t="inlineStr">
        <x:is>
          <x:t xml:space="preserve">csp_contract_share_x_csp_accelerator_mix</x:t>
        </x:is>
      </x:c>
      <x:c r="R114" s="3" t="inlineStr">
        <x:is>
          <x:t xml:space="preserve">Edit 02a CSP contract allocation, 02b CSP accelerator mix, or 02x accelerator catalog; 03_Calculation reads D:G from this sheet.</x:t>
        </x:is>
      </x:c>
    </x:row>
    <x:row r="115">
      <x:c r="A115" s="3" t="inlineStr">
        <x:is>
          <x:t xml:space="preserve">Bull</x:t>
        </x:is>
      </x:c>
      <x:c r="B115" s="3" t="inlineStr">
        <x:is>
          <x:t xml:space="preserve">OpenAI</x:t>
        </x:is>
      </x:c>
      <x:c r="C115" s="3" t="n">
        <x:v>2029</x:v>
      </x:c>
      <x:c r="D115" s="6" t="n">
        <x:f>IF(I115&gt;0,SUMIFS('02d_AI_Accelerator_Power'!$J$2:$J$653,'02d_AI_Accelerator_Power'!$B$2:$B$653,A115,'02d_AI_Accelerator_Power'!$C$2:$C$653,B115,'02d_AI_Accelerator_Power'!$D$2:$D$653,C115,'02d_AI_Accelerator_Power'!$G$2:$G$653,"h200_reference")/I115,0.045663)</x:f>
        <x:v>0.045662969394927644</x:v>
      </x:c>
      <x:c r="E115" s="6" t="n">
        <x:f>IF(I115&gt;0,SUMIFS('02d_AI_Accelerator_Power'!$J$2:$J$653,'02d_AI_Accelerator_Power'!$B$2:$B$653,A115,'02d_AI_Accelerator_Power'!$C$2:$C$653,B115,'02d_AI_Accelerator_Power'!$D$2:$D$653,C115,'02d_AI_Accelerator_Power'!$G$2:$G$653,"b200_reference")/I115,0.790096)</x:f>
        <x:v>0.7900961786722436</x:v>
      </x:c>
      <x:c r="F115" s="6" t="n">
        <x:f>IF(I115&gt;0,SUMIFS('02d_AI_Accelerator_Power'!$J$2:$J$653,'02d_AI_Accelerator_Power'!$B$2:$B$653,A115,'02d_AI_Accelerator_Power'!$C$2:$C$653,B115,'02d_AI_Accelerator_Power'!$D$2:$D$653,C115,'02d_AI_Accelerator_Power'!$G$2:$G$653,"gb200_reference")/I115,0.033546)</x:f>
        <x:v>0.033545936090659194</x:v>
      </x:c>
      <x:c r="G115" s="6" t="n">
        <x:f>IF(I115&gt;0,SUMIFS('02d_AI_Accelerator_Power'!$J$2:$J$653,'02d_AI_Accelerator_Power'!$B$2:$B$653,A115,'02d_AI_Accelerator_Power'!$C$2:$C$653,B115,'02d_AI_Accelerator_Power'!$D$2:$D$653,C115,'02d_AI_Accelerator_Power'!$G$2:$G$653,"purpose_or_unbenchmarked")/I115,0.130695)</x:f>
        <x:v>0.13069491584216958</x:v>
      </x:c>
      <x:c r="H115" s="6" t="n">
        <x:f>SUM(D115:G115)</x:f>
        <x:v>1</x:v>
      </x:c>
      <x:c r="I115" s="28" t="n">
        <x:f>SUMIFS('02d_AI_Accelerator_Power'!$J$2:$J$653,'02d_AI_Accelerator_Power'!$B$2:$B$653,A115,'02d_AI_Accelerator_Power'!$C$2:$C$653,B115,'02d_AI_Accelerator_Power'!$D$2:$D$653,C115)</x:f>
        <x:v>4538.624940684999</x:v>
      </x:c>
      <x:c r="J115" s="6" t="n">
        <x:f>IF(I115&gt;0,SUMIFS('02d_AI_Accelerator_Power'!$J$2:$J$653,'02d_AI_Accelerator_Power'!$B$2:$B$653,A115,'02d_AI_Accelerator_Power'!$C$2:$C$653,B115,'02d_AI_Accelerator_Power'!$D$2:$D$653,C115,'02d_AI_Accelerator_Power'!$F$2:$F$653,"R200/R300 future")/I115,0)</x:f>
        <x:v>0.13069491584216958</x:v>
      </x:c>
      <x:c r="K115" s="6" t="n">
        <x:f>IF(I115&gt;0,SUMIFS('02d_AI_Accelerator_Power'!$J$2:$J$653,'02d_AI_Accelerator_Power'!$B$2:$B$653,A115,'02d_AI_Accelerator_Power'!$C$2:$C$653,B115,'02d_AI_Accelerator_Power'!$D$2:$D$653,C115,'02d_AI_Accelerator_Power'!$F$2:$F$653,"TPU")/I115,0)</x:f>
        <x:v>0</x:v>
      </x:c>
      <x:c r="L115" s="6" t="n">
        <x:f>IF(I115&gt;0,SUMIFS('02d_AI_Accelerator_Power'!$J$2:$J$653,'02d_AI_Accelerator_Power'!$B$2:$B$653,A115,'02d_AI_Accelerator_Power'!$C$2:$C$653,B115,'02d_AI_Accelerator_Power'!$D$2:$D$653,C115,'02d_AI_Accelerator_Power'!$F$2:$F$653,"Trainium")/I115,0)</x:f>
        <x:v>0</x:v>
      </x:c>
      <x:c r="M115" s="6" t="n">
        <x:f>IF(I115&gt;0,SUMIFS('02d_AI_Accelerator_Power'!$J$2:$J$653,'02d_AI_Accelerator_Power'!$B$2:$B$653,A115,'02d_AI_Accelerator_Power'!$C$2:$C$653,B115,'02d_AI_Accelerator_Power'!$D$2:$D$653,C115,'02d_AI_Accelerator_Power'!$F$2:$F$653,"Maia")/I115,0)</x:f>
        <x:v>0</x:v>
      </x:c>
      <x:c r="N115" s="6" t="n">
        <x:f>IF(I115&gt;0,SUMIFS('02d_AI_Accelerator_Power'!$J$2:$J$653,'02d_AI_Accelerator_Power'!$B$2:$B$653,A115,'02d_AI_Accelerator_Power'!$C$2:$C$653,B115,'02d_AI_Accelerator_Power'!$D$2:$D$653,C115,'02d_AI_Accelerator_Power'!$F$2:$F$653,"MTIA")/I115,0)</x:f>
        <x:v>0</x:v>
      </x:c>
      <x:c r="O115" s="6" t="n">
        <x:f>IF(I115&gt;0,SUMIFS('02d_AI_Accelerator_Power'!$J$2:$J$653,'02d_AI_Accelerator_Power'!$B$2:$B$653,A115,'02d_AI_Accelerator_Power'!$C$2:$C$653,B115,'02d_AI_Accelerator_Power'!$D$2:$D$653,C115,'02d_AI_Accelerator_Power'!$F$2:$F$653,"Other / unknown accelerator")/I115,0)</x:f>
        <x:v>0</x:v>
      </x:c>
      <x:c r="P11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15" s="3" t="inlineStr">
        <x:is>
          <x:t xml:space="preserve">csp_contract_share_x_csp_accelerator_mix</x:t>
        </x:is>
      </x:c>
      <x:c r="R115" s="3" t="inlineStr">
        <x:is>
          <x:t xml:space="preserve">Edit 02a CSP contract allocation, 02b CSP accelerator mix, or 02x accelerator catalog; 03_Calculation reads D:G from this sheet.</x:t>
        </x:is>
      </x:c>
    </x:row>
    <x:row r="116">
      <x:c r="A116" s="3" t="inlineStr">
        <x:is>
          <x:t xml:space="preserve">Bull</x:t>
        </x:is>
      </x:c>
      <x:c r="B116" s="3" t="inlineStr">
        <x:is>
          <x:t xml:space="preserve">OpenAI</x:t>
        </x:is>
      </x:c>
      <x:c r="C116" s="3" t="n">
        <x:v>2030</x:v>
      </x:c>
      <x:c r="D116" s="6" t="n">
        <x:f>IF(I116&gt;0,SUMIFS('02d_AI_Accelerator_Power'!$J$2:$J$653,'02d_AI_Accelerator_Power'!$B$2:$B$653,A116,'02d_AI_Accelerator_Power'!$C$2:$C$653,B116,'02d_AI_Accelerator_Power'!$D$2:$D$653,C116,'02d_AI_Accelerator_Power'!$G$2:$G$653,"h200_reference")/I116,0.036744)</x:f>
        <x:v>0.03674369697552884</x:v>
      </x:c>
      <x:c r="E116" s="6" t="n">
        <x:f>IF(I116&gt;0,SUMIFS('02d_AI_Accelerator_Power'!$J$2:$J$653,'02d_AI_Accelerator_Power'!$B$2:$B$653,A116,'02d_AI_Accelerator_Power'!$C$2:$C$653,B116,'02d_AI_Accelerator_Power'!$D$2:$D$653,C116,'02d_AI_Accelerator_Power'!$G$2:$G$653,"b200_reference")/I116,0.789149)</x:f>
        <x:v>0.789148999300272</x:v>
      </x:c>
      <x:c r="F116" s="6" t="n">
        <x:f>IF(I116&gt;0,SUMIFS('02d_AI_Accelerator_Power'!$J$2:$J$653,'02d_AI_Accelerator_Power'!$B$2:$B$653,A116,'02d_AI_Accelerator_Power'!$C$2:$C$653,B116,'02d_AI_Accelerator_Power'!$D$2:$D$653,C116,'02d_AI_Accelerator_Power'!$G$2:$G$653,"gb200_reference")/I116,0.043412)</x:f>
        <x:v>0.04341238788202956</x:v>
      </x:c>
      <x:c r="G116" s="6" t="n">
        <x:f>IF(I116&gt;0,SUMIFS('02d_AI_Accelerator_Power'!$J$2:$J$653,'02d_AI_Accelerator_Power'!$B$2:$B$653,A116,'02d_AI_Accelerator_Power'!$C$2:$C$653,B116,'02d_AI_Accelerator_Power'!$D$2:$D$653,C116,'02d_AI_Accelerator_Power'!$G$2:$G$653,"purpose_or_unbenchmarked")/I116,0.130695)</x:f>
        <x:v>0.1306949158421696</x:v>
      </x:c>
      <x:c r="H116" s="6" t="n">
        <x:f>SUM(D116:G116)</x:f>
        <x:v>1</x:v>
      </x:c>
      <x:c r="I116" s="28" t="n">
        <x:f>SUMIFS('02d_AI_Accelerator_Power'!$J$2:$J$653,'02d_AI_Accelerator_Power'!$B$2:$B$653,A116,'02d_AI_Accelerator_Power'!$C$2:$C$653,B116,'02d_AI_Accelerator_Power'!$D$2:$D$653,C116)</x:f>
        <x:v>6325.586641440001</x:v>
      </x:c>
      <x:c r="J116" s="6" t="n">
        <x:f>IF(I116&gt;0,SUMIFS('02d_AI_Accelerator_Power'!$J$2:$J$653,'02d_AI_Accelerator_Power'!$B$2:$B$653,A116,'02d_AI_Accelerator_Power'!$C$2:$C$653,B116,'02d_AI_Accelerator_Power'!$D$2:$D$653,C116,'02d_AI_Accelerator_Power'!$F$2:$F$653,"R200/R300 future")/I116,0)</x:f>
        <x:v>0.1306949158421696</x:v>
      </x:c>
      <x:c r="K116" s="6" t="n">
        <x:f>IF(I116&gt;0,SUMIFS('02d_AI_Accelerator_Power'!$J$2:$J$653,'02d_AI_Accelerator_Power'!$B$2:$B$653,A116,'02d_AI_Accelerator_Power'!$C$2:$C$653,B116,'02d_AI_Accelerator_Power'!$D$2:$D$653,C116,'02d_AI_Accelerator_Power'!$F$2:$F$653,"TPU")/I116,0)</x:f>
        <x:v>0</x:v>
      </x:c>
      <x:c r="L116" s="6" t="n">
        <x:f>IF(I116&gt;0,SUMIFS('02d_AI_Accelerator_Power'!$J$2:$J$653,'02d_AI_Accelerator_Power'!$B$2:$B$653,A116,'02d_AI_Accelerator_Power'!$C$2:$C$653,B116,'02d_AI_Accelerator_Power'!$D$2:$D$653,C116,'02d_AI_Accelerator_Power'!$F$2:$F$653,"Trainium")/I116,0)</x:f>
        <x:v>0</x:v>
      </x:c>
      <x:c r="M116" s="6" t="n">
        <x:f>IF(I116&gt;0,SUMIFS('02d_AI_Accelerator_Power'!$J$2:$J$653,'02d_AI_Accelerator_Power'!$B$2:$B$653,A116,'02d_AI_Accelerator_Power'!$C$2:$C$653,B116,'02d_AI_Accelerator_Power'!$D$2:$D$653,C116,'02d_AI_Accelerator_Power'!$F$2:$F$653,"Maia")/I116,0)</x:f>
        <x:v>0</x:v>
      </x:c>
      <x:c r="N116" s="6" t="n">
        <x:f>IF(I116&gt;0,SUMIFS('02d_AI_Accelerator_Power'!$J$2:$J$653,'02d_AI_Accelerator_Power'!$B$2:$B$653,A116,'02d_AI_Accelerator_Power'!$C$2:$C$653,B116,'02d_AI_Accelerator_Power'!$D$2:$D$653,C116,'02d_AI_Accelerator_Power'!$F$2:$F$653,"MTIA")/I116,0)</x:f>
        <x:v>0</x:v>
      </x:c>
      <x:c r="O116" s="6" t="n">
        <x:f>IF(I116&gt;0,SUMIFS('02d_AI_Accelerator_Power'!$J$2:$J$653,'02d_AI_Accelerator_Power'!$B$2:$B$653,A116,'02d_AI_Accelerator_Power'!$C$2:$C$653,B116,'02d_AI_Accelerator_Power'!$D$2:$D$653,C116,'02d_AI_Accelerator_Power'!$F$2:$F$653,"Other / unknown accelerator")/I116,0)</x:f>
        <x:v>0</x:v>
      </x:c>
      <x:c r="P11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16" s="3" t="inlineStr">
        <x:is>
          <x:t xml:space="preserve">csp_contract_share_x_csp_accelerator_mix</x:t>
        </x:is>
      </x:c>
      <x:c r="R116" s="3" t="inlineStr">
        <x:is>
          <x:t xml:space="preserve">Edit 02a CSP contract allocation, 02b CSP accelerator mix, or 02x accelerator catalog; 03_Calculation reads D:G from this sheet.</x:t>
        </x:is>
      </x:c>
    </x:row>
    <x:row r="117">
      <x:c r="A117" s="3" t="inlineStr">
        <x:is>
          <x:t xml:space="preserve">Bull</x:t>
        </x:is>
      </x:c>
      <x:c r="B117" s="3" t="inlineStr">
        <x:is>
          <x:t xml:space="preserve">Anthropic</x:t>
        </x:is>
      </x:c>
      <x:c r="C117" s="3" t="n">
        <x:v>2026</x:v>
      </x:c>
      <x:c r="D117" s="6" t="n">
        <x:f>IF(I117&gt;0,SUMIFS('02d_AI_Accelerator_Power'!$J$2:$J$653,'02d_AI_Accelerator_Power'!$B$2:$B$653,A117,'02d_AI_Accelerator_Power'!$C$2:$C$653,B117,'02d_AI_Accelerator_Power'!$D$2:$D$653,C117,'02d_AI_Accelerator_Power'!$G$2:$G$653,"h200_reference")/I117,0.114987)</x:f>
        <x:v>0.11498697855290363</x:v>
      </x:c>
      <x:c r="E117" s="6" t="n">
        <x:f>IF(I117&gt;0,SUMIFS('02d_AI_Accelerator_Power'!$J$2:$J$653,'02d_AI_Accelerator_Power'!$B$2:$B$653,A117,'02d_AI_Accelerator_Power'!$C$2:$C$653,B117,'02d_AI_Accelerator_Power'!$D$2:$D$653,C117,'02d_AI_Accelerator_Power'!$G$2:$G$653,"b200_reference")/I117,0.227101)</x:f>
        <x:v>0.2271006689653013</x:v>
      </x:c>
      <x:c r="F117" s="6" t="n">
        <x:f>IF(I117&gt;0,SUMIFS('02d_AI_Accelerator_Power'!$J$2:$J$653,'02d_AI_Accelerator_Power'!$B$2:$B$653,A117,'02d_AI_Accelerator_Power'!$C$2:$C$653,B117,'02d_AI_Accelerator_Power'!$D$2:$D$653,C117,'02d_AI_Accelerator_Power'!$G$2:$G$653,"gb200_reference")/I117,0.0)</x:f>
        <x:v>0</x:v>
      </x:c>
      <x:c r="G117" s="6" t="n">
        <x:f>IF(I117&gt;0,SUMIFS('02d_AI_Accelerator_Power'!$J$2:$J$653,'02d_AI_Accelerator_Power'!$B$2:$B$653,A117,'02d_AI_Accelerator_Power'!$C$2:$C$653,B117,'02d_AI_Accelerator_Power'!$D$2:$D$653,C117,'02d_AI_Accelerator_Power'!$G$2:$G$653,"purpose_or_unbenchmarked")/I117,0.657912)</x:f>
        <x:v>0.657912352481795</x:v>
      </x:c>
      <x:c r="H117" s="6" t="n">
        <x:f>SUM(D117:G117)</x:f>
        <x:v>1</x:v>
      </x:c>
      <x:c r="I117" s="28" t="n">
        <x:f>SUMIFS('02d_AI_Accelerator_Power'!$J$2:$J$653,'02d_AI_Accelerator_Power'!$B$2:$B$653,A117,'02d_AI_Accelerator_Power'!$C$2:$C$653,B117,'02d_AI_Accelerator_Power'!$D$2:$D$653,C117)</x:f>
        <x:v>436.19491525423723</x:v>
      </x:c>
      <x:c r="J117" s="6" t="n">
        <x:f>IF(I117&gt;0,SUMIFS('02d_AI_Accelerator_Power'!$J$2:$J$653,'02d_AI_Accelerator_Power'!$B$2:$B$653,A117,'02d_AI_Accelerator_Power'!$C$2:$C$653,B117,'02d_AI_Accelerator_Power'!$D$2:$D$653,C117,'02d_AI_Accelerator_Power'!$F$2:$F$653,"R200/R300 future")/I117,0)</x:f>
        <x:v>0</x:v>
      </x:c>
      <x:c r="K117" s="6" t="n">
        <x:f>IF(I117&gt;0,SUMIFS('02d_AI_Accelerator_Power'!$J$2:$J$653,'02d_AI_Accelerator_Power'!$B$2:$B$653,A117,'02d_AI_Accelerator_Power'!$C$2:$C$653,B117,'02d_AI_Accelerator_Power'!$D$2:$D$653,C117,'02d_AI_Accelerator_Power'!$F$2:$F$653,"TPU")/I117,0)</x:f>
        <x:v>0.02350360759966122</x:v>
      </x:c>
      <x:c r="L117" s="6" t="n">
        <x:f>IF(I117&gt;0,SUMIFS('02d_AI_Accelerator_Power'!$J$2:$J$653,'02d_AI_Accelerator_Power'!$B$2:$B$653,A117,'02d_AI_Accelerator_Power'!$C$2:$C$653,B117,'02d_AI_Accelerator_Power'!$D$2:$D$653,C117,'02d_AI_Accelerator_Power'!$F$2:$F$653,"Trainium")/I117,0)</x:f>
        <x:v>0.6344087448821338</x:v>
      </x:c>
      <x:c r="M117" s="6" t="n">
        <x:f>IF(I117&gt;0,SUMIFS('02d_AI_Accelerator_Power'!$J$2:$J$653,'02d_AI_Accelerator_Power'!$B$2:$B$653,A117,'02d_AI_Accelerator_Power'!$C$2:$C$653,B117,'02d_AI_Accelerator_Power'!$D$2:$D$653,C117,'02d_AI_Accelerator_Power'!$F$2:$F$653,"Maia")/I117,0)</x:f>
        <x:v>0</x:v>
      </x:c>
      <x:c r="N117" s="6" t="n">
        <x:f>IF(I117&gt;0,SUMIFS('02d_AI_Accelerator_Power'!$J$2:$J$653,'02d_AI_Accelerator_Power'!$B$2:$B$653,A117,'02d_AI_Accelerator_Power'!$C$2:$C$653,B117,'02d_AI_Accelerator_Power'!$D$2:$D$653,C117,'02d_AI_Accelerator_Power'!$F$2:$F$653,"MTIA")/I117,0)</x:f>
        <x:v>0</x:v>
      </x:c>
      <x:c r="O117" s="6" t="n">
        <x:f>IF(I117&gt;0,SUMIFS('02d_AI_Accelerator_Power'!$J$2:$J$653,'02d_AI_Accelerator_Power'!$B$2:$B$653,A117,'02d_AI_Accelerator_Power'!$C$2:$C$653,B117,'02d_AI_Accelerator_Power'!$D$2:$D$653,C117,'02d_AI_Accelerator_Power'!$F$2:$F$653,"Other / unknown accelerator")/I117,0)</x:f>
        <x:v>0</x:v>
      </x:c>
      <x:c r="P11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17" s="3" t="inlineStr">
        <x:is>
          <x:t xml:space="preserve">csp_contract_share_x_csp_accelerator_mix</x:t>
        </x:is>
      </x:c>
      <x:c r="R117" s="3" t="inlineStr">
        <x:is>
          <x:t xml:space="preserve">Edit 02a CSP contract allocation, 02b CSP accelerator mix, or 02x accelerator catalog; 03_Calculation reads D:G from this sheet.</x:t>
        </x:is>
      </x:c>
    </x:row>
    <x:row r="118">
      <x:c r="A118" s="3" t="inlineStr">
        <x:is>
          <x:t xml:space="preserve">Bull</x:t>
        </x:is>
      </x:c>
      <x:c r="B118" s="3" t="inlineStr">
        <x:is>
          <x:t xml:space="preserve">Anthropic</x:t>
        </x:is>
      </x:c>
      <x:c r="C118" s="3" t="n">
        <x:v>2027</x:v>
      </x:c>
      <x:c r="D118" s="6" t="n">
        <x:f>IF(I118&gt;0,SUMIFS('02d_AI_Accelerator_Power'!$J$2:$J$653,'02d_AI_Accelerator_Power'!$B$2:$B$653,A118,'02d_AI_Accelerator_Power'!$C$2:$C$653,B118,'02d_AI_Accelerator_Power'!$D$2:$D$653,C118,'02d_AI_Accelerator_Power'!$G$2:$G$653,"h200_reference")/I118,0.120505)</x:f>
        <x:v>0.12050508103239696</x:v>
      </x:c>
      <x:c r="E118" s="6" t="n">
        <x:f>IF(I118&gt;0,SUMIFS('02d_AI_Accelerator_Power'!$J$2:$J$653,'02d_AI_Accelerator_Power'!$B$2:$B$653,A118,'02d_AI_Accelerator_Power'!$C$2:$C$653,B118,'02d_AI_Accelerator_Power'!$D$2:$D$653,C118,'02d_AI_Accelerator_Power'!$G$2:$G$653,"b200_reference")/I118,0.215994)</x:f>
        <x:v>0.21599377839331457</x:v>
      </x:c>
      <x:c r="F118" s="6" t="n">
        <x:f>IF(I118&gt;0,SUMIFS('02d_AI_Accelerator_Power'!$J$2:$J$653,'02d_AI_Accelerator_Power'!$B$2:$B$653,A118,'02d_AI_Accelerator_Power'!$C$2:$C$653,B118,'02d_AI_Accelerator_Power'!$D$2:$D$653,C118,'02d_AI_Accelerator_Power'!$G$2:$G$653,"gb200_reference")/I118,0.0)</x:f>
        <x:v>0</x:v>
      </x:c>
      <x:c r="G118" s="6" t="n">
        <x:f>IF(I118&gt;0,SUMIFS('02d_AI_Accelerator_Power'!$J$2:$J$653,'02d_AI_Accelerator_Power'!$B$2:$B$653,A118,'02d_AI_Accelerator_Power'!$C$2:$C$653,B118,'02d_AI_Accelerator_Power'!$D$2:$D$653,C118,'02d_AI_Accelerator_Power'!$G$2:$G$653,"purpose_or_unbenchmarked")/I118,0.663501)</x:f>
        <x:v>0.6635011405742884</x:v>
      </x:c>
      <x:c r="H118" s="6" t="n">
        <x:f>SUM(D118:G118)</x:f>
        <x:v>1</x:v>
      </x:c>
      <x:c r="I118" s="28" t="n">
        <x:f>SUMIFS('02d_AI_Accelerator_Power'!$J$2:$J$653,'02d_AI_Accelerator_Power'!$B$2:$B$653,A118,'02d_AI_Accelerator_Power'!$C$2:$C$653,B118,'02d_AI_Accelerator_Power'!$D$2:$D$653,C118)</x:f>
        <x:v>1059.4033984669495</x:v>
      </x:c>
      <x:c r="J118" s="6" t="n">
        <x:f>IF(I118&gt;0,SUMIFS('02d_AI_Accelerator_Power'!$J$2:$J$653,'02d_AI_Accelerator_Power'!$B$2:$B$653,A118,'02d_AI_Accelerator_Power'!$C$2:$C$653,B118,'02d_AI_Accelerator_Power'!$D$2:$D$653,C118,'02d_AI_Accelerator_Power'!$F$2:$F$653,"R200/R300 future")/I118,0)</x:f>
        <x:v>0</x:v>
      </x:c>
      <x:c r="K118" s="6" t="n">
        <x:f>IF(I118&gt;0,SUMIFS('02d_AI_Accelerator_Power'!$J$2:$J$653,'02d_AI_Accelerator_Power'!$B$2:$B$653,A118,'02d_AI_Accelerator_Power'!$C$2:$C$653,B118,'02d_AI_Accelerator_Power'!$D$2:$D$653,C118,'02d_AI_Accelerator_Power'!$F$2:$F$653,"TPU")/I118,0)</x:f>
        <x:v>0.09497532613609044</x:v>
      </x:c>
      <x:c r="L118" s="6" t="n">
        <x:f>IF(I118&gt;0,SUMIFS('02d_AI_Accelerator_Power'!$J$2:$J$653,'02d_AI_Accelerator_Power'!$B$2:$B$653,A118,'02d_AI_Accelerator_Power'!$C$2:$C$653,B118,'02d_AI_Accelerator_Power'!$D$2:$D$653,C118,'02d_AI_Accelerator_Power'!$F$2:$F$653,"Trainium")/I118,0)</x:f>
        <x:v>0.5685258144381979</x:v>
      </x:c>
      <x:c r="M118" s="6" t="n">
        <x:f>IF(I118&gt;0,SUMIFS('02d_AI_Accelerator_Power'!$J$2:$J$653,'02d_AI_Accelerator_Power'!$B$2:$B$653,A118,'02d_AI_Accelerator_Power'!$C$2:$C$653,B118,'02d_AI_Accelerator_Power'!$D$2:$D$653,C118,'02d_AI_Accelerator_Power'!$F$2:$F$653,"Maia")/I118,0)</x:f>
        <x:v>0</x:v>
      </x:c>
      <x:c r="N118" s="6" t="n">
        <x:f>IF(I118&gt;0,SUMIFS('02d_AI_Accelerator_Power'!$J$2:$J$653,'02d_AI_Accelerator_Power'!$B$2:$B$653,A118,'02d_AI_Accelerator_Power'!$C$2:$C$653,B118,'02d_AI_Accelerator_Power'!$D$2:$D$653,C118,'02d_AI_Accelerator_Power'!$F$2:$F$653,"MTIA")/I118,0)</x:f>
        <x:v>0</x:v>
      </x:c>
      <x:c r="O118" s="6" t="n">
        <x:f>IF(I118&gt;0,SUMIFS('02d_AI_Accelerator_Power'!$J$2:$J$653,'02d_AI_Accelerator_Power'!$B$2:$B$653,A118,'02d_AI_Accelerator_Power'!$C$2:$C$653,B118,'02d_AI_Accelerator_Power'!$D$2:$D$653,C118,'02d_AI_Accelerator_Power'!$F$2:$F$653,"Other / unknown accelerator")/I118,0)</x:f>
        <x:v>0</x:v>
      </x:c>
      <x:c r="P11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18" s="3" t="inlineStr">
        <x:is>
          <x:t xml:space="preserve">csp_contract_share_x_csp_accelerator_mix</x:t>
        </x:is>
      </x:c>
      <x:c r="R118" s="3" t="inlineStr">
        <x:is>
          <x:t xml:space="preserve">Edit 02a CSP contract allocation, 02b CSP accelerator mix, or 02x accelerator catalog; 03_Calculation reads D:G from this sheet.</x:t>
        </x:is>
      </x:c>
    </x:row>
    <x:row r="119">
      <x:c r="A119" s="3" t="inlineStr">
        <x:is>
          <x:t xml:space="preserve">Bull</x:t>
        </x:is>
      </x:c>
      <x:c r="B119" s="3" t="inlineStr">
        <x:is>
          <x:t xml:space="preserve">Anthropic</x:t>
        </x:is>
      </x:c>
      <x:c r="C119" s="3" t="n">
        <x:v>2028</x:v>
      </x:c>
      <x:c r="D119" s="6" t="n">
        <x:f>IF(I119&gt;0,SUMIFS('02d_AI_Accelerator_Power'!$J$2:$J$653,'02d_AI_Accelerator_Power'!$B$2:$B$653,A119,'02d_AI_Accelerator_Power'!$C$2:$C$653,B119,'02d_AI_Accelerator_Power'!$D$2:$D$653,C119,'02d_AI_Accelerator_Power'!$G$2:$G$653,"h200_reference")/I119,0.078841)</x:f>
        <x:v>0.07884128343839185</x:v>
      </x:c>
      <x:c r="E119" s="6" t="n">
        <x:f>IF(I119&gt;0,SUMIFS('02d_AI_Accelerator_Power'!$J$2:$J$653,'02d_AI_Accelerator_Power'!$B$2:$B$653,A119,'02d_AI_Accelerator_Power'!$C$2:$C$653,B119,'02d_AI_Accelerator_Power'!$D$2:$D$653,C119,'02d_AI_Accelerator_Power'!$G$2:$G$653,"b200_reference")/I119,0.120599)</x:f>
        <x:v>0.12059903438910095</x:v>
      </x:c>
      <x:c r="F119" s="6" t="n">
        <x:f>IF(I119&gt;0,SUMIFS('02d_AI_Accelerator_Power'!$J$2:$J$653,'02d_AI_Accelerator_Power'!$B$2:$B$653,A119,'02d_AI_Accelerator_Power'!$C$2:$C$653,B119,'02d_AI_Accelerator_Power'!$D$2:$D$653,C119,'02d_AI_Accelerator_Power'!$G$2:$G$653,"gb200_reference")/I119,0.0)</x:f>
        <x:v>0</x:v>
      </x:c>
      <x:c r="G119" s="6" t="n">
        <x:f>IF(I119&gt;0,SUMIFS('02d_AI_Accelerator_Power'!$J$2:$J$653,'02d_AI_Accelerator_Power'!$B$2:$B$653,A119,'02d_AI_Accelerator_Power'!$C$2:$C$653,B119,'02d_AI_Accelerator_Power'!$D$2:$D$653,C119,'02d_AI_Accelerator_Power'!$G$2:$G$653,"purpose_or_unbenchmarked")/I119,0.80056)</x:f>
        <x:v>0.8005596821725073</x:v>
      </x:c>
      <x:c r="H119" s="6" t="n">
        <x:f>SUM(D119:G119)</x:f>
        <x:v>1</x:v>
      </x:c>
      <x:c r="I119" s="28" t="n">
        <x:f>SUMIFS('02d_AI_Accelerator_Power'!$J$2:$J$653,'02d_AI_Accelerator_Power'!$B$2:$B$653,A119,'02d_AI_Accelerator_Power'!$C$2:$C$653,B119,'02d_AI_Accelerator_Power'!$D$2:$D$653,C119)</x:f>
        <x:v>1835.648124196398</x:v>
      </x:c>
      <x:c r="J119" s="6" t="n">
        <x:f>IF(I119&gt;0,SUMIFS('02d_AI_Accelerator_Power'!$J$2:$J$653,'02d_AI_Accelerator_Power'!$B$2:$B$653,A119,'02d_AI_Accelerator_Power'!$C$2:$C$653,B119,'02d_AI_Accelerator_Power'!$D$2:$D$653,C119,'02d_AI_Accelerator_Power'!$F$2:$F$653,"R200/R300 future")/I119,0)</x:f>
        <x:v>0</x:v>
      </x:c>
      <x:c r="K119" s="6" t="n">
        <x:f>IF(I119&gt;0,SUMIFS('02d_AI_Accelerator_Power'!$J$2:$J$653,'02d_AI_Accelerator_Power'!$B$2:$B$653,A119,'02d_AI_Accelerator_Power'!$C$2:$C$653,B119,'02d_AI_Accelerator_Power'!$D$2:$D$653,C119,'02d_AI_Accelerator_Power'!$F$2:$F$653,"TPU")/I119,0)</x:f>
        <x:v>0.050447396704038486</x:v>
      </x:c>
      <x:c r="L119" s="6" t="n">
        <x:f>IF(I119&gt;0,SUMIFS('02d_AI_Accelerator_Power'!$J$2:$J$653,'02d_AI_Accelerator_Power'!$B$2:$B$653,A119,'02d_AI_Accelerator_Power'!$C$2:$C$653,B119,'02d_AI_Accelerator_Power'!$D$2:$D$653,C119,'02d_AI_Accelerator_Power'!$F$2:$F$653,"Trainium")/I119,0)</x:f>
        <x:v>0.7501122854684688</x:v>
      </x:c>
      <x:c r="M119" s="6" t="n">
        <x:f>IF(I119&gt;0,SUMIFS('02d_AI_Accelerator_Power'!$J$2:$J$653,'02d_AI_Accelerator_Power'!$B$2:$B$653,A119,'02d_AI_Accelerator_Power'!$C$2:$C$653,B119,'02d_AI_Accelerator_Power'!$D$2:$D$653,C119,'02d_AI_Accelerator_Power'!$F$2:$F$653,"Maia")/I119,0)</x:f>
        <x:v>0</x:v>
      </x:c>
      <x:c r="N119" s="6" t="n">
        <x:f>IF(I119&gt;0,SUMIFS('02d_AI_Accelerator_Power'!$J$2:$J$653,'02d_AI_Accelerator_Power'!$B$2:$B$653,A119,'02d_AI_Accelerator_Power'!$C$2:$C$653,B119,'02d_AI_Accelerator_Power'!$D$2:$D$653,C119,'02d_AI_Accelerator_Power'!$F$2:$F$653,"MTIA")/I119,0)</x:f>
        <x:v>0</x:v>
      </x:c>
      <x:c r="O119" s="6" t="n">
        <x:f>IF(I119&gt;0,SUMIFS('02d_AI_Accelerator_Power'!$J$2:$J$653,'02d_AI_Accelerator_Power'!$B$2:$B$653,A119,'02d_AI_Accelerator_Power'!$C$2:$C$653,B119,'02d_AI_Accelerator_Power'!$D$2:$D$653,C119,'02d_AI_Accelerator_Power'!$F$2:$F$653,"Other / unknown accelerator")/I119,0)</x:f>
        <x:v>0</x:v>
      </x:c>
      <x:c r="P11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19" s="3" t="inlineStr">
        <x:is>
          <x:t xml:space="preserve">csp_contract_share_x_csp_accelerator_mix</x:t>
        </x:is>
      </x:c>
      <x:c r="R119" s="3" t="inlineStr">
        <x:is>
          <x:t xml:space="preserve">Edit 02a CSP contract allocation, 02b CSP accelerator mix, or 02x accelerator catalog; 03_Calculation reads D:G from this sheet.</x:t>
        </x:is>
      </x:c>
    </x:row>
    <x:row r="120">
      <x:c r="A120" s="3" t="inlineStr">
        <x:is>
          <x:t xml:space="preserve">Bull</x:t>
        </x:is>
      </x:c>
      <x:c r="B120" s="3" t="inlineStr">
        <x:is>
          <x:t xml:space="preserve">Anthropic</x:t>
        </x:is>
      </x:c>
      <x:c r="C120" s="3" t="n">
        <x:v>2029</x:v>
      </x:c>
      <x:c r="D120" s="6" t="n">
        <x:f>IF(I120&gt;0,SUMIFS('02d_AI_Accelerator_Power'!$J$2:$J$653,'02d_AI_Accelerator_Power'!$B$2:$B$653,A120,'02d_AI_Accelerator_Power'!$C$2:$C$653,B120,'02d_AI_Accelerator_Power'!$D$2:$D$653,C120,'02d_AI_Accelerator_Power'!$G$2:$G$653,"h200_reference")/I120,0.078841)</x:f>
        <x:v>0.07884128343839185</x:v>
      </x:c>
      <x:c r="E120" s="6" t="n">
        <x:f>IF(I120&gt;0,SUMIFS('02d_AI_Accelerator_Power'!$J$2:$J$653,'02d_AI_Accelerator_Power'!$B$2:$B$653,A120,'02d_AI_Accelerator_Power'!$C$2:$C$653,B120,'02d_AI_Accelerator_Power'!$D$2:$D$653,C120,'02d_AI_Accelerator_Power'!$G$2:$G$653,"b200_reference")/I120,0.120599)</x:f>
        <x:v>0.12059903438910094</x:v>
      </x:c>
      <x:c r="F120" s="6" t="n">
        <x:f>IF(I120&gt;0,SUMIFS('02d_AI_Accelerator_Power'!$J$2:$J$653,'02d_AI_Accelerator_Power'!$B$2:$B$653,A120,'02d_AI_Accelerator_Power'!$C$2:$C$653,B120,'02d_AI_Accelerator_Power'!$D$2:$D$653,C120,'02d_AI_Accelerator_Power'!$G$2:$G$653,"gb200_reference")/I120,0.0)</x:f>
        <x:v>0</x:v>
      </x:c>
      <x:c r="G120" s="6" t="n">
        <x:f>IF(I120&gt;0,SUMIFS('02d_AI_Accelerator_Power'!$J$2:$J$653,'02d_AI_Accelerator_Power'!$B$2:$B$653,A120,'02d_AI_Accelerator_Power'!$C$2:$C$653,B120,'02d_AI_Accelerator_Power'!$D$2:$D$653,C120,'02d_AI_Accelerator_Power'!$G$2:$G$653,"purpose_or_unbenchmarked")/I120,0.80056)</x:f>
        <x:v>0.8005596821725071</x:v>
      </x:c>
      <x:c r="H120" s="6" t="n">
        <x:f>SUM(D120:G120)</x:f>
        <x:v>0.9999999999999998</x:v>
      </x:c>
      <x:c r="I120" s="28" t="n">
        <x:f>SUMIFS('02d_AI_Accelerator_Power'!$J$2:$J$653,'02d_AI_Accelerator_Power'!$B$2:$B$653,A120,'02d_AI_Accelerator_Power'!$C$2:$C$653,B120,'02d_AI_Accelerator_Power'!$D$2:$D$653,C120)</x:f>
        <x:v>2773.2522144386435</x:v>
      </x:c>
      <x:c r="J120" s="6" t="n">
        <x:f>IF(I120&gt;0,SUMIFS('02d_AI_Accelerator_Power'!$J$2:$J$653,'02d_AI_Accelerator_Power'!$B$2:$B$653,A120,'02d_AI_Accelerator_Power'!$C$2:$C$653,B120,'02d_AI_Accelerator_Power'!$D$2:$D$653,C120,'02d_AI_Accelerator_Power'!$F$2:$F$653,"R200/R300 future")/I120,0)</x:f>
        <x:v>0</x:v>
      </x:c>
      <x:c r="K120" s="6" t="n">
        <x:f>IF(I120&gt;0,SUMIFS('02d_AI_Accelerator_Power'!$J$2:$J$653,'02d_AI_Accelerator_Power'!$B$2:$B$653,A120,'02d_AI_Accelerator_Power'!$C$2:$C$653,B120,'02d_AI_Accelerator_Power'!$D$2:$D$653,C120,'02d_AI_Accelerator_Power'!$F$2:$F$653,"TPU")/I120,0)</x:f>
        <x:v>0.05044739670403848</x:v>
      </x:c>
      <x:c r="L120" s="6" t="n">
        <x:f>IF(I120&gt;0,SUMIFS('02d_AI_Accelerator_Power'!$J$2:$J$653,'02d_AI_Accelerator_Power'!$B$2:$B$653,A120,'02d_AI_Accelerator_Power'!$C$2:$C$653,B120,'02d_AI_Accelerator_Power'!$D$2:$D$653,C120,'02d_AI_Accelerator_Power'!$F$2:$F$653,"Trainium")/I120,0)</x:f>
        <x:v>0.7501122854684686</x:v>
      </x:c>
      <x:c r="M120" s="6" t="n">
        <x:f>IF(I120&gt;0,SUMIFS('02d_AI_Accelerator_Power'!$J$2:$J$653,'02d_AI_Accelerator_Power'!$B$2:$B$653,A120,'02d_AI_Accelerator_Power'!$C$2:$C$653,B120,'02d_AI_Accelerator_Power'!$D$2:$D$653,C120,'02d_AI_Accelerator_Power'!$F$2:$F$653,"Maia")/I120,0)</x:f>
        <x:v>0</x:v>
      </x:c>
      <x:c r="N120" s="6" t="n">
        <x:f>IF(I120&gt;0,SUMIFS('02d_AI_Accelerator_Power'!$J$2:$J$653,'02d_AI_Accelerator_Power'!$B$2:$B$653,A120,'02d_AI_Accelerator_Power'!$C$2:$C$653,B120,'02d_AI_Accelerator_Power'!$D$2:$D$653,C120,'02d_AI_Accelerator_Power'!$F$2:$F$653,"MTIA")/I120,0)</x:f>
        <x:v>0</x:v>
      </x:c>
      <x:c r="O120" s="6" t="n">
        <x:f>IF(I120&gt;0,SUMIFS('02d_AI_Accelerator_Power'!$J$2:$J$653,'02d_AI_Accelerator_Power'!$B$2:$B$653,A120,'02d_AI_Accelerator_Power'!$C$2:$C$653,B120,'02d_AI_Accelerator_Power'!$D$2:$D$653,C120,'02d_AI_Accelerator_Power'!$F$2:$F$653,"Other / unknown accelerator")/I120,0)</x:f>
        <x:v>0</x:v>
      </x:c>
      <x:c r="P12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20" s="3" t="inlineStr">
        <x:is>
          <x:t xml:space="preserve">csp_contract_share_x_csp_accelerator_mix</x:t>
        </x:is>
      </x:c>
      <x:c r="R120" s="3" t="inlineStr">
        <x:is>
          <x:t xml:space="preserve">Edit 02a CSP contract allocation, 02b CSP accelerator mix, or 02x accelerator catalog; 03_Calculation reads D:G from this sheet.</x:t>
        </x:is>
      </x:c>
    </x:row>
    <x:row r="121">
      <x:c r="A121" s="3" t="inlineStr">
        <x:is>
          <x:t xml:space="preserve">Bull</x:t>
        </x:is>
      </x:c>
      <x:c r="B121" s="3" t="inlineStr">
        <x:is>
          <x:t xml:space="preserve">Anthropic</x:t>
        </x:is>
      </x:c>
      <x:c r="C121" s="3" t="n">
        <x:v>2030</x:v>
      </x:c>
      <x:c r="D121" s="6" t="n">
        <x:f>IF(I121&gt;0,SUMIFS('02d_AI_Accelerator_Power'!$J$2:$J$653,'02d_AI_Accelerator_Power'!$B$2:$B$653,A121,'02d_AI_Accelerator_Power'!$C$2:$C$653,B121,'02d_AI_Accelerator_Power'!$D$2:$D$653,C121,'02d_AI_Accelerator_Power'!$G$2:$G$653,"h200_reference")/I121,0.078841)</x:f>
        <x:v>0.07884128343839183</x:v>
      </x:c>
      <x:c r="E121" s="6" t="n">
        <x:f>IF(I121&gt;0,SUMIFS('02d_AI_Accelerator_Power'!$J$2:$J$653,'02d_AI_Accelerator_Power'!$B$2:$B$653,A121,'02d_AI_Accelerator_Power'!$C$2:$C$653,B121,'02d_AI_Accelerator_Power'!$D$2:$D$653,C121,'02d_AI_Accelerator_Power'!$G$2:$G$653,"b200_reference")/I121,0.120599)</x:f>
        <x:v>0.12059903438910093</x:v>
      </x:c>
      <x:c r="F121" s="6" t="n">
        <x:f>IF(I121&gt;0,SUMIFS('02d_AI_Accelerator_Power'!$J$2:$J$653,'02d_AI_Accelerator_Power'!$B$2:$B$653,A121,'02d_AI_Accelerator_Power'!$C$2:$C$653,B121,'02d_AI_Accelerator_Power'!$D$2:$D$653,C121,'02d_AI_Accelerator_Power'!$G$2:$G$653,"gb200_reference")/I121,0.0)</x:f>
        <x:v>0</x:v>
      </x:c>
      <x:c r="G121" s="6" t="n">
        <x:f>IF(I121&gt;0,SUMIFS('02d_AI_Accelerator_Power'!$J$2:$J$653,'02d_AI_Accelerator_Power'!$B$2:$B$653,A121,'02d_AI_Accelerator_Power'!$C$2:$C$653,B121,'02d_AI_Accelerator_Power'!$D$2:$D$653,C121,'02d_AI_Accelerator_Power'!$G$2:$G$653,"purpose_or_unbenchmarked")/I121,0.80056)</x:f>
        <x:v>0.8005596821725071</x:v>
      </x:c>
      <x:c r="H121" s="6" t="n">
        <x:f>SUM(D121:G121)</x:f>
        <x:v>0.9999999999999998</x:v>
      </x:c>
      <x:c r="I121" s="28" t="n">
        <x:f>SUMIFS('02d_AI_Accelerator_Power'!$J$2:$J$653,'02d_AI_Accelerator_Power'!$B$2:$B$653,A121,'02d_AI_Accelerator_Power'!$C$2:$C$653,B121,'02d_AI_Accelerator_Power'!$D$2:$D$653,C121)</x:f>
        <x:v>3878.600011952542</x:v>
      </x:c>
      <x:c r="J121" s="6" t="n">
        <x:f>IF(I121&gt;0,SUMIFS('02d_AI_Accelerator_Power'!$J$2:$J$653,'02d_AI_Accelerator_Power'!$B$2:$B$653,A121,'02d_AI_Accelerator_Power'!$C$2:$C$653,B121,'02d_AI_Accelerator_Power'!$D$2:$D$653,C121,'02d_AI_Accelerator_Power'!$F$2:$F$653,"R200/R300 future")/I121,0)</x:f>
        <x:v>0</x:v>
      </x:c>
      <x:c r="K121" s="6" t="n">
        <x:f>IF(I121&gt;0,SUMIFS('02d_AI_Accelerator_Power'!$J$2:$J$653,'02d_AI_Accelerator_Power'!$B$2:$B$653,A121,'02d_AI_Accelerator_Power'!$C$2:$C$653,B121,'02d_AI_Accelerator_Power'!$D$2:$D$653,C121,'02d_AI_Accelerator_Power'!$F$2:$F$653,"TPU")/I121,0)</x:f>
        <x:v>0.05044739670403848</x:v>
      </x:c>
      <x:c r="L121" s="6" t="n">
        <x:f>IF(I121&gt;0,SUMIFS('02d_AI_Accelerator_Power'!$J$2:$J$653,'02d_AI_Accelerator_Power'!$B$2:$B$653,A121,'02d_AI_Accelerator_Power'!$C$2:$C$653,B121,'02d_AI_Accelerator_Power'!$D$2:$D$653,C121,'02d_AI_Accelerator_Power'!$F$2:$F$653,"Trainium")/I121,0)</x:f>
        <x:v>0.7501122854684686</x:v>
      </x:c>
      <x:c r="M121" s="6" t="n">
        <x:f>IF(I121&gt;0,SUMIFS('02d_AI_Accelerator_Power'!$J$2:$J$653,'02d_AI_Accelerator_Power'!$B$2:$B$653,A121,'02d_AI_Accelerator_Power'!$C$2:$C$653,B121,'02d_AI_Accelerator_Power'!$D$2:$D$653,C121,'02d_AI_Accelerator_Power'!$F$2:$F$653,"Maia")/I121,0)</x:f>
        <x:v>0</x:v>
      </x:c>
      <x:c r="N121" s="6" t="n">
        <x:f>IF(I121&gt;0,SUMIFS('02d_AI_Accelerator_Power'!$J$2:$J$653,'02d_AI_Accelerator_Power'!$B$2:$B$653,A121,'02d_AI_Accelerator_Power'!$C$2:$C$653,B121,'02d_AI_Accelerator_Power'!$D$2:$D$653,C121,'02d_AI_Accelerator_Power'!$F$2:$F$653,"MTIA")/I121,0)</x:f>
        <x:v>0</x:v>
      </x:c>
      <x:c r="O121" s="6" t="n">
        <x:f>IF(I121&gt;0,SUMIFS('02d_AI_Accelerator_Power'!$J$2:$J$653,'02d_AI_Accelerator_Power'!$B$2:$B$653,A121,'02d_AI_Accelerator_Power'!$C$2:$C$653,B121,'02d_AI_Accelerator_Power'!$D$2:$D$653,C121,'02d_AI_Accelerator_Power'!$F$2:$F$653,"Other / unknown accelerator")/I121,0)</x:f>
        <x:v>0</x:v>
      </x:c>
      <x:c r="P12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21" s="3" t="inlineStr">
        <x:is>
          <x:t xml:space="preserve">csp_contract_share_x_csp_accelerator_mix</x:t>
        </x:is>
      </x:c>
      <x:c r="R121" s="3" t="inlineStr">
        <x:is>
          <x:t xml:space="preserve">Edit 02a CSP contract allocation, 02b CSP accelerator mix, or 02x accelerator catalog; 03_Calculation reads D:G from this sheet.</x:t>
        </x:is>
      </x:c>
    </x:row>
    <x:row r="122">
      <x:c r="A122" s="3" t="inlineStr">
        <x:is>
          <x:t xml:space="preserve">Bull</x:t>
        </x:is>
      </x:c>
      <x:c r="B122" s="3" t="inlineStr">
        <x:is>
          <x:t xml:space="preserve">DeepSeek</x:t>
        </x:is>
      </x:c>
      <x:c r="C122" s="3" t="n">
        <x:v>2026</x:v>
      </x:c>
      <x:c r="D122" s="6" t="n">
        <x:f>IF(I122&gt;0,SUMIFS('02d_AI_Accelerator_Power'!$J$2:$J$653,'02d_AI_Accelerator_Power'!$B$2:$B$653,A122,'02d_AI_Accelerator_Power'!$C$2:$C$653,B122,'02d_AI_Accelerator_Power'!$D$2:$D$653,C122,'02d_AI_Accelerator_Power'!$G$2:$G$653,"h200_reference")/I122,0.55)</x:f>
        <x:v>0.55</x:v>
      </x:c>
      <x:c r="E122" s="6" t="n">
        <x:f>IF(I122&gt;0,SUMIFS('02d_AI_Accelerator_Power'!$J$2:$J$653,'02d_AI_Accelerator_Power'!$B$2:$B$653,A122,'02d_AI_Accelerator_Power'!$C$2:$C$653,B122,'02d_AI_Accelerator_Power'!$D$2:$D$653,C122,'02d_AI_Accelerator_Power'!$G$2:$G$653,"b200_reference")/I122,0.4)</x:f>
        <x:v>0.4</x:v>
      </x:c>
      <x:c r="F122" s="6" t="n">
        <x:f>IF(I122&gt;0,SUMIFS('02d_AI_Accelerator_Power'!$J$2:$J$653,'02d_AI_Accelerator_Power'!$B$2:$B$653,A122,'02d_AI_Accelerator_Power'!$C$2:$C$653,B122,'02d_AI_Accelerator_Power'!$D$2:$D$653,C122,'02d_AI_Accelerator_Power'!$G$2:$G$653,"gb200_reference")/I122,0.05)</x:f>
        <x:v>0.05</x:v>
      </x:c>
      <x:c r="G122" s="6" t="n">
        <x:f>IF(I122&gt;0,SUMIFS('02d_AI_Accelerator_Power'!$J$2:$J$653,'02d_AI_Accelerator_Power'!$B$2:$B$653,A122,'02d_AI_Accelerator_Power'!$C$2:$C$653,B122,'02d_AI_Accelerator_Power'!$D$2:$D$653,C122,'02d_AI_Accelerator_Power'!$G$2:$G$653,"purpose_or_unbenchmarked")/I122,0.0)</x:f>
        <x:v>0</x:v>
      </x:c>
      <x:c r="H122" s="6" t="n">
        <x:f>SUM(D122:G122)</x:f>
        <x:v>1</x:v>
      </x:c>
      <x:c r="I122" s="28" t="n">
        <x:f>SUMIFS('02d_AI_Accelerator_Power'!$J$2:$J$653,'02d_AI_Accelerator_Power'!$B$2:$B$653,A122,'02d_AI_Accelerator_Power'!$C$2:$C$653,B122,'02d_AI_Accelerator_Power'!$D$2:$D$653,C122)</x:f>
        <x:v>70.0041935483871</x:v>
      </x:c>
      <x:c r="J122" s="6" t="n">
        <x:f>IF(I122&gt;0,SUMIFS('02d_AI_Accelerator_Power'!$J$2:$J$653,'02d_AI_Accelerator_Power'!$B$2:$B$653,A122,'02d_AI_Accelerator_Power'!$C$2:$C$653,B122,'02d_AI_Accelerator_Power'!$D$2:$D$653,C122,'02d_AI_Accelerator_Power'!$F$2:$F$653,"R200/R300 future")/I122,0)</x:f>
        <x:v>0</x:v>
      </x:c>
      <x:c r="K122" s="6" t="n">
        <x:f>IF(I122&gt;0,SUMIFS('02d_AI_Accelerator_Power'!$J$2:$J$653,'02d_AI_Accelerator_Power'!$B$2:$B$653,A122,'02d_AI_Accelerator_Power'!$C$2:$C$653,B122,'02d_AI_Accelerator_Power'!$D$2:$D$653,C122,'02d_AI_Accelerator_Power'!$F$2:$F$653,"TPU")/I122,0)</x:f>
        <x:v>0</x:v>
      </x:c>
      <x:c r="L122" s="6" t="n">
        <x:f>IF(I122&gt;0,SUMIFS('02d_AI_Accelerator_Power'!$J$2:$J$653,'02d_AI_Accelerator_Power'!$B$2:$B$653,A122,'02d_AI_Accelerator_Power'!$C$2:$C$653,B122,'02d_AI_Accelerator_Power'!$D$2:$D$653,C122,'02d_AI_Accelerator_Power'!$F$2:$F$653,"Trainium")/I122,0)</x:f>
        <x:v>0</x:v>
      </x:c>
      <x:c r="M122" s="6" t="n">
        <x:f>IF(I122&gt;0,SUMIFS('02d_AI_Accelerator_Power'!$J$2:$J$653,'02d_AI_Accelerator_Power'!$B$2:$B$653,A122,'02d_AI_Accelerator_Power'!$C$2:$C$653,B122,'02d_AI_Accelerator_Power'!$D$2:$D$653,C122,'02d_AI_Accelerator_Power'!$F$2:$F$653,"Maia")/I122,0)</x:f>
        <x:v>0</x:v>
      </x:c>
      <x:c r="N122" s="6" t="n">
        <x:f>IF(I122&gt;0,SUMIFS('02d_AI_Accelerator_Power'!$J$2:$J$653,'02d_AI_Accelerator_Power'!$B$2:$B$653,A122,'02d_AI_Accelerator_Power'!$C$2:$C$653,B122,'02d_AI_Accelerator_Power'!$D$2:$D$653,C122,'02d_AI_Accelerator_Power'!$F$2:$F$653,"MTIA")/I122,0)</x:f>
        <x:v>0</x:v>
      </x:c>
      <x:c r="O122" s="6" t="n">
        <x:f>IF(I122&gt;0,SUMIFS('02d_AI_Accelerator_Power'!$J$2:$J$653,'02d_AI_Accelerator_Power'!$B$2:$B$653,A122,'02d_AI_Accelerator_Power'!$C$2:$C$653,B122,'02d_AI_Accelerator_Power'!$D$2:$D$653,C122,'02d_AI_Accelerator_Power'!$F$2:$F$653,"Other / unknown accelerator")/I122,0)</x:f>
        <x:v>0</x:v>
      </x:c>
      <x:c r="P12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22" s="3" t="inlineStr">
        <x:is>
          <x:t xml:space="preserve">csp_contract_share_x_csp_accelerator_mix</x:t>
        </x:is>
      </x:c>
      <x:c r="R122" s="3" t="inlineStr">
        <x:is>
          <x:t xml:space="preserve">Edit 02a CSP contract allocation, 02b CSP accelerator mix, or 02x accelerator catalog; 03_Calculation reads D:G from this sheet.</x:t>
        </x:is>
      </x:c>
    </x:row>
    <x:row r="123">
      <x:c r="A123" s="3" t="inlineStr">
        <x:is>
          <x:t xml:space="preserve">Bull</x:t>
        </x:is>
      </x:c>
      <x:c r="B123" s="3" t="inlineStr">
        <x:is>
          <x:t xml:space="preserve">DeepSeek</x:t>
        </x:is>
      </x:c>
      <x:c r="C123" s="3" t="n">
        <x:v>2027</x:v>
      </x:c>
      <x:c r="D123" s="6" t="n">
        <x:f>IF(I123&gt;0,SUMIFS('02d_AI_Accelerator_Power'!$J$2:$J$653,'02d_AI_Accelerator_Power'!$B$2:$B$653,A123,'02d_AI_Accelerator_Power'!$C$2:$C$653,B123,'02d_AI_Accelerator_Power'!$D$2:$D$653,C123,'02d_AI_Accelerator_Power'!$G$2:$G$653,"h200_reference")/I123,0.438)</x:f>
        <x:v>0.438</x:v>
      </x:c>
      <x:c r="E123" s="6" t="n">
        <x:f>IF(I123&gt;0,SUMIFS('02d_AI_Accelerator_Power'!$J$2:$J$653,'02d_AI_Accelerator_Power'!$B$2:$B$653,A123,'02d_AI_Accelerator_Power'!$C$2:$C$653,B123,'02d_AI_Accelerator_Power'!$D$2:$D$653,C123,'02d_AI_Accelerator_Power'!$G$2:$G$653,"b200_reference")/I123,0.388)</x:f>
        <x:v>0.388</x:v>
      </x:c>
      <x:c r="F123" s="6" t="n">
        <x:f>IF(I123&gt;0,SUMIFS('02d_AI_Accelerator_Power'!$J$2:$J$653,'02d_AI_Accelerator_Power'!$B$2:$B$653,A123,'02d_AI_Accelerator_Power'!$C$2:$C$653,B123,'02d_AI_Accelerator_Power'!$D$2:$D$653,C123,'02d_AI_Accelerator_Power'!$G$2:$G$653,"gb200_reference")/I123,0.174)</x:f>
        <x:v>0.17399999999999996</x:v>
      </x:c>
      <x:c r="G123" s="6" t="n">
        <x:f>IF(I123&gt;0,SUMIFS('02d_AI_Accelerator_Power'!$J$2:$J$653,'02d_AI_Accelerator_Power'!$B$2:$B$653,A123,'02d_AI_Accelerator_Power'!$C$2:$C$653,B123,'02d_AI_Accelerator_Power'!$D$2:$D$653,C123,'02d_AI_Accelerator_Power'!$G$2:$G$653,"purpose_or_unbenchmarked")/I123,0.0)</x:f>
        <x:v>0</x:v>
      </x:c>
      <x:c r="H123" s="6" t="n">
        <x:f>SUM(D123:G123)</x:f>
        <x:v>1</x:v>
      </x:c>
      <x:c r="I123" s="28" t="n">
        <x:f>SUMIFS('02d_AI_Accelerator_Power'!$J$2:$J$653,'02d_AI_Accelerator_Power'!$B$2:$B$653,A123,'02d_AI_Accelerator_Power'!$C$2:$C$653,B123,'02d_AI_Accelerator_Power'!$D$2:$D$653,C123)</x:f>
        <x:v>214.89885411757257</x:v>
      </x:c>
      <x:c r="J123" s="6" t="n">
        <x:f>IF(I123&gt;0,SUMIFS('02d_AI_Accelerator_Power'!$J$2:$J$653,'02d_AI_Accelerator_Power'!$B$2:$B$653,A123,'02d_AI_Accelerator_Power'!$C$2:$C$653,B123,'02d_AI_Accelerator_Power'!$D$2:$D$653,C123,'02d_AI_Accelerator_Power'!$F$2:$F$653,"R200/R300 future")/I123,0)</x:f>
        <x:v>0</x:v>
      </x:c>
      <x:c r="K123" s="6" t="n">
        <x:f>IF(I123&gt;0,SUMIFS('02d_AI_Accelerator_Power'!$J$2:$J$653,'02d_AI_Accelerator_Power'!$B$2:$B$653,A123,'02d_AI_Accelerator_Power'!$C$2:$C$653,B123,'02d_AI_Accelerator_Power'!$D$2:$D$653,C123,'02d_AI_Accelerator_Power'!$F$2:$F$653,"TPU")/I123,0)</x:f>
        <x:v>0</x:v>
      </x:c>
      <x:c r="L123" s="6" t="n">
        <x:f>IF(I123&gt;0,SUMIFS('02d_AI_Accelerator_Power'!$J$2:$J$653,'02d_AI_Accelerator_Power'!$B$2:$B$653,A123,'02d_AI_Accelerator_Power'!$C$2:$C$653,B123,'02d_AI_Accelerator_Power'!$D$2:$D$653,C123,'02d_AI_Accelerator_Power'!$F$2:$F$653,"Trainium")/I123,0)</x:f>
        <x:v>0</x:v>
      </x:c>
      <x:c r="M123" s="6" t="n">
        <x:f>IF(I123&gt;0,SUMIFS('02d_AI_Accelerator_Power'!$J$2:$J$653,'02d_AI_Accelerator_Power'!$B$2:$B$653,A123,'02d_AI_Accelerator_Power'!$C$2:$C$653,B123,'02d_AI_Accelerator_Power'!$D$2:$D$653,C123,'02d_AI_Accelerator_Power'!$F$2:$F$653,"Maia")/I123,0)</x:f>
        <x:v>0</x:v>
      </x:c>
      <x:c r="N123" s="6" t="n">
        <x:f>IF(I123&gt;0,SUMIFS('02d_AI_Accelerator_Power'!$J$2:$J$653,'02d_AI_Accelerator_Power'!$B$2:$B$653,A123,'02d_AI_Accelerator_Power'!$C$2:$C$653,B123,'02d_AI_Accelerator_Power'!$D$2:$D$653,C123,'02d_AI_Accelerator_Power'!$F$2:$F$653,"MTIA")/I123,0)</x:f>
        <x:v>0</x:v>
      </x:c>
      <x:c r="O123" s="6" t="n">
        <x:f>IF(I123&gt;0,SUMIFS('02d_AI_Accelerator_Power'!$J$2:$J$653,'02d_AI_Accelerator_Power'!$B$2:$B$653,A123,'02d_AI_Accelerator_Power'!$C$2:$C$653,B123,'02d_AI_Accelerator_Power'!$D$2:$D$653,C123,'02d_AI_Accelerator_Power'!$F$2:$F$653,"Other / unknown accelerator")/I123,0)</x:f>
        <x:v>0</x:v>
      </x:c>
      <x:c r="P12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23" s="3" t="inlineStr">
        <x:is>
          <x:t xml:space="preserve">csp_contract_share_x_csp_accelerator_mix</x:t>
        </x:is>
      </x:c>
      <x:c r="R123" s="3" t="inlineStr">
        <x:is>
          <x:t xml:space="preserve">Edit 02a CSP contract allocation, 02b CSP accelerator mix, or 02x accelerator catalog; 03_Calculation reads D:G from this sheet.</x:t>
        </x:is>
      </x:c>
    </x:row>
    <x:row r="124">
      <x:c r="A124" s="3" t="inlineStr">
        <x:is>
          <x:t xml:space="preserve">Bull</x:t>
        </x:is>
      </x:c>
      <x:c r="B124" s="3" t="inlineStr">
        <x:is>
          <x:t xml:space="preserve">DeepSeek</x:t>
        </x:is>
      </x:c>
      <x:c r="C124" s="3" t="n">
        <x:v>2028</x:v>
      </x:c>
      <x:c r="D124" s="6" t="n">
        <x:f>IF(I124&gt;0,SUMIFS('02d_AI_Accelerator_Power'!$J$2:$J$653,'02d_AI_Accelerator_Power'!$B$2:$B$653,A124,'02d_AI_Accelerator_Power'!$C$2:$C$653,B124,'02d_AI_Accelerator_Power'!$D$2:$D$653,C124,'02d_AI_Accelerator_Power'!$G$2:$G$653,"h200_reference")/I124,0.325)</x:f>
        <x:v>0.325</x:v>
      </x:c>
      <x:c r="E124" s="6" t="n">
        <x:f>IF(I124&gt;0,SUMIFS('02d_AI_Accelerator_Power'!$J$2:$J$653,'02d_AI_Accelerator_Power'!$B$2:$B$653,A124,'02d_AI_Accelerator_Power'!$C$2:$C$653,B124,'02d_AI_Accelerator_Power'!$D$2:$D$653,C124,'02d_AI_Accelerator_Power'!$G$2:$G$653,"b200_reference")/I124,0.375)</x:f>
        <x:v>0.375</x:v>
      </x:c>
      <x:c r="F124" s="6" t="n">
        <x:f>IF(I124&gt;0,SUMIFS('02d_AI_Accelerator_Power'!$J$2:$J$653,'02d_AI_Accelerator_Power'!$B$2:$B$653,A124,'02d_AI_Accelerator_Power'!$C$2:$C$653,B124,'02d_AI_Accelerator_Power'!$D$2:$D$653,C124,'02d_AI_Accelerator_Power'!$G$2:$G$653,"gb200_reference")/I124,0.3)</x:f>
        <x:v>0.3</x:v>
      </x:c>
      <x:c r="G124" s="6" t="n">
        <x:f>IF(I124&gt;0,SUMIFS('02d_AI_Accelerator_Power'!$J$2:$J$653,'02d_AI_Accelerator_Power'!$B$2:$B$653,A124,'02d_AI_Accelerator_Power'!$C$2:$C$653,B124,'02d_AI_Accelerator_Power'!$D$2:$D$653,C124,'02d_AI_Accelerator_Power'!$G$2:$G$653,"purpose_or_unbenchmarked")/I124,0.0)</x:f>
        <x:v>0</x:v>
      </x:c>
      <x:c r="H124" s="6" t="n">
        <x:f>SUM(D124:G124)</x:f>
        <x:v>1</x:v>
      </x:c>
      <x:c r="I124" s="28" t="n">
        <x:f>SUMIFS('02d_AI_Accelerator_Power'!$J$2:$J$653,'02d_AI_Accelerator_Power'!$B$2:$B$653,A124,'02d_AI_Accelerator_Power'!$C$2:$C$653,B124,'02d_AI_Accelerator_Power'!$D$2:$D$653,C124)</x:f>
        <x:v>390.8920169077016</x:v>
      </x:c>
      <x:c r="J124" s="6" t="n">
        <x:f>IF(I124&gt;0,SUMIFS('02d_AI_Accelerator_Power'!$J$2:$J$653,'02d_AI_Accelerator_Power'!$B$2:$B$653,A124,'02d_AI_Accelerator_Power'!$C$2:$C$653,B124,'02d_AI_Accelerator_Power'!$D$2:$D$653,C124,'02d_AI_Accelerator_Power'!$F$2:$F$653,"R200/R300 future")/I124,0)</x:f>
        <x:v>0</x:v>
      </x:c>
      <x:c r="K124" s="6" t="n">
        <x:f>IF(I124&gt;0,SUMIFS('02d_AI_Accelerator_Power'!$J$2:$J$653,'02d_AI_Accelerator_Power'!$B$2:$B$653,A124,'02d_AI_Accelerator_Power'!$C$2:$C$653,B124,'02d_AI_Accelerator_Power'!$D$2:$D$653,C124,'02d_AI_Accelerator_Power'!$F$2:$F$653,"TPU")/I124,0)</x:f>
        <x:v>0</x:v>
      </x:c>
      <x:c r="L124" s="6" t="n">
        <x:f>IF(I124&gt;0,SUMIFS('02d_AI_Accelerator_Power'!$J$2:$J$653,'02d_AI_Accelerator_Power'!$B$2:$B$653,A124,'02d_AI_Accelerator_Power'!$C$2:$C$653,B124,'02d_AI_Accelerator_Power'!$D$2:$D$653,C124,'02d_AI_Accelerator_Power'!$F$2:$F$653,"Trainium")/I124,0)</x:f>
        <x:v>0</x:v>
      </x:c>
      <x:c r="M124" s="6" t="n">
        <x:f>IF(I124&gt;0,SUMIFS('02d_AI_Accelerator_Power'!$J$2:$J$653,'02d_AI_Accelerator_Power'!$B$2:$B$653,A124,'02d_AI_Accelerator_Power'!$C$2:$C$653,B124,'02d_AI_Accelerator_Power'!$D$2:$D$653,C124,'02d_AI_Accelerator_Power'!$F$2:$F$653,"Maia")/I124,0)</x:f>
        <x:v>0</x:v>
      </x:c>
      <x:c r="N124" s="6" t="n">
        <x:f>IF(I124&gt;0,SUMIFS('02d_AI_Accelerator_Power'!$J$2:$J$653,'02d_AI_Accelerator_Power'!$B$2:$B$653,A124,'02d_AI_Accelerator_Power'!$C$2:$C$653,B124,'02d_AI_Accelerator_Power'!$D$2:$D$653,C124,'02d_AI_Accelerator_Power'!$F$2:$F$653,"MTIA")/I124,0)</x:f>
        <x:v>0</x:v>
      </x:c>
      <x:c r="O124" s="6" t="n">
        <x:f>IF(I124&gt;0,SUMIFS('02d_AI_Accelerator_Power'!$J$2:$J$653,'02d_AI_Accelerator_Power'!$B$2:$B$653,A124,'02d_AI_Accelerator_Power'!$C$2:$C$653,B124,'02d_AI_Accelerator_Power'!$D$2:$D$653,C124,'02d_AI_Accelerator_Power'!$F$2:$F$653,"Other / unknown accelerator")/I124,0)</x:f>
        <x:v>0</x:v>
      </x:c>
      <x:c r="P12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24" s="3" t="inlineStr">
        <x:is>
          <x:t xml:space="preserve">csp_contract_share_x_csp_accelerator_mix</x:t>
        </x:is>
      </x:c>
      <x:c r="R124" s="3" t="inlineStr">
        <x:is>
          <x:t xml:space="preserve">Edit 02a CSP contract allocation, 02b CSP accelerator mix, or 02x accelerator catalog; 03_Calculation reads D:G from this sheet.</x:t>
        </x:is>
      </x:c>
    </x:row>
    <x:row r="125">
      <x:c r="A125" s="3" t="inlineStr">
        <x:is>
          <x:t xml:space="preserve">Bull</x:t>
        </x:is>
      </x:c>
      <x:c r="B125" s="3" t="inlineStr">
        <x:is>
          <x:t xml:space="preserve">DeepSeek</x:t>
        </x:is>
      </x:c>
      <x:c r="C125" s="3" t="n">
        <x:v>2029</x:v>
      </x:c>
      <x:c r="D125" s="6" t="n">
        <x:f>IF(I125&gt;0,SUMIFS('02d_AI_Accelerator_Power'!$J$2:$J$653,'02d_AI_Accelerator_Power'!$B$2:$B$653,A125,'02d_AI_Accelerator_Power'!$C$2:$C$653,B125,'02d_AI_Accelerator_Power'!$D$2:$D$653,C125,'02d_AI_Accelerator_Power'!$G$2:$G$653,"h200_reference")/I125,0.213)</x:f>
        <x:v>0.213</x:v>
      </x:c>
      <x:c r="E125" s="6" t="n">
        <x:f>IF(I125&gt;0,SUMIFS('02d_AI_Accelerator_Power'!$J$2:$J$653,'02d_AI_Accelerator_Power'!$B$2:$B$653,A125,'02d_AI_Accelerator_Power'!$C$2:$C$653,B125,'02d_AI_Accelerator_Power'!$D$2:$D$653,C125,'02d_AI_Accelerator_Power'!$G$2:$G$653,"b200_reference")/I125,0.362)</x:f>
        <x:v>0.362</x:v>
      </x:c>
      <x:c r="F125" s="6" t="n">
        <x:f>IF(I125&gt;0,SUMIFS('02d_AI_Accelerator_Power'!$J$2:$J$653,'02d_AI_Accelerator_Power'!$B$2:$B$653,A125,'02d_AI_Accelerator_Power'!$C$2:$C$653,B125,'02d_AI_Accelerator_Power'!$D$2:$D$653,C125,'02d_AI_Accelerator_Power'!$G$2:$G$653,"gb200_reference")/I125,0.425)</x:f>
        <x:v>0.425</x:v>
      </x:c>
      <x:c r="G125" s="6" t="n">
        <x:f>IF(I125&gt;0,SUMIFS('02d_AI_Accelerator_Power'!$J$2:$J$653,'02d_AI_Accelerator_Power'!$B$2:$B$653,A125,'02d_AI_Accelerator_Power'!$C$2:$C$653,B125,'02d_AI_Accelerator_Power'!$D$2:$D$653,C125,'02d_AI_Accelerator_Power'!$G$2:$G$653,"purpose_or_unbenchmarked")/I125,0.0)</x:f>
        <x:v>0</x:v>
      </x:c>
      <x:c r="H125" s="6" t="n">
        <x:f>SUM(D125:G125)</x:f>
        <x:v>1</x:v>
      </x:c>
      <x:c r="I125" s="28" t="n">
        <x:f>SUMIFS('02d_AI_Accelerator_Power'!$J$2:$J$653,'02d_AI_Accelerator_Power'!$B$2:$B$653,A125,'02d_AI_Accelerator_Power'!$C$2:$C$653,B125,'02d_AI_Accelerator_Power'!$D$2:$D$653,C125)</x:f>
        <x:v>599.8352940854877</x:v>
      </x:c>
      <x:c r="J125" s="6" t="n">
        <x:f>IF(I125&gt;0,SUMIFS('02d_AI_Accelerator_Power'!$J$2:$J$653,'02d_AI_Accelerator_Power'!$B$2:$B$653,A125,'02d_AI_Accelerator_Power'!$C$2:$C$653,B125,'02d_AI_Accelerator_Power'!$D$2:$D$653,C125,'02d_AI_Accelerator_Power'!$F$2:$F$653,"R200/R300 future")/I125,0)</x:f>
        <x:v>0</x:v>
      </x:c>
      <x:c r="K125" s="6" t="n">
        <x:f>IF(I125&gt;0,SUMIFS('02d_AI_Accelerator_Power'!$J$2:$J$653,'02d_AI_Accelerator_Power'!$B$2:$B$653,A125,'02d_AI_Accelerator_Power'!$C$2:$C$653,B125,'02d_AI_Accelerator_Power'!$D$2:$D$653,C125,'02d_AI_Accelerator_Power'!$F$2:$F$653,"TPU")/I125,0)</x:f>
        <x:v>0</x:v>
      </x:c>
      <x:c r="L125" s="6" t="n">
        <x:f>IF(I125&gt;0,SUMIFS('02d_AI_Accelerator_Power'!$J$2:$J$653,'02d_AI_Accelerator_Power'!$B$2:$B$653,A125,'02d_AI_Accelerator_Power'!$C$2:$C$653,B125,'02d_AI_Accelerator_Power'!$D$2:$D$653,C125,'02d_AI_Accelerator_Power'!$F$2:$F$653,"Trainium")/I125,0)</x:f>
        <x:v>0</x:v>
      </x:c>
      <x:c r="M125" s="6" t="n">
        <x:f>IF(I125&gt;0,SUMIFS('02d_AI_Accelerator_Power'!$J$2:$J$653,'02d_AI_Accelerator_Power'!$B$2:$B$653,A125,'02d_AI_Accelerator_Power'!$C$2:$C$653,B125,'02d_AI_Accelerator_Power'!$D$2:$D$653,C125,'02d_AI_Accelerator_Power'!$F$2:$F$653,"Maia")/I125,0)</x:f>
        <x:v>0</x:v>
      </x:c>
      <x:c r="N125" s="6" t="n">
        <x:f>IF(I125&gt;0,SUMIFS('02d_AI_Accelerator_Power'!$J$2:$J$653,'02d_AI_Accelerator_Power'!$B$2:$B$653,A125,'02d_AI_Accelerator_Power'!$C$2:$C$653,B125,'02d_AI_Accelerator_Power'!$D$2:$D$653,C125,'02d_AI_Accelerator_Power'!$F$2:$F$653,"MTIA")/I125,0)</x:f>
        <x:v>0</x:v>
      </x:c>
      <x:c r="O125" s="6" t="n">
        <x:f>IF(I125&gt;0,SUMIFS('02d_AI_Accelerator_Power'!$J$2:$J$653,'02d_AI_Accelerator_Power'!$B$2:$B$653,A125,'02d_AI_Accelerator_Power'!$C$2:$C$653,B125,'02d_AI_Accelerator_Power'!$D$2:$D$653,C125,'02d_AI_Accelerator_Power'!$F$2:$F$653,"Other / unknown accelerator")/I125,0)</x:f>
        <x:v>0</x:v>
      </x:c>
      <x:c r="P12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25" s="3" t="inlineStr">
        <x:is>
          <x:t xml:space="preserve">csp_contract_share_x_csp_accelerator_mix</x:t>
        </x:is>
      </x:c>
      <x:c r="R125" s="3" t="inlineStr">
        <x:is>
          <x:t xml:space="preserve">Edit 02a CSP contract allocation, 02b CSP accelerator mix, or 02x accelerator catalog; 03_Calculation reads D:G from this sheet.</x:t>
        </x:is>
      </x:c>
    </x:row>
    <x:row r="126">
      <x:c r="A126" s="3" t="inlineStr">
        <x:is>
          <x:t xml:space="preserve">Bull</x:t>
        </x:is>
      </x:c>
      <x:c r="B126" s="3" t="inlineStr">
        <x:is>
          <x:t xml:space="preserve">DeepSeek</x:t>
        </x:is>
      </x:c>
      <x:c r="C126" s="3" t="n">
        <x:v>2030</x:v>
      </x:c>
      <x:c r="D126" s="6" t="n">
        <x:f>IF(I126&gt;0,SUMIFS('02d_AI_Accelerator_Power'!$J$2:$J$653,'02d_AI_Accelerator_Power'!$B$2:$B$653,A126,'02d_AI_Accelerator_Power'!$C$2:$C$653,B126,'02d_AI_Accelerator_Power'!$D$2:$D$653,C126,'02d_AI_Accelerator_Power'!$G$2:$G$653,"h200_reference")/I126,0.1)</x:f>
        <x:v>0.10000000000000002</x:v>
      </x:c>
      <x:c r="E126" s="6" t="n">
        <x:f>IF(I126&gt;0,SUMIFS('02d_AI_Accelerator_Power'!$J$2:$J$653,'02d_AI_Accelerator_Power'!$B$2:$B$653,A126,'02d_AI_Accelerator_Power'!$C$2:$C$653,B126,'02d_AI_Accelerator_Power'!$D$2:$D$653,C126,'02d_AI_Accelerator_Power'!$G$2:$G$653,"b200_reference")/I126,0.35)</x:f>
        <x:v>0.35000000000000003</x:v>
      </x:c>
      <x:c r="F126" s="6" t="n">
        <x:f>IF(I126&gt;0,SUMIFS('02d_AI_Accelerator_Power'!$J$2:$J$653,'02d_AI_Accelerator_Power'!$B$2:$B$653,A126,'02d_AI_Accelerator_Power'!$C$2:$C$653,B126,'02d_AI_Accelerator_Power'!$D$2:$D$653,C126,'02d_AI_Accelerator_Power'!$G$2:$G$653,"gb200_reference")/I126,0.55)</x:f>
        <x:v>0.5500000000000002</x:v>
      </x:c>
      <x:c r="G126" s="6" t="n">
        <x:f>IF(I126&gt;0,SUMIFS('02d_AI_Accelerator_Power'!$J$2:$J$653,'02d_AI_Accelerator_Power'!$B$2:$B$653,A126,'02d_AI_Accelerator_Power'!$C$2:$C$653,B126,'02d_AI_Accelerator_Power'!$D$2:$D$653,C126,'02d_AI_Accelerator_Power'!$G$2:$G$653,"purpose_or_unbenchmarked")/I126,0.0)</x:f>
        <x:v>0</x:v>
      </x:c>
      <x:c r="H126" s="6" t="n">
        <x:f>SUM(D126:G126)</x:f>
        <x:v>1.0000000000000002</x:v>
      </x:c>
      <x:c r="I126" s="28" t="n">
        <x:f>SUMIFS('02d_AI_Accelerator_Power'!$J$2:$J$653,'02d_AI_Accelerator_Power'!$B$2:$B$653,A126,'02d_AI_Accelerator_Power'!$C$2:$C$653,B126,'02d_AI_Accelerator_Power'!$D$2:$D$653,C126)</x:f>
        <x:v>842.7483906677417</x:v>
      </x:c>
      <x:c r="J126" s="6" t="n">
        <x:f>IF(I126&gt;0,SUMIFS('02d_AI_Accelerator_Power'!$J$2:$J$653,'02d_AI_Accelerator_Power'!$B$2:$B$653,A126,'02d_AI_Accelerator_Power'!$C$2:$C$653,B126,'02d_AI_Accelerator_Power'!$D$2:$D$653,C126,'02d_AI_Accelerator_Power'!$F$2:$F$653,"R200/R300 future")/I126,0)</x:f>
        <x:v>0</x:v>
      </x:c>
      <x:c r="K126" s="6" t="n">
        <x:f>IF(I126&gt;0,SUMIFS('02d_AI_Accelerator_Power'!$J$2:$J$653,'02d_AI_Accelerator_Power'!$B$2:$B$653,A126,'02d_AI_Accelerator_Power'!$C$2:$C$653,B126,'02d_AI_Accelerator_Power'!$D$2:$D$653,C126,'02d_AI_Accelerator_Power'!$F$2:$F$653,"TPU")/I126,0)</x:f>
        <x:v>0</x:v>
      </x:c>
      <x:c r="L126" s="6" t="n">
        <x:f>IF(I126&gt;0,SUMIFS('02d_AI_Accelerator_Power'!$J$2:$J$653,'02d_AI_Accelerator_Power'!$B$2:$B$653,A126,'02d_AI_Accelerator_Power'!$C$2:$C$653,B126,'02d_AI_Accelerator_Power'!$D$2:$D$653,C126,'02d_AI_Accelerator_Power'!$F$2:$F$653,"Trainium")/I126,0)</x:f>
        <x:v>0</x:v>
      </x:c>
      <x:c r="M126" s="6" t="n">
        <x:f>IF(I126&gt;0,SUMIFS('02d_AI_Accelerator_Power'!$J$2:$J$653,'02d_AI_Accelerator_Power'!$B$2:$B$653,A126,'02d_AI_Accelerator_Power'!$C$2:$C$653,B126,'02d_AI_Accelerator_Power'!$D$2:$D$653,C126,'02d_AI_Accelerator_Power'!$F$2:$F$653,"Maia")/I126,0)</x:f>
        <x:v>0</x:v>
      </x:c>
      <x:c r="N126" s="6" t="n">
        <x:f>IF(I126&gt;0,SUMIFS('02d_AI_Accelerator_Power'!$J$2:$J$653,'02d_AI_Accelerator_Power'!$B$2:$B$653,A126,'02d_AI_Accelerator_Power'!$C$2:$C$653,B126,'02d_AI_Accelerator_Power'!$D$2:$D$653,C126,'02d_AI_Accelerator_Power'!$F$2:$F$653,"MTIA")/I126,0)</x:f>
        <x:v>0</x:v>
      </x:c>
      <x:c r="O126" s="6" t="n">
        <x:f>IF(I126&gt;0,SUMIFS('02d_AI_Accelerator_Power'!$J$2:$J$653,'02d_AI_Accelerator_Power'!$B$2:$B$653,A126,'02d_AI_Accelerator_Power'!$C$2:$C$653,B126,'02d_AI_Accelerator_Power'!$D$2:$D$653,C126,'02d_AI_Accelerator_Power'!$F$2:$F$653,"Other / unknown accelerator")/I126,0)</x:f>
        <x:v>0</x:v>
      </x:c>
      <x:c r="P12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26" s="3" t="inlineStr">
        <x:is>
          <x:t xml:space="preserve">csp_contract_share_x_csp_accelerator_mix</x:t>
        </x:is>
      </x:c>
      <x:c r="R126" s="3" t="inlineStr">
        <x:is>
          <x:t xml:space="preserve">Edit 02a CSP contract allocation, 02b CSP accelerator mix, or 02x accelerator catalog; 03_Calculation reads D:G from this sheet.</x:t>
        </x:is>
      </x:c>
    </x:row>
    <x:row r="127">
      <x:c r="A127" s="3" t="inlineStr">
        <x:is>
          <x:t xml:space="preserve">Bull</x:t>
        </x:is>
      </x:c>
      <x:c r="B127" s="3" t="inlineStr">
        <x:is>
          <x:t xml:space="preserve">Alibaba</x:t>
        </x:is>
      </x:c>
      <x:c r="C127" s="3" t="n">
        <x:v>2026</x:v>
      </x:c>
      <x:c r="D127" s="6" t="n">
        <x:f>IF(I127&gt;0,SUMIFS('02d_AI_Accelerator_Power'!$J$2:$J$653,'02d_AI_Accelerator_Power'!$B$2:$B$653,A127,'02d_AI_Accelerator_Power'!$C$2:$C$653,B127,'02d_AI_Accelerator_Power'!$D$2:$D$653,C127,'02d_AI_Accelerator_Power'!$G$2:$G$653,"h200_reference")/I127,1.0)</x:f>
        <x:v>1</x:v>
      </x:c>
      <x:c r="E127" s="6" t="n">
        <x:f>IF(I127&gt;0,SUMIFS('02d_AI_Accelerator_Power'!$J$2:$J$653,'02d_AI_Accelerator_Power'!$B$2:$B$653,A127,'02d_AI_Accelerator_Power'!$C$2:$C$653,B127,'02d_AI_Accelerator_Power'!$D$2:$D$653,C127,'02d_AI_Accelerator_Power'!$G$2:$G$653,"b200_reference")/I127,0.0)</x:f>
        <x:v>0</x:v>
      </x:c>
      <x:c r="F127" s="6" t="n">
        <x:f>IF(I127&gt;0,SUMIFS('02d_AI_Accelerator_Power'!$J$2:$J$653,'02d_AI_Accelerator_Power'!$B$2:$B$653,A127,'02d_AI_Accelerator_Power'!$C$2:$C$653,B127,'02d_AI_Accelerator_Power'!$D$2:$D$653,C127,'02d_AI_Accelerator_Power'!$G$2:$G$653,"gb200_reference")/I127,0.0)</x:f>
        <x:v>0</x:v>
      </x:c>
      <x:c r="G127" s="6" t="n">
        <x:f>IF(I127&gt;0,SUMIFS('02d_AI_Accelerator_Power'!$J$2:$J$653,'02d_AI_Accelerator_Power'!$B$2:$B$653,A127,'02d_AI_Accelerator_Power'!$C$2:$C$653,B127,'02d_AI_Accelerator_Power'!$D$2:$D$653,C127,'02d_AI_Accelerator_Power'!$G$2:$G$653,"purpose_or_unbenchmarked")/I127,0.0)</x:f>
        <x:v>0</x:v>
      </x:c>
      <x:c r="H127" s="6" t="n">
        <x:f>SUM(D127:G127)</x:f>
        <x:v>1</x:v>
      </x:c>
      <x:c r="I127" s="28" t="n">
        <x:f>SUMIFS('02d_AI_Accelerator_Power'!$J$2:$J$653,'02d_AI_Accelerator_Power'!$B$2:$B$653,A127,'02d_AI_Accelerator_Power'!$C$2:$C$653,B127,'02d_AI_Accelerator_Power'!$D$2:$D$653,C127)</x:f>
        <x:v>303.1853623024391</x:v>
      </x:c>
      <x:c r="J127" s="6" t="n">
        <x:f>IF(I127&gt;0,SUMIFS('02d_AI_Accelerator_Power'!$J$2:$J$653,'02d_AI_Accelerator_Power'!$B$2:$B$653,A127,'02d_AI_Accelerator_Power'!$C$2:$C$653,B127,'02d_AI_Accelerator_Power'!$D$2:$D$653,C127,'02d_AI_Accelerator_Power'!$F$2:$F$653,"R200/R300 future")/I127,0)</x:f>
        <x:v>0</x:v>
      </x:c>
      <x:c r="K127" s="6" t="n">
        <x:f>IF(I127&gt;0,SUMIFS('02d_AI_Accelerator_Power'!$J$2:$J$653,'02d_AI_Accelerator_Power'!$B$2:$B$653,A127,'02d_AI_Accelerator_Power'!$C$2:$C$653,B127,'02d_AI_Accelerator_Power'!$D$2:$D$653,C127,'02d_AI_Accelerator_Power'!$F$2:$F$653,"TPU")/I127,0)</x:f>
        <x:v>0</x:v>
      </x:c>
      <x:c r="L127" s="6" t="n">
        <x:f>IF(I127&gt;0,SUMIFS('02d_AI_Accelerator_Power'!$J$2:$J$653,'02d_AI_Accelerator_Power'!$B$2:$B$653,A127,'02d_AI_Accelerator_Power'!$C$2:$C$653,B127,'02d_AI_Accelerator_Power'!$D$2:$D$653,C127,'02d_AI_Accelerator_Power'!$F$2:$F$653,"Trainium")/I127,0)</x:f>
        <x:v>0</x:v>
      </x:c>
      <x:c r="M127" s="6" t="n">
        <x:f>IF(I127&gt;0,SUMIFS('02d_AI_Accelerator_Power'!$J$2:$J$653,'02d_AI_Accelerator_Power'!$B$2:$B$653,A127,'02d_AI_Accelerator_Power'!$C$2:$C$653,B127,'02d_AI_Accelerator_Power'!$D$2:$D$653,C127,'02d_AI_Accelerator_Power'!$F$2:$F$653,"Maia")/I127,0)</x:f>
        <x:v>0</x:v>
      </x:c>
      <x:c r="N127" s="6" t="n">
        <x:f>IF(I127&gt;0,SUMIFS('02d_AI_Accelerator_Power'!$J$2:$J$653,'02d_AI_Accelerator_Power'!$B$2:$B$653,A127,'02d_AI_Accelerator_Power'!$C$2:$C$653,B127,'02d_AI_Accelerator_Power'!$D$2:$D$653,C127,'02d_AI_Accelerator_Power'!$F$2:$F$653,"MTIA")/I127,0)</x:f>
        <x:v>0</x:v>
      </x:c>
      <x:c r="O127" s="6" t="n">
        <x:f>IF(I127&gt;0,SUMIFS('02d_AI_Accelerator_Power'!$J$2:$J$653,'02d_AI_Accelerator_Power'!$B$2:$B$653,A127,'02d_AI_Accelerator_Power'!$C$2:$C$653,B127,'02d_AI_Accelerator_Power'!$D$2:$D$653,C127,'02d_AI_Accelerator_Power'!$F$2:$F$653,"Other / unknown accelerator")/I127,0)</x:f>
        <x:v>0</x:v>
      </x:c>
      <x:c r="P12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27" s="3" t="inlineStr">
        <x:is>
          <x:t xml:space="preserve">csp_contract_share_x_csp_accelerator_mix</x:t>
        </x:is>
      </x:c>
      <x:c r="R127" s="3" t="inlineStr">
        <x:is>
          <x:t xml:space="preserve">Edit 02a CSP contract allocation, 02b CSP accelerator mix, or 02x accelerator catalog; 03_Calculation reads D:G from this sheet.</x:t>
        </x:is>
      </x:c>
    </x:row>
    <x:row r="128">
      <x:c r="A128" s="3" t="inlineStr">
        <x:is>
          <x:t xml:space="preserve">Bull</x:t>
        </x:is>
      </x:c>
      <x:c r="B128" s="3" t="inlineStr">
        <x:is>
          <x:t xml:space="preserve">Alibaba</x:t>
        </x:is>
      </x:c>
      <x:c r="C128" s="3" t="n">
        <x:v>2027</x:v>
      </x:c>
      <x:c r="D128" s="6" t="n">
        <x:f>IF(I128&gt;0,SUMIFS('02d_AI_Accelerator_Power'!$J$2:$J$653,'02d_AI_Accelerator_Power'!$B$2:$B$653,A128,'02d_AI_Accelerator_Power'!$C$2:$C$653,B128,'02d_AI_Accelerator_Power'!$D$2:$D$653,C128,'02d_AI_Accelerator_Power'!$G$2:$G$653,"h200_reference")/I128,1.0)</x:f>
        <x:v>1</x:v>
      </x:c>
      <x:c r="E128" s="6" t="n">
        <x:f>IF(I128&gt;0,SUMIFS('02d_AI_Accelerator_Power'!$J$2:$J$653,'02d_AI_Accelerator_Power'!$B$2:$B$653,A128,'02d_AI_Accelerator_Power'!$C$2:$C$653,B128,'02d_AI_Accelerator_Power'!$D$2:$D$653,C128,'02d_AI_Accelerator_Power'!$G$2:$G$653,"b200_reference")/I128,0.0)</x:f>
        <x:v>0</x:v>
      </x:c>
      <x:c r="F128" s="6" t="n">
        <x:f>IF(I128&gt;0,SUMIFS('02d_AI_Accelerator_Power'!$J$2:$J$653,'02d_AI_Accelerator_Power'!$B$2:$B$653,A128,'02d_AI_Accelerator_Power'!$C$2:$C$653,B128,'02d_AI_Accelerator_Power'!$D$2:$D$653,C128,'02d_AI_Accelerator_Power'!$G$2:$G$653,"gb200_reference")/I128,0.0)</x:f>
        <x:v>0</x:v>
      </x:c>
      <x:c r="G128" s="6" t="n">
        <x:f>IF(I128&gt;0,SUMIFS('02d_AI_Accelerator_Power'!$J$2:$J$653,'02d_AI_Accelerator_Power'!$B$2:$B$653,A128,'02d_AI_Accelerator_Power'!$C$2:$C$653,B128,'02d_AI_Accelerator_Power'!$D$2:$D$653,C128,'02d_AI_Accelerator_Power'!$G$2:$G$653,"purpose_or_unbenchmarked")/I128,0.0)</x:f>
        <x:v>0</x:v>
      </x:c>
      <x:c r="H128" s="6" t="n">
        <x:f>SUM(D128:G128)</x:f>
        <x:v>1</x:v>
      </x:c>
      <x:c r="I128" s="28" t="n">
        <x:f>SUMIFS('02d_AI_Accelerator_Power'!$J$2:$J$653,'02d_AI_Accelerator_Power'!$B$2:$B$653,A128,'02d_AI_Accelerator_Power'!$C$2:$C$653,B128,'02d_AI_Accelerator_Power'!$D$2:$D$653,C128)</x:f>
        <x:v>674.0160007252683</x:v>
      </x:c>
      <x:c r="J128" s="6" t="n">
        <x:f>IF(I128&gt;0,SUMIFS('02d_AI_Accelerator_Power'!$J$2:$J$653,'02d_AI_Accelerator_Power'!$B$2:$B$653,A128,'02d_AI_Accelerator_Power'!$C$2:$C$653,B128,'02d_AI_Accelerator_Power'!$D$2:$D$653,C128,'02d_AI_Accelerator_Power'!$F$2:$F$653,"R200/R300 future")/I128,0)</x:f>
        <x:v>0</x:v>
      </x:c>
      <x:c r="K128" s="6" t="n">
        <x:f>IF(I128&gt;0,SUMIFS('02d_AI_Accelerator_Power'!$J$2:$J$653,'02d_AI_Accelerator_Power'!$B$2:$B$653,A128,'02d_AI_Accelerator_Power'!$C$2:$C$653,B128,'02d_AI_Accelerator_Power'!$D$2:$D$653,C128,'02d_AI_Accelerator_Power'!$F$2:$F$653,"TPU")/I128,0)</x:f>
        <x:v>0</x:v>
      </x:c>
      <x:c r="L128" s="6" t="n">
        <x:f>IF(I128&gt;0,SUMIFS('02d_AI_Accelerator_Power'!$J$2:$J$653,'02d_AI_Accelerator_Power'!$B$2:$B$653,A128,'02d_AI_Accelerator_Power'!$C$2:$C$653,B128,'02d_AI_Accelerator_Power'!$D$2:$D$653,C128,'02d_AI_Accelerator_Power'!$F$2:$F$653,"Trainium")/I128,0)</x:f>
        <x:v>0</x:v>
      </x:c>
      <x:c r="M128" s="6" t="n">
        <x:f>IF(I128&gt;0,SUMIFS('02d_AI_Accelerator_Power'!$J$2:$J$653,'02d_AI_Accelerator_Power'!$B$2:$B$653,A128,'02d_AI_Accelerator_Power'!$C$2:$C$653,B128,'02d_AI_Accelerator_Power'!$D$2:$D$653,C128,'02d_AI_Accelerator_Power'!$F$2:$F$653,"Maia")/I128,0)</x:f>
        <x:v>0</x:v>
      </x:c>
      <x:c r="N128" s="6" t="n">
        <x:f>IF(I128&gt;0,SUMIFS('02d_AI_Accelerator_Power'!$J$2:$J$653,'02d_AI_Accelerator_Power'!$B$2:$B$653,A128,'02d_AI_Accelerator_Power'!$C$2:$C$653,B128,'02d_AI_Accelerator_Power'!$D$2:$D$653,C128,'02d_AI_Accelerator_Power'!$F$2:$F$653,"MTIA")/I128,0)</x:f>
        <x:v>0</x:v>
      </x:c>
      <x:c r="O128" s="6" t="n">
        <x:f>IF(I128&gt;0,SUMIFS('02d_AI_Accelerator_Power'!$J$2:$J$653,'02d_AI_Accelerator_Power'!$B$2:$B$653,A128,'02d_AI_Accelerator_Power'!$C$2:$C$653,B128,'02d_AI_Accelerator_Power'!$D$2:$D$653,C128,'02d_AI_Accelerator_Power'!$F$2:$F$653,"Other / unknown accelerator")/I128,0)</x:f>
        <x:v>0</x:v>
      </x:c>
      <x:c r="P12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28" s="3" t="inlineStr">
        <x:is>
          <x:t xml:space="preserve">csp_contract_share_x_csp_accelerator_mix</x:t>
        </x:is>
      </x:c>
      <x:c r="R128" s="3" t="inlineStr">
        <x:is>
          <x:t xml:space="preserve">Edit 02a CSP contract allocation, 02b CSP accelerator mix, or 02x accelerator catalog; 03_Calculation reads D:G from this sheet.</x:t>
        </x:is>
      </x:c>
    </x:row>
    <x:row r="129">
      <x:c r="A129" s="3" t="inlineStr">
        <x:is>
          <x:t xml:space="preserve">Bull</x:t>
        </x:is>
      </x:c>
      <x:c r="B129" s="3" t="inlineStr">
        <x:is>
          <x:t xml:space="preserve">Alibaba</x:t>
        </x:is>
      </x:c>
      <x:c r="C129" s="3" t="n">
        <x:v>2028</x:v>
      </x:c>
      <x:c r="D129" s="6" t="n">
        <x:f>IF(I129&gt;0,SUMIFS('02d_AI_Accelerator_Power'!$J$2:$J$653,'02d_AI_Accelerator_Power'!$B$2:$B$653,A129,'02d_AI_Accelerator_Power'!$C$2:$C$653,B129,'02d_AI_Accelerator_Power'!$D$2:$D$653,C129,'02d_AI_Accelerator_Power'!$G$2:$G$653,"h200_reference")/I129,1.0)</x:f>
        <x:v>1</x:v>
      </x:c>
      <x:c r="E129" s="6" t="n">
        <x:f>IF(I129&gt;0,SUMIFS('02d_AI_Accelerator_Power'!$J$2:$J$653,'02d_AI_Accelerator_Power'!$B$2:$B$653,A129,'02d_AI_Accelerator_Power'!$C$2:$C$653,B129,'02d_AI_Accelerator_Power'!$D$2:$D$653,C129,'02d_AI_Accelerator_Power'!$G$2:$G$653,"b200_reference")/I129,0.0)</x:f>
        <x:v>0</x:v>
      </x:c>
      <x:c r="F129" s="6" t="n">
        <x:f>IF(I129&gt;0,SUMIFS('02d_AI_Accelerator_Power'!$J$2:$J$653,'02d_AI_Accelerator_Power'!$B$2:$B$653,A129,'02d_AI_Accelerator_Power'!$C$2:$C$653,B129,'02d_AI_Accelerator_Power'!$D$2:$D$653,C129,'02d_AI_Accelerator_Power'!$G$2:$G$653,"gb200_reference")/I129,0.0)</x:f>
        <x:v>0</x:v>
      </x:c>
      <x:c r="G129" s="6" t="n">
        <x:f>IF(I129&gt;0,SUMIFS('02d_AI_Accelerator_Power'!$J$2:$J$653,'02d_AI_Accelerator_Power'!$B$2:$B$653,A129,'02d_AI_Accelerator_Power'!$C$2:$C$653,B129,'02d_AI_Accelerator_Power'!$D$2:$D$653,C129,'02d_AI_Accelerator_Power'!$G$2:$G$653,"purpose_or_unbenchmarked")/I129,0.0)</x:f>
        <x:v>0</x:v>
      </x:c>
      <x:c r="H129" s="6" t="n">
        <x:f>SUM(D129:G129)</x:f>
        <x:v>1</x:v>
      </x:c>
      <x:c r="I129" s="28" t="n">
        <x:f>SUMIFS('02d_AI_Accelerator_Power'!$J$2:$J$653,'02d_AI_Accelerator_Power'!$B$2:$B$653,A129,'02d_AI_Accelerator_Power'!$C$2:$C$653,B129,'02d_AI_Accelerator_Power'!$D$2:$D$653,C129)</x:f>
        <x:v>1121.1541463414633</x:v>
      </x:c>
      <x:c r="J129" s="6" t="n">
        <x:f>IF(I129&gt;0,SUMIFS('02d_AI_Accelerator_Power'!$J$2:$J$653,'02d_AI_Accelerator_Power'!$B$2:$B$653,A129,'02d_AI_Accelerator_Power'!$C$2:$C$653,B129,'02d_AI_Accelerator_Power'!$D$2:$D$653,C129,'02d_AI_Accelerator_Power'!$F$2:$F$653,"R200/R300 future")/I129,0)</x:f>
        <x:v>0</x:v>
      </x:c>
      <x:c r="K129" s="6" t="n">
        <x:f>IF(I129&gt;0,SUMIFS('02d_AI_Accelerator_Power'!$J$2:$J$653,'02d_AI_Accelerator_Power'!$B$2:$B$653,A129,'02d_AI_Accelerator_Power'!$C$2:$C$653,B129,'02d_AI_Accelerator_Power'!$D$2:$D$653,C129,'02d_AI_Accelerator_Power'!$F$2:$F$653,"TPU")/I129,0)</x:f>
        <x:v>0</x:v>
      </x:c>
      <x:c r="L129" s="6" t="n">
        <x:f>IF(I129&gt;0,SUMIFS('02d_AI_Accelerator_Power'!$J$2:$J$653,'02d_AI_Accelerator_Power'!$B$2:$B$653,A129,'02d_AI_Accelerator_Power'!$C$2:$C$653,B129,'02d_AI_Accelerator_Power'!$D$2:$D$653,C129,'02d_AI_Accelerator_Power'!$F$2:$F$653,"Trainium")/I129,0)</x:f>
        <x:v>0</x:v>
      </x:c>
      <x:c r="M129" s="6" t="n">
        <x:f>IF(I129&gt;0,SUMIFS('02d_AI_Accelerator_Power'!$J$2:$J$653,'02d_AI_Accelerator_Power'!$B$2:$B$653,A129,'02d_AI_Accelerator_Power'!$C$2:$C$653,B129,'02d_AI_Accelerator_Power'!$D$2:$D$653,C129,'02d_AI_Accelerator_Power'!$F$2:$F$653,"Maia")/I129,0)</x:f>
        <x:v>0</x:v>
      </x:c>
      <x:c r="N129" s="6" t="n">
        <x:f>IF(I129&gt;0,SUMIFS('02d_AI_Accelerator_Power'!$J$2:$J$653,'02d_AI_Accelerator_Power'!$B$2:$B$653,A129,'02d_AI_Accelerator_Power'!$C$2:$C$653,B129,'02d_AI_Accelerator_Power'!$D$2:$D$653,C129,'02d_AI_Accelerator_Power'!$F$2:$F$653,"MTIA")/I129,0)</x:f>
        <x:v>0</x:v>
      </x:c>
      <x:c r="O129" s="6" t="n">
        <x:f>IF(I129&gt;0,SUMIFS('02d_AI_Accelerator_Power'!$J$2:$J$653,'02d_AI_Accelerator_Power'!$B$2:$B$653,A129,'02d_AI_Accelerator_Power'!$C$2:$C$653,B129,'02d_AI_Accelerator_Power'!$D$2:$D$653,C129,'02d_AI_Accelerator_Power'!$F$2:$F$653,"Other / unknown accelerator")/I129,0)</x:f>
        <x:v>0</x:v>
      </x:c>
      <x:c r="P12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29" s="3" t="inlineStr">
        <x:is>
          <x:t xml:space="preserve">csp_contract_share_x_csp_accelerator_mix</x:t>
        </x:is>
      </x:c>
      <x:c r="R129" s="3" t="inlineStr">
        <x:is>
          <x:t xml:space="preserve">Edit 02a CSP contract allocation, 02b CSP accelerator mix, or 02x accelerator catalog; 03_Calculation reads D:G from this sheet.</x:t>
        </x:is>
      </x:c>
    </x:row>
    <x:row r="130">
      <x:c r="A130" s="3" t="inlineStr">
        <x:is>
          <x:t xml:space="preserve">Bull</x:t>
        </x:is>
      </x:c>
      <x:c r="B130" s="3" t="inlineStr">
        <x:is>
          <x:t xml:space="preserve">Alibaba</x:t>
        </x:is>
      </x:c>
      <x:c r="C130" s="3" t="n">
        <x:v>2029</x:v>
      </x:c>
      <x:c r="D130" s="6" t="n">
        <x:f>IF(I130&gt;0,SUMIFS('02d_AI_Accelerator_Power'!$J$2:$J$653,'02d_AI_Accelerator_Power'!$B$2:$B$653,A130,'02d_AI_Accelerator_Power'!$C$2:$C$653,B130,'02d_AI_Accelerator_Power'!$D$2:$D$653,C130,'02d_AI_Accelerator_Power'!$G$2:$G$653,"h200_reference")/I130,1.0)</x:f>
        <x:v>1</x:v>
      </x:c>
      <x:c r="E130" s="6" t="n">
        <x:f>IF(I130&gt;0,SUMIFS('02d_AI_Accelerator_Power'!$J$2:$J$653,'02d_AI_Accelerator_Power'!$B$2:$B$653,A130,'02d_AI_Accelerator_Power'!$C$2:$C$653,B130,'02d_AI_Accelerator_Power'!$D$2:$D$653,C130,'02d_AI_Accelerator_Power'!$G$2:$G$653,"b200_reference")/I130,0.0)</x:f>
        <x:v>0</x:v>
      </x:c>
      <x:c r="F130" s="6" t="n">
        <x:f>IF(I130&gt;0,SUMIFS('02d_AI_Accelerator_Power'!$J$2:$J$653,'02d_AI_Accelerator_Power'!$B$2:$B$653,A130,'02d_AI_Accelerator_Power'!$C$2:$C$653,B130,'02d_AI_Accelerator_Power'!$D$2:$D$653,C130,'02d_AI_Accelerator_Power'!$G$2:$G$653,"gb200_reference")/I130,0.0)</x:f>
        <x:v>0</x:v>
      </x:c>
      <x:c r="G130" s="6" t="n">
        <x:f>IF(I130&gt;0,SUMIFS('02d_AI_Accelerator_Power'!$J$2:$J$653,'02d_AI_Accelerator_Power'!$B$2:$B$653,A130,'02d_AI_Accelerator_Power'!$C$2:$C$653,B130,'02d_AI_Accelerator_Power'!$D$2:$D$653,C130,'02d_AI_Accelerator_Power'!$G$2:$G$653,"purpose_or_unbenchmarked")/I130,0.0)</x:f>
        <x:v>0</x:v>
      </x:c>
      <x:c r="H130" s="6" t="n">
        <x:f>SUM(D130:G130)</x:f>
        <x:v>1</x:v>
      </x:c>
      <x:c r="I130" s="28" t="n">
        <x:f>SUMIFS('02d_AI_Accelerator_Power'!$J$2:$J$653,'02d_AI_Accelerator_Power'!$B$2:$B$653,A130,'02d_AI_Accelerator_Power'!$C$2:$C$653,B130,'02d_AI_Accelerator_Power'!$D$2:$D$653,C130)</x:f>
        <x:v>1652.4234087326342</x:v>
      </x:c>
      <x:c r="J130" s="6" t="n">
        <x:f>IF(I130&gt;0,SUMIFS('02d_AI_Accelerator_Power'!$J$2:$J$653,'02d_AI_Accelerator_Power'!$B$2:$B$653,A130,'02d_AI_Accelerator_Power'!$C$2:$C$653,B130,'02d_AI_Accelerator_Power'!$D$2:$D$653,C130,'02d_AI_Accelerator_Power'!$F$2:$F$653,"R200/R300 future")/I130,0)</x:f>
        <x:v>0</x:v>
      </x:c>
      <x:c r="K130" s="6" t="n">
        <x:f>IF(I130&gt;0,SUMIFS('02d_AI_Accelerator_Power'!$J$2:$J$653,'02d_AI_Accelerator_Power'!$B$2:$B$653,A130,'02d_AI_Accelerator_Power'!$C$2:$C$653,B130,'02d_AI_Accelerator_Power'!$D$2:$D$653,C130,'02d_AI_Accelerator_Power'!$F$2:$F$653,"TPU")/I130,0)</x:f>
        <x:v>0</x:v>
      </x:c>
      <x:c r="L130" s="6" t="n">
        <x:f>IF(I130&gt;0,SUMIFS('02d_AI_Accelerator_Power'!$J$2:$J$653,'02d_AI_Accelerator_Power'!$B$2:$B$653,A130,'02d_AI_Accelerator_Power'!$C$2:$C$653,B130,'02d_AI_Accelerator_Power'!$D$2:$D$653,C130,'02d_AI_Accelerator_Power'!$F$2:$F$653,"Trainium")/I130,0)</x:f>
        <x:v>0</x:v>
      </x:c>
      <x:c r="M130" s="6" t="n">
        <x:f>IF(I130&gt;0,SUMIFS('02d_AI_Accelerator_Power'!$J$2:$J$653,'02d_AI_Accelerator_Power'!$B$2:$B$653,A130,'02d_AI_Accelerator_Power'!$C$2:$C$653,B130,'02d_AI_Accelerator_Power'!$D$2:$D$653,C130,'02d_AI_Accelerator_Power'!$F$2:$F$653,"Maia")/I130,0)</x:f>
        <x:v>0</x:v>
      </x:c>
      <x:c r="N130" s="6" t="n">
        <x:f>IF(I130&gt;0,SUMIFS('02d_AI_Accelerator_Power'!$J$2:$J$653,'02d_AI_Accelerator_Power'!$B$2:$B$653,A130,'02d_AI_Accelerator_Power'!$C$2:$C$653,B130,'02d_AI_Accelerator_Power'!$D$2:$D$653,C130,'02d_AI_Accelerator_Power'!$F$2:$F$653,"MTIA")/I130,0)</x:f>
        <x:v>0</x:v>
      </x:c>
      <x:c r="O130" s="6" t="n">
        <x:f>IF(I130&gt;0,SUMIFS('02d_AI_Accelerator_Power'!$J$2:$J$653,'02d_AI_Accelerator_Power'!$B$2:$B$653,A130,'02d_AI_Accelerator_Power'!$C$2:$C$653,B130,'02d_AI_Accelerator_Power'!$D$2:$D$653,C130,'02d_AI_Accelerator_Power'!$F$2:$F$653,"Other / unknown accelerator")/I130,0)</x:f>
        <x:v>0</x:v>
      </x:c>
      <x:c r="P13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30" s="3" t="inlineStr">
        <x:is>
          <x:t xml:space="preserve">csp_contract_share_x_csp_accelerator_mix</x:t>
        </x:is>
      </x:c>
      <x:c r="R130" s="3" t="inlineStr">
        <x:is>
          <x:t xml:space="preserve">Edit 02a CSP contract allocation, 02b CSP accelerator mix, or 02x accelerator catalog; 03_Calculation reads D:G from this sheet.</x:t>
        </x:is>
      </x:c>
    </x:row>
    <x:row r="131">
      <x:c r="A131" s="3" t="inlineStr">
        <x:is>
          <x:t xml:space="preserve">Bull</x:t>
        </x:is>
      </x:c>
      <x:c r="B131" s="3" t="inlineStr">
        <x:is>
          <x:t xml:space="preserve">Alibaba</x:t>
        </x:is>
      </x:c>
      <x:c r="C131" s="3" t="n">
        <x:v>2030</x:v>
      </x:c>
      <x:c r="D131" s="6" t="n">
        <x:f>IF(I131&gt;0,SUMIFS('02d_AI_Accelerator_Power'!$J$2:$J$653,'02d_AI_Accelerator_Power'!$B$2:$B$653,A131,'02d_AI_Accelerator_Power'!$C$2:$C$653,B131,'02d_AI_Accelerator_Power'!$D$2:$D$653,C131,'02d_AI_Accelerator_Power'!$G$2:$G$653,"h200_reference")/I131,1.0)</x:f>
        <x:v>1</x:v>
      </x:c>
      <x:c r="E131" s="6" t="n">
        <x:f>IF(I131&gt;0,SUMIFS('02d_AI_Accelerator_Power'!$J$2:$J$653,'02d_AI_Accelerator_Power'!$B$2:$B$653,A131,'02d_AI_Accelerator_Power'!$C$2:$C$653,B131,'02d_AI_Accelerator_Power'!$D$2:$D$653,C131,'02d_AI_Accelerator_Power'!$G$2:$G$653,"b200_reference")/I131,0.0)</x:f>
        <x:v>0</x:v>
      </x:c>
      <x:c r="F131" s="6" t="n">
        <x:f>IF(I131&gt;0,SUMIFS('02d_AI_Accelerator_Power'!$J$2:$J$653,'02d_AI_Accelerator_Power'!$B$2:$B$653,A131,'02d_AI_Accelerator_Power'!$C$2:$C$653,B131,'02d_AI_Accelerator_Power'!$D$2:$D$653,C131,'02d_AI_Accelerator_Power'!$G$2:$G$653,"gb200_reference")/I131,0.0)</x:f>
        <x:v>0</x:v>
      </x:c>
      <x:c r="G131" s="6" t="n">
        <x:f>IF(I131&gt;0,SUMIFS('02d_AI_Accelerator_Power'!$J$2:$J$653,'02d_AI_Accelerator_Power'!$B$2:$B$653,A131,'02d_AI_Accelerator_Power'!$C$2:$C$653,B131,'02d_AI_Accelerator_Power'!$D$2:$D$653,C131,'02d_AI_Accelerator_Power'!$G$2:$G$653,"purpose_or_unbenchmarked")/I131,0.0)</x:f>
        <x:v>0</x:v>
      </x:c>
      <x:c r="H131" s="6" t="n">
        <x:f>SUM(D131:G131)</x:f>
        <x:v>1</x:v>
      </x:c>
      <x:c r="I131" s="28" t="n">
        <x:f>SUMIFS('02d_AI_Accelerator_Power'!$J$2:$J$653,'02d_AI_Accelerator_Power'!$B$2:$B$653,A131,'02d_AI_Accelerator_Power'!$C$2:$C$653,B131,'02d_AI_Accelerator_Power'!$D$2:$D$653,C131)</x:f>
        <x:v>2269.283902439024</x:v>
      </x:c>
      <x:c r="J131" s="6" t="n">
        <x:f>IF(I131&gt;0,SUMIFS('02d_AI_Accelerator_Power'!$J$2:$J$653,'02d_AI_Accelerator_Power'!$B$2:$B$653,A131,'02d_AI_Accelerator_Power'!$C$2:$C$653,B131,'02d_AI_Accelerator_Power'!$D$2:$D$653,C131,'02d_AI_Accelerator_Power'!$F$2:$F$653,"R200/R300 future")/I131,0)</x:f>
        <x:v>0</x:v>
      </x:c>
      <x:c r="K131" s="6" t="n">
        <x:f>IF(I131&gt;0,SUMIFS('02d_AI_Accelerator_Power'!$J$2:$J$653,'02d_AI_Accelerator_Power'!$B$2:$B$653,A131,'02d_AI_Accelerator_Power'!$C$2:$C$653,B131,'02d_AI_Accelerator_Power'!$D$2:$D$653,C131,'02d_AI_Accelerator_Power'!$F$2:$F$653,"TPU")/I131,0)</x:f>
        <x:v>0</x:v>
      </x:c>
      <x:c r="L131" s="6" t="n">
        <x:f>IF(I131&gt;0,SUMIFS('02d_AI_Accelerator_Power'!$J$2:$J$653,'02d_AI_Accelerator_Power'!$B$2:$B$653,A131,'02d_AI_Accelerator_Power'!$C$2:$C$653,B131,'02d_AI_Accelerator_Power'!$D$2:$D$653,C131,'02d_AI_Accelerator_Power'!$F$2:$F$653,"Trainium")/I131,0)</x:f>
        <x:v>0</x:v>
      </x:c>
      <x:c r="M131" s="6" t="n">
        <x:f>IF(I131&gt;0,SUMIFS('02d_AI_Accelerator_Power'!$J$2:$J$653,'02d_AI_Accelerator_Power'!$B$2:$B$653,A131,'02d_AI_Accelerator_Power'!$C$2:$C$653,B131,'02d_AI_Accelerator_Power'!$D$2:$D$653,C131,'02d_AI_Accelerator_Power'!$F$2:$F$653,"Maia")/I131,0)</x:f>
        <x:v>0</x:v>
      </x:c>
      <x:c r="N131" s="6" t="n">
        <x:f>IF(I131&gt;0,SUMIFS('02d_AI_Accelerator_Power'!$J$2:$J$653,'02d_AI_Accelerator_Power'!$B$2:$B$653,A131,'02d_AI_Accelerator_Power'!$C$2:$C$653,B131,'02d_AI_Accelerator_Power'!$D$2:$D$653,C131,'02d_AI_Accelerator_Power'!$F$2:$F$653,"MTIA")/I131,0)</x:f>
        <x:v>0</x:v>
      </x:c>
      <x:c r="O131" s="6" t="n">
        <x:f>IF(I131&gt;0,SUMIFS('02d_AI_Accelerator_Power'!$J$2:$J$653,'02d_AI_Accelerator_Power'!$B$2:$B$653,A131,'02d_AI_Accelerator_Power'!$C$2:$C$653,B131,'02d_AI_Accelerator_Power'!$D$2:$D$653,C131,'02d_AI_Accelerator_Power'!$F$2:$F$653,"Other / unknown accelerator")/I131,0)</x:f>
        <x:v>0</x:v>
      </x:c>
      <x:c r="P13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31" s="3" t="inlineStr">
        <x:is>
          <x:t xml:space="preserve">csp_contract_share_x_csp_accelerator_mix</x:t>
        </x:is>
      </x:c>
      <x:c r="R131" s="3" t="inlineStr">
        <x:is>
          <x:t xml:space="preserve">Edit 02a CSP contract allocation, 02b CSP accelerator mix, or 02x accelerator catalog; 03_Calculation reads D:G from this sheet.</x:t>
        </x:is>
      </x:c>
    </x:row>
    <x:row r="132">
      <x:c r="A132" s="3" t="inlineStr">
        <x:is>
          <x:t xml:space="preserve">Bull</x:t>
        </x:is>
      </x:c>
      <x:c r="B132" s="3" t="inlineStr">
        <x:is>
          <x:t xml:space="preserve">Tencent</x:t>
        </x:is>
      </x:c>
      <x:c r="C132" s="3" t="n">
        <x:v>2026</x:v>
      </x:c>
      <x:c r="D132" s="6" t="n">
        <x:f>IF(I132&gt;0,SUMIFS('02d_AI_Accelerator_Power'!$J$2:$J$653,'02d_AI_Accelerator_Power'!$B$2:$B$653,A132,'02d_AI_Accelerator_Power'!$C$2:$C$653,B132,'02d_AI_Accelerator_Power'!$D$2:$D$653,C132,'02d_AI_Accelerator_Power'!$G$2:$G$653,"h200_reference")/I132,0.55)</x:f>
        <x:v>0.5499999999999999</x:v>
      </x:c>
      <x:c r="E132" s="6" t="n">
        <x:f>IF(I132&gt;0,SUMIFS('02d_AI_Accelerator_Power'!$J$2:$J$653,'02d_AI_Accelerator_Power'!$B$2:$B$653,A132,'02d_AI_Accelerator_Power'!$C$2:$C$653,B132,'02d_AI_Accelerator_Power'!$D$2:$D$653,C132,'02d_AI_Accelerator_Power'!$G$2:$G$653,"b200_reference")/I132,0.4)</x:f>
        <x:v>0.39999999999999997</x:v>
      </x:c>
      <x:c r="F132" s="6" t="n">
        <x:f>IF(I132&gt;0,SUMIFS('02d_AI_Accelerator_Power'!$J$2:$J$653,'02d_AI_Accelerator_Power'!$B$2:$B$653,A132,'02d_AI_Accelerator_Power'!$C$2:$C$653,B132,'02d_AI_Accelerator_Power'!$D$2:$D$653,C132,'02d_AI_Accelerator_Power'!$G$2:$G$653,"gb200_reference")/I132,0.05)</x:f>
        <x:v>0.049999999999999996</x:v>
      </x:c>
      <x:c r="G132" s="6" t="n">
        <x:f>IF(I132&gt;0,SUMIFS('02d_AI_Accelerator_Power'!$J$2:$J$653,'02d_AI_Accelerator_Power'!$B$2:$B$653,A132,'02d_AI_Accelerator_Power'!$C$2:$C$653,B132,'02d_AI_Accelerator_Power'!$D$2:$D$653,C132,'02d_AI_Accelerator_Power'!$G$2:$G$653,"purpose_or_unbenchmarked")/I132,0.0)</x:f>
        <x:v>0</x:v>
      </x:c>
      <x:c r="H132" s="6" t="n">
        <x:f>SUM(D132:G132)</x:f>
        <x:v>1</x:v>
      </x:c>
      <x:c r="I132" s="28" t="n">
        <x:f>SUMIFS('02d_AI_Accelerator_Power'!$J$2:$J$653,'02d_AI_Accelerator_Power'!$B$2:$B$653,A132,'02d_AI_Accelerator_Power'!$C$2:$C$653,B132,'02d_AI_Accelerator_Power'!$D$2:$D$653,C132)</x:f>
        <x:v>209.96585543414636</x:v>
      </x:c>
      <x:c r="J132" s="6" t="n">
        <x:f>IF(I132&gt;0,SUMIFS('02d_AI_Accelerator_Power'!$J$2:$J$653,'02d_AI_Accelerator_Power'!$B$2:$B$653,A132,'02d_AI_Accelerator_Power'!$C$2:$C$653,B132,'02d_AI_Accelerator_Power'!$D$2:$D$653,C132,'02d_AI_Accelerator_Power'!$F$2:$F$653,"R200/R300 future")/I132,0)</x:f>
        <x:v>0</x:v>
      </x:c>
      <x:c r="K132" s="6" t="n">
        <x:f>IF(I132&gt;0,SUMIFS('02d_AI_Accelerator_Power'!$J$2:$J$653,'02d_AI_Accelerator_Power'!$B$2:$B$653,A132,'02d_AI_Accelerator_Power'!$C$2:$C$653,B132,'02d_AI_Accelerator_Power'!$D$2:$D$653,C132,'02d_AI_Accelerator_Power'!$F$2:$F$653,"TPU")/I132,0)</x:f>
        <x:v>0</x:v>
      </x:c>
      <x:c r="L132" s="6" t="n">
        <x:f>IF(I132&gt;0,SUMIFS('02d_AI_Accelerator_Power'!$J$2:$J$653,'02d_AI_Accelerator_Power'!$B$2:$B$653,A132,'02d_AI_Accelerator_Power'!$C$2:$C$653,B132,'02d_AI_Accelerator_Power'!$D$2:$D$653,C132,'02d_AI_Accelerator_Power'!$F$2:$F$653,"Trainium")/I132,0)</x:f>
        <x:v>0</x:v>
      </x:c>
      <x:c r="M132" s="6" t="n">
        <x:f>IF(I132&gt;0,SUMIFS('02d_AI_Accelerator_Power'!$J$2:$J$653,'02d_AI_Accelerator_Power'!$B$2:$B$653,A132,'02d_AI_Accelerator_Power'!$C$2:$C$653,B132,'02d_AI_Accelerator_Power'!$D$2:$D$653,C132,'02d_AI_Accelerator_Power'!$F$2:$F$653,"Maia")/I132,0)</x:f>
        <x:v>0</x:v>
      </x:c>
      <x:c r="N132" s="6" t="n">
        <x:f>IF(I132&gt;0,SUMIFS('02d_AI_Accelerator_Power'!$J$2:$J$653,'02d_AI_Accelerator_Power'!$B$2:$B$653,A132,'02d_AI_Accelerator_Power'!$C$2:$C$653,B132,'02d_AI_Accelerator_Power'!$D$2:$D$653,C132,'02d_AI_Accelerator_Power'!$F$2:$F$653,"MTIA")/I132,0)</x:f>
        <x:v>0</x:v>
      </x:c>
      <x:c r="O132" s="6" t="n">
        <x:f>IF(I132&gt;0,SUMIFS('02d_AI_Accelerator_Power'!$J$2:$J$653,'02d_AI_Accelerator_Power'!$B$2:$B$653,A132,'02d_AI_Accelerator_Power'!$C$2:$C$653,B132,'02d_AI_Accelerator_Power'!$D$2:$D$653,C132,'02d_AI_Accelerator_Power'!$F$2:$F$653,"Other / unknown accelerator")/I132,0)</x:f>
        <x:v>0</x:v>
      </x:c>
      <x:c r="P13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32" s="3" t="inlineStr">
        <x:is>
          <x:t xml:space="preserve">csp_contract_share_x_csp_accelerator_mix</x:t>
        </x:is>
      </x:c>
      <x:c r="R132" s="3" t="inlineStr">
        <x:is>
          <x:t xml:space="preserve">Edit 02a CSP contract allocation, 02b CSP accelerator mix, or 02x accelerator catalog; 03_Calculation reads D:G from this sheet.</x:t>
        </x:is>
      </x:c>
    </x:row>
    <x:row r="133">
      <x:c r="A133" s="3" t="inlineStr">
        <x:is>
          <x:t xml:space="preserve">Bull</x:t>
        </x:is>
      </x:c>
      <x:c r="B133" s="3" t="inlineStr">
        <x:is>
          <x:t xml:space="preserve">Tencent</x:t>
        </x:is>
      </x:c>
      <x:c r="C133" s="3" t="n">
        <x:v>2027</x:v>
      </x:c>
      <x:c r="D133" s="6" t="n">
        <x:f>IF(I133&gt;0,SUMIFS('02d_AI_Accelerator_Power'!$J$2:$J$653,'02d_AI_Accelerator_Power'!$B$2:$B$653,A133,'02d_AI_Accelerator_Power'!$C$2:$C$653,B133,'02d_AI_Accelerator_Power'!$D$2:$D$653,C133,'02d_AI_Accelerator_Power'!$G$2:$G$653,"h200_reference")/I133,0.438)</x:f>
        <x:v>0.438</x:v>
      </x:c>
      <x:c r="E133" s="6" t="n">
        <x:f>IF(I133&gt;0,SUMIFS('02d_AI_Accelerator_Power'!$J$2:$J$653,'02d_AI_Accelerator_Power'!$B$2:$B$653,A133,'02d_AI_Accelerator_Power'!$C$2:$C$653,B133,'02d_AI_Accelerator_Power'!$D$2:$D$653,C133,'02d_AI_Accelerator_Power'!$G$2:$G$653,"b200_reference")/I133,0.388)</x:f>
        <x:v>0.388</x:v>
      </x:c>
      <x:c r="F133" s="6" t="n">
        <x:f>IF(I133&gt;0,SUMIFS('02d_AI_Accelerator_Power'!$J$2:$J$653,'02d_AI_Accelerator_Power'!$B$2:$B$653,A133,'02d_AI_Accelerator_Power'!$C$2:$C$653,B133,'02d_AI_Accelerator_Power'!$D$2:$D$653,C133,'02d_AI_Accelerator_Power'!$G$2:$G$653,"gb200_reference")/I133,0.174)</x:f>
        <x:v>0.174</x:v>
      </x:c>
      <x:c r="G133" s="6" t="n">
        <x:f>IF(I133&gt;0,SUMIFS('02d_AI_Accelerator_Power'!$J$2:$J$653,'02d_AI_Accelerator_Power'!$B$2:$B$653,A133,'02d_AI_Accelerator_Power'!$C$2:$C$653,B133,'02d_AI_Accelerator_Power'!$D$2:$D$653,C133,'02d_AI_Accelerator_Power'!$G$2:$G$653,"purpose_or_unbenchmarked")/I133,0.0)</x:f>
        <x:v>0</x:v>
      </x:c>
      <x:c r="H133" s="6" t="n">
        <x:f>SUM(D133:G133)</x:f>
        <x:v>1</x:v>
      </x:c>
      <x:c r="I133" s="28" t="n">
        <x:f>SUMIFS('02d_AI_Accelerator_Power'!$J$2:$J$653,'02d_AI_Accelerator_Power'!$B$2:$B$653,A133,'02d_AI_Accelerator_Power'!$C$2:$C$653,B133,'02d_AI_Accelerator_Power'!$D$2:$D$653,C133)</x:f>
        <x:v>490.7648819168779</x:v>
      </x:c>
      <x:c r="J133" s="6" t="n">
        <x:f>IF(I133&gt;0,SUMIFS('02d_AI_Accelerator_Power'!$J$2:$J$653,'02d_AI_Accelerator_Power'!$B$2:$B$653,A133,'02d_AI_Accelerator_Power'!$C$2:$C$653,B133,'02d_AI_Accelerator_Power'!$D$2:$D$653,C133,'02d_AI_Accelerator_Power'!$F$2:$F$653,"R200/R300 future")/I133,0)</x:f>
        <x:v>0</x:v>
      </x:c>
      <x:c r="K133" s="6" t="n">
        <x:f>IF(I133&gt;0,SUMIFS('02d_AI_Accelerator_Power'!$J$2:$J$653,'02d_AI_Accelerator_Power'!$B$2:$B$653,A133,'02d_AI_Accelerator_Power'!$C$2:$C$653,B133,'02d_AI_Accelerator_Power'!$D$2:$D$653,C133,'02d_AI_Accelerator_Power'!$F$2:$F$653,"TPU")/I133,0)</x:f>
        <x:v>0</x:v>
      </x:c>
      <x:c r="L133" s="6" t="n">
        <x:f>IF(I133&gt;0,SUMIFS('02d_AI_Accelerator_Power'!$J$2:$J$653,'02d_AI_Accelerator_Power'!$B$2:$B$653,A133,'02d_AI_Accelerator_Power'!$C$2:$C$653,B133,'02d_AI_Accelerator_Power'!$D$2:$D$653,C133,'02d_AI_Accelerator_Power'!$F$2:$F$653,"Trainium")/I133,0)</x:f>
        <x:v>0</x:v>
      </x:c>
      <x:c r="M133" s="6" t="n">
        <x:f>IF(I133&gt;0,SUMIFS('02d_AI_Accelerator_Power'!$J$2:$J$653,'02d_AI_Accelerator_Power'!$B$2:$B$653,A133,'02d_AI_Accelerator_Power'!$C$2:$C$653,B133,'02d_AI_Accelerator_Power'!$D$2:$D$653,C133,'02d_AI_Accelerator_Power'!$F$2:$F$653,"Maia")/I133,0)</x:f>
        <x:v>0</x:v>
      </x:c>
      <x:c r="N133" s="6" t="n">
        <x:f>IF(I133&gt;0,SUMIFS('02d_AI_Accelerator_Power'!$J$2:$J$653,'02d_AI_Accelerator_Power'!$B$2:$B$653,A133,'02d_AI_Accelerator_Power'!$C$2:$C$653,B133,'02d_AI_Accelerator_Power'!$D$2:$D$653,C133,'02d_AI_Accelerator_Power'!$F$2:$F$653,"MTIA")/I133,0)</x:f>
        <x:v>0</x:v>
      </x:c>
      <x:c r="O133" s="6" t="n">
        <x:f>IF(I133&gt;0,SUMIFS('02d_AI_Accelerator_Power'!$J$2:$J$653,'02d_AI_Accelerator_Power'!$B$2:$B$653,A133,'02d_AI_Accelerator_Power'!$C$2:$C$653,B133,'02d_AI_Accelerator_Power'!$D$2:$D$653,C133,'02d_AI_Accelerator_Power'!$F$2:$F$653,"Other / unknown accelerator")/I133,0)</x:f>
        <x:v>0</x:v>
      </x:c>
      <x:c r="P13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33" s="3" t="inlineStr">
        <x:is>
          <x:t xml:space="preserve">csp_contract_share_x_csp_accelerator_mix</x:t>
        </x:is>
      </x:c>
      <x:c r="R133" s="3" t="inlineStr">
        <x:is>
          <x:t xml:space="preserve">Edit 02a CSP contract allocation, 02b CSP accelerator mix, or 02x accelerator catalog; 03_Calculation reads D:G from this sheet.</x:t>
        </x:is>
      </x:c>
    </x:row>
    <x:row r="134">
      <x:c r="A134" s="3" t="inlineStr">
        <x:is>
          <x:t xml:space="preserve">Bull</x:t>
        </x:is>
      </x:c>
      <x:c r="B134" s="3" t="inlineStr">
        <x:is>
          <x:t xml:space="preserve">Tencent</x:t>
        </x:is>
      </x:c>
      <x:c r="C134" s="3" t="n">
        <x:v>2028</x:v>
      </x:c>
      <x:c r="D134" s="6" t="n">
        <x:f>IF(I134&gt;0,SUMIFS('02d_AI_Accelerator_Power'!$J$2:$J$653,'02d_AI_Accelerator_Power'!$B$2:$B$653,A134,'02d_AI_Accelerator_Power'!$C$2:$C$653,B134,'02d_AI_Accelerator_Power'!$D$2:$D$653,C134,'02d_AI_Accelerator_Power'!$G$2:$G$653,"h200_reference")/I134,0.325)</x:f>
        <x:v>0.325</x:v>
      </x:c>
      <x:c r="E134" s="6" t="n">
        <x:f>IF(I134&gt;0,SUMIFS('02d_AI_Accelerator_Power'!$J$2:$J$653,'02d_AI_Accelerator_Power'!$B$2:$B$653,A134,'02d_AI_Accelerator_Power'!$C$2:$C$653,B134,'02d_AI_Accelerator_Power'!$D$2:$D$653,C134,'02d_AI_Accelerator_Power'!$G$2:$G$653,"b200_reference")/I134,0.375)</x:f>
        <x:v>0.37500000000000006</x:v>
      </x:c>
      <x:c r="F134" s="6" t="n">
        <x:f>IF(I134&gt;0,SUMIFS('02d_AI_Accelerator_Power'!$J$2:$J$653,'02d_AI_Accelerator_Power'!$B$2:$B$653,A134,'02d_AI_Accelerator_Power'!$C$2:$C$653,B134,'02d_AI_Accelerator_Power'!$D$2:$D$653,C134,'02d_AI_Accelerator_Power'!$G$2:$G$653,"gb200_reference")/I134,0.3)</x:f>
        <x:v>0.3</x:v>
      </x:c>
      <x:c r="G134" s="6" t="n">
        <x:f>IF(I134&gt;0,SUMIFS('02d_AI_Accelerator_Power'!$J$2:$J$653,'02d_AI_Accelerator_Power'!$B$2:$B$653,A134,'02d_AI_Accelerator_Power'!$C$2:$C$653,B134,'02d_AI_Accelerator_Power'!$D$2:$D$653,C134,'02d_AI_Accelerator_Power'!$G$2:$G$653,"purpose_or_unbenchmarked")/I134,0.0)</x:f>
        <x:v>0</x:v>
      </x:c>
      <x:c r="H134" s="6" t="n">
        <x:f>SUM(D134:G134)</x:f>
        <x:v>1</x:v>
      </x:c>
      <x:c r="I134" s="28" t="n">
        <x:f>SUMIFS('02d_AI_Accelerator_Power'!$J$2:$J$653,'02d_AI_Accelerator_Power'!$B$2:$B$653,A134,'02d_AI_Accelerator_Power'!$C$2:$C$653,B134,'02d_AI_Accelerator_Power'!$D$2:$D$653,C134)</x:f>
        <x:v>830.1556134131708</x:v>
      </x:c>
      <x:c r="J134" s="6" t="n">
        <x:f>IF(I134&gt;0,SUMIFS('02d_AI_Accelerator_Power'!$J$2:$J$653,'02d_AI_Accelerator_Power'!$B$2:$B$653,A134,'02d_AI_Accelerator_Power'!$C$2:$C$653,B134,'02d_AI_Accelerator_Power'!$D$2:$D$653,C134,'02d_AI_Accelerator_Power'!$F$2:$F$653,"R200/R300 future")/I134,0)</x:f>
        <x:v>0</x:v>
      </x:c>
      <x:c r="K134" s="6" t="n">
        <x:f>IF(I134&gt;0,SUMIFS('02d_AI_Accelerator_Power'!$J$2:$J$653,'02d_AI_Accelerator_Power'!$B$2:$B$653,A134,'02d_AI_Accelerator_Power'!$C$2:$C$653,B134,'02d_AI_Accelerator_Power'!$D$2:$D$653,C134,'02d_AI_Accelerator_Power'!$F$2:$F$653,"TPU")/I134,0)</x:f>
        <x:v>0</x:v>
      </x:c>
      <x:c r="L134" s="6" t="n">
        <x:f>IF(I134&gt;0,SUMIFS('02d_AI_Accelerator_Power'!$J$2:$J$653,'02d_AI_Accelerator_Power'!$B$2:$B$653,A134,'02d_AI_Accelerator_Power'!$C$2:$C$653,B134,'02d_AI_Accelerator_Power'!$D$2:$D$653,C134,'02d_AI_Accelerator_Power'!$F$2:$F$653,"Trainium")/I134,0)</x:f>
        <x:v>0</x:v>
      </x:c>
      <x:c r="M134" s="6" t="n">
        <x:f>IF(I134&gt;0,SUMIFS('02d_AI_Accelerator_Power'!$J$2:$J$653,'02d_AI_Accelerator_Power'!$B$2:$B$653,A134,'02d_AI_Accelerator_Power'!$C$2:$C$653,B134,'02d_AI_Accelerator_Power'!$D$2:$D$653,C134,'02d_AI_Accelerator_Power'!$F$2:$F$653,"Maia")/I134,0)</x:f>
        <x:v>0</x:v>
      </x:c>
      <x:c r="N134" s="6" t="n">
        <x:f>IF(I134&gt;0,SUMIFS('02d_AI_Accelerator_Power'!$J$2:$J$653,'02d_AI_Accelerator_Power'!$B$2:$B$653,A134,'02d_AI_Accelerator_Power'!$C$2:$C$653,B134,'02d_AI_Accelerator_Power'!$D$2:$D$653,C134,'02d_AI_Accelerator_Power'!$F$2:$F$653,"MTIA")/I134,0)</x:f>
        <x:v>0</x:v>
      </x:c>
      <x:c r="O134" s="6" t="n">
        <x:f>IF(I134&gt;0,SUMIFS('02d_AI_Accelerator_Power'!$J$2:$J$653,'02d_AI_Accelerator_Power'!$B$2:$B$653,A134,'02d_AI_Accelerator_Power'!$C$2:$C$653,B134,'02d_AI_Accelerator_Power'!$D$2:$D$653,C134,'02d_AI_Accelerator_Power'!$F$2:$F$653,"Other / unknown accelerator")/I134,0)</x:f>
        <x:v>0</x:v>
      </x:c>
      <x:c r="P13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34" s="3" t="inlineStr">
        <x:is>
          <x:t xml:space="preserve">csp_contract_share_x_csp_accelerator_mix</x:t>
        </x:is>
      </x:c>
      <x:c r="R134" s="3" t="inlineStr">
        <x:is>
          <x:t xml:space="preserve">Edit 02a CSP contract allocation, 02b CSP accelerator mix, or 02x accelerator catalog; 03_Calculation reads D:G from this sheet.</x:t>
        </x:is>
      </x:c>
    </x:row>
    <x:row r="135">
      <x:c r="A135" s="3" t="inlineStr">
        <x:is>
          <x:t xml:space="preserve">Bull</x:t>
        </x:is>
      </x:c>
      <x:c r="B135" s="3" t="inlineStr">
        <x:is>
          <x:t xml:space="preserve">Tencent</x:t>
        </x:is>
      </x:c>
      <x:c r="C135" s="3" t="n">
        <x:v>2029</x:v>
      </x:c>
      <x:c r="D135" s="6" t="n">
        <x:f>IF(I135&gt;0,SUMIFS('02d_AI_Accelerator_Power'!$J$2:$J$653,'02d_AI_Accelerator_Power'!$B$2:$B$653,A135,'02d_AI_Accelerator_Power'!$C$2:$C$653,B135,'02d_AI_Accelerator_Power'!$D$2:$D$653,C135,'02d_AI_Accelerator_Power'!$G$2:$G$653,"h200_reference")/I135,0.213)</x:f>
        <x:v>0.21299999999999997</x:v>
      </x:c>
      <x:c r="E135" s="6" t="n">
        <x:f>IF(I135&gt;0,SUMIFS('02d_AI_Accelerator_Power'!$J$2:$J$653,'02d_AI_Accelerator_Power'!$B$2:$B$653,A135,'02d_AI_Accelerator_Power'!$C$2:$C$653,B135,'02d_AI_Accelerator_Power'!$D$2:$D$653,C135,'02d_AI_Accelerator_Power'!$G$2:$G$653,"b200_reference")/I135,0.362)</x:f>
        <x:v>0.362</x:v>
      </x:c>
      <x:c r="F135" s="6" t="n">
        <x:f>IF(I135&gt;0,SUMIFS('02d_AI_Accelerator_Power'!$J$2:$J$653,'02d_AI_Accelerator_Power'!$B$2:$B$653,A135,'02d_AI_Accelerator_Power'!$C$2:$C$653,B135,'02d_AI_Accelerator_Power'!$D$2:$D$653,C135,'02d_AI_Accelerator_Power'!$G$2:$G$653,"gb200_reference")/I135,0.425)</x:f>
        <x:v>0.425</x:v>
      </x:c>
      <x:c r="G135" s="6" t="n">
        <x:f>IF(I135&gt;0,SUMIFS('02d_AI_Accelerator_Power'!$J$2:$J$653,'02d_AI_Accelerator_Power'!$B$2:$B$653,A135,'02d_AI_Accelerator_Power'!$C$2:$C$653,B135,'02d_AI_Accelerator_Power'!$D$2:$D$653,C135,'02d_AI_Accelerator_Power'!$G$2:$G$653,"purpose_or_unbenchmarked")/I135,0.0)</x:f>
        <x:v>0</x:v>
      </x:c>
      <x:c r="H135" s="6" t="n">
        <x:f>SUM(D135:G135)</x:f>
        <x:v>1</x:v>
      </x:c>
      <x:c r="I135" s="28" t="n">
        <x:f>SUMIFS('02d_AI_Accelerator_Power'!$J$2:$J$653,'02d_AI_Accelerator_Power'!$B$2:$B$653,A135,'02d_AI_Accelerator_Power'!$C$2:$C$653,B135,'02d_AI_Accelerator_Power'!$D$2:$D$653,C135)</x:f>
        <x:v>1233.6970678312682</x:v>
      </x:c>
      <x:c r="J135" s="6" t="n">
        <x:f>IF(I135&gt;0,SUMIFS('02d_AI_Accelerator_Power'!$J$2:$J$653,'02d_AI_Accelerator_Power'!$B$2:$B$653,A135,'02d_AI_Accelerator_Power'!$C$2:$C$653,B135,'02d_AI_Accelerator_Power'!$D$2:$D$653,C135,'02d_AI_Accelerator_Power'!$F$2:$F$653,"R200/R300 future")/I135,0)</x:f>
        <x:v>0</x:v>
      </x:c>
      <x:c r="K135" s="6" t="n">
        <x:f>IF(I135&gt;0,SUMIFS('02d_AI_Accelerator_Power'!$J$2:$J$653,'02d_AI_Accelerator_Power'!$B$2:$B$653,A135,'02d_AI_Accelerator_Power'!$C$2:$C$653,B135,'02d_AI_Accelerator_Power'!$D$2:$D$653,C135,'02d_AI_Accelerator_Power'!$F$2:$F$653,"TPU")/I135,0)</x:f>
        <x:v>0</x:v>
      </x:c>
      <x:c r="L135" s="6" t="n">
        <x:f>IF(I135&gt;0,SUMIFS('02d_AI_Accelerator_Power'!$J$2:$J$653,'02d_AI_Accelerator_Power'!$B$2:$B$653,A135,'02d_AI_Accelerator_Power'!$C$2:$C$653,B135,'02d_AI_Accelerator_Power'!$D$2:$D$653,C135,'02d_AI_Accelerator_Power'!$F$2:$F$653,"Trainium")/I135,0)</x:f>
        <x:v>0</x:v>
      </x:c>
      <x:c r="M135" s="6" t="n">
        <x:f>IF(I135&gt;0,SUMIFS('02d_AI_Accelerator_Power'!$J$2:$J$653,'02d_AI_Accelerator_Power'!$B$2:$B$653,A135,'02d_AI_Accelerator_Power'!$C$2:$C$653,B135,'02d_AI_Accelerator_Power'!$D$2:$D$653,C135,'02d_AI_Accelerator_Power'!$F$2:$F$653,"Maia")/I135,0)</x:f>
        <x:v>0</x:v>
      </x:c>
      <x:c r="N135" s="6" t="n">
        <x:f>IF(I135&gt;0,SUMIFS('02d_AI_Accelerator_Power'!$J$2:$J$653,'02d_AI_Accelerator_Power'!$B$2:$B$653,A135,'02d_AI_Accelerator_Power'!$C$2:$C$653,B135,'02d_AI_Accelerator_Power'!$D$2:$D$653,C135,'02d_AI_Accelerator_Power'!$F$2:$F$653,"MTIA")/I135,0)</x:f>
        <x:v>0</x:v>
      </x:c>
      <x:c r="O135" s="6" t="n">
        <x:f>IF(I135&gt;0,SUMIFS('02d_AI_Accelerator_Power'!$J$2:$J$653,'02d_AI_Accelerator_Power'!$B$2:$B$653,A135,'02d_AI_Accelerator_Power'!$C$2:$C$653,B135,'02d_AI_Accelerator_Power'!$D$2:$D$653,C135,'02d_AI_Accelerator_Power'!$F$2:$F$653,"Other / unknown accelerator")/I135,0)</x:f>
        <x:v>0</x:v>
      </x:c>
      <x:c r="P13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35" s="3" t="inlineStr">
        <x:is>
          <x:t xml:space="preserve">csp_contract_share_x_csp_accelerator_mix</x:t>
        </x:is>
      </x:c>
      <x:c r="R135" s="3" t="inlineStr">
        <x:is>
          <x:t xml:space="preserve">Edit 02a CSP contract allocation, 02b CSP accelerator mix, or 02x accelerator catalog; 03_Calculation reads D:G from this sheet.</x:t>
        </x:is>
      </x:c>
    </x:row>
    <x:row r="136">
      <x:c r="A136" s="3" t="inlineStr">
        <x:is>
          <x:t xml:space="preserve">Bull</x:t>
        </x:is>
      </x:c>
      <x:c r="B136" s="3" t="inlineStr">
        <x:is>
          <x:t xml:space="preserve">Tencent</x:t>
        </x:is>
      </x:c>
      <x:c r="C136" s="3" t="n">
        <x:v>2030</x:v>
      </x:c>
      <x:c r="D136" s="6" t="n">
        <x:f>IF(I136&gt;0,SUMIFS('02d_AI_Accelerator_Power'!$J$2:$J$653,'02d_AI_Accelerator_Power'!$B$2:$B$653,A136,'02d_AI_Accelerator_Power'!$C$2:$C$653,B136,'02d_AI_Accelerator_Power'!$D$2:$D$653,C136,'02d_AI_Accelerator_Power'!$G$2:$G$653,"h200_reference")/I136,0.1)</x:f>
        <x:v>0.10000000000000002</x:v>
      </x:c>
      <x:c r="E136" s="6" t="n">
        <x:f>IF(I136&gt;0,SUMIFS('02d_AI_Accelerator_Power'!$J$2:$J$653,'02d_AI_Accelerator_Power'!$B$2:$B$653,A136,'02d_AI_Accelerator_Power'!$C$2:$C$653,B136,'02d_AI_Accelerator_Power'!$D$2:$D$653,C136,'02d_AI_Accelerator_Power'!$G$2:$G$653,"b200_reference")/I136,0.35)</x:f>
        <x:v>0.3499999999999999</x:v>
      </x:c>
      <x:c r="F136" s="6" t="n">
        <x:f>IF(I136&gt;0,SUMIFS('02d_AI_Accelerator_Power'!$J$2:$J$653,'02d_AI_Accelerator_Power'!$B$2:$B$653,A136,'02d_AI_Accelerator_Power'!$C$2:$C$653,B136,'02d_AI_Accelerator_Power'!$D$2:$D$653,C136,'02d_AI_Accelerator_Power'!$G$2:$G$653,"gb200_reference")/I136,0.55)</x:f>
        <x:v>0.55</x:v>
      </x:c>
      <x:c r="G136" s="6" t="n">
        <x:f>IF(I136&gt;0,SUMIFS('02d_AI_Accelerator_Power'!$J$2:$J$653,'02d_AI_Accelerator_Power'!$B$2:$B$653,A136,'02d_AI_Accelerator_Power'!$C$2:$C$653,B136,'02d_AI_Accelerator_Power'!$D$2:$D$653,C136,'02d_AI_Accelerator_Power'!$G$2:$G$653,"purpose_or_unbenchmarked")/I136,0.0)</x:f>
        <x:v>0</x:v>
      </x:c>
      <x:c r="H136" s="6" t="n">
        <x:f>SUM(D136:G136)</x:f>
        <x:v>1</x:v>
      </x:c>
      <x:c r="I136" s="28" t="n">
        <x:f>SUMIFS('02d_AI_Accelerator_Power'!$J$2:$J$653,'02d_AI_Accelerator_Power'!$B$2:$B$653,A136,'02d_AI_Accelerator_Power'!$C$2:$C$653,B136,'02d_AI_Accelerator_Power'!$D$2:$D$653,C136)</x:f>
        <x:v>1701.9629268292679</x:v>
      </x:c>
      <x:c r="J136" s="6" t="n">
        <x:f>IF(I136&gt;0,SUMIFS('02d_AI_Accelerator_Power'!$J$2:$J$653,'02d_AI_Accelerator_Power'!$B$2:$B$653,A136,'02d_AI_Accelerator_Power'!$C$2:$C$653,B136,'02d_AI_Accelerator_Power'!$D$2:$D$653,C136,'02d_AI_Accelerator_Power'!$F$2:$F$653,"R200/R300 future")/I136,0)</x:f>
        <x:v>0</x:v>
      </x:c>
      <x:c r="K136" s="6" t="n">
        <x:f>IF(I136&gt;0,SUMIFS('02d_AI_Accelerator_Power'!$J$2:$J$653,'02d_AI_Accelerator_Power'!$B$2:$B$653,A136,'02d_AI_Accelerator_Power'!$C$2:$C$653,B136,'02d_AI_Accelerator_Power'!$D$2:$D$653,C136,'02d_AI_Accelerator_Power'!$F$2:$F$653,"TPU")/I136,0)</x:f>
        <x:v>0</x:v>
      </x:c>
      <x:c r="L136" s="6" t="n">
        <x:f>IF(I136&gt;0,SUMIFS('02d_AI_Accelerator_Power'!$J$2:$J$653,'02d_AI_Accelerator_Power'!$B$2:$B$653,A136,'02d_AI_Accelerator_Power'!$C$2:$C$653,B136,'02d_AI_Accelerator_Power'!$D$2:$D$653,C136,'02d_AI_Accelerator_Power'!$F$2:$F$653,"Trainium")/I136,0)</x:f>
        <x:v>0</x:v>
      </x:c>
      <x:c r="M136" s="6" t="n">
        <x:f>IF(I136&gt;0,SUMIFS('02d_AI_Accelerator_Power'!$J$2:$J$653,'02d_AI_Accelerator_Power'!$B$2:$B$653,A136,'02d_AI_Accelerator_Power'!$C$2:$C$653,B136,'02d_AI_Accelerator_Power'!$D$2:$D$653,C136,'02d_AI_Accelerator_Power'!$F$2:$F$653,"Maia")/I136,0)</x:f>
        <x:v>0</x:v>
      </x:c>
      <x:c r="N136" s="6" t="n">
        <x:f>IF(I136&gt;0,SUMIFS('02d_AI_Accelerator_Power'!$J$2:$J$653,'02d_AI_Accelerator_Power'!$B$2:$B$653,A136,'02d_AI_Accelerator_Power'!$C$2:$C$653,B136,'02d_AI_Accelerator_Power'!$D$2:$D$653,C136,'02d_AI_Accelerator_Power'!$F$2:$F$653,"MTIA")/I136,0)</x:f>
        <x:v>0</x:v>
      </x:c>
      <x:c r="O136" s="6" t="n">
        <x:f>IF(I136&gt;0,SUMIFS('02d_AI_Accelerator_Power'!$J$2:$J$653,'02d_AI_Accelerator_Power'!$B$2:$B$653,A136,'02d_AI_Accelerator_Power'!$C$2:$C$653,B136,'02d_AI_Accelerator_Power'!$D$2:$D$653,C136,'02d_AI_Accelerator_Power'!$F$2:$F$653,"Other / unknown accelerator")/I136,0)</x:f>
        <x:v>0</x:v>
      </x:c>
      <x:c r="P13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36" s="3" t="inlineStr">
        <x:is>
          <x:t xml:space="preserve">csp_contract_share_x_csp_accelerator_mix</x:t>
        </x:is>
      </x:c>
      <x:c r="R136" s="3" t="inlineStr">
        <x:is>
          <x:t xml:space="preserve">Edit 02a CSP contract allocation, 02b CSP accelerator mix, or 02x accelerator catalog; 03_Calculation reads D:G from this sheet.</x:t>
        </x:is>
      </x:c>
    </x:row>
    <x:row r="137">
      <x:c r="A137" s="3" t="inlineStr">
        <x:is>
          <x:t xml:space="preserve">Grid-Constrained / Efficiency-Upside</x:t>
        </x:is>
      </x:c>
      <x:c r="B137" s="3" t="inlineStr">
        <x:is>
          <x:t xml:space="preserve">Microsoft</x:t>
        </x:is>
      </x:c>
      <x:c r="C137" s="3" t="n">
        <x:v>2026</x:v>
      </x:c>
      <x:c r="D137" s="6" t="n">
        <x:f>IF(I137&gt;0,SUMIFS('02d_AI_Accelerator_Power'!$J$2:$J$653,'02d_AI_Accelerator_Power'!$B$2:$B$653,A137,'02d_AI_Accelerator_Power'!$C$2:$C$653,B137,'02d_AI_Accelerator_Power'!$D$2:$D$653,C137,'02d_AI_Accelerator_Power'!$G$2:$G$653,"h200_reference")/I137,0.173278)</x:f>
        <x:v>0.1732784276591858</x:v>
      </x:c>
      <x:c r="E137" s="6" t="n">
        <x:f>IF(I137&gt;0,SUMIFS('02d_AI_Accelerator_Power'!$J$2:$J$653,'02d_AI_Accelerator_Power'!$B$2:$B$653,A137,'02d_AI_Accelerator_Power'!$C$2:$C$653,B137,'02d_AI_Accelerator_Power'!$D$2:$D$653,C137,'02d_AI_Accelerator_Power'!$G$2:$G$653,"b200_reference")/I137,0.826722)</x:f>
        <x:v>0.8267215723408142</x:v>
      </x:c>
      <x:c r="F137" s="6" t="n">
        <x:f>IF(I137&gt;0,SUMIFS('02d_AI_Accelerator_Power'!$J$2:$J$653,'02d_AI_Accelerator_Power'!$B$2:$B$653,A137,'02d_AI_Accelerator_Power'!$C$2:$C$653,B137,'02d_AI_Accelerator_Power'!$D$2:$D$653,C137,'02d_AI_Accelerator_Power'!$G$2:$G$653,"gb200_reference")/I137,0.0)</x:f>
        <x:v>0</x:v>
      </x:c>
      <x:c r="G137" s="6" t="n">
        <x:f>IF(I137&gt;0,SUMIFS('02d_AI_Accelerator_Power'!$J$2:$J$653,'02d_AI_Accelerator_Power'!$B$2:$B$653,A137,'02d_AI_Accelerator_Power'!$C$2:$C$653,B137,'02d_AI_Accelerator_Power'!$D$2:$D$653,C137,'02d_AI_Accelerator_Power'!$G$2:$G$653,"purpose_or_unbenchmarked")/I137,0.0)</x:f>
        <x:v>0</x:v>
      </x:c>
      <x:c r="H137" s="6" t="n">
        <x:f>SUM(D137:G137)</x:f>
        <x:v>1</x:v>
      </x:c>
      <x:c r="I137" s="28" t="n">
        <x:f>SUMIFS('02d_AI_Accelerator_Power'!$J$2:$J$653,'02d_AI_Accelerator_Power'!$B$2:$B$653,A137,'02d_AI_Accelerator_Power'!$C$2:$C$653,B137,'02d_AI_Accelerator_Power'!$D$2:$D$653,C137)</x:f>
        <x:v>647.064</x:v>
      </x:c>
      <x:c r="J137" s="6" t="n">
        <x:f>IF(I137&gt;0,SUMIFS('02d_AI_Accelerator_Power'!$J$2:$J$653,'02d_AI_Accelerator_Power'!$B$2:$B$653,A137,'02d_AI_Accelerator_Power'!$C$2:$C$653,B137,'02d_AI_Accelerator_Power'!$D$2:$D$653,C137,'02d_AI_Accelerator_Power'!$F$2:$F$653,"R200/R300 future")/I137,0)</x:f>
        <x:v>0</x:v>
      </x:c>
      <x:c r="K137" s="6" t="n">
        <x:f>IF(I137&gt;0,SUMIFS('02d_AI_Accelerator_Power'!$J$2:$J$653,'02d_AI_Accelerator_Power'!$B$2:$B$653,A137,'02d_AI_Accelerator_Power'!$C$2:$C$653,B137,'02d_AI_Accelerator_Power'!$D$2:$D$653,C137,'02d_AI_Accelerator_Power'!$F$2:$F$653,"TPU")/I137,0)</x:f>
        <x:v>0</x:v>
      </x:c>
      <x:c r="L137" s="6" t="n">
        <x:f>IF(I137&gt;0,SUMIFS('02d_AI_Accelerator_Power'!$J$2:$J$653,'02d_AI_Accelerator_Power'!$B$2:$B$653,A137,'02d_AI_Accelerator_Power'!$C$2:$C$653,B137,'02d_AI_Accelerator_Power'!$D$2:$D$653,C137,'02d_AI_Accelerator_Power'!$F$2:$F$653,"Trainium")/I137,0)</x:f>
        <x:v>0</x:v>
      </x:c>
      <x:c r="M137" s="6" t="n">
        <x:f>IF(I137&gt;0,SUMIFS('02d_AI_Accelerator_Power'!$J$2:$J$653,'02d_AI_Accelerator_Power'!$B$2:$B$653,A137,'02d_AI_Accelerator_Power'!$C$2:$C$653,B137,'02d_AI_Accelerator_Power'!$D$2:$D$653,C137,'02d_AI_Accelerator_Power'!$F$2:$F$653,"Maia")/I137,0)</x:f>
        <x:v>0</x:v>
      </x:c>
      <x:c r="N137" s="6" t="n">
        <x:f>IF(I137&gt;0,SUMIFS('02d_AI_Accelerator_Power'!$J$2:$J$653,'02d_AI_Accelerator_Power'!$B$2:$B$653,A137,'02d_AI_Accelerator_Power'!$C$2:$C$653,B137,'02d_AI_Accelerator_Power'!$D$2:$D$653,C137,'02d_AI_Accelerator_Power'!$F$2:$F$653,"MTIA")/I137,0)</x:f>
        <x:v>0</x:v>
      </x:c>
      <x:c r="O137" s="6" t="n">
        <x:f>IF(I137&gt;0,SUMIFS('02d_AI_Accelerator_Power'!$J$2:$J$653,'02d_AI_Accelerator_Power'!$B$2:$B$653,A137,'02d_AI_Accelerator_Power'!$C$2:$C$653,B137,'02d_AI_Accelerator_Power'!$D$2:$D$653,C137,'02d_AI_Accelerator_Power'!$F$2:$F$653,"Other / unknown accelerator")/I137,0)</x:f>
        <x:v>0</x:v>
      </x:c>
      <x:c r="P13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37" s="3" t="inlineStr">
        <x:is>
          <x:t xml:space="preserve">csp_contract_share_x_csp_accelerator_mix</x:t>
        </x:is>
      </x:c>
      <x:c r="R137" s="3" t="inlineStr">
        <x:is>
          <x:t xml:space="preserve">Edit 02a CSP contract allocation, 02b CSP accelerator mix, or 02x accelerator catalog; 03_Calculation reads D:G from this sheet.</x:t>
        </x:is>
      </x:c>
    </x:row>
    <x:row r="138">
      <x:c r="A138" s="3" t="inlineStr">
        <x:is>
          <x:t xml:space="preserve">Grid-Constrained / Efficiency-Upside</x:t>
        </x:is>
      </x:c>
      <x:c r="B138" s="3" t="inlineStr">
        <x:is>
          <x:t xml:space="preserve">Microsoft</x:t>
        </x:is>
      </x:c>
      <x:c r="C138" s="3" t="n">
        <x:v>2027</x:v>
      </x:c>
      <x:c r="D138" s="6" t="n">
        <x:f>IF(I138&gt;0,SUMIFS('02d_AI_Accelerator_Power'!$J$2:$J$653,'02d_AI_Accelerator_Power'!$B$2:$B$653,A138,'02d_AI_Accelerator_Power'!$C$2:$C$653,B138,'02d_AI_Accelerator_Power'!$D$2:$D$653,C138,'02d_AI_Accelerator_Power'!$G$2:$G$653,"h200_reference")/I138,0.124979)</x:f>
        <x:v>0.12497854642503455</x:v>
      </x:c>
      <x:c r="E138" s="6" t="n">
        <x:f>IF(I138&gt;0,SUMIFS('02d_AI_Accelerator_Power'!$J$2:$J$653,'02d_AI_Accelerator_Power'!$B$2:$B$653,A138,'02d_AI_Accelerator_Power'!$C$2:$C$653,B138,'02d_AI_Accelerator_Power'!$D$2:$D$653,C138,'02d_AI_Accelerator_Power'!$G$2:$G$653,"b200_reference")/I138,0.875021)</x:f>
        <x:v>0.8750214535749654</x:v>
      </x:c>
      <x:c r="F138" s="6" t="n">
        <x:f>IF(I138&gt;0,SUMIFS('02d_AI_Accelerator_Power'!$J$2:$J$653,'02d_AI_Accelerator_Power'!$B$2:$B$653,A138,'02d_AI_Accelerator_Power'!$C$2:$C$653,B138,'02d_AI_Accelerator_Power'!$D$2:$D$653,C138,'02d_AI_Accelerator_Power'!$G$2:$G$653,"gb200_reference")/I138,0.0)</x:f>
        <x:v>0</x:v>
      </x:c>
      <x:c r="G138" s="6" t="n">
        <x:f>IF(I138&gt;0,SUMIFS('02d_AI_Accelerator_Power'!$J$2:$J$653,'02d_AI_Accelerator_Power'!$B$2:$B$653,A138,'02d_AI_Accelerator_Power'!$C$2:$C$653,B138,'02d_AI_Accelerator_Power'!$D$2:$D$653,C138,'02d_AI_Accelerator_Power'!$G$2:$G$653,"purpose_or_unbenchmarked")/I138,0.0)</x:f>
        <x:v>0</x:v>
      </x:c>
      <x:c r="H138" s="6" t="n">
        <x:f>SUM(D138:G138)</x:f>
        <x:v>1</x:v>
      </x:c>
      <x:c r="I138" s="28" t="n">
        <x:f>SUMIFS('02d_AI_Accelerator_Power'!$J$2:$J$653,'02d_AI_Accelerator_Power'!$B$2:$B$653,A138,'02d_AI_Accelerator_Power'!$C$2:$C$653,B138,'02d_AI_Accelerator_Power'!$D$2:$D$653,C138)</x:f>
        <x:v>1091.1250000000002</x:v>
      </x:c>
      <x:c r="J138" s="6" t="n">
        <x:f>IF(I138&gt;0,SUMIFS('02d_AI_Accelerator_Power'!$J$2:$J$653,'02d_AI_Accelerator_Power'!$B$2:$B$653,A138,'02d_AI_Accelerator_Power'!$C$2:$C$653,B138,'02d_AI_Accelerator_Power'!$D$2:$D$653,C138,'02d_AI_Accelerator_Power'!$F$2:$F$653,"R200/R300 future")/I138,0)</x:f>
        <x:v>0</x:v>
      </x:c>
      <x:c r="K138" s="6" t="n">
        <x:f>IF(I138&gt;0,SUMIFS('02d_AI_Accelerator_Power'!$J$2:$J$653,'02d_AI_Accelerator_Power'!$B$2:$B$653,A138,'02d_AI_Accelerator_Power'!$C$2:$C$653,B138,'02d_AI_Accelerator_Power'!$D$2:$D$653,C138,'02d_AI_Accelerator_Power'!$F$2:$F$653,"TPU")/I138,0)</x:f>
        <x:v>0</x:v>
      </x:c>
      <x:c r="L138" s="6" t="n">
        <x:f>IF(I138&gt;0,SUMIFS('02d_AI_Accelerator_Power'!$J$2:$J$653,'02d_AI_Accelerator_Power'!$B$2:$B$653,A138,'02d_AI_Accelerator_Power'!$C$2:$C$653,B138,'02d_AI_Accelerator_Power'!$D$2:$D$653,C138,'02d_AI_Accelerator_Power'!$F$2:$F$653,"Trainium")/I138,0)</x:f>
        <x:v>0</x:v>
      </x:c>
      <x:c r="M138" s="6" t="n">
        <x:f>IF(I138&gt;0,SUMIFS('02d_AI_Accelerator_Power'!$J$2:$J$653,'02d_AI_Accelerator_Power'!$B$2:$B$653,A138,'02d_AI_Accelerator_Power'!$C$2:$C$653,B138,'02d_AI_Accelerator_Power'!$D$2:$D$653,C138,'02d_AI_Accelerator_Power'!$F$2:$F$653,"Maia")/I138,0)</x:f>
        <x:v>0</x:v>
      </x:c>
      <x:c r="N138" s="6" t="n">
        <x:f>IF(I138&gt;0,SUMIFS('02d_AI_Accelerator_Power'!$J$2:$J$653,'02d_AI_Accelerator_Power'!$B$2:$B$653,A138,'02d_AI_Accelerator_Power'!$C$2:$C$653,B138,'02d_AI_Accelerator_Power'!$D$2:$D$653,C138,'02d_AI_Accelerator_Power'!$F$2:$F$653,"MTIA")/I138,0)</x:f>
        <x:v>0</x:v>
      </x:c>
      <x:c r="O138" s="6" t="n">
        <x:f>IF(I138&gt;0,SUMIFS('02d_AI_Accelerator_Power'!$J$2:$J$653,'02d_AI_Accelerator_Power'!$B$2:$B$653,A138,'02d_AI_Accelerator_Power'!$C$2:$C$653,B138,'02d_AI_Accelerator_Power'!$D$2:$D$653,C138,'02d_AI_Accelerator_Power'!$F$2:$F$653,"Other / unknown accelerator")/I138,0)</x:f>
        <x:v>0</x:v>
      </x:c>
      <x:c r="P13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38" s="3" t="inlineStr">
        <x:is>
          <x:t xml:space="preserve">csp_contract_share_x_csp_accelerator_mix</x:t>
        </x:is>
      </x:c>
      <x:c r="R138" s="3" t="inlineStr">
        <x:is>
          <x:t xml:space="preserve">Edit 02a CSP contract allocation, 02b CSP accelerator mix, or 02x accelerator catalog; 03_Calculation reads D:G from this sheet.</x:t>
        </x:is>
      </x:c>
    </x:row>
    <x:row r="139">
      <x:c r="A139" s="3" t="inlineStr">
        <x:is>
          <x:t xml:space="preserve">Grid-Constrained / Efficiency-Upside</x:t>
        </x:is>
      </x:c>
      <x:c r="B139" s="3" t="inlineStr">
        <x:is>
          <x:t xml:space="preserve">Microsoft</x:t>
        </x:is>
      </x:c>
      <x:c r="C139" s="3" t="n">
        <x:v>2028</x:v>
      </x:c>
      <x:c r="D139" s="6" t="n">
        <x:f>IF(I139&gt;0,SUMIFS('02d_AI_Accelerator_Power'!$J$2:$J$653,'02d_AI_Accelerator_Power'!$B$2:$B$653,A139,'02d_AI_Accelerator_Power'!$C$2:$C$653,B139,'02d_AI_Accelerator_Power'!$D$2:$D$653,C139,'02d_AI_Accelerator_Power'!$G$2:$G$653,"h200_reference")/I139,0.052258)</x:f>
        <x:v>0.05225841956064173</x:v>
      </x:c>
      <x:c r="E139" s="6" t="n">
        <x:f>IF(I139&gt;0,SUMIFS('02d_AI_Accelerator_Power'!$J$2:$J$653,'02d_AI_Accelerator_Power'!$B$2:$B$653,A139,'02d_AI_Accelerator_Power'!$C$2:$C$653,B139,'02d_AI_Accelerator_Power'!$D$2:$D$653,C139,'02d_AI_Accelerator_Power'!$G$2:$G$653,"b200_reference")/I139,0.947742)</x:f>
        <x:v>0.9477415804393583</x:v>
      </x:c>
      <x:c r="F139" s="6" t="n">
        <x:f>IF(I139&gt;0,SUMIFS('02d_AI_Accelerator_Power'!$J$2:$J$653,'02d_AI_Accelerator_Power'!$B$2:$B$653,A139,'02d_AI_Accelerator_Power'!$C$2:$C$653,B139,'02d_AI_Accelerator_Power'!$D$2:$D$653,C139,'02d_AI_Accelerator_Power'!$G$2:$G$653,"gb200_reference")/I139,0.0)</x:f>
        <x:v>0</x:v>
      </x:c>
      <x:c r="G139" s="6" t="n">
        <x:f>IF(I139&gt;0,SUMIFS('02d_AI_Accelerator_Power'!$J$2:$J$653,'02d_AI_Accelerator_Power'!$B$2:$B$653,A139,'02d_AI_Accelerator_Power'!$C$2:$C$653,B139,'02d_AI_Accelerator_Power'!$D$2:$D$653,C139,'02d_AI_Accelerator_Power'!$G$2:$G$653,"purpose_or_unbenchmarked")/I139,0.0)</x:f>
        <x:v>0</x:v>
      </x:c>
      <x:c r="H139" s="6" t="n">
        <x:f>SUM(D139:G139)</x:f>
        <x:v>1</x:v>
      </x:c>
      <x:c r="I139" s="28" t="n">
        <x:f>SUMIFS('02d_AI_Accelerator_Power'!$J$2:$J$653,'02d_AI_Accelerator_Power'!$B$2:$B$653,A139,'02d_AI_Accelerator_Power'!$C$2:$C$653,B139,'02d_AI_Accelerator_Power'!$D$2:$D$653,C139)</x:f>
        <x:v>1559.466659356667</x:v>
      </x:c>
      <x:c r="J139" s="6" t="n">
        <x:f>IF(I139&gt;0,SUMIFS('02d_AI_Accelerator_Power'!$J$2:$J$653,'02d_AI_Accelerator_Power'!$B$2:$B$653,A139,'02d_AI_Accelerator_Power'!$C$2:$C$653,B139,'02d_AI_Accelerator_Power'!$D$2:$D$653,C139,'02d_AI_Accelerator_Power'!$F$2:$F$653,"R200/R300 future")/I139,0)</x:f>
        <x:v>0</x:v>
      </x:c>
      <x:c r="K139" s="6" t="n">
        <x:f>IF(I139&gt;0,SUMIFS('02d_AI_Accelerator_Power'!$J$2:$J$653,'02d_AI_Accelerator_Power'!$B$2:$B$653,A139,'02d_AI_Accelerator_Power'!$C$2:$C$653,B139,'02d_AI_Accelerator_Power'!$D$2:$D$653,C139,'02d_AI_Accelerator_Power'!$F$2:$F$653,"TPU")/I139,0)</x:f>
        <x:v>0</x:v>
      </x:c>
      <x:c r="L139" s="6" t="n">
        <x:f>IF(I139&gt;0,SUMIFS('02d_AI_Accelerator_Power'!$J$2:$J$653,'02d_AI_Accelerator_Power'!$B$2:$B$653,A139,'02d_AI_Accelerator_Power'!$C$2:$C$653,B139,'02d_AI_Accelerator_Power'!$D$2:$D$653,C139,'02d_AI_Accelerator_Power'!$F$2:$F$653,"Trainium")/I139,0)</x:f>
        <x:v>0</x:v>
      </x:c>
      <x:c r="M139" s="6" t="n">
        <x:f>IF(I139&gt;0,SUMIFS('02d_AI_Accelerator_Power'!$J$2:$J$653,'02d_AI_Accelerator_Power'!$B$2:$B$653,A139,'02d_AI_Accelerator_Power'!$C$2:$C$653,B139,'02d_AI_Accelerator_Power'!$D$2:$D$653,C139,'02d_AI_Accelerator_Power'!$F$2:$F$653,"Maia")/I139,0)</x:f>
        <x:v>0</x:v>
      </x:c>
      <x:c r="N139" s="6" t="n">
        <x:f>IF(I139&gt;0,SUMIFS('02d_AI_Accelerator_Power'!$J$2:$J$653,'02d_AI_Accelerator_Power'!$B$2:$B$653,A139,'02d_AI_Accelerator_Power'!$C$2:$C$653,B139,'02d_AI_Accelerator_Power'!$D$2:$D$653,C139,'02d_AI_Accelerator_Power'!$F$2:$F$653,"MTIA")/I139,0)</x:f>
        <x:v>0</x:v>
      </x:c>
      <x:c r="O139" s="6" t="n">
        <x:f>IF(I139&gt;0,SUMIFS('02d_AI_Accelerator_Power'!$J$2:$J$653,'02d_AI_Accelerator_Power'!$B$2:$B$653,A139,'02d_AI_Accelerator_Power'!$C$2:$C$653,B139,'02d_AI_Accelerator_Power'!$D$2:$D$653,C139,'02d_AI_Accelerator_Power'!$F$2:$F$653,"Other / unknown accelerator")/I139,0)</x:f>
        <x:v>0</x:v>
      </x:c>
      <x:c r="P13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39" s="3" t="inlineStr">
        <x:is>
          <x:t xml:space="preserve">csp_contract_share_x_csp_accelerator_mix</x:t>
        </x:is>
      </x:c>
      <x:c r="R139" s="3" t="inlineStr">
        <x:is>
          <x:t xml:space="preserve">Edit 02a CSP contract allocation, 02b CSP accelerator mix, or 02x accelerator catalog; 03_Calculation reads D:G from this sheet.</x:t>
        </x:is>
      </x:c>
    </x:row>
    <x:row r="140">
      <x:c r="A140" s="3" t="inlineStr">
        <x:is>
          <x:t xml:space="preserve">Grid-Constrained / Efficiency-Upside</x:t>
        </x:is>
      </x:c>
      <x:c r="B140" s="3" t="inlineStr">
        <x:is>
          <x:t xml:space="preserve">Microsoft</x:t>
        </x:is>
      </x:c>
      <x:c r="C140" s="3" t="n">
        <x:v>2029</x:v>
      </x:c>
      <x:c r="D140" s="6" t="n">
        <x:f>IF(I140&gt;0,SUMIFS('02d_AI_Accelerator_Power'!$J$2:$J$653,'02d_AI_Accelerator_Power'!$B$2:$B$653,A140,'02d_AI_Accelerator_Power'!$C$2:$C$653,B140,'02d_AI_Accelerator_Power'!$D$2:$D$653,C140,'02d_AI_Accelerator_Power'!$G$2:$G$653,"h200_reference")/I140,0.052258)</x:f>
        <x:v>0.05225841956064173</x:v>
      </x:c>
      <x:c r="E140" s="6" t="n">
        <x:f>IF(I140&gt;0,SUMIFS('02d_AI_Accelerator_Power'!$J$2:$J$653,'02d_AI_Accelerator_Power'!$B$2:$B$653,A140,'02d_AI_Accelerator_Power'!$C$2:$C$653,B140,'02d_AI_Accelerator_Power'!$D$2:$D$653,C140,'02d_AI_Accelerator_Power'!$G$2:$G$653,"b200_reference")/I140,0.947742)</x:f>
        <x:v>0.9477415804393582</x:v>
      </x:c>
      <x:c r="F140" s="6" t="n">
        <x:f>IF(I140&gt;0,SUMIFS('02d_AI_Accelerator_Power'!$J$2:$J$653,'02d_AI_Accelerator_Power'!$B$2:$B$653,A140,'02d_AI_Accelerator_Power'!$C$2:$C$653,B140,'02d_AI_Accelerator_Power'!$D$2:$D$653,C140,'02d_AI_Accelerator_Power'!$G$2:$G$653,"gb200_reference")/I140,0.0)</x:f>
        <x:v>0</x:v>
      </x:c>
      <x:c r="G140" s="6" t="n">
        <x:f>IF(I140&gt;0,SUMIFS('02d_AI_Accelerator_Power'!$J$2:$J$653,'02d_AI_Accelerator_Power'!$B$2:$B$653,A140,'02d_AI_Accelerator_Power'!$C$2:$C$653,B140,'02d_AI_Accelerator_Power'!$D$2:$D$653,C140,'02d_AI_Accelerator_Power'!$G$2:$G$653,"purpose_or_unbenchmarked")/I140,0.0)</x:f>
        <x:v>0</x:v>
      </x:c>
      <x:c r="H140" s="6" t="n">
        <x:f>SUM(D140:G140)</x:f>
        <x:v>0.9999999999999999</x:v>
      </x:c>
      <x:c r="I140" s="28" t="n">
        <x:f>SUMIFS('02d_AI_Accelerator_Power'!$J$2:$J$653,'02d_AI_Accelerator_Power'!$B$2:$B$653,A140,'02d_AI_Accelerator_Power'!$C$2:$C$653,B140,'02d_AI_Accelerator_Power'!$D$2:$D$653,C140)</x:f>
        <x:v>2041.682990781875</x:v>
      </x:c>
      <x:c r="J140" s="6" t="n">
        <x:f>IF(I140&gt;0,SUMIFS('02d_AI_Accelerator_Power'!$J$2:$J$653,'02d_AI_Accelerator_Power'!$B$2:$B$653,A140,'02d_AI_Accelerator_Power'!$C$2:$C$653,B140,'02d_AI_Accelerator_Power'!$D$2:$D$653,C140,'02d_AI_Accelerator_Power'!$F$2:$F$653,"R200/R300 future")/I140,0)</x:f>
        <x:v>0</x:v>
      </x:c>
      <x:c r="K140" s="6" t="n">
        <x:f>IF(I140&gt;0,SUMIFS('02d_AI_Accelerator_Power'!$J$2:$J$653,'02d_AI_Accelerator_Power'!$B$2:$B$653,A140,'02d_AI_Accelerator_Power'!$C$2:$C$653,B140,'02d_AI_Accelerator_Power'!$D$2:$D$653,C140,'02d_AI_Accelerator_Power'!$F$2:$F$653,"TPU")/I140,0)</x:f>
        <x:v>0</x:v>
      </x:c>
      <x:c r="L140" s="6" t="n">
        <x:f>IF(I140&gt;0,SUMIFS('02d_AI_Accelerator_Power'!$J$2:$J$653,'02d_AI_Accelerator_Power'!$B$2:$B$653,A140,'02d_AI_Accelerator_Power'!$C$2:$C$653,B140,'02d_AI_Accelerator_Power'!$D$2:$D$653,C140,'02d_AI_Accelerator_Power'!$F$2:$F$653,"Trainium")/I140,0)</x:f>
        <x:v>0</x:v>
      </x:c>
      <x:c r="M140" s="6" t="n">
        <x:f>IF(I140&gt;0,SUMIFS('02d_AI_Accelerator_Power'!$J$2:$J$653,'02d_AI_Accelerator_Power'!$B$2:$B$653,A140,'02d_AI_Accelerator_Power'!$C$2:$C$653,B140,'02d_AI_Accelerator_Power'!$D$2:$D$653,C140,'02d_AI_Accelerator_Power'!$F$2:$F$653,"Maia")/I140,0)</x:f>
        <x:v>0</x:v>
      </x:c>
      <x:c r="N140" s="6" t="n">
        <x:f>IF(I140&gt;0,SUMIFS('02d_AI_Accelerator_Power'!$J$2:$J$653,'02d_AI_Accelerator_Power'!$B$2:$B$653,A140,'02d_AI_Accelerator_Power'!$C$2:$C$653,B140,'02d_AI_Accelerator_Power'!$D$2:$D$653,C140,'02d_AI_Accelerator_Power'!$F$2:$F$653,"MTIA")/I140,0)</x:f>
        <x:v>0</x:v>
      </x:c>
      <x:c r="O140" s="6" t="n">
        <x:f>IF(I140&gt;0,SUMIFS('02d_AI_Accelerator_Power'!$J$2:$J$653,'02d_AI_Accelerator_Power'!$B$2:$B$653,A140,'02d_AI_Accelerator_Power'!$C$2:$C$653,B140,'02d_AI_Accelerator_Power'!$D$2:$D$653,C140,'02d_AI_Accelerator_Power'!$F$2:$F$653,"Other / unknown accelerator")/I140,0)</x:f>
        <x:v>0</x:v>
      </x:c>
      <x:c r="P14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40" s="3" t="inlineStr">
        <x:is>
          <x:t xml:space="preserve">csp_contract_share_x_csp_accelerator_mix</x:t>
        </x:is>
      </x:c>
      <x:c r="R140" s="3" t="inlineStr">
        <x:is>
          <x:t xml:space="preserve">Edit 02a CSP contract allocation, 02b CSP accelerator mix, or 02x accelerator catalog; 03_Calculation reads D:G from this sheet.</x:t>
        </x:is>
      </x:c>
    </x:row>
    <x:row r="141">
      <x:c r="A141" s="3" t="inlineStr">
        <x:is>
          <x:t xml:space="preserve">Grid-Constrained / Efficiency-Upside</x:t>
        </x:is>
      </x:c>
      <x:c r="B141" s="3" t="inlineStr">
        <x:is>
          <x:t xml:space="preserve">Microsoft</x:t>
        </x:is>
      </x:c>
      <x:c r="C141" s="3" t="n">
        <x:v>2030</x:v>
      </x:c>
      <x:c r="D141" s="6" t="n">
        <x:f>IF(I141&gt;0,SUMIFS('02d_AI_Accelerator_Power'!$J$2:$J$653,'02d_AI_Accelerator_Power'!$B$2:$B$653,A141,'02d_AI_Accelerator_Power'!$C$2:$C$653,B141,'02d_AI_Accelerator_Power'!$D$2:$D$653,C141,'02d_AI_Accelerator_Power'!$G$2:$G$653,"h200_reference")/I141,0.052258)</x:f>
        <x:v>0.05225841956064173</x:v>
      </x:c>
      <x:c r="E141" s="6" t="n">
        <x:f>IF(I141&gt;0,SUMIFS('02d_AI_Accelerator_Power'!$J$2:$J$653,'02d_AI_Accelerator_Power'!$B$2:$B$653,A141,'02d_AI_Accelerator_Power'!$C$2:$C$653,B141,'02d_AI_Accelerator_Power'!$D$2:$D$653,C141,'02d_AI_Accelerator_Power'!$G$2:$G$653,"b200_reference")/I141,0.947742)</x:f>
        <x:v>0.9477415804393583</x:v>
      </x:c>
      <x:c r="F141" s="6" t="n">
        <x:f>IF(I141&gt;0,SUMIFS('02d_AI_Accelerator_Power'!$J$2:$J$653,'02d_AI_Accelerator_Power'!$B$2:$B$653,A141,'02d_AI_Accelerator_Power'!$C$2:$C$653,B141,'02d_AI_Accelerator_Power'!$D$2:$D$653,C141,'02d_AI_Accelerator_Power'!$G$2:$G$653,"gb200_reference")/I141,0.0)</x:f>
        <x:v>0</x:v>
      </x:c>
      <x:c r="G141" s="6" t="n">
        <x:f>IF(I141&gt;0,SUMIFS('02d_AI_Accelerator_Power'!$J$2:$J$653,'02d_AI_Accelerator_Power'!$B$2:$B$653,A141,'02d_AI_Accelerator_Power'!$C$2:$C$653,B141,'02d_AI_Accelerator_Power'!$D$2:$D$653,C141,'02d_AI_Accelerator_Power'!$G$2:$G$653,"purpose_or_unbenchmarked")/I141,0.0)</x:f>
        <x:v>0</x:v>
      </x:c>
      <x:c r="H141" s="6" t="n">
        <x:f>SUM(D141:G141)</x:f>
        <x:v>1</x:v>
      </x:c>
      <x:c r="I141" s="28" t="n">
        <x:f>SUMIFS('02d_AI_Accelerator_Power'!$J$2:$J$653,'02d_AI_Accelerator_Power'!$B$2:$B$653,A141,'02d_AI_Accelerator_Power'!$C$2:$C$653,B141,'02d_AI_Accelerator_Power'!$D$2:$D$653,C141)</x:f>
        <x:v>2527.368000000001</x:v>
      </x:c>
      <x:c r="J141" s="6" t="n">
        <x:f>IF(I141&gt;0,SUMIFS('02d_AI_Accelerator_Power'!$J$2:$J$653,'02d_AI_Accelerator_Power'!$B$2:$B$653,A141,'02d_AI_Accelerator_Power'!$C$2:$C$653,B141,'02d_AI_Accelerator_Power'!$D$2:$D$653,C141,'02d_AI_Accelerator_Power'!$F$2:$F$653,"R200/R300 future")/I141,0)</x:f>
        <x:v>0</x:v>
      </x:c>
      <x:c r="K141" s="6" t="n">
        <x:f>IF(I141&gt;0,SUMIFS('02d_AI_Accelerator_Power'!$J$2:$J$653,'02d_AI_Accelerator_Power'!$B$2:$B$653,A141,'02d_AI_Accelerator_Power'!$C$2:$C$653,B141,'02d_AI_Accelerator_Power'!$D$2:$D$653,C141,'02d_AI_Accelerator_Power'!$F$2:$F$653,"TPU")/I141,0)</x:f>
        <x:v>0</x:v>
      </x:c>
      <x:c r="L141" s="6" t="n">
        <x:f>IF(I141&gt;0,SUMIFS('02d_AI_Accelerator_Power'!$J$2:$J$653,'02d_AI_Accelerator_Power'!$B$2:$B$653,A141,'02d_AI_Accelerator_Power'!$C$2:$C$653,B141,'02d_AI_Accelerator_Power'!$D$2:$D$653,C141,'02d_AI_Accelerator_Power'!$F$2:$F$653,"Trainium")/I141,0)</x:f>
        <x:v>0</x:v>
      </x:c>
      <x:c r="M141" s="6" t="n">
        <x:f>IF(I141&gt;0,SUMIFS('02d_AI_Accelerator_Power'!$J$2:$J$653,'02d_AI_Accelerator_Power'!$B$2:$B$653,A141,'02d_AI_Accelerator_Power'!$C$2:$C$653,B141,'02d_AI_Accelerator_Power'!$D$2:$D$653,C141,'02d_AI_Accelerator_Power'!$F$2:$F$653,"Maia")/I141,0)</x:f>
        <x:v>0</x:v>
      </x:c>
      <x:c r="N141" s="6" t="n">
        <x:f>IF(I141&gt;0,SUMIFS('02d_AI_Accelerator_Power'!$J$2:$J$653,'02d_AI_Accelerator_Power'!$B$2:$B$653,A141,'02d_AI_Accelerator_Power'!$C$2:$C$653,B141,'02d_AI_Accelerator_Power'!$D$2:$D$653,C141,'02d_AI_Accelerator_Power'!$F$2:$F$653,"MTIA")/I141,0)</x:f>
        <x:v>0</x:v>
      </x:c>
      <x:c r="O141" s="6" t="n">
        <x:f>IF(I141&gt;0,SUMIFS('02d_AI_Accelerator_Power'!$J$2:$J$653,'02d_AI_Accelerator_Power'!$B$2:$B$653,A141,'02d_AI_Accelerator_Power'!$C$2:$C$653,B141,'02d_AI_Accelerator_Power'!$D$2:$D$653,C141,'02d_AI_Accelerator_Power'!$F$2:$F$653,"Other / unknown accelerator")/I141,0)</x:f>
        <x:v>0</x:v>
      </x:c>
      <x:c r="P14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41" s="3" t="inlineStr">
        <x:is>
          <x:t xml:space="preserve">csp_contract_share_x_csp_accelerator_mix</x:t>
        </x:is>
      </x:c>
      <x:c r="R141" s="3" t="inlineStr">
        <x:is>
          <x:t xml:space="preserve">Edit 02a CSP contract allocation, 02b CSP accelerator mix, or 02x accelerator catalog; 03_Calculation reads D:G from this sheet.</x:t>
        </x:is>
      </x:c>
    </x:row>
    <x:row r="142">
      <x:c r="A142" s="3" t="inlineStr">
        <x:is>
          <x:t xml:space="preserve">Grid-Constrained / Efficiency-Upside</x:t>
        </x:is>
      </x:c>
      <x:c r="B142" s="3" t="inlineStr">
        <x:is>
          <x:t xml:space="preserve">Google</x:t>
        </x:is>
      </x:c>
      <x:c r="C142" s="3" t="n">
        <x:v>2026</x:v>
      </x:c>
      <x:c r="D142" s="6" t="n">
        <x:f>IF(I142&gt;0,SUMIFS('02d_AI_Accelerator_Power'!$J$2:$J$653,'02d_AI_Accelerator_Power'!$B$2:$B$653,A142,'02d_AI_Accelerator_Power'!$C$2:$C$653,B142,'02d_AI_Accelerator_Power'!$D$2:$D$653,C142,'02d_AI_Accelerator_Power'!$G$2:$G$653,"h200_reference")/I142,0.0)</x:f>
        <x:v>0</x:v>
      </x:c>
      <x:c r="E142" s="6" t="n">
        <x:f>IF(I142&gt;0,SUMIFS('02d_AI_Accelerator_Power'!$J$2:$J$653,'02d_AI_Accelerator_Power'!$B$2:$B$653,A142,'02d_AI_Accelerator_Power'!$C$2:$C$653,B142,'02d_AI_Accelerator_Power'!$D$2:$D$653,C142,'02d_AI_Accelerator_Power'!$G$2:$G$653,"b200_reference")/I142,0.057223)</x:f>
        <x:v>0.05722254</x:v>
      </x:c>
      <x:c r="F142" s="6" t="n">
        <x:f>IF(I142&gt;0,SUMIFS('02d_AI_Accelerator_Power'!$J$2:$J$653,'02d_AI_Accelerator_Power'!$B$2:$B$653,A142,'02d_AI_Accelerator_Power'!$C$2:$C$653,B142,'02d_AI_Accelerator_Power'!$D$2:$D$653,C142,'02d_AI_Accelerator_Power'!$G$2:$G$653,"gb200_reference")/I142,0.0)</x:f>
        <x:v>0</x:v>
      </x:c>
      <x:c r="G142" s="6" t="n">
        <x:f>IF(I142&gt;0,SUMIFS('02d_AI_Accelerator_Power'!$J$2:$J$653,'02d_AI_Accelerator_Power'!$B$2:$B$653,A142,'02d_AI_Accelerator_Power'!$C$2:$C$653,B142,'02d_AI_Accelerator_Power'!$D$2:$D$653,C142,'02d_AI_Accelerator_Power'!$G$2:$G$653,"purpose_or_unbenchmarked")/I142,0.942777)</x:f>
        <x:v>0.94277746</x:v>
      </x:c>
      <x:c r="H142" s="6" t="n">
        <x:f>SUM(D142:G142)</x:f>
        <x:v>1</x:v>
      </x:c>
      <x:c r="I142" s="28" t="n">
        <x:f>SUMIFS('02d_AI_Accelerator_Power'!$J$2:$J$653,'02d_AI_Accelerator_Power'!$B$2:$B$653,A142,'02d_AI_Accelerator_Power'!$C$2:$C$653,B142,'02d_AI_Accelerator_Power'!$D$2:$D$653,C142)</x:f>
        <x:v>822.9640635457627</x:v>
      </x:c>
      <x:c r="J142" s="6" t="n">
        <x:f>IF(I142&gt;0,SUMIFS('02d_AI_Accelerator_Power'!$J$2:$J$653,'02d_AI_Accelerator_Power'!$B$2:$B$653,A142,'02d_AI_Accelerator_Power'!$C$2:$C$653,B142,'02d_AI_Accelerator_Power'!$D$2:$D$653,C142,'02d_AI_Accelerator_Power'!$F$2:$F$653,"R200/R300 future")/I142,0)</x:f>
        <x:v>0</x:v>
      </x:c>
      <x:c r="K142" s="6" t="n">
        <x:f>IF(I142&gt;0,SUMIFS('02d_AI_Accelerator_Power'!$J$2:$J$653,'02d_AI_Accelerator_Power'!$B$2:$B$653,A142,'02d_AI_Accelerator_Power'!$C$2:$C$653,B142,'02d_AI_Accelerator_Power'!$D$2:$D$653,C142,'02d_AI_Accelerator_Power'!$F$2:$F$653,"TPU")/I142,0)</x:f>
        <x:v>0.94277746</x:v>
      </x:c>
      <x:c r="L142" s="6" t="n">
        <x:f>IF(I142&gt;0,SUMIFS('02d_AI_Accelerator_Power'!$J$2:$J$653,'02d_AI_Accelerator_Power'!$B$2:$B$653,A142,'02d_AI_Accelerator_Power'!$C$2:$C$653,B142,'02d_AI_Accelerator_Power'!$D$2:$D$653,C142,'02d_AI_Accelerator_Power'!$F$2:$F$653,"Trainium")/I142,0)</x:f>
        <x:v>0</x:v>
      </x:c>
      <x:c r="M142" s="6" t="n">
        <x:f>IF(I142&gt;0,SUMIFS('02d_AI_Accelerator_Power'!$J$2:$J$653,'02d_AI_Accelerator_Power'!$B$2:$B$653,A142,'02d_AI_Accelerator_Power'!$C$2:$C$653,B142,'02d_AI_Accelerator_Power'!$D$2:$D$653,C142,'02d_AI_Accelerator_Power'!$F$2:$F$653,"Maia")/I142,0)</x:f>
        <x:v>0</x:v>
      </x:c>
      <x:c r="N142" s="6" t="n">
        <x:f>IF(I142&gt;0,SUMIFS('02d_AI_Accelerator_Power'!$J$2:$J$653,'02d_AI_Accelerator_Power'!$B$2:$B$653,A142,'02d_AI_Accelerator_Power'!$C$2:$C$653,B142,'02d_AI_Accelerator_Power'!$D$2:$D$653,C142,'02d_AI_Accelerator_Power'!$F$2:$F$653,"MTIA")/I142,0)</x:f>
        <x:v>0</x:v>
      </x:c>
      <x:c r="O142" s="6" t="n">
        <x:f>IF(I142&gt;0,SUMIFS('02d_AI_Accelerator_Power'!$J$2:$J$653,'02d_AI_Accelerator_Power'!$B$2:$B$653,A142,'02d_AI_Accelerator_Power'!$C$2:$C$653,B142,'02d_AI_Accelerator_Power'!$D$2:$D$653,C142,'02d_AI_Accelerator_Power'!$F$2:$F$653,"Other / unknown accelerator")/I142,0)</x:f>
        <x:v>0</x:v>
      </x:c>
      <x:c r="P14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42" s="3" t="inlineStr">
        <x:is>
          <x:t xml:space="preserve">csp_contract_share_x_csp_accelerator_mix</x:t>
        </x:is>
      </x:c>
      <x:c r="R142" s="3" t="inlineStr">
        <x:is>
          <x:t xml:space="preserve">Edit 02a CSP contract allocation, 02b CSP accelerator mix, or 02x accelerator catalog; 03_Calculation reads D:G from this sheet.</x:t>
        </x:is>
      </x:c>
    </x:row>
    <x:row r="143">
      <x:c r="A143" s="3" t="inlineStr">
        <x:is>
          <x:t xml:space="preserve">Grid-Constrained / Efficiency-Upside</x:t>
        </x:is>
      </x:c>
      <x:c r="B143" s="3" t="inlineStr">
        <x:is>
          <x:t xml:space="preserve">Google</x:t>
        </x:is>
      </x:c>
      <x:c r="C143" s="3" t="n">
        <x:v>2027</x:v>
      </x:c>
      <x:c r="D143" s="6" t="n">
        <x:f>IF(I143&gt;0,SUMIFS('02d_AI_Accelerator_Power'!$J$2:$J$653,'02d_AI_Accelerator_Power'!$B$2:$B$653,A143,'02d_AI_Accelerator_Power'!$C$2:$C$653,B143,'02d_AI_Accelerator_Power'!$D$2:$D$653,C143,'02d_AI_Accelerator_Power'!$G$2:$G$653,"h200_reference")/I143,0.0)</x:f>
        <x:v>0</x:v>
      </x:c>
      <x:c r="E143" s="6" t="n">
        <x:f>IF(I143&gt;0,SUMIFS('02d_AI_Accelerator_Power'!$J$2:$J$653,'02d_AI_Accelerator_Power'!$B$2:$B$653,A143,'02d_AI_Accelerator_Power'!$C$2:$C$653,B143,'02d_AI_Accelerator_Power'!$D$2:$D$653,C143,'02d_AI_Accelerator_Power'!$G$2:$G$653,"b200_reference")/I143,0.088811)</x:f>
        <x:v>0.08881066</x:v>
      </x:c>
      <x:c r="F143" s="6" t="n">
        <x:f>IF(I143&gt;0,SUMIFS('02d_AI_Accelerator_Power'!$J$2:$J$653,'02d_AI_Accelerator_Power'!$B$2:$B$653,A143,'02d_AI_Accelerator_Power'!$C$2:$C$653,B143,'02d_AI_Accelerator_Power'!$D$2:$D$653,C143,'02d_AI_Accelerator_Power'!$G$2:$G$653,"gb200_reference")/I143,0.0)</x:f>
        <x:v>0</x:v>
      </x:c>
      <x:c r="G143" s="6" t="n">
        <x:f>IF(I143&gt;0,SUMIFS('02d_AI_Accelerator_Power'!$J$2:$J$653,'02d_AI_Accelerator_Power'!$B$2:$B$653,A143,'02d_AI_Accelerator_Power'!$C$2:$C$653,B143,'02d_AI_Accelerator_Power'!$D$2:$D$653,C143,'02d_AI_Accelerator_Power'!$G$2:$G$653,"purpose_or_unbenchmarked")/I143,0.911189)</x:f>
        <x:v>0.9111893400000001</x:v>
      </x:c>
      <x:c r="H143" s="6" t="n">
        <x:f>SUM(D143:G143)</x:f>
        <x:v>1</x:v>
      </x:c>
      <x:c r="I143" s="28" t="n">
        <x:f>SUMIFS('02d_AI_Accelerator_Power'!$J$2:$J$653,'02d_AI_Accelerator_Power'!$B$2:$B$653,A143,'02d_AI_Accelerator_Power'!$C$2:$C$653,B143,'02d_AI_Accelerator_Power'!$D$2:$D$653,C143)</x:f>
        <x:v>1296.920126375593</x:v>
      </x:c>
      <x:c r="J143" s="6" t="n">
        <x:f>IF(I143&gt;0,SUMIFS('02d_AI_Accelerator_Power'!$J$2:$J$653,'02d_AI_Accelerator_Power'!$B$2:$B$653,A143,'02d_AI_Accelerator_Power'!$C$2:$C$653,B143,'02d_AI_Accelerator_Power'!$D$2:$D$653,C143,'02d_AI_Accelerator_Power'!$F$2:$F$653,"R200/R300 future")/I143,0)</x:f>
        <x:v>0.17959098</x:v>
      </x:c>
      <x:c r="K143" s="6" t="n">
        <x:f>IF(I143&gt;0,SUMIFS('02d_AI_Accelerator_Power'!$J$2:$J$653,'02d_AI_Accelerator_Power'!$B$2:$B$653,A143,'02d_AI_Accelerator_Power'!$C$2:$C$653,B143,'02d_AI_Accelerator_Power'!$D$2:$D$653,C143,'02d_AI_Accelerator_Power'!$F$2:$F$653,"TPU")/I143,0)</x:f>
        <x:v>0.73159836</x:v>
      </x:c>
      <x:c r="L143" s="6" t="n">
        <x:f>IF(I143&gt;0,SUMIFS('02d_AI_Accelerator_Power'!$J$2:$J$653,'02d_AI_Accelerator_Power'!$B$2:$B$653,A143,'02d_AI_Accelerator_Power'!$C$2:$C$653,B143,'02d_AI_Accelerator_Power'!$D$2:$D$653,C143,'02d_AI_Accelerator_Power'!$F$2:$F$653,"Trainium")/I143,0)</x:f>
        <x:v>0</x:v>
      </x:c>
      <x:c r="M143" s="6" t="n">
        <x:f>IF(I143&gt;0,SUMIFS('02d_AI_Accelerator_Power'!$J$2:$J$653,'02d_AI_Accelerator_Power'!$B$2:$B$653,A143,'02d_AI_Accelerator_Power'!$C$2:$C$653,B143,'02d_AI_Accelerator_Power'!$D$2:$D$653,C143,'02d_AI_Accelerator_Power'!$F$2:$F$653,"Maia")/I143,0)</x:f>
        <x:v>0</x:v>
      </x:c>
      <x:c r="N143" s="6" t="n">
        <x:f>IF(I143&gt;0,SUMIFS('02d_AI_Accelerator_Power'!$J$2:$J$653,'02d_AI_Accelerator_Power'!$B$2:$B$653,A143,'02d_AI_Accelerator_Power'!$C$2:$C$653,B143,'02d_AI_Accelerator_Power'!$D$2:$D$653,C143,'02d_AI_Accelerator_Power'!$F$2:$F$653,"MTIA")/I143,0)</x:f>
        <x:v>0</x:v>
      </x:c>
      <x:c r="O143" s="6" t="n">
        <x:f>IF(I143&gt;0,SUMIFS('02d_AI_Accelerator_Power'!$J$2:$J$653,'02d_AI_Accelerator_Power'!$B$2:$B$653,A143,'02d_AI_Accelerator_Power'!$C$2:$C$653,B143,'02d_AI_Accelerator_Power'!$D$2:$D$653,C143,'02d_AI_Accelerator_Power'!$F$2:$F$653,"Other / unknown accelerator")/I143,0)</x:f>
        <x:v>0</x:v>
      </x:c>
      <x:c r="P14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43" s="3" t="inlineStr">
        <x:is>
          <x:t xml:space="preserve">csp_contract_share_x_csp_accelerator_mix</x:t>
        </x:is>
      </x:c>
      <x:c r="R143" s="3" t="inlineStr">
        <x:is>
          <x:t xml:space="preserve">Edit 02a CSP contract allocation, 02b CSP accelerator mix, or 02x accelerator catalog; 03_Calculation reads D:G from this sheet.</x:t>
        </x:is>
      </x:c>
    </x:row>
    <x:row r="144">
      <x:c r="A144" s="3" t="inlineStr">
        <x:is>
          <x:t xml:space="preserve">Grid-Constrained / Efficiency-Upside</x:t>
        </x:is>
      </x:c>
      <x:c r="B144" s="3" t="inlineStr">
        <x:is>
          <x:t xml:space="preserve">Google</x:t>
        </x:is>
      </x:c>
      <x:c r="C144" s="3" t="n">
        <x:v>2028</x:v>
      </x:c>
      <x:c r="D144" s="6" t="n">
        <x:f>IF(I144&gt;0,SUMIFS('02d_AI_Accelerator_Power'!$J$2:$J$653,'02d_AI_Accelerator_Power'!$B$2:$B$653,A144,'02d_AI_Accelerator_Power'!$C$2:$C$653,B144,'02d_AI_Accelerator_Power'!$D$2:$D$653,C144,'02d_AI_Accelerator_Power'!$G$2:$G$653,"h200_reference")/I144,0.0)</x:f>
        <x:v>0</x:v>
      </x:c>
      <x:c r="E144" s="6" t="n">
        <x:f>IF(I144&gt;0,SUMIFS('02d_AI_Accelerator_Power'!$J$2:$J$653,'02d_AI_Accelerator_Power'!$B$2:$B$653,A144,'02d_AI_Accelerator_Power'!$C$2:$C$653,B144,'02d_AI_Accelerator_Power'!$D$2:$D$653,C144,'02d_AI_Accelerator_Power'!$G$2:$G$653,"b200_reference")/I144,0.088811)</x:f>
        <x:v>0.08881065999999999</x:v>
      </x:c>
      <x:c r="F144" s="6" t="n">
        <x:f>IF(I144&gt;0,SUMIFS('02d_AI_Accelerator_Power'!$J$2:$J$653,'02d_AI_Accelerator_Power'!$B$2:$B$653,A144,'02d_AI_Accelerator_Power'!$C$2:$C$653,B144,'02d_AI_Accelerator_Power'!$D$2:$D$653,C144,'02d_AI_Accelerator_Power'!$G$2:$G$653,"gb200_reference")/I144,0.0)</x:f>
        <x:v>0</x:v>
      </x:c>
      <x:c r="G144" s="6" t="n">
        <x:f>IF(I144&gt;0,SUMIFS('02d_AI_Accelerator_Power'!$J$2:$J$653,'02d_AI_Accelerator_Power'!$B$2:$B$653,A144,'02d_AI_Accelerator_Power'!$C$2:$C$653,B144,'02d_AI_Accelerator_Power'!$D$2:$D$653,C144,'02d_AI_Accelerator_Power'!$G$2:$G$653,"purpose_or_unbenchmarked")/I144,0.911189)</x:f>
        <x:v>0.9111893400000001</x:v>
      </x:c>
      <x:c r="H144" s="6" t="n">
        <x:f>SUM(D144:G144)</x:f>
        <x:v>1</x:v>
      </x:c>
      <x:c r="I144" s="28" t="n">
        <x:f>SUMIFS('02d_AI_Accelerator_Power'!$J$2:$J$653,'02d_AI_Accelerator_Power'!$B$2:$B$653,A144,'02d_AI_Accelerator_Power'!$C$2:$C$653,B144,'02d_AI_Accelerator_Power'!$D$2:$D$653,C144)</x:f>
        <x:v>1785.3559322033898</x:v>
      </x:c>
      <x:c r="J144" s="6" t="n">
        <x:f>IF(I144&gt;0,SUMIFS('02d_AI_Accelerator_Power'!$J$2:$J$653,'02d_AI_Accelerator_Power'!$B$2:$B$653,A144,'02d_AI_Accelerator_Power'!$C$2:$C$653,B144,'02d_AI_Accelerator_Power'!$D$2:$D$653,C144,'02d_AI_Accelerator_Power'!$F$2:$F$653,"R200/R300 future")/I144,0)</x:f>
        <x:v>0.17959098</x:v>
      </x:c>
      <x:c r="K144" s="6" t="n">
        <x:f>IF(I144&gt;0,SUMIFS('02d_AI_Accelerator_Power'!$J$2:$J$653,'02d_AI_Accelerator_Power'!$B$2:$B$653,A144,'02d_AI_Accelerator_Power'!$C$2:$C$653,B144,'02d_AI_Accelerator_Power'!$D$2:$D$653,C144,'02d_AI_Accelerator_Power'!$F$2:$F$653,"TPU")/I144,0)</x:f>
        <x:v>0.7315983600000001</x:v>
      </x:c>
      <x:c r="L144" s="6" t="n">
        <x:f>IF(I144&gt;0,SUMIFS('02d_AI_Accelerator_Power'!$J$2:$J$653,'02d_AI_Accelerator_Power'!$B$2:$B$653,A144,'02d_AI_Accelerator_Power'!$C$2:$C$653,B144,'02d_AI_Accelerator_Power'!$D$2:$D$653,C144,'02d_AI_Accelerator_Power'!$F$2:$F$653,"Trainium")/I144,0)</x:f>
        <x:v>0</x:v>
      </x:c>
      <x:c r="M144" s="6" t="n">
        <x:f>IF(I144&gt;0,SUMIFS('02d_AI_Accelerator_Power'!$J$2:$J$653,'02d_AI_Accelerator_Power'!$B$2:$B$653,A144,'02d_AI_Accelerator_Power'!$C$2:$C$653,B144,'02d_AI_Accelerator_Power'!$D$2:$D$653,C144,'02d_AI_Accelerator_Power'!$F$2:$F$653,"Maia")/I144,0)</x:f>
        <x:v>0</x:v>
      </x:c>
      <x:c r="N144" s="6" t="n">
        <x:f>IF(I144&gt;0,SUMIFS('02d_AI_Accelerator_Power'!$J$2:$J$653,'02d_AI_Accelerator_Power'!$B$2:$B$653,A144,'02d_AI_Accelerator_Power'!$C$2:$C$653,B144,'02d_AI_Accelerator_Power'!$D$2:$D$653,C144,'02d_AI_Accelerator_Power'!$F$2:$F$653,"MTIA")/I144,0)</x:f>
        <x:v>0</x:v>
      </x:c>
      <x:c r="O144" s="6" t="n">
        <x:f>IF(I144&gt;0,SUMIFS('02d_AI_Accelerator_Power'!$J$2:$J$653,'02d_AI_Accelerator_Power'!$B$2:$B$653,A144,'02d_AI_Accelerator_Power'!$C$2:$C$653,B144,'02d_AI_Accelerator_Power'!$D$2:$D$653,C144,'02d_AI_Accelerator_Power'!$F$2:$F$653,"Other / unknown accelerator")/I144,0)</x:f>
        <x:v>0</x:v>
      </x:c>
      <x:c r="P14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44" s="3" t="inlineStr">
        <x:is>
          <x:t xml:space="preserve">csp_contract_share_x_csp_accelerator_mix</x:t>
        </x:is>
      </x:c>
      <x:c r="R144" s="3" t="inlineStr">
        <x:is>
          <x:t xml:space="preserve">Edit 02a CSP contract allocation, 02b CSP accelerator mix, or 02x accelerator catalog; 03_Calculation reads D:G from this sheet.</x:t>
        </x:is>
      </x:c>
    </x:row>
    <x:row r="145">
      <x:c r="A145" s="3" t="inlineStr">
        <x:is>
          <x:t xml:space="preserve">Grid-Constrained / Efficiency-Upside</x:t>
        </x:is>
      </x:c>
      <x:c r="B145" s="3" t="inlineStr">
        <x:is>
          <x:t xml:space="preserve">Google</x:t>
        </x:is>
      </x:c>
      <x:c r="C145" s="3" t="n">
        <x:v>2029</x:v>
      </x:c>
      <x:c r="D145" s="6" t="n">
        <x:f>IF(I145&gt;0,SUMIFS('02d_AI_Accelerator_Power'!$J$2:$J$653,'02d_AI_Accelerator_Power'!$B$2:$B$653,A145,'02d_AI_Accelerator_Power'!$C$2:$C$653,B145,'02d_AI_Accelerator_Power'!$D$2:$D$653,C145,'02d_AI_Accelerator_Power'!$G$2:$G$653,"h200_reference")/I145,0.0)</x:f>
        <x:v>0</x:v>
      </x:c>
      <x:c r="E145" s="6" t="n">
        <x:f>IF(I145&gt;0,SUMIFS('02d_AI_Accelerator_Power'!$J$2:$J$653,'02d_AI_Accelerator_Power'!$B$2:$B$653,A145,'02d_AI_Accelerator_Power'!$C$2:$C$653,B145,'02d_AI_Accelerator_Power'!$D$2:$D$653,C145,'02d_AI_Accelerator_Power'!$G$2:$G$653,"b200_reference")/I145,0.088811)</x:f>
        <x:v>0.08881066</x:v>
      </x:c>
      <x:c r="F145" s="6" t="n">
        <x:f>IF(I145&gt;0,SUMIFS('02d_AI_Accelerator_Power'!$J$2:$J$653,'02d_AI_Accelerator_Power'!$B$2:$B$653,A145,'02d_AI_Accelerator_Power'!$C$2:$C$653,B145,'02d_AI_Accelerator_Power'!$D$2:$D$653,C145,'02d_AI_Accelerator_Power'!$G$2:$G$653,"gb200_reference")/I145,0.0)</x:f>
        <x:v>0</x:v>
      </x:c>
      <x:c r="G145" s="6" t="n">
        <x:f>IF(I145&gt;0,SUMIFS('02d_AI_Accelerator_Power'!$J$2:$J$653,'02d_AI_Accelerator_Power'!$B$2:$B$653,A145,'02d_AI_Accelerator_Power'!$C$2:$C$653,B145,'02d_AI_Accelerator_Power'!$D$2:$D$653,C145,'02d_AI_Accelerator_Power'!$G$2:$G$653,"purpose_or_unbenchmarked")/I145,0.911189)</x:f>
        <x:v>0.91118934</x:v>
      </x:c>
      <x:c r="H145" s="6" t="n">
        <x:f>SUM(D145:G145)</x:f>
        <x:v>1</x:v>
      </x:c>
      <x:c r="I145" s="28" t="n">
        <x:f>SUMIFS('02d_AI_Accelerator_Power'!$J$2:$J$653,'02d_AI_Accelerator_Power'!$B$2:$B$653,A145,'02d_AI_Accelerator_Power'!$C$2:$C$653,B145,'02d_AI_Accelerator_Power'!$D$2:$D$653,C145)</x:f>
        <x:v>2283.243538052288</x:v>
      </x:c>
      <x:c r="J145" s="6" t="n">
        <x:f>IF(I145&gt;0,SUMIFS('02d_AI_Accelerator_Power'!$J$2:$J$653,'02d_AI_Accelerator_Power'!$B$2:$B$653,A145,'02d_AI_Accelerator_Power'!$C$2:$C$653,B145,'02d_AI_Accelerator_Power'!$D$2:$D$653,C145,'02d_AI_Accelerator_Power'!$F$2:$F$653,"R200/R300 future")/I145,0)</x:f>
        <x:v>0.17959098</x:v>
      </x:c>
      <x:c r="K145" s="6" t="n">
        <x:f>IF(I145&gt;0,SUMIFS('02d_AI_Accelerator_Power'!$J$2:$J$653,'02d_AI_Accelerator_Power'!$B$2:$B$653,A145,'02d_AI_Accelerator_Power'!$C$2:$C$653,B145,'02d_AI_Accelerator_Power'!$D$2:$D$653,C145,'02d_AI_Accelerator_Power'!$F$2:$F$653,"TPU")/I145,0)</x:f>
        <x:v>0.73159836</x:v>
      </x:c>
      <x:c r="L145" s="6" t="n">
        <x:f>IF(I145&gt;0,SUMIFS('02d_AI_Accelerator_Power'!$J$2:$J$653,'02d_AI_Accelerator_Power'!$B$2:$B$653,A145,'02d_AI_Accelerator_Power'!$C$2:$C$653,B145,'02d_AI_Accelerator_Power'!$D$2:$D$653,C145,'02d_AI_Accelerator_Power'!$F$2:$F$653,"Trainium")/I145,0)</x:f>
        <x:v>0</x:v>
      </x:c>
      <x:c r="M145" s="6" t="n">
        <x:f>IF(I145&gt;0,SUMIFS('02d_AI_Accelerator_Power'!$J$2:$J$653,'02d_AI_Accelerator_Power'!$B$2:$B$653,A145,'02d_AI_Accelerator_Power'!$C$2:$C$653,B145,'02d_AI_Accelerator_Power'!$D$2:$D$653,C145,'02d_AI_Accelerator_Power'!$F$2:$F$653,"Maia")/I145,0)</x:f>
        <x:v>0</x:v>
      </x:c>
      <x:c r="N145" s="6" t="n">
        <x:f>IF(I145&gt;0,SUMIFS('02d_AI_Accelerator_Power'!$J$2:$J$653,'02d_AI_Accelerator_Power'!$B$2:$B$653,A145,'02d_AI_Accelerator_Power'!$C$2:$C$653,B145,'02d_AI_Accelerator_Power'!$D$2:$D$653,C145,'02d_AI_Accelerator_Power'!$F$2:$F$653,"MTIA")/I145,0)</x:f>
        <x:v>0</x:v>
      </x:c>
      <x:c r="O145" s="6" t="n">
        <x:f>IF(I145&gt;0,SUMIFS('02d_AI_Accelerator_Power'!$J$2:$J$653,'02d_AI_Accelerator_Power'!$B$2:$B$653,A145,'02d_AI_Accelerator_Power'!$C$2:$C$653,B145,'02d_AI_Accelerator_Power'!$D$2:$D$653,C145,'02d_AI_Accelerator_Power'!$F$2:$F$653,"Other / unknown accelerator")/I145,0)</x:f>
        <x:v>0</x:v>
      </x:c>
      <x:c r="P14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45" s="3" t="inlineStr">
        <x:is>
          <x:t xml:space="preserve">csp_contract_share_x_csp_accelerator_mix</x:t>
        </x:is>
      </x:c>
      <x:c r="R145" s="3" t="inlineStr">
        <x:is>
          <x:t xml:space="preserve">Edit 02a CSP contract allocation, 02b CSP accelerator mix, or 02x accelerator catalog; 03_Calculation reads D:G from this sheet.</x:t>
        </x:is>
      </x:c>
    </x:row>
    <x:row r="146">
      <x:c r="A146" s="3" t="inlineStr">
        <x:is>
          <x:t xml:space="preserve">Grid-Constrained / Efficiency-Upside</x:t>
        </x:is>
      </x:c>
      <x:c r="B146" s="3" t="inlineStr">
        <x:is>
          <x:t xml:space="preserve">Google</x:t>
        </x:is>
      </x:c>
      <x:c r="C146" s="3" t="n">
        <x:v>2030</x:v>
      </x:c>
      <x:c r="D146" s="6" t="n">
        <x:f>IF(I146&gt;0,SUMIFS('02d_AI_Accelerator_Power'!$J$2:$J$653,'02d_AI_Accelerator_Power'!$B$2:$B$653,A146,'02d_AI_Accelerator_Power'!$C$2:$C$653,B146,'02d_AI_Accelerator_Power'!$D$2:$D$653,C146,'02d_AI_Accelerator_Power'!$G$2:$G$653,"h200_reference")/I146,0.0)</x:f>
        <x:v>0</x:v>
      </x:c>
      <x:c r="E146" s="6" t="n">
        <x:f>IF(I146&gt;0,SUMIFS('02d_AI_Accelerator_Power'!$J$2:$J$653,'02d_AI_Accelerator_Power'!$B$2:$B$653,A146,'02d_AI_Accelerator_Power'!$C$2:$C$653,B146,'02d_AI_Accelerator_Power'!$D$2:$D$653,C146,'02d_AI_Accelerator_Power'!$G$2:$G$653,"b200_reference")/I146,0.088811)</x:f>
        <x:v>0.08881066</x:v>
      </x:c>
      <x:c r="F146" s="6" t="n">
        <x:f>IF(I146&gt;0,SUMIFS('02d_AI_Accelerator_Power'!$J$2:$J$653,'02d_AI_Accelerator_Power'!$B$2:$B$653,A146,'02d_AI_Accelerator_Power'!$C$2:$C$653,B146,'02d_AI_Accelerator_Power'!$D$2:$D$653,C146,'02d_AI_Accelerator_Power'!$G$2:$G$653,"gb200_reference")/I146,0.0)</x:f>
        <x:v>0</x:v>
      </x:c>
      <x:c r="G146" s="6" t="n">
        <x:f>IF(I146&gt;0,SUMIFS('02d_AI_Accelerator_Power'!$J$2:$J$653,'02d_AI_Accelerator_Power'!$B$2:$B$653,A146,'02d_AI_Accelerator_Power'!$C$2:$C$653,B146,'02d_AI_Accelerator_Power'!$D$2:$D$653,C146,'02d_AI_Accelerator_Power'!$G$2:$G$653,"purpose_or_unbenchmarked")/I146,0.911189)</x:f>
        <x:v>0.91118934</x:v>
      </x:c>
      <x:c r="H146" s="6" t="n">
        <x:f>SUM(D146:G146)</x:f>
        <x:v>1</x:v>
      </x:c>
      <x:c r="I146" s="28" t="n">
        <x:f>SUMIFS('02d_AI_Accelerator_Power'!$J$2:$J$653,'02d_AI_Accelerator_Power'!$B$2:$B$653,A146,'02d_AI_Accelerator_Power'!$C$2:$C$653,B146,'02d_AI_Accelerator_Power'!$D$2:$D$653,C146)</x:f>
        <x:v>2774.9532203389836</x:v>
      </x:c>
      <x:c r="J146" s="6" t="n">
        <x:f>IF(I146&gt;0,SUMIFS('02d_AI_Accelerator_Power'!$J$2:$J$653,'02d_AI_Accelerator_Power'!$B$2:$B$653,A146,'02d_AI_Accelerator_Power'!$C$2:$C$653,B146,'02d_AI_Accelerator_Power'!$D$2:$D$653,C146,'02d_AI_Accelerator_Power'!$F$2:$F$653,"R200/R300 future")/I146,0)</x:f>
        <x:v>0.17959098</x:v>
      </x:c>
      <x:c r="K146" s="6" t="n">
        <x:f>IF(I146&gt;0,SUMIFS('02d_AI_Accelerator_Power'!$J$2:$J$653,'02d_AI_Accelerator_Power'!$B$2:$B$653,A146,'02d_AI_Accelerator_Power'!$C$2:$C$653,B146,'02d_AI_Accelerator_Power'!$D$2:$D$653,C146,'02d_AI_Accelerator_Power'!$F$2:$F$653,"TPU")/I146,0)</x:f>
        <x:v>0.73159836</x:v>
      </x:c>
      <x:c r="L146" s="6" t="n">
        <x:f>IF(I146&gt;0,SUMIFS('02d_AI_Accelerator_Power'!$J$2:$J$653,'02d_AI_Accelerator_Power'!$B$2:$B$653,A146,'02d_AI_Accelerator_Power'!$C$2:$C$653,B146,'02d_AI_Accelerator_Power'!$D$2:$D$653,C146,'02d_AI_Accelerator_Power'!$F$2:$F$653,"Trainium")/I146,0)</x:f>
        <x:v>0</x:v>
      </x:c>
      <x:c r="M146" s="6" t="n">
        <x:f>IF(I146&gt;0,SUMIFS('02d_AI_Accelerator_Power'!$J$2:$J$653,'02d_AI_Accelerator_Power'!$B$2:$B$653,A146,'02d_AI_Accelerator_Power'!$C$2:$C$653,B146,'02d_AI_Accelerator_Power'!$D$2:$D$653,C146,'02d_AI_Accelerator_Power'!$F$2:$F$653,"Maia")/I146,0)</x:f>
        <x:v>0</x:v>
      </x:c>
      <x:c r="N146" s="6" t="n">
        <x:f>IF(I146&gt;0,SUMIFS('02d_AI_Accelerator_Power'!$J$2:$J$653,'02d_AI_Accelerator_Power'!$B$2:$B$653,A146,'02d_AI_Accelerator_Power'!$C$2:$C$653,B146,'02d_AI_Accelerator_Power'!$D$2:$D$653,C146,'02d_AI_Accelerator_Power'!$F$2:$F$653,"MTIA")/I146,0)</x:f>
        <x:v>0</x:v>
      </x:c>
      <x:c r="O146" s="6" t="n">
        <x:f>IF(I146&gt;0,SUMIFS('02d_AI_Accelerator_Power'!$J$2:$J$653,'02d_AI_Accelerator_Power'!$B$2:$B$653,A146,'02d_AI_Accelerator_Power'!$C$2:$C$653,B146,'02d_AI_Accelerator_Power'!$D$2:$D$653,C146,'02d_AI_Accelerator_Power'!$F$2:$F$653,"Other / unknown accelerator")/I146,0)</x:f>
        <x:v>0</x:v>
      </x:c>
      <x:c r="P14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46" s="3" t="inlineStr">
        <x:is>
          <x:t xml:space="preserve">csp_contract_share_x_csp_accelerator_mix</x:t>
        </x:is>
      </x:c>
      <x:c r="R146" s="3" t="inlineStr">
        <x:is>
          <x:t xml:space="preserve">Edit 02a CSP contract allocation, 02b CSP accelerator mix, or 02x accelerator catalog; 03_Calculation reads D:G from this sheet.</x:t>
        </x:is>
      </x:c>
    </x:row>
    <x:row r="147">
      <x:c r="A147" s="3" t="inlineStr">
        <x:is>
          <x:t xml:space="preserve">Grid-Constrained / Efficiency-Upside</x:t>
        </x:is>
      </x:c>
      <x:c r="B147" s="3" t="inlineStr">
        <x:is>
          <x:t xml:space="preserve">Meta</x:t>
        </x:is>
      </x:c>
      <x:c r="C147" s="3" t="n">
        <x:v>2026</x:v>
      </x:c>
      <x:c r="D147" s="6" t="n">
        <x:f>IF(I147&gt;0,SUMIFS('02d_AI_Accelerator_Power'!$J$2:$J$653,'02d_AI_Accelerator_Power'!$B$2:$B$653,A147,'02d_AI_Accelerator_Power'!$C$2:$C$653,B147,'02d_AI_Accelerator_Power'!$D$2:$D$653,C147,'02d_AI_Accelerator_Power'!$G$2:$G$653,"h200_reference")/I147,0.09603)</x:f>
        <x:v>0.09602952</x:v>
      </x:c>
      <x:c r="E147" s="6" t="n">
        <x:f>IF(I147&gt;0,SUMIFS('02d_AI_Accelerator_Power'!$J$2:$J$653,'02d_AI_Accelerator_Power'!$B$2:$B$653,A147,'02d_AI_Accelerator_Power'!$C$2:$C$653,B147,'02d_AI_Accelerator_Power'!$D$2:$D$653,C147,'02d_AI_Accelerator_Power'!$G$2:$G$653,"b200_reference")/I147,0.90397)</x:f>
        <x:v>0.90397048</x:v>
      </x:c>
      <x:c r="F147" s="6" t="n">
        <x:f>IF(I147&gt;0,SUMIFS('02d_AI_Accelerator_Power'!$J$2:$J$653,'02d_AI_Accelerator_Power'!$B$2:$B$653,A147,'02d_AI_Accelerator_Power'!$C$2:$C$653,B147,'02d_AI_Accelerator_Power'!$D$2:$D$653,C147,'02d_AI_Accelerator_Power'!$G$2:$G$653,"gb200_reference")/I147,0.0)</x:f>
        <x:v>0</x:v>
      </x:c>
      <x:c r="G147" s="6" t="n">
        <x:f>IF(I147&gt;0,SUMIFS('02d_AI_Accelerator_Power'!$J$2:$J$653,'02d_AI_Accelerator_Power'!$B$2:$B$653,A147,'02d_AI_Accelerator_Power'!$C$2:$C$653,B147,'02d_AI_Accelerator_Power'!$D$2:$D$653,C147,'02d_AI_Accelerator_Power'!$G$2:$G$653,"purpose_or_unbenchmarked")/I147,0.0)</x:f>
        <x:v>0</x:v>
      </x:c>
      <x:c r="H147" s="6" t="n">
        <x:f>SUM(D147:G147)</x:f>
        <x:v>1</x:v>
      </x:c>
      <x:c r="I147" s="28" t="n">
        <x:f>SUMIFS('02d_AI_Accelerator_Power'!$J$2:$J$653,'02d_AI_Accelerator_Power'!$B$2:$B$653,A147,'02d_AI_Accelerator_Power'!$C$2:$C$653,B147,'02d_AI_Accelerator_Power'!$D$2:$D$653,C147)</x:f>
        <x:v>612.479993475</x:v>
      </x:c>
      <x:c r="J147" s="6" t="n">
        <x:f>IF(I147&gt;0,SUMIFS('02d_AI_Accelerator_Power'!$J$2:$J$653,'02d_AI_Accelerator_Power'!$B$2:$B$653,A147,'02d_AI_Accelerator_Power'!$C$2:$C$653,B147,'02d_AI_Accelerator_Power'!$D$2:$D$653,C147,'02d_AI_Accelerator_Power'!$F$2:$F$653,"R200/R300 future")/I147,0)</x:f>
        <x:v>0</x:v>
      </x:c>
      <x:c r="K147" s="6" t="n">
        <x:f>IF(I147&gt;0,SUMIFS('02d_AI_Accelerator_Power'!$J$2:$J$653,'02d_AI_Accelerator_Power'!$B$2:$B$653,A147,'02d_AI_Accelerator_Power'!$C$2:$C$653,B147,'02d_AI_Accelerator_Power'!$D$2:$D$653,C147,'02d_AI_Accelerator_Power'!$F$2:$F$653,"TPU")/I147,0)</x:f>
        <x:v>0</x:v>
      </x:c>
      <x:c r="L147" s="6" t="n">
        <x:f>IF(I147&gt;0,SUMIFS('02d_AI_Accelerator_Power'!$J$2:$J$653,'02d_AI_Accelerator_Power'!$B$2:$B$653,A147,'02d_AI_Accelerator_Power'!$C$2:$C$653,B147,'02d_AI_Accelerator_Power'!$D$2:$D$653,C147,'02d_AI_Accelerator_Power'!$F$2:$F$653,"Trainium")/I147,0)</x:f>
        <x:v>0</x:v>
      </x:c>
      <x:c r="M147" s="6" t="n">
        <x:f>IF(I147&gt;0,SUMIFS('02d_AI_Accelerator_Power'!$J$2:$J$653,'02d_AI_Accelerator_Power'!$B$2:$B$653,A147,'02d_AI_Accelerator_Power'!$C$2:$C$653,B147,'02d_AI_Accelerator_Power'!$D$2:$D$653,C147,'02d_AI_Accelerator_Power'!$F$2:$F$653,"Maia")/I147,0)</x:f>
        <x:v>0</x:v>
      </x:c>
      <x:c r="N147" s="6" t="n">
        <x:f>IF(I147&gt;0,SUMIFS('02d_AI_Accelerator_Power'!$J$2:$J$653,'02d_AI_Accelerator_Power'!$B$2:$B$653,A147,'02d_AI_Accelerator_Power'!$C$2:$C$653,B147,'02d_AI_Accelerator_Power'!$D$2:$D$653,C147,'02d_AI_Accelerator_Power'!$F$2:$F$653,"MTIA")/I147,0)</x:f>
        <x:v>0</x:v>
      </x:c>
      <x:c r="O147" s="6" t="n">
        <x:f>IF(I147&gt;0,SUMIFS('02d_AI_Accelerator_Power'!$J$2:$J$653,'02d_AI_Accelerator_Power'!$B$2:$B$653,A147,'02d_AI_Accelerator_Power'!$C$2:$C$653,B147,'02d_AI_Accelerator_Power'!$D$2:$D$653,C147,'02d_AI_Accelerator_Power'!$F$2:$F$653,"Other / unknown accelerator")/I147,0)</x:f>
        <x:v>0</x:v>
      </x:c>
      <x:c r="P14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47" s="3" t="inlineStr">
        <x:is>
          <x:t xml:space="preserve">csp_contract_share_x_csp_accelerator_mix</x:t>
        </x:is>
      </x:c>
      <x:c r="R147" s="3" t="inlineStr">
        <x:is>
          <x:t xml:space="preserve">Edit 02a CSP contract allocation, 02b CSP accelerator mix, or 02x accelerator catalog; 03_Calculation reads D:G from this sheet.</x:t>
        </x:is>
      </x:c>
    </x:row>
    <x:row r="148">
      <x:c r="A148" s="3" t="inlineStr">
        <x:is>
          <x:t xml:space="preserve">Grid-Constrained / Efficiency-Upside</x:t>
        </x:is>
      </x:c>
      <x:c r="B148" s="3" t="inlineStr">
        <x:is>
          <x:t xml:space="preserve">Meta</x:t>
        </x:is>
      </x:c>
      <x:c r="C148" s="3" t="n">
        <x:v>2027</x:v>
      </x:c>
      <x:c r="D148" s="6" t="n">
        <x:f>IF(I148&gt;0,SUMIFS('02d_AI_Accelerator_Power'!$J$2:$J$653,'02d_AI_Accelerator_Power'!$B$2:$B$653,A148,'02d_AI_Accelerator_Power'!$C$2:$C$653,B148,'02d_AI_Accelerator_Power'!$D$2:$D$653,C148,'02d_AI_Accelerator_Power'!$G$2:$G$653,"h200_reference")/I148,0.09216)</x:f>
        <x:v>0.09215974</x:v>
      </x:c>
      <x:c r="E148" s="6" t="n">
        <x:f>IF(I148&gt;0,SUMIFS('02d_AI_Accelerator_Power'!$J$2:$J$653,'02d_AI_Accelerator_Power'!$B$2:$B$653,A148,'02d_AI_Accelerator_Power'!$C$2:$C$653,B148,'02d_AI_Accelerator_Power'!$D$2:$D$653,C148,'02d_AI_Accelerator_Power'!$G$2:$G$653,"b200_reference")/I148,0.90784)</x:f>
        <x:v>0.90784026</x:v>
      </x:c>
      <x:c r="F148" s="6" t="n">
        <x:f>IF(I148&gt;0,SUMIFS('02d_AI_Accelerator_Power'!$J$2:$J$653,'02d_AI_Accelerator_Power'!$B$2:$B$653,A148,'02d_AI_Accelerator_Power'!$C$2:$C$653,B148,'02d_AI_Accelerator_Power'!$D$2:$D$653,C148,'02d_AI_Accelerator_Power'!$G$2:$G$653,"gb200_reference")/I148,0.0)</x:f>
        <x:v>0</x:v>
      </x:c>
      <x:c r="G148" s="6" t="n">
        <x:f>IF(I148&gt;0,SUMIFS('02d_AI_Accelerator_Power'!$J$2:$J$653,'02d_AI_Accelerator_Power'!$B$2:$B$653,A148,'02d_AI_Accelerator_Power'!$C$2:$C$653,B148,'02d_AI_Accelerator_Power'!$D$2:$D$653,C148,'02d_AI_Accelerator_Power'!$G$2:$G$653,"purpose_or_unbenchmarked")/I148,0.0)</x:f>
        <x:v>0</x:v>
      </x:c>
      <x:c r="H148" s="6" t="n">
        <x:f>SUM(D148:G148)</x:f>
        <x:v>1</x:v>
      </x:c>
      <x:c r="I148" s="28" t="n">
        <x:f>SUMIFS('02d_AI_Accelerator_Power'!$J$2:$J$653,'02d_AI_Accelerator_Power'!$B$2:$B$653,A148,'02d_AI_Accelerator_Power'!$C$2:$C$653,B148,'02d_AI_Accelerator_Power'!$D$2:$D$653,C148)</x:f>
        <x:v>1057.07175</x:v>
      </x:c>
      <x:c r="J148" s="6" t="n">
        <x:f>IF(I148&gt;0,SUMIFS('02d_AI_Accelerator_Power'!$J$2:$J$653,'02d_AI_Accelerator_Power'!$B$2:$B$653,A148,'02d_AI_Accelerator_Power'!$C$2:$C$653,B148,'02d_AI_Accelerator_Power'!$D$2:$D$653,C148,'02d_AI_Accelerator_Power'!$F$2:$F$653,"R200/R300 future")/I148,0)</x:f>
        <x:v>0</x:v>
      </x:c>
      <x:c r="K148" s="6" t="n">
        <x:f>IF(I148&gt;0,SUMIFS('02d_AI_Accelerator_Power'!$J$2:$J$653,'02d_AI_Accelerator_Power'!$B$2:$B$653,A148,'02d_AI_Accelerator_Power'!$C$2:$C$653,B148,'02d_AI_Accelerator_Power'!$D$2:$D$653,C148,'02d_AI_Accelerator_Power'!$F$2:$F$653,"TPU")/I148,0)</x:f>
        <x:v>0</x:v>
      </x:c>
      <x:c r="L148" s="6" t="n">
        <x:f>IF(I148&gt;0,SUMIFS('02d_AI_Accelerator_Power'!$J$2:$J$653,'02d_AI_Accelerator_Power'!$B$2:$B$653,A148,'02d_AI_Accelerator_Power'!$C$2:$C$653,B148,'02d_AI_Accelerator_Power'!$D$2:$D$653,C148,'02d_AI_Accelerator_Power'!$F$2:$F$653,"Trainium")/I148,0)</x:f>
        <x:v>0</x:v>
      </x:c>
      <x:c r="M148" s="6" t="n">
        <x:f>IF(I148&gt;0,SUMIFS('02d_AI_Accelerator_Power'!$J$2:$J$653,'02d_AI_Accelerator_Power'!$B$2:$B$653,A148,'02d_AI_Accelerator_Power'!$C$2:$C$653,B148,'02d_AI_Accelerator_Power'!$D$2:$D$653,C148,'02d_AI_Accelerator_Power'!$F$2:$F$653,"Maia")/I148,0)</x:f>
        <x:v>0</x:v>
      </x:c>
      <x:c r="N148" s="6" t="n">
        <x:f>IF(I148&gt;0,SUMIFS('02d_AI_Accelerator_Power'!$J$2:$J$653,'02d_AI_Accelerator_Power'!$B$2:$B$653,A148,'02d_AI_Accelerator_Power'!$C$2:$C$653,B148,'02d_AI_Accelerator_Power'!$D$2:$D$653,C148,'02d_AI_Accelerator_Power'!$F$2:$F$653,"MTIA")/I148,0)</x:f>
        <x:v>0</x:v>
      </x:c>
      <x:c r="O148" s="6" t="n">
        <x:f>IF(I148&gt;0,SUMIFS('02d_AI_Accelerator_Power'!$J$2:$J$653,'02d_AI_Accelerator_Power'!$B$2:$B$653,A148,'02d_AI_Accelerator_Power'!$C$2:$C$653,B148,'02d_AI_Accelerator_Power'!$D$2:$D$653,C148,'02d_AI_Accelerator_Power'!$F$2:$F$653,"Other / unknown accelerator")/I148,0)</x:f>
        <x:v>0</x:v>
      </x:c>
      <x:c r="P14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48" s="3" t="inlineStr">
        <x:is>
          <x:t xml:space="preserve">csp_contract_share_x_csp_accelerator_mix</x:t>
        </x:is>
      </x:c>
      <x:c r="R148" s="3" t="inlineStr">
        <x:is>
          <x:t xml:space="preserve">Edit 02a CSP contract allocation, 02b CSP accelerator mix, or 02x accelerator catalog; 03_Calculation reads D:G from this sheet.</x:t>
        </x:is>
      </x:c>
    </x:row>
    <x:row r="149">
      <x:c r="A149" s="3" t="inlineStr">
        <x:is>
          <x:t xml:space="preserve">Grid-Constrained / Efficiency-Upside</x:t>
        </x:is>
      </x:c>
      <x:c r="B149" s="3" t="inlineStr">
        <x:is>
          <x:t xml:space="preserve">Meta</x:t>
        </x:is>
      </x:c>
      <x:c r="C149" s="3" t="n">
        <x:v>2028</x:v>
      </x:c>
      <x:c r="D149" s="6" t="n">
        <x:f>IF(I149&gt;0,SUMIFS('02d_AI_Accelerator_Power'!$J$2:$J$653,'02d_AI_Accelerator_Power'!$B$2:$B$653,A149,'02d_AI_Accelerator_Power'!$C$2:$C$653,B149,'02d_AI_Accelerator_Power'!$D$2:$D$653,C149,'02d_AI_Accelerator_Power'!$G$2:$G$653,"h200_reference")/I149,0.074919)</x:f>
        <x:v>0.07491904</x:v>
      </x:c>
      <x:c r="E149" s="6" t="n">
        <x:f>IF(I149&gt;0,SUMIFS('02d_AI_Accelerator_Power'!$J$2:$J$653,'02d_AI_Accelerator_Power'!$B$2:$B$653,A149,'02d_AI_Accelerator_Power'!$C$2:$C$653,B149,'02d_AI_Accelerator_Power'!$D$2:$D$653,C149,'02d_AI_Accelerator_Power'!$G$2:$G$653,"b200_reference")/I149,0.738007)</x:f>
        <x:v>0.7380069</x:v>
      </x:c>
      <x:c r="F149" s="6" t="n">
        <x:f>IF(I149&gt;0,SUMIFS('02d_AI_Accelerator_Power'!$J$2:$J$653,'02d_AI_Accelerator_Power'!$B$2:$B$653,A149,'02d_AI_Accelerator_Power'!$C$2:$C$653,B149,'02d_AI_Accelerator_Power'!$D$2:$D$653,C149,'02d_AI_Accelerator_Power'!$G$2:$G$653,"gb200_reference")/I149,0.0)</x:f>
        <x:v>0</x:v>
      </x:c>
      <x:c r="G149" s="6" t="n">
        <x:f>IF(I149&gt;0,SUMIFS('02d_AI_Accelerator_Power'!$J$2:$J$653,'02d_AI_Accelerator_Power'!$B$2:$B$653,A149,'02d_AI_Accelerator_Power'!$C$2:$C$653,B149,'02d_AI_Accelerator_Power'!$D$2:$D$653,C149,'02d_AI_Accelerator_Power'!$G$2:$G$653,"purpose_or_unbenchmarked")/I149,0.187074)</x:f>
        <x:v>0.18707406</x:v>
      </x:c>
      <x:c r="H149" s="6" t="n">
        <x:f>SUM(D149:G149)</x:f>
        <x:v>1</x:v>
      </x:c>
      <x:c r="I149" s="28" t="n">
        <x:f>SUMIFS('02d_AI_Accelerator_Power'!$J$2:$J$653,'02d_AI_Accelerator_Power'!$B$2:$B$653,A149,'02d_AI_Accelerator_Power'!$C$2:$C$653,B149,'02d_AI_Accelerator_Power'!$D$2:$D$653,C149)</x:f>
        <x:v>1523.6599897049996</x:v>
      </x:c>
      <x:c r="J149" s="6" t="n">
        <x:f>IF(I149&gt;0,SUMIFS('02d_AI_Accelerator_Power'!$J$2:$J$653,'02d_AI_Accelerator_Power'!$B$2:$B$653,A149,'02d_AI_Accelerator_Power'!$C$2:$C$653,B149,'02d_AI_Accelerator_Power'!$D$2:$D$653,C149,'02d_AI_Accelerator_Power'!$F$2:$F$653,"R200/R300 future")/I149,0)</x:f>
        <x:v>0.18707406</x:v>
      </x:c>
      <x:c r="K149" s="6" t="n">
        <x:f>IF(I149&gt;0,SUMIFS('02d_AI_Accelerator_Power'!$J$2:$J$653,'02d_AI_Accelerator_Power'!$B$2:$B$653,A149,'02d_AI_Accelerator_Power'!$C$2:$C$653,B149,'02d_AI_Accelerator_Power'!$D$2:$D$653,C149,'02d_AI_Accelerator_Power'!$F$2:$F$653,"TPU")/I149,0)</x:f>
        <x:v>0</x:v>
      </x:c>
      <x:c r="L149" s="6" t="n">
        <x:f>IF(I149&gt;0,SUMIFS('02d_AI_Accelerator_Power'!$J$2:$J$653,'02d_AI_Accelerator_Power'!$B$2:$B$653,A149,'02d_AI_Accelerator_Power'!$C$2:$C$653,B149,'02d_AI_Accelerator_Power'!$D$2:$D$653,C149,'02d_AI_Accelerator_Power'!$F$2:$F$653,"Trainium")/I149,0)</x:f>
        <x:v>0</x:v>
      </x:c>
      <x:c r="M149" s="6" t="n">
        <x:f>IF(I149&gt;0,SUMIFS('02d_AI_Accelerator_Power'!$J$2:$J$653,'02d_AI_Accelerator_Power'!$B$2:$B$653,A149,'02d_AI_Accelerator_Power'!$C$2:$C$653,B149,'02d_AI_Accelerator_Power'!$D$2:$D$653,C149,'02d_AI_Accelerator_Power'!$F$2:$F$653,"Maia")/I149,0)</x:f>
        <x:v>0</x:v>
      </x:c>
      <x:c r="N149" s="6" t="n">
        <x:f>IF(I149&gt;0,SUMIFS('02d_AI_Accelerator_Power'!$J$2:$J$653,'02d_AI_Accelerator_Power'!$B$2:$B$653,A149,'02d_AI_Accelerator_Power'!$C$2:$C$653,B149,'02d_AI_Accelerator_Power'!$D$2:$D$653,C149,'02d_AI_Accelerator_Power'!$F$2:$F$653,"MTIA")/I149,0)</x:f>
        <x:v>0</x:v>
      </x:c>
      <x:c r="O149" s="6" t="n">
        <x:f>IF(I149&gt;0,SUMIFS('02d_AI_Accelerator_Power'!$J$2:$J$653,'02d_AI_Accelerator_Power'!$B$2:$B$653,A149,'02d_AI_Accelerator_Power'!$C$2:$C$653,B149,'02d_AI_Accelerator_Power'!$D$2:$D$653,C149,'02d_AI_Accelerator_Power'!$F$2:$F$653,"Other / unknown accelerator")/I149,0)</x:f>
        <x:v>0</x:v>
      </x:c>
      <x:c r="P14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49" s="3" t="inlineStr">
        <x:is>
          <x:t xml:space="preserve">csp_contract_share_x_csp_accelerator_mix</x:t>
        </x:is>
      </x:c>
      <x:c r="R149" s="3" t="inlineStr">
        <x:is>
          <x:t xml:space="preserve">Edit 02a CSP contract allocation, 02b CSP accelerator mix, or 02x accelerator catalog; 03_Calculation reads D:G from this sheet.</x:t>
        </x:is>
      </x:c>
    </x:row>
    <x:row r="150">
      <x:c r="A150" s="3" t="inlineStr">
        <x:is>
          <x:t xml:space="preserve">Grid-Constrained / Efficiency-Upside</x:t>
        </x:is>
      </x:c>
      <x:c r="B150" s="3" t="inlineStr">
        <x:is>
          <x:t xml:space="preserve">Meta</x:t>
        </x:is>
      </x:c>
      <x:c r="C150" s="3" t="n">
        <x:v>2029</x:v>
      </x:c>
      <x:c r="D150" s="6" t="n">
        <x:f>IF(I150&gt;0,SUMIFS('02d_AI_Accelerator_Power'!$J$2:$J$653,'02d_AI_Accelerator_Power'!$B$2:$B$653,A150,'02d_AI_Accelerator_Power'!$C$2:$C$653,B150,'02d_AI_Accelerator_Power'!$D$2:$D$653,C150,'02d_AI_Accelerator_Power'!$G$2:$G$653,"h200_reference")/I150,0.074919)</x:f>
        <x:v>0.07491904</x:v>
      </x:c>
      <x:c r="E150" s="6" t="n">
        <x:f>IF(I150&gt;0,SUMIFS('02d_AI_Accelerator_Power'!$J$2:$J$653,'02d_AI_Accelerator_Power'!$B$2:$B$653,A150,'02d_AI_Accelerator_Power'!$C$2:$C$653,B150,'02d_AI_Accelerator_Power'!$D$2:$D$653,C150,'02d_AI_Accelerator_Power'!$G$2:$G$653,"b200_reference")/I150,0.738007)</x:f>
        <x:v>0.7380069</x:v>
      </x:c>
      <x:c r="F150" s="6" t="n">
        <x:f>IF(I150&gt;0,SUMIFS('02d_AI_Accelerator_Power'!$J$2:$J$653,'02d_AI_Accelerator_Power'!$B$2:$B$653,A150,'02d_AI_Accelerator_Power'!$C$2:$C$653,B150,'02d_AI_Accelerator_Power'!$D$2:$D$653,C150,'02d_AI_Accelerator_Power'!$G$2:$G$653,"gb200_reference")/I150,0.0)</x:f>
        <x:v>0</x:v>
      </x:c>
      <x:c r="G150" s="6" t="n">
        <x:f>IF(I150&gt;0,SUMIFS('02d_AI_Accelerator_Power'!$J$2:$J$653,'02d_AI_Accelerator_Power'!$B$2:$B$653,A150,'02d_AI_Accelerator_Power'!$C$2:$C$653,B150,'02d_AI_Accelerator_Power'!$D$2:$D$653,C150,'02d_AI_Accelerator_Power'!$G$2:$G$653,"purpose_or_unbenchmarked")/I150,0.187074)</x:f>
        <x:v>0.18707406</x:v>
      </x:c>
      <x:c r="H150" s="6" t="n">
        <x:f>SUM(D150:G150)</x:f>
        <x:v>1</x:v>
      </x:c>
      <x:c r="I150" s="28" t="n">
        <x:f>SUMIFS('02d_AI_Accelerator_Power'!$J$2:$J$653,'02d_AI_Accelerator_Power'!$B$2:$B$653,A150,'02d_AI_Accelerator_Power'!$C$2:$C$653,B150,'02d_AI_Accelerator_Power'!$D$2:$D$653,C150)</x:f>
        <x:v>2002.1962666387503</x:v>
      </x:c>
      <x:c r="J150" s="6" t="n">
        <x:f>IF(I150&gt;0,SUMIFS('02d_AI_Accelerator_Power'!$J$2:$J$653,'02d_AI_Accelerator_Power'!$B$2:$B$653,A150,'02d_AI_Accelerator_Power'!$C$2:$C$653,B150,'02d_AI_Accelerator_Power'!$D$2:$D$653,C150,'02d_AI_Accelerator_Power'!$F$2:$F$653,"R200/R300 future")/I150,0)</x:f>
        <x:v>0.18707406</x:v>
      </x:c>
      <x:c r="K150" s="6" t="n">
        <x:f>IF(I150&gt;0,SUMIFS('02d_AI_Accelerator_Power'!$J$2:$J$653,'02d_AI_Accelerator_Power'!$B$2:$B$653,A150,'02d_AI_Accelerator_Power'!$C$2:$C$653,B150,'02d_AI_Accelerator_Power'!$D$2:$D$653,C150,'02d_AI_Accelerator_Power'!$F$2:$F$653,"TPU")/I150,0)</x:f>
        <x:v>0</x:v>
      </x:c>
      <x:c r="L150" s="6" t="n">
        <x:f>IF(I150&gt;0,SUMIFS('02d_AI_Accelerator_Power'!$J$2:$J$653,'02d_AI_Accelerator_Power'!$B$2:$B$653,A150,'02d_AI_Accelerator_Power'!$C$2:$C$653,B150,'02d_AI_Accelerator_Power'!$D$2:$D$653,C150,'02d_AI_Accelerator_Power'!$F$2:$F$653,"Trainium")/I150,0)</x:f>
        <x:v>0</x:v>
      </x:c>
      <x:c r="M150" s="6" t="n">
        <x:f>IF(I150&gt;0,SUMIFS('02d_AI_Accelerator_Power'!$J$2:$J$653,'02d_AI_Accelerator_Power'!$B$2:$B$653,A150,'02d_AI_Accelerator_Power'!$C$2:$C$653,B150,'02d_AI_Accelerator_Power'!$D$2:$D$653,C150,'02d_AI_Accelerator_Power'!$F$2:$F$653,"Maia")/I150,0)</x:f>
        <x:v>0</x:v>
      </x:c>
      <x:c r="N150" s="6" t="n">
        <x:f>IF(I150&gt;0,SUMIFS('02d_AI_Accelerator_Power'!$J$2:$J$653,'02d_AI_Accelerator_Power'!$B$2:$B$653,A150,'02d_AI_Accelerator_Power'!$C$2:$C$653,B150,'02d_AI_Accelerator_Power'!$D$2:$D$653,C150,'02d_AI_Accelerator_Power'!$F$2:$F$653,"MTIA")/I150,0)</x:f>
        <x:v>0</x:v>
      </x:c>
      <x:c r="O150" s="6" t="n">
        <x:f>IF(I150&gt;0,SUMIFS('02d_AI_Accelerator_Power'!$J$2:$J$653,'02d_AI_Accelerator_Power'!$B$2:$B$653,A150,'02d_AI_Accelerator_Power'!$C$2:$C$653,B150,'02d_AI_Accelerator_Power'!$D$2:$D$653,C150,'02d_AI_Accelerator_Power'!$F$2:$F$653,"Other / unknown accelerator")/I150,0)</x:f>
        <x:v>0</x:v>
      </x:c>
      <x:c r="P15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50" s="3" t="inlineStr">
        <x:is>
          <x:t xml:space="preserve">csp_contract_share_x_csp_accelerator_mix</x:t>
        </x:is>
      </x:c>
      <x:c r="R150" s="3" t="inlineStr">
        <x:is>
          <x:t xml:space="preserve">Edit 02a CSP contract allocation, 02b CSP accelerator mix, or 02x accelerator catalog; 03_Calculation reads D:G from this sheet.</x:t>
        </x:is>
      </x:c>
    </x:row>
    <x:row r="151">
      <x:c r="A151" s="3" t="inlineStr">
        <x:is>
          <x:t xml:space="preserve">Grid-Constrained / Efficiency-Upside</x:t>
        </x:is>
      </x:c>
      <x:c r="B151" s="3" t="inlineStr">
        <x:is>
          <x:t xml:space="preserve">Meta</x:t>
        </x:is>
      </x:c>
      <x:c r="C151" s="3" t="n">
        <x:v>2030</x:v>
      </x:c>
      <x:c r="D151" s="6" t="n">
        <x:f>IF(I151&gt;0,SUMIFS('02d_AI_Accelerator_Power'!$J$2:$J$653,'02d_AI_Accelerator_Power'!$B$2:$B$653,A151,'02d_AI_Accelerator_Power'!$C$2:$C$653,B151,'02d_AI_Accelerator_Power'!$D$2:$D$653,C151,'02d_AI_Accelerator_Power'!$G$2:$G$653,"h200_reference")/I151,0.074919)</x:f>
        <x:v>0.07491904</x:v>
      </x:c>
      <x:c r="E151" s="6" t="n">
        <x:f>IF(I151&gt;0,SUMIFS('02d_AI_Accelerator_Power'!$J$2:$J$653,'02d_AI_Accelerator_Power'!$B$2:$B$653,A151,'02d_AI_Accelerator_Power'!$C$2:$C$653,B151,'02d_AI_Accelerator_Power'!$D$2:$D$653,C151,'02d_AI_Accelerator_Power'!$G$2:$G$653,"b200_reference")/I151,0.738007)</x:f>
        <x:v>0.7380069</x:v>
      </x:c>
      <x:c r="F151" s="6" t="n">
        <x:f>IF(I151&gt;0,SUMIFS('02d_AI_Accelerator_Power'!$J$2:$J$653,'02d_AI_Accelerator_Power'!$B$2:$B$653,A151,'02d_AI_Accelerator_Power'!$C$2:$C$653,B151,'02d_AI_Accelerator_Power'!$D$2:$D$653,C151,'02d_AI_Accelerator_Power'!$G$2:$G$653,"gb200_reference")/I151,0.0)</x:f>
        <x:v>0</x:v>
      </x:c>
      <x:c r="G151" s="6" t="n">
        <x:f>IF(I151&gt;0,SUMIFS('02d_AI_Accelerator_Power'!$J$2:$J$653,'02d_AI_Accelerator_Power'!$B$2:$B$653,A151,'02d_AI_Accelerator_Power'!$C$2:$C$653,B151,'02d_AI_Accelerator_Power'!$D$2:$D$653,C151,'02d_AI_Accelerator_Power'!$G$2:$G$653,"purpose_or_unbenchmarked")/I151,0.187074)</x:f>
        <x:v>0.18707406</x:v>
      </x:c>
      <x:c r="H151" s="6" t="n">
        <x:f>SUM(D151:G151)</x:f>
        <x:v>1</x:v>
      </x:c>
      <x:c r="I151" s="28" t="n">
        <x:f>SUMIFS('02d_AI_Accelerator_Power'!$J$2:$J$653,'02d_AI_Accelerator_Power'!$B$2:$B$653,A151,'02d_AI_Accelerator_Power'!$C$2:$C$653,B151,'02d_AI_Accelerator_Power'!$D$2:$D$653,C151)</x:f>
        <x:v>2482.6320059450004</x:v>
      </x:c>
      <x:c r="J151" s="6" t="n">
        <x:f>IF(I151&gt;0,SUMIFS('02d_AI_Accelerator_Power'!$J$2:$J$653,'02d_AI_Accelerator_Power'!$B$2:$B$653,A151,'02d_AI_Accelerator_Power'!$C$2:$C$653,B151,'02d_AI_Accelerator_Power'!$D$2:$D$653,C151,'02d_AI_Accelerator_Power'!$F$2:$F$653,"R200/R300 future")/I151,0)</x:f>
        <x:v>0.18707406</x:v>
      </x:c>
      <x:c r="K151" s="6" t="n">
        <x:f>IF(I151&gt;0,SUMIFS('02d_AI_Accelerator_Power'!$J$2:$J$653,'02d_AI_Accelerator_Power'!$B$2:$B$653,A151,'02d_AI_Accelerator_Power'!$C$2:$C$653,B151,'02d_AI_Accelerator_Power'!$D$2:$D$653,C151,'02d_AI_Accelerator_Power'!$F$2:$F$653,"TPU")/I151,0)</x:f>
        <x:v>0</x:v>
      </x:c>
      <x:c r="L151" s="6" t="n">
        <x:f>IF(I151&gt;0,SUMIFS('02d_AI_Accelerator_Power'!$J$2:$J$653,'02d_AI_Accelerator_Power'!$B$2:$B$653,A151,'02d_AI_Accelerator_Power'!$C$2:$C$653,B151,'02d_AI_Accelerator_Power'!$D$2:$D$653,C151,'02d_AI_Accelerator_Power'!$F$2:$F$653,"Trainium")/I151,0)</x:f>
        <x:v>0</x:v>
      </x:c>
      <x:c r="M151" s="6" t="n">
        <x:f>IF(I151&gt;0,SUMIFS('02d_AI_Accelerator_Power'!$J$2:$J$653,'02d_AI_Accelerator_Power'!$B$2:$B$653,A151,'02d_AI_Accelerator_Power'!$C$2:$C$653,B151,'02d_AI_Accelerator_Power'!$D$2:$D$653,C151,'02d_AI_Accelerator_Power'!$F$2:$F$653,"Maia")/I151,0)</x:f>
        <x:v>0</x:v>
      </x:c>
      <x:c r="N151" s="6" t="n">
        <x:f>IF(I151&gt;0,SUMIFS('02d_AI_Accelerator_Power'!$J$2:$J$653,'02d_AI_Accelerator_Power'!$B$2:$B$653,A151,'02d_AI_Accelerator_Power'!$C$2:$C$653,B151,'02d_AI_Accelerator_Power'!$D$2:$D$653,C151,'02d_AI_Accelerator_Power'!$F$2:$F$653,"MTIA")/I151,0)</x:f>
        <x:v>0</x:v>
      </x:c>
      <x:c r="O151" s="6" t="n">
        <x:f>IF(I151&gt;0,SUMIFS('02d_AI_Accelerator_Power'!$J$2:$J$653,'02d_AI_Accelerator_Power'!$B$2:$B$653,A151,'02d_AI_Accelerator_Power'!$C$2:$C$653,B151,'02d_AI_Accelerator_Power'!$D$2:$D$653,C151,'02d_AI_Accelerator_Power'!$F$2:$F$653,"Other / unknown accelerator")/I151,0)</x:f>
        <x:v>0</x:v>
      </x:c>
      <x:c r="P15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51" s="3" t="inlineStr">
        <x:is>
          <x:t xml:space="preserve">csp_contract_share_x_csp_accelerator_mix</x:t>
        </x:is>
      </x:c>
      <x:c r="R151" s="3" t="inlineStr">
        <x:is>
          <x:t xml:space="preserve">Edit 02a CSP contract allocation, 02b CSP accelerator mix, or 02x accelerator catalog; 03_Calculation reads D:G from this sheet.</x:t>
        </x:is>
      </x:c>
    </x:row>
    <x:row r="152">
      <x:c r="A152" s="3" t="inlineStr">
        <x:is>
          <x:t xml:space="preserve">Grid-Constrained / Efficiency-Upside</x:t>
        </x:is>
      </x:c>
      <x:c r="B152" s="3" t="inlineStr">
        <x:is>
          <x:t xml:space="preserve">xAI</x:t>
        </x:is>
      </x:c>
      <x:c r="C152" s="3" t="n">
        <x:v>2026</x:v>
      </x:c>
      <x:c r="D152" s="6" t="n">
        <x:f>IF(I152&gt;0,SUMIFS('02d_AI_Accelerator_Power'!$J$2:$J$653,'02d_AI_Accelerator_Power'!$B$2:$B$653,A152,'02d_AI_Accelerator_Power'!$C$2:$C$653,B152,'02d_AI_Accelerator_Power'!$D$2:$D$653,C152,'02d_AI_Accelerator_Power'!$G$2:$G$653,"h200_reference")/I152,0.294118)</x:f>
        <x:v>0.29411765</x:v>
      </x:c>
      <x:c r="E152" s="6" t="n">
        <x:f>IF(I152&gt;0,SUMIFS('02d_AI_Accelerator_Power'!$J$2:$J$653,'02d_AI_Accelerator_Power'!$B$2:$B$653,A152,'02d_AI_Accelerator_Power'!$C$2:$C$653,B152,'02d_AI_Accelerator_Power'!$D$2:$D$653,C152,'02d_AI_Accelerator_Power'!$G$2:$G$653,"b200_reference")/I152,0.705882)</x:f>
        <x:v>0.70588235</x:v>
      </x:c>
      <x:c r="F152" s="6" t="n">
        <x:f>IF(I152&gt;0,SUMIFS('02d_AI_Accelerator_Power'!$J$2:$J$653,'02d_AI_Accelerator_Power'!$B$2:$B$653,A152,'02d_AI_Accelerator_Power'!$C$2:$C$653,B152,'02d_AI_Accelerator_Power'!$D$2:$D$653,C152,'02d_AI_Accelerator_Power'!$G$2:$G$653,"gb200_reference")/I152,0.0)</x:f>
        <x:v>0</x:v>
      </x:c>
      <x:c r="G152" s="6" t="n">
        <x:f>IF(I152&gt;0,SUMIFS('02d_AI_Accelerator_Power'!$J$2:$J$653,'02d_AI_Accelerator_Power'!$B$2:$B$653,A152,'02d_AI_Accelerator_Power'!$C$2:$C$653,B152,'02d_AI_Accelerator_Power'!$D$2:$D$653,C152,'02d_AI_Accelerator_Power'!$G$2:$G$653,"purpose_or_unbenchmarked")/I152,0.0)</x:f>
        <x:v>0</x:v>
      </x:c>
      <x:c r="H152" s="6" t="n">
        <x:f>SUM(D152:G152)</x:f>
        <x:v>1</x:v>
      </x:c>
      <x:c r="I152" s="28" t="n">
        <x:f>SUMIFS('02d_AI_Accelerator_Power'!$J$2:$J$653,'02d_AI_Accelerator_Power'!$B$2:$B$653,A152,'02d_AI_Accelerator_Power'!$C$2:$C$653,B152,'02d_AI_Accelerator_Power'!$D$2:$D$653,C152)</x:f>
        <x:v>100.85737704918031</x:v>
      </x:c>
      <x:c r="J152" s="6" t="n">
        <x:f>IF(I152&gt;0,SUMIFS('02d_AI_Accelerator_Power'!$J$2:$J$653,'02d_AI_Accelerator_Power'!$B$2:$B$653,A152,'02d_AI_Accelerator_Power'!$C$2:$C$653,B152,'02d_AI_Accelerator_Power'!$D$2:$D$653,C152,'02d_AI_Accelerator_Power'!$F$2:$F$653,"R200/R300 future")/I152,0)</x:f>
        <x:v>0</x:v>
      </x:c>
      <x:c r="K152" s="6" t="n">
        <x:f>IF(I152&gt;0,SUMIFS('02d_AI_Accelerator_Power'!$J$2:$J$653,'02d_AI_Accelerator_Power'!$B$2:$B$653,A152,'02d_AI_Accelerator_Power'!$C$2:$C$653,B152,'02d_AI_Accelerator_Power'!$D$2:$D$653,C152,'02d_AI_Accelerator_Power'!$F$2:$F$653,"TPU")/I152,0)</x:f>
        <x:v>0</x:v>
      </x:c>
      <x:c r="L152" s="6" t="n">
        <x:f>IF(I152&gt;0,SUMIFS('02d_AI_Accelerator_Power'!$J$2:$J$653,'02d_AI_Accelerator_Power'!$B$2:$B$653,A152,'02d_AI_Accelerator_Power'!$C$2:$C$653,B152,'02d_AI_Accelerator_Power'!$D$2:$D$653,C152,'02d_AI_Accelerator_Power'!$F$2:$F$653,"Trainium")/I152,0)</x:f>
        <x:v>0</x:v>
      </x:c>
      <x:c r="M152" s="6" t="n">
        <x:f>IF(I152&gt;0,SUMIFS('02d_AI_Accelerator_Power'!$J$2:$J$653,'02d_AI_Accelerator_Power'!$B$2:$B$653,A152,'02d_AI_Accelerator_Power'!$C$2:$C$653,B152,'02d_AI_Accelerator_Power'!$D$2:$D$653,C152,'02d_AI_Accelerator_Power'!$F$2:$F$653,"Maia")/I152,0)</x:f>
        <x:v>0</x:v>
      </x:c>
      <x:c r="N152" s="6" t="n">
        <x:f>IF(I152&gt;0,SUMIFS('02d_AI_Accelerator_Power'!$J$2:$J$653,'02d_AI_Accelerator_Power'!$B$2:$B$653,A152,'02d_AI_Accelerator_Power'!$C$2:$C$653,B152,'02d_AI_Accelerator_Power'!$D$2:$D$653,C152,'02d_AI_Accelerator_Power'!$F$2:$F$653,"MTIA")/I152,0)</x:f>
        <x:v>0</x:v>
      </x:c>
      <x:c r="O152" s="6" t="n">
        <x:f>IF(I152&gt;0,SUMIFS('02d_AI_Accelerator_Power'!$J$2:$J$653,'02d_AI_Accelerator_Power'!$B$2:$B$653,A152,'02d_AI_Accelerator_Power'!$C$2:$C$653,B152,'02d_AI_Accelerator_Power'!$D$2:$D$653,C152,'02d_AI_Accelerator_Power'!$F$2:$F$653,"Other / unknown accelerator")/I152,0)</x:f>
        <x:v>0</x:v>
      </x:c>
      <x:c r="P15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52" s="3" t="inlineStr">
        <x:is>
          <x:t xml:space="preserve">csp_contract_share_x_csp_accelerator_mix</x:t>
        </x:is>
      </x:c>
      <x:c r="R152" s="3" t="inlineStr">
        <x:is>
          <x:t xml:space="preserve">Edit 02a CSP contract allocation, 02b CSP accelerator mix, or 02x accelerator catalog; 03_Calculation reads D:G from this sheet.</x:t>
        </x:is>
      </x:c>
    </x:row>
    <x:row r="153">
      <x:c r="A153" s="3" t="inlineStr">
        <x:is>
          <x:t xml:space="preserve">Grid-Constrained / Efficiency-Upside</x:t>
        </x:is>
      </x:c>
      <x:c r="B153" s="3" t="inlineStr">
        <x:is>
          <x:t xml:space="preserve">xAI</x:t>
        </x:is>
      </x:c>
      <x:c r="C153" s="3" t="n">
        <x:v>2027</x:v>
      </x:c>
      <x:c r="D153" s="6" t="n">
        <x:f>IF(I153&gt;0,SUMIFS('02d_AI_Accelerator_Power'!$J$2:$J$653,'02d_AI_Accelerator_Power'!$B$2:$B$653,A153,'02d_AI_Accelerator_Power'!$C$2:$C$653,B153,'02d_AI_Accelerator_Power'!$D$2:$D$653,C153,'02d_AI_Accelerator_Power'!$G$2:$G$653,"h200_reference")/I153,0.294118)</x:f>
        <x:v>0.29411765</x:v>
      </x:c>
      <x:c r="E153" s="6" t="n">
        <x:f>IF(I153&gt;0,SUMIFS('02d_AI_Accelerator_Power'!$J$2:$J$653,'02d_AI_Accelerator_Power'!$B$2:$B$653,A153,'02d_AI_Accelerator_Power'!$C$2:$C$653,B153,'02d_AI_Accelerator_Power'!$D$2:$D$653,C153,'02d_AI_Accelerator_Power'!$G$2:$G$653,"b200_reference")/I153,0.705882)</x:f>
        <x:v>0.70588235</x:v>
      </x:c>
      <x:c r="F153" s="6" t="n">
        <x:f>IF(I153&gt;0,SUMIFS('02d_AI_Accelerator_Power'!$J$2:$J$653,'02d_AI_Accelerator_Power'!$B$2:$B$653,A153,'02d_AI_Accelerator_Power'!$C$2:$C$653,B153,'02d_AI_Accelerator_Power'!$D$2:$D$653,C153,'02d_AI_Accelerator_Power'!$G$2:$G$653,"gb200_reference")/I153,0.0)</x:f>
        <x:v>0</x:v>
      </x:c>
      <x:c r="G153" s="6" t="n">
        <x:f>IF(I153&gt;0,SUMIFS('02d_AI_Accelerator_Power'!$J$2:$J$653,'02d_AI_Accelerator_Power'!$B$2:$B$653,A153,'02d_AI_Accelerator_Power'!$C$2:$C$653,B153,'02d_AI_Accelerator_Power'!$D$2:$D$653,C153,'02d_AI_Accelerator_Power'!$G$2:$G$653,"purpose_or_unbenchmarked")/I153,0.0)</x:f>
        <x:v>0</x:v>
      </x:c>
      <x:c r="H153" s="6" t="n">
        <x:f>SUM(D153:G153)</x:f>
        <x:v>1</x:v>
      </x:c>
      <x:c r="I153" s="28" t="n">
        <x:f>SUMIFS('02d_AI_Accelerator_Power'!$J$2:$J$653,'02d_AI_Accelerator_Power'!$B$2:$B$653,A153,'02d_AI_Accelerator_Power'!$C$2:$C$653,B153,'02d_AI_Accelerator_Power'!$D$2:$D$653,C153)</x:f>
        <x:v>278.7338133461065</x:v>
      </x:c>
      <x:c r="J153" s="6" t="n">
        <x:f>IF(I153&gt;0,SUMIFS('02d_AI_Accelerator_Power'!$J$2:$J$653,'02d_AI_Accelerator_Power'!$B$2:$B$653,A153,'02d_AI_Accelerator_Power'!$C$2:$C$653,B153,'02d_AI_Accelerator_Power'!$D$2:$D$653,C153,'02d_AI_Accelerator_Power'!$F$2:$F$653,"R200/R300 future")/I153,0)</x:f>
        <x:v>0</x:v>
      </x:c>
      <x:c r="K153" s="6" t="n">
        <x:f>IF(I153&gt;0,SUMIFS('02d_AI_Accelerator_Power'!$J$2:$J$653,'02d_AI_Accelerator_Power'!$B$2:$B$653,A153,'02d_AI_Accelerator_Power'!$C$2:$C$653,B153,'02d_AI_Accelerator_Power'!$D$2:$D$653,C153,'02d_AI_Accelerator_Power'!$F$2:$F$653,"TPU")/I153,0)</x:f>
        <x:v>0</x:v>
      </x:c>
      <x:c r="L153" s="6" t="n">
        <x:f>IF(I153&gt;0,SUMIFS('02d_AI_Accelerator_Power'!$J$2:$J$653,'02d_AI_Accelerator_Power'!$B$2:$B$653,A153,'02d_AI_Accelerator_Power'!$C$2:$C$653,B153,'02d_AI_Accelerator_Power'!$D$2:$D$653,C153,'02d_AI_Accelerator_Power'!$F$2:$F$653,"Trainium")/I153,0)</x:f>
        <x:v>0</x:v>
      </x:c>
      <x:c r="M153" s="6" t="n">
        <x:f>IF(I153&gt;0,SUMIFS('02d_AI_Accelerator_Power'!$J$2:$J$653,'02d_AI_Accelerator_Power'!$B$2:$B$653,A153,'02d_AI_Accelerator_Power'!$C$2:$C$653,B153,'02d_AI_Accelerator_Power'!$D$2:$D$653,C153,'02d_AI_Accelerator_Power'!$F$2:$F$653,"Maia")/I153,0)</x:f>
        <x:v>0</x:v>
      </x:c>
      <x:c r="N153" s="6" t="n">
        <x:f>IF(I153&gt;0,SUMIFS('02d_AI_Accelerator_Power'!$J$2:$J$653,'02d_AI_Accelerator_Power'!$B$2:$B$653,A153,'02d_AI_Accelerator_Power'!$C$2:$C$653,B153,'02d_AI_Accelerator_Power'!$D$2:$D$653,C153,'02d_AI_Accelerator_Power'!$F$2:$F$653,"MTIA")/I153,0)</x:f>
        <x:v>0</x:v>
      </x:c>
      <x:c r="O153" s="6" t="n">
        <x:f>IF(I153&gt;0,SUMIFS('02d_AI_Accelerator_Power'!$J$2:$J$653,'02d_AI_Accelerator_Power'!$B$2:$B$653,A153,'02d_AI_Accelerator_Power'!$C$2:$C$653,B153,'02d_AI_Accelerator_Power'!$D$2:$D$653,C153,'02d_AI_Accelerator_Power'!$F$2:$F$653,"Other / unknown accelerator")/I153,0)</x:f>
        <x:v>0</x:v>
      </x:c>
      <x:c r="P15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53" s="3" t="inlineStr">
        <x:is>
          <x:t xml:space="preserve">csp_contract_share_x_csp_accelerator_mix</x:t>
        </x:is>
      </x:c>
      <x:c r="R153" s="3" t="inlineStr">
        <x:is>
          <x:t xml:space="preserve">Edit 02a CSP contract allocation, 02b CSP accelerator mix, or 02x accelerator catalog; 03_Calculation reads D:G from this sheet.</x:t>
        </x:is>
      </x:c>
    </x:row>
    <x:row r="154">
      <x:c r="A154" s="3" t="inlineStr">
        <x:is>
          <x:t xml:space="preserve">Grid-Constrained / Efficiency-Upside</x:t>
        </x:is>
      </x:c>
      <x:c r="B154" s="3" t="inlineStr">
        <x:is>
          <x:t xml:space="preserve">xAI</x:t>
        </x:is>
      </x:c>
      <x:c r="C154" s="3" t="n">
        <x:v>2028</x:v>
      </x:c>
      <x:c r="D154" s="6" t="n">
        <x:f>IF(I154&gt;0,SUMIFS('02d_AI_Accelerator_Power'!$J$2:$J$653,'02d_AI_Accelerator_Power'!$B$2:$B$653,A154,'02d_AI_Accelerator_Power'!$C$2:$C$653,B154,'02d_AI_Accelerator_Power'!$D$2:$D$653,C154,'02d_AI_Accelerator_Power'!$G$2:$G$653,"h200_reference")/I154,0.294118)</x:f>
        <x:v>0.29411765</x:v>
      </x:c>
      <x:c r="E154" s="6" t="n">
        <x:f>IF(I154&gt;0,SUMIFS('02d_AI_Accelerator_Power'!$J$2:$J$653,'02d_AI_Accelerator_Power'!$B$2:$B$653,A154,'02d_AI_Accelerator_Power'!$C$2:$C$653,B154,'02d_AI_Accelerator_Power'!$D$2:$D$653,C154,'02d_AI_Accelerator_Power'!$G$2:$G$653,"b200_reference")/I154,0.705882)</x:f>
        <x:v>0.70588235</x:v>
      </x:c>
      <x:c r="F154" s="6" t="n">
        <x:f>IF(I154&gt;0,SUMIFS('02d_AI_Accelerator_Power'!$J$2:$J$653,'02d_AI_Accelerator_Power'!$B$2:$B$653,A154,'02d_AI_Accelerator_Power'!$C$2:$C$653,B154,'02d_AI_Accelerator_Power'!$D$2:$D$653,C154,'02d_AI_Accelerator_Power'!$G$2:$G$653,"gb200_reference")/I154,0.0)</x:f>
        <x:v>0</x:v>
      </x:c>
      <x:c r="G154" s="6" t="n">
        <x:f>IF(I154&gt;0,SUMIFS('02d_AI_Accelerator_Power'!$J$2:$J$653,'02d_AI_Accelerator_Power'!$B$2:$B$653,A154,'02d_AI_Accelerator_Power'!$C$2:$C$653,B154,'02d_AI_Accelerator_Power'!$D$2:$D$653,C154,'02d_AI_Accelerator_Power'!$G$2:$G$653,"purpose_or_unbenchmarked")/I154,0.0)</x:f>
        <x:v>0</x:v>
      </x:c>
      <x:c r="H154" s="6" t="n">
        <x:f>SUM(D154:G154)</x:f>
        <x:v>1</x:v>
      </x:c>
      <x:c r="I154" s="28" t="n">
        <x:f>SUMIFS('02d_AI_Accelerator_Power'!$J$2:$J$653,'02d_AI_Accelerator_Power'!$B$2:$B$653,A154,'02d_AI_Accelerator_Power'!$C$2:$C$653,B154,'02d_AI_Accelerator_Power'!$D$2:$D$653,C154)</x:f>
        <x:v>480.52868852459005</x:v>
      </x:c>
      <x:c r="J154" s="6" t="n">
        <x:f>IF(I154&gt;0,SUMIFS('02d_AI_Accelerator_Power'!$J$2:$J$653,'02d_AI_Accelerator_Power'!$B$2:$B$653,A154,'02d_AI_Accelerator_Power'!$C$2:$C$653,B154,'02d_AI_Accelerator_Power'!$D$2:$D$653,C154,'02d_AI_Accelerator_Power'!$F$2:$F$653,"R200/R300 future")/I154,0)</x:f>
        <x:v>0</x:v>
      </x:c>
      <x:c r="K154" s="6" t="n">
        <x:f>IF(I154&gt;0,SUMIFS('02d_AI_Accelerator_Power'!$J$2:$J$653,'02d_AI_Accelerator_Power'!$B$2:$B$653,A154,'02d_AI_Accelerator_Power'!$C$2:$C$653,B154,'02d_AI_Accelerator_Power'!$D$2:$D$653,C154,'02d_AI_Accelerator_Power'!$F$2:$F$653,"TPU")/I154,0)</x:f>
        <x:v>0</x:v>
      </x:c>
      <x:c r="L154" s="6" t="n">
        <x:f>IF(I154&gt;0,SUMIFS('02d_AI_Accelerator_Power'!$J$2:$J$653,'02d_AI_Accelerator_Power'!$B$2:$B$653,A154,'02d_AI_Accelerator_Power'!$C$2:$C$653,B154,'02d_AI_Accelerator_Power'!$D$2:$D$653,C154,'02d_AI_Accelerator_Power'!$F$2:$F$653,"Trainium")/I154,0)</x:f>
        <x:v>0</x:v>
      </x:c>
      <x:c r="M154" s="6" t="n">
        <x:f>IF(I154&gt;0,SUMIFS('02d_AI_Accelerator_Power'!$J$2:$J$653,'02d_AI_Accelerator_Power'!$B$2:$B$653,A154,'02d_AI_Accelerator_Power'!$C$2:$C$653,B154,'02d_AI_Accelerator_Power'!$D$2:$D$653,C154,'02d_AI_Accelerator_Power'!$F$2:$F$653,"Maia")/I154,0)</x:f>
        <x:v>0</x:v>
      </x:c>
      <x:c r="N154" s="6" t="n">
        <x:f>IF(I154&gt;0,SUMIFS('02d_AI_Accelerator_Power'!$J$2:$J$653,'02d_AI_Accelerator_Power'!$B$2:$B$653,A154,'02d_AI_Accelerator_Power'!$C$2:$C$653,B154,'02d_AI_Accelerator_Power'!$D$2:$D$653,C154,'02d_AI_Accelerator_Power'!$F$2:$F$653,"MTIA")/I154,0)</x:f>
        <x:v>0</x:v>
      </x:c>
      <x:c r="O154" s="6" t="n">
        <x:f>IF(I154&gt;0,SUMIFS('02d_AI_Accelerator_Power'!$J$2:$J$653,'02d_AI_Accelerator_Power'!$B$2:$B$653,A154,'02d_AI_Accelerator_Power'!$C$2:$C$653,B154,'02d_AI_Accelerator_Power'!$D$2:$D$653,C154,'02d_AI_Accelerator_Power'!$F$2:$F$653,"Other / unknown accelerator")/I154,0)</x:f>
        <x:v>0</x:v>
      </x:c>
      <x:c r="P15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54" s="3" t="inlineStr">
        <x:is>
          <x:t xml:space="preserve">csp_contract_share_x_csp_accelerator_mix</x:t>
        </x:is>
      </x:c>
      <x:c r="R154" s="3" t="inlineStr">
        <x:is>
          <x:t xml:space="preserve">Edit 02a CSP contract allocation, 02b CSP accelerator mix, or 02x accelerator catalog; 03_Calculation reads D:G from this sheet.</x:t>
        </x:is>
      </x:c>
    </x:row>
    <x:row r="155">
      <x:c r="A155" s="3" t="inlineStr">
        <x:is>
          <x:t xml:space="preserve">Grid-Constrained / Efficiency-Upside</x:t>
        </x:is>
      </x:c>
      <x:c r="B155" s="3" t="inlineStr">
        <x:is>
          <x:t xml:space="preserve">xAI</x:t>
        </x:is>
      </x:c>
      <x:c r="C155" s="3" t="n">
        <x:v>2029</x:v>
      </x:c>
      <x:c r="D155" s="6" t="n">
        <x:f>IF(I155&gt;0,SUMIFS('02d_AI_Accelerator_Power'!$J$2:$J$653,'02d_AI_Accelerator_Power'!$B$2:$B$653,A155,'02d_AI_Accelerator_Power'!$C$2:$C$653,B155,'02d_AI_Accelerator_Power'!$D$2:$D$653,C155,'02d_AI_Accelerator_Power'!$G$2:$G$653,"h200_reference")/I155,0.294118)</x:f>
        <x:v>0.29411765</x:v>
      </x:c>
      <x:c r="E155" s="6" t="n">
        <x:f>IF(I155&gt;0,SUMIFS('02d_AI_Accelerator_Power'!$J$2:$J$653,'02d_AI_Accelerator_Power'!$B$2:$B$653,A155,'02d_AI_Accelerator_Power'!$C$2:$C$653,B155,'02d_AI_Accelerator_Power'!$D$2:$D$653,C155,'02d_AI_Accelerator_Power'!$G$2:$G$653,"b200_reference")/I155,0.705882)</x:f>
        <x:v>0.70588235</x:v>
      </x:c>
      <x:c r="F155" s="6" t="n">
        <x:f>IF(I155&gt;0,SUMIFS('02d_AI_Accelerator_Power'!$J$2:$J$653,'02d_AI_Accelerator_Power'!$B$2:$B$653,A155,'02d_AI_Accelerator_Power'!$C$2:$C$653,B155,'02d_AI_Accelerator_Power'!$D$2:$D$653,C155,'02d_AI_Accelerator_Power'!$G$2:$G$653,"gb200_reference")/I155,0.0)</x:f>
        <x:v>0</x:v>
      </x:c>
      <x:c r="G155" s="6" t="n">
        <x:f>IF(I155&gt;0,SUMIFS('02d_AI_Accelerator_Power'!$J$2:$J$653,'02d_AI_Accelerator_Power'!$B$2:$B$653,A155,'02d_AI_Accelerator_Power'!$C$2:$C$653,B155,'02d_AI_Accelerator_Power'!$D$2:$D$653,C155,'02d_AI_Accelerator_Power'!$G$2:$G$653,"purpose_or_unbenchmarked")/I155,0.0)</x:f>
        <x:v>0</x:v>
      </x:c>
      <x:c r="H155" s="6" t="n">
        <x:f>SUM(D155:G155)</x:f>
        <x:v>1</x:v>
      </x:c>
      <x:c r="I155" s="28" t="n">
        <x:f>SUMIFS('02d_AI_Accelerator_Power'!$J$2:$J$653,'02d_AI_Accelerator_Power'!$B$2:$B$653,A155,'02d_AI_Accelerator_Power'!$C$2:$C$653,B155,'02d_AI_Accelerator_Power'!$D$2:$D$653,C155)</x:f>
        <x:v>698.5495081967215</x:v>
      </x:c>
      <x:c r="J155" s="6" t="n">
        <x:f>IF(I155&gt;0,SUMIFS('02d_AI_Accelerator_Power'!$J$2:$J$653,'02d_AI_Accelerator_Power'!$B$2:$B$653,A155,'02d_AI_Accelerator_Power'!$C$2:$C$653,B155,'02d_AI_Accelerator_Power'!$D$2:$D$653,C155,'02d_AI_Accelerator_Power'!$F$2:$F$653,"R200/R300 future")/I155,0)</x:f>
        <x:v>0</x:v>
      </x:c>
      <x:c r="K155" s="6" t="n">
        <x:f>IF(I155&gt;0,SUMIFS('02d_AI_Accelerator_Power'!$J$2:$J$653,'02d_AI_Accelerator_Power'!$B$2:$B$653,A155,'02d_AI_Accelerator_Power'!$C$2:$C$653,B155,'02d_AI_Accelerator_Power'!$D$2:$D$653,C155,'02d_AI_Accelerator_Power'!$F$2:$F$653,"TPU")/I155,0)</x:f>
        <x:v>0</x:v>
      </x:c>
      <x:c r="L155" s="6" t="n">
        <x:f>IF(I155&gt;0,SUMIFS('02d_AI_Accelerator_Power'!$J$2:$J$653,'02d_AI_Accelerator_Power'!$B$2:$B$653,A155,'02d_AI_Accelerator_Power'!$C$2:$C$653,B155,'02d_AI_Accelerator_Power'!$D$2:$D$653,C155,'02d_AI_Accelerator_Power'!$F$2:$F$653,"Trainium")/I155,0)</x:f>
        <x:v>0</x:v>
      </x:c>
      <x:c r="M155" s="6" t="n">
        <x:f>IF(I155&gt;0,SUMIFS('02d_AI_Accelerator_Power'!$J$2:$J$653,'02d_AI_Accelerator_Power'!$B$2:$B$653,A155,'02d_AI_Accelerator_Power'!$C$2:$C$653,B155,'02d_AI_Accelerator_Power'!$D$2:$D$653,C155,'02d_AI_Accelerator_Power'!$F$2:$F$653,"Maia")/I155,0)</x:f>
        <x:v>0</x:v>
      </x:c>
      <x:c r="N155" s="6" t="n">
        <x:f>IF(I155&gt;0,SUMIFS('02d_AI_Accelerator_Power'!$J$2:$J$653,'02d_AI_Accelerator_Power'!$B$2:$B$653,A155,'02d_AI_Accelerator_Power'!$C$2:$C$653,B155,'02d_AI_Accelerator_Power'!$D$2:$D$653,C155,'02d_AI_Accelerator_Power'!$F$2:$F$653,"MTIA")/I155,0)</x:f>
        <x:v>0</x:v>
      </x:c>
      <x:c r="O155" s="6" t="n">
        <x:f>IF(I155&gt;0,SUMIFS('02d_AI_Accelerator_Power'!$J$2:$J$653,'02d_AI_Accelerator_Power'!$B$2:$B$653,A155,'02d_AI_Accelerator_Power'!$C$2:$C$653,B155,'02d_AI_Accelerator_Power'!$D$2:$D$653,C155,'02d_AI_Accelerator_Power'!$F$2:$F$653,"Other / unknown accelerator")/I155,0)</x:f>
        <x:v>0</x:v>
      </x:c>
      <x:c r="P15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55" s="3" t="inlineStr">
        <x:is>
          <x:t xml:space="preserve">csp_contract_share_x_csp_accelerator_mix</x:t>
        </x:is>
      </x:c>
      <x:c r="R155" s="3" t="inlineStr">
        <x:is>
          <x:t xml:space="preserve">Edit 02a CSP contract allocation, 02b CSP accelerator mix, or 02x accelerator catalog; 03_Calculation reads D:G from this sheet.</x:t>
        </x:is>
      </x:c>
    </x:row>
    <x:row r="156">
      <x:c r="A156" s="3" t="inlineStr">
        <x:is>
          <x:t xml:space="preserve">Grid-Constrained / Efficiency-Upside</x:t>
        </x:is>
      </x:c>
      <x:c r="B156" s="3" t="inlineStr">
        <x:is>
          <x:t xml:space="preserve">xAI</x:t>
        </x:is>
      </x:c>
      <x:c r="C156" s="3" t="n">
        <x:v>2030</x:v>
      </x:c>
      <x:c r="D156" s="6" t="n">
        <x:f>IF(I156&gt;0,SUMIFS('02d_AI_Accelerator_Power'!$J$2:$J$653,'02d_AI_Accelerator_Power'!$B$2:$B$653,A156,'02d_AI_Accelerator_Power'!$C$2:$C$653,B156,'02d_AI_Accelerator_Power'!$D$2:$D$653,C156,'02d_AI_Accelerator_Power'!$G$2:$G$653,"h200_reference")/I156,0.294118)</x:f>
        <x:v>0.29411765</x:v>
      </x:c>
      <x:c r="E156" s="6" t="n">
        <x:f>IF(I156&gt;0,SUMIFS('02d_AI_Accelerator_Power'!$J$2:$J$653,'02d_AI_Accelerator_Power'!$B$2:$B$653,A156,'02d_AI_Accelerator_Power'!$C$2:$C$653,B156,'02d_AI_Accelerator_Power'!$D$2:$D$653,C156,'02d_AI_Accelerator_Power'!$G$2:$G$653,"b200_reference")/I156,0.705882)</x:f>
        <x:v>0.70588235</x:v>
      </x:c>
      <x:c r="F156" s="6" t="n">
        <x:f>IF(I156&gt;0,SUMIFS('02d_AI_Accelerator_Power'!$J$2:$J$653,'02d_AI_Accelerator_Power'!$B$2:$B$653,A156,'02d_AI_Accelerator_Power'!$C$2:$C$653,B156,'02d_AI_Accelerator_Power'!$D$2:$D$653,C156,'02d_AI_Accelerator_Power'!$G$2:$G$653,"gb200_reference")/I156,0.0)</x:f>
        <x:v>0</x:v>
      </x:c>
      <x:c r="G156" s="6" t="n">
        <x:f>IF(I156&gt;0,SUMIFS('02d_AI_Accelerator_Power'!$J$2:$J$653,'02d_AI_Accelerator_Power'!$B$2:$B$653,A156,'02d_AI_Accelerator_Power'!$C$2:$C$653,B156,'02d_AI_Accelerator_Power'!$D$2:$D$653,C156,'02d_AI_Accelerator_Power'!$G$2:$G$653,"purpose_or_unbenchmarked")/I156,0.0)</x:f>
        <x:v>0</x:v>
      </x:c>
      <x:c r="H156" s="6" t="n">
        <x:f>SUM(D156:G156)</x:f>
        <x:v>1</x:v>
      </x:c>
      <x:c r="I156" s="28" t="n">
        <x:f>SUMIFS('02d_AI_Accelerator_Power'!$J$2:$J$653,'02d_AI_Accelerator_Power'!$B$2:$B$653,A156,'02d_AI_Accelerator_Power'!$C$2:$C$653,B156,'02d_AI_Accelerator_Power'!$D$2:$D$653,C156)</x:f>
        <x:v>928.0327868852459</x:v>
      </x:c>
      <x:c r="J156" s="6" t="n">
        <x:f>IF(I156&gt;0,SUMIFS('02d_AI_Accelerator_Power'!$J$2:$J$653,'02d_AI_Accelerator_Power'!$B$2:$B$653,A156,'02d_AI_Accelerator_Power'!$C$2:$C$653,B156,'02d_AI_Accelerator_Power'!$D$2:$D$653,C156,'02d_AI_Accelerator_Power'!$F$2:$F$653,"R200/R300 future")/I156,0)</x:f>
        <x:v>0</x:v>
      </x:c>
      <x:c r="K156" s="6" t="n">
        <x:f>IF(I156&gt;0,SUMIFS('02d_AI_Accelerator_Power'!$J$2:$J$653,'02d_AI_Accelerator_Power'!$B$2:$B$653,A156,'02d_AI_Accelerator_Power'!$C$2:$C$653,B156,'02d_AI_Accelerator_Power'!$D$2:$D$653,C156,'02d_AI_Accelerator_Power'!$F$2:$F$653,"TPU")/I156,0)</x:f>
        <x:v>0</x:v>
      </x:c>
      <x:c r="L156" s="6" t="n">
        <x:f>IF(I156&gt;0,SUMIFS('02d_AI_Accelerator_Power'!$J$2:$J$653,'02d_AI_Accelerator_Power'!$B$2:$B$653,A156,'02d_AI_Accelerator_Power'!$C$2:$C$653,B156,'02d_AI_Accelerator_Power'!$D$2:$D$653,C156,'02d_AI_Accelerator_Power'!$F$2:$F$653,"Trainium")/I156,0)</x:f>
        <x:v>0</x:v>
      </x:c>
      <x:c r="M156" s="6" t="n">
        <x:f>IF(I156&gt;0,SUMIFS('02d_AI_Accelerator_Power'!$J$2:$J$653,'02d_AI_Accelerator_Power'!$B$2:$B$653,A156,'02d_AI_Accelerator_Power'!$C$2:$C$653,B156,'02d_AI_Accelerator_Power'!$D$2:$D$653,C156,'02d_AI_Accelerator_Power'!$F$2:$F$653,"Maia")/I156,0)</x:f>
        <x:v>0</x:v>
      </x:c>
      <x:c r="N156" s="6" t="n">
        <x:f>IF(I156&gt;0,SUMIFS('02d_AI_Accelerator_Power'!$J$2:$J$653,'02d_AI_Accelerator_Power'!$B$2:$B$653,A156,'02d_AI_Accelerator_Power'!$C$2:$C$653,B156,'02d_AI_Accelerator_Power'!$D$2:$D$653,C156,'02d_AI_Accelerator_Power'!$F$2:$F$653,"MTIA")/I156,0)</x:f>
        <x:v>0</x:v>
      </x:c>
      <x:c r="O156" s="6" t="n">
        <x:f>IF(I156&gt;0,SUMIFS('02d_AI_Accelerator_Power'!$J$2:$J$653,'02d_AI_Accelerator_Power'!$B$2:$B$653,A156,'02d_AI_Accelerator_Power'!$C$2:$C$653,B156,'02d_AI_Accelerator_Power'!$D$2:$D$653,C156,'02d_AI_Accelerator_Power'!$F$2:$F$653,"Other / unknown accelerator")/I156,0)</x:f>
        <x:v>0</x:v>
      </x:c>
      <x:c r="P15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56" s="3" t="inlineStr">
        <x:is>
          <x:t xml:space="preserve">csp_contract_share_x_csp_accelerator_mix</x:t>
        </x:is>
      </x:c>
      <x:c r="R156" s="3" t="inlineStr">
        <x:is>
          <x:t xml:space="preserve">Edit 02a CSP contract allocation, 02b CSP accelerator mix, or 02x accelerator catalog; 03_Calculation reads D:G from this sheet.</x:t>
        </x:is>
      </x:c>
    </x:row>
    <x:row r="157">
      <x:c r="A157" s="3" t="inlineStr">
        <x:is>
          <x:t xml:space="preserve">Grid-Constrained / Efficiency-Upside</x:t>
        </x:is>
      </x:c>
      <x:c r="B157" s="3" t="inlineStr">
        <x:is>
          <x:t xml:space="preserve">OpenAI</x:t>
        </x:is>
      </x:c>
      <x:c r="C157" s="3" t="n">
        <x:v>2026</x:v>
      </x:c>
      <x:c r="D157" s="6" t="n">
        <x:f>IF(I157&gt;0,SUMIFS('02d_AI_Accelerator_Power'!$J$2:$J$653,'02d_AI_Accelerator_Power'!$B$2:$B$653,A157,'02d_AI_Accelerator_Power'!$C$2:$C$653,B157,'02d_AI_Accelerator_Power'!$D$2:$D$653,C157,'02d_AI_Accelerator_Power'!$G$2:$G$653,"h200_reference")/I157,0.09216)</x:f>
        <x:v>0.09215960736722276</x:v>
      </x:c>
      <x:c r="E157" s="6" t="n">
        <x:f>IF(I157&gt;0,SUMIFS('02d_AI_Accelerator_Power'!$J$2:$J$653,'02d_AI_Accelerator_Power'!$B$2:$B$653,A157,'02d_AI_Accelerator_Power'!$C$2:$C$653,B157,'02d_AI_Accelerator_Power'!$D$2:$D$653,C157,'02d_AI_Accelerator_Power'!$G$2:$G$653,"b200_reference")/I157,0.90784)</x:f>
        <x:v>0.9078403926327774</x:v>
      </x:c>
      <x:c r="F157" s="6" t="n">
        <x:f>IF(I157&gt;0,SUMIFS('02d_AI_Accelerator_Power'!$J$2:$J$653,'02d_AI_Accelerator_Power'!$B$2:$B$653,A157,'02d_AI_Accelerator_Power'!$C$2:$C$653,B157,'02d_AI_Accelerator_Power'!$D$2:$D$653,C157,'02d_AI_Accelerator_Power'!$G$2:$G$653,"gb200_reference")/I157,0.0)</x:f>
        <x:v>0</x:v>
      </x:c>
      <x:c r="G157" s="6" t="n">
        <x:f>IF(I157&gt;0,SUMIFS('02d_AI_Accelerator_Power'!$J$2:$J$653,'02d_AI_Accelerator_Power'!$B$2:$B$653,A157,'02d_AI_Accelerator_Power'!$C$2:$C$653,B157,'02d_AI_Accelerator_Power'!$D$2:$D$653,C157,'02d_AI_Accelerator_Power'!$G$2:$G$653,"purpose_or_unbenchmarked")/I157,0.0)</x:f>
        <x:v>0</x:v>
      </x:c>
      <x:c r="H157" s="6" t="n">
        <x:f>SUM(D157:G157)</x:f>
        <x:v>1.0000000000000002</x:v>
      </x:c>
      <x:c r="I157" s="28" t="n">
        <x:f>SUMIFS('02d_AI_Accelerator_Power'!$J$2:$J$653,'02d_AI_Accelerator_Power'!$B$2:$B$653,A157,'02d_AI_Accelerator_Power'!$C$2:$C$653,B157,'02d_AI_Accelerator_Power'!$D$2:$D$653,C157)</x:f>
        <x:v>542.08</x:v>
      </x:c>
      <x:c r="J157" s="6" t="n">
        <x:f>IF(I157&gt;0,SUMIFS('02d_AI_Accelerator_Power'!$J$2:$J$653,'02d_AI_Accelerator_Power'!$B$2:$B$653,A157,'02d_AI_Accelerator_Power'!$C$2:$C$653,B157,'02d_AI_Accelerator_Power'!$D$2:$D$653,C157,'02d_AI_Accelerator_Power'!$F$2:$F$653,"R200/R300 future")/I157,0)</x:f>
        <x:v>0</x:v>
      </x:c>
      <x:c r="K157" s="6" t="n">
        <x:f>IF(I157&gt;0,SUMIFS('02d_AI_Accelerator_Power'!$J$2:$J$653,'02d_AI_Accelerator_Power'!$B$2:$B$653,A157,'02d_AI_Accelerator_Power'!$C$2:$C$653,B157,'02d_AI_Accelerator_Power'!$D$2:$D$653,C157,'02d_AI_Accelerator_Power'!$F$2:$F$653,"TPU")/I157,0)</x:f>
        <x:v>0</x:v>
      </x:c>
      <x:c r="L157" s="6" t="n">
        <x:f>IF(I157&gt;0,SUMIFS('02d_AI_Accelerator_Power'!$J$2:$J$653,'02d_AI_Accelerator_Power'!$B$2:$B$653,A157,'02d_AI_Accelerator_Power'!$C$2:$C$653,B157,'02d_AI_Accelerator_Power'!$D$2:$D$653,C157,'02d_AI_Accelerator_Power'!$F$2:$F$653,"Trainium")/I157,0)</x:f>
        <x:v>0</x:v>
      </x:c>
      <x:c r="M157" s="6" t="n">
        <x:f>IF(I157&gt;0,SUMIFS('02d_AI_Accelerator_Power'!$J$2:$J$653,'02d_AI_Accelerator_Power'!$B$2:$B$653,A157,'02d_AI_Accelerator_Power'!$C$2:$C$653,B157,'02d_AI_Accelerator_Power'!$D$2:$D$653,C157,'02d_AI_Accelerator_Power'!$F$2:$F$653,"Maia")/I157,0)</x:f>
        <x:v>0</x:v>
      </x:c>
      <x:c r="N157" s="6" t="n">
        <x:f>IF(I157&gt;0,SUMIFS('02d_AI_Accelerator_Power'!$J$2:$J$653,'02d_AI_Accelerator_Power'!$B$2:$B$653,A157,'02d_AI_Accelerator_Power'!$C$2:$C$653,B157,'02d_AI_Accelerator_Power'!$D$2:$D$653,C157,'02d_AI_Accelerator_Power'!$F$2:$F$653,"MTIA")/I157,0)</x:f>
        <x:v>0</x:v>
      </x:c>
      <x:c r="O157" s="6" t="n">
        <x:f>IF(I157&gt;0,SUMIFS('02d_AI_Accelerator_Power'!$J$2:$J$653,'02d_AI_Accelerator_Power'!$B$2:$B$653,A157,'02d_AI_Accelerator_Power'!$C$2:$C$653,B157,'02d_AI_Accelerator_Power'!$D$2:$D$653,C157,'02d_AI_Accelerator_Power'!$F$2:$F$653,"Other / unknown accelerator")/I157,0)</x:f>
        <x:v>0</x:v>
      </x:c>
      <x:c r="P15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57" s="3" t="inlineStr">
        <x:is>
          <x:t xml:space="preserve">csp_contract_share_x_csp_accelerator_mix</x:t>
        </x:is>
      </x:c>
      <x:c r="R157" s="3" t="inlineStr">
        <x:is>
          <x:t xml:space="preserve">Edit 02a CSP contract allocation, 02b CSP accelerator mix, or 02x accelerator catalog; 03_Calculation reads D:G from this sheet.</x:t>
        </x:is>
      </x:c>
    </x:row>
    <x:row r="158">
      <x:c r="A158" s="3" t="inlineStr">
        <x:is>
          <x:t xml:space="preserve">Grid-Constrained / Efficiency-Upside</x:t>
        </x:is>
      </x:c>
      <x:c r="B158" s="3" t="inlineStr">
        <x:is>
          <x:t xml:space="preserve">OpenAI</x:t>
        </x:is>
      </x:c>
      <x:c r="C158" s="3" t="n">
        <x:v>2027</x:v>
      </x:c>
      <x:c r="D158" s="6" t="n">
        <x:f>IF(I158&gt;0,SUMIFS('02d_AI_Accelerator_Power'!$J$2:$J$653,'02d_AI_Accelerator_Power'!$B$2:$B$653,A158,'02d_AI_Accelerator_Power'!$C$2:$C$653,B158,'02d_AI_Accelerator_Power'!$D$2:$D$653,C158,'02d_AI_Accelerator_Power'!$G$2:$G$653,"h200_reference")/I158,0.069876)</x:f>
        <x:v>0.06987618769471073</x:v>
      </x:c>
      <x:c r="E158" s="6" t="n">
        <x:f>IF(I158&gt;0,SUMIFS('02d_AI_Accelerator_Power'!$J$2:$J$653,'02d_AI_Accelerator_Power'!$B$2:$B$653,A158,'02d_AI_Accelerator_Power'!$C$2:$C$653,B158,'02d_AI_Accelerator_Power'!$D$2:$D$653,C158,'02d_AI_Accelerator_Power'!$G$2:$G$653,"b200_reference")/I158,0.908191)</x:f>
        <x:v>0.9081914998885362</x:v>
      </x:c>
      <x:c r="F158" s="6" t="n">
        <x:f>IF(I158&gt;0,SUMIFS('02d_AI_Accelerator_Power'!$J$2:$J$653,'02d_AI_Accelerator_Power'!$B$2:$B$653,A158,'02d_AI_Accelerator_Power'!$C$2:$C$653,B158,'02d_AI_Accelerator_Power'!$D$2:$D$653,C158,'02d_AI_Accelerator_Power'!$G$2:$G$653,"gb200_reference")/I158,0.0)</x:f>
        <x:v>0</x:v>
      </x:c>
      <x:c r="G158" s="6" t="n">
        <x:f>IF(I158&gt;0,SUMIFS('02d_AI_Accelerator_Power'!$J$2:$J$653,'02d_AI_Accelerator_Power'!$B$2:$B$653,A158,'02d_AI_Accelerator_Power'!$C$2:$C$653,B158,'02d_AI_Accelerator_Power'!$D$2:$D$653,C158,'02d_AI_Accelerator_Power'!$G$2:$G$653,"purpose_or_unbenchmarked")/I158,0.021932)</x:f>
        <x:v>0.02193231241675313</x:v>
      </x:c>
      <x:c r="H158" s="6" t="n">
        <x:f>SUM(D158:G158)</x:f>
        <x:v>1</x:v>
      </x:c>
      <x:c r="I158" s="28" t="n">
        <x:f>SUMIFS('02d_AI_Accelerator_Power'!$J$2:$J$653,'02d_AI_Accelerator_Power'!$B$2:$B$653,A158,'02d_AI_Accelerator_Power'!$C$2:$C$653,B158,'02d_AI_Accelerator_Power'!$D$2:$D$653,C158)</x:f>
        <x:v>1281.0489963975</x:v>
      </x:c>
      <x:c r="J158" s="6" t="n">
        <x:f>IF(I158&gt;0,SUMIFS('02d_AI_Accelerator_Power'!$J$2:$J$653,'02d_AI_Accelerator_Power'!$B$2:$B$653,A158,'02d_AI_Accelerator_Power'!$C$2:$C$653,B158,'02d_AI_Accelerator_Power'!$D$2:$D$653,C158,'02d_AI_Accelerator_Power'!$F$2:$F$653,"R200/R300 future")/I158,0)</x:f>
        <x:v>0.02193231241675313</x:v>
      </x:c>
      <x:c r="K158" s="6" t="n">
        <x:f>IF(I158&gt;0,SUMIFS('02d_AI_Accelerator_Power'!$J$2:$J$653,'02d_AI_Accelerator_Power'!$B$2:$B$653,A158,'02d_AI_Accelerator_Power'!$C$2:$C$653,B158,'02d_AI_Accelerator_Power'!$D$2:$D$653,C158,'02d_AI_Accelerator_Power'!$F$2:$F$653,"TPU")/I158,0)</x:f>
        <x:v>0</x:v>
      </x:c>
      <x:c r="L158" s="6" t="n">
        <x:f>IF(I158&gt;0,SUMIFS('02d_AI_Accelerator_Power'!$J$2:$J$653,'02d_AI_Accelerator_Power'!$B$2:$B$653,A158,'02d_AI_Accelerator_Power'!$C$2:$C$653,B158,'02d_AI_Accelerator_Power'!$D$2:$D$653,C158,'02d_AI_Accelerator_Power'!$F$2:$F$653,"Trainium")/I158,0)</x:f>
        <x:v>0</x:v>
      </x:c>
      <x:c r="M158" s="6" t="n">
        <x:f>IF(I158&gt;0,SUMIFS('02d_AI_Accelerator_Power'!$J$2:$J$653,'02d_AI_Accelerator_Power'!$B$2:$B$653,A158,'02d_AI_Accelerator_Power'!$C$2:$C$653,B158,'02d_AI_Accelerator_Power'!$D$2:$D$653,C158,'02d_AI_Accelerator_Power'!$F$2:$F$653,"Maia")/I158,0)</x:f>
        <x:v>0</x:v>
      </x:c>
      <x:c r="N158" s="6" t="n">
        <x:f>IF(I158&gt;0,SUMIFS('02d_AI_Accelerator_Power'!$J$2:$J$653,'02d_AI_Accelerator_Power'!$B$2:$B$653,A158,'02d_AI_Accelerator_Power'!$C$2:$C$653,B158,'02d_AI_Accelerator_Power'!$D$2:$D$653,C158,'02d_AI_Accelerator_Power'!$F$2:$F$653,"MTIA")/I158,0)</x:f>
        <x:v>0</x:v>
      </x:c>
      <x:c r="O158" s="6" t="n">
        <x:f>IF(I158&gt;0,SUMIFS('02d_AI_Accelerator_Power'!$J$2:$J$653,'02d_AI_Accelerator_Power'!$B$2:$B$653,A158,'02d_AI_Accelerator_Power'!$C$2:$C$653,B158,'02d_AI_Accelerator_Power'!$D$2:$D$653,C158,'02d_AI_Accelerator_Power'!$F$2:$F$653,"Other / unknown accelerator")/I158,0)</x:f>
        <x:v>0</x:v>
      </x:c>
      <x:c r="P15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58" s="3" t="inlineStr">
        <x:is>
          <x:t xml:space="preserve">csp_contract_share_x_csp_accelerator_mix</x:t>
        </x:is>
      </x:c>
      <x:c r="R158" s="3" t="inlineStr">
        <x:is>
          <x:t xml:space="preserve">Edit 02a CSP contract allocation, 02b CSP accelerator mix, or 02x accelerator catalog; 03_Calculation reads D:G from this sheet.</x:t>
        </x:is>
      </x:c>
    </x:row>
    <x:row r="159">
      <x:c r="A159" s="3" t="inlineStr">
        <x:is>
          <x:t xml:space="preserve">Grid-Constrained / Efficiency-Upside</x:t>
        </x:is>
      </x:c>
      <x:c r="B159" s="3" t="inlineStr">
        <x:is>
          <x:t xml:space="preserve">OpenAI</x:t>
        </x:is>
      </x:c>
      <x:c r="C159" s="3" t="n">
        <x:v>2028</x:v>
      </x:c>
      <x:c r="D159" s="6" t="n">
        <x:f>IF(I159&gt;0,SUMIFS('02d_AI_Accelerator_Power'!$J$2:$J$653,'02d_AI_Accelerator_Power'!$B$2:$B$653,A159,'02d_AI_Accelerator_Power'!$C$2:$C$653,B159,'02d_AI_Accelerator_Power'!$D$2:$D$653,C159,'02d_AI_Accelerator_Power'!$G$2:$G$653,"h200_reference")/I159,0.055734)</x:f>
        <x:v>0.05573398435568176</x:v>
      </x:c>
      <x:c r="E159" s="6" t="n">
        <x:f>IF(I159&gt;0,SUMIFS('02d_AI_Accelerator_Power'!$J$2:$J$653,'02d_AI_Accelerator_Power'!$B$2:$B$653,A159,'02d_AI_Accelerator_Power'!$C$2:$C$653,B159,'02d_AI_Accelerator_Power'!$D$2:$D$653,C159,'02d_AI_Accelerator_Power'!$G$2:$G$653,"b200_reference")/I159,0.784048)</x:f>
        <x:v>0.7840480689131369</x:v>
      </x:c>
      <x:c r="F159" s="6" t="n">
        <x:f>IF(I159&gt;0,SUMIFS('02d_AI_Accelerator_Power'!$J$2:$J$653,'02d_AI_Accelerator_Power'!$B$2:$B$653,A159,'02d_AI_Accelerator_Power'!$C$2:$C$653,B159,'02d_AI_Accelerator_Power'!$D$2:$D$653,C159,'02d_AI_Accelerator_Power'!$G$2:$G$653,"gb200_reference")/I159,0.024576)</x:f>
        <x:v>0.024575825723752446</x:v>
      </x:c>
      <x:c r="G159" s="6" t="n">
        <x:f>IF(I159&gt;0,SUMIFS('02d_AI_Accelerator_Power'!$J$2:$J$653,'02d_AI_Accelerator_Power'!$B$2:$B$653,A159,'02d_AI_Accelerator_Power'!$C$2:$C$653,B159,'02d_AI_Accelerator_Power'!$D$2:$D$653,C159,'02d_AI_Accelerator_Power'!$G$2:$G$653,"purpose_or_unbenchmarked")/I159,0.135642)</x:f>
        <x:v>0.13564212100742898</x:v>
      </x:c>
      <x:c r="H159" s="6" t="n">
        <x:f>SUM(D159:G159)</x:f>
        <x:v>1.0000000000000002</x:v>
      </x:c>
      <x:c r="I159" s="28" t="n">
        <x:f>SUMIFS('02d_AI_Accelerator_Power'!$J$2:$J$653,'02d_AI_Accelerator_Power'!$B$2:$B$653,A159,'02d_AI_Accelerator_Power'!$C$2:$C$653,B159,'02d_AI_Accelerator_Power'!$D$2:$D$653,C159)</x:f>
        <x:v>2061.8399869833333</x:v>
      </x:c>
      <x:c r="J159" s="6" t="n">
        <x:f>IF(I159&gt;0,SUMIFS('02d_AI_Accelerator_Power'!$J$2:$J$653,'02d_AI_Accelerator_Power'!$B$2:$B$653,A159,'02d_AI_Accelerator_Power'!$C$2:$C$653,B159,'02d_AI_Accelerator_Power'!$D$2:$D$653,C159,'02d_AI_Accelerator_Power'!$F$2:$F$653,"R200/R300 future")/I159,0)</x:f>
        <x:v>0.13564212100742898</x:v>
      </x:c>
      <x:c r="K159" s="6" t="n">
        <x:f>IF(I159&gt;0,SUMIFS('02d_AI_Accelerator_Power'!$J$2:$J$653,'02d_AI_Accelerator_Power'!$B$2:$B$653,A159,'02d_AI_Accelerator_Power'!$C$2:$C$653,B159,'02d_AI_Accelerator_Power'!$D$2:$D$653,C159,'02d_AI_Accelerator_Power'!$F$2:$F$653,"TPU")/I159,0)</x:f>
        <x:v>0</x:v>
      </x:c>
      <x:c r="L159" s="6" t="n">
        <x:f>IF(I159&gt;0,SUMIFS('02d_AI_Accelerator_Power'!$J$2:$J$653,'02d_AI_Accelerator_Power'!$B$2:$B$653,A159,'02d_AI_Accelerator_Power'!$C$2:$C$653,B159,'02d_AI_Accelerator_Power'!$D$2:$D$653,C159,'02d_AI_Accelerator_Power'!$F$2:$F$653,"Trainium")/I159,0)</x:f>
        <x:v>0</x:v>
      </x:c>
      <x:c r="M159" s="6" t="n">
        <x:f>IF(I159&gt;0,SUMIFS('02d_AI_Accelerator_Power'!$J$2:$J$653,'02d_AI_Accelerator_Power'!$B$2:$B$653,A159,'02d_AI_Accelerator_Power'!$C$2:$C$653,B159,'02d_AI_Accelerator_Power'!$D$2:$D$653,C159,'02d_AI_Accelerator_Power'!$F$2:$F$653,"Maia")/I159,0)</x:f>
        <x:v>0</x:v>
      </x:c>
      <x:c r="N159" s="6" t="n">
        <x:f>IF(I159&gt;0,SUMIFS('02d_AI_Accelerator_Power'!$J$2:$J$653,'02d_AI_Accelerator_Power'!$B$2:$B$653,A159,'02d_AI_Accelerator_Power'!$C$2:$C$653,B159,'02d_AI_Accelerator_Power'!$D$2:$D$653,C159,'02d_AI_Accelerator_Power'!$F$2:$F$653,"MTIA")/I159,0)</x:f>
        <x:v>0</x:v>
      </x:c>
      <x:c r="O159" s="6" t="n">
        <x:f>IF(I159&gt;0,SUMIFS('02d_AI_Accelerator_Power'!$J$2:$J$653,'02d_AI_Accelerator_Power'!$B$2:$B$653,A159,'02d_AI_Accelerator_Power'!$C$2:$C$653,B159,'02d_AI_Accelerator_Power'!$D$2:$D$653,C159,'02d_AI_Accelerator_Power'!$F$2:$F$653,"Other / unknown accelerator")/I159,0)</x:f>
        <x:v>0</x:v>
      </x:c>
      <x:c r="P15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59" s="3" t="inlineStr">
        <x:is>
          <x:t xml:space="preserve">csp_contract_share_x_csp_accelerator_mix</x:t>
        </x:is>
      </x:c>
      <x:c r="R159" s="3" t="inlineStr">
        <x:is>
          <x:t xml:space="preserve">Edit 02a CSP contract allocation, 02b CSP accelerator mix, or 02x accelerator catalog; 03_Calculation reads D:G from this sheet.</x:t>
        </x:is>
      </x:c>
    </x:row>
    <x:row r="160">
      <x:c r="A160" s="3" t="inlineStr">
        <x:is>
          <x:t xml:space="preserve">Grid-Constrained / Efficiency-Upside</x:t>
        </x:is>
      </x:c>
      <x:c r="B160" s="3" t="inlineStr">
        <x:is>
          <x:t xml:space="preserve">OpenAI</x:t>
        </x:is>
      </x:c>
      <x:c r="C160" s="3" t="n">
        <x:v>2029</x:v>
      </x:c>
      <x:c r="D160" s="6" t="n">
        <x:f>IF(I160&gt;0,SUMIFS('02d_AI_Accelerator_Power'!$J$2:$J$653,'02d_AI_Accelerator_Power'!$B$2:$B$653,A160,'02d_AI_Accelerator_Power'!$C$2:$C$653,B160,'02d_AI_Accelerator_Power'!$D$2:$D$653,C160,'02d_AI_Accelerator_Power'!$G$2:$G$653,"h200_reference")/I160,0.045663)</x:f>
        <x:v>0.04566296939492763</x:v>
      </x:c>
      <x:c r="E160" s="6" t="n">
        <x:f>IF(I160&gt;0,SUMIFS('02d_AI_Accelerator_Power'!$J$2:$J$653,'02d_AI_Accelerator_Power'!$B$2:$B$653,A160,'02d_AI_Accelerator_Power'!$C$2:$C$653,B160,'02d_AI_Accelerator_Power'!$D$2:$D$653,C160,'02d_AI_Accelerator_Power'!$G$2:$G$653,"b200_reference")/I160,0.790096)</x:f>
        <x:v>0.7900961786722436</x:v>
      </x:c>
      <x:c r="F160" s="6" t="n">
        <x:f>IF(I160&gt;0,SUMIFS('02d_AI_Accelerator_Power'!$J$2:$J$653,'02d_AI_Accelerator_Power'!$B$2:$B$653,A160,'02d_AI_Accelerator_Power'!$C$2:$C$653,B160,'02d_AI_Accelerator_Power'!$D$2:$D$653,C160,'02d_AI_Accelerator_Power'!$G$2:$G$653,"gb200_reference")/I160,0.033546)</x:f>
        <x:v>0.03354593609065919</x:v>
      </x:c>
      <x:c r="G160" s="6" t="n">
        <x:f>IF(I160&gt;0,SUMIFS('02d_AI_Accelerator_Power'!$J$2:$J$653,'02d_AI_Accelerator_Power'!$B$2:$B$653,A160,'02d_AI_Accelerator_Power'!$C$2:$C$653,B160,'02d_AI_Accelerator_Power'!$D$2:$D$653,C160,'02d_AI_Accelerator_Power'!$G$2:$G$653,"purpose_or_unbenchmarked")/I160,0.130695)</x:f>
        <x:v>0.13069491584216955</x:v>
      </x:c>
      <x:c r="H160" s="6" t="n">
        <x:f>SUM(D160:G160)</x:f>
        <x:v>0.9999999999999999</x:v>
      </x:c>
      <x:c r="I160" s="28" t="n">
        <x:f>SUMIFS('02d_AI_Accelerator_Power'!$J$2:$J$653,'02d_AI_Accelerator_Power'!$B$2:$B$653,A160,'02d_AI_Accelerator_Power'!$C$2:$C$653,B160,'02d_AI_Accelerator_Power'!$D$2:$D$653,C160)</x:f>
        <x:v>2867.2710210375003</x:v>
      </x:c>
      <x:c r="J160" s="6" t="n">
        <x:f>IF(I160&gt;0,SUMIFS('02d_AI_Accelerator_Power'!$J$2:$J$653,'02d_AI_Accelerator_Power'!$B$2:$B$653,A160,'02d_AI_Accelerator_Power'!$C$2:$C$653,B160,'02d_AI_Accelerator_Power'!$D$2:$D$653,C160,'02d_AI_Accelerator_Power'!$F$2:$F$653,"R200/R300 future")/I160,0)</x:f>
        <x:v>0.13069491584216955</x:v>
      </x:c>
      <x:c r="K160" s="6" t="n">
        <x:f>IF(I160&gt;0,SUMIFS('02d_AI_Accelerator_Power'!$J$2:$J$653,'02d_AI_Accelerator_Power'!$B$2:$B$653,A160,'02d_AI_Accelerator_Power'!$C$2:$C$653,B160,'02d_AI_Accelerator_Power'!$D$2:$D$653,C160,'02d_AI_Accelerator_Power'!$F$2:$F$653,"TPU")/I160,0)</x:f>
        <x:v>0</x:v>
      </x:c>
      <x:c r="L160" s="6" t="n">
        <x:f>IF(I160&gt;0,SUMIFS('02d_AI_Accelerator_Power'!$J$2:$J$653,'02d_AI_Accelerator_Power'!$B$2:$B$653,A160,'02d_AI_Accelerator_Power'!$C$2:$C$653,B160,'02d_AI_Accelerator_Power'!$D$2:$D$653,C160,'02d_AI_Accelerator_Power'!$F$2:$F$653,"Trainium")/I160,0)</x:f>
        <x:v>0</x:v>
      </x:c>
      <x:c r="M160" s="6" t="n">
        <x:f>IF(I160&gt;0,SUMIFS('02d_AI_Accelerator_Power'!$J$2:$J$653,'02d_AI_Accelerator_Power'!$B$2:$B$653,A160,'02d_AI_Accelerator_Power'!$C$2:$C$653,B160,'02d_AI_Accelerator_Power'!$D$2:$D$653,C160,'02d_AI_Accelerator_Power'!$F$2:$F$653,"Maia")/I160,0)</x:f>
        <x:v>0</x:v>
      </x:c>
      <x:c r="N160" s="6" t="n">
        <x:f>IF(I160&gt;0,SUMIFS('02d_AI_Accelerator_Power'!$J$2:$J$653,'02d_AI_Accelerator_Power'!$B$2:$B$653,A160,'02d_AI_Accelerator_Power'!$C$2:$C$653,B160,'02d_AI_Accelerator_Power'!$D$2:$D$653,C160,'02d_AI_Accelerator_Power'!$F$2:$F$653,"MTIA")/I160,0)</x:f>
        <x:v>0</x:v>
      </x:c>
      <x:c r="O160" s="6" t="n">
        <x:f>IF(I160&gt;0,SUMIFS('02d_AI_Accelerator_Power'!$J$2:$J$653,'02d_AI_Accelerator_Power'!$B$2:$B$653,A160,'02d_AI_Accelerator_Power'!$C$2:$C$653,B160,'02d_AI_Accelerator_Power'!$D$2:$D$653,C160,'02d_AI_Accelerator_Power'!$F$2:$F$653,"Other / unknown accelerator")/I160,0)</x:f>
        <x:v>0</x:v>
      </x:c>
      <x:c r="P16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60" s="3" t="inlineStr">
        <x:is>
          <x:t xml:space="preserve">csp_contract_share_x_csp_accelerator_mix</x:t>
        </x:is>
      </x:c>
      <x:c r="R160" s="3" t="inlineStr">
        <x:is>
          <x:t xml:space="preserve">Edit 02a CSP contract allocation, 02b CSP accelerator mix, or 02x accelerator catalog; 03_Calculation reads D:G from this sheet.</x:t>
        </x:is>
      </x:c>
    </x:row>
    <x:row r="161">
      <x:c r="A161" s="3" t="inlineStr">
        <x:is>
          <x:t xml:space="preserve">Grid-Constrained / Efficiency-Upside</x:t>
        </x:is>
      </x:c>
      <x:c r="B161" s="3" t="inlineStr">
        <x:is>
          <x:t xml:space="preserve">OpenAI</x:t>
        </x:is>
      </x:c>
      <x:c r="C161" s="3" t="n">
        <x:v>2030</x:v>
      </x:c>
      <x:c r="D161" s="6" t="n">
        <x:f>IF(I161&gt;0,SUMIFS('02d_AI_Accelerator_Power'!$J$2:$J$653,'02d_AI_Accelerator_Power'!$B$2:$B$653,A161,'02d_AI_Accelerator_Power'!$C$2:$C$653,B161,'02d_AI_Accelerator_Power'!$D$2:$D$653,C161,'02d_AI_Accelerator_Power'!$G$2:$G$653,"h200_reference")/I161,0.036744)</x:f>
        <x:v>0.036743696975528845</x:v>
      </x:c>
      <x:c r="E161" s="6" t="n">
        <x:f>IF(I161&gt;0,SUMIFS('02d_AI_Accelerator_Power'!$J$2:$J$653,'02d_AI_Accelerator_Power'!$B$2:$B$653,A161,'02d_AI_Accelerator_Power'!$C$2:$C$653,B161,'02d_AI_Accelerator_Power'!$D$2:$D$653,C161,'02d_AI_Accelerator_Power'!$G$2:$G$653,"b200_reference")/I161,0.789149)</x:f>
        <x:v>0.7891489993002719</x:v>
      </x:c>
      <x:c r="F161" s="6" t="n">
        <x:f>IF(I161&gt;0,SUMIFS('02d_AI_Accelerator_Power'!$J$2:$J$653,'02d_AI_Accelerator_Power'!$B$2:$B$653,A161,'02d_AI_Accelerator_Power'!$C$2:$C$653,B161,'02d_AI_Accelerator_Power'!$D$2:$D$653,C161,'02d_AI_Accelerator_Power'!$G$2:$G$653,"gb200_reference")/I161,0.043412)</x:f>
        <x:v>0.04341238788202956</x:v>
      </x:c>
      <x:c r="G161" s="6" t="n">
        <x:f>IF(I161&gt;0,SUMIFS('02d_AI_Accelerator_Power'!$J$2:$J$653,'02d_AI_Accelerator_Power'!$B$2:$B$653,A161,'02d_AI_Accelerator_Power'!$C$2:$C$653,B161,'02d_AI_Accelerator_Power'!$D$2:$D$653,C161,'02d_AI_Accelerator_Power'!$G$2:$G$653,"purpose_or_unbenchmarked")/I161,0.130695)</x:f>
        <x:v>0.1306949158421696</x:v>
      </x:c>
      <x:c r="H161" s="6" t="n">
        <x:f>SUM(D161:G161)</x:f>
        <x:v>0.9999999999999999</x:v>
      </x:c>
      <x:c r="I161" s="28" t="n">
        <x:f>SUMIFS('02d_AI_Accelerator_Power'!$J$2:$J$653,'02d_AI_Accelerator_Power'!$B$2:$B$653,A161,'02d_AI_Accelerator_Power'!$C$2:$C$653,B161,'02d_AI_Accelerator_Power'!$D$2:$D$653,C161)</x:f>
        <x:v>3680.16</x:v>
      </x:c>
      <x:c r="J161" s="6" t="n">
        <x:f>IF(I161&gt;0,SUMIFS('02d_AI_Accelerator_Power'!$J$2:$J$653,'02d_AI_Accelerator_Power'!$B$2:$B$653,A161,'02d_AI_Accelerator_Power'!$C$2:$C$653,B161,'02d_AI_Accelerator_Power'!$D$2:$D$653,C161,'02d_AI_Accelerator_Power'!$F$2:$F$653,"R200/R300 future")/I161,0)</x:f>
        <x:v>0.1306949158421696</x:v>
      </x:c>
      <x:c r="K161" s="6" t="n">
        <x:f>IF(I161&gt;0,SUMIFS('02d_AI_Accelerator_Power'!$J$2:$J$653,'02d_AI_Accelerator_Power'!$B$2:$B$653,A161,'02d_AI_Accelerator_Power'!$C$2:$C$653,B161,'02d_AI_Accelerator_Power'!$D$2:$D$653,C161,'02d_AI_Accelerator_Power'!$F$2:$F$653,"TPU")/I161,0)</x:f>
        <x:v>0</x:v>
      </x:c>
      <x:c r="L161" s="6" t="n">
        <x:f>IF(I161&gt;0,SUMIFS('02d_AI_Accelerator_Power'!$J$2:$J$653,'02d_AI_Accelerator_Power'!$B$2:$B$653,A161,'02d_AI_Accelerator_Power'!$C$2:$C$653,B161,'02d_AI_Accelerator_Power'!$D$2:$D$653,C161,'02d_AI_Accelerator_Power'!$F$2:$F$653,"Trainium")/I161,0)</x:f>
        <x:v>0</x:v>
      </x:c>
      <x:c r="M161" s="6" t="n">
        <x:f>IF(I161&gt;0,SUMIFS('02d_AI_Accelerator_Power'!$J$2:$J$653,'02d_AI_Accelerator_Power'!$B$2:$B$653,A161,'02d_AI_Accelerator_Power'!$C$2:$C$653,B161,'02d_AI_Accelerator_Power'!$D$2:$D$653,C161,'02d_AI_Accelerator_Power'!$F$2:$F$653,"Maia")/I161,0)</x:f>
        <x:v>0</x:v>
      </x:c>
      <x:c r="N161" s="6" t="n">
        <x:f>IF(I161&gt;0,SUMIFS('02d_AI_Accelerator_Power'!$J$2:$J$653,'02d_AI_Accelerator_Power'!$B$2:$B$653,A161,'02d_AI_Accelerator_Power'!$C$2:$C$653,B161,'02d_AI_Accelerator_Power'!$D$2:$D$653,C161,'02d_AI_Accelerator_Power'!$F$2:$F$653,"MTIA")/I161,0)</x:f>
        <x:v>0</x:v>
      </x:c>
      <x:c r="O161" s="6" t="n">
        <x:f>IF(I161&gt;0,SUMIFS('02d_AI_Accelerator_Power'!$J$2:$J$653,'02d_AI_Accelerator_Power'!$B$2:$B$653,A161,'02d_AI_Accelerator_Power'!$C$2:$C$653,B161,'02d_AI_Accelerator_Power'!$D$2:$D$653,C161,'02d_AI_Accelerator_Power'!$F$2:$F$653,"Other / unknown accelerator")/I161,0)</x:f>
        <x:v>0</x:v>
      </x:c>
      <x:c r="P16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61" s="3" t="inlineStr">
        <x:is>
          <x:t xml:space="preserve">csp_contract_share_x_csp_accelerator_mix</x:t>
        </x:is>
      </x:c>
      <x:c r="R161" s="3" t="inlineStr">
        <x:is>
          <x:t xml:space="preserve">Edit 02a CSP contract allocation, 02b CSP accelerator mix, or 02x accelerator catalog; 03_Calculation reads D:G from this sheet.</x:t>
        </x:is>
      </x:c>
    </x:row>
    <x:row r="162">
      <x:c r="A162" s="3" t="inlineStr">
        <x:is>
          <x:t xml:space="preserve">Grid-Constrained / Efficiency-Upside</x:t>
        </x:is>
      </x:c>
      <x:c r="B162" s="3" t="inlineStr">
        <x:is>
          <x:t xml:space="preserve">Anthropic</x:t>
        </x:is>
      </x:c>
      <x:c r="C162" s="3" t="n">
        <x:v>2026</x:v>
      </x:c>
      <x:c r="D162" s="6" t="n">
        <x:f>IF(I162&gt;0,SUMIFS('02d_AI_Accelerator_Power'!$J$2:$J$653,'02d_AI_Accelerator_Power'!$B$2:$B$653,A162,'02d_AI_Accelerator_Power'!$C$2:$C$653,B162,'02d_AI_Accelerator_Power'!$D$2:$D$653,C162,'02d_AI_Accelerator_Power'!$G$2:$G$653,"h200_reference")/I162,0.114987)</x:f>
        <x:v>0.11498697855290362</x:v>
      </x:c>
      <x:c r="E162" s="6" t="n">
        <x:f>IF(I162&gt;0,SUMIFS('02d_AI_Accelerator_Power'!$J$2:$J$653,'02d_AI_Accelerator_Power'!$B$2:$B$653,A162,'02d_AI_Accelerator_Power'!$C$2:$C$653,B162,'02d_AI_Accelerator_Power'!$D$2:$D$653,C162,'02d_AI_Accelerator_Power'!$G$2:$G$653,"b200_reference")/I162,0.227101)</x:f>
        <x:v>0.22710066896530126</x:v>
      </x:c>
      <x:c r="F162" s="6" t="n">
        <x:f>IF(I162&gt;0,SUMIFS('02d_AI_Accelerator_Power'!$J$2:$J$653,'02d_AI_Accelerator_Power'!$B$2:$B$653,A162,'02d_AI_Accelerator_Power'!$C$2:$C$653,B162,'02d_AI_Accelerator_Power'!$D$2:$D$653,C162,'02d_AI_Accelerator_Power'!$G$2:$G$653,"gb200_reference")/I162,0.0)</x:f>
        <x:v>0</x:v>
      </x:c>
      <x:c r="G162" s="6" t="n">
        <x:f>IF(I162&gt;0,SUMIFS('02d_AI_Accelerator_Power'!$J$2:$J$653,'02d_AI_Accelerator_Power'!$B$2:$B$653,A162,'02d_AI_Accelerator_Power'!$C$2:$C$653,B162,'02d_AI_Accelerator_Power'!$D$2:$D$653,C162,'02d_AI_Accelerator_Power'!$G$2:$G$653,"purpose_or_unbenchmarked")/I162,0.657912)</x:f>
        <x:v>0.657912352481795</x:v>
      </x:c>
      <x:c r="H162" s="6" t="n">
        <x:f>SUM(D162:G162)</x:f>
        <x:v>0.9999999999999999</x:v>
      </x:c>
      <x:c r="I162" s="28" t="n">
        <x:f>SUMIFS('02d_AI_Accelerator_Power'!$J$2:$J$653,'02d_AI_Accelerator_Power'!$B$2:$B$653,A162,'02d_AI_Accelerator_Power'!$C$2:$C$653,B162,'02d_AI_Accelerator_Power'!$D$2:$D$653,C162)</x:f>
        <x:v>346.33220142203396</x:v>
      </x:c>
      <x:c r="J162" s="6" t="n">
        <x:f>IF(I162&gt;0,SUMIFS('02d_AI_Accelerator_Power'!$J$2:$J$653,'02d_AI_Accelerator_Power'!$B$2:$B$653,A162,'02d_AI_Accelerator_Power'!$C$2:$C$653,B162,'02d_AI_Accelerator_Power'!$D$2:$D$653,C162,'02d_AI_Accelerator_Power'!$F$2:$F$653,"R200/R300 future")/I162,0)</x:f>
        <x:v>0</x:v>
      </x:c>
      <x:c r="K162" s="6" t="n">
        <x:f>IF(I162&gt;0,SUMIFS('02d_AI_Accelerator_Power'!$J$2:$J$653,'02d_AI_Accelerator_Power'!$B$2:$B$653,A162,'02d_AI_Accelerator_Power'!$C$2:$C$653,B162,'02d_AI_Accelerator_Power'!$D$2:$D$653,C162,'02d_AI_Accelerator_Power'!$F$2:$F$653,"TPU")/I162,0)</x:f>
        <x:v>0.02350360759966122</x:v>
      </x:c>
      <x:c r="L162" s="6" t="n">
        <x:f>IF(I162&gt;0,SUMIFS('02d_AI_Accelerator_Power'!$J$2:$J$653,'02d_AI_Accelerator_Power'!$B$2:$B$653,A162,'02d_AI_Accelerator_Power'!$C$2:$C$653,B162,'02d_AI_Accelerator_Power'!$D$2:$D$653,C162,'02d_AI_Accelerator_Power'!$F$2:$F$653,"Trainium")/I162,0)</x:f>
        <x:v>0.6344087448821338</x:v>
      </x:c>
      <x:c r="M162" s="6" t="n">
        <x:f>IF(I162&gt;0,SUMIFS('02d_AI_Accelerator_Power'!$J$2:$J$653,'02d_AI_Accelerator_Power'!$B$2:$B$653,A162,'02d_AI_Accelerator_Power'!$C$2:$C$653,B162,'02d_AI_Accelerator_Power'!$D$2:$D$653,C162,'02d_AI_Accelerator_Power'!$F$2:$F$653,"Maia")/I162,0)</x:f>
        <x:v>0</x:v>
      </x:c>
      <x:c r="N162" s="6" t="n">
        <x:f>IF(I162&gt;0,SUMIFS('02d_AI_Accelerator_Power'!$J$2:$J$653,'02d_AI_Accelerator_Power'!$B$2:$B$653,A162,'02d_AI_Accelerator_Power'!$C$2:$C$653,B162,'02d_AI_Accelerator_Power'!$D$2:$D$653,C162,'02d_AI_Accelerator_Power'!$F$2:$F$653,"MTIA")/I162,0)</x:f>
        <x:v>0</x:v>
      </x:c>
      <x:c r="O162" s="6" t="n">
        <x:f>IF(I162&gt;0,SUMIFS('02d_AI_Accelerator_Power'!$J$2:$J$653,'02d_AI_Accelerator_Power'!$B$2:$B$653,A162,'02d_AI_Accelerator_Power'!$C$2:$C$653,B162,'02d_AI_Accelerator_Power'!$D$2:$D$653,C162,'02d_AI_Accelerator_Power'!$F$2:$F$653,"Other / unknown accelerator")/I162,0)</x:f>
        <x:v>0</x:v>
      </x:c>
      <x:c r="P16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62" s="3" t="inlineStr">
        <x:is>
          <x:t xml:space="preserve">csp_contract_share_x_csp_accelerator_mix</x:t>
        </x:is>
      </x:c>
      <x:c r="R162" s="3" t="inlineStr">
        <x:is>
          <x:t xml:space="preserve">Edit 02a CSP contract allocation, 02b CSP accelerator mix, or 02x accelerator catalog; 03_Calculation reads D:G from this sheet.</x:t>
        </x:is>
      </x:c>
    </x:row>
    <x:row r="163">
      <x:c r="A163" s="3" t="inlineStr">
        <x:is>
          <x:t xml:space="preserve">Grid-Constrained / Efficiency-Upside</x:t>
        </x:is>
      </x:c>
      <x:c r="B163" s="3" t="inlineStr">
        <x:is>
          <x:t xml:space="preserve">Anthropic</x:t>
        </x:is>
      </x:c>
      <x:c r="C163" s="3" t="n">
        <x:v>2027</x:v>
      </x:c>
      <x:c r="D163" s="6" t="n">
        <x:f>IF(I163&gt;0,SUMIFS('02d_AI_Accelerator_Power'!$J$2:$J$653,'02d_AI_Accelerator_Power'!$B$2:$B$653,A163,'02d_AI_Accelerator_Power'!$C$2:$C$653,B163,'02d_AI_Accelerator_Power'!$D$2:$D$653,C163,'02d_AI_Accelerator_Power'!$G$2:$G$653,"h200_reference")/I163,0.120505)</x:f>
        <x:v>0.12050508103239697</x:v>
      </x:c>
      <x:c r="E163" s="6" t="n">
        <x:f>IF(I163&gt;0,SUMIFS('02d_AI_Accelerator_Power'!$J$2:$J$653,'02d_AI_Accelerator_Power'!$B$2:$B$653,A163,'02d_AI_Accelerator_Power'!$C$2:$C$653,B163,'02d_AI_Accelerator_Power'!$D$2:$D$653,C163,'02d_AI_Accelerator_Power'!$G$2:$G$653,"b200_reference")/I163,0.215994)</x:f>
        <x:v>0.21599377839331457</x:v>
      </x:c>
      <x:c r="F163" s="6" t="n">
        <x:f>IF(I163&gt;0,SUMIFS('02d_AI_Accelerator_Power'!$J$2:$J$653,'02d_AI_Accelerator_Power'!$B$2:$B$653,A163,'02d_AI_Accelerator_Power'!$C$2:$C$653,B163,'02d_AI_Accelerator_Power'!$D$2:$D$653,C163,'02d_AI_Accelerator_Power'!$G$2:$G$653,"gb200_reference")/I163,0.0)</x:f>
        <x:v>0</x:v>
      </x:c>
      <x:c r="G163" s="6" t="n">
        <x:f>IF(I163&gt;0,SUMIFS('02d_AI_Accelerator_Power'!$J$2:$J$653,'02d_AI_Accelerator_Power'!$B$2:$B$653,A163,'02d_AI_Accelerator_Power'!$C$2:$C$653,B163,'02d_AI_Accelerator_Power'!$D$2:$D$653,C163,'02d_AI_Accelerator_Power'!$G$2:$G$653,"purpose_or_unbenchmarked")/I163,0.663501)</x:f>
        <x:v>0.6635011405742883</x:v>
      </x:c>
      <x:c r="H163" s="6" t="n">
        <x:f>SUM(D163:G163)</x:f>
        <x:v>0.9999999999999999</x:v>
      </x:c>
      <x:c r="I163" s="28" t="n">
        <x:f>SUMIFS('02d_AI_Accelerator_Power'!$J$2:$J$653,'02d_AI_Accelerator_Power'!$B$2:$B$653,A163,'02d_AI_Accelerator_Power'!$C$2:$C$653,B163,'02d_AI_Accelerator_Power'!$D$2:$D$653,C163)</x:f>
        <x:v>780.5593220338984</x:v>
      </x:c>
      <x:c r="J163" s="6" t="n">
        <x:f>IF(I163&gt;0,SUMIFS('02d_AI_Accelerator_Power'!$J$2:$J$653,'02d_AI_Accelerator_Power'!$B$2:$B$653,A163,'02d_AI_Accelerator_Power'!$C$2:$C$653,B163,'02d_AI_Accelerator_Power'!$D$2:$D$653,C163,'02d_AI_Accelerator_Power'!$F$2:$F$653,"R200/R300 future")/I163,0)</x:f>
        <x:v>0</x:v>
      </x:c>
      <x:c r="K163" s="6" t="n">
        <x:f>IF(I163&gt;0,SUMIFS('02d_AI_Accelerator_Power'!$J$2:$J$653,'02d_AI_Accelerator_Power'!$B$2:$B$653,A163,'02d_AI_Accelerator_Power'!$C$2:$C$653,B163,'02d_AI_Accelerator_Power'!$D$2:$D$653,C163,'02d_AI_Accelerator_Power'!$F$2:$F$653,"TPU")/I163,0)</x:f>
        <x:v>0.09497532613609043</x:v>
      </x:c>
      <x:c r="L163" s="6" t="n">
        <x:f>IF(I163&gt;0,SUMIFS('02d_AI_Accelerator_Power'!$J$2:$J$653,'02d_AI_Accelerator_Power'!$B$2:$B$653,A163,'02d_AI_Accelerator_Power'!$C$2:$C$653,B163,'02d_AI_Accelerator_Power'!$D$2:$D$653,C163,'02d_AI_Accelerator_Power'!$F$2:$F$653,"Trainium")/I163,0)</x:f>
        <x:v>0.5685258144381979</x:v>
      </x:c>
      <x:c r="M163" s="6" t="n">
        <x:f>IF(I163&gt;0,SUMIFS('02d_AI_Accelerator_Power'!$J$2:$J$653,'02d_AI_Accelerator_Power'!$B$2:$B$653,A163,'02d_AI_Accelerator_Power'!$C$2:$C$653,B163,'02d_AI_Accelerator_Power'!$D$2:$D$653,C163,'02d_AI_Accelerator_Power'!$F$2:$F$653,"Maia")/I163,0)</x:f>
        <x:v>0</x:v>
      </x:c>
      <x:c r="N163" s="6" t="n">
        <x:f>IF(I163&gt;0,SUMIFS('02d_AI_Accelerator_Power'!$J$2:$J$653,'02d_AI_Accelerator_Power'!$B$2:$B$653,A163,'02d_AI_Accelerator_Power'!$C$2:$C$653,B163,'02d_AI_Accelerator_Power'!$D$2:$D$653,C163,'02d_AI_Accelerator_Power'!$F$2:$F$653,"MTIA")/I163,0)</x:f>
        <x:v>0</x:v>
      </x:c>
      <x:c r="O163" s="6" t="n">
        <x:f>IF(I163&gt;0,SUMIFS('02d_AI_Accelerator_Power'!$J$2:$J$653,'02d_AI_Accelerator_Power'!$B$2:$B$653,A163,'02d_AI_Accelerator_Power'!$C$2:$C$653,B163,'02d_AI_Accelerator_Power'!$D$2:$D$653,C163,'02d_AI_Accelerator_Power'!$F$2:$F$653,"Other / unknown accelerator")/I163,0)</x:f>
        <x:v>0</x:v>
      </x:c>
      <x:c r="P16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63" s="3" t="inlineStr">
        <x:is>
          <x:t xml:space="preserve">csp_contract_share_x_csp_accelerator_mix</x:t>
        </x:is>
      </x:c>
      <x:c r="R163" s="3" t="inlineStr">
        <x:is>
          <x:t xml:space="preserve">Edit 02a CSP contract allocation, 02b CSP accelerator mix, or 02x accelerator catalog; 03_Calculation reads D:G from this sheet.</x:t>
        </x:is>
      </x:c>
    </x:row>
    <x:row r="164">
      <x:c r="A164" s="3" t="inlineStr">
        <x:is>
          <x:t xml:space="preserve">Grid-Constrained / Efficiency-Upside</x:t>
        </x:is>
      </x:c>
      <x:c r="B164" s="3" t="inlineStr">
        <x:is>
          <x:t xml:space="preserve">Anthropic</x:t>
        </x:is>
      </x:c>
      <x:c r="C164" s="3" t="n">
        <x:v>2028</x:v>
      </x:c>
      <x:c r="D164" s="6" t="n">
        <x:f>IF(I164&gt;0,SUMIFS('02d_AI_Accelerator_Power'!$J$2:$J$653,'02d_AI_Accelerator_Power'!$B$2:$B$653,A164,'02d_AI_Accelerator_Power'!$C$2:$C$653,B164,'02d_AI_Accelerator_Power'!$D$2:$D$653,C164,'02d_AI_Accelerator_Power'!$G$2:$G$653,"h200_reference")/I164,0.078841)</x:f>
        <x:v>0.07884128343839183</x:v>
      </x:c>
      <x:c r="E164" s="6" t="n">
        <x:f>IF(I164&gt;0,SUMIFS('02d_AI_Accelerator_Power'!$J$2:$J$653,'02d_AI_Accelerator_Power'!$B$2:$B$653,A164,'02d_AI_Accelerator_Power'!$C$2:$C$653,B164,'02d_AI_Accelerator_Power'!$D$2:$D$653,C164,'02d_AI_Accelerator_Power'!$G$2:$G$653,"b200_reference")/I164,0.120599)</x:f>
        <x:v>0.12059903438910093</x:v>
      </x:c>
      <x:c r="F164" s="6" t="n">
        <x:f>IF(I164&gt;0,SUMIFS('02d_AI_Accelerator_Power'!$J$2:$J$653,'02d_AI_Accelerator_Power'!$B$2:$B$653,A164,'02d_AI_Accelerator_Power'!$C$2:$C$653,B164,'02d_AI_Accelerator_Power'!$D$2:$D$653,C164,'02d_AI_Accelerator_Power'!$G$2:$G$653,"gb200_reference")/I164,0.0)</x:f>
        <x:v>0</x:v>
      </x:c>
      <x:c r="G164" s="6" t="n">
        <x:f>IF(I164&gt;0,SUMIFS('02d_AI_Accelerator_Power'!$J$2:$J$653,'02d_AI_Accelerator_Power'!$B$2:$B$653,A164,'02d_AI_Accelerator_Power'!$C$2:$C$653,B164,'02d_AI_Accelerator_Power'!$D$2:$D$653,C164,'02d_AI_Accelerator_Power'!$G$2:$G$653,"purpose_or_unbenchmarked")/I164,0.80056)</x:f>
        <x:v>0.8005596821725072</x:v>
      </x:c>
      <x:c r="H164" s="6" t="n">
        <x:f>SUM(D164:G164)</x:f>
        <x:v>1</x:v>
      </x:c>
      <x:c r="I164" s="28" t="n">
        <x:f>SUMIFS('02d_AI_Accelerator_Power'!$J$2:$J$653,'02d_AI_Accelerator_Power'!$B$2:$B$653,A164,'02d_AI_Accelerator_Power'!$C$2:$C$653,B164,'02d_AI_Accelerator_Power'!$D$2:$D$653,C164)</x:f>
        <x:v>1250.644079822034</x:v>
      </x:c>
      <x:c r="J164" s="6" t="n">
        <x:f>IF(I164&gt;0,SUMIFS('02d_AI_Accelerator_Power'!$J$2:$J$653,'02d_AI_Accelerator_Power'!$B$2:$B$653,A164,'02d_AI_Accelerator_Power'!$C$2:$C$653,B164,'02d_AI_Accelerator_Power'!$D$2:$D$653,C164,'02d_AI_Accelerator_Power'!$F$2:$F$653,"R200/R300 future")/I164,0)</x:f>
        <x:v>0</x:v>
      </x:c>
      <x:c r="K164" s="6" t="n">
        <x:f>IF(I164&gt;0,SUMIFS('02d_AI_Accelerator_Power'!$J$2:$J$653,'02d_AI_Accelerator_Power'!$B$2:$B$653,A164,'02d_AI_Accelerator_Power'!$C$2:$C$653,B164,'02d_AI_Accelerator_Power'!$D$2:$D$653,C164,'02d_AI_Accelerator_Power'!$F$2:$F$653,"TPU")/I164,0)</x:f>
        <x:v>0.05044739670403847</x:v>
      </x:c>
      <x:c r="L164" s="6" t="n">
        <x:f>IF(I164&gt;0,SUMIFS('02d_AI_Accelerator_Power'!$J$2:$J$653,'02d_AI_Accelerator_Power'!$B$2:$B$653,A164,'02d_AI_Accelerator_Power'!$C$2:$C$653,B164,'02d_AI_Accelerator_Power'!$D$2:$D$653,C164,'02d_AI_Accelerator_Power'!$F$2:$F$653,"Trainium")/I164,0)</x:f>
        <x:v>0.7501122854684688</x:v>
      </x:c>
      <x:c r="M164" s="6" t="n">
        <x:f>IF(I164&gt;0,SUMIFS('02d_AI_Accelerator_Power'!$J$2:$J$653,'02d_AI_Accelerator_Power'!$B$2:$B$653,A164,'02d_AI_Accelerator_Power'!$C$2:$C$653,B164,'02d_AI_Accelerator_Power'!$D$2:$D$653,C164,'02d_AI_Accelerator_Power'!$F$2:$F$653,"Maia")/I164,0)</x:f>
        <x:v>0</x:v>
      </x:c>
      <x:c r="N164" s="6" t="n">
        <x:f>IF(I164&gt;0,SUMIFS('02d_AI_Accelerator_Power'!$J$2:$J$653,'02d_AI_Accelerator_Power'!$B$2:$B$653,A164,'02d_AI_Accelerator_Power'!$C$2:$C$653,B164,'02d_AI_Accelerator_Power'!$D$2:$D$653,C164,'02d_AI_Accelerator_Power'!$F$2:$F$653,"MTIA")/I164,0)</x:f>
        <x:v>0</x:v>
      </x:c>
      <x:c r="O164" s="6" t="n">
        <x:f>IF(I164&gt;0,SUMIFS('02d_AI_Accelerator_Power'!$J$2:$J$653,'02d_AI_Accelerator_Power'!$B$2:$B$653,A164,'02d_AI_Accelerator_Power'!$C$2:$C$653,B164,'02d_AI_Accelerator_Power'!$D$2:$D$653,C164,'02d_AI_Accelerator_Power'!$F$2:$F$653,"Other / unknown accelerator")/I164,0)</x:f>
        <x:v>0</x:v>
      </x:c>
      <x:c r="P16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64" s="3" t="inlineStr">
        <x:is>
          <x:t xml:space="preserve">csp_contract_share_x_csp_accelerator_mix</x:t>
        </x:is>
      </x:c>
      <x:c r="R164" s="3" t="inlineStr">
        <x:is>
          <x:t xml:space="preserve">Edit 02a CSP contract allocation, 02b CSP accelerator mix, or 02x accelerator catalog; 03_Calculation reads D:G from this sheet.</x:t>
        </x:is>
      </x:c>
    </x:row>
    <x:row r="165">
      <x:c r="A165" s="3" t="inlineStr">
        <x:is>
          <x:t xml:space="preserve">Grid-Constrained / Efficiency-Upside</x:t>
        </x:is>
      </x:c>
      <x:c r="B165" s="3" t="inlineStr">
        <x:is>
          <x:t xml:space="preserve">Anthropic</x:t>
        </x:is>
      </x:c>
      <x:c r="C165" s="3" t="n">
        <x:v>2029</x:v>
      </x:c>
      <x:c r="D165" s="6" t="n">
        <x:f>IF(I165&gt;0,SUMIFS('02d_AI_Accelerator_Power'!$J$2:$J$653,'02d_AI_Accelerator_Power'!$B$2:$B$653,A165,'02d_AI_Accelerator_Power'!$C$2:$C$653,B165,'02d_AI_Accelerator_Power'!$D$2:$D$653,C165,'02d_AI_Accelerator_Power'!$G$2:$G$653,"h200_reference")/I165,0.078841)</x:f>
        <x:v>0.07884128343839183</x:v>
      </x:c>
      <x:c r="E165" s="6" t="n">
        <x:f>IF(I165&gt;0,SUMIFS('02d_AI_Accelerator_Power'!$J$2:$J$653,'02d_AI_Accelerator_Power'!$B$2:$B$653,A165,'02d_AI_Accelerator_Power'!$C$2:$C$653,B165,'02d_AI_Accelerator_Power'!$D$2:$D$653,C165,'02d_AI_Accelerator_Power'!$G$2:$G$653,"b200_reference")/I165,0.120599)</x:f>
        <x:v>0.1205990343891009</x:v>
      </x:c>
      <x:c r="F165" s="6" t="n">
        <x:f>IF(I165&gt;0,SUMIFS('02d_AI_Accelerator_Power'!$J$2:$J$653,'02d_AI_Accelerator_Power'!$B$2:$B$653,A165,'02d_AI_Accelerator_Power'!$C$2:$C$653,B165,'02d_AI_Accelerator_Power'!$D$2:$D$653,C165,'02d_AI_Accelerator_Power'!$G$2:$G$653,"gb200_reference")/I165,0.0)</x:f>
        <x:v>0</x:v>
      </x:c>
      <x:c r="G165" s="6" t="n">
        <x:f>IF(I165&gt;0,SUMIFS('02d_AI_Accelerator_Power'!$J$2:$J$653,'02d_AI_Accelerator_Power'!$B$2:$B$653,A165,'02d_AI_Accelerator_Power'!$C$2:$C$653,B165,'02d_AI_Accelerator_Power'!$D$2:$D$653,C165,'02d_AI_Accelerator_Power'!$G$2:$G$653,"purpose_or_unbenchmarked")/I165,0.80056)</x:f>
        <x:v>0.8005596821725072</x:v>
      </x:c>
      <x:c r="H165" s="6" t="n">
        <x:f>SUM(D165:G165)</x:f>
        <x:v>0.9999999999999999</x:v>
      </x:c>
      <x:c r="I165" s="28" t="n">
        <x:f>SUMIFS('02d_AI_Accelerator_Power'!$J$2:$J$653,'02d_AI_Accelerator_Power'!$B$2:$B$653,A165,'02d_AI_Accelerator_Power'!$C$2:$C$653,B165,'02d_AI_Accelerator_Power'!$D$2:$D$653,C165)</x:f>
        <x:v>1744.7796518338985</x:v>
      </x:c>
      <x:c r="J165" s="6" t="n">
        <x:f>IF(I165&gt;0,SUMIFS('02d_AI_Accelerator_Power'!$J$2:$J$653,'02d_AI_Accelerator_Power'!$B$2:$B$653,A165,'02d_AI_Accelerator_Power'!$C$2:$C$653,B165,'02d_AI_Accelerator_Power'!$D$2:$D$653,C165,'02d_AI_Accelerator_Power'!$F$2:$F$653,"R200/R300 future")/I165,0)</x:f>
        <x:v>0</x:v>
      </x:c>
      <x:c r="K165" s="6" t="n">
        <x:f>IF(I165&gt;0,SUMIFS('02d_AI_Accelerator_Power'!$J$2:$J$653,'02d_AI_Accelerator_Power'!$B$2:$B$653,A165,'02d_AI_Accelerator_Power'!$C$2:$C$653,B165,'02d_AI_Accelerator_Power'!$D$2:$D$653,C165,'02d_AI_Accelerator_Power'!$F$2:$F$653,"TPU")/I165,0)</x:f>
        <x:v>0.05044739670403847</x:v>
      </x:c>
      <x:c r="L165" s="6" t="n">
        <x:f>IF(I165&gt;0,SUMIFS('02d_AI_Accelerator_Power'!$J$2:$J$653,'02d_AI_Accelerator_Power'!$B$2:$B$653,A165,'02d_AI_Accelerator_Power'!$C$2:$C$653,B165,'02d_AI_Accelerator_Power'!$D$2:$D$653,C165,'02d_AI_Accelerator_Power'!$F$2:$F$653,"Trainium")/I165,0)</x:f>
        <x:v>0.7501122854684688</x:v>
      </x:c>
      <x:c r="M165" s="6" t="n">
        <x:f>IF(I165&gt;0,SUMIFS('02d_AI_Accelerator_Power'!$J$2:$J$653,'02d_AI_Accelerator_Power'!$B$2:$B$653,A165,'02d_AI_Accelerator_Power'!$C$2:$C$653,B165,'02d_AI_Accelerator_Power'!$D$2:$D$653,C165,'02d_AI_Accelerator_Power'!$F$2:$F$653,"Maia")/I165,0)</x:f>
        <x:v>0</x:v>
      </x:c>
      <x:c r="N165" s="6" t="n">
        <x:f>IF(I165&gt;0,SUMIFS('02d_AI_Accelerator_Power'!$J$2:$J$653,'02d_AI_Accelerator_Power'!$B$2:$B$653,A165,'02d_AI_Accelerator_Power'!$C$2:$C$653,B165,'02d_AI_Accelerator_Power'!$D$2:$D$653,C165,'02d_AI_Accelerator_Power'!$F$2:$F$653,"MTIA")/I165,0)</x:f>
        <x:v>0</x:v>
      </x:c>
      <x:c r="O165" s="6" t="n">
        <x:f>IF(I165&gt;0,SUMIFS('02d_AI_Accelerator_Power'!$J$2:$J$653,'02d_AI_Accelerator_Power'!$B$2:$B$653,A165,'02d_AI_Accelerator_Power'!$C$2:$C$653,B165,'02d_AI_Accelerator_Power'!$D$2:$D$653,C165,'02d_AI_Accelerator_Power'!$F$2:$F$653,"Other / unknown accelerator")/I165,0)</x:f>
        <x:v>0</x:v>
      </x:c>
      <x:c r="P16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65" s="3" t="inlineStr">
        <x:is>
          <x:t xml:space="preserve">csp_contract_share_x_csp_accelerator_mix</x:t>
        </x:is>
      </x:c>
      <x:c r="R165" s="3" t="inlineStr">
        <x:is>
          <x:t xml:space="preserve">Edit 02a CSP contract allocation, 02b CSP accelerator mix, or 02x accelerator catalog; 03_Calculation reads D:G from this sheet.</x:t>
        </x:is>
      </x:c>
    </x:row>
    <x:row r="166">
      <x:c r="A166" s="3" t="inlineStr">
        <x:is>
          <x:t xml:space="preserve">Grid-Constrained / Efficiency-Upside</x:t>
        </x:is>
      </x:c>
      <x:c r="B166" s="3" t="inlineStr">
        <x:is>
          <x:t xml:space="preserve">Anthropic</x:t>
        </x:is>
      </x:c>
      <x:c r="C166" s="3" t="n">
        <x:v>2030</x:v>
      </x:c>
      <x:c r="D166" s="6" t="n">
        <x:f>IF(I166&gt;0,SUMIFS('02d_AI_Accelerator_Power'!$J$2:$J$653,'02d_AI_Accelerator_Power'!$B$2:$B$653,A166,'02d_AI_Accelerator_Power'!$C$2:$C$653,B166,'02d_AI_Accelerator_Power'!$D$2:$D$653,C166,'02d_AI_Accelerator_Power'!$G$2:$G$653,"h200_reference")/I166,0.078841)</x:f>
        <x:v>0.07884128343839185</x:v>
      </x:c>
      <x:c r="E166" s="6" t="n">
        <x:f>IF(I166&gt;0,SUMIFS('02d_AI_Accelerator_Power'!$J$2:$J$653,'02d_AI_Accelerator_Power'!$B$2:$B$653,A166,'02d_AI_Accelerator_Power'!$C$2:$C$653,B166,'02d_AI_Accelerator_Power'!$D$2:$D$653,C166,'02d_AI_Accelerator_Power'!$G$2:$G$653,"b200_reference")/I166,0.120599)</x:f>
        <x:v>0.12059903438910093</x:v>
      </x:c>
      <x:c r="F166" s="6" t="n">
        <x:f>IF(I166&gt;0,SUMIFS('02d_AI_Accelerator_Power'!$J$2:$J$653,'02d_AI_Accelerator_Power'!$B$2:$B$653,A166,'02d_AI_Accelerator_Power'!$C$2:$C$653,B166,'02d_AI_Accelerator_Power'!$D$2:$D$653,C166,'02d_AI_Accelerator_Power'!$G$2:$G$653,"gb200_reference")/I166,0.0)</x:f>
        <x:v>0</x:v>
      </x:c>
      <x:c r="G166" s="6" t="n">
        <x:f>IF(I166&gt;0,SUMIFS('02d_AI_Accelerator_Power'!$J$2:$J$653,'02d_AI_Accelerator_Power'!$B$2:$B$653,A166,'02d_AI_Accelerator_Power'!$C$2:$C$653,B166,'02d_AI_Accelerator_Power'!$D$2:$D$653,C166,'02d_AI_Accelerator_Power'!$G$2:$G$653,"purpose_or_unbenchmarked")/I166,0.80056)</x:f>
        <x:v>0.8005596821725072</x:v>
      </x:c>
      <x:c r="H166" s="6" t="n">
        <x:f>SUM(D166:G166)</x:f>
        <x:v>1</x:v>
      </x:c>
      <x:c r="I166" s="28" t="n">
        <x:f>SUMIFS('02d_AI_Accelerator_Power'!$J$2:$J$653,'02d_AI_Accelerator_Power'!$B$2:$B$653,A166,'02d_AI_Accelerator_Power'!$C$2:$C$653,B166,'02d_AI_Accelerator_Power'!$D$2:$D$653,C166)</x:f>
        <x:v>2251.159339088136</x:v>
      </x:c>
      <x:c r="J166" s="6" t="n">
        <x:f>IF(I166&gt;0,SUMIFS('02d_AI_Accelerator_Power'!$J$2:$J$653,'02d_AI_Accelerator_Power'!$B$2:$B$653,A166,'02d_AI_Accelerator_Power'!$C$2:$C$653,B166,'02d_AI_Accelerator_Power'!$D$2:$D$653,C166,'02d_AI_Accelerator_Power'!$F$2:$F$653,"R200/R300 future")/I166,0)</x:f>
        <x:v>0</x:v>
      </x:c>
      <x:c r="K166" s="6" t="n">
        <x:f>IF(I166&gt;0,SUMIFS('02d_AI_Accelerator_Power'!$J$2:$J$653,'02d_AI_Accelerator_Power'!$B$2:$B$653,A166,'02d_AI_Accelerator_Power'!$C$2:$C$653,B166,'02d_AI_Accelerator_Power'!$D$2:$D$653,C166,'02d_AI_Accelerator_Power'!$F$2:$F$653,"TPU")/I166,0)</x:f>
        <x:v>0.05044739670403847</x:v>
      </x:c>
      <x:c r="L166" s="6" t="n">
        <x:f>IF(I166&gt;0,SUMIFS('02d_AI_Accelerator_Power'!$J$2:$J$653,'02d_AI_Accelerator_Power'!$B$2:$B$653,A166,'02d_AI_Accelerator_Power'!$C$2:$C$653,B166,'02d_AI_Accelerator_Power'!$D$2:$D$653,C166,'02d_AI_Accelerator_Power'!$F$2:$F$653,"Trainium")/I166,0)</x:f>
        <x:v>0.7501122854684688</x:v>
      </x:c>
      <x:c r="M166" s="6" t="n">
        <x:f>IF(I166&gt;0,SUMIFS('02d_AI_Accelerator_Power'!$J$2:$J$653,'02d_AI_Accelerator_Power'!$B$2:$B$653,A166,'02d_AI_Accelerator_Power'!$C$2:$C$653,B166,'02d_AI_Accelerator_Power'!$D$2:$D$653,C166,'02d_AI_Accelerator_Power'!$F$2:$F$653,"Maia")/I166,0)</x:f>
        <x:v>0</x:v>
      </x:c>
      <x:c r="N166" s="6" t="n">
        <x:f>IF(I166&gt;0,SUMIFS('02d_AI_Accelerator_Power'!$J$2:$J$653,'02d_AI_Accelerator_Power'!$B$2:$B$653,A166,'02d_AI_Accelerator_Power'!$C$2:$C$653,B166,'02d_AI_Accelerator_Power'!$D$2:$D$653,C166,'02d_AI_Accelerator_Power'!$F$2:$F$653,"MTIA")/I166,0)</x:f>
        <x:v>0</x:v>
      </x:c>
      <x:c r="O166" s="6" t="n">
        <x:f>IF(I166&gt;0,SUMIFS('02d_AI_Accelerator_Power'!$J$2:$J$653,'02d_AI_Accelerator_Power'!$B$2:$B$653,A166,'02d_AI_Accelerator_Power'!$C$2:$C$653,B166,'02d_AI_Accelerator_Power'!$D$2:$D$653,C166,'02d_AI_Accelerator_Power'!$F$2:$F$653,"Other / unknown accelerator")/I166,0)</x:f>
        <x:v>0</x:v>
      </x:c>
      <x:c r="P16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66" s="3" t="inlineStr">
        <x:is>
          <x:t xml:space="preserve">csp_contract_share_x_csp_accelerator_mix</x:t>
        </x:is>
      </x:c>
      <x:c r="R166" s="3" t="inlineStr">
        <x:is>
          <x:t xml:space="preserve">Edit 02a CSP contract allocation, 02b CSP accelerator mix, or 02x accelerator catalog; 03_Calculation reads D:G from this sheet.</x:t>
        </x:is>
      </x:c>
    </x:row>
    <x:row r="167">
      <x:c r="A167" s="3" t="inlineStr">
        <x:is>
          <x:t xml:space="preserve">Grid-Constrained / Efficiency-Upside</x:t>
        </x:is>
      </x:c>
      <x:c r="B167" s="3" t="inlineStr">
        <x:is>
          <x:t xml:space="preserve">DeepSeek</x:t>
        </x:is>
      </x:c>
      <x:c r="C167" s="3" t="n">
        <x:v>2026</x:v>
      </x:c>
      <x:c r="D167" s="6" t="n">
        <x:f>IF(I167&gt;0,SUMIFS('02d_AI_Accelerator_Power'!$J$2:$J$653,'02d_AI_Accelerator_Power'!$B$2:$B$653,A167,'02d_AI_Accelerator_Power'!$C$2:$C$653,B167,'02d_AI_Accelerator_Power'!$D$2:$D$653,C167,'02d_AI_Accelerator_Power'!$G$2:$G$653,"h200_reference")/I167,0.55)</x:f>
        <x:v>0.55</x:v>
      </x:c>
      <x:c r="E167" s="6" t="n">
        <x:f>IF(I167&gt;0,SUMIFS('02d_AI_Accelerator_Power'!$J$2:$J$653,'02d_AI_Accelerator_Power'!$B$2:$B$653,A167,'02d_AI_Accelerator_Power'!$C$2:$C$653,B167,'02d_AI_Accelerator_Power'!$D$2:$D$653,C167,'02d_AI_Accelerator_Power'!$G$2:$G$653,"b200_reference")/I167,0.4)</x:f>
        <x:v>0.4</x:v>
      </x:c>
      <x:c r="F167" s="6" t="n">
        <x:f>IF(I167&gt;0,SUMIFS('02d_AI_Accelerator_Power'!$J$2:$J$653,'02d_AI_Accelerator_Power'!$B$2:$B$653,A167,'02d_AI_Accelerator_Power'!$C$2:$C$653,B167,'02d_AI_Accelerator_Power'!$D$2:$D$653,C167,'02d_AI_Accelerator_Power'!$G$2:$G$653,"gb200_reference")/I167,0.05)</x:f>
        <x:v>0.05</x:v>
      </x:c>
      <x:c r="G167" s="6" t="n">
        <x:f>IF(I167&gt;0,SUMIFS('02d_AI_Accelerator_Power'!$J$2:$J$653,'02d_AI_Accelerator_Power'!$B$2:$B$653,A167,'02d_AI_Accelerator_Power'!$C$2:$C$653,B167,'02d_AI_Accelerator_Power'!$D$2:$D$653,C167,'02d_AI_Accelerator_Power'!$G$2:$G$653,"purpose_or_unbenchmarked")/I167,0.0)</x:f>
        <x:v>0</x:v>
      </x:c>
      <x:c r="H167" s="6" t="n">
        <x:f>SUM(D167:G167)</x:f>
        <x:v>1</x:v>
      </x:c>
      <x:c r="I167" s="28" t="n">
        <x:f>SUMIFS('02d_AI_Accelerator_Power'!$J$2:$J$653,'02d_AI_Accelerator_Power'!$B$2:$B$653,A167,'02d_AI_Accelerator_Power'!$C$2:$C$653,B167,'02d_AI_Accelerator_Power'!$D$2:$D$653,C167)</x:f>
        <x:v>55.86580645161291</x:v>
      </x:c>
      <x:c r="J167" s="6" t="n">
        <x:f>IF(I167&gt;0,SUMIFS('02d_AI_Accelerator_Power'!$J$2:$J$653,'02d_AI_Accelerator_Power'!$B$2:$B$653,A167,'02d_AI_Accelerator_Power'!$C$2:$C$653,B167,'02d_AI_Accelerator_Power'!$D$2:$D$653,C167,'02d_AI_Accelerator_Power'!$F$2:$F$653,"R200/R300 future")/I167,0)</x:f>
        <x:v>0</x:v>
      </x:c>
      <x:c r="K167" s="6" t="n">
        <x:f>IF(I167&gt;0,SUMIFS('02d_AI_Accelerator_Power'!$J$2:$J$653,'02d_AI_Accelerator_Power'!$B$2:$B$653,A167,'02d_AI_Accelerator_Power'!$C$2:$C$653,B167,'02d_AI_Accelerator_Power'!$D$2:$D$653,C167,'02d_AI_Accelerator_Power'!$F$2:$F$653,"TPU")/I167,0)</x:f>
        <x:v>0</x:v>
      </x:c>
      <x:c r="L167" s="6" t="n">
        <x:f>IF(I167&gt;0,SUMIFS('02d_AI_Accelerator_Power'!$J$2:$J$653,'02d_AI_Accelerator_Power'!$B$2:$B$653,A167,'02d_AI_Accelerator_Power'!$C$2:$C$653,B167,'02d_AI_Accelerator_Power'!$D$2:$D$653,C167,'02d_AI_Accelerator_Power'!$F$2:$F$653,"Trainium")/I167,0)</x:f>
        <x:v>0</x:v>
      </x:c>
      <x:c r="M167" s="6" t="n">
        <x:f>IF(I167&gt;0,SUMIFS('02d_AI_Accelerator_Power'!$J$2:$J$653,'02d_AI_Accelerator_Power'!$B$2:$B$653,A167,'02d_AI_Accelerator_Power'!$C$2:$C$653,B167,'02d_AI_Accelerator_Power'!$D$2:$D$653,C167,'02d_AI_Accelerator_Power'!$F$2:$F$653,"Maia")/I167,0)</x:f>
        <x:v>0</x:v>
      </x:c>
      <x:c r="N167" s="6" t="n">
        <x:f>IF(I167&gt;0,SUMIFS('02d_AI_Accelerator_Power'!$J$2:$J$653,'02d_AI_Accelerator_Power'!$B$2:$B$653,A167,'02d_AI_Accelerator_Power'!$C$2:$C$653,B167,'02d_AI_Accelerator_Power'!$D$2:$D$653,C167,'02d_AI_Accelerator_Power'!$F$2:$F$653,"MTIA")/I167,0)</x:f>
        <x:v>0</x:v>
      </x:c>
      <x:c r="O167" s="6" t="n">
        <x:f>IF(I167&gt;0,SUMIFS('02d_AI_Accelerator_Power'!$J$2:$J$653,'02d_AI_Accelerator_Power'!$B$2:$B$653,A167,'02d_AI_Accelerator_Power'!$C$2:$C$653,B167,'02d_AI_Accelerator_Power'!$D$2:$D$653,C167,'02d_AI_Accelerator_Power'!$F$2:$F$653,"Other / unknown accelerator")/I167,0)</x:f>
        <x:v>0</x:v>
      </x:c>
      <x:c r="P16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67" s="3" t="inlineStr">
        <x:is>
          <x:t xml:space="preserve">csp_contract_share_x_csp_accelerator_mix</x:t>
        </x:is>
      </x:c>
      <x:c r="R167" s="3" t="inlineStr">
        <x:is>
          <x:t xml:space="preserve">Edit 02a CSP contract allocation, 02b CSP accelerator mix, or 02x accelerator catalog; 03_Calculation reads D:G from this sheet.</x:t>
        </x:is>
      </x:c>
    </x:row>
    <x:row r="168">
      <x:c r="A168" s="3" t="inlineStr">
        <x:is>
          <x:t xml:space="preserve">Grid-Constrained / Efficiency-Upside</x:t>
        </x:is>
      </x:c>
      <x:c r="B168" s="3" t="inlineStr">
        <x:is>
          <x:t xml:space="preserve">DeepSeek</x:t>
        </x:is>
      </x:c>
      <x:c r="C168" s="3" t="n">
        <x:v>2027</x:v>
      </x:c>
      <x:c r="D168" s="6" t="n">
        <x:f>IF(I168&gt;0,SUMIFS('02d_AI_Accelerator_Power'!$J$2:$J$653,'02d_AI_Accelerator_Power'!$B$2:$B$653,A168,'02d_AI_Accelerator_Power'!$C$2:$C$653,B168,'02d_AI_Accelerator_Power'!$D$2:$D$653,C168,'02d_AI_Accelerator_Power'!$G$2:$G$653,"h200_reference")/I168,0.438)</x:f>
        <x:v>0.438</x:v>
      </x:c>
      <x:c r="E168" s="6" t="n">
        <x:f>IF(I168&gt;0,SUMIFS('02d_AI_Accelerator_Power'!$J$2:$J$653,'02d_AI_Accelerator_Power'!$B$2:$B$653,A168,'02d_AI_Accelerator_Power'!$C$2:$C$653,B168,'02d_AI_Accelerator_Power'!$D$2:$D$653,C168,'02d_AI_Accelerator_Power'!$G$2:$G$653,"b200_reference")/I168,0.388)</x:f>
        <x:v>0.388</x:v>
      </x:c>
      <x:c r="F168" s="6" t="n">
        <x:f>IF(I168&gt;0,SUMIFS('02d_AI_Accelerator_Power'!$J$2:$J$653,'02d_AI_Accelerator_Power'!$B$2:$B$653,A168,'02d_AI_Accelerator_Power'!$C$2:$C$653,B168,'02d_AI_Accelerator_Power'!$D$2:$D$653,C168,'02d_AI_Accelerator_Power'!$G$2:$G$653,"gb200_reference")/I168,0.174)</x:f>
        <x:v>0.174</x:v>
      </x:c>
      <x:c r="G168" s="6" t="n">
        <x:f>IF(I168&gt;0,SUMIFS('02d_AI_Accelerator_Power'!$J$2:$J$653,'02d_AI_Accelerator_Power'!$B$2:$B$653,A168,'02d_AI_Accelerator_Power'!$C$2:$C$653,B168,'02d_AI_Accelerator_Power'!$D$2:$D$653,C168,'02d_AI_Accelerator_Power'!$G$2:$G$653,"purpose_or_unbenchmarked")/I168,0.0)</x:f>
        <x:v>0</x:v>
      </x:c>
      <x:c r="H168" s="6" t="n">
        <x:f>SUM(D168:G168)</x:f>
        <x:v>1</x:v>
      </x:c>
      <x:c r="I168" s="28" t="n">
        <x:f>SUMIFS('02d_AI_Accelerator_Power'!$J$2:$J$653,'02d_AI_Accelerator_Power'!$B$2:$B$653,A168,'02d_AI_Accelerator_Power'!$C$2:$C$653,B168,'02d_AI_Accelerator_Power'!$D$2:$D$653,C168)</x:f>
        <x:v>159.0204841007661</x:v>
      </x:c>
      <x:c r="J168" s="6" t="n">
        <x:f>IF(I168&gt;0,SUMIFS('02d_AI_Accelerator_Power'!$J$2:$J$653,'02d_AI_Accelerator_Power'!$B$2:$B$653,A168,'02d_AI_Accelerator_Power'!$C$2:$C$653,B168,'02d_AI_Accelerator_Power'!$D$2:$D$653,C168,'02d_AI_Accelerator_Power'!$F$2:$F$653,"R200/R300 future")/I168,0)</x:f>
        <x:v>0</x:v>
      </x:c>
      <x:c r="K168" s="6" t="n">
        <x:f>IF(I168&gt;0,SUMIFS('02d_AI_Accelerator_Power'!$J$2:$J$653,'02d_AI_Accelerator_Power'!$B$2:$B$653,A168,'02d_AI_Accelerator_Power'!$C$2:$C$653,B168,'02d_AI_Accelerator_Power'!$D$2:$D$653,C168,'02d_AI_Accelerator_Power'!$F$2:$F$653,"TPU")/I168,0)</x:f>
        <x:v>0</x:v>
      </x:c>
      <x:c r="L168" s="6" t="n">
        <x:f>IF(I168&gt;0,SUMIFS('02d_AI_Accelerator_Power'!$J$2:$J$653,'02d_AI_Accelerator_Power'!$B$2:$B$653,A168,'02d_AI_Accelerator_Power'!$C$2:$C$653,B168,'02d_AI_Accelerator_Power'!$D$2:$D$653,C168,'02d_AI_Accelerator_Power'!$F$2:$F$653,"Trainium")/I168,0)</x:f>
        <x:v>0</x:v>
      </x:c>
      <x:c r="M168" s="6" t="n">
        <x:f>IF(I168&gt;0,SUMIFS('02d_AI_Accelerator_Power'!$J$2:$J$653,'02d_AI_Accelerator_Power'!$B$2:$B$653,A168,'02d_AI_Accelerator_Power'!$C$2:$C$653,B168,'02d_AI_Accelerator_Power'!$D$2:$D$653,C168,'02d_AI_Accelerator_Power'!$F$2:$F$653,"Maia")/I168,0)</x:f>
        <x:v>0</x:v>
      </x:c>
      <x:c r="N168" s="6" t="n">
        <x:f>IF(I168&gt;0,SUMIFS('02d_AI_Accelerator_Power'!$J$2:$J$653,'02d_AI_Accelerator_Power'!$B$2:$B$653,A168,'02d_AI_Accelerator_Power'!$C$2:$C$653,B168,'02d_AI_Accelerator_Power'!$D$2:$D$653,C168,'02d_AI_Accelerator_Power'!$F$2:$F$653,"MTIA")/I168,0)</x:f>
        <x:v>0</x:v>
      </x:c>
      <x:c r="O168" s="6" t="n">
        <x:f>IF(I168&gt;0,SUMIFS('02d_AI_Accelerator_Power'!$J$2:$J$653,'02d_AI_Accelerator_Power'!$B$2:$B$653,A168,'02d_AI_Accelerator_Power'!$C$2:$C$653,B168,'02d_AI_Accelerator_Power'!$D$2:$D$653,C168,'02d_AI_Accelerator_Power'!$F$2:$F$653,"Other / unknown accelerator")/I168,0)</x:f>
        <x:v>0</x:v>
      </x:c>
      <x:c r="P16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68" s="3" t="inlineStr">
        <x:is>
          <x:t xml:space="preserve">csp_contract_share_x_csp_accelerator_mix</x:t>
        </x:is>
      </x:c>
      <x:c r="R168" s="3" t="inlineStr">
        <x:is>
          <x:t xml:space="preserve">Edit 02a CSP contract allocation, 02b CSP accelerator mix, or 02x accelerator catalog; 03_Calculation reads D:G from this sheet.</x:t>
        </x:is>
      </x:c>
    </x:row>
    <x:row r="169">
      <x:c r="A169" s="3" t="inlineStr">
        <x:is>
          <x:t xml:space="preserve">Grid-Constrained / Efficiency-Upside</x:t>
        </x:is>
      </x:c>
      <x:c r="B169" s="3" t="inlineStr">
        <x:is>
          <x:t xml:space="preserve">DeepSeek</x:t>
        </x:is>
      </x:c>
      <x:c r="C169" s="3" t="n">
        <x:v>2028</x:v>
      </x:c>
      <x:c r="D169" s="6" t="n">
        <x:f>IF(I169&gt;0,SUMIFS('02d_AI_Accelerator_Power'!$J$2:$J$653,'02d_AI_Accelerator_Power'!$B$2:$B$653,A169,'02d_AI_Accelerator_Power'!$C$2:$C$653,B169,'02d_AI_Accelerator_Power'!$D$2:$D$653,C169,'02d_AI_Accelerator_Power'!$G$2:$G$653,"h200_reference")/I169,0.325)</x:f>
        <x:v>0.325</x:v>
      </x:c>
      <x:c r="E169" s="6" t="n">
        <x:f>IF(I169&gt;0,SUMIFS('02d_AI_Accelerator_Power'!$J$2:$J$653,'02d_AI_Accelerator_Power'!$B$2:$B$653,A169,'02d_AI_Accelerator_Power'!$C$2:$C$653,B169,'02d_AI_Accelerator_Power'!$D$2:$D$653,C169,'02d_AI_Accelerator_Power'!$G$2:$G$653,"b200_reference")/I169,0.375)</x:f>
        <x:v>0.375</x:v>
      </x:c>
      <x:c r="F169" s="6" t="n">
        <x:f>IF(I169&gt;0,SUMIFS('02d_AI_Accelerator_Power'!$J$2:$J$653,'02d_AI_Accelerator_Power'!$B$2:$B$653,A169,'02d_AI_Accelerator_Power'!$C$2:$C$653,B169,'02d_AI_Accelerator_Power'!$D$2:$D$653,C169,'02d_AI_Accelerator_Power'!$G$2:$G$653,"gb200_reference")/I169,0.3)</x:f>
        <x:v>0.3</x:v>
      </x:c>
      <x:c r="G169" s="6" t="n">
        <x:f>IF(I169&gt;0,SUMIFS('02d_AI_Accelerator_Power'!$J$2:$J$653,'02d_AI_Accelerator_Power'!$B$2:$B$653,A169,'02d_AI_Accelerator_Power'!$C$2:$C$653,B169,'02d_AI_Accelerator_Power'!$D$2:$D$653,C169,'02d_AI_Accelerator_Power'!$G$2:$G$653,"purpose_or_unbenchmarked")/I169,0.0)</x:f>
        <x:v>0</x:v>
      </x:c>
      <x:c r="H169" s="6" t="n">
        <x:f>SUM(D169:G169)</x:f>
        <x:v>1</x:v>
      </x:c>
      <x:c r="I169" s="28" t="n">
        <x:f>SUMIFS('02d_AI_Accelerator_Power'!$J$2:$J$653,'02d_AI_Accelerator_Power'!$B$2:$B$653,A169,'02d_AI_Accelerator_Power'!$C$2:$C$653,B169,'02d_AI_Accelerator_Power'!$D$2:$D$653,C169)</x:f>
        <x:v>267.8225821330645</x:v>
      </x:c>
      <x:c r="J169" s="6" t="n">
        <x:f>IF(I169&gt;0,SUMIFS('02d_AI_Accelerator_Power'!$J$2:$J$653,'02d_AI_Accelerator_Power'!$B$2:$B$653,A169,'02d_AI_Accelerator_Power'!$C$2:$C$653,B169,'02d_AI_Accelerator_Power'!$D$2:$D$653,C169,'02d_AI_Accelerator_Power'!$F$2:$F$653,"R200/R300 future")/I169,0)</x:f>
        <x:v>0</x:v>
      </x:c>
      <x:c r="K169" s="6" t="n">
        <x:f>IF(I169&gt;0,SUMIFS('02d_AI_Accelerator_Power'!$J$2:$J$653,'02d_AI_Accelerator_Power'!$B$2:$B$653,A169,'02d_AI_Accelerator_Power'!$C$2:$C$653,B169,'02d_AI_Accelerator_Power'!$D$2:$D$653,C169,'02d_AI_Accelerator_Power'!$F$2:$F$653,"TPU")/I169,0)</x:f>
        <x:v>0</x:v>
      </x:c>
      <x:c r="L169" s="6" t="n">
        <x:f>IF(I169&gt;0,SUMIFS('02d_AI_Accelerator_Power'!$J$2:$J$653,'02d_AI_Accelerator_Power'!$B$2:$B$653,A169,'02d_AI_Accelerator_Power'!$C$2:$C$653,B169,'02d_AI_Accelerator_Power'!$D$2:$D$653,C169,'02d_AI_Accelerator_Power'!$F$2:$F$653,"Trainium")/I169,0)</x:f>
        <x:v>0</x:v>
      </x:c>
      <x:c r="M169" s="6" t="n">
        <x:f>IF(I169&gt;0,SUMIFS('02d_AI_Accelerator_Power'!$J$2:$J$653,'02d_AI_Accelerator_Power'!$B$2:$B$653,A169,'02d_AI_Accelerator_Power'!$C$2:$C$653,B169,'02d_AI_Accelerator_Power'!$D$2:$D$653,C169,'02d_AI_Accelerator_Power'!$F$2:$F$653,"Maia")/I169,0)</x:f>
        <x:v>0</x:v>
      </x:c>
      <x:c r="N169" s="6" t="n">
        <x:f>IF(I169&gt;0,SUMIFS('02d_AI_Accelerator_Power'!$J$2:$J$653,'02d_AI_Accelerator_Power'!$B$2:$B$653,A169,'02d_AI_Accelerator_Power'!$C$2:$C$653,B169,'02d_AI_Accelerator_Power'!$D$2:$D$653,C169,'02d_AI_Accelerator_Power'!$F$2:$F$653,"MTIA")/I169,0)</x:f>
        <x:v>0</x:v>
      </x:c>
      <x:c r="O169" s="6" t="n">
        <x:f>IF(I169&gt;0,SUMIFS('02d_AI_Accelerator_Power'!$J$2:$J$653,'02d_AI_Accelerator_Power'!$B$2:$B$653,A169,'02d_AI_Accelerator_Power'!$C$2:$C$653,B169,'02d_AI_Accelerator_Power'!$D$2:$D$653,C169,'02d_AI_Accelerator_Power'!$F$2:$F$653,"Other / unknown accelerator")/I169,0)</x:f>
        <x:v>0</x:v>
      </x:c>
      <x:c r="P16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69" s="3" t="inlineStr">
        <x:is>
          <x:t xml:space="preserve">csp_contract_share_x_csp_accelerator_mix</x:t>
        </x:is>
      </x:c>
      <x:c r="R169" s="3" t="inlineStr">
        <x:is>
          <x:t xml:space="preserve">Edit 02a CSP contract allocation, 02b CSP accelerator mix, or 02x accelerator catalog; 03_Calculation reads D:G from this sheet.</x:t>
        </x:is>
      </x:c>
    </x:row>
    <x:row r="170">
      <x:c r="A170" s="3" t="inlineStr">
        <x:is>
          <x:t xml:space="preserve">Grid-Constrained / Efficiency-Upside</x:t>
        </x:is>
      </x:c>
      <x:c r="B170" s="3" t="inlineStr">
        <x:is>
          <x:t xml:space="preserve">DeepSeek</x:t>
        </x:is>
      </x:c>
      <x:c r="C170" s="3" t="n">
        <x:v>2029</x:v>
      </x:c>
      <x:c r="D170" s="6" t="n">
        <x:f>IF(I170&gt;0,SUMIFS('02d_AI_Accelerator_Power'!$J$2:$J$653,'02d_AI_Accelerator_Power'!$B$2:$B$653,A170,'02d_AI_Accelerator_Power'!$C$2:$C$653,B170,'02d_AI_Accelerator_Power'!$D$2:$D$653,C170,'02d_AI_Accelerator_Power'!$G$2:$G$653,"h200_reference")/I170,0.213)</x:f>
        <x:v>0.213</x:v>
      </x:c>
      <x:c r="E170" s="6" t="n">
        <x:f>IF(I170&gt;0,SUMIFS('02d_AI_Accelerator_Power'!$J$2:$J$653,'02d_AI_Accelerator_Power'!$B$2:$B$653,A170,'02d_AI_Accelerator_Power'!$C$2:$C$653,B170,'02d_AI_Accelerator_Power'!$D$2:$D$653,C170,'02d_AI_Accelerator_Power'!$G$2:$G$653,"b200_reference")/I170,0.362)</x:f>
        <x:v>0.362</x:v>
      </x:c>
      <x:c r="F170" s="6" t="n">
        <x:f>IF(I170&gt;0,SUMIFS('02d_AI_Accelerator_Power'!$J$2:$J$653,'02d_AI_Accelerator_Power'!$B$2:$B$653,A170,'02d_AI_Accelerator_Power'!$C$2:$C$653,B170,'02d_AI_Accelerator_Power'!$D$2:$D$653,C170,'02d_AI_Accelerator_Power'!$G$2:$G$653,"gb200_reference")/I170,0.425)</x:f>
        <x:v>0.425</x:v>
      </x:c>
      <x:c r="G170" s="6" t="n">
        <x:f>IF(I170&gt;0,SUMIFS('02d_AI_Accelerator_Power'!$J$2:$J$653,'02d_AI_Accelerator_Power'!$B$2:$B$653,A170,'02d_AI_Accelerator_Power'!$C$2:$C$653,B170,'02d_AI_Accelerator_Power'!$D$2:$D$653,C170,'02d_AI_Accelerator_Power'!$G$2:$G$653,"purpose_or_unbenchmarked")/I170,0.0)</x:f>
        <x:v>0</x:v>
      </x:c>
      <x:c r="H170" s="6" t="n">
        <x:f>SUM(D170:G170)</x:f>
        <x:v>1</x:v>
      </x:c>
      <x:c r="I170" s="28" t="n">
        <x:f>SUMIFS('02d_AI_Accelerator_Power'!$J$2:$J$653,'02d_AI_Accelerator_Power'!$B$2:$B$653,A170,'02d_AI_Accelerator_Power'!$C$2:$C$653,B170,'02d_AI_Accelerator_Power'!$D$2:$D$653,C170)</x:f>
        <x:v>379.5574996007461</x:v>
      </x:c>
      <x:c r="J170" s="6" t="n">
        <x:f>IF(I170&gt;0,SUMIFS('02d_AI_Accelerator_Power'!$J$2:$J$653,'02d_AI_Accelerator_Power'!$B$2:$B$653,A170,'02d_AI_Accelerator_Power'!$C$2:$C$653,B170,'02d_AI_Accelerator_Power'!$D$2:$D$653,C170,'02d_AI_Accelerator_Power'!$F$2:$F$653,"R200/R300 future")/I170,0)</x:f>
        <x:v>0</x:v>
      </x:c>
      <x:c r="K170" s="6" t="n">
        <x:f>IF(I170&gt;0,SUMIFS('02d_AI_Accelerator_Power'!$J$2:$J$653,'02d_AI_Accelerator_Power'!$B$2:$B$653,A170,'02d_AI_Accelerator_Power'!$C$2:$C$653,B170,'02d_AI_Accelerator_Power'!$D$2:$D$653,C170,'02d_AI_Accelerator_Power'!$F$2:$F$653,"TPU")/I170,0)</x:f>
        <x:v>0</x:v>
      </x:c>
      <x:c r="L170" s="6" t="n">
        <x:f>IF(I170&gt;0,SUMIFS('02d_AI_Accelerator_Power'!$J$2:$J$653,'02d_AI_Accelerator_Power'!$B$2:$B$653,A170,'02d_AI_Accelerator_Power'!$C$2:$C$653,B170,'02d_AI_Accelerator_Power'!$D$2:$D$653,C170,'02d_AI_Accelerator_Power'!$F$2:$F$653,"Trainium")/I170,0)</x:f>
        <x:v>0</x:v>
      </x:c>
      <x:c r="M170" s="6" t="n">
        <x:f>IF(I170&gt;0,SUMIFS('02d_AI_Accelerator_Power'!$J$2:$J$653,'02d_AI_Accelerator_Power'!$B$2:$B$653,A170,'02d_AI_Accelerator_Power'!$C$2:$C$653,B170,'02d_AI_Accelerator_Power'!$D$2:$D$653,C170,'02d_AI_Accelerator_Power'!$F$2:$F$653,"Maia")/I170,0)</x:f>
        <x:v>0</x:v>
      </x:c>
      <x:c r="N170" s="6" t="n">
        <x:f>IF(I170&gt;0,SUMIFS('02d_AI_Accelerator_Power'!$J$2:$J$653,'02d_AI_Accelerator_Power'!$B$2:$B$653,A170,'02d_AI_Accelerator_Power'!$C$2:$C$653,B170,'02d_AI_Accelerator_Power'!$D$2:$D$653,C170,'02d_AI_Accelerator_Power'!$F$2:$F$653,"MTIA")/I170,0)</x:f>
        <x:v>0</x:v>
      </x:c>
      <x:c r="O170" s="6" t="n">
        <x:f>IF(I170&gt;0,SUMIFS('02d_AI_Accelerator_Power'!$J$2:$J$653,'02d_AI_Accelerator_Power'!$B$2:$B$653,A170,'02d_AI_Accelerator_Power'!$C$2:$C$653,B170,'02d_AI_Accelerator_Power'!$D$2:$D$653,C170,'02d_AI_Accelerator_Power'!$F$2:$F$653,"Other / unknown accelerator")/I170,0)</x:f>
        <x:v>0</x:v>
      </x:c>
      <x:c r="P17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70" s="3" t="inlineStr">
        <x:is>
          <x:t xml:space="preserve">csp_contract_share_x_csp_accelerator_mix</x:t>
        </x:is>
      </x:c>
      <x:c r="R170" s="3" t="inlineStr">
        <x:is>
          <x:t xml:space="preserve">Edit 02a CSP contract allocation, 02b CSP accelerator mix, or 02x accelerator catalog; 03_Calculation reads D:G from this sheet.</x:t>
        </x:is>
      </x:c>
    </x:row>
    <x:row r="171">
      <x:c r="A171" s="3" t="inlineStr">
        <x:is>
          <x:t xml:space="preserve">Grid-Constrained / Efficiency-Upside</x:t>
        </x:is>
      </x:c>
      <x:c r="B171" s="3" t="inlineStr">
        <x:is>
          <x:t xml:space="preserve">DeepSeek</x:t>
        </x:is>
      </x:c>
      <x:c r="C171" s="3" t="n">
        <x:v>2030</x:v>
      </x:c>
      <x:c r="D171" s="6" t="n">
        <x:f>IF(I171&gt;0,SUMIFS('02d_AI_Accelerator_Power'!$J$2:$J$653,'02d_AI_Accelerator_Power'!$B$2:$B$653,A171,'02d_AI_Accelerator_Power'!$C$2:$C$653,B171,'02d_AI_Accelerator_Power'!$D$2:$D$653,C171,'02d_AI_Accelerator_Power'!$G$2:$G$653,"h200_reference")/I171,0.1)</x:f>
        <x:v>0.1</x:v>
      </x:c>
      <x:c r="E171" s="6" t="n">
        <x:f>IF(I171&gt;0,SUMIFS('02d_AI_Accelerator_Power'!$J$2:$J$653,'02d_AI_Accelerator_Power'!$B$2:$B$653,A171,'02d_AI_Accelerator_Power'!$C$2:$C$653,B171,'02d_AI_Accelerator_Power'!$D$2:$D$653,C171,'02d_AI_Accelerator_Power'!$G$2:$G$653,"b200_reference")/I171,0.35)</x:f>
        <x:v>0.35</x:v>
      </x:c>
      <x:c r="F171" s="6" t="n">
        <x:f>IF(I171&gt;0,SUMIFS('02d_AI_Accelerator_Power'!$J$2:$J$653,'02d_AI_Accelerator_Power'!$B$2:$B$653,A171,'02d_AI_Accelerator_Power'!$C$2:$C$653,B171,'02d_AI_Accelerator_Power'!$D$2:$D$653,C171,'02d_AI_Accelerator_Power'!$G$2:$G$653,"gb200_reference")/I171,0.55)</x:f>
        <x:v>0.55</x:v>
      </x:c>
      <x:c r="G171" s="6" t="n">
        <x:f>IF(I171&gt;0,SUMIFS('02d_AI_Accelerator_Power'!$J$2:$J$653,'02d_AI_Accelerator_Power'!$B$2:$B$653,A171,'02d_AI_Accelerator_Power'!$C$2:$C$653,B171,'02d_AI_Accelerator_Power'!$D$2:$D$653,C171,'02d_AI_Accelerator_Power'!$G$2:$G$653,"purpose_or_unbenchmarked")/I171,0.0)</x:f>
        <x:v>0</x:v>
      </x:c>
      <x:c r="H171" s="6" t="n">
        <x:f>SUM(D171:G171)</x:f>
        <x:v>1</x:v>
      </x:c>
      <x:c r="I171" s="28" t="n">
        <x:f>SUMIFS('02d_AI_Accelerator_Power'!$J$2:$J$653,'02d_AI_Accelerator_Power'!$B$2:$B$653,A171,'02d_AI_Accelerator_Power'!$C$2:$C$653,B171,'02d_AI_Accelerator_Power'!$D$2:$D$653,C171)</x:f>
        <x:v>491.36516129032253</x:v>
      </x:c>
      <x:c r="J171" s="6" t="n">
        <x:f>IF(I171&gt;0,SUMIFS('02d_AI_Accelerator_Power'!$J$2:$J$653,'02d_AI_Accelerator_Power'!$B$2:$B$653,A171,'02d_AI_Accelerator_Power'!$C$2:$C$653,B171,'02d_AI_Accelerator_Power'!$D$2:$D$653,C171,'02d_AI_Accelerator_Power'!$F$2:$F$653,"R200/R300 future")/I171,0)</x:f>
        <x:v>0</x:v>
      </x:c>
      <x:c r="K171" s="6" t="n">
        <x:f>IF(I171&gt;0,SUMIFS('02d_AI_Accelerator_Power'!$J$2:$J$653,'02d_AI_Accelerator_Power'!$B$2:$B$653,A171,'02d_AI_Accelerator_Power'!$C$2:$C$653,B171,'02d_AI_Accelerator_Power'!$D$2:$D$653,C171,'02d_AI_Accelerator_Power'!$F$2:$F$653,"TPU")/I171,0)</x:f>
        <x:v>0</x:v>
      </x:c>
      <x:c r="L171" s="6" t="n">
        <x:f>IF(I171&gt;0,SUMIFS('02d_AI_Accelerator_Power'!$J$2:$J$653,'02d_AI_Accelerator_Power'!$B$2:$B$653,A171,'02d_AI_Accelerator_Power'!$C$2:$C$653,B171,'02d_AI_Accelerator_Power'!$D$2:$D$653,C171,'02d_AI_Accelerator_Power'!$F$2:$F$653,"Trainium")/I171,0)</x:f>
        <x:v>0</x:v>
      </x:c>
      <x:c r="M171" s="6" t="n">
        <x:f>IF(I171&gt;0,SUMIFS('02d_AI_Accelerator_Power'!$J$2:$J$653,'02d_AI_Accelerator_Power'!$B$2:$B$653,A171,'02d_AI_Accelerator_Power'!$C$2:$C$653,B171,'02d_AI_Accelerator_Power'!$D$2:$D$653,C171,'02d_AI_Accelerator_Power'!$F$2:$F$653,"Maia")/I171,0)</x:f>
        <x:v>0</x:v>
      </x:c>
      <x:c r="N171" s="6" t="n">
        <x:f>IF(I171&gt;0,SUMIFS('02d_AI_Accelerator_Power'!$J$2:$J$653,'02d_AI_Accelerator_Power'!$B$2:$B$653,A171,'02d_AI_Accelerator_Power'!$C$2:$C$653,B171,'02d_AI_Accelerator_Power'!$D$2:$D$653,C171,'02d_AI_Accelerator_Power'!$F$2:$F$653,"MTIA")/I171,0)</x:f>
        <x:v>0</x:v>
      </x:c>
      <x:c r="O171" s="6" t="n">
        <x:f>IF(I171&gt;0,SUMIFS('02d_AI_Accelerator_Power'!$J$2:$J$653,'02d_AI_Accelerator_Power'!$B$2:$B$653,A171,'02d_AI_Accelerator_Power'!$C$2:$C$653,B171,'02d_AI_Accelerator_Power'!$D$2:$D$653,C171,'02d_AI_Accelerator_Power'!$F$2:$F$653,"Other / unknown accelerator")/I171,0)</x:f>
        <x:v>0</x:v>
      </x:c>
      <x:c r="P17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71" s="3" t="inlineStr">
        <x:is>
          <x:t xml:space="preserve">csp_contract_share_x_csp_accelerator_mix</x:t>
        </x:is>
      </x:c>
      <x:c r="R171" s="3" t="inlineStr">
        <x:is>
          <x:t xml:space="preserve">Edit 02a CSP contract allocation, 02b CSP accelerator mix, or 02x accelerator catalog; 03_Calculation reads D:G from this sheet.</x:t>
        </x:is>
      </x:c>
    </x:row>
    <x:row r="172">
      <x:c r="A172" s="3" t="inlineStr">
        <x:is>
          <x:t xml:space="preserve">Grid-Constrained / Efficiency-Upside</x:t>
        </x:is>
      </x:c>
      <x:c r="B172" s="3" t="inlineStr">
        <x:is>
          <x:t xml:space="preserve">Alibaba</x:t>
        </x:is>
      </x:c>
      <x:c r="C172" s="3" t="n">
        <x:v>2026</x:v>
      </x:c>
      <x:c r="D172" s="6" t="n">
        <x:f>IF(I172&gt;0,SUMIFS('02d_AI_Accelerator_Power'!$J$2:$J$653,'02d_AI_Accelerator_Power'!$B$2:$B$653,A172,'02d_AI_Accelerator_Power'!$C$2:$C$653,B172,'02d_AI_Accelerator_Power'!$D$2:$D$653,C172,'02d_AI_Accelerator_Power'!$G$2:$G$653,"h200_reference")/I172,1.0)</x:f>
        <x:v>1</x:v>
      </x:c>
      <x:c r="E172" s="6" t="n">
        <x:f>IF(I172&gt;0,SUMIFS('02d_AI_Accelerator_Power'!$J$2:$J$653,'02d_AI_Accelerator_Power'!$B$2:$B$653,A172,'02d_AI_Accelerator_Power'!$C$2:$C$653,B172,'02d_AI_Accelerator_Power'!$D$2:$D$653,C172,'02d_AI_Accelerator_Power'!$G$2:$G$653,"b200_reference")/I172,0.0)</x:f>
        <x:v>0</x:v>
      </x:c>
      <x:c r="F172" s="6" t="n">
        <x:f>IF(I172&gt;0,SUMIFS('02d_AI_Accelerator_Power'!$J$2:$J$653,'02d_AI_Accelerator_Power'!$B$2:$B$653,A172,'02d_AI_Accelerator_Power'!$C$2:$C$653,B172,'02d_AI_Accelerator_Power'!$D$2:$D$653,C172,'02d_AI_Accelerator_Power'!$G$2:$G$653,"gb200_reference")/I172,0.0)</x:f>
        <x:v>0</x:v>
      </x:c>
      <x:c r="G172" s="6" t="n">
        <x:f>IF(I172&gt;0,SUMIFS('02d_AI_Accelerator_Power'!$J$2:$J$653,'02d_AI_Accelerator_Power'!$B$2:$B$653,A172,'02d_AI_Accelerator_Power'!$C$2:$C$653,B172,'02d_AI_Accelerator_Power'!$D$2:$D$653,C172,'02d_AI_Accelerator_Power'!$G$2:$G$653,"purpose_or_unbenchmarked")/I172,0.0)</x:f>
        <x:v>0</x:v>
      </x:c>
      <x:c r="H172" s="6" t="n">
        <x:f>SUM(D172:G172)</x:f>
        <x:v>1</x:v>
      </x:c>
      <x:c r="I172" s="28" t="n">
        <x:f>SUMIFS('02d_AI_Accelerator_Power'!$J$2:$J$653,'02d_AI_Accelerator_Power'!$B$2:$B$653,A172,'02d_AI_Accelerator_Power'!$C$2:$C$653,B172,'02d_AI_Accelerator_Power'!$D$2:$D$653,C172)</x:f>
        <x:v>242.1931724253659</x:v>
      </x:c>
      <x:c r="J172" s="6" t="n">
        <x:f>IF(I172&gt;0,SUMIFS('02d_AI_Accelerator_Power'!$J$2:$J$653,'02d_AI_Accelerator_Power'!$B$2:$B$653,A172,'02d_AI_Accelerator_Power'!$C$2:$C$653,B172,'02d_AI_Accelerator_Power'!$D$2:$D$653,C172,'02d_AI_Accelerator_Power'!$F$2:$F$653,"R200/R300 future")/I172,0)</x:f>
        <x:v>0</x:v>
      </x:c>
      <x:c r="K172" s="6" t="n">
        <x:f>IF(I172&gt;0,SUMIFS('02d_AI_Accelerator_Power'!$J$2:$J$653,'02d_AI_Accelerator_Power'!$B$2:$B$653,A172,'02d_AI_Accelerator_Power'!$C$2:$C$653,B172,'02d_AI_Accelerator_Power'!$D$2:$D$653,C172,'02d_AI_Accelerator_Power'!$F$2:$F$653,"TPU")/I172,0)</x:f>
        <x:v>0</x:v>
      </x:c>
      <x:c r="L172" s="6" t="n">
        <x:f>IF(I172&gt;0,SUMIFS('02d_AI_Accelerator_Power'!$J$2:$J$653,'02d_AI_Accelerator_Power'!$B$2:$B$653,A172,'02d_AI_Accelerator_Power'!$C$2:$C$653,B172,'02d_AI_Accelerator_Power'!$D$2:$D$653,C172,'02d_AI_Accelerator_Power'!$F$2:$F$653,"Trainium")/I172,0)</x:f>
        <x:v>0</x:v>
      </x:c>
      <x:c r="M172" s="6" t="n">
        <x:f>IF(I172&gt;0,SUMIFS('02d_AI_Accelerator_Power'!$J$2:$J$653,'02d_AI_Accelerator_Power'!$B$2:$B$653,A172,'02d_AI_Accelerator_Power'!$C$2:$C$653,B172,'02d_AI_Accelerator_Power'!$D$2:$D$653,C172,'02d_AI_Accelerator_Power'!$F$2:$F$653,"Maia")/I172,0)</x:f>
        <x:v>0</x:v>
      </x:c>
      <x:c r="N172" s="6" t="n">
        <x:f>IF(I172&gt;0,SUMIFS('02d_AI_Accelerator_Power'!$J$2:$J$653,'02d_AI_Accelerator_Power'!$B$2:$B$653,A172,'02d_AI_Accelerator_Power'!$C$2:$C$653,B172,'02d_AI_Accelerator_Power'!$D$2:$D$653,C172,'02d_AI_Accelerator_Power'!$F$2:$F$653,"MTIA")/I172,0)</x:f>
        <x:v>0</x:v>
      </x:c>
      <x:c r="O172" s="6" t="n">
        <x:f>IF(I172&gt;0,SUMIFS('02d_AI_Accelerator_Power'!$J$2:$J$653,'02d_AI_Accelerator_Power'!$B$2:$B$653,A172,'02d_AI_Accelerator_Power'!$C$2:$C$653,B172,'02d_AI_Accelerator_Power'!$D$2:$D$653,C172,'02d_AI_Accelerator_Power'!$F$2:$F$653,"Other / unknown accelerator")/I172,0)</x:f>
        <x:v>0</x:v>
      </x:c>
      <x:c r="P172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72" s="3" t="inlineStr">
        <x:is>
          <x:t xml:space="preserve">csp_contract_share_x_csp_accelerator_mix</x:t>
        </x:is>
      </x:c>
      <x:c r="R172" s="3" t="inlineStr">
        <x:is>
          <x:t xml:space="preserve">Edit 02a CSP contract allocation, 02b CSP accelerator mix, or 02x accelerator catalog; 03_Calculation reads D:G from this sheet.</x:t>
        </x:is>
      </x:c>
    </x:row>
    <x:row r="173">
      <x:c r="A173" s="3" t="inlineStr">
        <x:is>
          <x:t xml:space="preserve">Grid-Constrained / Efficiency-Upside</x:t>
        </x:is>
      </x:c>
      <x:c r="B173" s="3" t="inlineStr">
        <x:is>
          <x:t xml:space="preserve">Alibaba</x:t>
        </x:is>
      </x:c>
      <x:c r="C173" s="3" t="n">
        <x:v>2027</x:v>
      </x:c>
      <x:c r="D173" s="6" t="n">
        <x:f>IF(I173&gt;0,SUMIFS('02d_AI_Accelerator_Power'!$J$2:$J$653,'02d_AI_Accelerator_Power'!$B$2:$B$653,A173,'02d_AI_Accelerator_Power'!$C$2:$C$653,B173,'02d_AI_Accelerator_Power'!$D$2:$D$653,C173,'02d_AI_Accelerator_Power'!$G$2:$G$653,"h200_reference")/I173,1.0)</x:f>
        <x:v>1</x:v>
      </x:c>
      <x:c r="E173" s="6" t="n">
        <x:f>IF(I173&gt;0,SUMIFS('02d_AI_Accelerator_Power'!$J$2:$J$653,'02d_AI_Accelerator_Power'!$B$2:$B$653,A173,'02d_AI_Accelerator_Power'!$C$2:$C$653,B173,'02d_AI_Accelerator_Power'!$D$2:$D$653,C173,'02d_AI_Accelerator_Power'!$G$2:$G$653,"b200_reference")/I173,0.0)</x:f>
        <x:v>0</x:v>
      </x:c>
      <x:c r="F173" s="6" t="n">
        <x:f>IF(I173&gt;0,SUMIFS('02d_AI_Accelerator_Power'!$J$2:$J$653,'02d_AI_Accelerator_Power'!$B$2:$B$653,A173,'02d_AI_Accelerator_Power'!$C$2:$C$653,B173,'02d_AI_Accelerator_Power'!$D$2:$D$653,C173,'02d_AI_Accelerator_Power'!$G$2:$G$653,"gb200_reference")/I173,0.0)</x:f>
        <x:v>0</x:v>
      </x:c>
      <x:c r="G173" s="6" t="n">
        <x:f>IF(I173&gt;0,SUMIFS('02d_AI_Accelerator_Power'!$J$2:$J$653,'02d_AI_Accelerator_Power'!$B$2:$B$653,A173,'02d_AI_Accelerator_Power'!$C$2:$C$653,B173,'02d_AI_Accelerator_Power'!$D$2:$D$653,C173,'02d_AI_Accelerator_Power'!$G$2:$G$653,"purpose_or_unbenchmarked")/I173,0.0)</x:f>
        <x:v>0</x:v>
      </x:c>
      <x:c r="H173" s="6" t="n">
        <x:f>SUM(D173:G173)</x:f>
        <x:v>1</x:v>
      </x:c>
      <x:c r="I173" s="28" t="n">
        <x:f>SUMIFS('02d_AI_Accelerator_Power'!$J$2:$J$653,'02d_AI_Accelerator_Power'!$B$2:$B$653,A173,'02d_AI_Accelerator_Power'!$C$2:$C$653,B173,'02d_AI_Accelerator_Power'!$D$2:$D$653,C173)</x:f>
        <x:v>498.77560768170736</x:v>
      </x:c>
      <x:c r="J173" s="6" t="n">
        <x:f>IF(I173&gt;0,SUMIFS('02d_AI_Accelerator_Power'!$J$2:$J$653,'02d_AI_Accelerator_Power'!$B$2:$B$653,A173,'02d_AI_Accelerator_Power'!$C$2:$C$653,B173,'02d_AI_Accelerator_Power'!$D$2:$D$653,C173,'02d_AI_Accelerator_Power'!$F$2:$F$653,"R200/R300 future")/I173,0)</x:f>
        <x:v>0</x:v>
      </x:c>
      <x:c r="K173" s="6" t="n">
        <x:f>IF(I173&gt;0,SUMIFS('02d_AI_Accelerator_Power'!$J$2:$J$653,'02d_AI_Accelerator_Power'!$B$2:$B$653,A173,'02d_AI_Accelerator_Power'!$C$2:$C$653,B173,'02d_AI_Accelerator_Power'!$D$2:$D$653,C173,'02d_AI_Accelerator_Power'!$F$2:$F$653,"TPU")/I173,0)</x:f>
        <x:v>0</x:v>
      </x:c>
      <x:c r="L173" s="6" t="n">
        <x:f>IF(I173&gt;0,SUMIFS('02d_AI_Accelerator_Power'!$J$2:$J$653,'02d_AI_Accelerator_Power'!$B$2:$B$653,A173,'02d_AI_Accelerator_Power'!$C$2:$C$653,B173,'02d_AI_Accelerator_Power'!$D$2:$D$653,C173,'02d_AI_Accelerator_Power'!$F$2:$F$653,"Trainium")/I173,0)</x:f>
        <x:v>0</x:v>
      </x:c>
      <x:c r="M173" s="6" t="n">
        <x:f>IF(I173&gt;0,SUMIFS('02d_AI_Accelerator_Power'!$J$2:$J$653,'02d_AI_Accelerator_Power'!$B$2:$B$653,A173,'02d_AI_Accelerator_Power'!$C$2:$C$653,B173,'02d_AI_Accelerator_Power'!$D$2:$D$653,C173,'02d_AI_Accelerator_Power'!$F$2:$F$653,"Maia")/I173,0)</x:f>
        <x:v>0</x:v>
      </x:c>
      <x:c r="N173" s="6" t="n">
        <x:f>IF(I173&gt;0,SUMIFS('02d_AI_Accelerator_Power'!$J$2:$J$653,'02d_AI_Accelerator_Power'!$B$2:$B$653,A173,'02d_AI_Accelerator_Power'!$C$2:$C$653,B173,'02d_AI_Accelerator_Power'!$D$2:$D$653,C173,'02d_AI_Accelerator_Power'!$F$2:$F$653,"MTIA")/I173,0)</x:f>
        <x:v>0</x:v>
      </x:c>
      <x:c r="O173" s="6" t="n">
        <x:f>IF(I173&gt;0,SUMIFS('02d_AI_Accelerator_Power'!$J$2:$J$653,'02d_AI_Accelerator_Power'!$B$2:$B$653,A173,'02d_AI_Accelerator_Power'!$C$2:$C$653,B173,'02d_AI_Accelerator_Power'!$D$2:$D$653,C173,'02d_AI_Accelerator_Power'!$F$2:$F$653,"Other / unknown accelerator")/I173,0)</x:f>
        <x:v>0</x:v>
      </x:c>
      <x:c r="P173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73" s="3" t="inlineStr">
        <x:is>
          <x:t xml:space="preserve">csp_contract_share_x_csp_accelerator_mix</x:t>
        </x:is>
      </x:c>
      <x:c r="R173" s="3" t="inlineStr">
        <x:is>
          <x:t xml:space="preserve">Edit 02a CSP contract allocation, 02b CSP accelerator mix, or 02x accelerator catalog; 03_Calculation reads D:G from this sheet.</x:t>
        </x:is>
      </x:c>
    </x:row>
    <x:row r="174">
      <x:c r="A174" s="3" t="inlineStr">
        <x:is>
          <x:t xml:space="preserve">Grid-Constrained / Efficiency-Upside</x:t>
        </x:is>
      </x:c>
      <x:c r="B174" s="3" t="inlineStr">
        <x:is>
          <x:t xml:space="preserve">Alibaba</x:t>
        </x:is>
      </x:c>
      <x:c r="C174" s="3" t="n">
        <x:v>2028</x:v>
      </x:c>
      <x:c r="D174" s="6" t="n">
        <x:f>IF(I174&gt;0,SUMIFS('02d_AI_Accelerator_Power'!$J$2:$J$653,'02d_AI_Accelerator_Power'!$B$2:$B$653,A174,'02d_AI_Accelerator_Power'!$C$2:$C$653,B174,'02d_AI_Accelerator_Power'!$D$2:$D$653,C174,'02d_AI_Accelerator_Power'!$G$2:$G$653,"h200_reference")/I174,1.0)</x:f>
        <x:v>1</x:v>
      </x:c>
      <x:c r="E174" s="6" t="n">
        <x:f>IF(I174&gt;0,SUMIFS('02d_AI_Accelerator_Power'!$J$2:$J$653,'02d_AI_Accelerator_Power'!$B$2:$B$653,A174,'02d_AI_Accelerator_Power'!$C$2:$C$653,B174,'02d_AI_Accelerator_Power'!$D$2:$D$653,C174,'02d_AI_Accelerator_Power'!$G$2:$G$653,"b200_reference")/I174,0.0)</x:f>
        <x:v>0</x:v>
      </x:c>
      <x:c r="F174" s="6" t="n">
        <x:f>IF(I174&gt;0,SUMIFS('02d_AI_Accelerator_Power'!$J$2:$J$653,'02d_AI_Accelerator_Power'!$B$2:$B$653,A174,'02d_AI_Accelerator_Power'!$C$2:$C$653,B174,'02d_AI_Accelerator_Power'!$D$2:$D$653,C174,'02d_AI_Accelerator_Power'!$G$2:$G$653,"gb200_reference")/I174,0.0)</x:f>
        <x:v>0</x:v>
      </x:c>
      <x:c r="G174" s="6" t="n">
        <x:f>IF(I174&gt;0,SUMIFS('02d_AI_Accelerator_Power'!$J$2:$J$653,'02d_AI_Accelerator_Power'!$B$2:$B$653,A174,'02d_AI_Accelerator_Power'!$C$2:$C$653,B174,'02d_AI_Accelerator_Power'!$D$2:$D$653,C174,'02d_AI_Accelerator_Power'!$G$2:$G$653,"purpose_or_unbenchmarked")/I174,0.0)</x:f>
        <x:v>0</x:v>
      </x:c>
      <x:c r="H174" s="6" t="n">
        <x:f>SUM(D174:G174)</x:f>
        <x:v>1</x:v>
      </x:c>
      <x:c r="I174" s="28" t="n">
        <x:f>SUMIFS('02d_AI_Accelerator_Power'!$J$2:$J$653,'02d_AI_Accelerator_Power'!$B$2:$B$653,A174,'02d_AI_Accelerator_Power'!$C$2:$C$653,B174,'02d_AI_Accelerator_Power'!$D$2:$D$653,C174)</x:f>
        <x:v>767.7463374751218</x:v>
      </x:c>
      <x:c r="J174" s="6" t="n">
        <x:f>IF(I174&gt;0,SUMIFS('02d_AI_Accelerator_Power'!$J$2:$J$653,'02d_AI_Accelerator_Power'!$B$2:$B$653,A174,'02d_AI_Accelerator_Power'!$C$2:$C$653,B174,'02d_AI_Accelerator_Power'!$D$2:$D$653,C174,'02d_AI_Accelerator_Power'!$F$2:$F$653,"R200/R300 future")/I174,0)</x:f>
        <x:v>0</x:v>
      </x:c>
      <x:c r="K174" s="6" t="n">
        <x:f>IF(I174&gt;0,SUMIFS('02d_AI_Accelerator_Power'!$J$2:$J$653,'02d_AI_Accelerator_Power'!$B$2:$B$653,A174,'02d_AI_Accelerator_Power'!$C$2:$C$653,B174,'02d_AI_Accelerator_Power'!$D$2:$D$653,C174,'02d_AI_Accelerator_Power'!$F$2:$F$653,"TPU")/I174,0)</x:f>
        <x:v>0</x:v>
      </x:c>
      <x:c r="L174" s="6" t="n">
        <x:f>IF(I174&gt;0,SUMIFS('02d_AI_Accelerator_Power'!$J$2:$J$653,'02d_AI_Accelerator_Power'!$B$2:$B$653,A174,'02d_AI_Accelerator_Power'!$C$2:$C$653,B174,'02d_AI_Accelerator_Power'!$D$2:$D$653,C174,'02d_AI_Accelerator_Power'!$F$2:$F$653,"Trainium")/I174,0)</x:f>
        <x:v>0</x:v>
      </x:c>
      <x:c r="M174" s="6" t="n">
        <x:f>IF(I174&gt;0,SUMIFS('02d_AI_Accelerator_Power'!$J$2:$J$653,'02d_AI_Accelerator_Power'!$B$2:$B$653,A174,'02d_AI_Accelerator_Power'!$C$2:$C$653,B174,'02d_AI_Accelerator_Power'!$D$2:$D$653,C174,'02d_AI_Accelerator_Power'!$F$2:$F$653,"Maia")/I174,0)</x:f>
        <x:v>0</x:v>
      </x:c>
      <x:c r="N174" s="6" t="n">
        <x:f>IF(I174&gt;0,SUMIFS('02d_AI_Accelerator_Power'!$J$2:$J$653,'02d_AI_Accelerator_Power'!$B$2:$B$653,A174,'02d_AI_Accelerator_Power'!$C$2:$C$653,B174,'02d_AI_Accelerator_Power'!$D$2:$D$653,C174,'02d_AI_Accelerator_Power'!$F$2:$F$653,"MTIA")/I174,0)</x:f>
        <x:v>0</x:v>
      </x:c>
      <x:c r="O174" s="6" t="n">
        <x:f>IF(I174&gt;0,SUMIFS('02d_AI_Accelerator_Power'!$J$2:$J$653,'02d_AI_Accelerator_Power'!$B$2:$B$653,A174,'02d_AI_Accelerator_Power'!$C$2:$C$653,B174,'02d_AI_Accelerator_Power'!$D$2:$D$653,C174,'02d_AI_Accelerator_Power'!$F$2:$F$653,"Other / unknown accelerator")/I174,0)</x:f>
        <x:v>0</x:v>
      </x:c>
      <x:c r="P174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74" s="3" t="inlineStr">
        <x:is>
          <x:t xml:space="preserve">csp_contract_share_x_csp_accelerator_mix</x:t>
        </x:is>
      </x:c>
      <x:c r="R174" s="3" t="inlineStr">
        <x:is>
          <x:t xml:space="preserve">Edit 02a CSP contract allocation, 02b CSP accelerator mix, or 02x accelerator catalog; 03_Calculation reads D:G from this sheet.</x:t>
        </x:is>
      </x:c>
    </x:row>
    <x:row r="175">
      <x:c r="A175" s="3" t="inlineStr">
        <x:is>
          <x:t xml:space="preserve">Grid-Constrained / Efficiency-Upside</x:t>
        </x:is>
      </x:c>
      <x:c r="B175" s="3" t="inlineStr">
        <x:is>
          <x:t xml:space="preserve">Alibaba</x:t>
        </x:is>
      </x:c>
      <x:c r="C175" s="3" t="n">
        <x:v>2029</x:v>
      </x:c>
      <x:c r="D175" s="6" t="n">
        <x:f>IF(I175&gt;0,SUMIFS('02d_AI_Accelerator_Power'!$J$2:$J$653,'02d_AI_Accelerator_Power'!$B$2:$B$653,A175,'02d_AI_Accelerator_Power'!$C$2:$C$653,B175,'02d_AI_Accelerator_Power'!$D$2:$D$653,C175,'02d_AI_Accelerator_Power'!$G$2:$G$653,"h200_reference")/I175,1.0)</x:f>
        <x:v>1</x:v>
      </x:c>
      <x:c r="E175" s="6" t="n">
        <x:f>IF(I175&gt;0,SUMIFS('02d_AI_Accelerator_Power'!$J$2:$J$653,'02d_AI_Accelerator_Power'!$B$2:$B$653,A175,'02d_AI_Accelerator_Power'!$C$2:$C$653,B175,'02d_AI_Accelerator_Power'!$D$2:$D$653,C175,'02d_AI_Accelerator_Power'!$G$2:$G$653,"b200_reference")/I175,0.0)</x:f>
        <x:v>0</x:v>
      </x:c>
      <x:c r="F175" s="6" t="n">
        <x:f>IF(I175&gt;0,SUMIFS('02d_AI_Accelerator_Power'!$J$2:$J$653,'02d_AI_Accelerator_Power'!$B$2:$B$653,A175,'02d_AI_Accelerator_Power'!$C$2:$C$653,B175,'02d_AI_Accelerator_Power'!$D$2:$D$653,C175,'02d_AI_Accelerator_Power'!$G$2:$G$653,"gb200_reference")/I175,0.0)</x:f>
        <x:v>0</x:v>
      </x:c>
      <x:c r="G175" s="6" t="n">
        <x:f>IF(I175&gt;0,SUMIFS('02d_AI_Accelerator_Power'!$J$2:$J$653,'02d_AI_Accelerator_Power'!$B$2:$B$653,A175,'02d_AI_Accelerator_Power'!$C$2:$C$653,B175,'02d_AI_Accelerator_Power'!$D$2:$D$653,C175,'02d_AI_Accelerator_Power'!$G$2:$G$653,"purpose_or_unbenchmarked")/I175,0.0)</x:f>
        <x:v>0</x:v>
      </x:c>
      <x:c r="H175" s="6" t="n">
        <x:f>SUM(D175:G175)</x:f>
        <x:v>1</x:v>
      </x:c>
      <x:c r="I175" s="28" t="n">
        <x:f>SUMIFS('02d_AI_Accelerator_Power'!$J$2:$J$653,'02d_AI_Accelerator_Power'!$B$2:$B$653,A175,'02d_AI_Accelerator_Power'!$C$2:$C$653,B175,'02d_AI_Accelerator_Power'!$D$2:$D$653,C175)</x:f>
        <x:v>1044.318046636098</x:v>
      </x:c>
      <x:c r="J175" s="6" t="n">
        <x:f>IF(I175&gt;0,SUMIFS('02d_AI_Accelerator_Power'!$J$2:$J$653,'02d_AI_Accelerator_Power'!$B$2:$B$653,A175,'02d_AI_Accelerator_Power'!$C$2:$C$653,B175,'02d_AI_Accelerator_Power'!$D$2:$D$653,C175,'02d_AI_Accelerator_Power'!$F$2:$F$653,"R200/R300 future")/I175,0)</x:f>
        <x:v>0</x:v>
      </x:c>
      <x:c r="K175" s="6" t="n">
        <x:f>IF(I175&gt;0,SUMIFS('02d_AI_Accelerator_Power'!$J$2:$J$653,'02d_AI_Accelerator_Power'!$B$2:$B$653,A175,'02d_AI_Accelerator_Power'!$C$2:$C$653,B175,'02d_AI_Accelerator_Power'!$D$2:$D$653,C175,'02d_AI_Accelerator_Power'!$F$2:$F$653,"TPU")/I175,0)</x:f>
        <x:v>0</x:v>
      </x:c>
      <x:c r="L175" s="6" t="n">
        <x:f>IF(I175&gt;0,SUMIFS('02d_AI_Accelerator_Power'!$J$2:$J$653,'02d_AI_Accelerator_Power'!$B$2:$B$653,A175,'02d_AI_Accelerator_Power'!$C$2:$C$653,B175,'02d_AI_Accelerator_Power'!$D$2:$D$653,C175,'02d_AI_Accelerator_Power'!$F$2:$F$653,"Trainium")/I175,0)</x:f>
        <x:v>0</x:v>
      </x:c>
      <x:c r="M175" s="6" t="n">
        <x:f>IF(I175&gt;0,SUMIFS('02d_AI_Accelerator_Power'!$J$2:$J$653,'02d_AI_Accelerator_Power'!$B$2:$B$653,A175,'02d_AI_Accelerator_Power'!$C$2:$C$653,B175,'02d_AI_Accelerator_Power'!$D$2:$D$653,C175,'02d_AI_Accelerator_Power'!$F$2:$F$653,"Maia")/I175,0)</x:f>
        <x:v>0</x:v>
      </x:c>
      <x:c r="N175" s="6" t="n">
        <x:f>IF(I175&gt;0,SUMIFS('02d_AI_Accelerator_Power'!$J$2:$J$653,'02d_AI_Accelerator_Power'!$B$2:$B$653,A175,'02d_AI_Accelerator_Power'!$C$2:$C$653,B175,'02d_AI_Accelerator_Power'!$D$2:$D$653,C175,'02d_AI_Accelerator_Power'!$F$2:$F$653,"MTIA")/I175,0)</x:f>
        <x:v>0</x:v>
      </x:c>
      <x:c r="O175" s="6" t="n">
        <x:f>IF(I175&gt;0,SUMIFS('02d_AI_Accelerator_Power'!$J$2:$J$653,'02d_AI_Accelerator_Power'!$B$2:$B$653,A175,'02d_AI_Accelerator_Power'!$C$2:$C$653,B175,'02d_AI_Accelerator_Power'!$D$2:$D$653,C175,'02d_AI_Accelerator_Power'!$F$2:$F$653,"Other / unknown accelerator")/I175,0)</x:f>
        <x:v>0</x:v>
      </x:c>
      <x:c r="P175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75" s="3" t="inlineStr">
        <x:is>
          <x:t xml:space="preserve">csp_contract_share_x_csp_accelerator_mix</x:t>
        </x:is>
      </x:c>
      <x:c r="R175" s="3" t="inlineStr">
        <x:is>
          <x:t xml:space="preserve">Edit 02a CSP contract allocation, 02b CSP accelerator mix, or 02x accelerator catalog; 03_Calculation reads D:G from this sheet.</x:t>
        </x:is>
      </x:c>
    </x:row>
    <x:row r="176">
      <x:c r="A176" s="3" t="inlineStr">
        <x:is>
          <x:t xml:space="preserve">Grid-Constrained / Efficiency-Upside</x:t>
        </x:is>
      </x:c>
      <x:c r="B176" s="3" t="inlineStr">
        <x:is>
          <x:t xml:space="preserve">Alibaba</x:t>
        </x:is>
      </x:c>
      <x:c r="C176" s="3" t="n">
        <x:v>2030</x:v>
      </x:c>
      <x:c r="D176" s="6" t="n">
        <x:f>IF(I176&gt;0,SUMIFS('02d_AI_Accelerator_Power'!$J$2:$J$653,'02d_AI_Accelerator_Power'!$B$2:$B$653,A176,'02d_AI_Accelerator_Power'!$C$2:$C$653,B176,'02d_AI_Accelerator_Power'!$D$2:$D$653,C176,'02d_AI_Accelerator_Power'!$G$2:$G$653,"h200_reference")/I176,1.0)</x:f>
        <x:v>1</x:v>
      </x:c>
      <x:c r="E176" s="6" t="n">
        <x:f>IF(I176&gt;0,SUMIFS('02d_AI_Accelerator_Power'!$J$2:$J$653,'02d_AI_Accelerator_Power'!$B$2:$B$653,A176,'02d_AI_Accelerator_Power'!$C$2:$C$653,B176,'02d_AI_Accelerator_Power'!$D$2:$D$653,C176,'02d_AI_Accelerator_Power'!$G$2:$G$653,"b200_reference")/I176,0.0)</x:f>
        <x:v>0</x:v>
      </x:c>
      <x:c r="F176" s="6" t="n">
        <x:f>IF(I176&gt;0,SUMIFS('02d_AI_Accelerator_Power'!$J$2:$J$653,'02d_AI_Accelerator_Power'!$B$2:$B$653,A176,'02d_AI_Accelerator_Power'!$C$2:$C$653,B176,'02d_AI_Accelerator_Power'!$D$2:$D$653,C176,'02d_AI_Accelerator_Power'!$G$2:$G$653,"gb200_reference")/I176,0.0)</x:f>
        <x:v>0</x:v>
      </x:c>
      <x:c r="G176" s="6" t="n">
        <x:f>IF(I176&gt;0,SUMIFS('02d_AI_Accelerator_Power'!$J$2:$J$653,'02d_AI_Accelerator_Power'!$B$2:$B$653,A176,'02d_AI_Accelerator_Power'!$C$2:$C$653,B176,'02d_AI_Accelerator_Power'!$D$2:$D$653,C176,'02d_AI_Accelerator_Power'!$G$2:$G$653,"purpose_or_unbenchmarked")/I176,0.0)</x:f>
        <x:v>0</x:v>
      </x:c>
      <x:c r="H176" s="6" t="n">
        <x:f>SUM(D176:G176)</x:f>
        <x:v>1</x:v>
      </x:c>
      <x:c r="I176" s="28" t="n">
        <x:f>SUMIFS('02d_AI_Accelerator_Power'!$J$2:$J$653,'02d_AI_Accelerator_Power'!$B$2:$B$653,A176,'02d_AI_Accelerator_Power'!$C$2:$C$653,B176,'02d_AI_Accelerator_Power'!$D$2:$D$653,C176)</x:f>
        <x:v>1321.7092682926827</x:v>
      </x:c>
      <x:c r="J176" s="6" t="n">
        <x:f>IF(I176&gt;0,SUMIFS('02d_AI_Accelerator_Power'!$J$2:$J$653,'02d_AI_Accelerator_Power'!$B$2:$B$653,A176,'02d_AI_Accelerator_Power'!$C$2:$C$653,B176,'02d_AI_Accelerator_Power'!$D$2:$D$653,C176,'02d_AI_Accelerator_Power'!$F$2:$F$653,"R200/R300 future")/I176,0)</x:f>
        <x:v>0</x:v>
      </x:c>
      <x:c r="K176" s="6" t="n">
        <x:f>IF(I176&gt;0,SUMIFS('02d_AI_Accelerator_Power'!$J$2:$J$653,'02d_AI_Accelerator_Power'!$B$2:$B$653,A176,'02d_AI_Accelerator_Power'!$C$2:$C$653,B176,'02d_AI_Accelerator_Power'!$D$2:$D$653,C176,'02d_AI_Accelerator_Power'!$F$2:$F$653,"TPU")/I176,0)</x:f>
        <x:v>0</x:v>
      </x:c>
      <x:c r="L176" s="6" t="n">
        <x:f>IF(I176&gt;0,SUMIFS('02d_AI_Accelerator_Power'!$J$2:$J$653,'02d_AI_Accelerator_Power'!$B$2:$B$653,A176,'02d_AI_Accelerator_Power'!$C$2:$C$653,B176,'02d_AI_Accelerator_Power'!$D$2:$D$653,C176,'02d_AI_Accelerator_Power'!$F$2:$F$653,"Trainium")/I176,0)</x:f>
        <x:v>0</x:v>
      </x:c>
      <x:c r="M176" s="6" t="n">
        <x:f>IF(I176&gt;0,SUMIFS('02d_AI_Accelerator_Power'!$J$2:$J$653,'02d_AI_Accelerator_Power'!$B$2:$B$653,A176,'02d_AI_Accelerator_Power'!$C$2:$C$653,B176,'02d_AI_Accelerator_Power'!$D$2:$D$653,C176,'02d_AI_Accelerator_Power'!$F$2:$F$653,"Maia")/I176,0)</x:f>
        <x:v>0</x:v>
      </x:c>
      <x:c r="N176" s="6" t="n">
        <x:f>IF(I176&gt;0,SUMIFS('02d_AI_Accelerator_Power'!$J$2:$J$653,'02d_AI_Accelerator_Power'!$B$2:$B$653,A176,'02d_AI_Accelerator_Power'!$C$2:$C$653,B176,'02d_AI_Accelerator_Power'!$D$2:$D$653,C176,'02d_AI_Accelerator_Power'!$F$2:$F$653,"MTIA")/I176,0)</x:f>
        <x:v>0</x:v>
      </x:c>
      <x:c r="O176" s="6" t="n">
        <x:f>IF(I176&gt;0,SUMIFS('02d_AI_Accelerator_Power'!$J$2:$J$653,'02d_AI_Accelerator_Power'!$B$2:$B$653,A176,'02d_AI_Accelerator_Power'!$C$2:$C$653,B176,'02d_AI_Accelerator_Power'!$D$2:$D$653,C176,'02d_AI_Accelerator_Power'!$F$2:$F$653,"Other / unknown accelerator")/I176,0)</x:f>
        <x:v>0</x:v>
      </x:c>
      <x:c r="P176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76" s="3" t="inlineStr">
        <x:is>
          <x:t xml:space="preserve">csp_contract_share_x_csp_accelerator_mix</x:t>
        </x:is>
      </x:c>
      <x:c r="R176" s="3" t="inlineStr">
        <x:is>
          <x:t xml:space="preserve">Edit 02a CSP contract allocation, 02b CSP accelerator mix, or 02x accelerator catalog; 03_Calculation reads D:G from this sheet.</x:t>
        </x:is>
      </x:c>
    </x:row>
    <x:row r="177">
      <x:c r="A177" s="3" t="inlineStr">
        <x:is>
          <x:t xml:space="preserve">Grid-Constrained / Efficiency-Upside</x:t>
        </x:is>
      </x:c>
      <x:c r="B177" s="3" t="inlineStr">
        <x:is>
          <x:t xml:space="preserve">Tencent</x:t>
        </x:is>
      </x:c>
      <x:c r="C177" s="3" t="n">
        <x:v>2026</x:v>
      </x:c>
      <x:c r="D177" s="6" t="n">
        <x:f>IF(I177&gt;0,SUMIFS('02d_AI_Accelerator_Power'!$J$2:$J$653,'02d_AI_Accelerator_Power'!$B$2:$B$653,A177,'02d_AI_Accelerator_Power'!$C$2:$C$653,B177,'02d_AI_Accelerator_Power'!$D$2:$D$653,C177,'02d_AI_Accelerator_Power'!$G$2:$G$653,"h200_reference")/I177,0.55)</x:f>
        <x:v>0.55</x:v>
      </x:c>
      <x:c r="E177" s="6" t="n">
        <x:f>IF(I177&gt;0,SUMIFS('02d_AI_Accelerator_Power'!$J$2:$J$653,'02d_AI_Accelerator_Power'!$B$2:$B$653,A177,'02d_AI_Accelerator_Power'!$C$2:$C$653,B177,'02d_AI_Accelerator_Power'!$D$2:$D$653,C177,'02d_AI_Accelerator_Power'!$G$2:$G$653,"b200_reference")/I177,0.4)</x:f>
        <x:v>0.39999999999999997</x:v>
      </x:c>
      <x:c r="F177" s="6" t="n">
        <x:f>IF(I177&gt;0,SUMIFS('02d_AI_Accelerator_Power'!$J$2:$J$653,'02d_AI_Accelerator_Power'!$B$2:$B$653,A177,'02d_AI_Accelerator_Power'!$C$2:$C$653,B177,'02d_AI_Accelerator_Power'!$D$2:$D$653,C177,'02d_AI_Accelerator_Power'!$G$2:$G$653,"gb200_reference")/I177,0.05)</x:f>
        <x:v>0.049999999999999996</x:v>
      </x:c>
      <x:c r="G177" s="6" t="n">
        <x:f>IF(I177&gt;0,SUMIFS('02d_AI_Accelerator_Power'!$J$2:$J$653,'02d_AI_Accelerator_Power'!$B$2:$B$653,A177,'02d_AI_Accelerator_Power'!$C$2:$C$653,B177,'02d_AI_Accelerator_Power'!$D$2:$D$653,C177,'02d_AI_Accelerator_Power'!$G$2:$G$653,"purpose_or_unbenchmarked")/I177,0.0)</x:f>
        <x:v>0</x:v>
      </x:c>
      <x:c r="H177" s="6" t="n">
        <x:f>SUM(D177:G177)</x:f>
        <x:v>1</x:v>
      </x:c>
      <x:c r="I177" s="28" t="n">
        <x:f>SUMIFS('02d_AI_Accelerator_Power'!$J$2:$J$653,'02d_AI_Accelerator_Power'!$B$2:$B$653,A177,'02d_AI_Accelerator_Power'!$C$2:$C$653,B177,'02d_AI_Accelerator_Power'!$D$2:$D$653,C177)</x:f>
        <x:v>167.67219512195123</x:v>
      </x:c>
      <x:c r="J177" s="6" t="n">
        <x:f>IF(I177&gt;0,SUMIFS('02d_AI_Accelerator_Power'!$J$2:$J$653,'02d_AI_Accelerator_Power'!$B$2:$B$653,A177,'02d_AI_Accelerator_Power'!$C$2:$C$653,B177,'02d_AI_Accelerator_Power'!$D$2:$D$653,C177,'02d_AI_Accelerator_Power'!$F$2:$F$653,"R200/R300 future")/I177,0)</x:f>
        <x:v>0</x:v>
      </x:c>
      <x:c r="K177" s="6" t="n">
        <x:f>IF(I177&gt;0,SUMIFS('02d_AI_Accelerator_Power'!$J$2:$J$653,'02d_AI_Accelerator_Power'!$B$2:$B$653,A177,'02d_AI_Accelerator_Power'!$C$2:$C$653,B177,'02d_AI_Accelerator_Power'!$D$2:$D$653,C177,'02d_AI_Accelerator_Power'!$F$2:$F$653,"TPU")/I177,0)</x:f>
        <x:v>0</x:v>
      </x:c>
      <x:c r="L177" s="6" t="n">
        <x:f>IF(I177&gt;0,SUMIFS('02d_AI_Accelerator_Power'!$J$2:$J$653,'02d_AI_Accelerator_Power'!$B$2:$B$653,A177,'02d_AI_Accelerator_Power'!$C$2:$C$653,B177,'02d_AI_Accelerator_Power'!$D$2:$D$653,C177,'02d_AI_Accelerator_Power'!$F$2:$F$653,"Trainium")/I177,0)</x:f>
        <x:v>0</x:v>
      </x:c>
      <x:c r="M177" s="6" t="n">
        <x:f>IF(I177&gt;0,SUMIFS('02d_AI_Accelerator_Power'!$J$2:$J$653,'02d_AI_Accelerator_Power'!$B$2:$B$653,A177,'02d_AI_Accelerator_Power'!$C$2:$C$653,B177,'02d_AI_Accelerator_Power'!$D$2:$D$653,C177,'02d_AI_Accelerator_Power'!$F$2:$F$653,"Maia")/I177,0)</x:f>
        <x:v>0</x:v>
      </x:c>
      <x:c r="N177" s="6" t="n">
        <x:f>IF(I177&gt;0,SUMIFS('02d_AI_Accelerator_Power'!$J$2:$J$653,'02d_AI_Accelerator_Power'!$B$2:$B$653,A177,'02d_AI_Accelerator_Power'!$C$2:$C$653,B177,'02d_AI_Accelerator_Power'!$D$2:$D$653,C177,'02d_AI_Accelerator_Power'!$F$2:$F$653,"MTIA")/I177,0)</x:f>
        <x:v>0</x:v>
      </x:c>
      <x:c r="O177" s="6" t="n">
        <x:f>IF(I177&gt;0,SUMIFS('02d_AI_Accelerator_Power'!$J$2:$J$653,'02d_AI_Accelerator_Power'!$B$2:$B$653,A177,'02d_AI_Accelerator_Power'!$C$2:$C$653,B177,'02d_AI_Accelerator_Power'!$D$2:$D$653,C177,'02d_AI_Accelerator_Power'!$F$2:$F$653,"Other / unknown accelerator")/I177,0)</x:f>
        <x:v>0</x:v>
      </x:c>
      <x:c r="P177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77" s="3" t="inlineStr">
        <x:is>
          <x:t xml:space="preserve">csp_contract_share_x_csp_accelerator_mix</x:t>
        </x:is>
      </x:c>
      <x:c r="R177" s="3" t="inlineStr">
        <x:is>
          <x:t xml:space="preserve">Edit 02a CSP contract allocation, 02b CSP accelerator mix, or 02x accelerator catalog; 03_Calculation reads D:G from this sheet.</x:t>
        </x:is>
      </x:c>
    </x:row>
    <x:row r="178">
      <x:c r="A178" s="3" t="inlineStr">
        <x:is>
          <x:t xml:space="preserve">Grid-Constrained / Efficiency-Upside</x:t>
        </x:is>
      </x:c>
      <x:c r="B178" s="3" t="inlineStr">
        <x:is>
          <x:t xml:space="preserve">Tencent</x:t>
        </x:is>
      </x:c>
      <x:c r="C178" s="3" t="n">
        <x:v>2027</x:v>
      </x:c>
      <x:c r="D178" s="6" t="n">
        <x:f>IF(I178&gt;0,SUMIFS('02d_AI_Accelerator_Power'!$J$2:$J$653,'02d_AI_Accelerator_Power'!$B$2:$B$653,A178,'02d_AI_Accelerator_Power'!$C$2:$C$653,B178,'02d_AI_Accelerator_Power'!$D$2:$D$653,C178,'02d_AI_Accelerator_Power'!$G$2:$G$653,"h200_reference")/I178,0.438)</x:f>
        <x:v>0.438</x:v>
      </x:c>
      <x:c r="E178" s="6" t="n">
        <x:f>IF(I178&gt;0,SUMIFS('02d_AI_Accelerator_Power'!$J$2:$J$653,'02d_AI_Accelerator_Power'!$B$2:$B$653,A178,'02d_AI_Accelerator_Power'!$C$2:$C$653,B178,'02d_AI_Accelerator_Power'!$D$2:$D$653,C178,'02d_AI_Accelerator_Power'!$G$2:$G$653,"b200_reference")/I178,0.388)</x:f>
        <x:v>0.388</x:v>
      </x:c>
      <x:c r="F178" s="6" t="n">
        <x:f>IF(I178&gt;0,SUMIFS('02d_AI_Accelerator_Power'!$J$2:$J$653,'02d_AI_Accelerator_Power'!$B$2:$B$653,A178,'02d_AI_Accelerator_Power'!$C$2:$C$653,B178,'02d_AI_Accelerator_Power'!$D$2:$D$653,C178,'02d_AI_Accelerator_Power'!$G$2:$G$653,"gb200_reference")/I178,0.174)</x:f>
        <x:v>0.174</x:v>
      </x:c>
      <x:c r="G178" s="6" t="n">
        <x:f>IF(I178&gt;0,SUMIFS('02d_AI_Accelerator_Power'!$J$2:$J$653,'02d_AI_Accelerator_Power'!$B$2:$B$653,A178,'02d_AI_Accelerator_Power'!$C$2:$C$653,B178,'02d_AI_Accelerator_Power'!$D$2:$D$653,C178,'02d_AI_Accelerator_Power'!$G$2:$G$653,"purpose_or_unbenchmarked")/I178,0.0)</x:f>
        <x:v>0</x:v>
      </x:c>
      <x:c r="H178" s="6" t="n">
        <x:f>SUM(D178:G178)</x:f>
        <x:v>1</x:v>
      </x:c>
      <x:c r="I178" s="28" t="n">
        <x:f>SUMIFS('02d_AI_Accelerator_Power'!$J$2:$J$653,'02d_AI_Accelerator_Power'!$B$2:$B$653,A178,'02d_AI_Accelerator_Power'!$C$2:$C$653,B178,'02d_AI_Accelerator_Power'!$D$2:$D$653,C178)</x:f>
        <x:v>362.7878071829269</x:v>
      </x:c>
      <x:c r="J178" s="6" t="n">
        <x:f>IF(I178&gt;0,SUMIFS('02d_AI_Accelerator_Power'!$J$2:$J$653,'02d_AI_Accelerator_Power'!$B$2:$B$653,A178,'02d_AI_Accelerator_Power'!$C$2:$C$653,B178,'02d_AI_Accelerator_Power'!$D$2:$D$653,C178,'02d_AI_Accelerator_Power'!$F$2:$F$653,"R200/R300 future")/I178,0)</x:f>
        <x:v>0</x:v>
      </x:c>
      <x:c r="K178" s="6" t="n">
        <x:f>IF(I178&gt;0,SUMIFS('02d_AI_Accelerator_Power'!$J$2:$J$653,'02d_AI_Accelerator_Power'!$B$2:$B$653,A178,'02d_AI_Accelerator_Power'!$C$2:$C$653,B178,'02d_AI_Accelerator_Power'!$D$2:$D$653,C178,'02d_AI_Accelerator_Power'!$F$2:$F$653,"TPU")/I178,0)</x:f>
        <x:v>0</x:v>
      </x:c>
      <x:c r="L178" s="6" t="n">
        <x:f>IF(I178&gt;0,SUMIFS('02d_AI_Accelerator_Power'!$J$2:$J$653,'02d_AI_Accelerator_Power'!$B$2:$B$653,A178,'02d_AI_Accelerator_Power'!$C$2:$C$653,B178,'02d_AI_Accelerator_Power'!$D$2:$D$653,C178,'02d_AI_Accelerator_Power'!$F$2:$F$653,"Trainium")/I178,0)</x:f>
        <x:v>0</x:v>
      </x:c>
      <x:c r="M178" s="6" t="n">
        <x:f>IF(I178&gt;0,SUMIFS('02d_AI_Accelerator_Power'!$J$2:$J$653,'02d_AI_Accelerator_Power'!$B$2:$B$653,A178,'02d_AI_Accelerator_Power'!$C$2:$C$653,B178,'02d_AI_Accelerator_Power'!$D$2:$D$653,C178,'02d_AI_Accelerator_Power'!$F$2:$F$653,"Maia")/I178,0)</x:f>
        <x:v>0</x:v>
      </x:c>
      <x:c r="N178" s="6" t="n">
        <x:f>IF(I178&gt;0,SUMIFS('02d_AI_Accelerator_Power'!$J$2:$J$653,'02d_AI_Accelerator_Power'!$B$2:$B$653,A178,'02d_AI_Accelerator_Power'!$C$2:$C$653,B178,'02d_AI_Accelerator_Power'!$D$2:$D$653,C178,'02d_AI_Accelerator_Power'!$F$2:$F$653,"MTIA")/I178,0)</x:f>
        <x:v>0</x:v>
      </x:c>
      <x:c r="O178" s="6" t="n">
        <x:f>IF(I178&gt;0,SUMIFS('02d_AI_Accelerator_Power'!$J$2:$J$653,'02d_AI_Accelerator_Power'!$B$2:$B$653,A178,'02d_AI_Accelerator_Power'!$C$2:$C$653,B178,'02d_AI_Accelerator_Power'!$D$2:$D$653,C178,'02d_AI_Accelerator_Power'!$F$2:$F$653,"Other / unknown accelerator")/I178,0)</x:f>
        <x:v>0</x:v>
      </x:c>
      <x:c r="P178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78" s="3" t="inlineStr">
        <x:is>
          <x:t xml:space="preserve">csp_contract_share_x_csp_accelerator_mix</x:t>
        </x:is>
      </x:c>
      <x:c r="R178" s="3" t="inlineStr">
        <x:is>
          <x:t xml:space="preserve">Edit 02a CSP contract allocation, 02b CSP accelerator mix, or 02x accelerator catalog; 03_Calculation reads D:G from this sheet.</x:t>
        </x:is>
      </x:c>
    </x:row>
    <x:row r="179">
      <x:c r="A179" s="3" t="inlineStr">
        <x:is>
          <x:t xml:space="preserve">Grid-Constrained / Efficiency-Upside</x:t>
        </x:is>
      </x:c>
      <x:c r="B179" s="3" t="inlineStr">
        <x:is>
          <x:t xml:space="preserve">Tencent</x:t>
        </x:is>
      </x:c>
      <x:c r="C179" s="3" t="n">
        <x:v>2028</x:v>
      </x:c>
      <x:c r="D179" s="6" t="n">
        <x:f>IF(I179&gt;0,SUMIFS('02d_AI_Accelerator_Power'!$J$2:$J$653,'02d_AI_Accelerator_Power'!$B$2:$B$653,A179,'02d_AI_Accelerator_Power'!$C$2:$C$653,B179,'02d_AI_Accelerator_Power'!$D$2:$D$653,C179,'02d_AI_Accelerator_Power'!$G$2:$G$653,"h200_reference")/I179,0.325)</x:f>
        <x:v>0.325</x:v>
      </x:c>
      <x:c r="E179" s="6" t="n">
        <x:f>IF(I179&gt;0,SUMIFS('02d_AI_Accelerator_Power'!$J$2:$J$653,'02d_AI_Accelerator_Power'!$B$2:$B$653,A179,'02d_AI_Accelerator_Power'!$C$2:$C$653,B179,'02d_AI_Accelerator_Power'!$D$2:$D$653,C179,'02d_AI_Accelerator_Power'!$G$2:$G$653,"b200_reference")/I179,0.375)</x:f>
        <x:v>0.375</x:v>
      </x:c>
      <x:c r="F179" s="6" t="n">
        <x:f>IF(I179&gt;0,SUMIFS('02d_AI_Accelerator_Power'!$J$2:$J$653,'02d_AI_Accelerator_Power'!$B$2:$B$653,A179,'02d_AI_Accelerator_Power'!$C$2:$C$653,B179,'02d_AI_Accelerator_Power'!$D$2:$D$653,C179,'02d_AI_Accelerator_Power'!$G$2:$G$653,"gb200_reference")/I179,0.3)</x:f>
        <x:v>0.3</x:v>
      </x:c>
      <x:c r="G179" s="6" t="n">
        <x:f>IF(I179&gt;0,SUMIFS('02d_AI_Accelerator_Power'!$J$2:$J$653,'02d_AI_Accelerator_Power'!$B$2:$B$653,A179,'02d_AI_Accelerator_Power'!$C$2:$C$653,B179,'02d_AI_Accelerator_Power'!$D$2:$D$653,C179,'02d_AI_Accelerator_Power'!$G$2:$G$653,"purpose_or_unbenchmarked")/I179,0.0)</x:f>
        <x:v>0</x:v>
      </x:c>
      <x:c r="H179" s="6" t="n">
        <x:f>SUM(D179:G179)</x:f>
        <x:v>1</x:v>
      </x:c>
      <x:c r="I179" s="28" t="n">
        <x:f>SUMIFS('02d_AI_Accelerator_Power'!$J$2:$J$653,'02d_AI_Accelerator_Power'!$B$2:$B$653,A179,'02d_AI_Accelerator_Power'!$C$2:$C$653,B179,'02d_AI_Accelerator_Power'!$D$2:$D$653,C179)</x:f>
        <x:v>568.3317043258537</x:v>
      </x:c>
      <x:c r="J179" s="6" t="n">
        <x:f>IF(I179&gt;0,SUMIFS('02d_AI_Accelerator_Power'!$J$2:$J$653,'02d_AI_Accelerator_Power'!$B$2:$B$653,A179,'02d_AI_Accelerator_Power'!$C$2:$C$653,B179,'02d_AI_Accelerator_Power'!$D$2:$D$653,C179,'02d_AI_Accelerator_Power'!$F$2:$F$653,"R200/R300 future")/I179,0)</x:f>
        <x:v>0</x:v>
      </x:c>
      <x:c r="K179" s="6" t="n">
        <x:f>IF(I179&gt;0,SUMIFS('02d_AI_Accelerator_Power'!$J$2:$J$653,'02d_AI_Accelerator_Power'!$B$2:$B$653,A179,'02d_AI_Accelerator_Power'!$C$2:$C$653,B179,'02d_AI_Accelerator_Power'!$D$2:$D$653,C179,'02d_AI_Accelerator_Power'!$F$2:$F$653,"TPU")/I179,0)</x:f>
        <x:v>0</x:v>
      </x:c>
      <x:c r="L179" s="6" t="n">
        <x:f>IF(I179&gt;0,SUMIFS('02d_AI_Accelerator_Power'!$J$2:$J$653,'02d_AI_Accelerator_Power'!$B$2:$B$653,A179,'02d_AI_Accelerator_Power'!$C$2:$C$653,B179,'02d_AI_Accelerator_Power'!$D$2:$D$653,C179,'02d_AI_Accelerator_Power'!$F$2:$F$653,"Trainium")/I179,0)</x:f>
        <x:v>0</x:v>
      </x:c>
      <x:c r="M179" s="6" t="n">
        <x:f>IF(I179&gt;0,SUMIFS('02d_AI_Accelerator_Power'!$J$2:$J$653,'02d_AI_Accelerator_Power'!$B$2:$B$653,A179,'02d_AI_Accelerator_Power'!$C$2:$C$653,B179,'02d_AI_Accelerator_Power'!$D$2:$D$653,C179,'02d_AI_Accelerator_Power'!$F$2:$F$653,"Maia")/I179,0)</x:f>
        <x:v>0</x:v>
      </x:c>
      <x:c r="N179" s="6" t="n">
        <x:f>IF(I179&gt;0,SUMIFS('02d_AI_Accelerator_Power'!$J$2:$J$653,'02d_AI_Accelerator_Power'!$B$2:$B$653,A179,'02d_AI_Accelerator_Power'!$C$2:$C$653,B179,'02d_AI_Accelerator_Power'!$D$2:$D$653,C179,'02d_AI_Accelerator_Power'!$F$2:$F$653,"MTIA")/I179,0)</x:f>
        <x:v>0</x:v>
      </x:c>
      <x:c r="O179" s="6" t="n">
        <x:f>IF(I179&gt;0,SUMIFS('02d_AI_Accelerator_Power'!$J$2:$J$653,'02d_AI_Accelerator_Power'!$B$2:$B$653,A179,'02d_AI_Accelerator_Power'!$C$2:$C$653,B179,'02d_AI_Accelerator_Power'!$D$2:$D$653,C179,'02d_AI_Accelerator_Power'!$F$2:$F$653,"Other / unknown accelerator")/I179,0)</x:f>
        <x:v>0</x:v>
      </x:c>
      <x:c r="P179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79" s="3" t="inlineStr">
        <x:is>
          <x:t xml:space="preserve">csp_contract_share_x_csp_accelerator_mix</x:t>
        </x:is>
      </x:c>
      <x:c r="R179" s="3" t="inlineStr">
        <x:is>
          <x:t xml:space="preserve">Edit 02a CSP contract allocation, 02b CSP accelerator mix, or 02x accelerator catalog; 03_Calculation reads D:G from this sheet.</x:t>
        </x:is>
      </x:c>
    </x:row>
    <x:row r="180">
      <x:c r="A180" s="3" t="inlineStr">
        <x:is>
          <x:t xml:space="preserve">Grid-Constrained / Efficiency-Upside</x:t>
        </x:is>
      </x:c>
      <x:c r="B180" s="3" t="inlineStr">
        <x:is>
          <x:t xml:space="preserve">Tencent</x:t>
        </x:is>
      </x:c>
      <x:c r="C180" s="3" t="n">
        <x:v>2029</x:v>
      </x:c>
      <x:c r="D180" s="6" t="n">
        <x:f>IF(I180&gt;0,SUMIFS('02d_AI_Accelerator_Power'!$J$2:$J$653,'02d_AI_Accelerator_Power'!$B$2:$B$653,A180,'02d_AI_Accelerator_Power'!$C$2:$C$653,B180,'02d_AI_Accelerator_Power'!$D$2:$D$653,C180,'02d_AI_Accelerator_Power'!$G$2:$G$653,"h200_reference")/I180,0.213)</x:f>
        <x:v>0.21300000000000005</x:v>
      </x:c>
      <x:c r="E180" s="6" t="n">
        <x:f>IF(I180&gt;0,SUMIFS('02d_AI_Accelerator_Power'!$J$2:$J$653,'02d_AI_Accelerator_Power'!$B$2:$B$653,A180,'02d_AI_Accelerator_Power'!$C$2:$C$653,B180,'02d_AI_Accelerator_Power'!$D$2:$D$653,C180,'02d_AI_Accelerator_Power'!$G$2:$G$653,"b200_reference")/I180,0.362)</x:f>
        <x:v>0.36200000000000004</x:v>
      </x:c>
      <x:c r="F180" s="6" t="n">
        <x:f>IF(I180&gt;0,SUMIFS('02d_AI_Accelerator_Power'!$J$2:$J$653,'02d_AI_Accelerator_Power'!$B$2:$B$653,A180,'02d_AI_Accelerator_Power'!$C$2:$C$653,B180,'02d_AI_Accelerator_Power'!$D$2:$D$653,C180,'02d_AI_Accelerator_Power'!$G$2:$G$653,"gb200_reference")/I180,0.425)</x:f>
        <x:v>0.4250000000000001</x:v>
      </x:c>
      <x:c r="G180" s="6" t="n">
        <x:f>IF(I180&gt;0,SUMIFS('02d_AI_Accelerator_Power'!$J$2:$J$653,'02d_AI_Accelerator_Power'!$B$2:$B$653,A180,'02d_AI_Accelerator_Power'!$C$2:$C$653,B180,'02d_AI_Accelerator_Power'!$D$2:$D$653,C180,'02d_AI_Accelerator_Power'!$G$2:$G$653,"purpose_or_unbenchmarked")/I180,0.0)</x:f>
        <x:v>0</x:v>
      </x:c>
      <x:c r="H180" s="6" t="n">
        <x:f>SUM(D180:G180)</x:f>
        <x:v>1.0000000000000002</x:v>
      </x:c>
      <x:c r="I180" s="28" t="n">
        <x:f>SUMIFS('02d_AI_Accelerator_Power'!$J$2:$J$653,'02d_AI_Accelerator_Power'!$B$2:$B$653,A180,'02d_AI_Accelerator_Power'!$C$2:$C$653,B180,'02d_AI_Accelerator_Power'!$D$2:$D$653,C180)</x:f>
        <x:v>779.4858558029266</x:v>
      </x:c>
      <x:c r="J180" s="6" t="n">
        <x:f>IF(I180&gt;0,SUMIFS('02d_AI_Accelerator_Power'!$J$2:$J$653,'02d_AI_Accelerator_Power'!$B$2:$B$653,A180,'02d_AI_Accelerator_Power'!$C$2:$C$653,B180,'02d_AI_Accelerator_Power'!$D$2:$D$653,C180,'02d_AI_Accelerator_Power'!$F$2:$F$653,"R200/R300 future")/I180,0)</x:f>
        <x:v>0</x:v>
      </x:c>
      <x:c r="K180" s="6" t="n">
        <x:f>IF(I180&gt;0,SUMIFS('02d_AI_Accelerator_Power'!$J$2:$J$653,'02d_AI_Accelerator_Power'!$B$2:$B$653,A180,'02d_AI_Accelerator_Power'!$C$2:$C$653,B180,'02d_AI_Accelerator_Power'!$D$2:$D$653,C180,'02d_AI_Accelerator_Power'!$F$2:$F$653,"TPU")/I180,0)</x:f>
        <x:v>0</x:v>
      </x:c>
      <x:c r="L180" s="6" t="n">
        <x:f>IF(I180&gt;0,SUMIFS('02d_AI_Accelerator_Power'!$J$2:$J$653,'02d_AI_Accelerator_Power'!$B$2:$B$653,A180,'02d_AI_Accelerator_Power'!$C$2:$C$653,B180,'02d_AI_Accelerator_Power'!$D$2:$D$653,C180,'02d_AI_Accelerator_Power'!$F$2:$F$653,"Trainium")/I180,0)</x:f>
        <x:v>0</x:v>
      </x:c>
      <x:c r="M180" s="6" t="n">
        <x:f>IF(I180&gt;0,SUMIFS('02d_AI_Accelerator_Power'!$J$2:$J$653,'02d_AI_Accelerator_Power'!$B$2:$B$653,A180,'02d_AI_Accelerator_Power'!$C$2:$C$653,B180,'02d_AI_Accelerator_Power'!$D$2:$D$653,C180,'02d_AI_Accelerator_Power'!$F$2:$F$653,"Maia")/I180,0)</x:f>
        <x:v>0</x:v>
      </x:c>
      <x:c r="N180" s="6" t="n">
        <x:f>IF(I180&gt;0,SUMIFS('02d_AI_Accelerator_Power'!$J$2:$J$653,'02d_AI_Accelerator_Power'!$B$2:$B$653,A180,'02d_AI_Accelerator_Power'!$C$2:$C$653,B180,'02d_AI_Accelerator_Power'!$D$2:$D$653,C180,'02d_AI_Accelerator_Power'!$F$2:$F$653,"MTIA")/I180,0)</x:f>
        <x:v>0</x:v>
      </x:c>
      <x:c r="O180" s="6" t="n">
        <x:f>IF(I180&gt;0,SUMIFS('02d_AI_Accelerator_Power'!$J$2:$J$653,'02d_AI_Accelerator_Power'!$B$2:$B$653,A180,'02d_AI_Accelerator_Power'!$C$2:$C$653,B180,'02d_AI_Accelerator_Power'!$D$2:$D$653,C180,'02d_AI_Accelerator_Power'!$F$2:$F$653,"Other / unknown accelerator")/I180,0)</x:f>
        <x:v>0</x:v>
      </x:c>
      <x:c r="P180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80" s="3" t="inlineStr">
        <x:is>
          <x:t xml:space="preserve">csp_contract_share_x_csp_accelerator_mix</x:t>
        </x:is>
      </x:c>
      <x:c r="R180" s="3" t="inlineStr">
        <x:is>
          <x:t xml:space="preserve">Edit 02a CSP contract allocation, 02b CSP accelerator mix, or 02x accelerator catalog; 03_Calculation reads D:G from this sheet.</x:t>
        </x:is>
      </x:c>
    </x:row>
    <x:row r="181">
      <x:c r="A181" s="3" t="inlineStr">
        <x:is>
          <x:t xml:space="preserve">Grid-Constrained / Efficiency-Upside</x:t>
        </x:is>
      </x:c>
      <x:c r="B181" s="3" t="inlineStr">
        <x:is>
          <x:t xml:space="preserve">Tencent</x:t>
        </x:is>
      </x:c>
      <x:c r="C181" s="3" t="n">
        <x:v>2030</x:v>
      </x:c>
      <x:c r="D181" s="6" t="n">
        <x:f>IF(I181&gt;0,SUMIFS('02d_AI_Accelerator_Power'!$J$2:$J$653,'02d_AI_Accelerator_Power'!$B$2:$B$653,A181,'02d_AI_Accelerator_Power'!$C$2:$C$653,B181,'02d_AI_Accelerator_Power'!$D$2:$D$653,C181,'02d_AI_Accelerator_Power'!$G$2:$G$653,"h200_reference")/I181,0.1)</x:f>
        <x:v>0.1</x:v>
      </x:c>
      <x:c r="E181" s="6" t="n">
        <x:f>IF(I181&gt;0,SUMIFS('02d_AI_Accelerator_Power'!$J$2:$J$653,'02d_AI_Accelerator_Power'!$B$2:$B$653,A181,'02d_AI_Accelerator_Power'!$C$2:$C$653,B181,'02d_AI_Accelerator_Power'!$D$2:$D$653,C181,'02d_AI_Accelerator_Power'!$G$2:$G$653,"b200_reference")/I181,0.35)</x:f>
        <x:v>0.35</x:v>
      </x:c>
      <x:c r="F181" s="6" t="n">
        <x:f>IF(I181&gt;0,SUMIFS('02d_AI_Accelerator_Power'!$J$2:$J$653,'02d_AI_Accelerator_Power'!$B$2:$B$653,A181,'02d_AI_Accelerator_Power'!$C$2:$C$653,B181,'02d_AI_Accelerator_Power'!$D$2:$D$653,C181,'02d_AI_Accelerator_Power'!$G$2:$G$653,"gb200_reference")/I181,0.55)</x:f>
        <x:v>0.5499999999999999</x:v>
      </x:c>
      <x:c r="G181" s="6" t="n">
        <x:f>IF(I181&gt;0,SUMIFS('02d_AI_Accelerator_Power'!$J$2:$J$653,'02d_AI_Accelerator_Power'!$B$2:$B$653,A181,'02d_AI_Accelerator_Power'!$C$2:$C$653,B181,'02d_AI_Accelerator_Power'!$D$2:$D$653,C181,'02d_AI_Accelerator_Power'!$G$2:$G$653,"purpose_or_unbenchmarked")/I181,0.0)</x:f>
        <x:v>0</x:v>
      </x:c>
      <x:c r="H181" s="6" t="n">
        <x:f>SUM(D181:G181)</x:f>
        <x:v>0.9999999999999999</x:v>
      </x:c>
      <x:c r="I181" s="28" t="n">
        <x:f>SUMIFS('02d_AI_Accelerator_Power'!$J$2:$J$653,'02d_AI_Accelerator_Power'!$B$2:$B$653,A181,'02d_AI_Accelerator_Power'!$C$2:$C$653,B181,'02d_AI_Accelerator_Power'!$D$2:$D$653,C181)</x:f>
        <x:v>991.2819512195122</x:v>
      </x:c>
      <x:c r="J181" s="6" t="n">
        <x:f>IF(I181&gt;0,SUMIFS('02d_AI_Accelerator_Power'!$J$2:$J$653,'02d_AI_Accelerator_Power'!$B$2:$B$653,A181,'02d_AI_Accelerator_Power'!$C$2:$C$653,B181,'02d_AI_Accelerator_Power'!$D$2:$D$653,C181,'02d_AI_Accelerator_Power'!$F$2:$F$653,"R200/R300 future")/I181,0)</x:f>
        <x:v>0</x:v>
      </x:c>
      <x:c r="K181" s="6" t="n">
        <x:f>IF(I181&gt;0,SUMIFS('02d_AI_Accelerator_Power'!$J$2:$J$653,'02d_AI_Accelerator_Power'!$B$2:$B$653,A181,'02d_AI_Accelerator_Power'!$C$2:$C$653,B181,'02d_AI_Accelerator_Power'!$D$2:$D$653,C181,'02d_AI_Accelerator_Power'!$F$2:$F$653,"TPU")/I181,0)</x:f>
        <x:v>0</x:v>
      </x:c>
      <x:c r="L181" s="6" t="n">
        <x:f>IF(I181&gt;0,SUMIFS('02d_AI_Accelerator_Power'!$J$2:$J$653,'02d_AI_Accelerator_Power'!$B$2:$B$653,A181,'02d_AI_Accelerator_Power'!$C$2:$C$653,B181,'02d_AI_Accelerator_Power'!$D$2:$D$653,C181,'02d_AI_Accelerator_Power'!$F$2:$F$653,"Trainium")/I181,0)</x:f>
        <x:v>0</x:v>
      </x:c>
      <x:c r="M181" s="6" t="n">
        <x:f>IF(I181&gt;0,SUMIFS('02d_AI_Accelerator_Power'!$J$2:$J$653,'02d_AI_Accelerator_Power'!$B$2:$B$653,A181,'02d_AI_Accelerator_Power'!$C$2:$C$653,B181,'02d_AI_Accelerator_Power'!$D$2:$D$653,C181,'02d_AI_Accelerator_Power'!$F$2:$F$653,"Maia")/I181,0)</x:f>
        <x:v>0</x:v>
      </x:c>
      <x:c r="N181" s="6" t="n">
        <x:f>IF(I181&gt;0,SUMIFS('02d_AI_Accelerator_Power'!$J$2:$J$653,'02d_AI_Accelerator_Power'!$B$2:$B$653,A181,'02d_AI_Accelerator_Power'!$C$2:$C$653,B181,'02d_AI_Accelerator_Power'!$D$2:$D$653,C181,'02d_AI_Accelerator_Power'!$F$2:$F$653,"MTIA")/I181,0)</x:f>
        <x:v>0</x:v>
      </x:c>
      <x:c r="O181" s="6" t="n">
        <x:f>IF(I181&gt;0,SUMIFS('02d_AI_Accelerator_Power'!$J$2:$J$653,'02d_AI_Accelerator_Power'!$B$2:$B$653,A181,'02d_AI_Accelerator_Power'!$C$2:$C$653,B181,'02d_AI_Accelerator_Power'!$D$2:$D$653,C181,'02d_AI_Accelerator_Power'!$F$2:$F$653,"Other / unknown accelerator")/I181,0)</x:f>
        <x:v>0</x:v>
      </x:c>
      <x:c r="P181" s="3" t="inlineStr">
        <x:is>
          <x:t xml:space="preserve">CSP contract normalized: company inference MW * (CSP total MW * AI contract share * inference share) / company contract inference weight, then multiplied by CSP accelerator rows.</x:t>
        </x:is>
      </x:c>
      <x:c r="Q181" s="3" t="inlineStr">
        <x:is>
          <x:t xml:space="preserve">csp_contract_share_x_csp_accelerator_mix</x:t>
        </x:is>
      </x:c>
      <x:c r="R181" s="3" t="inlineStr">
        <x:is>
          <x:t xml:space="preserve">Edit 02a CSP contract allocation, 02b CSP accelerator mix, or 02x accelerator catalog; 03_Calculation reads D:G from this sheet.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9" customWidth="1"/>
    <x:col min="2" max="2" width="19" customWidth="1"/>
    <x:col min="3" max="3" width="19" customWidth="1"/>
    <x:col min="4" max="4" width="21" customWidth="1"/>
    <x:col min="5" max="5" width="30" customWidth="1"/>
    <x:col min="6" max="6" width="22" customWidth="1"/>
    <x:col min="7" max="7" width="19" customWidth="1"/>
    <x:col min="8" max="8" width="12" customWidth="1"/>
    <x:col min="9" max="9" width="19" customWidth="1"/>
    <x:col min="10" max="10" width="15" customWidth="1"/>
    <x:col min="11" max="11" width="23" customWidth="1"/>
    <x:col min="12" max="12" width="14" customWidth="1"/>
    <x:col min="13" max="13" width="16" customWidth="1"/>
    <x:col min="14" max="14" width="26" customWidth="1"/>
    <x:col min="15" max="15" width="26" customWidth="1"/>
    <x:col min="16" max="16" width="26" customWidth="1"/>
    <x:col min="17" max="17" width="26" customWidth="1"/>
    <x:col min="18" max="18" width="38" customWidth="1"/>
    <x:col min="19" max="19" width="38" customWidth="1"/>
    <x:col min="20" max="20" width="38" customWidth="1"/>
    <x:col min="21" max="21" width="38" customWidth="1"/>
    <x:col min="22" max="22" width="38" customWidth="1"/>
    <x:col min="23" max="23" width="38" customWidth="1"/>
    <x:col min="24" max="24" width="38" customWidth="1"/>
    <x:col min="25" max="25" width="38" customWidth="1"/>
    <x:col min="26" max="26" width="32" customWidth="1"/>
    <x:col min="27" max="27" width="20" customWidth="1"/>
    <x:col min="28" max="28" width="26" customWidth="1"/>
    <x:col min="29" max="29" width="27" customWidth="1"/>
  </x:cols>
  <x:sheetData>
    <x:row r="1">
      <x:c r="A1" s="4" t="inlineStr">
        <x:is>
          <x:t xml:space="preserve">scenario</x:t>
        </x:is>
      </x:c>
      <x:c r="B1" s="4" t="inlineStr">
        <x:is>
          <x:t xml:space="preserve">company</x:t>
        </x:is>
      </x:c>
      <x:c r="C1" s="4" t="inlineStr">
        <x:is>
          <x:t xml:space="preserve">year</x:t>
        </x:is>
      </x:c>
      <x:c r="D1" s="4" t="inlineStr">
        <x:is>
          <x:t xml:space="preserve">contracted_power_gw</x:t>
        </x:is>
      </x:c>
      <x:c r="E1" s="4" t="inlineStr">
        <x:is>
          <x:t xml:space="preserve">operational_deployment_share</x:t>
        </x:is>
      </x:c>
      <x:c r="F1" s="4" t="inlineStr">
        <x:is>
          <x:t xml:space="preserve">operational_power_gw</x:t>
        </x:is>
      </x:c>
      <x:c r="G1" s="4" t="inlineStr">
        <x:is>
          <x:t xml:space="preserve">pue</x:t>
        </x:is>
      </x:c>
      <x:c r="H1" s="4" t="inlineStr">
        <x:is>
          <x:t xml:space="preserve">it_load_gw</x:t>
        </x:is>
      </x:c>
      <x:c r="I1" s="4" t="inlineStr">
        <x:is>
          <x:t xml:space="preserve">ai_workload_share</x:t>
        </x:is>
      </x:c>
      <x:c r="J1" s="4" t="inlineStr">
        <x:is>
          <x:t xml:space="preserve">ai_it_load_gw</x:t>
        </x:is>
      </x:c>
      <x:c r="K1" s="4" t="inlineStr">
        <x:is>
          <x:t xml:space="preserve">inference_power_share</x:t>
        </x:is>
      </x:c>
      <x:c r="L1" s="4" t="inlineStr">
        <x:is>
          <x:t xml:space="preserve">inference_gw</x:t>
        </x:is>
      </x:c>
      <x:c r="M1" s="4" t="inlineStr">
        <x:is>
          <x:t xml:space="preserve">training_gw</x:t>
        </x:is>
      </x:c>
      <x:c r="N1" s="4" t="inlineStr">
        <x:is>
          <x:t xml:space="preserve">h200_share</x:t>
        </x:is>
      </x:c>
      <x:c r="O1" s="4" t="inlineStr">
        <x:is>
          <x:t xml:space="preserve">b200_share</x:t>
        </x:is>
      </x:c>
      <x:c r="P1" s="4" t="inlineStr">
        <x:is>
          <x:t xml:space="preserve">gb200_share</x:t>
        </x:is>
      </x:c>
      <x:c r="Q1" s="4" t="inlineStr">
        <x:is>
          <x:t xml:space="preserve">purpose_built_share</x:t>
        </x:is>
      </x:c>
      <x:c r="R1" s="4" t="inlineStr">
        <x:is>
          <x:t xml:space="preserve">h200_workload_avg_tps_per_mw</x:t>
        </x:is>
      </x:c>
      <x:c r="S1" s="4" t="inlineStr">
        <x:is>
          <x:t xml:space="preserve">b200_workload_avg_tps_per_mw</x:t>
        </x:is>
      </x:c>
      <x:c r="T1" s="4" t="inlineStr">
        <x:is>
          <x:t xml:space="preserve">gb200_workload_avg_tps_per_mw</x:t>
        </x:is>
      </x:c>
      <x:c r="U1" s="4" t="inlineStr">
        <x:is>
          <x:t xml:space="preserve">purpose_workload_avg_tps_per_mw</x:t>
        </x:is>
      </x:c>
      <x:c r="V1" s="4" t="inlineStr">
        <x:is>
          <x:t xml:space="preserve">short_chat_share</x:t>
        </x:is>
      </x:c>
      <x:c r="W1" s="4" t="inlineStr">
        <x:is>
          <x:t xml:space="preserve">long_chat_share</x:t>
        </x:is>
      </x:c>
      <x:c r="X1" s="4" t="inlineStr">
        <x:is>
          <x:t xml:space="preserve">agentic_share</x:t>
        </x:is>
      </x:c>
      <x:c r="Y1" s="4" t="inlineStr">
        <x:is>
          <x:t xml:space="preserve">fleet_reference_tps_per_mw</x:t>
        </x:is>
      </x:c>
      <x:c r="Z1" s="4" t="inlineStr">
        <x:is>
          <x:t xml:space="preserve">commercial_workload_fit_factor</x:t>
        </x:is>
      </x:c>
      <x:c r="AA1" s="4" t="inlineStr">
        <x:is>
          <x:t xml:space="preserve">serving_tps_per_mw</x:t>
        </x:is>
      </x:c>
      <x:c r="AB1" s="4" t="inlineStr">
        <x:is>
          <x:t xml:space="preserve">inference_tokens_per_day</x:t>
        </x:is>
      </x:c>
      <x:c r="AC1" s="4" t="inlineStr">
        <x:is>
          <x:t xml:space="preserve">inference_tokens_per_year</x:t>
        </x:is>
      </x:c>
    </x:row>
    <x:row r="2">
      <x:c r="A2" s="5" t="str">
        <x:f>'02_Inputs'!A2</x:f>
        <x:v>Bear</x:v>
      </x:c>
      <x:c r="B2" s="5" t="str">
        <x:f>'02_Inputs'!B2</x:f>
        <x:v>Microsoft</x:v>
      </x:c>
      <x:c r="C2" s="5" t="n">
        <x:f>'02_Inputs'!C2</x:f>
        <x:v>2026</x:v>
      </x:c>
      <x:c r="D2" s="29" t="n">
        <x:f>'02_Inputs'!D2</x:f>
        <x:v>4</x:v>
      </x:c>
      <x:c r="E2" s="6" t="n">
        <x:f>'02_Inputs'!E2</x:f>
        <x:v>0.405</x:v>
      </x:c>
      <x:c r="F2" s="29" t="n">
        <x:f>D2*E2</x:f>
        <x:v>1.62</x:v>
      </x:c>
      <x:c r="G2" s="5" t="n">
        <x:f>'02_Inputs'!F2</x:f>
        <x:v>1.2</x:v>
      </x:c>
      <x:c r="H2" s="29" t="n">
        <x:f>F2/G2</x:f>
        <x:v>1.35</x:v>
      </x:c>
      <x:c r="I2" s="6" t="n">
        <x:f>'02_Inputs'!G2</x:f>
        <x:v>0.86</x:v>
      </x:c>
      <x:c r="J2" s="29" t="n">
        <x:f>H2*I2</x:f>
        <x:v>1.161</x:v>
      </x:c>
      <x:c r="K2" s="6" t="n">
        <x:f>'02_Inputs'!H2</x:f>
        <x:v>0.47</x:v>
      </x:c>
      <x:c r="L2" s="29" t="n">
        <x:f>J2*K2</x:f>
        <x:v>0.54567</x:v>
      </x:c>
      <x:c r="M2" s="29" t="n">
        <x:f>J2*(1-K2)</x:f>
        <x:v>0.61533</x:v>
      </x:c>
      <x:c r="N2" s="6" t="n">
        <x:f>'02_GPU_Mix_Input'!D2</x:f>
        <x:v>0.17327842765918583</x:v>
      </x:c>
      <x:c r="O2" s="6" t="n">
        <x:f>'02_GPU_Mix_Input'!E2</x:f>
        <x:v>0.8267215723408142</x:v>
      </x:c>
      <x:c r="P2" s="6" t="n">
        <x:f>'02_GPU_Mix_Input'!F2</x:f>
        <x:v>0</x:v>
      </x:c>
      <x:c r="Q2" s="6" t="n">
        <x:f>'02_GPU_Mix_Input'!G2</x:f>
        <x:v>0</x:v>
      </x:c>
      <x:c r="R2" s="7" t="n">
        <x:f>INDEX('01_Benchmark_Input'!$K$2:$K$10,MATCH(B2,'01_Benchmark_Input'!$A$2:$A$10,0))</x:f>
        <x:v>1131608.75</x:v>
      </x:c>
      <x:c r="S2" s="7" t="n">
        <x:f>INDEX('01_Benchmark_Input'!$P$2:$P$10,MATCH(B2,'01_Benchmark_Input'!$A$2:$A$10,0))</x:f>
        <x:v>2893083.8000000003</x:v>
      </x:c>
      <x:c r="T2" s="7" t="n">
        <x:f>INDEX('01_Benchmark_Input'!$U$2:$U$10,MATCH(B2,'01_Benchmark_Input'!$A$2:$A$10,0))</x:f>
        <x:v>2893083.8000000003</x:v>
      </x:c>
      <x:c r="U2" s="7" t="n">
        <x:f>INDEX('01_Benchmark_Input'!$Z$2:$Z$10,MATCH(B2,'01_Benchmark_Input'!$A$2:$A$10,0))</x:f>
        <x:v>2893083.8000000003</x:v>
      </x:c>
      <x:c r="V2" s="6" t="n">
        <x:f>INDEX('01_Benchmark_Input'!$D$2:$D$10,MATCH(B2,'01_Benchmark_Input'!$A$2:$A$10,0))</x:f>
        <x:v>0.45</x:v>
      </x:c>
      <x:c r="W2" s="6" t="n">
        <x:f>INDEX('01_Benchmark_Input'!$E$2:$E$10,MATCH(B2,'01_Benchmark_Input'!$A$2:$A$10,0))</x:f>
        <x:v>0.3</x:v>
      </x:c>
      <x:c r="X2" s="6" t="n">
        <x:f>INDEX('01_Benchmark_Input'!$F$2:$F$10,MATCH(B2,'01_Benchmark_Input'!$A$2:$A$10,0))</x:f>
        <x:v>0.25</x:v>
      </x:c>
      <x:c r="Y2" s="7" t="n">
        <x:f>N2*R2+O2*S2+P2*T2+Q2*U2</x:f>
        <x:v>2587858.1729751145</x:v>
      </x:c>
      <x:c r="Z2" s="6" t="n">
        <x:f>'02_Inputs'!K2</x:f>
        <x:v>0.4</x:v>
      </x:c>
      <x:c r="AA2" s="7" t="n">
        <x:f>Y2*Z2</x:f>
        <x:v>1035143.2691900459</x:v>
      </x:c>
      <x:c r="AB2" s="5" t="n">
        <x:f>L2*1000*AA2*86400</x:f>
        <x:v>48802748633187.75</x:v>
      </x:c>
      <x:c r="AC2" s="5" t="n">
        <x:f>AB2*365</x:f>
        <x:v>17813003251113528</x:v>
      </x:c>
    </x:row>
    <x:row r="3">
      <x:c r="A3" s="5" t="str">
        <x:f>'02_Inputs'!A3</x:f>
        <x:v>Bear</x:v>
      </x:c>
      <x:c r="B3" s="5" t="str">
        <x:f>'02_Inputs'!B3</x:f>
        <x:v>Microsoft</x:v>
      </x:c>
      <x:c r="C3" s="5" t="n">
        <x:f>'02_Inputs'!C3</x:f>
        <x:v>2027</x:v>
      </x:c>
      <x:c r="D3" s="29" t="n">
        <x:f>'02_Inputs'!D3</x:f>
        <x:v>5.25</x:v>
      </x:c>
      <x:c r="E3" s="6" t="n">
        <x:f>'02_Inputs'!E3</x:f>
        <x:v>0.48609524</x:v>
      </x:c>
      <x:c r="F3" s="29" t="n">
        <x:f>D3*E3</x:f>
        <x:v>2.55200001</x:v>
      </x:c>
      <x:c r="G3" s="5" t="n">
        <x:f>'02_Inputs'!F3</x:f>
        <x:v>1.2</x:v>
      </x:c>
      <x:c r="H3" s="29" t="n">
        <x:f>F3/G3</x:f>
        <x:v>2.126666675</x:v>
      </x:c>
      <x:c r="I3" s="6" t="n">
        <x:f>'02_Inputs'!G3</x:f>
        <x:v>0.86</x:v>
      </x:c>
      <x:c r="J3" s="29" t="n">
        <x:f>H3*I3</x:f>
        <x:v>1.8289333405000001</x:v>
      </x:c>
      <x:c r="K3" s="6" t="n">
        <x:f>'02_Inputs'!H3</x:f>
        <x:v>0.515</x:v>
      </x:c>
      <x:c r="L3" s="29" t="n">
        <x:f>J3*K3</x:f>
        <x:v>0.9419006703575001</x:v>
      </x:c>
      <x:c r="M3" s="29" t="n">
        <x:f>J3*(1-K3)</x:f>
        <x:v>0.8870326701425</x:v>
      </x:c>
      <x:c r="N3" s="6" t="n">
        <x:f>'02_GPU_Mix_Input'!D3</x:f>
        <x:v>0.12497854642503453</x:v>
      </x:c>
      <x:c r="O3" s="6" t="n">
        <x:f>'02_GPU_Mix_Input'!E3</x:f>
        <x:v>0.8750214535749654</x:v>
      </x:c>
      <x:c r="P3" s="6" t="n">
        <x:f>'02_GPU_Mix_Input'!F3</x:f>
        <x:v>0</x:v>
      </x:c>
      <x:c r="Q3" s="6" t="n">
        <x:f>'02_GPU_Mix_Input'!G3</x:f>
        <x:v>0</x:v>
      </x:c>
      <x:c r="R3" s="7" t="n">
        <x:f>INDEX('01_Benchmark_Input'!$K$2:$K$10,MATCH(B3,'01_Benchmark_Input'!$A$2:$A$10,0))</x:f>
        <x:v>1131608.75</x:v>
      </x:c>
      <x:c r="S3" s="7" t="n">
        <x:f>INDEX('01_Benchmark_Input'!$P$2:$P$10,MATCH(B3,'01_Benchmark_Input'!$A$2:$A$10,0))</x:f>
        <x:v>2893083.8000000003</x:v>
      </x:c>
      <x:c r="T3" s="7" t="n">
        <x:f>INDEX('01_Benchmark_Input'!$U$2:$U$10,MATCH(B3,'01_Benchmark_Input'!$A$2:$A$10,0))</x:f>
        <x:v>2893083.8000000003</x:v>
      </x:c>
      <x:c r="U3" s="7" t="n">
        <x:f>INDEX('01_Benchmark_Input'!$Z$2:$Z$10,MATCH(B3,'01_Benchmark_Input'!$A$2:$A$10,0))</x:f>
        <x:v>2893083.8000000003</x:v>
      </x:c>
      <x:c r="V3" s="6" t="n">
        <x:f>INDEX('01_Benchmark_Input'!$D$2:$D$10,MATCH(B3,'01_Benchmark_Input'!$A$2:$A$10,0))</x:f>
        <x:v>0.45</x:v>
      </x:c>
      <x:c r="W3" s="6" t="n">
        <x:f>INDEX('01_Benchmark_Input'!$E$2:$E$10,MATCH(B3,'01_Benchmark_Input'!$A$2:$A$10,0))</x:f>
        <x:v>0.3</x:v>
      </x:c>
      <x:c r="X3" s="6" t="n">
        <x:f>INDEX('01_Benchmark_Input'!$F$2:$F$10,MATCH(B3,'01_Benchmark_Input'!$A$2:$A$10,0))</x:f>
        <x:v>0.25</x:v>
      </x:c>
      <x:c r="Y3" s="7" t="n">
        <x:f>N3*R3+O3*S3+P3*T3+Q3*U3</x:f>
        <x:v>2672937.208687035</x:v>
      </x:c>
      <x:c r="Z3" s="6" t="n">
        <x:f>'02_Inputs'!K3</x:f>
        <x:v>0.4</x:v>
      </x:c>
      <x:c r="AA3" s="7" t="n">
        <x:f>Y3*Z3</x:f>
        <x:v>1069174.883474814</x:v>
      </x:c>
      <x:c r="AB3" s="5" t="n">
        <x:f>L3*1000*AA3*86400</x:f>
        <x:v>87009685010582.06</x:v>
      </x:c>
      <x:c r="AC3" s="5" t="n">
        <x:f>AB3*365</x:f>
        <x:v>31758535028862452</x:v>
      </x:c>
    </x:row>
    <x:row r="4">
      <x:c r="A4" s="5" t="str">
        <x:f>'02_Inputs'!A4</x:f>
        <x:v>Bear</x:v>
      </x:c>
      <x:c r="B4" s="5" t="str">
        <x:f>'02_Inputs'!B4</x:f>
        <x:v>Microsoft</x:v>
      </x:c>
      <x:c r="C4" s="5" t="n">
        <x:f>'02_Inputs'!C4</x:f>
        <x:v>2028</x:v>
      </x:c>
      <x:c r="D4" s="29" t="n">
        <x:f>'02_Inputs'!D4</x:f>
        <x:v>6.5</x:v>
      </x:c>
      <x:c r="E4" s="6" t="n">
        <x:f>'02_Inputs'!E4</x:f>
        <x:v>0.52923077</x:v>
      </x:c>
      <x:c r="F4" s="29" t="n">
        <x:f>D4*E4</x:f>
        <x:v>3.440000005</x:v>
      </x:c>
      <x:c r="G4" s="5" t="n">
        <x:f>'02_Inputs'!F4</x:f>
        <x:v>1.2</x:v>
      </x:c>
      <x:c r="H4" s="29" t="n">
        <x:f>F4/G4</x:f>
        <x:v>2.8666666708333333</x:v>
      </x:c>
      <x:c r="I4" s="6" t="n">
        <x:f>'02_Inputs'!G4</x:f>
        <x:v>0.86</x:v>
      </x:c>
      <x:c r="J4" s="29" t="n">
        <x:f>H4*I4</x:f>
        <x:v>2.465333336916667</x:v>
      </x:c>
      <x:c r="K4" s="6" t="n">
        <x:f>'02_Inputs'!H4</x:f>
        <x:v>0.56</x:v>
      </x:c>
      <x:c r="L4" s="29" t="n">
        <x:f>J4*K4</x:f>
        <x:v>1.3805866686733335</x:v>
      </x:c>
      <x:c r="M4" s="29" t="n">
        <x:f>J4*(1-K4)</x:f>
        <x:v>1.0847466682433333</x:v>
      </x:c>
      <x:c r="N4" s="6" t="n">
        <x:f>'02_GPU_Mix_Input'!D4</x:f>
        <x:v>0.05225841956064172</x:v>
      </x:c>
      <x:c r="O4" s="6" t="n">
        <x:f>'02_GPU_Mix_Input'!E4</x:f>
        <x:v>0.9477415804393583</x:v>
      </x:c>
      <x:c r="P4" s="6" t="n">
        <x:f>'02_GPU_Mix_Input'!F4</x:f>
        <x:v>0</x:v>
      </x:c>
      <x:c r="Q4" s="6" t="n">
        <x:f>'02_GPU_Mix_Input'!G4</x:f>
        <x:v>0</x:v>
      </x:c>
      <x:c r="R4" s="7" t="n">
        <x:f>INDEX('01_Benchmark_Input'!$K$2:$K$10,MATCH(B4,'01_Benchmark_Input'!$A$2:$A$10,0))</x:f>
        <x:v>1131608.75</x:v>
      </x:c>
      <x:c r="S4" s="7" t="n">
        <x:f>INDEX('01_Benchmark_Input'!$P$2:$P$10,MATCH(B4,'01_Benchmark_Input'!$A$2:$A$10,0))</x:f>
        <x:v>2893083.8000000003</x:v>
      </x:c>
      <x:c r="T4" s="7" t="n">
        <x:f>INDEX('01_Benchmark_Input'!$U$2:$U$10,MATCH(B4,'01_Benchmark_Input'!$A$2:$A$10,0))</x:f>
        <x:v>2893083.8000000003</x:v>
      </x:c>
      <x:c r="U4" s="7" t="n">
        <x:f>INDEX('01_Benchmark_Input'!$Z$2:$Z$10,MATCH(B4,'01_Benchmark_Input'!$A$2:$A$10,0))</x:f>
        <x:v>2893083.8000000003</x:v>
      </x:c>
      <x:c r="V4" s="6" t="n">
        <x:f>INDEX('01_Benchmark_Input'!$D$2:$D$10,MATCH(B4,'01_Benchmark_Input'!$A$2:$A$10,0))</x:f>
        <x:v>0.45</x:v>
      </x:c>
      <x:c r="W4" s="6" t="n">
        <x:f>INDEX('01_Benchmark_Input'!$E$2:$E$10,MATCH(B4,'01_Benchmark_Input'!$A$2:$A$10,0))</x:f>
        <x:v>0.3</x:v>
      </x:c>
      <x:c r="X4" s="6" t="n">
        <x:f>INDEX('01_Benchmark_Input'!$F$2:$F$10,MATCH(B4,'01_Benchmark_Input'!$A$2:$A$10,0))</x:f>
        <x:v>0.25</x:v>
      </x:c>
      <x:c r="Y4" s="7" t="n">
        <x:f>N4*R4+O4*S4+P4*T4+Q4*U4</x:f>
        <x:v>2801031.897791498</x:v>
      </x:c>
      <x:c r="Z4" s="6" t="n">
        <x:f>'02_Inputs'!K4</x:f>
        <x:v>0.4</x:v>
      </x:c>
      <x:c r="AA4" s="7" t="n">
        <x:f>Y4*Z4</x:f>
        <x:v>1120412.759116599</x:v>
      </x:c>
      <x:c r="AB4" s="5" t="n">
        <x:f>L4*1000*AA4*86400</x:f>
        <x:v>133645845771177.12</x:v>
      </x:c>
      <x:c r="AC4" s="5" t="n">
        <x:f>AB4*365</x:f>
        <x:v>48780733706479650</x:v>
      </x:c>
    </x:row>
    <x:row r="5">
      <x:c r="A5" s="5" t="str">
        <x:f>'02_Inputs'!A5</x:f>
        <x:v>Bear</x:v>
      </x:c>
      <x:c r="B5" s="5" t="str">
        <x:f>'02_Inputs'!B5</x:f>
        <x:v>Microsoft</x:v>
      </x:c>
      <x:c r="C5" s="5" t="n">
        <x:f>'02_Inputs'!C5</x:f>
        <x:v>2029</x:v>
      </x:c>
      <x:c r="D5" s="29" t="n">
        <x:f>'02_Inputs'!D5</x:f>
        <x:v>7.75</x:v>
      </x:c>
      <x:c r="E5" s="6" t="n">
        <x:f>'02_Inputs'!E5</x:f>
        <x:v>0.55277419</x:v>
      </x:c>
      <x:c r="F5" s="29" t="n">
        <x:f>D5*E5</x:f>
        <x:v>4.2839999725</x:v>
      </x:c>
      <x:c r="G5" s="5" t="n">
        <x:f>'02_Inputs'!F5</x:f>
        <x:v>1.2</x:v>
      </x:c>
      <x:c r="H5" s="29" t="n">
        <x:f>F5/G5</x:f>
        <x:v>3.5699999770833335</x:v>
      </x:c>
      <x:c r="I5" s="6" t="n">
        <x:f>'02_Inputs'!G5</x:f>
        <x:v>0.86</x:v>
      </x:c>
      <x:c r="J5" s="29" t="n">
        <x:f>H5*I5</x:f>
        <x:v>3.0701999802916666</x:v>
      </x:c>
      <x:c r="K5" s="6" t="n">
        <x:f>'02_Inputs'!H5</x:f>
        <x:v>0.605</x:v>
      </x:c>
      <x:c r="L5" s="29" t="n">
        <x:f>J5*K5</x:f>
        <x:v>1.8574709880764582</x:v>
      </x:c>
      <x:c r="M5" s="29" t="n">
        <x:f>J5*(1-K5)</x:f>
        <x:v>1.2127289922152085</x:v>
      </x:c>
      <x:c r="N5" s="6" t="n">
        <x:f>'02_GPU_Mix_Input'!D5</x:f>
        <x:v>0.052258419560641735</x:v>
      </x:c>
      <x:c r="O5" s="6" t="n">
        <x:f>'02_GPU_Mix_Input'!E5</x:f>
        <x:v>0.9477415804393584</x:v>
      </x:c>
      <x:c r="P5" s="6" t="n">
        <x:f>'02_GPU_Mix_Input'!F5</x:f>
        <x:v>0</x:v>
      </x:c>
      <x:c r="Q5" s="6" t="n">
        <x:f>'02_GPU_Mix_Input'!G5</x:f>
        <x:v>0</x:v>
      </x:c>
      <x:c r="R5" s="7" t="n">
        <x:f>INDEX('01_Benchmark_Input'!$K$2:$K$10,MATCH(B5,'01_Benchmark_Input'!$A$2:$A$10,0))</x:f>
        <x:v>1131608.75</x:v>
      </x:c>
      <x:c r="S5" s="7" t="n">
        <x:f>INDEX('01_Benchmark_Input'!$P$2:$P$10,MATCH(B5,'01_Benchmark_Input'!$A$2:$A$10,0))</x:f>
        <x:v>2893083.8000000003</x:v>
      </x:c>
      <x:c r="T5" s="7" t="n">
        <x:f>INDEX('01_Benchmark_Input'!$U$2:$U$10,MATCH(B5,'01_Benchmark_Input'!$A$2:$A$10,0))</x:f>
        <x:v>2893083.8000000003</x:v>
      </x:c>
      <x:c r="U5" s="7" t="n">
        <x:f>INDEX('01_Benchmark_Input'!$Z$2:$Z$10,MATCH(B5,'01_Benchmark_Input'!$A$2:$A$10,0))</x:f>
        <x:v>2893083.8000000003</x:v>
      </x:c>
      <x:c r="V5" s="6" t="n">
        <x:f>INDEX('01_Benchmark_Input'!$D$2:$D$10,MATCH(B5,'01_Benchmark_Input'!$A$2:$A$10,0))</x:f>
        <x:v>0.45</x:v>
      </x:c>
      <x:c r="W5" s="6" t="n">
        <x:f>INDEX('01_Benchmark_Input'!$E$2:$E$10,MATCH(B5,'01_Benchmark_Input'!$A$2:$A$10,0))</x:f>
        <x:v>0.3</x:v>
      </x:c>
      <x:c r="X5" s="6" t="n">
        <x:f>INDEX('01_Benchmark_Input'!$F$2:$F$10,MATCH(B5,'01_Benchmark_Input'!$A$2:$A$10,0))</x:f>
        <x:v>0.25</x:v>
      </x:c>
      <x:c r="Y5" s="7" t="n">
        <x:f>N5*R5+O5*S5+P5*T5+Q5*U5</x:f>
        <x:v>2801031.897791498</x:v>
      </x:c>
      <x:c r="Z5" s="6" t="n">
        <x:f>'02_Inputs'!K5</x:f>
        <x:v>0.4</x:v>
      </x:c>
      <x:c r="AA5" s="7" t="n">
        <x:f>Y5*Z5</x:f>
        <x:v>1120412.759116599</x:v>
      </x:c>
      <x:c r="AB5" s="5" t="n">
        <x:f>L5*1000*AA5*86400</x:f>
        <x:v>179809994424653</x:v>
      </x:c>
      <x:c r="AC5" s="5" t="n">
        <x:f>AB5*365</x:f>
        <x:v>65630647964998344</x:v>
      </x:c>
    </x:row>
    <x:row r="6">
      <x:c r="A6" s="5" t="str">
        <x:f>'02_Inputs'!A6</x:f>
        <x:v>Bear</x:v>
      </x:c>
      <x:c r="B6" s="5" t="str">
        <x:f>'02_Inputs'!B6</x:f>
        <x:v>Microsoft</x:v>
      </x:c>
      <x:c r="C6" s="5" t="n">
        <x:f>'02_Inputs'!C6</x:f>
        <x:v>2030</x:v>
      </x:c>
      <x:c r="D6" s="29" t="n">
        <x:f>'02_Inputs'!D6</x:f>
        <x:v>9</x:v>
      </x:c>
      <x:c r="E6" s="6" t="n">
        <x:f>'02_Inputs'!E6</x:f>
        <x:v>0.56488889</x:v>
      </x:c>
      <x:c r="F6" s="29" t="n">
        <x:f>D6*E6</x:f>
        <x:v>5.08400001</x:v>
      </x:c>
      <x:c r="G6" s="5" t="n">
        <x:f>'02_Inputs'!F6</x:f>
        <x:v>1.2</x:v>
      </x:c>
      <x:c r="H6" s="29" t="n">
        <x:f>F6/G6</x:f>
        <x:v>4.2366666749999995</x:v>
      </x:c>
      <x:c r="I6" s="6" t="n">
        <x:f>'02_Inputs'!G6</x:f>
        <x:v>0.86</x:v>
      </x:c>
      <x:c r="J6" s="29" t="n">
        <x:f>H6*I6</x:f>
        <x:v>3.6435333404999994</x:v>
      </x:c>
      <x:c r="K6" s="6" t="n">
        <x:f>'02_Inputs'!H6</x:f>
        <x:v>0.65</x:v>
      </x:c>
      <x:c r="L6" s="29" t="n">
        <x:f>J6*K6</x:f>
        <x:v>2.3682966713249995</x:v>
      </x:c>
      <x:c r="M6" s="29" t="n">
        <x:f>J6*(1-K6)</x:f>
        <x:v>1.2752366691749997</x:v>
      </x:c>
      <x:c r="N6" s="6" t="n">
        <x:f>'02_GPU_Mix_Input'!D6</x:f>
        <x:v>0.05225841956064173</x:v>
      </x:c>
      <x:c r="O6" s="6" t="n">
        <x:f>'02_GPU_Mix_Input'!E6</x:f>
        <x:v>0.9477415804393584</x:v>
      </x:c>
      <x:c r="P6" s="6" t="n">
        <x:f>'02_GPU_Mix_Input'!F6</x:f>
        <x:v>0</x:v>
      </x:c>
      <x:c r="Q6" s="6" t="n">
        <x:f>'02_GPU_Mix_Input'!G6</x:f>
        <x:v>0</x:v>
      </x:c>
      <x:c r="R6" s="7" t="n">
        <x:f>INDEX('01_Benchmark_Input'!$K$2:$K$10,MATCH(B6,'01_Benchmark_Input'!$A$2:$A$10,0))</x:f>
        <x:v>1131608.75</x:v>
      </x:c>
      <x:c r="S6" s="7" t="n">
        <x:f>INDEX('01_Benchmark_Input'!$P$2:$P$10,MATCH(B6,'01_Benchmark_Input'!$A$2:$A$10,0))</x:f>
        <x:v>2893083.8000000003</x:v>
      </x:c>
      <x:c r="T6" s="7" t="n">
        <x:f>INDEX('01_Benchmark_Input'!$U$2:$U$10,MATCH(B6,'01_Benchmark_Input'!$A$2:$A$10,0))</x:f>
        <x:v>2893083.8000000003</x:v>
      </x:c>
      <x:c r="U6" s="7" t="n">
        <x:f>INDEX('01_Benchmark_Input'!$Z$2:$Z$10,MATCH(B6,'01_Benchmark_Input'!$A$2:$A$10,0))</x:f>
        <x:v>2893083.8000000003</x:v>
      </x:c>
      <x:c r="V6" s="6" t="n">
        <x:f>INDEX('01_Benchmark_Input'!$D$2:$D$10,MATCH(B6,'01_Benchmark_Input'!$A$2:$A$10,0))</x:f>
        <x:v>0.45</x:v>
      </x:c>
      <x:c r="W6" s="6" t="n">
        <x:f>INDEX('01_Benchmark_Input'!$E$2:$E$10,MATCH(B6,'01_Benchmark_Input'!$A$2:$A$10,0))</x:f>
        <x:v>0.3</x:v>
      </x:c>
      <x:c r="X6" s="6" t="n">
        <x:f>INDEX('01_Benchmark_Input'!$F$2:$F$10,MATCH(B6,'01_Benchmark_Input'!$A$2:$A$10,0))</x:f>
        <x:v>0.25</x:v>
      </x:c>
      <x:c r="Y6" s="7" t="n">
        <x:f>N6*R6+O6*S6+P6*T6+Q6*U6</x:f>
        <x:v>2801031.897791498</x:v>
      </x:c>
      <x:c r="Z6" s="6" t="n">
        <x:f>'02_Inputs'!K6</x:f>
        <x:v>0.4</x:v>
      </x:c>
      <x:c r="AA6" s="7" t="n">
        <x:f>Y6*Z6</x:f>
        <x:v>1120412.759116599</x:v>
      </x:c>
      <x:c r="AB6" s="5" t="n">
        <x:f>L6*1000*AA6*86400</x:f>
        <x:v>229259791404797.75</x:v>
      </x:c>
      <x:c r="AC6" s="5" t="n">
        <x:f>AB6*365</x:f>
        <x:v>83679823862751180</x:v>
      </x:c>
    </x:row>
    <x:row r="7">
      <x:c r="A7" s="5" t="str">
        <x:f>'02_Inputs'!A7</x:f>
        <x:v>Bear</x:v>
      </x:c>
      <x:c r="B7" s="5" t="str">
        <x:f>'02_Inputs'!B7</x:f>
        <x:v>Google</x:v>
      </x:c>
      <x:c r="C7" s="5" t="n">
        <x:f>'02_Inputs'!C7</x:f>
        <x:v>2026</x:v>
      </x:c>
      <x:c r="D7" s="29" t="n">
        <x:f>'02_Inputs'!D7</x:f>
        <x:v>4.5</x:v>
      </x:c>
      <x:c r="E7" s="6" t="n">
        <x:f>'02_Inputs'!E7</x:f>
        <x:v>0.44</x:v>
      </x:c>
      <x:c r="F7" s="29" t="n">
        <x:f>D7*E7</x:f>
        <x:v>1.98</x:v>
      </x:c>
      <x:c r="G7" s="5" t="n">
        <x:f>'02_Inputs'!F7</x:f>
        <x:v>1.18</x:v>
      </x:c>
      <x:c r="H7" s="29" t="n">
        <x:f>F7/G7</x:f>
        <x:v>1.6779661016949152</x:v>
      </x:c>
      <x:c r="I7" s="6" t="n">
        <x:f>'02_Inputs'!G7</x:f>
        <x:v>0.88</x:v>
      </x:c>
      <x:c r="J7" s="29" t="n">
        <x:f>H7*I7</x:f>
        <x:v>1.4766101694915255</x:v>
      </x:c>
      <x:c r="K7" s="6" t="n">
        <x:f>'02_Inputs'!H7</x:f>
        <x:v>0.47</x:v>
      </x:c>
      <x:c r="L7" s="29" t="n">
        <x:f>J7*K7</x:f>
        <x:v>0.694006779661017</x:v>
      </x:c>
      <x:c r="M7" s="29" t="n">
        <x:f>J7*(1-K7)</x:f>
        <x:v>0.7826033898305085</x:v>
      </x:c>
      <x:c r="N7" s="6" t="n">
        <x:f>'02_GPU_Mix_Input'!D7</x:f>
        <x:v>0</x:v>
      </x:c>
      <x:c r="O7" s="6" t="n">
        <x:f>'02_GPU_Mix_Input'!E7</x:f>
        <x:v>0.057222539999999995</x:v>
      </x:c>
      <x:c r="P7" s="6" t="n">
        <x:f>'02_GPU_Mix_Input'!F7</x:f>
        <x:v>0</x:v>
      </x:c>
      <x:c r="Q7" s="6" t="n">
        <x:f>'02_GPU_Mix_Input'!G7</x:f>
        <x:v>0.94277746</x:v>
      </x:c>
      <x:c r="R7" s="7" t="n">
        <x:f>INDEX('01_Benchmark_Input'!$K$2:$K$10,MATCH(B7,'01_Benchmark_Input'!$A$2:$A$10,0))</x:f>
        <x:v>1195858.4</x:v>
      </x:c>
      <x:c r="S7" s="7" t="n">
        <x:f>INDEX('01_Benchmark_Input'!$P$2:$P$10,MATCH(B7,'01_Benchmark_Input'!$A$2:$A$10,0))</x:f>
        <x:v>167768.4</x:v>
      </x:c>
      <x:c r="T7" s="7" t="n">
        <x:f>INDEX('01_Benchmark_Input'!$U$2:$U$10,MATCH(B7,'01_Benchmark_Input'!$A$2:$A$10,0))</x:f>
        <x:v>220088.2</x:v>
      </x:c>
      <x:c r="U7" s="7" t="n">
        <x:f>INDEX('01_Benchmark_Input'!$Z$2:$Z$10,MATCH(B7,'01_Benchmark_Input'!$A$2:$A$10,0))</x:f>
        <x:v>167768.4</x:v>
      </x:c>
      <x:c r="V7" s="6" t="n">
        <x:f>INDEX('01_Benchmark_Input'!$D$2:$D$10,MATCH(B7,'01_Benchmark_Input'!$A$2:$A$10,0))</x:f>
        <x:v>0.4</x:v>
      </x:c>
      <x:c r="W7" s="6" t="n">
        <x:f>INDEX('01_Benchmark_Input'!$E$2:$E$10,MATCH(B7,'01_Benchmark_Input'!$A$2:$A$10,0))</x:f>
        <x:v>0.4</x:v>
      </x:c>
      <x:c r="X7" s="6" t="n">
        <x:f>INDEX('01_Benchmark_Input'!$F$2:$F$10,MATCH(B7,'01_Benchmark_Input'!$A$2:$A$10,0))</x:f>
        <x:v>0.2</x:v>
      </x:c>
      <x:c r="Y7" s="7" t="n">
        <x:f>N7*R7+O7*S7+P7*T7+Q7*U7</x:f>
        <x:v>167768.4</x:v>
      </x:c>
      <x:c r="Z7" s="6" t="n">
        <x:f>'02_Inputs'!K7</x:f>
        <x:v>0.4</x:v>
      </x:c>
      <x:c r="AA7" s="7" t="n">
        <x:f>Y7*Z7</x:f>
        <x:v>67107.36</x:v>
      </x:c>
      <x:c r="AB7" s="5" t="n">
        <x:f>L7*1000*AA7*86400</x:f>
        <x:v>4023903986365.1797</x:v>
      </x:c>
      <x:c r="AC7" s="5" t="n">
        <x:f>AB7*365</x:f>
        <x:v>1468724955023290.5</x:v>
      </x:c>
    </x:row>
    <x:row r="8">
      <x:c r="A8" s="5" t="str">
        <x:f>'02_Inputs'!A8</x:f>
        <x:v>Bear</x:v>
      </x:c>
      <x:c r="B8" s="5" t="str">
        <x:f>'02_Inputs'!B8</x:f>
        <x:v>Google</x:v>
      </x:c>
      <x:c r="C8" s="5" t="n">
        <x:f>'02_Inputs'!C8</x:f>
        <x:v>2027</x:v>
      </x:c>
      <x:c r="D8" s="29" t="n">
        <x:f>'02_Inputs'!D8</x:f>
        <x:v>5.375</x:v>
      </x:c>
      <x:c r="E8" s="6" t="n">
        <x:f>'02_Inputs'!E8</x:f>
        <x:v>0.54846512</x:v>
      </x:c>
      <x:c r="F8" s="29" t="n">
        <x:f>D8*E8</x:f>
        <x:v>2.9480000200000003</x:v>
      </x:c>
      <x:c r="G8" s="5" t="n">
        <x:f>'02_Inputs'!F8</x:f>
        <x:v>1.18</x:v>
      </x:c>
      <x:c r="H8" s="29" t="n">
        <x:f>F8/G8</x:f>
        <x:v>2.498305101694916</x:v>
      </x:c>
      <x:c r="I8" s="6" t="n">
        <x:f>'02_Inputs'!G8</x:f>
        <x:v>0.88</x:v>
      </x:c>
      <x:c r="J8" s="29" t="n">
        <x:f>H8*I8</x:f>
        <x:v>2.198508489491526</x:v>
      </x:c>
      <x:c r="K8" s="6" t="n">
        <x:f>'02_Inputs'!H8</x:f>
        <x:v>0.508</x:v>
      </x:c>
      <x:c r="L8" s="29" t="n">
        <x:f>J8*K8</x:f>
        <x:v>1.116842312661695</x:v>
      </x:c>
      <x:c r="M8" s="29" t="n">
        <x:f>J8*(1-K8)</x:f>
        <x:v>1.0816661768298308</x:v>
      </x:c>
      <x:c r="N8" s="6" t="n">
        <x:f>'02_GPU_Mix_Input'!D8</x:f>
        <x:v>0</x:v>
      </x:c>
      <x:c r="O8" s="6" t="n">
        <x:f>'02_GPU_Mix_Input'!E8</x:f>
        <x:v>0.08881066</x:v>
      </x:c>
      <x:c r="P8" s="6" t="n">
        <x:f>'02_GPU_Mix_Input'!F8</x:f>
        <x:v>0</x:v>
      </x:c>
      <x:c r="Q8" s="6" t="n">
        <x:f>'02_GPU_Mix_Input'!G8</x:f>
        <x:v>0.91118934</x:v>
      </x:c>
      <x:c r="R8" s="7" t="n">
        <x:f>INDEX('01_Benchmark_Input'!$K$2:$K$10,MATCH(B8,'01_Benchmark_Input'!$A$2:$A$10,0))</x:f>
        <x:v>1195858.4</x:v>
      </x:c>
      <x:c r="S8" s="7" t="n">
        <x:f>INDEX('01_Benchmark_Input'!$P$2:$P$10,MATCH(B8,'01_Benchmark_Input'!$A$2:$A$10,0))</x:f>
        <x:v>167768.4</x:v>
      </x:c>
      <x:c r="T8" s="7" t="n">
        <x:f>INDEX('01_Benchmark_Input'!$U$2:$U$10,MATCH(B8,'01_Benchmark_Input'!$A$2:$A$10,0))</x:f>
        <x:v>220088.2</x:v>
      </x:c>
      <x:c r="U8" s="7" t="n">
        <x:f>INDEX('01_Benchmark_Input'!$Z$2:$Z$10,MATCH(B8,'01_Benchmark_Input'!$A$2:$A$10,0))</x:f>
        <x:v>167768.4</x:v>
      </x:c>
      <x:c r="V8" s="6" t="n">
        <x:f>INDEX('01_Benchmark_Input'!$D$2:$D$10,MATCH(B8,'01_Benchmark_Input'!$A$2:$A$10,0))</x:f>
        <x:v>0.4</x:v>
      </x:c>
      <x:c r="W8" s="6" t="n">
        <x:f>INDEX('01_Benchmark_Input'!$E$2:$E$10,MATCH(B8,'01_Benchmark_Input'!$A$2:$A$10,0))</x:f>
        <x:v>0.4</x:v>
      </x:c>
      <x:c r="X8" s="6" t="n">
        <x:f>INDEX('01_Benchmark_Input'!$F$2:$F$10,MATCH(B8,'01_Benchmark_Input'!$A$2:$A$10,0))</x:f>
        <x:v>0.2</x:v>
      </x:c>
      <x:c r="Y8" s="7" t="n">
        <x:f>N8*R8+O8*S8+P8*T8+Q8*U8</x:f>
        <x:v>167768.4</x:v>
      </x:c>
      <x:c r="Z8" s="6" t="n">
        <x:f>'02_Inputs'!K8</x:f>
        <x:v>0.4</x:v>
      </x:c>
      <x:c r="AA8" s="7" t="n">
        <x:f>Y8*Z8</x:f>
        <x:v>67107.36</x:v>
      </x:c>
      <x:c r="AB8" s="5" t="n">
        <x:f>L8*1000*AA8*86400</x:f>
        <x:v>6475536501611.409</x:v>
      </x:c>
      <x:c r="AC8" s="5" t="n">
        <x:f>AB8*365</x:f>
        <x:v>2363570823088164.5</x:v>
      </x:c>
    </x:row>
    <x:row r="9">
      <x:c r="A9" s="5" t="str">
        <x:f>'02_Inputs'!A9</x:f>
        <x:v>Bear</x:v>
      </x:c>
      <x:c r="B9" s="5" t="str">
        <x:f>'02_Inputs'!B9</x:f>
        <x:v>Google</x:v>
      </x:c>
      <x:c r="C9" s="5" t="n">
        <x:f>'02_Inputs'!C9</x:f>
        <x:v>2028</x:v>
      </x:c>
      <x:c r="D9" s="29" t="n">
        <x:f>'02_Inputs'!D9</x:f>
        <x:v>6.25</x:v>
      </x:c>
      <x:c r="E9" s="6" t="n">
        <x:f>'02_Inputs'!E9</x:f>
        <x:v>0.6192</x:v>
      </x:c>
      <x:c r="F9" s="29" t="n">
        <x:f>D9*E9</x:f>
        <x:v>3.8699999999999997</x:v>
      </x:c>
      <x:c r="G9" s="5" t="n">
        <x:f>'02_Inputs'!F9</x:f>
        <x:v>1.18</x:v>
      </x:c>
      <x:c r="H9" s="29" t="n">
        <x:f>F9/G9</x:f>
        <x:v>3.2796610169491522</x:v>
      </x:c>
      <x:c r="I9" s="6" t="n">
        <x:f>'02_Inputs'!G9</x:f>
        <x:v>0.88</x:v>
      </x:c>
      <x:c r="J9" s="29" t="n">
        <x:f>H9*I9</x:f>
        <x:v>2.886101694915254</x:v>
      </x:c>
      <x:c r="K9" s="6" t="n">
        <x:f>'02_Inputs'!H9</x:f>
        <x:v>0.545</x:v>
      </x:c>
      <x:c r="L9" s="29" t="n">
        <x:f>J9*K9</x:f>
        <x:v>1.5729254237288135</x:v>
      </x:c>
      <x:c r="M9" s="29" t="n">
        <x:f>J9*(1-K9)</x:f>
        <x:v>1.3131762711864403</x:v>
      </x:c>
      <x:c r="N9" s="6" t="n">
        <x:f>'02_GPU_Mix_Input'!D9</x:f>
        <x:v>0</x:v>
      </x:c>
      <x:c r="O9" s="6" t="n">
        <x:f>'02_GPU_Mix_Input'!E9</x:f>
        <x:v>0.08881066000000001</x:v>
      </x:c>
      <x:c r="P9" s="6" t="n">
        <x:f>'02_GPU_Mix_Input'!F9</x:f>
        <x:v>0</x:v>
      </x:c>
      <x:c r="Q9" s="6" t="n">
        <x:f>'02_GPU_Mix_Input'!G9</x:f>
        <x:v>0.9111893400000001</x:v>
      </x:c>
      <x:c r="R9" s="7" t="n">
        <x:f>INDEX('01_Benchmark_Input'!$K$2:$K$10,MATCH(B9,'01_Benchmark_Input'!$A$2:$A$10,0))</x:f>
        <x:v>1195858.4</x:v>
      </x:c>
      <x:c r="S9" s="7" t="n">
        <x:f>INDEX('01_Benchmark_Input'!$P$2:$P$10,MATCH(B9,'01_Benchmark_Input'!$A$2:$A$10,0))</x:f>
        <x:v>167768.4</x:v>
      </x:c>
      <x:c r="T9" s="7" t="n">
        <x:f>INDEX('01_Benchmark_Input'!$U$2:$U$10,MATCH(B9,'01_Benchmark_Input'!$A$2:$A$10,0))</x:f>
        <x:v>220088.2</x:v>
      </x:c>
      <x:c r="U9" s="7" t="n">
        <x:f>INDEX('01_Benchmark_Input'!$Z$2:$Z$10,MATCH(B9,'01_Benchmark_Input'!$A$2:$A$10,0))</x:f>
        <x:v>167768.4</x:v>
      </x:c>
      <x:c r="V9" s="6" t="n">
        <x:f>INDEX('01_Benchmark_Input'!$D$2:$D$10,MATCH(B9,'01_Benchmark_Input'!$A$2:$A$10,0))</x:f>
        <x:v>0.4</x:v>
      </x:c>
      <x:c r="W9" s="6" t="n">
        <x:f>INDEX('01_Benchmark_Input'!$E$2:$E$10,MATCH(B9,'01_Benchmark_Input'!$A$2:$A$10,0))</x:f>
        <x:v>0.4</x:v>
      </x:c>
      <x:c r="X9" s="6" t="n">
        <x:f>INDEX('01_Benchmark_Input'!$F$2:$F$10,MATCH(B9,'01_Benchmark_Input'!$A$2:$A$10,0))</x:f>
        <x:v>0.2</x:v>
      </x:c>
      <x:c r="Y9" s="7" t="n">
        <x:f>N9*R9+O9*S9+P9*T9+Q9*U9</x:f>
        <x:v>167768.4</x:v>
      </x:c>
      <x:c r="Z9" s="6" t="n">
        <x:f>'02_Inputs'!K9</x:f>
        <x:v>0.4</x:v>
      </x:c>
      <x:c r="AA9" s="7" t="n">
        <x:f>Y9*Z9</x:f>
        <x:v>67107.36</x:v>
      </x:c>
      <x:c r="AB9" s="5" t="n">
        <x:f>L9*1000*AA9*86400</x:f>
        <x:v>9119940998111.023</x:v>
      </x:c>
      <x:c r="AC9" s="5" t="n">
        <x:f>AB9*365</x:f>
        <x:v>3328778464310523.5</x:v>
      </x:c>
    </x:row>
    <x:row r="10">
      <x:c r="A10" s="5" t="str">
        <x:f>'02_Inputs'!A10</x:f>
        <x:v>Bear</x:v>
      </x:c>
      <x:c r="B10" s="5" t="str">
        <x:f>'02_Inputs'!B10</x:f>
        <x:v>Google</x:v>
      </x:c>
      <x:c r="C10" s="5" t="n">
        <x:f>'02_Inputs'!C10</x:f>
        <x:v>2029</x:v>
      </x:c>
      <x:c r="D10" s="29" t="n">
        <x:f>'02_Inputs'!D10</x:f>
        <x:v>7.125</x:v>
      </x:c>
      <x:c r="E10" s="6" t="n">
        <x:f>'02_Inputs'!E10</x:f>
        <x:v>0.66610526</x:v>
      </x:c>
      <x:c r="F10" s="29" t="n">
        <x:f>D10*E10</x:f>
        <x:v>4.7459999775</x:v>
      </x:c>
      <x:c r="G10" s="5" t="n">
        <x:f>'02_Inputs'!F10</x:f>
        <x:v>1.18</x:v>
      </x:c>
      <x:c r="H10" s="29" t="n">
        <x:f>F10/G10</x:f>
        <x:v>4.022033879237289</x:v>
      </x:c>
      <x:c r="I10" s="6" t="n">
        <x:f>'02_Inputs'!G10</x:f>
        <x:v>0.88</x:v>
      </x:c>
      <x:c r="J10" s="29" t="n">
        <x:f>H10*I10</x:f>
        <x:v>3.539389813728814</x:v>
      </x:c>
      <x:c r="K10" s="6" t="n">
        <x:f>'02_Inputs'!H10</x:f>
        <x:v>0.583</x:v>
      </x:c>
      <x:c r="L10" s="29" t="n">
        <x:f>J10*K10</x:f>
        <x:v>2.0634642614038983</x:v>
      </x:c>
      <x:c r="M10" s="29" t="n">
        <x:f>J10*(1-K10)</x:f>
        <x:v>1.4759255523249155</x:v>
      </x:c>
      <x:c r="N10" s="6" t="n">
        <x:f>'02_GPU_Mix_Input'!D10</x:f>
        <x:v>0</x:v>
      </x:c>
      <x:c r="O10" s="6" t="n">
        <x:f>'02_GPU_Mix_Input'!E10</x:f>
        <x:v>0.08881066</x:v>
      </x:c>
      <x:c r="P10" s="6" t="n">
        <x:f>'02_GPU_Mix_Input'!F10</x:f>
        <x:v>0</x:v>
      </x:c>
      <x:c r="Q10" s="6" t="n">
        <x:f>'02_GPU_Mix_Input'!G10</x:f>
        <x:v>0.9111893400000001</x:v>
      </x:c>
      <x:c r="R10" s="7" t="n">
        <x:f>INDEX('01_Benchmark_Input'!$K$2:$K$10,MATCH(B10,'01_Benchmark_Input'!$A$2:$A$10,0))</x:f>
        <x:v>1195858.4</x:v>
      </x:c>
      <x:c r="S10" s="7" t="n">
        <x:f>INDEX('01_Benchmark_Input'!$P$2:$P$10,MATCH(B10,'01_Benchmark_Input'!$A$2:$A$10,0))</x:f>
        <x:v>167768.4</x:v>
      </x:c>
      <x:c r="T10" s="7" t="n">
        <x:f>INDEX('01_Benchmark_Input'!$U$2:$U$10,MATCH(B10,'01_Benchmark_Input'!$A$2:$A$10,0))</x:f>
        <x:v>220088.2</x:v>
      </x:c>
      <x:c r="U10" s="7" t="n">
        <x:f>INDEX('01_Benchmark_Input'!$Z$2:$Z$10,MATCH(B10,'01_Benchmark_Input'!$A$2:$A$10,0))</x:f>
        <x:v>167768.4</x:v>
      </x:c>
      <x:c r="V10" s="6" t="n">
        <x:f>INDEX('01_Benchmark_Input'!$D$2:$D$10,MATCH(B10,'01_Benchmark_Input'!$A$2:$A$10,0))</x:f>
        <x:v>0.4</x:v>
      </x:c>
      <x:c r="W10" s="6" t="n">
        <x:f>INDEX('01_Benchmark_Input'!$E$2:$E$10,MATCH(B10,'01_Benchmark_Input'!$A$2:$A$10,0))</x:f>
        <x:v>0.4</x:v>
      </x:c>
      <x:c r="X10" s="6" t="n">
        <x:f>INDEX('01_Benchmark_Input'!$F$2:$F$10,MATCH(B10,'01_Benchmark_Input'!$A$2:$A$10,0))</x:f>
        <x:v>0.2</x:v>
      </x:c>
      <x:c r="Y10" s="7" t="n">
        <x:f>N10*R10+O10*S10+P10*T10+Q10*U10</x:f>
        <x:v>167768.4</x:v>
      </x:c>
      <x:c r="Z10" s="6" t="n">
        <x:f>'02_Inputs'!K10</x:f>
        <x:v>0.4</x:v>
      </x:c>
      <x:c r="AA10" s="7" t="n">
        <x:f>Y10*Z10</x:f>
        <x:v>67107.36</x:v>
      </x:c>
      <x:c r="AB10" s="5" t="n">
        <x:f>L10*1000*AA10*86400</x:f>
        <x:v>11964122412811.102</x:v>
      </x:c>
      <x:c r="AC10" s="5" t="n">
        <x:f>AB10*365</x:f>
        <x:v>4366904680676052</x:v>
      </x:c>
    </x:row>
    <x:row r="11">
      <x:c r="A11" s="5" t="str">
        <x:f>'02_Inputs'!A11</x:f>
        <x:v>Bear</x:v>
      </x:c>
      <x:c r="B11" s="5" t="str">
        <x:f>'02_Inputs'!B11</x:f>
        <x:v>Google</x:v>
      </x:c>
      <x:c r="C11" s="5" t="n">
        <x:f>'02_Inputs'!C11</x:f>
        <x:v>2030</x:v>
      </x:c>
      <x:c r="D11" s="29" t="n">
        <x:f>'02_Inputs'!D11</x:f>
        <x:v>8</x:v>
      </x:c>
      <x:c r="E11" s="6" t="n">
        <x:f>'02_Inputs'!E11</x:f>
        <x:v>0.697</x:v>
      </x:c>
      <x:c r="F11" s="29" t="n">
        <x:f>D11*E11</x:f>
        <x:v>5.576</x:v>
      </x:c>
      <x:c r="G11" s="5" t="n">
        <x:f>'02_Inputs'!F11</x:f>
        <x:v>1.18</x:v>
      </x:c>
      <x:c r="H11" s="29" t="n">
        <x:f>F11/G11</x:f>
        <x:v>4.725423728813559</x:v>
      </x:c>
      <x:c r="I11" s="6" t="n">
        <x:f>'02_Inputs'!G11</x:f>
        <x:v>0.88</x:v>
      </x:c>
      <x:c r="J11" s="29" t="n">
        <x:f>H11*I11</x:f>
        <x:v>4.158372881355932</x:v>
      </x:c>
      <x:c r="K11" s="6" t="n">
        <x:f>'02_Inputs'!H11</x:f>
        <x:v>0.62</x:v>
      </x:c>
      <x:c r="L11" s="29" t="n">
        <x:f>J11*K11</x:f>
        <x:v>2.578191186440678</x:v>
      </x:c>
      <x:c r="M11" s="29" t="n">
        <x:f>J11*(1-K11)</x:f>
        <x:v>1.5801816949152543</x:v>
      </x:c>
      <x:c r="N11" s="6" t="n">
        <x:f>'02_GPU_Mix_Input'!D11</x:f>
        <x:v>0</x:v>
      </x:c>
      <x:c r="O11" s="6" t="n">
        <x:f>'02_GPU_Mix_Input'!E11</x:f>
        <x:v>0.08881066</x:v>
      </x:c>
      <x:c r="P11" s="6" t="n">
        <x:f>'02_GPU_Mix_Input'!F11</x:f>
        <x:v>0</x:v>
      </x:c>
      <x:c r="Q11" s="6" t="n">
        <x:f>'02_GPU_Mix_Input'!G11</x:f>
        <x:v>0.91118934</x:v>
      </x:c>
      <x:c r="R11" s="7" t="n">
        <x:f>INDEX('01_Benchmark_Input'!$K$2:$K$10,MATCH(B11,'01_Benchmark_Input'!$A$2:$A$10,0))</x:f>
        <x:v>1195858.4</x:v>
      </x:c>
      <x:c r="S11" s="7" t="n">
        <x:f>INDEX('01_Benchmark_Input'!$P$2:$P$10,MATCH(B11,'01_Benchmark_Input'!$A$2:$A$10,0))</x:f>
        <x:v>167768.4</x:v>
      </x:c>
      <x:c r="T11" s="7" t="n">
        <x:f>INDEX('01_Benchmark_Input'!$U$2:$U$10,MATCH(B11,'01_Benchmark_Input'!$A$2:$A$10,0))</x:f>
        <x:v>220088.2</x:v>
      </x:c>
      <x:c r="U11" s="7" t="n">
        <x:f>INDEX('01_Benchmark_Input'!$Z$2:$Z$10,MATCH(B11,'01_Benchmark_Input'!$A$2:$A$10,0))</x:f>
        <x:v>167768.4</x:v>
      </x:c>
      <x:c r="V11" s="6" t="n">
        <x:f>INDEX('01_Benchmark_Input'!$D$2:$D$10,MATCH(B11,'01_Benchmark_Input'!$A$2:$A$10,0))</x:f>
        <x:v>0.4</x:v>
      </x:c>
      <x:c r="W11" s="6" t="n">
        <x:f>INDEX('01_Benchmark_Input'!$E$2:$E$10,MATCH(B11,'01_Benchmark_Input'!$A$2:$A$10,0))</x:f>
        <x:v>0.4</x:v>
      </x:c>
      <x:c r="X11" s="6" t="n">
        <x:f>INDEX('01_Benchmark_Input'!$F$2:$F$10,MATCH(B11,'01_Benchmark_Input'!$A$2:$A$10,0))</x:f>
        <x:v>0.2</x:v>
      </x:c>
      <x:c r="Y11" s="7" t="n">
        <x:f>N11*R11+O11*S11+P11*T11+Q11*U11</x:f>
        <x:v>167768.4</x:v>
      </x:c>
      <x:c r="Z11" s="6" t="n">
        <x:f>'02_Inputs'!K11</x:f>
        <x:v>0.4</x:v>
      </x:c>
      <x:c r="AA11" s="7" t="n">
        <x:f>Y11*Z11</x:f>
        <x:v>67107.36</x:v>
      </x:c>
      <x:c r="AB11" s="5" t="n">
        <x:f>L11*1000*AA11*86400</x:f>
        <x:v>14948548194006.865</x:v>
      </x:c>
      <x:c r="AC11" s="5" t="n">
        <x:f>AB11*365</x:f>
        <x:v>5456220090812506</x:v>
      </x:c>
    </x:row>
    <x:row r="12">
      <x:c r="A12" s="5" t="str">
        <x:f>'02_Inputs'!A12</x:f>
        <x:v>Bear</x:v>
      </x:c>
      <x:c r="B12" s="5" t="str">
        <x:f>'02_Inputs'!B12</x:f>
        <x:v>Meta</x:v>
      </x:c>
      <x:c r="C12" s="5" t="n">
        <x:f>'02_Inputs'!C12</x:f>
        <x:v>2026</x:v>
      </x:c>
      <x:c r="D12" s="29" t="n">
        <x:f>'02_Inputs'!D12</x:f>
        <x:v>3.5</x:v>
      </x:c>
      <x:c r="E12" s="6" t="n">
        <x:f>'02_Inputs'!E12</x:f>
        <x:v>0.41142857</x:v>
      </x:c>
      <x:c r="F12" s="29" t="n">
        <x:f>D12*E12</x:f>
        <x:v>1.439999995</x:v>
      </x:c>
      <x:c r="G12" s="5" t="n">
        <x:f>'02_Inputs'!F12</x:f>
        <x:v>1.2</x:v>
      </x:c>
      <x:c r="H12" s="29" t="n">
        <x:f>F12/G12</x:f>
        <x:v>1.1999999958333334</x:v>
      </x:c>
      <x:c r="I12" s="6" t="n">
        <x:f>'02_Inputs'!G12</x:f>
        <x:v>0.87</x:v>
      </x:c>
      <x:c r="J12" s="29" t="n">
        <x:f>H12*I12</x:f>
        <x:v>1.043999996375</x:v>
      </x:c>
      <x:c r="K12" s="6" t="n">
        <x:f>'02_Inputs'!H12</x:f>
        <x:v>0.5</x:v>
      </x:c>
      <x:c r="L12" s="29" t="n">
        <x:f>J12*K12</x:f>
        <x:v>0.5219999981875</x:v>
      </x:c>
      <x:c r="M12" s="29" t="n">
        <x:f>J12*(1-K12)</x:f>
        <x:v>0.5219999981875</x:v>
      </x:c>
      <x:c r="N12" s="6" t="n">
        <x:f>'02_GPU_Mix_Input'!D12</x:f>
        <x:v>0.09602952</x:v>
      </x:c>
      <x:c r="O12" s="6" t="n">
        <x:f>'02_GPU_Mix_Input'!E12</x:f>
        <x:v>0.90397048</x:v>
      </x:c>
      <x:c r="P12" s="6" t="n">
        <x:f>'02_GPU_Mix_Input'!F12</x:f>
        <x:v>0</x:v>
      </x:c>
      <x:c r="Q12" s="6" t="n">
        <x:f>'02_GPU_Mix_Input'!G12</x:f>
        <x:v>0</x:v>
      </x:c>
      <x:c r="R12" s="7" t="n">
        <x:f>INDEX('01_Benchmark_Input'!$K$2:$K$10,MATCH(B12,'01_Benchmark_Input'!$A$2:$A$10,0))</x:f>
        <x:v>727807.3999999999</x:v>
      </x:c>
      <x:c r="S12" s="7" t="n">
        <x:f>INDEX('01_Benchmark_Input'!$P$2:$P$10,MATCH(B12,'01_Benchmark_Input'!$A$2:$A$10,0))</x:f>
        <x:v>941059.5</x:v>
      </x:c>
      <x:c r="T12" s="7" t="n">
        <x:f>INDEX('01_Benchmark_Input'!$U$2:$U$10,MATCH(B12,'01_Benchmark_Input'!$A$2:$A$10,0))</x:f>
        <x:v>941059.5</x:v>
      </x:c>
      <x:c r="U12" s="7" t="n">
        <x:f>INDEX('01_Benchmark_Input'!$Z$2:$Z$10,MATCH(B12,'01_Benchmark_Input'!$A$2:$A$10,0))</x:f>
        <x:v>941059.5</x:v>
      </x:c>
      <x:c r="V12" s="6" t="n">
        <x:f>INDEX('01_Benchmark_Input'!$D$2:$D$10,MATCH(B12,'01_Benchmark_Input'!$A$2:$A$10,0))</x:f>
        <x:v>0.7</x:v>
      </x:c>
      <x:c r="W12" s="6" t="n">
        <x:f>INDEX('01_Benchmark_Input'!$E$2:$E$10,MATCH(B12,'01_Benchmark_Input'!$A$2:$A$10,0))</x:f>
        <x:v>0.2</x:v>
      </x:c>
      <x:c r="X12" s="6" t="n">
        <x:f>INDEX('01_Benchmark_Input'!$F$2:$F$10,MATCH(B12,'01_Benchmark_Input'!$A$2:$A$10,0))</x:f>
        <x:v>0.1</x:v>
      </x:c>
      <x:c r="Y12" s="7" t="n">
        <x:f>N12*R12+O12*S12+P12*T12+Q12*U12</x:f>
        <x:v>920581.0031980079</x:v>
      </x:c>
      <x:c r="Z12" s="6" t="n">
        <x:f>'02_Inputs'!K12</x:f>
        <x:v>0.75</x:v>
      </x:c>
      <x:c r="AA12" s="7" t="n">
        <x:f>Y12*Z12</x:f>
        <x:v>690435.7523985059</x:v>
      </x:c>
      <x:c r="AB12" s="5" t="n">
        <x:f>L12*1000*AA12*86400</x:f>
        <x:v>31139204673652.297</x:v>
      </x:c>
      <x:c r="AC12" s="5" t="n">
        <x:f>AB12*365</x:f>
        <x:v>11365809705883088</x:v>
      </x:c>
    </x:row>
    <x:row r="13">
      <x:c r="A13" s="5" t="str">
        <x:f>'02_Inputs'!A13</x:f>
        <x:v>Bear</x:v>
      </x:c>
      <x:c r="B13" s="5" t="str">
        <x:f>'02_Inputs'!B13</x:f>
        <x:v>Meta</x:v>
      </x:c>
      <x:c r="C13" s="5" t="n">
        <x:f>'02_Inputs'!C13</x:f>
        <x:v>2027</x:v>
      </x:c>
      <x:c r="D13" s="29" t="n">
        <x:f>'02_Inputs'!D13</x:f>
        <x:v>4.375</x:v>
      </x:c>
      <x:c r="E13" s="6" t="n">
        <x:f>'02_Inputs'!E13</x:f>
        <x:v>0.53302857</x:v>
      </x:c>
      <x:c r="F13" s="29" t="n">
        <x:f>D13*E13</x:f>
        <x:v>2.33199999375</x:v>
      </x:c>
      <x:c r="G13" s="5" t="n">
        <x:f>'02_Inputs'!F13</x:f>
        <x:v>1.2</x:v>
      </x:c>
      <x:c r="H13" s="29" t="n">
        <x:f>F13/G13</x:f>
        <x:v>1.9433333281250003</x:v>
      </x:c>
      <x:c r="I13" s="6" t="n">
        <x:f>'02_Inputs'!G13</x:f>
        <x:v>0.87</x:v>
      </x:c>
      <x:c r="J13" s="29" t="n">
        <x:f>H13*I13</x:f>
        <x:v>1.6906999954687503</x:v>
      </x:c>
      <x:c r="K13" s="6" t="n">
        <x:f>'02_Inputs'!H13</x:f>
        <x:v>0.545</x:v>
      </x:c>
      <x:c r="L13" s="29" t="n">
        <x:f>J13*K13</x:f>
        <x:v>0.9214314975304689</x:v>
      </x:c>
      <x:c r="M13" s="29" t="n">
        <x:f>J13*(1-K13)</x:f>
        <x:v>0.7692684979382813</x:v>
      </x:c>
      <x:c r="N13" s="6" t="n">
        <x:f>'02_GPU_Mix_Input'!D13</x:f>
        <x:v>0.09215974000000002</x:v>
      </x:c>
      <x:c r="O13" s="6" t="n">
        <x:f>'02_GPU_Mix_Input'!E13</x:f>
        <x:v>0.9078402600000001</x:v>
      </x:c>
      <x:c r="P13" s="6" t="n">
        <x:f>'02_GPU_Mix_Input'!F13</x:f>
        <x:v>0</x:v>
      </x:c>
      <x:c r="Q13" s="6" t="n">
        <x:f>'02_GPU_Mix_Input'!G13</x:f>
        <x:v>0</x:v>
      </x:c>
      <x:c r="R13" s="7" t="n">
        <x:f>INDEX('01_Benchmark_Input'!$K$2:$K$10,MATCH(B13,'01_Benchmark_Input'!$A$2:$A$10,0))</x:f>
        <x:v>727807.3999999999</x:v>
      </x:c>
      <x:c r="S13" s="7" t="n">
        <x:f>INDEX('01_Benchmark_Input'!$P$2:$P$10,MATCH(B13,'01_Benchmark_Input'!$A$2:$A$10,0))</x:f>
        <x:v>941059.5</x:v>
      </x:c>
      <x:c r="T13" s="7" t="n">
        <x:f>INDEX('01_Benchmark_Input'!$U$2:$U$10,MATCH(B13,'01_Benchmark_Input'!$A$2:$A$10,0))</x:f>
        <x:v>941059.5</x:v>
      </x:c>
      <x:c r="U13" s="7" t="n">
        <x:f>INDEX('01_Benchmark_Input'!$Z$2:$Z$10,MATCH(B13,'01_Benchmark_Input'!$A$2:$A$10,0))</x:f>
        <x:v>941059.5</x:v>
      </x:c>
      <x:c r="V13" s="6" t="n">
        <x:f>INDEX('01_Benchmark_Input'!$D$2:$D$10,MATCH(B13,'01_Benchmark_Input'!$A$2:$A$10,0))</x:f>
        <x:v>0.7</x:v>
      </x:c>
      <x:c r="W13" s="6" t="n">
        <x:f>INDEX('01_Benchmark_Input'!$E$2:$E$10,MATCH(B13,'01_Benchmark_Input'!$A$2:$A$10,0))</x:f>
        <x:v>0.2</x:v>
      </x:c>
      <x:c r="X13" s="6" t="n">
        <x:f>INDEX('01_Benchmark_Input'!$F$2:$F$10,MATCH(B13,'01_Benchmark_Input'!$A$2:$A$10,0))</x:f>
        <x:v>0.1</x:v>
      </x:c>
      <x:c r="Y13" s="7" t="n">
        <x:f>N13*R13+O13*S13+P13*T13+Q13*U13</x:f>
        <x:v>921406.2419095461</x:v>
      </x:c>
      <x:c r="Z13" s="6" t="n">
        <x:f>'02_Inputs'!K13</x:f>
        <x:v>0.75</x:v>
      </x:c>
      <x:c r="AA13" s="7" t="n">
        <x:f>Y13*Z13</x:f>
        <x:v>691054.6814321596</x:v>
      </x:c>
      <x:c r="AB13" s="5" t="n">
        <x:f>L13*1000*AA13*86400</x:f>
        <x:v>55016025118917.92</x:v>
      </x:c>
      <x:c r="AC13" s="5" t="n">
        <x:f>AB13*365</x:f>
        <x:v>20080849168405040</x:v>
      </x:c>
    </x:row>
    <x:row r="14">
      <x:c r="A14" s="5" t="str">
        <x:f>'02_Inputs'!A14</x:f>
        <x:v>Bear</x:v>
      </x:c>
      <x:c r="B14" s="5" t="str">
        <x:f>'02_Inputs'!B14</x:f>
        <x:v>Meta</x:v>
      </x:c>
      <x:c r="C14" s="5" t="n">
        <x:f>'02_Inputs'!C14</x:f>
        <x:v>2028</x:v>
      </x:c>
      <x:c r="D14" s="29" t="n">
        <x:f>'02_Inputs'!D14</x:f>
        <x:v>5.25</x:v>
      </x:c>
      <x:c r="E14" s="6" t="n">
        <x:f>'02_Inputs'!E14</x:f>
        <x:v>0.60609524</x:v>
      </x:c>
      <x:c r="F14" s="29" t="n">
        <x:f>D14*E14</x:f>
        <x:v>3.1820000100000003</x:v>
      </x:c>
      <x:c r="G14" s="5" t="n">
        <x:f>'02_Inputs'!F14</x:f>
        <x:v>1.2</x:v>
      </x:c>
      <x:c r="H14" s="29" t="n">
        <x:f>F14/G14</x:f>
        <x:v>2.6516666750000004</x:v>
      </x:c>
      <x:c r="I14" s="6" t="n">
        <x:f>'02_Inputs'!G14</x:f>
        <x:v>0.87</x:v>
      </x:c>
      <x:c r="J14" s="29" t="n">
        <x:f>H14*I14</x:f>
        <x:v>2.30695000725</x:v>
      </x:c>
      <x:c r="K14" s="6" t="n">
        <x:f>'02_Inputs'!H14</x:f>
        <x:v>0.59</x:v>
      </x:c>
      <x:c r="L14" s="29" t="n">
        <x:f>J14*K14</x:f>
        <x:v>1.3611005042775</x:v>
      </x:c>
      <x:c r="M14" s="29" t="n">
        <x:f>J14*(1-K14)</x:f>
        <x:v>0.9458495029725001</x:v>
      </x:c>
      <x:c r="N14" s="6" t="n">
        <x:f>'02_GPU_Mix_Input'!D14</x:f>
        <x:v>0.07491904</x:v>
      </x:c>
      <x:c r="O14" s="6" t="n">
        <x:f>'02_GPU_Mix_Input'!E14</x:f>
        <x:v>0.7380069</x:v>
      </x:c>
      <x:c r="P14" s="6" t="n">
        <x:f>'02_GPU_Mix_Input'!F14</x:f>
        <x:v>0</x:v>
      </x:c>
      <x:c r="Q14" s="6" t="n">
        <x:f>'02_GPU_Mix_Input'!G14</x:f>
        <x:v>0.18707406</x:v>
      </x:c>
      <x:c r="R14" s="7" t="n">
        <x:f>INDEX('01_Benchmark_Input'!$K$2:$K$10,MATCH(B14,'01_Benchmark_Input'!$A$2:$A$10,0))</x:f>
        <x:v>727807.3999999999</x:v>
      </x:c>
      <x:c r="S14" s="7" t="n">
        <x:f>INDEX('01_Benchmark_Input'!$P$2:$P$10,MATCH(B14,'01_Benchmark_Input'!$A$2:$A$10,0))</x:f>
        <x:v>941059.5</x:v>
      </x:c>
      <x:c r="T14" s="7" t="n">
        <x:f>INDEX('01_Benchmark_Input'!$U$2:$U$10,MATCH(B14,'01_Benchmark_Input'!$A$2:$A$10,0))</x:f>
        <x:v>941059.5</x:v>
      </x:c>
      <x:c r="U14" s="7" t="n">
        <x:f>INDEX('01_Benchmark_Input'!$Z$2:$Z$10,MATCH(B14,'01_Benchmark_Input'!$A$2:$A$10,0))</x:f>
        <x:v>941059.5</x:v>
      </x:c>
      <x:c r="V14" s="6" t="n">
        <x:f>INDEX('01_Benchmark_Input'!$D$2:$D$10,MATCH(B14,'01_Benchmark_Input'!$A$2:$A$10,0))</x:f>
        <x:v>0.7</x:v>
      </x:c>
      <x:c r="W14" s="6" t="n">
        <x:f>INDEX('01_Benchmark_Input'!$E$2:$E$10,MATCH(B14,'01_Benchmark_Input'!$A$2:$A$10,0))</x:f>
        <x:v>0.2</x:v>
      </x:c>
      <x:c r="X14" s="6" t="n">
        <x:f>INDEX('01_Benchmark_Input'!$F$2:$F$10,MATCH(B14,'01_Benchmark_Input'!$A$2:$A$10,0))</x:f>
        <x:v>0.1</x:v>
      </x:c>
      <x:c r="Y14" s="7" t="n">
        <x:f>N14*R14+O14*S14+P14*T14+Q14*U14</x:f>
        <x:v>925082.8573900161</x:v>
      </x:c>
      <x:c r="Z14" s="6" t="n">
        <x:f>'02_Inputs'!K14</x:f>
        <x:v>0.75</x:v>
      </x:c>
      <x:c r="AA14" s="7" t="n">
        <x:f>Y14*Z14</x:f>
        <x:v>693812.143042512</x:v>
      </x:c>
      <x:c r="AB14" s="5" t="n">
        <x:f>L14*1000*AA14*86400</x:f>
        <x:v>81591672191242.98</x:v>
      </x:c>
      <x:c r="AC14" s="5" t="n">
        <x:f>AB14*365</x:f>
        <x:v>29780960349803690</x:v>
      </x:c>
    </x:row>
    <x:row r="15">
      <x:c r="A15" s="5" t="str">
        <x:f>'02_Inputs'!A15</x:f>
        <x:v>Bear</x:v>
      </x:c>
      <x:c r="B15" s="5" t="str">
        <x:f>'02_Inputs'!B15</x:f>
        <x:v>Meta</x:v>
      </x:c>
      <x:c r="C15" s="5" t="n">
        <x:f>'02_Inputs'!C15</x:f>
        <x:v>2029</x:v>
      </x:c>
      <x:c r="D15" s="29" t="n">
        <x:f>'02_Inputs'!D15</x:f>
        <x:v>6.125</x:v>
      </x:c>
      <x:c r="E15" s="6" t="n">
        <x:f>'02_Inputs'!E15</x:f>
        <x:v>0.65142857</x:v>
      </x:c>
      <x:c r="F15" s="29" t="n">
        <x:f>D15*E15</x:f>
        <x:v>3.98999999125</x:v>
      </x:c>
      <x:c r="G15" s="5" t="n">
        <x:f>'02_Inputs'!F15</x:f>
        <x:v>1.2</x:v>
      </x:c>
      <x:c r="H15" s="29" t="n">
        <x:f>F15/G15</x:f>
        <x:v>3.3249999927083334</x:v>
      </x:c>
      <x:c r="I15" s="6" t="n">
        <x:f>'02_Inputs'!G15</x:f>
        <x:v>0.87</x:v>
      </x:c>
      <x:c r="J15" s="29" t="n">
        <x:f>H15*I15</x:f>
        <x:v>2.89274999365625</x:v>
      </x:c>
      <x:c r="K15" s="6" t="n">
        <x:f>'02_Inputs'!H15</x:f>
        <x:v>0.635</x:v>
      </x:c>
      <x:c r="L15" s="29" t="n">
        <x:f>J15*K15</x:f>
        <x:v>1.8368962459717189</x:v>
      </x:c>
      <x:c r="M15" s="29" t="n">
        <x:f>J15*(1-K15)</x:f>
        <x:v>1.055853747684531</x:v>
      </x:c>
      <x:c r="N15" s="6" t="n">
        <x:f>'02_GPU_Mix_Input'!D15</x:f>
        <x:v>0.07491904</x:v>
      </x:c>
      <x:c r="O15" s="6" t="n">
        <x:f>'02_GPU_Mix_Input'!E15</x:f>
        <x:v>0.7380069</x:v>
      </x:c>
      <x:c r="P15" s="6" t="n">
        <x:f>'02_GPU_Mix_Input'!F15</x:f>
        <x:v>0</x:v>
      </x:c>
      <x:c r="Q15" s="6" t="n">
        <x:f>'02_GPU_Mix_Input'!G15</x:f>
        <x:v>0.18707406</x:v>
      </x:c>
      <x:c r="R15" s="7" t="n">
        <x:f>INDEX('01_Benchmark_Input'!$K$2:$K$10,MATCH(B15,'01_Benchmark_Input'!$A$2:$A$10,0))</x:f>
        <x:v>727807.3999999999</x:v>
      </x:c>
      <x:c r="S15" s="7" t="n">
        <x:f>INDEX('01_Benchmark_Input'!$P$2:$P$10,MATCH(B15,'01_Benchmark_Input'!$A$2:$A$10,0))</x:f>
        <x:v>941059.5</x:v>
      </x:c>
      <x:c r="T15" s="7" t="n">
        <x:f>INDEX('01_Benchmark_Input'!$U$2:$U$10,MATCH(B15,'01_Benchmark_Input'!$A$2:$A$10,0))</x:f>
        <x:v>941059.5</x:v>
      </x:c>
      <x:c r="U15" s="7" t="n">
        <x:f>INDEX('01_Benchmark_Input'!$Z$2:$Z$10,MATCH(B15,'01_Benchmark_Input'!$A$2:$A$10,0))</x:f>
        <x:v>941059.5</x:v>
      </x:c>
      <x:c r="V15" s="6" t="n">
        <x:f>INDEX('01_Benchmark_Input'!$D$2:$D$10,MATCH(B15,'01_Benchmark_Input'!$A$2:$A$10,0))</x:f>
        <x:v>0.7</x:v>
      </x:c>
      <x:c r="W15" s="6" t="n">
        <x:f>INDEX('01_Benchmark_Input'!$E$2:$E$10,MATCH(B15,'01_Benchmark_Input'!$A$2:$A$10,0))</x:f>
        <x:v>0.2</x:v>
      </x:c>
      <x:c r="X15" s="6" t="n">
        <x:f>INDEX('01_Benchmark_Input'!$F$2:$F$10,MATCH(B15,'01_Benchmark_Input'!$A$2:$A$10,0))</x:f>
        <x:v>0.1</x:v>
      </x:c>
      <x:c r="Y15" s="7" t="n">
        <x:f>N15*R15+O15*S15+P15*T15+Q15*U15</x:f>
        <x:v>925082.8573900161</x:v>
      </x:c>
      <x:c r="Z15" s="6" t="n">
        <x:f>'02_Inputs'!K15</x:f>
        <x:v>0.75</x:v>
      </x:c>
      <x:c r="AA15" s="7" t="n">
        <x:f>Y15*Z15</x:f>
        <x:v>693812.143042512</x:v>
      </x:c>
      <x:c r="AB15" s="5" t="n">
        <x:f>L15*1000*AA15*86400</x:f>
        <x:v>110113423571322.75</x:v>
      </x:c>
      <x:c r="AC15" s="5" t="n">
        <x:f>AB15*365</x:f>
        <x:v>40191399603532800</x:v>
      </x:c>
    </x:row>
    <x:row r="16">
      <x:c r="A16" s="5" t="str">
        <x:f>'02_Inputs'!A16</x:f>
        <x:v>Bear</x:v>
      </x:c>
      <x:c r="B16" s="5" t="str">
        <x:f>'02_Inputs'!B16</x:f>
        <x:v>Meta</x:v>
      </x:c>
      <x:c r="C16" s="5" t="n">
        <x:f>'02_Inputs'!C16</x:f>
        <x:v>2030</x:v>
      </x:c>
      <x:c r="D16" s="29" t="n">
        <x:f>'02_Inputs'!D16</x:f>
        <x:v>7</x:v>
      </x:c>
      <x:c r="E16" s="6" t="n">
        <x:f>'02_Inputs'!E16</x:f>
        <x:v>0.67942857</x:v>
      </x:c>
      <x:c r="F16" s="29" t="n">
        <x:f>D16*E16</x:f>
        <x:v>4.75599999</x:v>
      </x:c>
      <x:c r="G16" s="5" t="n">
        <x:f>'02_Inputs'!F16</x:f>
        <x:v>1.2</x:v>
      </x:c>
      <x:c r="H16" s="29" t="n">
        <x:f>F16/G16</x:f>
        <x:v>3.9633333250000002</x:v>
      </x:c>
      <x:c r="I16" s="6" t="n">
        <x:f>'02_Inputs'!G16</x:f>
        <x:v>0.87</x:v>
      </x:c>
      <x:c r="J16" s="29" t="n">
        <x:f>H16*I16</x:f>
        <x:v>3.44809999275</x:v>
      </x:c>
      <x:c r="K16" s="6" t="n">
        <x:f>'02_Inputs'!H16</x:f>
        <x:v>0.68</x:v>
      </x:c>
      <x:c r="L16" s="29" t="n">
        <x:f>J16*K16</x:f>
        <x:v>2.3447079950700003</x:v>
      </x:c>
      <x:c r="M16" s="29" t="n">
        <x:f>J16*(1-K16)</x:f>
        <x:v>1.1033919976799997</x:v>
      </x:c>
      <x:c r="N16" s="6" t="n">
        <x:f>'02_GPU_Mix_Input'!D16</x:f>
        <x:v>0.07491904</x:v>
      </x:c>
      <x:c r="O16" s="6" t="n">
        <x:f>'02_GPU_Mix_Input'!E16</x:f>
        <x:v>0.7380069</x:v>
      </x:c>
      <x:c r="P16" s="6" t="n">
        <x:f>'02_GPU_Mix_Input'!F16</x:f>
        <x:v>0</x:v>
      </x:c>
      <x:c r="Q16" s="6" t="n">
        <x:f>'02_GPU_Mix_Input'!G16</x:f>
        <x:v>0.18707406</x:v>
      </x:c>
      <x:c r="R16" s="7" t="n">
        <x:f>INDEX('01_Benchmark_Input'!$K$2:$K$10,MATCH(B16,'01_Benchmark_Input'!$A$2:$A$10,0))</x:f>
        <x:v>727807.3999999999</x:v>
      </x:c>
      <x:c r="S16" s="7" t="n">
        <x:f>INDEX('01_Benchmark_Input'!$P$2:$P$10,MATCH(B16,'01_Benchmark_Input'!$A$2:$A$10,0))</x:f>
        <x:v>941059.5</x:v>
      </x:c>
      <x:c r="T16" s="7" t="n">
        <x:f>INDEX('01_Benchmark_Input'!$U$2:$U$10,MATCH(B16,'01_Benchmark_Input'!$A$2:$A$10,0))</x:f>
        <x:v>941059.5</x:v>
      </x:c>
      <x:c r="U16" s="7" t="n">
        <x:f>INDEX('01_Benchmark_Input'!$Z$2:$Z$10,MATCH(B16,'01_Benchmark_Input'!$A$2:$A$10,0))</x:f>
        <x:v>941059.5</x:v>
      </x:c>
      <x:c r="V16" s="6" t="n">
        <x:f>INDEX('01_Benchmark_Input'!$D$2:$D$10,MATCH(B16,'01_Benchmark_Input'!$A$2:$A$10,0))</x:f>
        <x:v>0.7</x:v>
      </x:c>
      <x:c r="W16" s="6" t="n">
        <x:f>INDEX('01_Benchmark_Input'!$E$2:$E$10,MATCH(B16,'01_Benchmark_Input'!$A$2:$A$10,0))</x:f>
        <x:v>0.2</x:v>
      </x:c>
      <x:c r="X16" s="6" t="n">
        <x:f>INDEX('01_Benchmark_Input'!$F$2:$F$10,MATCH(B16,'01_Benchmark_Input'!$A$2:$A$10,0))</x:f>
        <x:v>0.1</x:v>
      </x:c>
      <x:c r="Y16" s="7" t="n">
        <x:f>N16*R16+O16*S16+P16*T16+Q16*U16</x:f>
        <x:v>925082.8573900161</x:v>
      </x:c>
      <x:c r="Z16" s="6" t="n">
        <x:f>'02_Inputs'!K16</x:f>
        <x:v>0.75</x:v>
      </x:c>
      <x:c r="AA16" s="7" t="n">
        <x:f>Y16*Z16</x:f>
        <x:v>693812.143042512</x:v>
      </x:c>
      <x:c r="AB16" s="5" t="n">
        <x:f>L16*1000*AA16*86400</x:f>
        <x:v>140554386334232.23</x:v>
      </x:c>
      <x:c r="AC16" s="5" t="n">
        <x:f>AB16*365</x:f>
        <x:v>51302351011994770</x:v>
      </x:c>
    </x:row>
    <x:row r="17">
      <x:c r="A17" s="5" t="str">
        <x:f>'02_Inputs'!A17</x:f>
        <x:v>Bear</x:v>
      </x:c>
      <x:c r="B17" s="5" t="str">
        <x:f>'02_Inputs'!B17</x:f>
        <x:v>xAI</x:v>
      </x:c>
      <x:c r="C17" s="5" t="n">
        <x:f>'02_Inputs'!C17</x:f>
        <x:v>2026</x:v>
      </x:c>
      <x:c r="D17" s="29" t="n">
        <x:f>'02_Inputs'!D17</x:f>
        <x:v>1</x:v>
      </x:c>
      <x:c r="E17" s="6" t="n">
        <x:f>'02_Inputs'!E17</x:f>
        <x:v>0.315</x:v>
      </x:c>
      <x:c r="F17" s="29" t="n">
        <x:f>D17*E17</x:f>
        <x:v>0.315</x:v>
      </x:c>
      <x:c r="G17" s="5" t="n">
        <x:f>'02_Inputs'!F17</x:f>
        <x:v>1.22</x:v>
      </x:c>
      <x:c r="H17" s="29" t="n">
        <x:f>F17/G17</x:f>
        <x:v>0.2581967213114754</x:v>
      </x:c>
      <x:c r="I17" s="6" t="n">
        <x:f>'02_Inputs'!G17</x:f>
        <x:v>0.85</x:v>
      </x:c>
      <x:c r="J17" s="29" t="n">
        <x:f>H17*I17</x:f>
        <x:v>0.2194672131147541</x:v>
      </x:c>
      <x:c r="K17" s="6" t="n">
        <x:f>'02_Inputs'!H17</x:f>
        <x:v>0.37</x:v>
      </x:c>
      <x:c r="L17" s="29" t="n">
        <x:f>J17*K17</x:f>
        <x:v>0.08120286885245902</x:v>
      </x:c>
      <x:c r="M17" s="29" t="n">
        <x:f>J17*(1-K17)</x:f>
        <x:v>0.13826434426229509</x:v>
      </x:c>
      <x:c r="N17" s="6" t="n">
        <x:f>'02_GPU_Mix_Input'!D17</x:f>
        <x:v>0.29411765</x:v>
      </x:c>
      <x:c r="O17" s="6" t="n">
        <x:f>'02_GPU_Mix_Input'!E17</x:f>
        <x:v>0.70588235</x:v>
      </x:c>
      <x:c r="P17" s="6" t="n">
        <x:f>'02_GPU_Mix_Input'!F17</x:f>
        <x:v>0</x:v>
      </x:c>
      <x:c r="Q17" s="6" t="n">
        <x:f>'02_GPU_Mix_Input'!G17</x:f>
        <x:v>0</x:v>
      </x:c>
      <x:c r="R17" s="7" t="n">
        <x:f>INDEX('01_Benchmark_Input'!$K$2:$K$10,MATCH(B17,'01_Benchmark_Input'!$A$2:$A$10,0))</x:f>
        <x:v>1196280.4</x:v>
      </x:c>
      <x:c r="S17" s="7" t="n">
        <x:f>INDEX('01_Benchmark_Input'!$P$2:$P$10,MATCH(B17,'01_Benchmark_Input'!$A$2:$A$10,0))</x:f>
        <x:v>3010287.8000000003</x:v>
      </x:c>
      <x:c r="T17" s="7" t="n">
        <x:f>INDEX('01_Benchmark_Input'!$U$2:$U$10,MATCH(B17,'01_Benchmark_Input'!$A$2:$A$10,0))</x:f>
        <x:v>3010287.8000000003</x:v>
      </x:c>
      <x:c r="U17" s="7" t="n">
        <x:f>INDEX('01_Benchmark_Input'!$Z$2:$Z$10,MATCH(B17,'01_Benchmark_Input'!$A$2:$A$10,0))</x:f>
        <x:v>3010287.8000000003</x:v>
      </x:c>
      <x:c r="V17" s="6" t="n">
        <x:f>INDEX('01_Benchmark_Input'!$D$2:$D$10,MATCH(B17,'01_Benchmark_Input'!$A$2:$A$10,0))</x:f>
        <x:v>0.45</x:v>
      </x:c>
      <x:c r="W17" s="6" t="n">
        <x:f>INDEX('01_Benchmark_Input'!$E$2:$E$10,MATCH(B17,'01_Benchmark_Input'!$A$2:$A$10,0))</x:f>
        <x:v>0.35</x:v>
      </x:c>
      <x:c r="X17" s="6" t="n">
        <x:f>INDEX('01_Benchmark_Input'!$F$2:$F$10,MATCH(B17,'01_Benchmark_Input'!$A$2:$A$10,0))</x:f>
        <x:v>0.2</x:v>
      </x:c>
      <x:c r="Y17" s="7" t="n">
        <x:f>N17*R17+O17*S17+P17*T17+Q17*U17</x:f>
        <x:v>2476756.2064293902</x:v>
      </x:c>
      <x:c r="Z17" s="6" t="n">
        <x:f>'02_Inputs'!K17</x:f>
        <x:v>0.35</x:v>
      </x:c>
      <x:c r="AA17" s="7" t="n">
        <x:f>Y17*Z17</x:f>
        <x:v>866864.6722502866</x:v>
      </x:c>
      <x:c r="AB17" s="5" t="n">
        <x:f>L17*1000*AA17*86400</x:f>
        <x:v>6081860012564.438</x:v>
      </x:c>
      <x:c r="AC17" s="5" t="n">
        <x:f>AB17*365</x:f>
        <x:v>2219878904586020</x:v>
      </x:c>
    </x:row>
    <x:row r="18">
      <x:c r="A18" s="5" t="str">
        <x:f>'02_Inputs'!A18</x:f>
        <x:v>Bear</x:v>
      </x:c>
      <x:c r="B18" s="5" t="str">
        <x:f>'02_Inputs'!B18</x:f>
        <x:v>xAI</x:v>
      </x:c>
      <x:c r="C18" s="5" t="n">
        <x:f>'02_Inputs'!C18</x:f>
        <x:v>2027</x:v>
      </x:c>
      <x:c r="D18" s="29" t="n">
        <x:f>'02_Inputs'!D18</x:f>
        <x:v>1.5</x:v>
      </x:c>
      <x:c r="E18" s="6" t="n">
        <x:f>'02_Inputs'!E18</x:f>
        <x:v>0.52066667</x:v>
      </x:c>
      <x:c r="F18" s="29" t="n">
        <x:f>D18*E18</x:f>
        <x:v>0.781000005</x:v>
      </x:c>
      <x:c r="G18" s="5" t="n">
        <x:f>'02_Inputs'!F18</x:f>
        <x:v>1.22</x:v>
      </x:c>
      <x:c r="H18" s="29" t="n">
        <x:f>F18/G18</x:f>
        <x:v>0.6401639385245902</x:v>
      </x:c>
      <x:c r="I18" s="6" t="n">
        <x:f>'02_Inputs'!G18</x:f>
        <x:v>0.85</x:v>
      </x:c>
      <x:c r="J18" s="29" t="n">
        <x:f>H18*I18</x:f>
        <x:v>0.5441393477459017</x:v>
      </x:c>
      <x:c r="K18" s="6" t="n">
        <x:f>'02_Inputs'!H18</x:f>
        <x:v>0.427</x:v>
      </x:c>
      <x:c r="L18" s="29" t="n">
        <x:f>J18*K18</x:f>
        <x:v>0.2323475014875</x:v>
      </x:c>
      <x:c r="M18" s="29" t="n">
        <x:f>J18*(1-K18)</x:f>
        <x:v>0.3117918462584016</x:v>
      </x:c>
      <x:c r="N18" s="6" t="n">
        <x:f>'02_GPU_Mix_Input'!D18</x:f>
        <x:v>0.29411765</x:v>
      </x:c>
      <x:c r="O18" s="6" t="n">
        <x:f>'02_GPU_Mix_Input'!E18</x:f>
        <x:v>0.70588235</x:v>
      </x:c>
      <x:c r="P18" s="6" t="n">
        <x:f>'02_GPU_Mix_Input'!F18</x:f>
        <x:v>0</x:v>
      </x:c>
      <x:c r="Q18" s="6" t="n">
        <x:f>'02_GPU_Mix_Input'!G18</x:f>
        <x:v>0</x:v>
      </x:c>
      <x:c r="R18" s="7" t="n">
        <x:f>INDEX('01_Benchmark_Input'!$K$2:$K$10,MATCH(B18,'01_Benchmark_Input'!$A$2:$A$10,0))</x:f>
        <x:v>1196280.4</x:v>
      </x:c>
      <x:c r="S18" s="7" t="n">
        <x:f>INDEX('01_Benchmark_Input'!$P$2:$P$10,MATCH(B18,'01_Benchmark_Input'!$A$2:$A$10,0))</x:f>
        <x:v>3010287.8000000003</x:v>
      </x:c>
      <x:c r="T18" s="7" t="n">
        <x:f>INDEX('01_Benchmark_Input'!$U$2:$U$10,MATCH(B18,'01_Benchmark_Input'!$A$2:$A$10,0))</x:f>
        <x:v>3010287.8000000003</x:v>
      </x:c>
      <x:c r="U18" s="7" t="n">
        <x:f>INDEX('01_Benchmark_Input'!$Z$2:$Z$10,MATCH(B18,'01_Benchmark_Input'!$A$2:$A$10,0))</x:f>
        <x:v>3010287.8000000003</x:v>
      </x:c>
      <x:c r="V18" s="6" t="n">
        <x:f>INDEX('01_Benchmark_Input'!$D$2:$D$10,MATCH(B18,'01_Benchmark_Input'!$A$2:$A$10,0))</x:f>
        <x:v>0.45</x:v>
      </x:c>
      <x:c r="W18" s="6" t="n">
        <x:f>INDEX('01_Benchmark_Input'!$E$2:$E$10,MATCH(B18,'01_Benchmark_Input'!$A$2:$A$10,0))</x:f>
        <x:v>0.35</x:v>
      </x:c>
      <x:c r="X18" s="6" t="n">
        <x:f>INDEX('01_Benchmark_Input'!$F$2:$F$10,MATCH(B18,'01_Benchmark_Input'!$A$2:$A$10,0))</x:f>
        <x:v>0.2</x:v>
      </x:c>
      <x:c r="Y18" s="7" t="n">
        <x:f>N18*R18+O18*S18+P18*T18+Q18*U18</x:f>
        <x:v>2476756.2064293902</x:v>
      </x:c>
      <x:c r="Z18" s="6" t="n">
        <x:f>'02_Inputs'!K18</x:f>
        <x:v>0.35</x:v>
      </x:c>
      <x:c r="AA18" s="7" t="n">
        <x:f>Y18*Z18</x:f>
        <x:v>866864.6722502866</x:v>
      </x:c>
      <x:c r="AB18" s="5" t="n">
        <x:f>L18*1000*AA18*86400</x:f>
        <x:v>17402155838651.633</x:v>
      </x:c>
      <x:c r="AC18" s="5" t="n">
        <x:f>AB18*365</x:f>
        <x:v>6351786881107846</x:v>
      </x:c>
    </x:row>
    <x:row r="19">
      <x:c r="A19" s="5" t="str">
        <x:f>'02_Inputs'!A19</x:f>
        <x:v>Bear</x:v>
      </x:c>
      <x:c r="B19" s="5" t="str">
        <x:f>'02_Inputs'!B19</x:f>
        <x:v>xAI</x:v>
      </x:c>
      <x:c r="C19" s="5" t="n">
        <x:f>'02_Inputs'!C19</x:f>
        <x:v>2028</x:v>
      </x:c>
      <x:c r="D19" s="29" t="n">
        <x:f>'02_Inputs'!D19</x:f>
        <x:v>2</x:v>
      </x:c>
      <x:c r="E19" s="6" t="n">
        <x:f>'02_Inputs'!E19</x:f>
        <x:v>0.6125</x:v>
      </x:c>
      <x:c r="F19" s="29" t="n">
        <x:f>D19*E19</x:f>
        <x:v>1.225</x:v>
      </x:c>
      <x:c r="G19" s="5" t="n">
        <x:f>'02_Inputs'!F19</x:f>
        <x:v>1.22</x:v>
      </x:c>
      <x:c r="H19" s="29" t="n">
        <x:f>F19/G19</x:f>
        <x:v>1.0040983606557379</x:v>
      </x:c>
      <x:c r="I19" s="6" t="n">
        <x:f>'02_Inputs'!G19</x:f>
        <x:v>0.85</x:v>
      </x:c>
      <x:c r="J19" s="29" t="n">
        <x:f>H19*I19</x:f>
        <x:v>0.8534836065573772</x:v>
      </x:c>
      <x:c r="K19" s="6" t="n">
        <x:f>'02_Inputs'!H19</x:f>
        <x:v>0.485</x:v>
      </x:c>
      <x:c r="L19" s="29" t="n">
        <x:f>J19*K19</x:f>
        <x:v>0.41393954918032794</x:v>
      </x:c>
      <x:c r="M19" s="29" t="n">
        <x:f>J19*(1-K19)</x:f>
        <x:v>0.43954405737704927</x:v>
      </x:c>
      <x:c r="N19" s="6" t="n">
        <x:f>'02_GPU_Mix_Input'!D19</x:f>
        <x:v>0.29411765</x:v>
      </x:c>
      <x:c r="O19" s="6" t="n">
        <x:f>'02_GPU_Mix_Input'!E19</x:f>
        <x:v>0.70588235</x:v>
      </x:c>
      <x:c r="P19" s="6" t="n">
        <x:f>'02_GPU_Mix_Input'!F19</x:f>
        <x:v>0</x:v>
      </x:c>
      <x:c r="Q19" s="6" t="n">
        <x:f>'02_GPU_Mix_Input'!G19</x:f>
        <x:v>0</x:v>
      </x:c>
      <x:c r="R19" s="7" t="n">
        <x:f>INDEX('01_Benchmark_Input'!$K$2:$K$10,MATCH(B19,'01_Benchmark_Input'!$A$2:$A$10,0))</x:f>
        <x:v>1196280.4</x:v>
      </x:c>
      <x:c r="S19" s="7" t="n">
        <x:f>INDEX('01_Benchmark_Input'!$P$2:$P$10,MATCH(B19,'01_Benchmark_Input'!$A$2:$A$10,0))</x:f>
        <x:v>3010287.8000000003</x:v>
      </x:c>
      <x:c r="T19" s="7" t="n">
        <x:f>INDEX('01_Benchmark_Input'!$U$2:$U$10,MATCH(B19,'01_Benchmark_Input'!$A$2:$A$10,0))</x:f>
        <x:v>3010287.8000000003</x:v>
      </x:c>
      <x:c r="U19" s="7" t="n">
        <x:f>INDEX('01_Benchmark_Input'!$Z$2:$Z$10,MATCH(B19,'01_Benchmark_Input'!$A$2:$A$10,0))</x:f>
        <x:v>3010287.8000000003</x:v>
      </x:c>
      <x:c r="V19" s="6" t="n">
        <x:f>INDEX('01_Benchmark_Input'!$D$2:$D$10,MATCH(B19,'01_Benchmark_Input'!$A$2:$A$10,0))</x:f>
        <x:v>0.45</x:v>
      </x:c>
      <x:c r="W19" s="6" t="n">
        <x:f>INDEX('01_Benchmark_Input'!$E$2:$E$10,MATCH(B19,'01_Benchmark_Input'!$A$2:$A$10,0))</x:f>
        <x:v>0.35</x:v>
      </x:c>
      <x:c r="X19" s="6" t="n">
        <x:f>INDEX('01_Benchmark_Input'!$F$2:$F$10,MATCH(B19,'01_Benchmark_Input'!$A$2:$A$10,0))</x:f>
        <x:v>0.2</x:v>
      </x:c>
      <x:c r="Y19" s="7" t="n">
        <x:f>N19*R19+O19*S19+P19*T19+Q19*U19</x:f>
        <x:v>2476756.2064293902</x:v>
      </x:c>
      <x:c r="Z19" s="6" t="n">
        <x:f>'02_Inputs'!K19</x:f>
        <x:v>0.35</x:v>
      </x:c>
      <x:c r="AA19" s="7" t="n">
        <x:f>Y19*Z19</x:f>
        <x:v>866864.6722502866</x:v>
      </x:c>
      <x:c r="AB19" s="5" t="n">
        <x:f>L19*1000*AA19*86400</x:f>
        <x:v>31002874988973.383</x:v>
      </x:c>
      <x:c r="AC19" s="5" t="n">
        <x:f>AB19*365</x:f>
        <x:v>11316049370975284</x:v>
      </x:c>
    </x:row>
    <x:row r="20">
      <x:c r="A20" s="5" t="str">
        <x:f>'02_Inputs'!A20</x:f>
        <x:v>Bear</x:v>
      </x:c>
      <x:c r="B20" s="5" t="str">
        <x:f>'02_Inputs'!B20</x:f>
        <x:v>xAI</x:v>
      </x:c>
      <x:c r="C20" s="5" t="n">
        <x:f>'02_Inputs'!C20</x:f>
        <x:v>2029</x:v>
      </x:c>
      <x:c r="D20" s="29" t="n">
        <x:f>'02_Inputs'!D20</x:f>
        <x:v>2.5</x:v>
      </x:c>
      <x:c r="E20" s="6" t="n">
        <x:f>'02_Inputs'!E20</x:f>
        <x:v>0.6592</x:v>
      </x:c>
      <x:c r="F20" s="29" t="n">
        <x:f>D20*E20</x:f>
        <x:v>1.6480000000000001</x:v>
      </x:c>
      <x:c r="G20" s="5" t="n">
        <x:f>'02_Inputs'!F20</x:f>
        <x:v>1.22</x:v>
      </x:c>
      <x:c r="H20" s="29" t="n">
        <x:f>F20/G20</x:f>
        <x:v>1.3508196721311476</x:v>
      </x:c>
      <x:c r="I20" s="6" t="n">
        <x:f>'02_Inputs'!G20</x:f>
        <x:v>0.85</x:v>
      </x:c>
      <x:c r="J20" s="29" t="n">
        <x:f>H20*I20</x:f>
        <x:v>1.1481967213114754</x:v>
      </x:c>
      <x:c r="K20" s="6" t="n">
        <x:f>'02_Inputs'!H20</x:f>
        <x:v>0.542</x:v>
      </x:c>
      <x:c r="L20" s="29" t="n">
        <x:f>J20*K20</x:f>
        <x:v>0.6223226229508197</x:v>
      </x:c>
      <x:c r="M20" s="29" t="n">
        <x:f>J20*(1-K20)</x:f>
        <x:v>0.5258740983606557</x:v>
      </x:c>
      <x:c r="N20" s="6" t="n">
        <x:f>'02_GPU_Mix_Input'!D20</x:f>
        <x:v>0.29411765</x:v>
      </x:c>
      <x:c r="O20" s="6" t="n">
        <x:f>'02_GPU_Mix_Input'!E20</x:f>
        <x:v>0.70588235</x:v>
      </x:c>
      <x:c r="P20" s="6" t="n">
        <x:f>'02_GPU_Mix_Input'!F20</x:f>
        <x:v>0</x:v>
      </x:c>
      <x:c r="Q20" s="6" t="n">
        <x:f>'02_GPU_Mix_Input'!G20</x:f>
        <x:v>0</x:v>
      </x:c>
      <x:c r="R20" s="7" t="n">
        <x:f>INDEX('01_Benchmark_Input'!$K$2:$K$10,MATCH(B20,'01_Benchmark_Input'!$A$2:$A$10,0))</x:f>
        <x:v>1196280.4</x:v>
      </x:c>
      <x:c r="S20" s="7" t="n">
        <x:f>INDEX('01_Benchmark_Input'!$P$2:$P$10,MATCH(B20,'01_Benchmark_Input'!$A$2:$A$10,0))</x:f>
        <x:v>3010287.8000000003</x:v>
      </x:c>
      <x:c r="T20" s="7" t="n">
        <x:f>INDEX('01_Benchmark_Input'!$U$2:$U$10,MATCH(B20,'01_Benchmark_Input'!$A$2:$A$10,0))</x:f>
        <x:v>3010287.8000000003</x:v>
      </x:c>
      <x:c r="U20" s="7" t="n">
        <x:f>INDEX('01_Benchmark_Input'!$Z$2:$Z$10,MATCH(B20,'01_Benchmark_Input'!$A$2:$A$10,0))</x:f>
        <x:v>3010287.8000000003</x:v>
      </x:c>
      <x:c r="V20" s="6" t="n">
        <x:f>INDEX('01_Benchmark_Input'!$D$2:$D$10,MATCH(B20,'01_Benchmark_Input'!$A$2:$A$10,0))</x:f>
        <x:v>0.45</x:v>
      </x:c>
      <x:c r="W20" s="6" t="n">
        <x:f>INDEX('01_Benchmark_Input'!$E$2:$E$10,MATCH(B20,'01_Benchmark_Input'!$A$2:$A$10,0))</x:f>
        <x:v>0.35</x:v>
      </x:c>
      <x:c r="X20" s="6" t="n">
        <x:f>INDEX('01_Benchmark_Input'!$F$2:$F$10,MATCH(B20,'01_Benchmark_Input'!$A$2:$A$10,0))</x:f>
        <x:v>0.2</x:v>
      </x:c>
      <x:c r="Y20" s="7" t="n">
        <x:f>N20*R20+O20*S20+P20*T20+Q20*U20</x:f>
        <x:v>2476756.2064293902</x:v>
      </x:c>
      <x:c r="Z20" s="6" t="n">
        <x:f>'02_Inputs'!K20</x:f>
        <x:v>0.35</x:v>
      </x:c>
      <x:c r="AA20" s="7" t="n">
        <x:f>Y20*Z20</x:f>
        <x:v>866864.6722502866</x:v>
      </x:c>
      <x:c r="AB20" s="5" t="n">
        <x:f>L20*1000*AA20*86400</x:f>
        <x:v>46610164504356.57</x:v>
      </x:c>
      <x:c r="AC20" s="5" t="n">
        <x:f>AB20*365</x:f>
        <x:v>17012710044090148</x:v>
      </x:c>
    </x:row>
    <x:row r="21">
      <x:c r="A21" s="5" t="str">
        <x:f>'02_Inputs'!A21</x:f>
        <x:v>Bear</x:v>
      </x:c>
      <x:c r="B21" s="5" t="str">
        <x:f>'02_Inputs'!B21</x:f>
        <x:v>xAI</x:v>
      </x:c>
      <x:c r="C21" s="5" t="n">
        <x:f>'02_Inputs'!C21</x:f>
        <x:v>2030</x:v>
      </x:c>
      <x:c r="D21" s="29" t="n">
        <x:f>'02_Inputs'!D21</x:f>
        <x:v>3</x:v>
      </x:c>
      <x:c r="E21" s="6" t="n">
        <x:f>'02_Inputs'!E21</x:f>
        <x:v>0.68333333</x:v>
      </x:c>
      <x:c r="F21" s="29" t="n">
        <x:f>D21*E21</x:f>
        <x:v>2.04999999</x:v>
      </x:c>
      <x:c r="G21" s="5" t="n">
        <x:f>'02_Inputs'!F21</x:f>
        <x:v>1.22</x:v>
      </x:c>
      <x:c r="H21" s="29" t="n">
        <x:f>F21/G21</x:f>
        <x:v>1.6803278606557377</x:v>
      </x:c>
      <x:c r="I21" s="6" t="n">
        <x:f>'02_Inputs'!G21</x:f>
        <x:v>0.85</x:v>
      </x:c>
      <x:c r="J21" s="29" t="n">
        <x:f>H21*I21</x:f>
        <x:v>1.428278681557377</x:v>
      </x:c>
      <x:c r="K21" s="6" t="n">
        <x:f>'02_Inputs'!H21</x:f>
        <x:v>0.6</x:v>
      </x:c>
      <x:c r="L21" s="29" t="n">
        <x:f>J21*K21</x:f>
        <x:v>0.8569672089344261</x:v>
      </x:c>
      <x:c r="M21" s="29" t="n">
        <x:f>J21*(1-K21)</x:f>
        <x:v>0.5713114726229508</x:v>
      </x:c>
      <x:c r="N21" s="6" t="n">
        <x:f>'02_GPU_Mix_Input'!D21</x:f>
        <x:v>0.29411765</x:v>
      </x:c>
      <x:c r="O21" s="6" t="n">
        <x:f>'02_GPU_Mix_Input'!E21</x:f>
        <x:v>0.70588235</x:v>
      </x:c>
      <x:c r="P21" s="6" t="n">
        <x:f>'02_GPU_Mix_Input'!F21</x:f>
        <x:v>0</x:v>
      </x:c>
      <x:c r="Q21" s="6" t="n">
        <x:f>'02_GPU_Mix_Input'!G21</x:f>
        <x:v>0</x:v>
      </x:c>
      <x:c r="R21" s="7" t="n">
        <x:f>INDEX('01_Benchmark_Input'!$K$2:$K$10,MATCH(B21,'01_Benchmark_Input'!$A$2:$A$10,0))</x:f>
        <x:v>1196280.4</x:v>
      </x:c>
      <x:c r="S21" s="7" t="n">
        <x:f>INDEX('01_Benchmark_Input'!$P$2:$P$10,MATCH(B21,'01_Benchmark_Input'!$A$2:$A$10,0))</x:f>
        <x:v>3010287.8000000003</x:v>
      </x:c>
      <x:c r="T21" s="7" t="n">
        <x:f>INDEX('01_Benchmark_Input'!$U$2:$U$10,MATCH(B21,'01_Benchmark_Input'!$A$2:$A$10,0))</x:f>
        <x:v>3010287.8000000003</x:v>
      </x:c>
      <x:c r="U21" s="7" t="n">
        <x:f>INDEX('01_Benchmark_Input'!$Z$2:$Z$10,MATCH(B21,'01_Benchmark_Input'!$A$2:$A$10,0))</x:f>
        <x:v>3010287.8000000003</x:v>
      </x:c>
      <x:c r="V21" s="6" t="n">
        <x:f>INDEX('01_Benchmark_Input'!$D$2:$D$10,MATCH(B21,'01_Benchmark_Input'!$A$2:$A$10,0))</x:f>
        <x:v>0.45</x:v>
      </x:c>
      <x:c r="W21" s="6" t="n">
        <x:f>INDEX('01_Benchmark_Input'!$E$2:$E$10,MATCH(B21,'01_Benchmark_Input'!$A$2:$A$10,0))</x:f>
        <x:v>0.35</x:v>
      </x:c>
      <x:c r="X21" s="6" t="n">
        <x:f>INDEX('01_Benchmark_Input'!$F$2:$F$10,MATCH(B21,'01_Benchmark_Input'!$A$2:$A$10,0))</x:f>
        <x:v>0.2</x:v>
      </x:c>
      <x:c r="Y21" s="7" t="n">
        <x:f>N21*R21+O21*S21+P21*T21+Q21*U21</x:f>
        <x:v>2476756.2064293902</x:v>
      </x:c>
      <x:c r="Z21" s="6" t="n">
        <x:f>'02_Inputs'!K21</x:f>
        <x:v>0.35</x:v>
      </x:c>
      <x:c r="AA21" s="7" t="n">
        <x:f>Y21*Z21</x:f>
        <x:v>866864.6722502866</x:v>
      </x:c>
      <x:c r="AB21" s="5" t="n">
        <x:f>L21*1000*AA21*86400</x:f>
        <x:v>64184365327868.72</x:v>
      </x:c>
      <x:c r="AC21" s="5" t="n">
        <x:f>AB21*365</x:f>
        <x:v>23427293344672084</x:v>
      </x:c>
    </x:row>
    <x:row r="22">
      <x:c r="A22" s="5" t="str">
        <x:f>'02_Inputs'!A22</x:f>
        <x:v>Bear</x:v>
      </x:c>
      <x:c r="B22" s="5" t="str">
        <x:f>'02_Inputs'!B22</x:f>
        <x:v>OpenAI</x:v>
      </x:c>
      <x:c r="C22" s="5" t="n">
        <x:f>'02_Inputs'!C22</x:f>
        <x:v>2026</x:v>
      </x:c>
      <x:c r="D22" s="29" t="n">
        <x:f>'02_Inputs'!D22</x:f>
        <x:v>5</x:v>
      </x:c>
      <x:c r="E22" s="6" t="n">
        <x:f>'02_Inputs'!E22</x:f>
        <x:v>0.252</x:v>
      </x:c>
      <x:c r="F22" s="29" t="n">
        <x:f>D22*E22</x:f>
        <x:v>1.26</x:v>
      </x:c>
      <x:c r="G22" s="5" t="n">
        <x:f>'02_Inputs'!F22</x:f>
        <x:v>1.2</x:v>
      </x:c>
      <x:c r="H22" s="29" t="n">
        <x:f>F22/G22</x:f>
        <x:v>1.05</x:v>
      </x:c>
      <x:c r="I22" s="6" t="n">
        <x:f>'02_Inputs'!G22</x:f>
        <x:v>0.88</x:v>
      </x:c>
      <x:c r="J22" s="29" t="n">
        <x:f>H22*I22</x:f>
        <x:v>0.924</x:v>
      </x:c>
      <x:c r="K22" s="6" t="n">
        <x:f>'02_Inputs'!H22</x:f>
        <x:v>0.5</x:v>
      </x:c>
      <x:c r="L22" s="29" t="n">
        <x:f>J22*K22</x:f>
        <x:v>0.462</x:v>
      </x:c>
      <x:c r="M22" s="29" t="n">
        <x:f>J22*(1-K22)</x:f>
        <x:v>0.462</x:v>
      </x:c>
      <x:c r="N22" s="6" t="n">
        <x:f>'02_GPU_Mix_Input'!D22</x:f>
        <x:v>0.09215960736722274</x:v>
      </x:c>
      <x:c r="O22" s="6" t="n">
        <x:f>'02_GPU_Mix_Input'!E22</x:f>
        <x:v>0.9078403926327772</x:v>
      </x:c>
      <x:c r="P22" s="6" t="n">
        <x:f>'02_GPU_Mix_Input'!F22</x:f>
        <x:v>0</x:v>
      </x:c>
      <x:c r="Q22" s="6" t="n">
        <x:f>'02_GPU_Mix_Input'!G22</x:f>
        <x:v>0</x:v>
      </x:c>
      <x:c r="R22" s="7" t="n">
        <x:f>INDEX('01_Benchmark_Input'!$K$2:$K$10,MATCH(B22,'01_Benchmark_Input'!$A$2:$A$10,0))</x:f>
        <x:v>1066937.1</x:v>
      </x:c>
      <x:c r="S22" s="7" t="n">
        <x:f>INDEX('01_Benchmark_Input'!$P$2:$P$10,MATCH(B22,'01_Benchmark_Input'!$A$2:$A$10,0))</x:f>
        <x:v>137042.2</x:v>
      </x:c>
      <x:c r="T22" s="7" t="n">
        <x:f>INDEX('01_Benchmark_Input'!$U$2:$U$10,MATCH(B22,'01_Benchmark_Input'!$A$2:$A$10,0))</x:f>
        <x:v>166636.55</x:v>
      </x:c>
      <x:c r="U22" s="7" t="n">
        <x:f>INDEX('01_Benchmark_Input'!$Z$2:$Z$10,MATCH(B22,'01_Benchmark_Input'!$A$2:$A$10,0))</x:f>
        <x:v>137042.2</x:v>
      </x:c>
      <x:c r="V22" s="6" t="n">
        <x:f>INDEX('01_Benchmark_Input'!$D$2:$D$10,MATCH(B22,'01_Benchmark_Input'!$A$2:$A$10,0))</x:f>
        <x:v>0.45</x:v>
      </x:c>
      <x:c r="W22" s="6" t="n">
        <x:f>INDEX('01_Benchmark_Input'!$E$2:$E$10,MATCH(B22,'01_Benchmark_Input'!$A$2:$A$10,0))</x:f>
        <x:v>0.25</x:v>
      </x:c>
      <x:c r="X22" s="6" t="n">
        <x:f>INDEX('01_Benchmark_Input'!$F$2:$F$10,MATCH(B22,'01_Benchmark_Input'!$A$2:$A$10,0))</x:f>
        <x:v>0.3</x:v>
      </x:c>
      <x:c r="Y22" s="7" t="n">
        <x:f>N22*R22+O22*S22+P22*T22+Q22*U22</x:f>
        <x:v>222740.94887678287</x:v>
      </x:c>
      <x:c r="Z22" s="6" t="n">
        <x:f>'02_Inputs'!K22</x:f>
        <x:v>0.3</x:v>
      </x:c>
      <x:c r="AA22" s="7" t="n">
        <x:f>Y22*Z22</x:f>
        <x:v>66822.28466303486</x:v>
      </x:c>
      <x:c r="AB22" s="5" t="n">
        <x:f>L22*1000*AA22*86400</x:f>
        <x:v>2667331772437.43</x:v>
      </x:c>
      <x:c r="AC22" s="5" t="n">
        <x:f>AB22*365</x:f>
        <x:v>973576096939662</x:v>
      </x:c>
    </x:row>
    <x:row r="23">
      <x:c r="A23" s="5" t="str">
        <x:f>'02_Inputs'!A23</x:f>
        <x:v>Bear</x:v>
      </x:c>
      <x:c r="B23" s="5" t="str">
        <x:f>'02_Inputs'!B23</x:f>
        <x:v>OpenAI</x:v>
      </x:c>
      <x:c r="C23" s="5" t="n">
        <x:f>'02_Inputs'!C23</x:f>
        <x:v>2027</x:v>
      </x:c>
      <x:c r="D23" s="29" t="n">
        <x:f>'02_Inputs'!D23</x:f>
        <x:v>6.75</x:v>
      </x:c>
      <x:c r="E23" s="6" t="n">
        <x:f>'02_Inputs'!E23</x:f>
        <x:v>0.41392593</x:v>
      </x:c>
      <x:c r="F23" s="29" t="n">
        <x:f>D23*E23</x:f>
        <x:v>2.7940000275</x:v>
      </x:c>
      <x:c r="G23" s="5" t="n">
        <x:f>'02_Inputs'!F23</x:f>
        <x:v>1.2</x:v>
      </x:c>
      <x:c r="H23" s="29" t="n">
        <x:f>F23/G23</x:f>
        <x:v>2.3283333562500004</x:v>
      </x:c>
      <x:c r="I23" s="6" t="n">
        <x:f>'02_Inputs'!G23</x:f>
        <x:v>0.88</x:v>
      </x:c>
      <x:c r="J23" s="29" t="n">
        <x:f>H23*I23</x:f>
        <x:v>2.0489333535000003</x:v>
      </x:c>
      <x:c r="K23" s="6" t="n">
        <x:f>'02_Inputs'!H23</x:f>
        <x:v>0.545</x:v>
      </x:c>
      <x:c r="L23" s="29" t="n">
        <x:f>J23*K23</x:f>
        <x:v>1.1166686776575003</x:v>
      </x:c>
      <x:c r="M23" s="29" t="n">
        <x:f>J23*(1-K23)</x:f>
        <x:v>0.9322646758425001</x:v>
      </x:c>
      <x:c r="N23" s="6" t="n">
        <x:f>'02_GPU_Mix_Input'!D23</x:f>
        <x:v>0.0698761876947107</x:v>
      </x:c>
      <x:c r="O23" s="6" t="n">
        <x:f>'02_GPU_Mix_Input'!E23</x:f>
        <x:v>0.9081914998885361</x:v>
      </x:c>
      <x:c r="P23" s="6" t="n">
        <x:f>'02_GPU_Mix_Input'!F23</x:f>
        <x:v>0</x:v>
      </x:c>
      <x:c r="Q23" s="6" t="n">
        <x:f>'02_GPU_Mix_Input'!G23</x:f>
        <x:v>0.02193231241675313</x:v>
      </x:c>
      <x:c r="R23" s="7" t="n">
        <x:f>INDEX('01_Benchmark_Input'!$K$2:$K$10,MATCH(B23,'01_Benchmark_Input'!$A$2:$A$10,0))</x:f>
        <x:v>1066937.1</x:v>
      </x:c>
      <x:c r="S23" s="7" t="n">
        <x:f>INDEX('01_Benchmark_Input'!$P$2:$P$10,MATCH(B23,'01_Benchmark_Input'!$A$2:$A$10,0))</x:f>
        <x:v>137042.2</x:v>
      </x:c>
      <x:c r="T23" s="7" t="n">
        <x:f>INDEX('01_Benchmark_Input'!$U$2:$U$10,MATCH(B23,'01_Benchmark_Input'!$A$2:$A$10,0))</x:f>
        <x:v>166636.55</x:v>
      </x:c>
      <x:c r="U23" s="7" t="n">
        <x:f>INDEX('01_Benchmark_Input'!$Z$2:$Z$10,MATCH(B23,'01_Benchmark_Input'!$A$2:$A$10,0))</x:f>
        <x:v>137042.2</x:v>
      </x:c>
      <x:c r="V23" s="6" t="n">
        <x:f>INDEX('01_Benchmark_Input'!$D$2:$D$10,MATCH(B23,'01_Benchmark_Input'!$A$2:$A$10,0))</x:f>
        <x:v>0.45</x:v>
      </x:c>
      <x:c r="W23" s="6" t="n">
        <x:f>INDEX('01_Benchmark_Input'!$E$2:$E$10,MATCH(B23,'01_Benchmark_Input'!$A$2:$A$10,0))</x:f>
        <x:v>0.25</x:v>
      </x:c>
      <x:c r="X23" s="6" t="n">
        <x:f>INDEX('01_Benchmark_Input'!$F$2:$F$10,MATCH(B23,'01_Benchmark_Input'!$A$2:$A$10,0))</x:f>
        <x:v>0.3</x:v>
      </x:c>
      <x:c r="Y23" s="7" t="n">
        <x:f>N23*R23+O23*S23+P23*T23+Q23*U23</x:f>
        <x:v>202019.71056875424</x:v>
      </x:c>
      <x:c r="Z23" s="6" t="n">
        <x:f>'02_Inputs'!K23</x:f>
        <x:v>0.3</x:v>
      </x:c>
      <x:c r="AA23" s="7" t="n">
        <x:f>Y23*Z23</x:f>
        <x:v>60605.91317062627</x:v>
      </x:c>
      <x:c r="AB23" s="5" t="n">
        <x:f>L23*1000*AA23*86400</x:f>
        <x:v>5847269032955.68</x:v>
      </x:c>
      <x:c r="AC23" s="5" t="n">
        <x:f>AB23*365</x:f>
        <x:v>2134253197028823</x:v>
      </x:c>
    </x:row>
    <x:row r="24">
      <x:c r="A24" s="5" t="str">
        <x:f>'02_Inputs'!A24</x:f>
        <x:v>Bear</x:v>
      </x:c>
      <x:c r="B24" s="5" t="str">
        <x:f>'02_Inputs'!B24</x:f>
        <x:v>OpenAI</x:v>
      </x:c>
      <x:c r="C24" s="5" t="n">
        <x:f>'02_Inputs'!C24</x:f>
        <x:v>2028</x:v>
      </x:c>
      <x:c r="D24" s="29" t="n">
        <x:f>'02_Inputs'!D24</x:f>
        <x:v>8.5</x:v>
      </x:c>
      <x:c r="E24" s="6" t="n">
        <x:f>'02_Inputs'!E24</x:f>
        <x:v>0.50082353</x:v>
      </x:c>
      <x:c r="F24" s="29" t="n">
        <x:f>D24*E24</x:f>
        <x:v>4.257000005</x:v>
      </x:c>
      <x:c r="G24" s="5" t="n">
        <x:f>'02_Inputs'!F24</x:f>
        <x:v>1.2</x:v>
      </x:c>
      <x:c r="H24" s="29" t="n">
        <x:f>F24/G24</x:f>
        <x:v>3.547500004166667</x:v>
      </x:c>
      <x:c r="I24" s="6" t="n">
        <x:f>'02_Inputs'!G24</x:f>
        <x:v>0.88</x:v>
      </x:c>
      <x:c r="J24" s="29" t="n">
        <x:f>H24*I24</x:f>
        <x:v>3.121800003666667</x:v>
      </x:c>
      <x:c r="K24" s="6" t="n">
        <x:f>'02_Inputs'!H24</x:f>
        <x:v>0.59</x:v>
      </x:c>
      <x:c r="L24" s="29" t="n">
        <x:f>J24*K24</x:f>
        <x:v>1.8418620021633334</x:v>
      </x:c>
      <x:c r="M24" s="29" t="n">
        <x:f>J24*(1-K24)</x:f>
        <x:v>1.2799380015033335</x:v>
      </x:c>
      <x:c r="N24" s="6" t="n">
        <x:f>'02_GPU_Mix_Input'!D24</x:f>
        <x:v>0.05573398435568176</x:v>
      </x:c>
      <x:c r="O24" s="6" t="n">
        <x:f>'02_GPU_Mix_Input'!E24</x:f>
        <x:v>0.7840480689131369</x:v>
      </x:c>
      <x:c r="P24" s="6" t="n">
        <x:f>'02_GPU_Mix_Input'!F24</x:f>
        <x:v>0.024575825723752446</x:v>
      </x:c>
      <x:c r="Q24" s="6" t="n">
        <x:f>'02_GPU_Mix_Input'!G24</x:f>
        <x:v>0.135642121007429</x:v>
      </x:c>
      <x:c r="R24" s="7" t="n">
        <x:f>INDEX('01_Benchmark_Input'!$K$2:$K$10,MATCH(B24,'01_Benchmark_Input'!$A$2:$A$10,0))</x:f>
        <x:v>1066937.1</x:v>
      </x:c>
      <x:c r="S24" s="7" t="n">
        <x:f>INDEX('01_Benchmark_Input'!$P$2:$P$10,MATCH(B24,'01_Benchmark_Input'!$A$2:$A$10,0))</x:f>
        <x:v>137042.2</x:v>
      </x:c>
      <x:c r="T24" s="7" t="n">
        <x:f>INDEX('01_Benchmark_Input'!$U$2:$U$10,MATCH(B24,'01_Benchmark_Input'!$A$2:$A$10,0))</x:f>
        <x:v>166636.55</x:v>
      </x:c>
      <x:c r="U24" s="7" t="n">
        <x:f>INDEX('01_Benchmark_Input'!$Z$2:$Z$10,MATCH(B24,'01_Benchmark_Input'!$A$2:$A$10,0))</x:f>
        <x:v>137042.2</x:v>
      </x:c>
      <x:c r="V24" s="6" t="n">
        <x:f>INDEX('01_Benchmark_Input'!$D$2:$D$10,MATCH(B24,'01_Benchmark_Input'!$A$2:$A$10,0))</x:f>
        <x:v>0.45</x:v>
      </x:c>
      <x:c r="W24" s="6" t="n">
        <x:f>INDEX('01_Benchmark_Input'!$E$2:$E$10,MATCH(B24,'01_Benchmark_Input'!$A$2:$A$10,0))</x:f>
        <x:v>0.25</x:v>
      </x:c>
      <x:c r="X24" s="6" t="n">
        <x:f>INDEX('01_Benchmark_Input'!$F$2:$F$10,MATCH(B24,'01_Benchmark_Input'!$A$2:$A$10,0))</x:f>
        <x:v>0.3</x:v>
      </x:c>
      <x:c r="Y24" s="7" t="n">
        <x:f>N24*R24+O24*S24+P24*T24+Q24*U24</x:f>
        <x:v>189596.25339703602</x:v>
      </x:c>
      <x:c r="Z24" s="6" t="n">
        <x:f>'02_Inputs'!K24</x:f>
        <x:v>0.3</x:v>
      </x:c>
      <x:c r="AA24" s="7" t="n">
        <x:f>Y24*Z24</x:f>
        <x:v>56878.87601911081</x:v>
      </x:c>
      <x:c r="AB24" s="5" t="n">
        <x:f>L24*1000*AA24*86400</x:f>
        <x:v>9051526696207.057</x:v>
      </x:c>
      <x:c r="AC24" s="5" t="n">
        <x:f>AB24*365</x:f>
        <x:v>3303807244115575.5</x:v>
      </x:c>
    </x:row>
    <x:row r="25">
      <x:c r="A25" s="5" t="str">
        <x:f>'02_Inputs'!A25</x:f>
        <x:v>Bear</x:v>
      </x:c>
      <x:c r="B25" s="5" t="str">
        <x:f>'02_Inputs'!B25</x:f>
        <x:v>OpenAI</x:v>
      </x:c>
      <x:c r="C25" s="5" t="n">
        <x:f>'02_Inputs'!C25</x:f>
        <x:v>2029</x:v>
      </x:c>
      <x:c r="D25" s="29" t="n">
        <x:f>'02_Inputs'!D25</x:f>
        <x:v>10.25</x:v>
      </x:c>
      <x:c r="E25" s="6" t="n">
        <x:f>'02_Inputs'!E25</x:f>
        <x:v>0.55112195</x:v>
      </x:c>
      <x:c r="F25" s="29" t="n">
        <x:f>D25*E25</x:f>
        <x:v>5.6489999875</x:v>
      </x:c>
      <x:c r="G25" s="5" t="n">
        <x:f>'02_Inputs'!F25</x:f>
        <x:v>1.2</x:v>
      </x:c>
      <x:c r="H25" s="29" t="n">
        <x:f>F25/G25</x:f>
        <x:v>4.707499989583334</x:v>
      </x:c>
      <x:c r="I25" s="6" t="n">
        <x:f>'02_Inputs'!G25</x:f>
        <x:v>0.88</x:v>
      </x:c>
      <x:c r="J25" s="29" t="n">
        <x:f>H25*I25</x:f>
        <x:v>4.142599990833334</x:v>
      </x:c>
      <x:c r="K25" s="6" t="n">
        <x:f>'02_Inputs'!H25</x:f>
        <x:v>0.635</x:v>
      </x:c>
      <x:c r="L25" s="29" t="n">
        <x:f>J25*K25</x:f>
        <x:v>2.6305509941791674</x:v>
      </x:c>
      <x:c r="M25" s="29" t="n">
        <x:f>J25*(1-K25)</x:f>
        <x:v>1.512048996654167</x:v>
      </x:c>
      <x:c r="N25" s="6" t="n">
        <x:f>'02_GPU_Mix_Input'!D25</x:f>
        <x:v>0.04566296939492764</x:v>
      </x:c>
      <x:c r="O25" s="6" t="n">
        <x:f>'02_GPU_Mix_Input'!E25</x:f>
        <x:v>0.7900961786722435</x:v>
      </x:c>
      <x:c r="P25" s="6" t="n">
        <x:f>'02_GPU_Mix_Input'!F25</x:f>
        <x:v>0.0335459360906592</x:v>
      </x:c>
      <x:c r="Q25" s="6" t="n">
        <x:f>'02_GPU_Mix_Input'!G25</x:f>
        <x:v>0.13069491584216958</x:v>
      </x:c>
      <x:c r="R25" s="7" t="n">
        <x:f>INDEX('01_Benchmark_Input'!$K$2:$K$10,MATCH(B25,'01_Benchmark_Input'!$A$2:$A$10,0))</x:f>
        <x:v>1066937.1</x:v>
      </x:c>
      <x:c r="S25" s="7" t="n">
        <x:f>INDEX('01_Benchmark_Input'!$P$2:$P$10,MATCH(B25,'01_Benchmark_Input'!$A$2:$A$10,0))</x:f>
        <x:v>137042.2</x:v>
      </x:c>
      <x:c r="T25" s="7" t="n">
        <x:f>INDEX('01_Benchmark_Input'!$U$2:$U$10,MATCH(B25,'01_Benchmark_Input'!$A$2:$A$10,0))</x:f>
        <x:v>166636.55</x:v>
      </x:c>
      <x:c r="U25" s="7" t="n">
        <x:f>INDEX('01_Benchmark_Input'!$Z$2:$Z$10,MATCH(B25,'01_Benchmark_Input'!$A$2:$A$10,0))</x:f>
        <x:v>137042.2</x:v>
      </x:c>
      <x:c r="V25" s="6" t="n">
        <x:f>INDEX('01_Benchmark_Input'!$D$2:$D$10,MATCH(B25,'01_Benchmark_Input'!$A$2:$A$10,0))</x:f>
        <x:v>0.45</x:v>
      </x:c>
      <x:c r="W25" s="6" t="n">
        <x:f>INDEX('01_Benchmark_Input'!$E$2:$E$10,MATCH(B25,'01_Benchmark_Input'!$A$2:$A$10,0))</x:f>
        <x:v>0.25</x:v>
      </x:c>
      <x:c r="X25" s="6" t="n">
        <x:f>INDEX('01_Benchmark_Input'!$F$2:$F$10,MATCH(B25,'01_Benchmark_Input'!$A$2:$A$10,0))</x:f>
        <x:v>0.3</x:v>
      </x:c>
      <x:c r="Y25" s="7" t="n">
        <x:f>N25*R25+O25*S25+P25*T25+Q25*U25</x:f>
        <x:v>180496.73253294392</x:v>
      </x:c>
      <x:c r="Z25" s="6" t="n">
        <x:f>'02_Inputs'!K25</x:f>
        <x:v>0.3</x:v>
      </x:c>
      <x:c r="AA25" s="7" t="n">
        <x:f>Y25*Z25</x:f>
        <x:v>54149.01975988317</x:v>
      </x:c>
      <x:c r="AB25" s="5" t="n">
        <x:f>L25*1000*AA25*86400</x:f>
        <x:v>12306967870739.45</x:v>
      </x:c>
      <x:c r="AC25" s="5" t="n">
        <x:f>AB25*365</x:f>
        <x:v>4492043272819899</x:v>
      </x:c>
    </x:row>
    <x:row r="26">
      <x:c r="A26" s="5" t="str">
        <x:f>'02_Inputs'!A26</x:f>
        <x:v>Bear</x:v>
      </x:c>
      <x:c r="B26" s="5" t="str">
        <x:f>'02_Inputs'!B26</x:f>
        <x:v>OpenAI</x:v>
      </x:c>
      <x:c r="C26" s="5" t="n">
        <x:f>'02_Inputs'!C26</x:f>
        <x:v>2030</x:v>
      </x:c>
      <x:c r="D26" s="29" t="n">
        <x:f>'02_Inputs'!D26</x:f>
        <x:v>12</x:v>
      </x:c>
      <x:c r="E26" s="6" t="n">
        <x:f>'02_Inputs'!E26</x:f>
        <x:v>0.58083333</x:v>
      </x:c>
      <x:c r="F26" s="29" t="n">
        <x:f>D26*E26</x:f>
        <x:v>6.969999960000001</x:v>
      </x:c>
      <x:c r="G26" s="5" t="n">
        <x:f>'02_Inputs'!F26</x:f>
        <x:v>1.2</x:v>
      </x:c>
      <x:c r="H26" s="29" t="n">
        <x:f>F26/G26</x:f>
        <x:v>5.808333300000001</x:v>
      </x:c>
      <x:c r="I26" s="6" t="n">
        <x:f>'02_Inputs'!G26</x:f>
        <x:v>0.88</x:v>
      </x:c>
      <x:c r="J26" s="29" t="n">
        <x:f>H26*I26</x:f>
        <x:v>5.111333304000001</x:v>
      </x:c>
      <x:c r="K26" s="6" t="n">
        <x:f>'02_Inputs'!H26</x:f>
        <x:v>0.68</x:v>
      </x:c>
      <x:c r="L26" s="29" t="n">
        <x:f>J26*K26</x:f>
        <x:v>3.4757066467200013</x:v>
      </x:c>
      <x:c r="M26" s="29" t="n">
        <x:f>J26*(1-K26)</x:f>
        <x:v>1.6356266572800002</x:v>
      </x:c>
      <x:c r="N26" s="6" t="n">
        <x:f>'02_GPU_Mix_Input'!D26</x:f>
        <x:v>0.03674369697552884</x:v>
      </x:c>
      <x:c r="O26" s="6" t="n">
        <x:f>'02_GPU_Mix_Input'!E26</x:f>
        <x:v>0.789148999300272</x:v>
      </x:c>
      <x:c r="P26" s="6" t="n">
        <x:f>'02_GPU_Mix_Input'!F26</x:f>
        <x:v>0.04341238788202955</x:v>
      </x:c>
      <x:c r="Q26" s="6" t="n">
        <x:f>'02_GPU_Mix_Input'!G26</x:f>
        <x:v>0.13069491584216958</x:v>
      </x:c>
      <x:c r="R26" s="7" t="n">
        <x:f>INDEX('01_Benchmark_Input'!$K$2:$K$10,MATCH(B26,'01_Benchmark_Input'!$A$2:$A$10,0))</x:f>
        <x:v>1066937.1</x:v>
      </x:c>
      <x:c r="S26" s="7" t="n">
        <x:f>INDEX('01_Benchmark_Input'!$P$2:$P$10,MATCH(B26,'01_Benchmark_Input'!$A$2:$A$10,0))</x:f>
        <x:v>137042.2</x:v>
      </x:c>
      <x:c r="T26" s="7" t="n">
        <x:f>INDEX('01_Benchmark_Input'!$U$2:$U$10,MATCH(B26,'01_Benchmark_Input'!$A$2:$A$10,0))</x:f>
        <x:v>166636.55</x:v>
      </x:c>
      <x:c r="U26" s="7" t="n">
        <x:f>INDEX('01_Benchmark_Input'!$Z$2:$Z$10,MATCH(B26,'01_Benchmark_Input'!$A$2:$A$10,0))</x:f>
        <x:v>137042.2</x:v>
      </x:c>
      <x:c r="V26" s="6" t="n">
        <x:f>INDEX('01_Benchmark_Input'!$D$2:$D$10,MATCH(B26,'01_Benchmark_Input'!$A$2:$A$10,0))</x:f>
        <x:v>0.45</x:v>
      </x:c>
      <x:c r="W26" s="6" t="n">
        <x:f>INDEX('01_Benchmark_Input'!$E$2:$E$10,MATCH(B26,'01_Benchmark_Input'!$A$2:$A$10,0))</x:f>
        <x:v>0.25</x:v>
      </x:c>
      <x:c r="X26" s="6" t="n">
        <x:f>INDEX('01_Benchmark_Input'!$F$2:$F$10,MATCH(B26,'01_Benchmark_Input'!$A$2:$A$10,0))</x:f>
        <x:v>0.3</x:v>
      </x:c>
      <x:c r="Y26" s="7" t="n">
        <x:f>N26*R26+O26*S26+P26*T26+Q26*U26</x:f>
        <x:v>172494.73782600625</x:v>
      </x:c>
      <x:c r="Z26" s="6" t="n">
        <x:f>'02_Inputs'!K26</x:f>
        <x:v>0.3</x:v>
      </x:c>
      <x:c r="AA26" s="7" t="n">
        <x:f>Y26*Z26</x:f>
        <x:v>51748.42134780187</x:v>
      </x:c>
      <x:c r="AB26" s="5" t="n">
        <x:f>L26*1000*AA26*86400</x:f>
        <x:v>15540105487895.033</x:v>
      </x:c>
      <x:c r="AC26" s="5" t="n">
        <x:f>AB26*365</x:f>
        <x:v>5672138503081687</x:v>
      </x:c>
    </x:row>
    <x:row r="27">
      <x:c r="A27" s="5" t="str">
        <x:f>'02_Inputs'!A27</x:f>
        <x:v>Bear</x:v>
      </x:c>
      <x:c r="B27" s="5" t="str">
        <x:f>'02_Inputs'!B27</x:f>
        <x:v>Anthropic</x:v>
      </x:c>
      <x:c r="C27" s="5" t="n">
        <x:f>'02_Inputs'!C27</x:f>
        <x:v>2026</x:v>
      </x:c>
      <x:c r="D27" s="29" t="n">
        <x:f>'02_Inputs'!D27</x:f>
        <x:v>3.5</x:v>
      </x:c>
      <x:c r="E27" s="6" t="n">
        <x:f>'02_Inputs'!E27</x:f>
        <x:v>0.25714286</x:v>
      </x:c>
      <x:c r="F27" s="29" t="n">
        <x:f>D27*E27</x:f>
        <x:v>0.9000000099999999</x:v>
      </x:c>
      <x:c r="G27" s="5" t="n">
        <x:f>'02_Inputs'!F27</x:f>
        <x:v>1.18</x:v>
      </x:c>
      <x:c r="H27" s="29" t="n">
        <x:f>F27/G27</x:f>
        <x:v>0.7627118728813559</x:v>
      </x:c>
      <x:c r="I27" s="6" t="n">
        <x:f>'02_Inputs'!G27</x:f>
        <x:v>0.86</x:v>
      </x:c>
      <x:c r="J27" s="29" t="n">
        <x:f>H27*I27</x:f>
        <x:v>0.655932210677966</x:v>
      </x:c>
      <x:c r="K27" s="6" t="n">
        <x:f>'02_Inputs'!H27</x:f>
        <x:v>0.44</x:v>
      </x:c>
      <x:c r="L27" s="29" t="n">
        <x:f>J27*K27</x:f>
        <x:v>0.2886101726983051</x:v>
      </x:c>
      <x:c r="M27" s="29" t="n">
        <x:f>J27*(1-K27)</x:f>
        <x:v>0.367322037979661</x:v>
      </x:c>
      <x:c r="N27" s="6" t="n">
        <x:f>'02_GPU_Mix_Input'!D27</x:f>
        <x:v>0.11498697855290364</x:v>
      </x:c>
      <x:c r="O27" s="6" t="n">
        <x:f>'02_GPU_Mix_Input'!E27</x:f>
        <x:v>0.22710066896530132</x:v>
      </x:c>
      <x:c r="P27" s="6" t="n">
        <x:f>'02_GPU_Mix_Input'!F27</x:f>
        <x:v>0</x:v>
      </x:c>
      <x:c r="Q27" s="6" t="n">
        <x:f>'02_GPU_Mix_Input'!G27</x:f>
        <x:v>0.657912352481795</x:v>
      </x:c>
      <x:c r="R27" s="7" t="n">
        <x:f>INDEX('01_Benchmark_Input'!$K$2:$K$10,MATCH(B27,'01_Benchmark_Input'!$A$2:$A$10,0))</x:f>
        <x:v>936327.8</x:v>
      </x:c>
      <x:c r="S27" s="7" t="n">
        <x:f>INDEX('01_Benchmark_Input'!$P$2:$P$10,MATCH(B27,'01_Benchmark_Input'!$A$2:$A$10,0))</x:f>
        <x:v>133148.8</x:v>
      </x:c>
      <x:c r="T27" s="7" t="n">
        <x:f>INDEX('01_Benchmark_Input'!$U$2:$U$10,MATCH(B27,'01_Benchmark_Input'!$A$2:$A$10,0))</x:f>
        <x:v>176533.9</x:v>
      </x:c>
      <x:c r="U27" s="7" t="n">
        <x:f>INDEX('01_Benchmark_Input'!$Z$2:$Z$10,MATCH(B27,'01_Benchmark_Input'!$A$2:$A$10,0))</x:f>
        <x:v>133148.8</x:v>
      </x:c>
      <x:c r="V27" s="6" t="n">
        <x:f>INDEX('01_Benchmark_Input'!$D$2:$D$10,MATCH(B27,'01_Benchmark_Input'!$A$2:$A$10,0))</x:f>
        <x:v>0.3</x:v>
      </x:c>
      <x:c r="W27" s="6" t="n">
        <x:f>INDEX('01_Benchmark_Input'!$E$2:$E$10,MATCH(B27,'01_Benchmark_Input'!$A$2:$A$10,0))</x:f>
        <x:v>0.3</x:v>
      </x:c>
      <x:c r="X27" s="6" t="n">
        <x:f>INDEX('01_Benchmark_Input'!$F$2:$F$10,MATCH(B27,'01_Benchmark_Input'!$A$2:$A$10,0))</x:f>
        <x:v>0.4</x:v>
      </x:c>
      <x:c r="Y27" s="7" t="n">
        <x:f>N27*R27+O27*S27+P27*T27+Q27*U27</x:f>
        <x:v>225503.92644714258</x:v>
      </x:c>
      <x:c r="Z27" s="6" t="n">
        <x:f>'02_Inputs'!K27</x:f>
        <x:v>0.3</x:v>
      </x:c>
      <x:c r="AA27" s="7" t="n">
        <x:f>Y27*Z27</x:f>
        <x:v>67651.17793414278</x:v>
      </x:c>
      <x:c r="AB27" s="5" t="n">
        <x:f>L27*1000*AA27*86400</x:f>
        <x:v>1686944287884.9639</x:v>
      </x:c>
      <x:c r="AC27" s="5" t="n">
        <x:f>AB27*365</x:f>
        <x:v>615734665078011.8</x:v>
      </x:c>
    </x:row>
    <x:row r="28">
      <x:c r="A28" s="5" t="str">
        <x:f>'02_Inputs'!A28</x:f>
        <x:v>Bear</x:v>
      </x:c>
      <x:c r="B28" s="5" t="str">
        <x:f>'02_Inputs'!B28</x:f>
        <x:v>Anthropic</x:v>
      </x:c>
      <x:c r="C28" s="5" t="n">
        <x:f>'02_Inputs'!C28</x:f>
        <x:v>2027</x:v>
      </x:c>
      <x:c r="D28" s="29" t="n">
        <x:f>'02_Inputs'!D28</x:f>
        <x:v>4.375</x:v>
      </x:c>
      <x:c r="E28" s="6" t="n">
        <x:f>'02_Inputs'!E28</x:f>
        <x:v>0.42742857</x:v>
      </x:c>
      <x:c r="F28" s="29" t="n">
        <x:f>D28*E28</x:f>
        <x:v>1.86999999375</x:v>
      </x:c>
      <x:c r="G28" s="5" t="n">
        <x:f>'02_Inputs'!F28</x:f>
        <x:v>1.18</x:v>
      </x:c>
      <x:c r="H28" s="29" t="n">
        <x:f>F28/G28</x:f>
        <x:v>1.5847457574152544</x:v>
      </x:c>
      <x:c r="I28" s="6" t="n">
        <x:f>'02_Inputs'!G28</x:f>
        <x:v>0.86</x:v>
      </x:c>
      <x:c r="J28" s="29" t="n">
        <x:f>H28*I28</x:f>
        <x:v>1.3628813513771187</x:v>
      </x:c>
      <x:c r="K28" s="6" t="n">
        <x:f>'02_Inputs'!H28</x:f>
        <x:v>0.49</x:v>
      </x:c>
      <x:c r="L28" s="29" t="n">
        <x:f>J28*K28</x:f>
        <x:v>0.6678118621747882</x:v>
      </x:c>
      <x:c r="M28" s="29" t="n">
        <x:f>J28*(1-K28)</x:f>
        <x:v>0.6950694892023306</x:v>
      </x:c>
      <x:c r="N28" s="6" t="n">
        <x:f>'02_GPU_Mix_Input'!D28</x:f>
        <x:v>0.12050508103239696</x:v>
      </x:c>
      <x:c r="O28" s="6" t="n">
        <x:f>'02_GPU_Mix_Input'!E28</x:f>
        <x:v>0.21599377839331457</x:v>
      </x:c>
      <x:c r="P28" s="6" t="n">
        <x:f>'02_GPU_Mix_Input'!F28</x:f>
        <x:v>0</x:v>
      </x:c>
      <x:c r="Q28" s="6" t="n">
        <x:f>'02_GPU_Mix_Input'!G28</x:f>
        <x:v>0.6635011405742884</x:v>
      </x:c>
      <x:c r="R28" s="7" t="n">
        <x:f>INDEX('01_Benchmark_Input'!$K$2:$K$10,MATCH(B28,'01_Benchmark_Input'!$A$2:$A$10,0))</x:f>
        <x:v>936327.8</x:v>
      </x:c>
      <x:c r="S28" s="7" t="n">
        <x:f>INDEX('01_Benchmark_Input'!$P$2:$P$10,MATCH(B28,'01_Benchmark_Input'!$A$2:$A$10,0))</x:f>
        <x:v>133148.8</x:v>
      </x:c>
      <x:c r="T28" s="7" t="n">
        <x:f>INDEX('01_Benchmark_Input'!$U$2:$U$10,MATCH(B28,'01_Benchmark_Input'!$A$2:$A$10,0))</x:f>
        <x:v>176533.9</x:v>
      </x:c>
      <x:c r="U28" s="7" t="n">
        <x:f>INDEX('01_Benchmark_Input'!$Z$2:$Z$10,MATCH(B28,'01_Benchmark_Input'!$A$2:$A$10,0))</x:f>
        <x:v>133148.8</x:v>
      </x:c>
      <x:c r="V28" s="6" t="n">
        <x:f>INDEX('01_Benchmark_Input'!$D$2:$D$10,MATCH(B28,'01_Benchmark_Input'!$A$2:$A$10,0))</x:f>
        <x:v>0.3</x:v>
      </x:c>
      <x:c r="W28" s="6" t="n">
        <x:f>INDEX('01_Benchmark_Input'!$E$2:$E$10,MATCH(B28,'01_Benchmark_Input'!$A$2:$A$10,0))</x:f>
        <x:v>0.3</x:v>
      </x:c>
      <x:c r="X28" s="6" t="n">
        <x:f>INDEX('01_Benchmark_Input'!$F$2:$F$10,MATCH(B28,'01_Benchmark_Input'!$A$2:$A$10,0))</x:f>
        <x:v>0.4</x:v>
      </x:c>
      <x:c r="Y28" s="7" t="n">
        <x:f>N28*R28+O28*S28+P28*T28+Q28*U28</x:f>
        <x:v>229935.95047851955</x:v>
      </x:c>
      <x:c r="Z28" s="6" t="n">
        <x:f>'02_Inputs'!K28</x:f>
        <x:v>0.3</x:v>
      </x:c>
      <x:c r="AA28" s="7" t="n">
        <x:f>Y28*Z28</x:f>
        <x:v>68980.78514355586</x:v>
      </x:c>
      <x:c r="AB28" s="5" t="n">
        <x:f>L28*1000*AA28*86400</x:f>
        <x:v>3980118520598.1406</x:v>
      </x:c>
      <x:c r="AC28" s="5" t="n">
        <x:f>AB28*365</x:f>
        <x:v>1452743260018321.2</x:v>
      </x:c>
    </x:row>
    <x:row r="29">
      <x:c r="A29" s="5" t="str">
        <x:f>'02_Inputs'!A29</x:f>
        <x:v>Bear</x:v>
      </x:c>
      <x:c r="B29" s="5" t="str">
        <x:f>'02_Inputs'!B29</x:f>
        <x:v>Anthropic</x:v>
      </x:c>
      <x:c r="C29" s="5" t="n">
        <x:f>'02_Inputs'!C29</x:f>
        <x:v>2028</x:v>
      </x:c>
      <x:c r="D29" s="29" t="n">
        <x:f>'02_Inputs'!D29</x:f>
        <x:v>5.25</x:v>
      </x:c>
      <x:c r="E29" s="6" t="n">
        <x:f>'02_Inputs'!E29</x:f>
        <x:v>0.53238095</x:v>
      </x:c>
      <x:c r="F29" s="29" t="n">
        <x:f>D29*E29</x:f>
        <x:v>2.7949999875</x:v>
      </x:c>
      <x:c r="G29" s="5" t="n">
        <x:f>'02_Inputs'!F29</x:f>
        <x:v>1.18</x:v>
      </x:c>
      <x:c r="H29" s="29" t="n">
        <x:f>F29/G29</x:f>
        <x:v>2.3686440572033898</x:v>
      </x:c>
      <x:c r="I29" s="6" t="n">
        <x:f>'02_Inputs'!G29</x:f>
        <x:v>0.86</x:v>
      </x:c>
      <x:c r="J29" s="29" t="n">
        <x:f>H29*I29</x:f>
        <x:v>2.037033889194915</x:v>
      </x:c>
      <x:c r="K29" s="6" t="n">
        <x:f>'02_Inputs'!H29</x:f>
        <x:v>0.54</x:v>
      </x:c>
      <x:c r="L29" s="29" t="n">
        <x:f>J29*K29</x:f>
        <x:v>1.0999983001652542</x:v>
      </x:c>
      <x:c r="M29" s="29" t="n">
        <x:f>J29*(1-K29)</x:f>
        <x:v>0.9370355890296609</x:v>
      </x:c>
      <x:c r="N29" s="6" t="n">
        <x:f>'02_GPU_Mix_Input'!D29</x:f>
        <x:v>0.07884128343839186</x:v>
      </x:c>
      <x:c r="O29" s="6" t="n">
        <x:f>'02_GPU_Mix_Input'!E29</x:f>
        <x:v>0.12059903438910094</x:v>
      </x:c>
      <x:c r="P29" s="6" t="n">
        <x:f>'02_GPU_Mix_Input'!F29</x:f>
        <x:v>0</x:v>
      </x:c>
      <x:c r="Q29" s="6" t="n">
        <x:f>'02_GPU_Mix_Input'!G29</x:f>
        <x:v>0.8005596821725072</x:v>
      </x:c>
      <x:c r="R29" s="7" t="n">
        <x:f>INDEX('01_Benchmark_Input'!$K$2:$K$10,MATCH(B29,'01_Benchmark_Input'!$A$2:$A$10,0))</x:f>
        <x:v>936327.8</x:v>
      </x:c>
      <x:c r="S29" s="7" t="n">
        <x:f>INDEX('01_Benchmark_Input'!$P$2:$P$10,MATCH(B29,'01_Benchmark_Input'!$A$2:$A$10,0))</x:f>
        <x:v>133148.8</x:v>
      </x:c>
      <x:c r="T29" s="7" t="n">
        <x:f>INDEX('01_Benchmark_Input'!$U$2:$U$10,MATCH(B29,'01_Benchmark_Input'!$A$2:$A$10,0))</x:f>
        <x:v>176533.9</x:v>
      </x:c>
      <x:c r="U29" s="7" t="n">
        <x:f>INDEX('01_Benchmark_Input'!$Z$2:$Z$10,MATCH(B29,'01_Benchmark_Input'!$A$2:$A$10,0))</x:f>
        <x:v>133148.8</x:v>
      </x:c>
      <x:c r="V29" s="6" t="n">
        <x:f>INDEX('01_Benchmark_Input'!$D$2:$D$10,MATCH(B29,'01_Benchmark_Input'!$A$2:$A$10,0))</x:f>
        <x:v>0.3</x:v>
      </x:c>
      <x:c r="W29" s="6" t="n">
        <x:f>INDEX('01_Benchmark_Input'!$E$2:$E$10,MATCH(B29,'01_Benchmark_Input'!$A$2:$A$10,0))</x:f>
        <x:v>0.3</x:v>
      </x:c>
      <x:c r="X29" s="6" t="n">
        <x:f>INDEX('01_Benchmark_Input'!$F$2:$F$10,MATCH(B29,'01_Benchmark_Input'!$A$2:$A$10,0))</x:f>
        <x:v>0.4</x:v>
      </x:c>
      <x:c r="Y29" s="7" t="n">
        <x:f>N29*R29+O29*S29+P29*T29+Q29*U29</x:f>
        <x:v>196472.46319076413</x:v>
      </x:c>
      <x:c r="Z29" s="6" t="n">
        <x:f>'02_Inputs'!K29</x:f>
        <x:v>0.3</x:v>
      </x:c>
      <x:c r="AA29" s="7" t="n">
        <x:f>Y29*Z29</x:f>
        <x:v>58941.73895722924</x:v>
      </x:c>
      <x:c r="AB29" s="5" t="n">
        <x:f>L29*1000*AA29*86400</x:f>
        <x:v>5601814213974.018</x:v>
      </x:c>
      <x:c r="AC29" s="5" t="n">
        <x:f>AB29*365</x:f>
        <x:v>2044662188100516.5</x:v>
      </x:c>
    </x:row>
    <x:row r="30">
      <x:c r="A30" s="5" t="str">
        <x:f>'02_Inputs'!A30</x:f>
        <x:v>Bear</x:v>
      </x:c>
      <x:c r="B30" s="5" t="str">
        <x:f>'02_Inputs'!B30</x:f>
        <x:v>Anthropic</x:v>
      </x:c>
      <x:c r="C30" s="5" t="n">
        <x:f>'02_Inputs'!C30</x:f>
        <x:v>2029</x:v>
      </x:c>
      <x:c r="D30" s="29" t="n">
        <x:f>'02_Inputs'!D30</x:f>
        <x:v>6.125</x:v>
      </x:c>
      <x:c r="E30" s="6" t="n">
        <x:f>'02_Inputs'!E30</x:f>
        <x:v>0.6</x:v>
      </x:c>
      <x:c r="F30" s="29" t="n">
        <x:f>D30*E30</x:f>
        <x:v>3.675</x:v>
      </x:c>
      <x:c r="G30" s="5" t="n">
        <x:f>'02_Inputs'!F30</x:f>
        <x:v>1.18</x:v>
      </x:c>
      <x:c r="H30" s="29" t="n">
        <x:f>F30/G30</x:f>
        <x:v>3.114406779661017</x:v>
      </x:c>
      <x:c r="I30" s="6" t="n">
        <x:f>'02_Inputs'!G30</x:f>
        <x:v>0.86</x:v>
      </x:c>
      <x:c r="J30" s="29" t="n">
        <x:f>H30*I30</x:f>
        <x:v>2.6783898305084746</x:v>
      </x:c>
      <x:c r="K30" s="6" t="n">
        <x:f>'02_Inputs'!H30</x:f>
        <x:v>0.59</x:v>
      </x:c>
      <x:c r="L30" s="29" t="n">
        <x:f>J30*K30</x:f>
        <x:v>1.58025</x:v>
      </x:c>
      <x:c r="M30" s="29" t="n">
        <x:f>J30*(1-K30)</x:f>
        <x:v>1.0981398305084746</x:v>
      </x:c>
      <x:c r="N30" s="6" t="n">
        <x:f>'02_GPU_Mix_Input'!D30</x:f>
        <x:v>0.07884128343839185</x:v>
      </x:c>
      <x:c r="O30" s="6" t="n">
        <x:f>'02_GPU_Mix_Input'!E30</x:f>
        <x:v>0.12059903438910094</x:v>
      </x:c>
      <x:c r="P30" s="6" t="n">
        <x:f>'02_GPU_Mix_Input'!F30</x:f>
        <x:v>0</x:v>
      </x:c>
      <x:c r="Q30" s="6" t="n">
        <x:f>'02_GPU_Mix_Input'!G30</x:f>
        <x:v>0.8005596821725073</x:v>
      </x:c>
      <x:c r="R30" s="7" t="n">
        <x:f>INDEX('01_Benchmark_Input'!$K$2:$K$10,MATCH(B30,'01_Benchmark_Input'!$A$2:$A$10,0))</x:f>
        <x:v>936327.8</x:v>
      </x:c>
      <x:c r="S30" s="7" t="n">
        <x:f>INDEX('01_Benchmark_Input'!$P$2:$P$10,MATCH(B30,'01_Benchmark_Input'!$A$2:$A$10,0))</x:f>
        <x:v>133148.8</x:v>
      </x:c>
      <x:c r="T30" s="7" t="n">
        <x:f>INDEX('01_Benchmark_Input'!$U$2:$U$10,MATCH(B30,'01_Benchmark_Input'!$A$2:$A$10,0))</x:f>
        <x:v>176533.9</x:v>
      </x:c>
      <x:c r="U30" s="7" t="n">
        <x:f>INDEX('01_Benchmark_Input'!$Z$2:$Z$10,MATCH(B30,'01_Benchmark_Input'!$A$2:$A$10,0))</x:f>
        <x:v>133148.8</x:v>
      </x:c>
      <x:c r="V30" s="6" t="n">
        <x:f>INDEX('01_Benchmark_Input'!$D$2:$D$10,MATCH(B30,'01_Benchmark_Input'!$A$2:$A$10,0))</x:f>
        <x:v>0.3</x:v>
      </x:c>
      <x:c r="W30" s="6" t="n">
        <x:f>INDEX('01_Benchmark_Input'!$E$2:$E$10,MATCH(B30,'01_Benchmark_Input'!$A$2:$A$10,0))</x:f>
        <x:v>0.3</x:v>
      </x:c>
      <x:c r="X30" s="6" t="n">
        <x:f>INDEX('01_Benchmark_Input'!$F$2:$F$10,MATCH(B30,'01_Benchmark_Input'!$A$2:$A$10,0))</x:f>
        <x:v>0.4</x:v>
      </x:c>
      <x:c r="Y30" s="7" t="n">
        <x:f>N30*R30+O30*S30+P30*T30+Q30*U30</x:f>
        <x:v>196472.46319076413</x:v>
      </x:c>
      <x:c r="Z30" s="6" t="n">
        <x:f>'02_Inputs'!K30</x:f>
        <x:v>0.3</x:v>
      </x:c>
      <x:c r="AA30" s="7" t="n">
        <x:f>Y30*Z30</x:f>
        <x:v>58941.73895722924</x:v>
      </x:c>
      <x:c r="AB30" s="5" t="n">
        <x:f>L30*1000*AA30*86400</x:f>
        <x:v>8047527810090.754</x:v>
      </x:c>
      <x:c r="AC30" s="5" t="n">
        <x:f>AB30*365</x:f>
        <x:v>2937347650683125</x:v>
      </x:c>
    </x:row>
    <x:row r="31">
      <x:c r="A31" s="5" t="str">
        <x:f>'02_Inputs'!A31</x:f>
        <x:v>Bear</x:v>
      </x:c>
      <x:c r="B31" s="5" t="str">
        <x:f>'02_Inputs'!B31</x:f>
        <x:v>Anthropic</x:v>
      </x:c>
      <x:c r="C31" s="5" t="n">
        <x:f>'02_Inputs'!C31</x:f>
        <x:v>2030</x:v>
      </x:c>
      <x:c r="D31" s="29" t="n">
        <x:f>'02_Inputs'!D31</x:f>
        <x:v>7</x:v>
      </x:c>
      <x:c r="E31" s="6" t="n">
        <x:f>'02_Inputs'!E31</x:f>
        <x:v>0.64428571</x:v>
      </x:c>
      <x:c r="F31" s="29" t="n">
        <x:f>D31*E31</x:f>
        <x:v>4.50999997</x:v>
      </x:c>
      <x:c r="G31" s="5" t="n">
        <x:f>'02_Inputs'!F31</x:f>
        <x:v>1.18</x:v>
      </x:c>
      <x:c r="H31" s="29" t="n">
        <x:f>F31/G31</x:f>
        <x:v>3.8220338728813563</x:v>
      </x:c>
      <x:c r="I31" s="6" t="n">
        <x:f>'02_Inputs'!G31</x:f>
        <x:v>0.86</x:v>
      </x:c>
      <x:c r="J31" s="29" t="n">
        <x:f>H31*I31</x:f>
        <x:v>3.2869491306779666</x:v>
      </x:c>
      <x:c r="K31" s="6" t="n">
        <x:f>'02_Inputs'!H31</x:f>
        <x:v>0.64</x:v>
      </x:c>
      <x:c r="L31" s="29" t="n">
        <x:f>J31*K31</x:f>
        <x:v>2.1036474436338986</x:v>
      </x:c>
      <x:c r="M31" s="29" t="n">
        <x:f>J31*(1-K31)</x:f>
        <x:v>1.183301687044068</x:v>
      </x:c>
      <x:c r="N31" s="6" t="n">
        <x:f>'02_GPU_Mix_Input'!D31</x:f>
        <x:v>0.07884128343839185</x:v>
      </x:c>
      <x:c r="O31" s="6" t="n">
        <x:f>'02_GPU_Mix_Input'!E31</x:f>
        <x:v>0.12059903438910093</x:v>
      </x:c>
      <x:c r="P31" s="6" t="n">
        <x:f>'02_GPU_Mix_Input'!F31</x:f>
        <x:v>0</x:v>
      </x:c>
      <x:c r="Q31" s="6" t="n">
        <x:f>'02_GPU_Mix_Input'!G31</x:f>
        <x:v>0.8005596821725072</x:v>
      </x:c>
      <x:c r="R31" s="7" t="n">
        <x:f>INDEX('01_Benchmark_Input'!$K$2:$K$10,MATCH(B31,'01_Benchmark_Input'!$A$2:$A$10,0))</x:f>
        <x:v>936327.8</x:v>
      </x:c>
      <x:c r="S31" s="7" t="n">
        <x:f>INDEX('01_Benchmark_Input'!$P$2:$P$10,MATCH(B31,'01_Benchmark_Input'!$A$2:$A$10,0))</x:f>
        <x:v>133148.8</x:v>
      </x:c>
      <x:c r="T31" s="7" t="n">
        <x:f>INDEX('01_Benchmark_Input'!$U$2:$U$10,MATCH(B31,'01_Benchmark_Input'!$A$2:$A$10,0))</x:f>
        <x:v>176533.9</x:v>
      </x:c>
      <x:c r="U31" s="7" t="n">
        <x:f>INDEX('01_Benchmark_Input'!$Z$2:$Z$10,MATCH(B31,'01_Benchmark_Input'!$A$2:$A$10,0))</x:f>
        <x:v>133148.8</x:v>
      </x:c>
      <x:c r="V31" s="6" t="n">
        <x:f>INDEX('01_Benchmark_Input'!$D$2:$D$10,MATCH(B31,'01_Benchmark_Input'!$A$2:$A$10,0))</x:f>
        <x:v>0.3</x:v>
      </x:c>
      <x:c r="W31" s="6" t="n">
        <x:f>INDEX('01_Benchmark_Input'!$E$2:$E$10,MATCH(B31,'01_Benchmark_Input'!$A$2:$A$10,0))</x:f>
        <x:v>0.3</x:v>
      </x:c>
      <x:c r="X31" s="6" t="n">
        <x:f>INDEX('01_Benchmark_Input'!$F$2:$F$10,MATCH(B31,'01_Benchmark_Input'!$A$2:$A$10,0))</x:f>
        <x:v>0.4</x:v>
      </x:c>
      <x:c r="Y31" s="7" t="n">
        <x:f>N31*R31+O31*S31+P31*T31+Q31*U31</x:f>
        <x:v>196472.46319076413</x:v>
      </x:c>
      <x:c r="Z31" s="6" t="n">
        <x:f>'02_Inputs'!K31</x:f>
        <x:v>0.3</x:v>
      </x:c>
      <x:c r="AA31" s="7" t="n">
        <x:f>Y31*Z31</x:f>
        <x:v>58941.73895722924</x:v>
      </x:c>
      <x:c r="AB31" s="5" t="n">
        <x:f>L31*1000*AA31*86400</x:f>
        <x:v>10712963964733.504</x:v>
      </x:c>
      <x:c r="AC31" s="5" t="n">
        <x:f>AB31*365</x:f>
        <x:v>3910231847127729</x:v>
      </x:c>
    </x:row>
    <x:row r="32">
      <x:c r="A32" s="5" t="str">
        <x:f>'02_Inputs'!A32</x:f>
        <x:v>Bear</x:v>
      </x:c>
      <x:c r="B32" s="5" t="str">
        <x:f>'02_Inputs'!B32</x:f>
        <x:v>DeepSeek</x:v>
      </x:c>
      <x:c r="C32" s="5" t="n">
        <x:f>'02_Inputs'!C32</x:f>
        <x:v>2026</x:v>
      </x:c>
      <x:c r="D32" s="29" t="n">
        <x:f>'02_Inputs'!D32</x:f>
        <x:v>0.5</x:v>
      </x:c>
      <x:c r="E32" s="6" t="n">
        <x:f>'02_Inputs'!E32</x:f>
        <x:v>0.27</x:v>
      </x:c>
      <x:c r="F32" s="29" t="n">
        <x:f>D32*E32</x:f>
        <x:v>0.135</x:v>
      </x:c>
      <x:c r="G32" s="5" t="n">
        <x:f>'02_Inputs'!F32</x:f>
        <x:v>1.24</x:v>
      </x:c>
      <x:c r="H32" s="29" t="n">
        <x:f>F32/G32</x:f>
        <x:v>0.1088709677419355</x:v>
      </x:c>
      <x:c r="I32" s="6" t="n">
        <x:f>'02_Inputs'!G32</x:f>
        <x:v>0.82</x:v>
      </x:c>
      <x:c r="J32" s="29" t="n">
        <x:f>H32*I32</x:f>
        <x:v>0.0892741935483871</x:v>
      </x:c>
      <x:c r="K32" s="6" t="n">
        <x:f>'02_Inputs'!H32</x:f>
        <x:v>0.54</x:v>
      </x:c>
      <x:c r="L32" s="29" t="n">
        <x:f>J32*K32</x:f>
        <x:v>0.04820806451612904</x:v>
      </x:c>
      <x:c r="M32" s="29" t="n">
        <x:f>J32*(1-K32)</x:f>
        <x:v>0.041066129032258064</x:v>
      </x:c>
      <x:c r="N32" s="6" t="n">
        <x:f>'02_GPU_Mix_Input'!D32</x:f>
        <x:v>0.5499999999999999</x:v>
      </x:c>
      <x:c r="O32" s="6" t="n">
        <x:f>'02_GPU_Mix_Input'!E32</x:f>
        <x:v>0.39999999999999997</x:v>
      </x:c>
      <x:c r="P32" s="6" t="n">
        <x:f>'02_GPU_Mix_Input'!F32</x:f>
        <x:v>0.049999999999999996</x:v>
      </x:c>
      <x:c r="Q32" s="6" t="n">
        <x:f>'02_GPU_Mix_Input'!G32</x:f>
        <x:v>0</x:v>
      </x:c>
      <x:c r="R32" s="7" t="n">
        <x:f>INDEX('01_Benchmark_Input'!$K$2:$K$10,MATCH(B32,'01_Benchmark_Input'!$A$2:$A$10,0))</x:f>
        <x:v>96996.95</x:v>
      </x:c>
      <x:c r="S32" s="7" t="n">
        <x:f>INDEX('01_Benchmark_Input'!$P$2:$P$10,MATCH(B32,'01_Benchmark_Input'!$A$2:$A$10,0))</x:f>
        <x:v>193842.05</x:v>
      </x:c>
      <x:c r="T32" s="7" t="n">
        <x:f>INDEX('01_Benchmark_Input'!$U$2:$U$10,MATCH(B32,'01_Benchmark_Input'!$A$2:$A$10,0))</x:f>
        <x:v>193842.05</x:v>
      </x:c>
      <x:c r="U32" s="7" t="n">
        <x:f>INDEX('01_Benchmark_Input'!$Z$2:$Z$10,MATCH(B32,'01_Benchmark_Input'!$A$2:$A$10,0))</x:f>
        <x:v>193842.05</x:v>
      </x:c>
      <x:c r="V32" s="6" t="n">
        <x:f>INDEX('01_Benchmark_Input'!$D$2:$D$10,MATCH(B32,'01_Benchmark_Input'!$A$2:$A$10,0))</x:f>
        <x:v>0.35</x:v>
      </x:c>
      <x:c r="W32" s="6" t="n">
        <x:f>INDEX('01_Benchmark_Input'!$E$2:$E$10,MATCH(B32,'01_Benchmark_Input'!$A$2:$A$10,0))</x:f>
        <x:v>0.4</x:v>
      </x:c>
      <x:c r="X32" s="6" t="n">
        <x:f>INDEX('01_Benchmark_Input'!$F$2:$F$10,MATCH(B32,'01_Benchmark_Input'!$A$2:$A$10,0))</x:f>
        <x:v>0.25</x:v>
      </x:c>
      <x:c r="Y32" s="7" t="n">
        <x:f>N32*R32+O32*S32+P32*T32+Q32*U32</x:f>
        <x:v>140577.245</x:v>
      </x:c>
      <x:c r="Z32" s="6" t="n">
        <x:f>'02_Inputs'!K32</x:f>
        <x:v>0.65</x:v>
      </x:c>
      <x:c r="AA32" s="7" t="n">
        <x:f>Y32*Z32</x:f>
        <x:v>91375.20925</x:v>
      </x:c>
      <x:c r="AB32" s="5" t="n">
        <x:f>L32*1000*AA32*86400</x:f>
        <x:v>380593899305.17554</x:v>
      </x:c>
      <x:c r="AC32" s="5" t="n">
        <x:f>AB32*365</x:f>
        <x:v>138916773246389.08</x:v>
      </x:c>
    </x:row>
    <x:row r="33">
      <x:c r="A33" s="5" t="str">
        <x:f>'02_Inputs'!A33</x:f>
        <x:v>Bear</x:v>
      </x:c>
      <x:c r="B33" s="5" t="str">
        <x:f>'02_Inputs'!B33</x:f>
        <x:v>DeepSeek</x:v>
      </x:c>
      <x:c r="C33" s="5" t="n">
        <x:f>'02_Inputs'!C33</x:f>
        <x:v>2027</x:v>
      </x:c>
      <x:c r="D33" s="29" t="n">
        <x:f>'02_Inputs'!D33</x:f>
        <x:v>0.825</x:v>
      </x:c>
      <x:c r="E33" s="6" t="n">
        <x:f>'02_Inputs'!E33</x:f>
        <x:v>0.44</x:v>
      </x:c>
      <x:c r="F33" s="29" t="n">
        <x:f>D33*E33</x:f>
        <x:v>0.363</x:v>
      </x:c>
      <x:c r="G33" s="5" t="n">
        <x:f>'02_Inputs'!F33</x:f>
        <x:v>1.24</x:v>
      </x:c>
      <x:c r="H33" s="29" t="n">
        <x:f>F33/G33</x:f>
        <x:v>0.29274193548387095</x:v>
      </x:c>
      <x:c r="I33" s="6" t="n">
        <x:f>'02_Inputs'!G33</x:f>
        <x:v>0.82</x:v>
      </x:c>
      <x:c r="J33" s="29" t="n">
        <x:f>H33*I33</x:f>
        <x:v>0.24004838709677417</x:v>
      </x:c>
      <x:c r="K33" s="6" t="n">
        <x:f>'02_Inputs'!H33</x:f>
        <x:v>0.585</x:v>
      </x:c>
      <x:c r="L33" s="29" t="n">
        <x:f>J33*K33</x:f>
        <x:v>0.1404283064516129</x:v>
      </x:c>
      <x:c r="M33" s="29" t="n">
        <x:f>J33*(1-K33)</x:f>
        <x:v>0.09962008064516129</x:v>
      </x:c>
      <x:c r="N33" s="6" t="n">
        <x:f>'02_GPU_Mix_Input'!D33</x:f>
        <x:v>0.438</x:v>
      </x:c>
      <x:c r="O33" s="6" t="n">
        <x:f>'02_GPU_Mix_Input'!E33</x:f>
        <x:v>0.388</x:v>
      </x:c>
      <x:c r="P33" s="6" t="n">
        <x:f>'02_GPU_Mix_Input'!F33</x:f>
        <x:v>0.174</x:v>
      </x:c>
      <x:c r="Q33" s="6" t="n">
        <x:f>'02_GPU_Mix_Input'!G33</x:f>
        <x:v>0</x:v>
      </x:c>
      <x:c r="R33" s="7" t="n">
        <x:f>INDEX('01_Benchmark_Input'!$K$2:$K$10,MATCH(B33,'01_Benchmark_Input'!$A$2:$A$10,0))</x:f>
        <x:v>96996.95</x:v>
      </x:c>
      <x:c r="S33" s="7" t="n">
        <x:f>INDEX('01_Benchmark_Input'!$P$2:$P$10,MATCH(B33,'01_Benchmark_Input'!$A$2:$A$10,0))</x:f>
        <x:v>193842.05</x:v>
      </x:c>
      <x:c r="T33" s="7" t="n">
        <x:f>INDEX('01_Benchmark_Input'!$U$2:$U$10,MATCH(B33,'01_Benchmark_Input'!$A$2:$A$10,0))</x:f>
        <x:v>193842.05</x:v>
      </x:c>
      <x:c r="U33" s="7" t="n">
        <x:f>INDEX('01_Benchmark_Input'!$Z$2:$Z$10,MATCH(B33,'01_Benchmark_Input'!$A$2:$A$10,0))</x:f>
        <x:v>193842.05</x:v>
      </x:c>
      <x:c r="V33" s="6" t="n">
        <x:f>INDEX('01_Benchmark_Input'!$D$2:$D$10,MATCH(B33,'01_Benchmark_Input'!$A$2:$A$10,0))</x:f>
        <x:v>0.35</x:v>
      </x:c>
      <x:c r="W33" s="6" t="n">
        <x:f>INDEX('01_Benchmark_Input'!$E$2:$E$10,MATCH(B33,'01_Benchmark_Input'!$A$2:$A$10,0))</x:f>
        <x:v>0.4</x:v>
      </x:c>
      <x:c r="X33" s="6" t="n">
        <x:f>INDEX('01_Benchmark_Input'!$F$2:$F$10,MATCH(B33,'01_Benchmark_Input'!$A$2:$A$10,0))</x:f>
        <x:v>0.25</x:v>
      </x:c>
      <x:c r="Y33" s="7" t="n">
        <x:f>N33*R33+O33*S33+P33*T33+Q33*U33</x:f>
        <x:v>151423.89620000002</x:v>
      </x:c>
      <x:c r="Z33" s="6" t="n">
        <x:f>'02_Inputs'!K33</x:f>
        <x:v>0.65</x:v>
      </x:c>
      <x:c r="AA33" s="7" t="n">
        <x:f>Y33*Z33</x:f>
        <x:v>98425.53253000001</x:v>
      </x:c>
      <x:c r="AB33" s="5" t="n">
        <x:f>L33*1000*AA33*86400</x:f>
        <x:v>1194197544989.5134</x:v>
      </x:c>
      <x:c r="AC33" s="5" t="n">
        <x:f>AB33*365</x:f>
        <x:v>435882103921172.4</x:v>
      </x:c>
    </x:row>
    <x:row r="34">
      <x:c r="A34" s="5" t="str">
        <x:f>'02_Inputs'!A34</x:f>
        <x:v>Bear</x:v>
      </x:c>
      <x:c r="B34" s="5" t="str">
        <x:f>'02_Inputs'!B34</x:f>
        <x:v>DeepSeek</x:v>
      </x:c>
      <x:c r="C34" s="5" t="n">
        <x:f>'02_Inputs'!C34</x:f>
        <x:v>2028</x:v>
      </x:c>
      <x:c r="D34" s="29" t="n">
        <x:f>'02_Inputs'!D34</x:f>
        <x:v>1.15</x:v>
      </x:c>
      <x:c r="E34" s="6" t="n">
        <x:f>'02_Inputs'!E34</x:f>
        <x:v>0.50521739</x:v>
      </x:c>
      <x:c r="F34" s="29" t="n">
        <x:f>D34*E34</x:f>
        <x:v>0.5809999985</x:v>
      </x:c>
      <x:c r="G34" s="5" t="n">
        <x:f>'02_Inputs'!F34</x:f>
        <x:v>1.24</x:v>
      </x:c>
      <x:c r="H34" s="29" t="n">
        <x:f>F34/G34</x:f>
        <x:v>0.46854838588709674</x:v>
      </x:c>
      <x:c r="I34" s="6" t="n">
        <x:f>'02_Inputs'!G34</x:f>
        <x:v>0.82</x:v>
      </x:c>
      <x:c r="J34" s="29" t="n">
        <x:f>H34*I34</x:f>
        <x:v>0.3842096764274193</x:v>
      </x:c>
      <x:c r="K34" s="6" t="n">
        <x:f>'02_Inputs'!H34</x:f>
        <x:v>0.63</x:v>
      </x:c>
      <x:c r="L34" s="29" t="n">
        <x:f>J34*K34</x:f>
        <x:v>0.24205209614927417</x:v>
      </x:c>
      <x:c r="M34" s="29" t="n">
        <x:f>J34*(1-K34)</x:f>
        <x:v>0.14215758027814515</x:v>
      </x:c>
      <x:c r="N34" s="6" t="n">
        <x:f>'02_GPU_Mix_Input'!D34</x:f>
        <x:v>0.32499999999999996</x:v>
      </x:c>
      <x:c r="O34" s="6" t="n">
        <x:f>'02_GPU_Mix_Input'!E34</x:f>
        <x:v>0.37500000000000006</x:v>
      </x:c>
      <x:c r="P34" s="6" t="n">
        <x:f>'02_GPU_Mix_Input'!F34</x:f>
        <x:v>0.3</x:v>
      </x:c>
      <x:c r="Q34" s="6" t="n">
        <x:f>'02_GPU_Mix_Input'!G34</x:f>
        <x:v>0</x:v>
      </x:c>
      <x:c r="R34" s="7" t="n">
        <x:f>INDEX('01_Benchmark_Input'!$K$2:$K$10,MATCH(B34,'01_Benchmark_Input'!$A$2:$A$10,0))</x:f>
        <x:v>96996.95</x:v>
      </x:c>
      <x:c r="S34" s="7" t="n">
        <x:f>INDEX('01_Benchmark_Input'!$P$2:$P$10,MATCH(B34,'01_Benchmark_Input'!$A$2:$A$10,0))</x:f>
        <x:v>193842.05</x:v>
      </x:c>
      <x:c r="T34" s="7" t="n">
        <x:f>INDEX('01_Benchmark_Input'!$U$2:$U$10,MATCH(B34,'01_Benchmark_Input'!$A$2:$A$10,0))</x:f>
        <x:v>193842.05</x:v>
      </x:c>
      <x:c r="U34" s="7" t="n">
        <x:f>INDEX('01_Benchmark_Input'!$Z$2:$Z$10,MATCH(B34,'01_Benchmark_Input'!$A$2:$A$10,0))</x:f>
        <x:v>193842.05</x:v>
      </x:c>
      <x:c r="V34" s="6" t="n">
        <x:f>INDEX('01_Benchmark_Input'!$D$2:$D$10,MATCH(B34,'01_Benchmark_Input'!$A$2:$A$10,0))</x:f>
        <x:v>0.35</x:v>
      </x:c>
      <x:c r="W34" s="6" t="n">
        <x:f>INDEX('01_Benchmark_Input'!$E$2:$E$10,MATCH(B34,'01_Benchmark_Input'!$A$2:$A$10,0))</x:f>
        <x:v>0.4</x:v>
      </x:c>
      <x:c r="X34" s="6" t="n">
        <x:f>INDEX('01_Benchmark_Input'!$F$2:$F$10,MATCH(B34,'01_Benchmark_Input'!$A$2:$A$10,0))</x:f>
        <x:v>0.25</x:v>
      </x:c>
      <x:c r="Y34" s="7" t="n">
        <x:f>N34*R34+O34*S34+P34*T34+Q34*U34</x:f>
        <x:v>162367.3925</x:v>
      </x:c>
      <x:c r="Z34" s="6" t="n">
        <x:f>'02_Inputs'!K34</x:f>
        <x:v>0.65</x:v>
      </x:c>
      <x:c r="AA34" s="7" t="n">
        <x:f>Y34*Z34</x:f>
        <x:v>105538.805125</x:v>
      </x:c>
      <x:c r="AB34" s="5" t="n">
        <x:f>L34*1000*AA34*86400</x:f>
        <x:v>2207164810083.4956</x:v>
      </x:c>
      <x:c r="AC34" s="5" t="n">
        <x:f>AB34*365</x:f>
        <x:v>805615155680475.9</x:v>
      </x:c>
    </x:row>
    <x:row r="35">
      <x:c r="A35" s="5" t="str">
        <x:f>'02_Inputs'!A35</x:f>
        <x:v>Bear</x:v>
      </x:c>
      <x:c r="B35" s="5" t="str">
        <x:f>'02_Inputs'!B35</x:f>
        <x:v>DeepSeek</x:v>
      </x:c>
      <x:c r="C35" s="5" t="n">
        <x:f>'02_Inputs'!C35</x:f>
        <x:v>2029</x:v>
      </x:c>
      <x:c r="D35" s="29" t="n">
        <x:f>'02_Inputs'!D35</x:f>
        <x:v>1.475</x:v>
      </x:c>
      <x:c r="E35" s="6" t="n">
        <x:f>'02_Inputs'!E35</x:f>
        <x:v>0.53423729</x:v>
      </x:c>
      <x:c r="F35" s="29" t="n">
        <x:f>D35*E35</x:f>
        <x:v>0.78800000275</x:v>
      </x:c>
      <x:c r="G35" s="5" t="n">
        <x:f>'02_Inputs'!F35</x:f>
        <x:v>1.24</x:v>
      </x:c>
      <x:c r="H35" s="29" t="n">
        <x:f>F35/G35</x:f>
        <x:v>0.6354838731854839</x:v>
      </x:c>
      <x:c r="I35" s="6" t="n">
        <x:f>'02_Inputs'!G35</x:f>
        <x:v>0.82</x:v>
      </x:c>
      <x:c r="J35" s="29" t="n">
        <x:f>H35*I35</x:f>
        <x:v>0.5210967760120968</x:v>
      </x:c>
      <x:c r="K35" s="6" t="n">
        <x:f>'02_Inputs'!H35</x:f>
        <x:v>0.675</x:v>
      </x:c>
      <x:c r="L35" s="29" t="n">
        <x:f>J35*K35</x:f>
        <x:v>0.3517403238081654</x:v>
      </x:c>
      <x:c r="M35" s="29" t="n">
        <x:f>J35*(1-K35)</x:f>
        <x:v>0.16935645220393145</x:v>
      </x:c>
      <x:c r="N35" s="6" t="n">
        <x:f>'02_GPU_Mix_Input'!D35</x:f>
        <x:v>0.21300000000000005</x:v>
      </x:c>
      <x:c r="O35" s="6" t="n">
        <x:f>'02_GPU_Mix_Input'!E35</x:f>
        <x:v>0.36200000000000004</x:v>
      </x:c>
      <x:c r="P35" s="6" t="n">
        <x:f>'02_GPU_Mix_Input'!F35</x:f>
        <x:v>0.42500000000000004</x:v>
      </x:c>
      <x:c r="Q35" s="6" t="n">
        <x:f>'02_GPU_Mix_Input'!G35</x:f>
        <x:v>0</x:v>
      </x:c>
      <x:c r="R35" s="7" t="n">
        <x:f>INDEX('01_Benchmark_Input'!$K$2:$K$10,MATCH(B35,'01_Benchmark_Input'!$A$2:$A$10,0))</x:f>
        <x:v>96996.95</x:v>
      </x:c>
      <x:c r="S35" s="7" t="n">
        <x:f>INDEX('01_Benchmark_Input'!$P$2:$P$10,MATCH(B35,'01_Benchmark_Input'!$A$2:$A$10,0))</x:f>
        <x:v>193842.05</x:v>
      </x:c>
      <x:c r="T35" s="7" t="n">
        <x:f>INDEX('01_Benchmark_Input'!$U$2:$U$10,MATCH(B35,'01_Benchmark_Input'!$A$2:$A$10,0))</x:f>
        <x:v>193842.05</x:v>
      </x:c>
      <x:c r="U35" s="7" t="n">
        <x:f>INDEX('01_Benchmark_Input'!$Z$2:$Z$10,MATCH(B35,'01_Benchmark_Input'!$A$2:$A$10,0))</x:f>
        <x:v>193842.05</x:v>
      </x:c>
      <x:c r="V35" s="6" t="n">
        <x:f>INDEX('01_Benchmark_Input'!$D$2:$D$10,MATCH(B35,'01_Benchmark_Input'!$A$2:$A$10,0))</x:f>
        <x:v>0.35</x:v>
      </x:c>
      <x:c r="W35" s="6" t="n">
        <x:f>INDEX('01_Benchmark_Input'!$E$2:$E$10,MATCH(B35,'01_Benchmark_Input'!$A$2:$A$10,0))</x:f>
        <x:v>0.4</x:v>
      </x:c>
      <x:c r="X35" s="6" t="n">
        <x:f>INDEX('01_Benchmark_Input'!$F$2:$F$10,MATCH(B35,'01_Benchmark_Input'!$A$2:$A$10,0))</x:f>
        <x:v>0.25</x:v>
      </x:c>
      <x:c r="Y35" s="7" t="n">
        <x:f>N35*R35+O35*S35+P35*T35+Q35*U35</x:f>
        <x:v>173214.0437</x:v>
      </x:c>
      <x:c r="Z35" s="6" t="n">
        <x:f>'02_Inputs'!K35</x:f>
        <x:v>0.65</x:v>
      </x:c>
      <x:c r="AA35" s="7" t="n">
        <x:f>Y35*Z35</x:f>
        <x:v>112589.12840500001</x:v>
      </x:c>
      <x:c r="AB35" s="5" t="n">
        <x:f>L35*1000*AA35*86400</x:f>
        <x:v>3421624592084.01</x:v>
      </x:c>
      <x:c r="AC35" s="5" t="n">
        <x:f>AB35*365</x:f>
        <x:v>1248892976110663.5</x:v>
      </x:c>
    </x:row>
    <x:row r="36">
      <x:c r="A36" s="5" t="str">
        <x:f>'02_Inputs'!A36</x:f>
        <x:v>Bear</x:v>
      </x:c>
      <x:c r="B36" s="5" t="str">
        <x:f>'02_Inputs'!B36</x:f>
        <x:v>DeepSeek</x:v>
      </x:c>
      <x:c r="C36" s="5" t="n">
        <x:f>'02_Inputs'!C36</x:f>
        <x:v>2030</x:v>
      </x:c>
      <x:c r="D36" s="29" t="n">
        <x:f>'02_Inputs'!D36</x:f>
        <x:v>1.8</x:v>
      </x:c>
      <x:c r="E36" s="6" t="n">
        <x:f>'02_Inputs'!E36</x:f>
        <x:v>0.54666667</x:v>
      </x:c>
      <x:c r="F36" s="29" t="n">
        <x:f>D36*E36</x:f>
        <x:v>0.984000006</x:v>
      </x:c>
      <x:c r="G36" s="5" t="n">
        <x:f>'02_Inputs'!F36</x:f>
        <x:v>1.24</x:v>
      </x:c>
      <x:c r="H36" s="29" t="n">
        <x:f>F36/G36</x:f>
        <x:v>0.7935483919354839</x:v>
      </x:c>
      <x:c r="I36" s="6" t="n">
        <x:f>'02_Inputs'!G36</x:f>
        <x:v>0.82</x:v>
      </x:c>
      <x:c r="J36" s="29" t="n">
        <x:f>H36*I36</x:f>
        <x:v>0.6507096813870967</x:v>
      </x:c>
      <x:c r="K36" s="6" t="n">
        <x:f>'02_Inputs'!H36</x:f>
        <x:v>0.72</x:v>
      </x:c>
      <x:c r="L36" s="29" t="n">
        <x:f>J36*K36</x:f>
        <x:v>0.4685109705987096</x:v>
      </x:c>
      <x:c r="M36" s="29" t="n">
        <x:f>J36*(1-K36)</x:f>
        <x:v>0.1821987107883871</x:v>
      </x:c>
      <x:c r="N36" s="6" t="n">
        <x:f>'02_GPU_Mix_Input'!D36</x:f>
        <x:v>0.1</x:v>
      </x:c>
      <x:c r="O36" s="6" t="n">
        <x:f>'02_GPU_Mix_Input'!E36</x:f>
        <x:v>0.35</x:v>
      </x:c>
      <x:c r="P36" s="6" t="n">
        <x:f>'02_GPU_Mix_Input'!F36</x:f>
        <x:v>0.55</x:v>
      </x:c>
      <x:c r="Q36" s="6" t="n">
        <x:f>'02_GPU_Mix_Input'!G36</x:f>
        <x:v>0</x:v>
      </x:c>
      <x:c r="R36" s="7" t="n">
        <x:f>INDEX('01_Benchmark_Input'!$K$2:$K$10,MATCH(B36,'01_Benchmark_Input'!$A$2:$A$10,0))</x:f>
        <x:v>96996.95</x:v>
      </x:c>
      <x:c r="S36" s="7" t="n">
        <x:f>INDEX('01_Benchmark_Input'!$P$2:$P$10,MATCH(B36,'01_Benchmark_Input'!$A$2:$A$10,0))</x:f>
        <x:v>193842.05</x:v>
      </x:c>
      <x:c r="T36" s="7" t="n">
        <x:f>INDEX('01_Benchmark_Input'!$U$2:$U$10,MATCH(B36,'01_Benchmark_Input'!$A$2:$A$10,0))</x:f>
        <x:v>193842.05</x:v>
      </x:c>
      <x:c r="U36" s="7" t="n">
        <x:f>INDEX('01_Benchmark_Input'!$Z$2:$Z$10,MATCH(B36,'01_Benchmark_Input'!$A$2:$A$10,0))</x:f>
        <x:v>193842.05</x:v>
      </x:c>
      <x:c r="V36" s="6" t="n">
        <x:f>INDEX('01_Benchmark_Input'!$D$2:$D$10,MATCH(B36,'01_Benchmark_Input'!$A$2:$A$10,0))</x:f>
        <x:v>0.35</x:v>
      </x:c>
      <x:c r="W36" s="6" t="n">
        <x:f>INDEX('01_Benchmark_Input'!$E$2:$E$10,MATCH(B36,'01_Benchmark_Input'!$A$2:$A$10,0))</x:f>
        <x:v>0.4</x:v>
      </x:c>
      <x:c r="X36" s="6" t="n">
        <x:f>INDEX('01_Benchmark_Input'!$F$2:$F$10,MATCH(B36,'01_Benchmark_Input'!$A$2:$A$10,0))</x:f>
        <x:v>0.25</x:v>
      </x:c>
      <x:c r="Y36" s="7" t="n">
        <x:f>N36*R36+O36*S36+P36*T36+Q36*U36</x:f>
        <x:v>184157.54</x:v>
      </x:c>
      <x:c r="Z36" s="6" t="n">
        <x:f>'02_Inputs'!K36</x:f>
        <x:v>0.65</x:v>
      </x:c>
      <x:c r="AA36" s="7" t="n">
        <x:f>Y36*Z36</x:f>
        <x:v>119702.40100000001</x:v>
      </x:c>
      <x:c r="AB36" s="5" t="n">
        <x:f>L36*1000*AA36*86400</x:f>
        <x:v>4845475129723.714</x:v>
      </x:c>
      <x:c r="AC36" s="5" t="n">
        <x:f>AB36*365</x:f>
        <x:v>1768598422349155.5</x:v>
      </x:c>
    </x:row>
    <x:row r="37">
      <x:c r="A37" s="5" t="str">
        <x:f>'02_Inputs'!A37</x:f>
        <x:v>Bear</x:v>
      </x:c>
      <x:c r="B37" s="5" t="str">
        <x:f>'02_Inputs'!B37</x:f>
        <x:v>Alibaba</x:v>
      </x:c>
      <x:c r="C37" s="5" t="n">
        <x:f>'02_Inputs'!C37</x:f>
        <x:v>2026</x:v>
      </x:c>
      <x:c r="D37" s="29" t="n">
        <x:f>'02_Inputs'!D37</x:f>
        <x:v>1.8</x:v>
      </x:c>
      <x:c r="E37" s="6" t="n">
        <x:f>'02_Inputs'!E37</x:f>
        <x:v>0.325</x:v>
      </x:c>
      <x:c r="F37" s="29" t="n">
        <x:f>D37*E37</x:f>
        <x:v>0.5850000000000001</x:v>
      </x:c>
      <x:c r="G37" s="5" t="n">
        <x:f>'02_Inputs'!F37</x:f>
        <x:v>1.23</x:v>
      </x:c>
      <x:c r="H37" s="29" t="n">
        <x:f>F37/G37</x:f>
        <x:v>0.47560975609756106</x:v>
      </x:c>
      <x:c r="I37" s="6" t="n">
        <x:f>'02_Inputs'!G37</x:f>
        <x:v>0.84</x:v>
      </x:c>
      <x:c r="J37" s="29" t="n">
        <x:f>H37*I37</x:f>
        <x:v>0.3995121951219513</x:v>
      </x:c>
      <x:c r="K37" s="6" t="n">
        <x:f>'02_Inputs'!H37</x:f>
        <x:v>0.52</x:v>
      </x:c>
      <x:c r="L37" s="29" t="n">
        <x:f>J37*K37</x:f>
        <x:v>0.20774634146341467</x:v>
      </x:c>
      <x:c r="M37" s="29" t="n">
        <x:f>J37*(1-K37)</x:f>
        <x:v>0.19176585365853663</x:v>
      </x:c>
      <x:c r="N37" s="6" t="n">
        <x:f>'02_GPU_Mix_Input'!D37</x:f>
        <x:v>1</x:v>
      </x:c>
      <x:c r="O37" s="6" t="n">
        <x:f>'02_GPU_Mix_Input'!E37</x:f>
        <x:v>0</x:v>
      </x:c>
      <x:c r="P37" s="6" t="n">
        <x:f>'02_GPU_Mix_Input'!F37</x:f>
        <x:v>0</x:v>
      </x:c>
      <x:c r="Q37" s="6" t="n">
        <x:f>'02_GPU_Mix_Input'!G37</x:f>
        <x:v>0</x:v>
      </x:c>
      <x:c r="R37" s="7" t="n">
        <x:f>INDEX('01_Benchmark_Input'!$K$2:$K$10,MATCH(B37,'01_Benchmark_Input'!$A$2:$A$10,0))</x:f>
        <x:v>166591.1</x:v>
      </x:c>
      <x:c r="S37" s="7" t="n">
        <x:f>INDEX('01_Benchmark_Input'!$P$2:$P$10,MATCH(B37,'01_Benchmark_Input'!$A$2:$A$10,0))</x:f>
        <x:v>686441.35</x:v>
      </x:c>
      <x:c r="T37" s="7" t="n">
        <x:f>INDEX('01_Benchmark_Input'!$U$2:$U$10,MATCH(B37,'01_Benchmark_Input'!$A$2:$A$10,0))</x:f>
        <x:v>686441.35</x:v>
      </x:c>
      <x:c r="U37" s="7" t="n">
        <x:f>INDEX('01_Benchmark_Input'!$Z$2:$Z$10,MATCH(B37,'01_Benchmark_Input'!$A$2:$A$10,0))</x:f>
        <x:v>686441.35</x:v>
      </x:c>
      <x:c r="V37" s="6" t="n">
        <x:f>INDEX('01_Benchmark_Input'!$D$2:$D$10,MATCH(B37,'01_Benchmark_Input'!$A$2:$A$10,0))</x:f>
        <x:v>0.45</x:v>
      </x:c>
      <x:c r="W37" s="6" t="n">
        <x:f>INDEX('01_Benchmark_Input'!$E$2:$E$10,MATCH(B37,'01_Benchmark_Input'!$A$2:$A$10,0))</x:f>
        <x:v>0.35</x:v>
      </x:c>
      <x:c r="X37" s="6" t="n">
        <x:f>INDEX('01_Benchmark_Input'!$F$2:$F$10,MATCH(B37,'01_Benchmark_Input'!$A$2:$A$10,0))</x:f>
        <x:v>0.2</x:v>
      </x:c>
      <x:c r="Y37" s="7" t="n">
        <x:f>N37*R37+O37*S37+P37*T37+Q37*U37</x:f>
        <x:v>166591.1</x:v>
      </x:c>
      <x:c r="Z37" s="6" t="n">
        <x:f>'02_Inputs'!K37</x:f>
        <x:v>0.7</x:v>
      </x:c>
      <x:c r="AA37" s="7" t="n">
        <x:f>Y37*Z37</x:f>
        <x:v>116613.76999999999</x:v>
      </x:c>
      <x:c r="AB37" s="5" t="n">
        <x:f>L37*1000*AA37*86400</x:f>
        <x:v>2093133664663.727</x:v>
      </x:c>
      <x:c r="AC37" s="5" t="n">
        <x:f>AB37*365</x:f>
        <x:v>763993787602260.4</x:v>
      </x:c>
    </x:row>
    <x:row r="38">
      <x:c r="A38" s="5" t="str">
        <x:f>'02_Inputs'!A38</x:f>
        <x:v>Bear</x:v>
      </x:c>
      <x:c r="B38" s="5" t="str">
        <x:f>'02_Inputs'!B38</x:f>
        <x:v>Alibaba</x:v>
      </x:c>
      <x:c r="C38" s="5" t="n">
        <x:f>'02_Inputs'!C38</x:f>
        <x:v>2027</x:v>
      </x:c>
      <x:c r="D38" s="29" t="n">
        <x:f>'02_Inputs'!D38</x:f>
        <x:v>2.35</x:v>
      </x:c>
      <x:c r="E38" s="6" t="n">
        <x:f>'02_Inputs'!E38</x:f>
        <x:v>0.48212766</x:v>
      </x:c>
      <x:c r="F38" s="29" t="n">
        <x:f>D38*E38</x:f>
        <x:v>1.133000001</x:v>
      </x:c>
      <x:c r="G38" s="5" t="n">
        <x:f>'02_Inputs'!F38</x:f>
        <x:v>1.23</x:v>
      </x:c>
      <x:c r="H38" s="29" t="n">
        <x:f>F38/G38</x:f>
        <x:v>0.921138212195122</x:v>
      </x:c>
      <x:c r="I38" s="6" t="n">
        <x:f>'02_Inputs'!G38</x:f>
        <x:v>0.84</x:v>
      </x:c>
      <x:c r="J38" s="29" t="n">
        <x:f>H38*I38</x:f>
        <x:v>0.7737560982439025</x:v>
      </x:c>
      <x:c r="K38" s="6" t="n">
        <x:f>'02_Inputs'!H38</x:f>
        <x:v>0.565</x:v>
      </x:c>
      <x:c r="L38" s="29" t="n">
        <x:f>J38*K38</x:f>
        <x:v>0.43717219550780484</x:v>
      </x:c>
      <x:c r="M38" s="29" t="n">
        <x:f>J38*(1-K38)</x:f>
        <x:v>0.3365839027360976</x:v>
      </x:c>
      <x:c r="N38" s="6" t="n">
        <x:f>'02_GPU_Mix_Input'!D38</x:f>
        <x:v>1</x:v>
      </x:c>
      <x:c r="O38" s="6" t="n">
        <x:f>'02_GPU_Mix_Input'!E38</x:f>
        <x:v>0</x:v>
      </x:c>
      <x:c r="P38" s="6" t="n">
        <x:f>'02_GPU_Mix_Input'!F38</x:f>
        <x:v>0</x:v>
      </x:c>
      <x:c r="Q38" s="6" t="n">
        <x:f>'02_GPU_Mix_Input'!G38</x:f>
        <x:v>0</x:v>
      </x:c>
      <x:c r="R38" s="7" t="n">
        <x:f>INDEX('01_Benchmark_Input'!$K$2:$K$10,MATCH(B38,'01_Benchmark_Input'!$A$2:$A$10,0))</x:f>
        <x:v>166591.1</x:v>
      </x:c>
      <x:c r="S38" s="7" t="n">
        <x:f>INDEX('01_Benchmark_Input'!$P$2:$P$10,MATCH(B38,'01_Benchmark_Input'!$A$2:$A$10,0))</x:f>
        <x:v>686441.35</x:v>
      </x:c>
      <x:c r="T38" s="7" t="n">
        <x:f>INDEX('01_Benchmark_Input'!$U$2:$U$10,MATCH(B38,'01_Benchmark_Input'!$A$2:$A$10,0))</x:f>
        <x:v>686441.35</x:v>
      </x:c>
      <x:c r="U38" s="7" t="n">
        <x:f>INDEX('01_Benchmark_Input'!$Z$2:$Z$10,MATCH(B38,'01_Benchmark_Input'!$A$2:$A$10,0))</x:f>
        <x:v>686441.35</x:v>
      </x:c>
      <x:c r="V38" s="6" t="n">
        <x:f>INDEX('01_Benchmark_Input'!$D$2:$D$10,MATCH(B38,'01_Benchmark_Input'!$A$2:$A$10,0))</x:f>
        <x:v>0.45</x:v>
      </x:c>
      <x:c r="W38" s="6" t="n">
        <x:f>INDEX('01_Benchmark_Input'!$E$2:$E$10,MATCH(B38,'01_Benchmark_Input'!$A$2:$A$10,0))</x:f>
        <x:v>0.35</x:v>
      </x:c>
      <x:c r="X38" s="6" t="n">
        <x:f>INDEX('01_Benchmark_Input'!$F$2:$F$10,MATCH(B38,'01_Benchmark_Input'!$A$2:$A$10,0))</x:f>
        <x:v>0.2</x:v>
      </x:c>
      <x:c r="Y38" s="7" t="n">
        <x:f>N38*R38+O38*S38+P38*T38+Q38*U38</x:f>
        <x:v>166591.1</x:v>
      </x:c>
      <x:c r="Z38" s="6" t="n">
        <x:f>'02_Inputs'!K38</x:f>
        <x:v>0.7</x:v>
      </x:c>
      <x:c r="AA38" s="7" t="n">
        <x:f>Y38*Z38</x:f>
        <x:v>116613.76999999999</x:v>
      </x:c>
      <x:c r="AB38" s="5" t="n">
        <x:f>L38*1000*AA38*86400</x:f>
        <x:v>4404697734874.364</x:v>
      </x:c>
      <x:c r="AC38" s="5" t="n">
        <x:f>AB38*365</x:f>
        <x:v>1607714673229143</x:v>
      </x:c>
    </x:row>
    <x:row r="39">
      <x:c r="A39" s="5" t="str">
        <x:f>'02_Inputs'!A39</x:f>
        <x:v>Bear</x:v>
      </x:c>
      <x:c r="B39" s="5" t="str">
        <x:f>'02_Inputs'!B39</x:f>
        <x:v>Alibaba</x:v>
      </x:c>
      <x:c r="C39" s="5" t="n">
        <x:f>'02_Inputs'!C39</x:f>
        <x:v>2028</x:v>
      </x:c>
      <x:c r="D39" s="29" t="n">
        <x:f>'02_Inputs'!D39</x:f>
        <x:v>2.9</x:v>
      </x:c>
      <x:c r="E39" s="6" t="n">
        <x:f>'02_Inputs'!E39</x:f>
        <x:v>0.57103448</x:v>
      </x:c>
      <x:c r="F39" s="29" t="n">
        <x:f>D39*E39</x:f>
        <x:v>1.655999992</x:v>
      </x:c>
      <x:c r="G39" s="5" t="n">
        <x:f>'02_Inputs'!F39</x:f>
        <x:v>1.23</x:v>
      </x:c>
      <x:c r="H39" s="29" t="n">
        <x:f>F39/G39</x:f>
        <x:v>1.3463414569105692</x:v>
      </x:c>
      <x:c r="I39" s="6" t="n">
        <x:f>'02_Inputs'!G39</x:f>
        <x:v>0.84</x:v>
      </x:c>
      <x:c r="J39" s="29" t="n">
        <x:f>H39*I39</x:f>
        <x:v>1.130926823804878</x:v>
      </x:c>
      <x:c r="K39" s="6" t="n">
        <x:f>'02_Inputs'!H39</x:f>
        <x:v>0.61</x:v>
      </x:c>
      <x:c r="L39" s="29" t="n">
        <x:f>J39*K39</x:f>
        <x:v>0.6898653625209755</x:v>
      </x:c>
      <x:c r="M39" s="29" t="n">
        <x:f>J39*(1-K39)</x:f>
        <x:v>0.44106146128390245</x:v>
      </x:c>
      <x:c r="N39" s="6" t="n">
        <x:f>'02_GPU_Mix_Input'!D39</x:f>
        <x:v>1</x:v>
      </x:c>
      <x:c r="O39" s="6" t="n">
        <x:f>'02_GPU_Mix_Input'!E39</x:f>
        <x:v>0</x:v>
      </x:c>
      <x:c r="P39" s="6" t="n">
        <x:f>'02_GPU_Mix_Input'!F39</x:f>
        <x:v>0</x:v>
      </x:c>
      <x:c r="Q39" s="6" t="n">
        <x:f>'02_GPU_Mix_Input'!G39</x:f>
        <x:v>0</x:v>
      </x:c>
      <x:c r="R39" s="7" t="n">
        <x:f>INDEX('01_Benchmark_Input'!$K$2:$K$10,MATCH(B39,'01_Benchmark_Input'!$A$2:$A$10,0))</x:f>
        <x:v>166591.1</x:v>
      </x:c>
      <x:c r="S39" s="7" t="n">
        <x:f>INDEX('01_Benchmark_Input'!$P$2:$P$10,MATCH(B39,'01_Benchmark_Input'!$A$2:$A$10,0))</x:f>
        <x:v>686441.35</x:v>
      </x:c>
      <x:c r="T39" s="7" t="n">
        <x:f>INDEX('01_Benchmark_Input'!$U$2:$U$10,MATCH(B39,'01_Benchmark_Input'!$A$2:$A$10,0))</x:f>
        <x:v>686441.35</x:v>
      </x:c>
      <x:c r="U39" s="7" t="n">
        <x:f>INDEX('01_Benchmark_Input'!$Z$2:$Z$10,MATCH(B39,'01_Benchmark_Input'!$A$2:$A$10,0))</x:f>
        <x:v>686441.35</x:v>
      </x:c>
      <x:c r="V39" s="6" t="n">
        <x:f>INDEX('01_Benchmark_Input'!$D$2:$D$10,MATCH(B39,'01_Benchmark_Input'!$A$2:$A$10,0))</x:f>
        <x:v>0.45</x:v>
      </x:c>
      <x:c r="W39" s="6" t="n">
        <x:f>INDEX('01_Benchmark_Input'!$E$2:$E$10,MATCH(B39,'01_Benchmark_Input'!$A$2:$A$10,0))</x:f>
        <x:v>0.35</x:v>
      </x:c>
      <x:c r="X39" s="6" t="n">
        <x:f>INDEX('01_Benchmark_Input'!$F$2:$F$10,MATCH(B39,'01_Benchmark_Input'!$A$2:$A$10,0))</x:f>
        <x:v>0.2</x:v>
      </x:c>
      <x:c r="Y39" s="7" t="n">
        <x:f>N39*R39+O39*S39+P39*T39+Q39*U39</x:f>
        <x:v>166591.1</x:v>
      </x:c>
      <x:c r="Z39" s="6" t="n">
        <x:f>'02_Inputs'!K39</x:f>
        <x:v>0.7</x:v>
      </x:c>
      <x:c r="AA39" s="7" t="n">
        <x:f>Y39*Z39</x:f>
        <x:v>116613.76999999999</x:v>
      </x:c>
      <x:c r="AB39" s="5" t="n">
        <x:f>L39*1000*AA39*86400</x:f>
        <x:v>6950689981861.333</x:v>
      </x:c>
      <x:c r="AC39" s="5" t="n">
        <x:f>AB39*365</x:f>
        <x:v>2537001843379386.5</x:v>
      </x:c>
    </x:row>
    <x:row r="40">
      <x:c r="A40" s="5" t="str">
        <x:f>'02_Inputs'!A40</x:f>
        <x:v>Bear</x:v>
      </x:c>
      <x:c r="B40" s="5" t="str">
        <x:f>'02_Inputs'!B40</x:f>
        <x:v>Alibaba</x:v>
      </x:c>
      <x:c r="C40" s="5" t="n">
        <x:f>'02_Inputs'!C40</x:f>
        <x:v>2029</x:v>
      </x:c>
      <x:c r="D40" s="29" t="n">
        <x:f>'02_Inputs'!D40</x:f>
        <x:v>3.45</x:v>
      </x:c>
      <x:c r="E40" s="6" t="n">
        <x:f>'02_Inputs'!E40</x:f>
        <x:v>0.62376812</x:v>
      </x:c>
      <x:c r="F40" s="29" t="n">
        <x:f>D40*E40</x:f>
        <x:v>2.1520000140000004</x:v>
      </x:c>
      <x:c r="G40" s="5" t="n">
        <x:f>'02_Inputs'!F40</x:f>
        <x:v>1.23</x:v>
      </x:c>
      <x:c r="H40" s="29" t="n">
        <x:f>F40/G40</x:f>
        <x:v>1.7495935073170734</x:v>
      </x:c>
      <x:c r="I40" s="6" t="n">
        <x:f>'02_Inputs'!G40</x:f>
        <x:v>0.84</x:v>
      </x:c>
      <x:c r="J40" s="29" t="n">
        <x:f>H40*I40</x:f>
        <x:v>1.4696585461463416</x:v>
      </x:c>
      <x:c r="K40" s="6" t="n">
        <x:f>'02_Inputs'!H40</x:f>
        <x:v>0.655</x:v>
      </x:c>
      <x:c r="L40" s="29" t="n">
        <x:f>J40*K40</x:f>
        <x:v>0.9626263477258538</x:v>
      </x:c>
      <x:c r="M40" s="29" t="n">
        <x:f>J40*(1-K40)</x:f>
        <x:v>0.5070321984204879</x:v>
      </x:c>
      <x:c r="N40" s="6" t="n">
        <x:f>'02_GPU_Mix_Input'!D40</x:f>
        <x:v>1</x:v>
      </x:c>
      <x:c r="O40" s="6" t="n">
        <x:f>'02_GPU_Mix_Input'!E40</x:f>
        <x:v>0</x:v>
      </x:c>
      <x:c r="P40" s="6" t="n">
        <x:f>'02_GPU_Mix_Input'!F40</x:f>
        <x:v>0</x:v>
      </x:c>
      <x:c r="Q40" s="6" t="n">
        <x:f>'02_GPU_Mix_Input'!G40</x:f>
        <x:v>0</x:v>
      </x:c>
      <x:c r="R40" s="7" t="n">
        <x:f>INDEX('01_Benchmark_Input'!$K$2:$K$10,MATCH(B40,'01_Benchmark_Input'!$A$2:$A$10,0))</x:f>
        <x:v>166591.1</x:v>
      </x:c>
      <x:c r="S40" s="7" t="n">
        <x:f>INDEX('01_Benchmark_Input'!$P$2:$P$10,MATCH(B40,'01_Benchmark_Input'!$A$2:$A$10,0))</x:f>
        <x:v>686441.35</x:v>
      </x:c>
      <x:c r="T40" s="7" t="n">
        <x:f>INDEX('01_Benchmark_Input'!$U$2:$U$10,MATCH(B40,'01_Benchmark_Input'!$A$2:$A$10,0))</x:f>
        <x:v>686441.35</x:v>
      </x:c>
      <x:c r="U40" s="7" t="n">
        <x:f>INDEX('01_Benchmark_Input'!$Z$2:$Z$10,MATCH(B40,'01_Benchmark_Input'!$A$2:$A$10,0))</x:f>
        <x:v>686441.35</x:v>
      </x:c>
      <x:c r="V40" s="6" t="n">
        <x:f>INDEX('01_Benchmark_Input'!$D$2:$D$10,MATCH(B40,'01_Benchmark_Input'!$A$2:$A$10,0))</x:f>
        <x:v>0.45</x:v>
      </x:c>
      <x:c r="W40" s="6" t="n">
        <x:f>INDEX('01_Benchmark_Input'!$E$2:$E$10,MATCH(B40,'01_Benchmark_Input'!$A$2:$A$10,0))</x:f>
        <x:v>0.35</x:v>
      </x:c>
      <x:c r="X40" s="6" t="n">
        <x:f>INDEX('01_Benchmark_Input'!$F$2:$F$10,MATCH(B40,'01_Benchmark_Input'!$A$2:$A$10,0))</x:f>
        <x:v>0.2</x:v>
      </x:c>
      <x:c r="Y40" s="7" t="n">
        <x:f>N40*R40+O40*S40+P40*T40+Q40*U40</x:f>
        <x:v>166591.1</x:v>
      </x:c>
      <x:c r="Z40" s="6" t="n">
        <x:f>'02_Inputs'!K40</x:f>
        <x:v>0.7</x:v>
      </x:c>
      <x:c r="AA40" s="7" t="n">
        <x:f>Y40*Z40</x:f>
        <x:v>116613.76999999999</x:v>
      </x:c>
      <x:c r="AB40" s="5" t="n">
        <x:f>L40*1000*AA40*86400</x:f>
        <x:v>9698874120833.13</x:v>
      </x:c>
      <x:c r="AC40" s="5" t="n">
        <x:f>AB40*365</x:f>
        <x:v>3540089054104093</x:v>
      </x:c>
    </x:row>
    <x:row r="41">
      <x:c r="A41" s="5" t="str">
        <x:f>'02_Inputs'!A41</x:f>
        <x:v>Bear</x:v>
      </x:c>
      <x:c r="B41" s="5" t="str">
        <x:f>'02_Inputs'!B41</x:f>
        <x:v>Alibaba</x:v>
      </x:c>
      <x:c r="C41" s="5" t="n">
        <x:f>'02_Inputs'!C41</x:f>
        <x:v>2030</x:v>
      </x:c>
      <x:c r="D41" s="29" t="n">
        <x:f>'02_Inputs'!D41</x:f>
        <x:v>4</x:v>
      </x:c>
      <x:c r="E41" s="6" t="n">
        <x:f>'02_Inputs'!E41</x:f>
        <x:v>0.656</x:v>
      </x:c>
      <x:c r="F41" s="29" t="n">
        <x:f>D41*E41</x:f>
        <x:v>2.624</x:v>
      </x:c>
      <x:c r="G41" s="5" t="n">
        <x:f>'02_Inputs'!F41</x:f>
        <x:v>1.23</x:v>
      </x:c>
      <x:c r="H41" s="29" t="n">
        <x:f>F41/G41</x:f>
        <x:v>2.1333333333333333</x:v>
      </x:c>
      <x:c r="I41" s="6" t="n">
        <x:f>'02_Inputs'!G41</x:f>
        <x:v>0.84</x:v>
      </x:c>
      <x:c r="J41" s="29" t="n">
        <x:f>H41*I41</x:f>
        <x:v>1.7919999999999998</x:v>
      </x:c>
      <x:c r="K41" s="6" t="n">
        <x:f>'02_Inputs'!H41</x:f>
        <x:v>0.7</x:v>
      </x:c>
      <x:c r="L41" s="29" t="n">
        <x:f>J41*K41</x:f>
        <x:v>1.2543999999999997</x:v>
      </x:c>
      <x:c r="M41" s="29" t="n">
        <x:f>J41*(1-K41)</x:f>
        <x:v>0.5376000000000001</x:v>
      </x:c>
      <x:c r="N41" s="6" t="n">
        <x:f>'02_GPU_Mix_Input'!D41</x:f>
        <x:v>1</x:v>
      </x:c>
      <x:c r="O41" s="6" t="n">
        <x:f>'02_GPU_Mix_Input'!E41</x:f>
        <x:v>0</x:v>
      </x:c>
      <x:c r="P41" s="6" t="n">
        <x:f>'02_GPU_Mix_Input'!F41</x:f>
        <x:v>0</x:v>
      </x:c>
      <x:c r="Q41" s="6" t="n">
        <x:f>'02_GPU_Mix_Input'!G41</x:f>
        <x:v>0</x:v>
      </x:c>
      <x:c r="R41" s="7" t="n">
        <x:f>INDEX('01_Benchmark_Input'!$K$2:$K$10,MATCH(B41,'01_Benchmark_Input'!$A$2:$A$10,0))</x:f>
        <x:v>166591.1</x:v>
      </x:c>
      <x:c r="S41" s="7" t="n">
        <x:f>INDEX('01_Benchmark_Input'!$P$2:$P$10,MATCH(B41,'01_Benchmark_Input'!$A$2:$A$10,0))</x:f>
        <x:v>686441.35</x:v>
      </x:c>
      <x:c r="T41" s="7" t="n">
        <x:f>INDEX('01_Benchmark_Input'!$U$2:$U$10,MATCH(B41,'01_Benchmark_Input'!$A$2:$A$10,0))</x:f>
        <x:v>686441.35</x:v>
      </x:c>
      <x:c r="U41" s="7" t="n">
        <x:f>INDEX('01_Benchmark_Input'!$Z$2:$Z$10,MATCH(B41,'01_Benchmark_Input'!$A$2:$A$10,0))</x:f>
        <x:v>686441.35</x:v>
      </x:c>
      <x:c r="V41" s="6" t="n">
        <x:f>INDEX('01_Benchmark_Input'!$D$2:$D$10,MATCH(B41,'01_Benchmark_Input'!$A$2:$A$10,0))</x:f>
        <x:v>0.45</x:v>
      </x:c>
      <x:c r="W41" s="6" t="n">
        <x:f>INDEX('01_Benchmark_Input'!$E$2:$E$10,MATCH(B41,'01_Benchmark_Input'!$A$2:$A$10,0))</x:f>
        <x:v>0.35</x:v>
      </x:c>
      <x:c r="X41" s="6" t="n">
        <x:f>INDEX('01_Benchmark_Input'!$F$2:$F$10,MATCH(B41,'01_Benchmark_Input'!$A$2:$A$10,0))</x:f>
        <x:v>0.2</x:v>
      </x:c>
      <x:c r="Y41" s="7" t="n">
        <x:f>N41*R41+O41*S41+P41*T41+Q41*U41</x:f>
        <x:v>166591.1</x:v>
      </x:c>
      <x:c r="Z41" s="6" t="n">
        <x:f>'02_Inputs'!K41</x:f>
        <x:v>0.7</x:v>
      </x:c>
      <x:c r="AA41" s="7" t="n">
        <x:f>Y41*Z41</x:f>
        <x:v>116613.76999999999</x:v>
      </x:c>
      <x:c r="AB41" s="5" t="n">
        <x:f>L41*1000*AA41*86400</x:f>
        <x:v>12638619050803.195</x:v>
      </x:c>
      <x:c r="AC41" s="5" t="n">
        <x:f>AB41*365</x:f>
        <x:v>4613095953543166</x:v>
      </x:c>
    </x:row>
    <x:row r="42">
      <x:c r="A42" s="5" t="str">
        <x:f>'02_Inputs'!A42</x:f>
        <x:v>Bear</x:v>
      </x:c>
      <x:c r="B42" s="5" t="str">
        <x:f>'02_Inputs'!B42</x:f>
        <x:v>Tencent</x:v>
      </x:c>
      <x:c r="C42" s="5" t="n">
        <x:f>'02_Inputs'!C42</x:f>
        <x:v>2026</x:v>
      </x:c>
      <x:c r="D42" s="29" t="n">
        <x:f>'02_Inputs'!D42</x:f>
        <x:v>1.2</x:v>
      </x:c>
      <x:c r="E42" s="6" t="n">
        <x:f>'02_Inputs'!E42</x:f>
        <x:v>0.3375</x:v>
      </x:c>
      <x:c r="F42" s="29" t="n">
        <x:f>D42*E42</x:f>
        <x:v>0.405</x:v>
      </x:c>
      <x:c r="G42" s="5" t="n">
        <x:f>'02_Inputs'!F42</x:f>
        <x:v>1.23</x:v>
      </x:c>
      <x:c r="H42" s="29" t="n">
        <x:f>F42/G42</x:f>
        <x:v>0.32926829268292684</x:v>
      </x:c>
      <x:c r="I42" s="6" t="n">
        <x:f>'02_Inputs'!G42</x:f>
        <x:v>0.84</x:v>
      </x:c>
      <x:c r="J42" s="29" t="n">
        <x:f>H42*I42</x:f>
        <x:v>0.27658536585365856</x:v>
      </x:c>
      <x:c r="K42" s="6" t="n">
        <x:f>'02_Inputs'!H42</x:f>
        <x:v>0.52</x:v>
      </x:c>
      <x:c r="L42" s="29" t="n">
        <x:f>J42*K42</x:f>
        <x:v>0.14382439024390245</x:v>
      </x:c>
      <x:c r="M42" s="29" t="n">
        <x:f>J42*(1-K42)</x:f>
        <x:v>0.1327609756097561</x:v>
      </x:c>
      <x:c r="N42" s="6" t="n">
        <x:f>'02_GPU_Mix_Input'!D42</x:f>
        <x:v>0.5499999999999999</x:v>
      </x:c>
      <x:c r="O42" s="6" t="n">
        <x:f>'02_GPU_Mix_Input'!E42</x:f>
        <x:v>0.3999999999999999</x:v>
      </x:c>
      <x:c r="P42" s="6" t="n">
        <x:f>'02_GPU_Mix_Input'!F42</x:f>
        <x:v>0.04999999999999999</x:v>
      </x:c>
      <x:c r="Q42" s="6" t="n">
        <x:f>'02_GPU_Mix_Input'!G42</x:f>
        <x:v>0</x:v>
      </x:c>
      <x:c r="R42" s="7" t="n">
        <x:f>INDEX('01_Benchmark_Input'!$K$2:$K$10,MATCH(B42,'01_Benchmark_Input'!$A$2:$A$10,0))</x:f>
        <x:v>1327311.7000000002</x:v>
      </x:c>
      <x:c r="S42" s="7" t="n">
        <x:f>INDEX('01_Benchmark_Input'!$P$2:$P$10,MATCH(B42,'01_Benchmark_Input'!$A$2:$A$10,0))</x:f>
        <x:v>3622100.6</x:v>
      </x:c>
      <x:c r="T42" s="7" t="n">
        <x:f>INDEX('01_Benchmark_Input'!$U$2:$U$10,MATCH(B42,'01_Benchmark_Input'!$A$2:$A$10,0))</x:f>
        <x:v>3622100.6</x:v>
      </x:c>
      <x:c r="U42" s="7" t="n">
        <x:f>INDEX('01_Benchmark_Input'!$Z$2:$Z$10,MATCH(B42,'01_Benchmark_Input'!$A$2:$A$10,0))</x:f>
        <x:v>3622100.6</x:v>
      </x:c>
      <x:c r="V42" s="6" t="n">
        <x:f>INDEX('01_Benchmark_Input'!$D$2:$D$10,MATCH(B42,'01_Benchmark_Input'!$A$2:$A$10,0))</x:f>
        <x:v>0.65</x:v>
      </x:c>
      <x:c r="W42" s="6" t="n">
        <x:f>INDEX('01_Benchmark_Input'!$E$2:$E$10,MATCH(B42,'01_Benchmark_Input'!$A$2:$A$10,0))</x:f>
        <x:v>0.25</x:v>
      </x:c>
      <x:c r="X42" s="6" t="n">
        <x:f>INDEX('01_Benchmark_Input'!$F$2:$F$10,MATCH(B42,'01_Benchmark_Input'!$A$2:$A$10,0))</x:f>
        <x:v>0.1</x:v>
      </x:c>
      <x:c r="Y42" s="7" t="n">
        <x:f>N42*R42+O42*S42+P42*T42+Q42*U42</x:f>
        <x:v>2359966.7049999996</x:v>
      </x:c>
      <x:c r="Z42" s="6" t="n">
        <x:f>'02_Inputs'!K42</x:f>
        <x:v>0.4</x:v>
      </x:c>
      <x:c r="AA42" s="7" t="n">
        <x:f>Y42*Z42</x:f>
        <x:v>943986.6819999999</x:v>
      </x:c>
      <x:c r="AB42" s="5" t="n">
        <x:f>L42*1000*AA42*86400</x:f>
        <x:v>11730381892158.064</x:v>
      </x:c>
      <x:c r="AC42" s="5" t="n">
        <x:f>AB42*365</x:f>
        <x:v>4281589390637693.5</x:v>
      </x:c>
    </x:row>
    <x:row r="43">
      <x:c r="A43" s="5" t="str">
        <x:f>'02_Inputs'!A43</x:f>
        <x:v>Bear</x:v>
      </x:c>
      <x:c r="B43" s="5" t="str">
        <x:f>'02_Inputs'!B43</x:f>
        <x:v>Tencent</x:v>
      </x:c>
      <x:c r="C43" s="5" t="n">
        <x:f>'02_Inputs'!C43</x:f>
        <x:v>2027</x:v>
      </x:c>
      <x:c r="D43" s="29" t="n">
        <x:f>'02_Inputs'!D43</x:f>
        <x:v>1.65</x:v>
      </x:c>
      <x:c r="E43" s="6" t="n">
        <x:f>'02_Inputs'!E43</x:f>
        <x:v>0.5</x:v>
      </x:c>
      <x:c r="F43" s="29" t="n">
        <x:f>D43*E43</x:f>
        <x:v>0.825</x:v>
      </x:c>
      <x:c r="G43" s="5" t="n">
        <x:f>'02_Inputs'!F43</x:f>
        <x:v>1.23</x:v>
      </x:c>
      <x:c r="H43" s="29" t="n">
        <x:f>F43/G43</x:f>
        <x:v>0.6707317073170731</x:v>
      </x:c>
      <x:c r="I43" s="6" t="n">
        <x:f>'02_Inputs'!G43</x:f>
        <x:v>0.84</x:v>
      </x:c>
      <x:c r="J43" s="29" t="n">
        <x:f>H43*I43</x:f>
        <x:v>0.5634146341463414</x:v>
      </x:c>
      <x:c r="K43" s="6" t="n">
        <x:f>'02_Inputs'!H43</x:f>
        <x:v>0.565</x:v>
      </x:c>
      <x:c r="L43" s="29" t="n">
        <x:f>J43*K43</x:f>
        <x:v>0.3183292682926829</x:v>
      </x:c>
      <x:c r="M43" s="29" t="n">
        <x:f>J43*(1-K43)</x:f>
        <x:v>0.24508536585365853</x:v>
      </x:c>
      <x:c r="N43" s="6" t="n">
        <x:f>'02_GPU_Mix_Input'!D43</x:f>
        <x:v>0.438</x:v>
      </x:c>
      <x:c r="O43" s="6" t="n">
        <x:f>'02_GPU_Mix_Input'!E43</x:f>
        <x:v>0.388</x:v>
      </x:c>
      <x:c r="P43" s="6" t="n">
        <x:f>'02_GPU_Mix_Input'!F43</x:f>
        <x:v>0.174</x:v>
      </x:c>
      <x:c r="Q43" s="6" t="n">
        <x:f>'02_GPU_Mix_Input'!G43</x:f>
        <x:v>0</x:v>
      </x:c>
      <x:c r="R43" s="7" t="n">
        <x:f>INDEX('01_Benchmark_Input'!$K$2:$K$10,MATCH(B43,'01_Benchmark_Input'!$A$2:$A$10,0))</x:f>
        <x:v>1327311.7000000002</x:v>
      </x:c>
      <x:c r="S43" s="7" t="n">
        <x:f>INDEX('01_Benchmark_Input'!$P$2:$P$10,MATCH(B43,'01_Benchmark_Input'!$A$2:$A$10,0))</x:f>
        <x:v>3622100.6</x:v>
      </x:c>
      <x:c r="T43" s="7" t="n">
        <x:f>INDEX('01_Benchmark_Input'!$U$2:$U$10,MATCH(B43,'01_Benchmark_Input'!$A$2:$A$10,0))</x:f>
        <x:v>3622100.6</x:v>
      </x:c>
      <x:c r="U43" s="7" t="n">
        <x:f>INDEX('01_Benchmark_Input'!$Z$2:$Z$10,MATCH(B43,'01_Benchmark_Input'!$A$2:$A$10,0))</x:f>
        <x:v>3622100.6</x:v>
      </x:c>
      <x:c r="V43" s="6" t="n">
        <x:f>INDEX('01_Benchmark_Input'!$D$2:$D$10,MATCH(B43,'01_Benchmark_Input'!$A$2:$A$10,0))</x:f>
        <x:v>0.65</x:v>
      </x:c>
      <x:c r="W43" s="6" t="n">
        <x:f>INDEX('01_Benchmark_Input'!$E$2:$E$10,MATCH(B43,'01_Benchmark_Input'!$A$2:$A$10,0))</x:f>
        <x:v>0.25</x:v>
      </x:c>
      <x:c r="X43" s="6" t="n">
        <x:f>INDEX('01_Benchmark_Input'!$F$2:$F$10,MATCH(B43,'01_Benchmark_Input'!$A$2:$A$10,0))</x:f>
        <x:v>0.1</x:v>
      </x:c>
      <x:c r="Y43" s="7" t="n">
        <x:f>N43*R43+O43*S43+P43*T43+Q43*U43</x:f>
        <x:v>2616983.0618000003</x:v>
      </x:c>
      <x:c r="Z43" s="6" t="n">
        <x:f>'02_Inputs'!K43</x:f>
        <x:v>0.4</x:v>
      </x:c>
      <x:c r="AA43" s="7" t="n">
        <x:f>Y43*Z43</x:f>
        <x:v>1046793.2247200002</x:v>
      </x:c>
      <x:c r="AB43" s="5" t="n">
        <x:f>L43*1000*AA43*86400</x:f>
        <x:v>28790633198493.12</x:v>
      </x:c>
      <x:c r="AC43" s="5" t="n">
        <x:f>AB43*365</x:f>
        <x:v>10508581117449990</x:v>
      </x:c>
    </x:row>
    <x:row r="44">
      <x:c r="A44" s="5" t="str">
        <x:f>'02_Inputs'!A44</x:f>
        <x:v>Bear</x:v>
      </x:c>
      <x:c r="B44" s="5" t="str">
        <x:f>'02_Inputs'!B44</x:f>
        <x:v>Tencent</x:v>
      </x:c>
      <x:c r="C44" s="5" t="n">
        <x:f>'02_Inputs'!C44</x:f>
        <x:v>2028</x:v>
      </x:c>
      <x:c r="D44" s="29" t="n">
        <x:f>'02_Inputs'!D44</x:f>
        <x:v>2.1</x:v>
      </x:c>
      <x:c r="E44" s="6" t="n">
        <x:f>'02_Inputs'!E44</x:f>
        <x:v>0.58380952</x:v>
      </x:c>
      <x:c r="F44" s="29" t="n">
        <x:f>D44*E44</x:f>
        <x:v>1.225999992</x:v>
      </x:c>
      <x:c r="G44" s="5" t="n">
        <x:f>'02_Inputs'!F44</x:f>
        <x:v>1.23</x:v>
      </x:c>
      <x:c r="H44" s="29" t="n">
        <x:f>F44/G44</x:f>
        <x:v>0.9967479609756098</x:v>
      </x:c>
      <x:c r="I44" s="6" t="n">
        <x:f>'02_Inputs'!G44</x:f>
        <x:v>0.84</x:v>
      </x:c>
      <x:c r="J44" s="29" t="n">
        <x:f>H44*I44</x:f>
        <x:v>0.8372682872195122</x:v>
      </x:c>
      <x:c r="K44" s="6" t="n">
        <x:f>'02_Inputs'!H44</x:f>
        <x:v>0.61</x:v>
      </x:c>
      <x:c r="L44" s="29" t="n">
        <x:f>J44*K44</x:f>
        <x:v>0.5107336552039025</x:v>
      </x:c>
      <x:c r="M44" s="29" t="n">
        <x:f>J44*(1-K44)</x:f>
        <x:v>0.3265346320156098</x:v>
      </x:c>
      <x:c r="N44" s="6" t="n">
        <x:f>'02_GPU_Mix_Input'!D44</x:f>
        <x:v>0.325</x:v>
      </x:c>
      <x:c r="O44" s="6" t="n">
        <x:f>'02_GPU_Mix_Input'!E44</x:f>
        <x:v>0.37500000000000006</x:v>
      </x:c>
      <x:c r="P44" s="6" t="n">
        <x:f>'02_GPU_Mix_Input'!F44</x:f>
        <x:v>0.3</x:v>
      </x:c>
      <x:c r="Q44" s="6" t="n">
        <x:f>'02_GPU_Mix_Input'!G44</x:f>
        <x:v>0</x:v>
      </x:c>
      <x:c r="R44" s="7" t="n">
        <x:f>INDEX('01_Benchmark_Input'!$K$2:$K$10,MATCH(B44,'01_Benchmark_Input'!$A$2:$A$10,0))</x:f>
        <x:v>1327311.7000000002</x:v>
      </x:c>
      <x:c r="S44" s="7" t="n">
        <x:f>INDEX('01_Benchmark_Input'!$P$2:$P$10,MATCH(B44,'01_Benchmark_Input'!$A$2:$A$10,0))</x:f>
        <x:v>3622100.6</x:v>
      </x:c>
      <x:c r="T44" s="7" t="n">
        <x:f>INDEX('01_Benchmark_Input'!$U$2:$U$10,MATCH(B44,'01_Benchmark_Input'!$A$2:$A$10,0))</x:f>
        <x:v>3622100.6</x:v>
      </x:c>
      <x:c r="U44" s="7" t="n">
        <x:f>INDEX('01_Benchmark_Input'!$Z$2:$Z$10,MATCH(B44,'01_Benchmark_Input'!$A$2:$A$10,0))</x:f>
        <x:v>3622100.6</x:v>
      </x:c>
      <x:c r="V44" s="6" t="n">
        <x:f>INDEX('01_Benchmark_Input'!$D$2:$D$10,MATCH(B44,'01_Benchmark_Input'!$A$2:$A$10,0))</x:f>
        <x:v>0.65</x:v>
      </x:c>
      <x:c r="W44" s="6" t="n">
        <x:f>INDEX('01_Benchmark_Input'!$E$2:$E$10,MATCH(B44,'01_Benchmark_Input'!$A$2:$A$10,0))</x:f>
        <x:v>0.25</x:v>
      </x:c>
      <x:c r="X44" s="6" t="n">
        <x:f>INDEX('01_Benchmark_Input'!$F$2:$F$10,MATCH(B44,'01_Benchmark_Input'!$A$2:$A$10,0))</x:f>
        <x:v>0.1</x:v>
      </x:c>
      <x:c r="Y44" s="7" t="n">
        <x:f>N44*R44+O44*S44+P44*T44+Q44*U44</x:f>
        <x:v>2876294.2075000005</x:v>
      </x:c>
      <x:c r="Z44" s="6" t="n">
        <x:f>'02_Inputs'!K44</x:f>
        <x:v>0.4</x:v>
      </x:c>
      <x:c r="AA44" s="7" t="n">
        <x:f>Y44*Z44</x:f>
        <x:v>1150517.6830000002</x:v>
      </x:c>
      <x:c r="AB44" s="5" t="n">
        <x:f>L44*1000*AA44*86400</x:f>
        <x:v>50769339979563.2</x:v>
      </x:c>
      <x:c r="AC44" s="5" t="n">
        <x:f>AB44*365</x:f>
        <x:v>18530809092540570</x:v>
      </x:c>
    </x:row>
    <x:row r="45">
      <x:c r="A45" s="5" t="str">
        <x:f>'02_Inputs'!A45</x:f>
        <x:v>Bear</x:v>
      </x:c>
      <x:c r="B45" s="5" t="str">
        <x:f>'02_Inputs'!B45</x:f>
        <x:v>Tencent</x:v>
      </x:c>
      <x:c r="C45" s="5" t="n">
        <x:f>'02_Inputs'!C45</x:f>
        <x:v>2029</x:v>
      </x:c>
      <x:c r="D45" s="29" t="n">
        <x:f>'02_Inputs'!D45</x:f>
        <x:v>2.55</x:v>
      </x:c>
      <x:c r="E45" s="6" t="n">
        <x:f>'02_Inputs'!E45</x:f>
        <x:v>0.62980392</x:v>
      </x:c>
      <x:c r="F45" s="29" t="n">
        <x:f>D45*E45</x:f>
        <x:v>1.6059999959999998</x:v>
      </x:c>
      <x:c r="G45" s="5" t="n">
        <x:f>'02_Inputs'!F45</x:f>
        <x:v>1.23</x:v>
      </x:c>
      <x:c r="H45" s="29" t="n">
        <x:f>F45/G45</x:f>
        <x:v>1.3056910536585364</x:v>
      </x:c>
      <x:c r="I45" s="6" t="n">
        <x:f>'02_Inputs'!G45</x:f>
        <x:v>0.84</x:v>
      </x:c>
      <x:c r="J45" s="29" t="n">
        <x:f>H45*I45</x:f>
        <x:v>1.0967804850731706</x:v>
      </x:c>
      <x:c r="K45" s="6" t="n">
        <x:f>'02_Inputs'!H45</x:f>
        <x:v>0.655</x:v>
      </x:c>
      <x:c r="L45" s="29" t="n">
        <x:f>J45*K45</x:f>
        <x:v>0.7183912177229268</x:v>
      </x:c>
      <x:c r="M45" s="29" t="n">
        <x:f>J45*(1-K45)</x:f>
        <x:v>0.3783892673502438</x:v>
      </x:c>
      <x:c r="N45" s="6" t="n">
        <x:f>'02_GPU_Mix_Input'!D45</x:f>
        <x:v>0.21299999999999997</x:v>
      </x:c>
      <x:c r="O45" s="6" t="n">
        <x:f>'02_GPU_Mix_Input'!E45</x:f>
        <x:v>0.362</x:v>
      </x:c>
      <x:c r="P45" s="6" t="n">
        <x:f>'02_GPU_Mix_Input'!F45</x:f>
        <x:v>0.425</x:v>
      </x:c>
      <x:c r="Q45" s="6" t="n">
        <x:f>'02_GPU_Mix_Input'!G45</x:f>
        <x:v>0</x:v>
      </x:c>
      <x:c r="R45" s="7" t="n">
        <x:f>INDEX('01_Benchmark_Input'!$K$2:$K$10,MATCH(B45,'01_Benchmark_Input'!$A$2:$A$10,0))</x:f>
        <x:v>1327311.7000000002</x:v>
      </x:c>
      <x:c r="S45" s="7" t="n">
        <x:f>INDEX('01_Benchmark_Input'!$P$2:$P$10,MATCH(B45,'01_Benchmark_Input'!$A$2:$A$10,0))</x:f>
        <x:v>3622100.6</x:v>
      </x:c>
      <x:c r="T45" s="7" t="n">
        <x:f>INDEX('01_Benchmark_Input'!$U$2:$U$10,MATCH(B45,'01_Benchmark_Input'!$A$2:$A$10,0))</x:f>
        <x:v>3622100.6</x:v>
      </x:c>
      <x:c r="U45" s="7" t="n">
        <x:f>INDEX('01_Benchmark_Input'!$Z$2:$Z$10,MATCH(B45,'01_Benchmark_Input'!$A$2:$A$10,0))</x:f>
        <x:v>3622100.6</x:v>
      </x:c>
      <x:c r="V45" s="6" t="n">
        <x:f>INDEX('01_Benchmark_Input'!$D$2:$D$10,MATCH(B45,'01_Benchmark_Input'!$A$2:$A$10,0))</x:f>
        <x:v>0.65</x:v>
      </x:c>
      <x:c r="W45" s="6" t="n">
        <x:f>INDEX('01_Benchmark_Input'!$E$2:$E$10,MATCH(B45,'01_Benchmark_Input'!$A$2:$A$10,0))</x:f>
        <x:v>0.25</x:v>
      </x:c>
      <x:c r="X45" s="6" t="n">
        <x:f>INDEX('01_Benchmark_Input'!$F$2:$F$10,MATCH(B45,'01_Benchmark_Input'!$A$2:$A$10,0))</x:f>
        <x:v>0.1</x:v>
      </x:c>
      <x:c r="Y45" s="7" t="n">
        <x:f>N45*R45+O45*S45+P45*T45+Q45*U45</x:f>
        <x:v>3133310.5642999997</x:v>
      </x:c>
      <x:c r="Z45" s="6" t="n">
        <x:f>'02_Inputs'!K45</x:f>
        <x:v>0.4</x:v>
      </x:c>
      <x:c r="AA45" s="7" t="n">
        <x:f>Y45*Z45</x:f>
        <x:v>1253324.22572</x:v>
      </x:c>
      <x:c r="AB45" s="5" t="n">
        <x:f>L45*1000*AA45*86400</x:f>
        <x:v>77792582884317.28</x:v>
      </x:c>
      <x:c r="AC45" s="5" t="n">
        <x:f>AB45*365</x:f>
        <x:v>28394292752775810</x:v>
      </x:c>
    </x:row>
    <x:row r="46">
      <x:c r="A46" s="5" t="str">
        <x:f>'02_Inputs'!A46</x:f>
        <x:v>Bear</x:v>
      </x:c>
      <x:c r="B46" s="5" t="str">
        <x:f>'02_Inputs'!B46</x:f>
        <x:v>Tencent</x:v>
      </x:c>
      <x:c r="C46" s="5" t="n">
        <x:f>'02_Inputs'!C46</x:f>
        <x:v>2030</x:v>
      </x:c>
      <x:c r="D46" s="29" t="n">
        <x:f>'02_Inputs'!D46</x:f>
        <x:v>3</x:v>
      </x:c>
      <x:c r="E46" s="6" t="n">
        <x:f>'02_Inputs'!E46</x:f>
        <x:v>0.656</x:v>
      </x:c>
      <x:c r="F46" s="29" t="n">
        <x:f>D46*E46</x:f>
        <x:v>1.968</x:v>
      </x:c>
      <x:c r="G46" s="5" t="n">
        <x:f>'02_Inputs'!F46</x:f>
        <x:v>1.23</x:v>
      </x:c>
      <x:c r="H46" s="29" t="n">
        <x:f>F46/G46</x:f>
        <x:v>1.6</x:v>
      </x:c>
      <x:c r="I46" s="6" t="n">
        <x:f>'02_Inputs'!G46</x:f>
        <x:v>0.84</x:v>
      </x:c>
      <x:c r="J46" s="29" t="n">
        <x:f>H46*I46</x:f>
        <x:v>1.344</x:v>
      </x:c>
      <x:c r="K46" s="6" t="n">
        <x:f>'02_Inputs'!H46</x:f>
        <x:v>0.7</x:v>
      </x:c>
      <x:c r="L46" s="29" t="n">
        <x:f>J46*K46</x:f>
        <x:v>0.9408</x:v>
      </x:c>
      <x:c r="M46" s="29" t="n">
        <x:f>J46*(1-K46)</x:f>
        <x:v>0.40320000000000006</x:v>
      </x:c>
      <x:c r="N46" s="6" t="n">
        <x:f>'02_GPU_Mix_Input'!D46</x:f>
        <x:v>0.09999999999999999</x:v>
      </x:c>
      <x:c r="O46" s="6" t="n">
        <x:f>'02_GPU_Mix_Input'!E46</x:f>
        <x:v>0.3499999999999999</x:v>
      </x:c>
      <x:c r="P46" s="6" t="n">
        <x:f>'02_GPU_Mix_Input'!F46</x:f>
        <x:v>0.55</x:v>
      </x:c>
      <x:c r="Q46" s="6" t="n">
        <x:f>'02_GPU_Mix_Input'!G46</x:f>
        <x:v>0</x:v>
      </x:c>
      <x:c r="R46" s="7" t="n">
        <x:f>INDEX('01_Benchmark_Input'!$K$2:$K$10,MATCH(B46,'01_Benchmark_Input'!$A$2:$A$10,0))</x:f>
        <x:v>1327311.7000000002</x:v>
      </x:c>
      <x:c r="S46" s="7" t="n">
        <x:f>INDEX('01_Benchmark_Input'!$P$2:$P$10,MATCH(B46,'01_Benchmark_Input'!$A$2:$A$10,0))</x:f>
        <x:v>3622100.6</x:v>
      </x:c>
      <x:c r="T46" s="7" t="n">
        <x:f>INDEX('01_Benchmark_Input'!$U$2:$U$10,MATCH(B46,'01_Benchmark_Input'!$A$2:$A$10,0))</x:f>
        <x:v>3622100.6</x:v>
      </x:c>
      <x:c r="U46" s="7" t="n">
        <x:f>INDEX('01_Benchmark_Input'!$Z$2:$Z$10,MATCH(B46,'01_Benchmark_Input'!$A$2:$A$10,0))</x:f>
        <x:v>3622100.6</x:v>
      </x:c>
      <x:c r="V46" s="6" t="n">
        <x:f>INDEX('01_Benchmark_Input'!$D$2:$D$10,MATCH(B46,'01_Benchmark_Input'!$A$2:$A$10,0))</x:f>
        <x:v>0.65</x:v>
      </x:c>
      <x:c r="W46" s="6" t="n">
        <x:f>INDEX('01_Benchmark_Input'!$E$2:$E$10,MATCH(B46,'01_Benchmark_Input'!$A$2:$A$10,0))</x:f>
        <x:v>0.25</x:v>
      </x:c>
      <x:c r="X46" s="6" t="n">
        <x:f>INDEX('01_Benchmark_Input'!$F$2:$F$10,MATCH(B46,'01_Benchmark_Input'!$A$2:$A$10,0))</x:f>
        <x:v>0.1</x:v>
      </x:c>
      <x:c r="Y46" s="7" t="n">
        <x:f>N46*R46+O46*S46+P46*T46+Q46*U46</x:f>
        <x:v>3392621.71</x:v>
      </x:c>
      <x:c r="Z46" s="6" t="n">
        <x:f>'02_Inputs'!K46</x:f>
        <x:v>0.4</x:v>
      </x:c>
      <x:c r="AA46" s="7" t="n">
        <x:f>Y46*Z46</x:f>
        <x:v>1357048.6840000001</x:v>
      </x:c>
      <x:c r="AB46" s="5" t="n">
        <x:f>L46*1000*AA46*86400</x:f>
        <x:v>110307865124782.1</x:v>
      </x:c>
      <x:c r="AC46" s="5" t="n">
        <x:f>AB46*365</x:f>
        <x:v>40262370770545464</x:v>
      </x:c>
    </x:row>
    <x:row r="47">
      <x:c r="A47" s="5" t="str">
        <x:f>'02_Inputs'!A47</x:f>
        <x:v>Base</x:v>
      </x:c>
      <x:c r="B47" s="5" t="str">
        <x:f>'02_Inputs'!B47</x:f>
        <x:v>Microsoft</x:v>
      </x:c>
      <x:c r="C47" s="5" t="n">
        <x:f>'02_Inputs'!C47</x:f>
        <x:v>2026</x:v>
      </x:c>
      <x:c r="D47" s="29" t="n">
        <x:f>'02_Inputs'!D47</x:f>
        <x:v>4</x:v>
      </x:c>
      <x:c r="E47" s="6" t="n">
        <x:f>'02_Inputs'!E47</x:f>
        <x:v>0.45</x:v>
      </x:c>
      <x:c r="F47" s="29" t="n">
        <x:f>D47*E47</x:f>
        <x:v>1.8</x:v>
      </x:c>
      <x:c r="G47" s="5" t="n">
        <x:f>'02_Inputs'!F47</x:f>
        <x:v>1.2</x:v>
      </x:c>
      <x:c r="H47" s="29" t="n">
        <x:f>F47/G47</x:f>
        <x:v>1.5</x:v>
      </x:c>
      <x:c r="I47" s="6" t="n">
        <x:f>'02_Inputs'!G47</x:f>
        <x:v>0.86</x:v>
      </x:c>
      <x:c r="J47" s="29" t="n">
        <x:f>H47*I47</x:f>
        <x:v>1.29</x:v>
      </x:c>
      <x:c r="K47" s="6" t="n">
        <x:f>'02_Inputs'!H47</x:f>
        <x:v>0.55</x:v>
      </x:c>
      <x:c r="L47" s="29" t="n">
        <x:f>J47*K47</x:f>
        <x:v>0.7095000000000001</x:v>
      </x:c>
      <x:c r="M47" s="29" t="n">
        <x:f>J47*(1-K47)</x:f>
        <x:v>0.5804999999999999</x:v>
      </x:c>
      <x:c r="N47" s="6" t="n">
        <x:f>'02_GPU_Mix_Input'!D47</x:f>
        <x:v>0.1732784276591858</x:v>
      </x:c>
      <x:c r="O47" s="6" t="n">
        <x:f>'02_GPU_Mix_Input'!E47</x:f>
        <x:v>0.8267215723408142</x:v>
      </x:c>
      <x:c r="P47" s="6" t="n">
        <x:f>'02_GPU_Mix_Input'!F47</x:f>
        <x:v>0</x:v>
      </x:c>
      <x:c r="Q47" s="6" t="n">
        <x:f>'02_GPU_Mix_Input'!G47</x:f>
        <x:v>0</x:v>
      </x:c>
      <x:c r="R47" s="7" t="n">
        <x:f>INDEX('01_Benchmark_Input'!$K$2:$K$10,MATCH(B47,'01_Benchmark_Input'!$A$2:$A$10,0))</x:f>
        <x:v>1131608.75</x:v>
      </x:c>
      <x:c r="S47" s="7" t="n">
        <x:f>INDEX('01_Benchmark_Input'!$P$2:$P$10,MATCH(B47,'01_Benchmark_Input'!$A$2:$A$10,0))</x:f>
        <x:v>2893083.8000000003</x:v>
      </x:c>
      <x:c r="T47" s="7" t="n">
        <x:f>INDEX('01_Benchmark_Input'!$U$2:$U$10,MATCH(B47,'01_Benchmark_Input'!$A$2:$A$10,0))</x:f>
        <x:v>2893083.8000000003</x:v>
      </x:c>
      <x:c r="U47" s="7" t="n">
        <x:f>INDEX('01_Benchmark_Input'!$Z$2:$Z$10,MATCH(B47,'01_Benchmark_Input'!$A$2:$A$10,0))</x:f>
        <x:v>2893083.8000000003</x:v>
      </x:c>
      <x:c r="V47" s="6" t="n">
        <x:f>INDEX('01_Benchmark_Input'!$D$2:$D$10,MATCH(B47,'01_Benchmark_Input'!$A$2:$A$10,0))</x:f>
        <x:v>0.45</x:v>
      </x:c>
      <x:c r="W47" s="6" t="n">
        <x:f>INDEX('01_Benchmark_Input'!$E$2:$E$10,MATCH(B47,'01_Benchmark_Input'!$A$2:$A$10,0))</x:f>
        <x:v>0.3</x:v>
      </x:c>
      <x:c r="X47" s="6" t="n">
        <x:f>INDEX('01_Benchmark_Input'!$F$2:$F$10,MATCH(B47,'01_Benchmark_Input'!$A$2:$A$10,0))</x:f>
        <x:v>0.25</x:v>
      </x:c>
      <x:c r="Y47" s="7" t="n">
        <x:f>N47*R47+O47*S47+P47*T47+Q47*U47</x:f>
        <x:v>2587858.1729751145</x:v>
      </x:c>
      <x:c r="Z47" s="6" t="n">
        <x:f>'02_Inputs'!K47</x:f>
        <x:v>0.6</x:v>
      </x:c>
      <x:c r="AA47" s="7" t="n">
        <x:f>Y47*Z47</x:f>
        <x:v>1552714.9037850688</x:v>
      </x:c>
      <x:c r="AB47" s="5" t="n">
        <x:f>L47*1000*AA47*86400</x:f>
        <x:v>95182665773947.77</x:v>
      </x:c>
      <x:c r="AC47" s="5" t="n">
        <x:f>AB47*365</x:f>
        <x:v>34741673007490936</x:v>
      </x:c>
    </x:row>
    <x:row r="48">
      <x:c r="A48" s="5" t="str">
        <x:f>'02_Inputs'!A48</x:f>
        <x:v>Base</x:v>
      </x:c>
      <x:c r="B48" s="5" t="str">
        <x:f>'02_Inputs'!B48</x:f>
        <x:v>Microsoft</x:v>
      </x:c>
      <x:c r="C48" s="5" t="n">
        <x:f>'02_Inputs'!C48</x:f>
        <x:v>2027</x:v>
      </x:c>
      <x:c r="D48" s="29" t="n">
        <x:f>'02_Inputs'!D48</x:f>
        <x:v>5.25</x:v>
      </x:c>
      <x:c r="E48" s="6" t="n">
        <x:f>'02_Inputs'!E48</x:f>
        <x:v>0.55238095</x:v>
      </x:c>
      <x:c r="F48" s="29" t="n">
        <x:f>D48*E48</x:f>
        <x:v>2.8999999874999998</x:v>
      </x:c>
      <x:c r="G48" s="5" t="n">
        <x:f>'02_Inputs'!F48</x:f>
        <x:v>1.2</x:v>
      </x:c>
      <x:c r="H48" s="29" t="n">
        <x:f>F48/G48</x:f>
        <x:v>2.41666665625</x:v>
      </x:c>
      <x:c r="I48" s="6" t="n">
        <x:f>'02_Inputs'!G48</x:f>
        <x:v>0.86</x:v>
      </x:c>
      <x:c r="J48" s="29" t="n">
        <x:f>H48*I48</x:f>
        <x:v>2.078333324375</x:v>
      </x:c>
      <x:c r="K48" s="6" t="n">
        <x:f>'02_Inputs'!H48</x:f>
        <x:v>0.6</x:v>
      </x:c>
      <x:c r="L48" s="29" t="n">
        <x:f>J48*K48</x:f>
        <x:v>1.2469999946249999</x:v>
      </x:c>
      <x:c r="M48" s="29" t="n">
        <x:f>J48*(1-K48)</x:f>
        <x:v>0.8313333297500001</x:v>
      </x:c>
      <x:c r="N48" s="6" t="n">
        <x:f>'02_GPU_Mix_Input'!D48</x:f>
        <x:v>0.12497854642503453</x:v>
      </x:c>
      <x:c r="O48" s="6" t="n">
        <x:f>'02_GPU_Mix_Input'!E48</x:f>
        <x:v>0.8750214535749654</x:v>
      </x:c>
      <x:c r="P48" s="6" t="n">
        <x:f>'02_GPU_Mix_Input'!F48</x:f>
        <x:v>0</x:v>
      </x:c>
      <x:c r="Q48" s="6" t="n">
        <x:f>'02_GPU_Mix_Input'!G48</x:f>
        <x:v>0</x:v>
      </x:c>
      <x:c r="R48" s="7" t="n">
        <x:f>INDEX('01_Benchmark_Input'!$K$2:$K$10,MATCH(B48,'01_Benchmark_Input'!$A$2:$A$10,0))</x:f>
        <x:v>1131608.75</x:v>
      </x:c>
      <x:c r="S48" s="7" t="n">
        <x:f>INDEX('01_Benchmark_Input'!$P$2:$P$10,MATCH(B48,'01_Benchmark_Input'!$A$2:$A$10,0))</x:f>
        <x:v>2893083.8000000003</x:v>
      </x:c>
      <x:c r="T48" s="7" t="n">
        <x:f>INDEX('01_Benchmark_Input'!$U$2:$U$10,MATCH(B48,'01_Benchmark_Input'!$A$2:$A$10,0))</x:f>
        <x:v>2893083.8000000003</x:v>
      </x:c>
      <x:c r="U48" s="7" t="n">
        <x:f>INDEX('01_Benchmark_Input'!$Z$2:$Z$10,MATCH(B48,'01_Benchmark_Input'!$A$2:$A$10,0))</x:f>
        <x:v>2893083.8000000003</x:v>
      </x:c>
      <x:c r="V48" s="6" t="n">
        <x:f>INDEX('01_Benchmark_Input'!$D$2:$D$10,MATCH(B48,'01_Benchmark_Input'!$A$2:$A$10,0))</x:f>
        <x:v>0.45</x:v>
      </x:c>
      <x:c r="W48" s="6" t="n">
        <x:f>INDEX('01_Benchmark_Input'!$E$2:$E$10,MATCH(B48,'01_Benchmark_Input'!$A$2:$A$10,0))</x:f>
        <x:v>0.3</x:v>
      </x:c>
      <x:c r="X48" s="6" t="n">
        <x:f>INDEX('01_Benchmark_Input'!$F$2:$F$10,MATCH(B48,'01_Benchmark_Input'!$A$2:$A$10,0))</x:f>
        <x:v>0.25</x:v>
      </x:c>
      <x:c r="Y48" s="7" t="n">
        <x:f>N48*R48+O48*S48+P48*T48+Q48*U48</x:f>
        <x:v>2672937.208687035</x:v>
      </x:c>
      <x:c r="Z48" s="6" t="n">
        <x:f>'02_Inputs'!K48</x:f>
        <x:v>0.6</x:v>
      </x:c>
      <x:c r="AA48" s="7" t="n">
        <x:f>Y48*Z48</x:f>
        <x:v>1603762.325212221</x:v>
      </x:c>
      <x:c r="AB48" s="5" t="n">
        <x:f>L48*1000*AA48*86400</x:f>
        <x:v>172790635183437.62</x:v>
      </x:c>
      <x:c r="AC48" s="5" t="n">
        <x:f>AB48*365</x:f>
        <x:v>63068581841954740</x:v>
      </x:c>
    </x:row>
    <x:row r="49">
      <x:c r="A49" s="5" t="str">
        <x:f>'02_Inputs'!A49</x:f>
        <x:v>Base</x:v>
      </x:c>
      <x:c r="B49" s="5" t="str">
        <x:f>'02_Inputs'!B49</x:f>
        <x:v>Microsoft</x:v>
      </x:c>
      <x:c r="C49" s="5" t="n">
        <x:f>'02_Inputs'!C49</x:f>
        <x:v>2028</x:v>
      </x:c>
      <x:c r="D49" s="29" t="n">
        <x:f>'02_Inputs'!D49</x:f>
        <x:v>6.5</x:v>
      </x:c>
      <x:c r="E49" s="6" t="n">
        <x:f>'02_Inputs'!E49</x:f>
        <x:v>0.61538462</x:v>
      </x:c>
      <x:c r="F49" s="29" t="n">
        <x:f>D49*E49</x:f>
        <x:v>4.000000030000001</x:v>
      </x:c>
      <x:c r="G49" s="5" t="n">
        <x:f>'02_Inputs'!F49</x:f>
        <x:v>1.2</x:v>
      </x:c>
      <x:c r="H49" s="29" t="n">
        <x:f>F49/G49</x:f>
        <x:v>3.333333358333334</x:v>
      </x:c>
      <x:c r="I49" s="6" t="n">
        <x:f>'02_Inputs'!G49</x:f>
        <x:v>0.86</x:v>
      </x:c>
      <x:c r="J49" s="29" t="n">
        <x:f>H49*I49</x:f>
        <x:v>2.8666666881666676</x:v>
      </x:c>
      <x:c r="K49" s="6" t="n">
        <x:f>'02_Inputs'!H49</x:f>
        <x:v>0.65</x:v>
      </x:c>
      <x:c r="L49" s="29" t="n">
        <x:f>J49*K49</x:f>
        <x:v>1.863333347308334</x:v>
      </x:c>
      <x:c r="M49" s="29" t="n">
        <x:f>J49*(1-K49)</x:f>
        <x:v>1.0033333408583336</x:v>
      </x:c>
      <x:c r="N49" s="6" t="n">
        <x:f>'02_GPU_Mix_Input'!D49</x:f>
        <x:v>0.05225841956064172</x:v>
      </x:c>
      <x:c r="O49" s="6" t="n">
        <x:f>'02_GPU_Mix_Input'!E49</x:f>
        <x:v>0.9477415804393583</x:v>
      </x:c>
      <x:c r="P49" s="6" t="n">
        <x:f>'02_GPU_Mix_Input'!F49</x:f>
        <x:v>0</x:v>
      </x:c>
      <x:c r="Q49" s="6" t="n">
        <x:f>'02_GPU_Mix_Input'!G49</x:f>
        <x:v>0</x:v>
      </x:c>
      <x:c r="R49" s="7" t="n">
        <x:f>INDEX('01_Benchmark_Input'!$K$2:$K$10,MATCH(B49,'01_Benchmark_Input'!$A$2:$A$10,0))</x:f>
        <x:v>1131608.75</x:v>
      </x:c>
      <x:c r="S49" s="7" t="n">
        <x:f>INDEX('01_Benchmark_Input'!$P$2:$P$10,MATCH(B49,'01_Benchmark_Input'!$A$2:$A$10,0))</x:f>
        <x:v>2893083.8000000003</x:v>
      </x:c>
      <x:c r="T49" s="7" t="n">
        <x:f>INDEX('01_Benchmark_Input'!$U$2:$U$10,MATCH(B49,'01_Benchmark_Input'!$A$2:$A$10,0))</x:f>
        <x:v>2893083.8000000003</x:v>
      </x:c>
      <x:c r="U49" s="7" t="n">
        <x:f>INDEX('01_Benchmark_Input'!$Z$2:$Z$10,MATCH(B49,'01_Benchmark_Input'!$A$2:$A$10,0))</x:f>
        <x:v>2893083.8000000003</x:v>
      </x:c>
      <x:c r="V49" s="6" t="n">
        <x:f>INDEX('01_Benchmark_Input'!$D$2:$D$10,MATCH(B49,'01_Benchmark_Input'!$A$2:$A$10,0))</x:f>
        <x:v>0.45</x:v>
      </x:c>
      <x:c r="W49" s="6" t="n">
        <x:f>INDEX('01_Benchmark_Input'!$E$2:$E$10,MATCH(B49,'01_Benchmark_Input'!$A$2:$A$10,0))</x:f>
        <x:v>0.3</x:v>
      </x:c>
      <x:c r="X49" s="6" t="n">
        <x:f>INDEX('01_Benchmark_Input'!$F$2:$F$10,MATCH(B49,'01_Benchmark_Input'!$A$2:$A$10,0))</x:f>
        <x:v>0.25</x:v>
      </x:c>
      <x:c r="Y49" s="7" t="n">
        <x:f>N49*R49+O49*S49+P49*T49+Q49*U49</x:f>
        <x:v>2801031.897791498</x:v>
      </x:c>
      <x:c r="Z49" s="6" t="n">
        <x:f>'02_Inputs'!K49</x:f>
        <x:v>0.6</x:v>
      </x:c>
      <x:c r="AA49" s="7" t="n">
        <x:f>Y49*Z49</x:f>
        <x:v>1680619.1386748988</x:v>
      </x:c>
      <x:c r="AB49" s="5" t="n">
        <x:f>L49*1000*AA49*86400</x:f>
        <x:v>270566238402796.2</x:v>
      </x:c>
      <x:c r="AC49" s="5" t="n">
        <x:f>AB49*365</x:f>
        <x:v>98756677017020600</x:v>
      </x:c>
    </x:row>
    <x:row r="50">
      <x:c r="A50" s="5" t="str">
        <x:f>'02_Inputs'!A50</x:f>
        <x:v>Base</x:v>
      </x:c>
      <x:c r="B50" s="5" t="str">
        <x:f>'02_Inputs'!B50</x:f>
        <x:v>Microsoft</x:v>
      </x:c>
      <x:c r="C50" s="5" t="n">
        <x:f>'02_Inputs'!C50</x:f>
        <x:v>2029</x:v>
      </x:c>
      <x:c r="D50" s="29" t="n">
        <x:f>'02_Inputs'!D50</x:f>
        <x:v>7.75</x:v>
      </x:c>
      <x:c r="E50" s="6" t="n">
        <x:f>'02_Inputs'!E50</x:f>
        <x:v>0.65806452</x:v>
      </x:c>
      <x:c r="F50" s="29" t="n">
        <x:f>D50*E50</x:f>
        <x:v>5.10000003</x:v>
      </x:c>
      <x:c r="G50" s="5" t="n">
        <x:f>'02_Inputs'!F50</x:f>
        <x:v>1.2</x:v>
      </x:c>
      <x:c r="H50" s="29" t="n">
        <x:f>F50/G50</x:f>
        <x:v>4.250000025</x:v>
      </x:c>
      <x:c r="I50" s="6" t="n">
        <x:f>'02_Inputs'!G50</x:f>
        <x:v>0.86</x:v>
      </x:c>
      <x:c r="J50" s="29" t="n">
        <x:f>H50*I50</x:f>
        <x:v>3.6550000215000003</x:v>
      </x:c>
      <x:c r="K50" s="6" t="n">
        <x:f>'02_Inputs'!H50</x:f>
        <x:v>0.7</x:v>
      </x:c>
      <x:c r="L50" s="29" t="n">
        <x:f>J50*K50</x:f>
        <x:v>2.55850001505</x:v>
      </x:c>
      <x:c r="M50" s="29" t="n">
        <x:f>J50*(1-K50)</x:f>
        <x:v>1.0965000064500003</x:v>
      </x:c>
      <x:c r="N50" s="6" t="n">
        <x:f>'02_GPU_Mix_Input'!D50</x:f>
        <x:v>0.05225841956064172</x:v>
      </x:c>
      <x:c r="O50" s="6" t="n">
        <x:f>'02_GPU_Mix_Input'!E50</x:f>
        <x:v>0.9477415804393583</x:v>
      </x:c>
      <x:c r="P50" s="6" t="n">
        <x:f>'02_GPU_Mix_Input'!F50</x:f>
        <x:v>0</x:v>
      </x:c>
      <x:c r="Q50" s="6" t="n">
        <x:f>'02_GPU_Mix_Input'!G50</x:f>
        <x:v>0</x:v>
      </x:c>
      <x:c r="R50" s="7" t="n">
        <x:f>INDEX('01_Benchmark_Input'!$K$2:$K$10,MATCH(B50,'01_Benchmark_Input'!$A$2:$A$10,0))</x:f>
        <x:v>1131608.75</x:v>
      </x:c>
      <x:c r="S50" s="7" t="n">
        <x:f>INDEX('01_Benchmark_Input'!$P$2:$P$10,MATCH(B50,'01_Benchmark_Input'!$A$2:$A$10,0))</x:f>
        <x:v>2893083.8000000003</x:v>
      </x:c>
      <x:c r="T50" s="7" t="n">
        <x:f>INDEX('01_Benchmark_Input'!$U$2:$U$10,MATCH(B50,'01_Benchmark_Input'!$A$2:$A$10,0))</x:f>
        <x:v>2893083.8000000003</x:v>
      </x:c>
      <x:c r="U50" s="7" t="n">
        <x:f>INDEX('01_Benchmark_Input'!$Z$2:$Z$10,MATCH(B50,'01_Benchmark_Input'!$A$2:$A$10,0))</x:f>
        <x:v>2893083.8000000003</x:v>
      </x:c>
      <x:c r="V50" s="6" t="n">
        <x:f>INDEX('01_Benchmark_Input'!$D$2:$D$10,MATCH(B50,'01_Benchmark_Input'!$A$2:$A$10,0))</x:f>
        <x:v>0.45</x:v>
      </x:c>
      <x:c r="W50" s="6" t="n">
        <x:f>INDEX('01_Benchmark_Input'!$E$2:$E$10,MATCH(B50,'01_Benchmark_Input'!$A$2:$A$10,0))</x:f>
        <x:v>0.3</x:v>
      </x:c>
      <x:c r="X50" s="6" t="n">
        <x:f>INDEX('01_Benchmark_Input'!$F$2:$F$10,MATCH(B50,'01_Benchmark_Input'!$A$2:$A$10,0))</x:f>
        <x:v>0.25</x:v>
      </x:c>
      <x:c r="Y50" s="7" t="n">
        <x:f>N50*R50+O50*S50+P50*T50+Q50*U50</x:f>
        <x:v>2801031.897791498</x:v>
      </x:c>
      <x:c r="Z50" s="6" t="n">
        <x:f>'02_Inputs'!K50</x:f>
        <x:v>0.6</x:v>
      </x:c>
      <x:c r="AA50" s="7" t="n">
        <x:f>Y50*Z50</x:f>
        <x:v>1680619.1386748988</x:v>
      </x:c>
      <x:c r="AB50" s="5" t="n">
        <x:f>L50*1000*AA50*86400</x:f>
        <x:v>371508257513639.2</x:v>
      </x:c>
      <x:c r="AC50" s="5" t="n">
        <x:f>AB50*365</x:f>
        <x:v>135600513992478300</x:v>
      </x:c>
    </x:row>
    <x:row r="51">
      <x:c r="A51" s="5" t="str">
        <x:f>'02_Inputs'!A51</x:f>
        <x:v>Base</x:v>
      </x:c>
      <x:c r="B51" s="5" t="str">
        <x:f>'02_Inputs'!B51</x:f>
        <x:v>Microsoft</x:v>
      </x:c>
      <x:c r="C51" s="5" t="n">
        <x:f>'02_Inputs'!C51</x:f>
        <x:v>2030</x:v>
      </x:c>
      <x:c r="D51" s="29" t="n">
        <x:f>'02_Inputs'!D51</x:f>
        <x:v>9</x:v>
      </x:c>
      <x:c r="E51" s="6" t="n">
        <x:f>'02_Inputs'!E51</x:f>
        <x:v>0.68888889</x:v>
      </x:c>
      <x:c r="F51" s="29" t="n">
        <x:f>D51*E51</x:f>
        <x:v>6.20000001</x:v>
      </x:c>
      <x:c r="G51" s="5" t="n">
        <x:f>'02_Inputs'!F51</x:f>
        <x:v>1.2</x:v>
      </x:c>
      <x:c r="H51" s="29" t="n">
        <x:f>F51/G51</x:f>
        <x:v>5.166666675</x:v>
      </x:c>
      <x:c r="I51" s="6" t="n">
        <x:f>'02_Inputs'!G51</x:f>
        <x:v>0.86</x:v>
      </x:c>
      <x:c r="J51" s="29" t="n">
        <x:f>H51*I51</x:f>
        <x:v>4.4433333405</x:v>
      </x:c>
      <x:c r="K51" s="6" t="n">
        <x:f>'02_Inputs'!H51</x:f>
        <x:v>0.75</x:v>
      </x:c>
      <x:c r="L51" s="29" t="n">
        <x:f>J51*K51</x:f>
        <x:v>3.3325000053749996</x:v>
      </x:c>
      <x:c r="M51" s="29" t="n">
        <x:f>J51*(1-K51)</x:f>
        <x:v>1.110833335125</x:v>
      </x:c>
      <x:c r="N51" s="6" t="n">
        <x:f>'02_GPU_Mix_Input'!D51</x:f>
        <x:v>0.05225841956064173</x:v>
      </x:c>
      <x:c r="O51" s="6" t="n">
        <x:f>'02_GPU_Mix_Input'!E51</x:f>
        <x:v>0.9477415804393583</x:v>
      </x:c>
      <x:c r="P51" s="6" t="n">
        <x:f>'02_GPU_Mix_Input'!F51</x:f>
        <x:v>0</x:v>
      </x:c>
      <x:c r="Q51" s="6" t="n">
        <x:f>'02_GPU_Mix_Input'!G51</x:f>
        <x:v>0</x:v>
      </x:c>
      <x:c r="R51" s="7" t="n">
        <x:f>INDEX('01_Benchmark_Input'!$K$2:$K$10,MATCH(B51,'01_Benchmark_Input'!$A$2:$A$10,0))</x:f>
        <x:v>1131608.75</x:v>
      </x:c>
      <x:c r="S51" s="7" t="n">
        <x:f>INDEX('01_Benchmark_Input'!$P$2:$P$10,MATCH(B51,'01_Benchmark_Input'!$A$2:$A$10,0))</x:f>
        <x:v>2893083.8000000003</x:v>
      </x:c>
      <x:c r="T51" s="7" t="n">
        <x:f>INDEX('01_Benchmark_Input'!$U$2:$U$10,MATCH(B51,'01_Benchmark_Input'!$A$2:$A$10,0))</x:f>
        <x:v>2893083.8000000003</x:v>
      </x:c>
      <x:c r="U51" s="7" t="n">
        <x:f>INDEX('01_Benchmark_Input'!$Z$2:$Z$10,MATCH(B51,'01_Benchmark_Input'!$A$2:$A$10,0))</x:f>
        <x:v>2893083.8000000003</x:v>
      </x:c>
      <x:c r="V51" s="6" t="n">
        <x:f>INDEX('01_Benchmark_Input'!$D$2:$D$10,MATCH(B51,'01_Benchmark_Input'!$A$2:$A$10,0))</x:f>
        <x:v>0.45</x:v>
      </x:c>
      <x:c r="W51" s="6" t="n">
        <x:f>INDEX('01_Benchmark_Input'!$E$2:$E$10,MATCH(B51,'01_Benchmark_Input'!$A$2:$A$10,0))</x:f>
        <x:v>0.3</x:v>
      </x:c>
      <x:c r="X51" s="6" t="n">
        <x:f>INDEX('01_Benchmark_Input'!$F$2:$F$10,MATCH(B51,'01_Benchmark_Input'!$A$2:$A$10,0))</x:f>
        <x:v>0.25</x:v>
      </x:c>
      <x:c r="Y51" s="7" t="n">
        <x:f>N51*R51+O51*S51+P51*T51+Q51*U51</x:f>
        <x:v>2801031.897791498</x:v>
      </x:c>
      <x:c r="Z51" s="6" t="n">
        <x:f>'02_Inputs'!K51</x:f>
        <x:v>0.6</x:v>
      </x:c>
      <x:c r="AA51" s="7" t="n">
        <x:f>Y51*Z51</x:f>
        <x:v>1680619.1386748988</x:v>
      </x:c>
      <x:c r="AB51" s="5" t="n">
        <x:f>L51*1000*AA51*86400</x:f>
        <x:v>483897308140865.7</x:v>
      </x:c>
      <x:c r="AC51" s="5" t="n">
        <x:f>AB51*365</x:f>
        <x:v>176622517471415970</x:v>
      </x:c>
    </x:row>
    <x:row r="52">
      <x:c r="A52" s="5" t="str">
        <x:f>'02_Inputs'!A52</x:f>
        <x:v>Base</x:v>
      </x:c>
      <x:c r="B52" s="5" t="str">
        <x:f>'02_Inputs'!B52</x:f>
        <x:v>Google</x:v>
      </x:c>
      <x:c r="C52" s="5" t="n">
        <x:f>'02_Inputs'!C52</x:f>
        <x:v>2026</x:v>
      </x:c>
      <x:c r="D52" s="29" t="n">
        <x:f>'02_Inputs'!D52</x:f>
        <x:v>4.5</x:v>
      </x:c>
      <x:c r="E52" s="6" t="n">
        <x:f>'02_Inputs'!E52</x:f>
        <x:v>0.48888889</x:v>
      </x:c>
      <x:c r="F52" s="29" t="n">
        <x:f>D52*E52</x:f>
        <x:v>2.200000005</x:v>
      </x:c>
      <x:c r="G52" s="5" t="n">
        <x:f>'02_Inputs'!F52</x:f>
        <x:v>1.18</x:v>
      </x:c>
      <x:c r="H52" s="29" t="n">
        <x:f>F52/G52</x:f>
        <x:v>1.8644067838983054</x:v>
      </x:c>
      <x:c r="I52" s="6" t="n">
        <x:f>'02_Inputs'!G52</x:f>
        <x:v>0.88</x:v>
      </x:c>
      <x:c r="J52" s="29" t="n">
        <x:f>H52*I52</x:f>
        <x:v>1.6406779698305087</x:v>
      </x:c>
      <x:c r="K52" s="6" t="n">
        <x:f>'02_Inputs'!H52</x:f>
        <x:v>0.55</x:v>
      </x:c>
      <x:c r="L52" s="29" t="n">
        <x:f>J52*K52</x:f>
        <x:v>0.9023728834067799</x:v>
      </x:c>
      <x:c r="M52" s="29" t="n">
        <x:f>J52*(1-K52)</x:f>
        <x:v>0.7383050864237288</x:v>
      </x:c>
      <x:c r="N52" s="6" t="n">
        <x:f>'02_GPU_Mix_Input'!D52</x:f>
        <x:v>0</x:v>
      </x:c>
      <x:c r="O52" s="6" t="n">
        <x:f>'02_GPU_Mix_Input'!E52</x:f>
        <x:v>0.05722254</x:v>
      </x:c>
      <x:c r="P52" s="6" t="n">
        <x:f>'02_GPU_Mix_Input'!F52</x:f>
        <x:v>0</x:v>
      </x:c>
      <x:c r="Q52" s="6" t="n">
        <x:f>'02_GPU_Mix_Input'!G52</x:f>
        <x:v>0.94277746</x:v>
      </x:c>
      <x:c r="R52" s="7" t="n">
        <x:f>INDEX('01_Benchmark_Input'!$K$2:$K$10,MATCH(B52,'01_Benchmark_Input'!$A$2:$A$10,0))</x:f>
        <x:v>1195858.4</x:v>
      </x:c>
      <x:c r="S52" s="7" t="n">
        <x:f>INDEX('01_Benchmark_Input'!$P$2:$P$10,MATCH(B52,'01_Benchmark_Input'!$A$2:$A$10,0))</x:f>
        <x:v>167768.4</x:v>
      </x:c>
      <x:c r="T52" s="7" t="n">
        <x:f>INDEX('01_Benchmark_Input'!$U$2:$U$10,MATCH(B52,'01_Benchmark_Input'!$A$2:$A$10,0))</x:f>
        <x:v>220088.2</x:v>
      </x:c>
      <x:c r="U52" s="7" t="n">
        <x:f>INDEX('01_Benchmark_Input'!$Z$2:$Z$10,MATCH(B52,'01_Benchmark_Input'!$A$2:$A$10,0))</x:f>
        <x:v>167768.4</x:v>
      </x:c>
      <x:c r="V52" s="6" t="n">
        <x:f>INDEX('01_Benchmark_Input'!$D$2:$D$10,MATCH(B52,'01_Benchmark_Input'!$A$2:$A$10,0))</x:f>
        <x:v>0.4</x:v>
      </x:c>
      <x:c r="W52" s="6" t="n">
        <x:f>INDEX('01_Benchmark_Input'!$E$2:$E$10,MATCH(B52,'01_Benchmark_Input'!$A$2:$A$10,0))</x:f>
        <x:v>0.4</x:v>
      </x:c>
      <x:c r="X52" s="6" t="n">
        <x:f>INDEX('01_Benchmark_Input'!$F$2:$F$10,MATCH(B52,'01_Benchmark_Input'!$A$2:$A$10,0))</x:f>
        <x:v>0.2</x:v>
      </x:c>
      <x:c r="Y52" s="7" t="n">
        <x:f>N52*R52+O52*S52+P52*T52+Q52*U52</x:f>
        <x:v>167768.4</x:v>
      </x:c>
      <x:c r="Z52" s="6" t="n">
        <x:f>'02_Inputs'!K52</x:f>
        <x:v>0.6</x:v>
      </x:c>
      <x:c r="AA52" s="7" t="n">
        <x:f>Y52*Z52</x:f>
        <x:v>100661.04</x:v>
      </x:c>
      <x:c r="AB52" s="5" t="n">
        <x:f>L52*1000*AA52*86400</x:f>
        <x:v>7848039707555.777</x:v>
      </x:c>
      <x:c r="AC52" s="5" t="n">
        <x:f>AB52*365</x:f>
        <x:v>2864534493257858.5</x:v>
      </x:c>
    </x:row>
    <x:row r="53">
      <x:c r="A53" s="5" t="str">
        <x:f>'02_Inputs'!A53</x:f>
        <x:v>Base</x:v>
      </x:c>
      <x:c r="B53" s="5" t="str">
        <x:f>'02_Inputs'!B53</x:f>
        <x:v>Google</x:v>
      </x:c>
      <x:c r="C53" s="5" t="n">
        <x:f>'02_Inputs'!C53</x:f>
        <x:v>2027</x:v>
      </x:c>
      <x:c r="D53" s="29" t="n">
        <x:f>'02_Inputs'!D53</x:f>
        <x:v>5.375</x:v>
      </x:c>
      <x:c r="E53" s="6" t="n">
        <x:f>'02_Inputs'!E53</x:f>
        <x:v>0.62325581</x:v>
      </x:c>
      <x:c r="F53" s="29" t="n">
        <x:f>D53*E53</x:f>
        <x:v>3.3499999787499997</x:v>
      </x:c>
      <x:c r="G53" s="5" t="n">
        <x:f>'02_Inputs'!F53</x:f>
        <x:v>1.18</x:v>
      </x:c>
      <x:c r="H53" s="29" t="n">
        <x:f>F53/G53</x:f>
        <x:v>2.838983032838983</x:v>
      </x:c>
      <x:c r="I53" s="6" t="n">
        <x:f>'02_Inputs'!G53</x:f>
        <x:v>0.88</x:v>
      </x:c>
      <x:c r="J53" s="29" t="n">
        <x:f>H53*I53</x:f>
        <x:v>2.498305068898305</x:v>
      </x:c>
      <x:c r="K53" s="6" t="n">
        <x:f>'02_Inputs'!H53</x:f>
        <x:v>0.593</x:v>
      </x:c>
      <x:c r="L53" s="29" t="n">
        <x:f>J53*K53</x:f>
        <x:v>1.4814949058566949</x:v>
      </x:c>
      <x:c r="M53" s="29" t="n">
        <x:f>J53*(1-K53)</x:f>
        <x:v>1.0168101630416102</x:v>
      </x:c>
      <x:c r="N53" s="6" t="n">
        <x:f>'02_GPU_Mix_Input'!D53</x:f>
        <x:v>0</x:v>
      </x:c>
      <x:c r="O53" s="6" t="n">
        <x:f>'02_GPU_Mix_Input'!E53</x:f>
        <x:v>0.08881065999999999</x:v>
      </x:c>
      <x:c r="P53" s="6" t="n">
        <x:f>'02_GPU_Mix_Input'!F53</x:f>
        <x:v>0</x:v>
      </x:c>
      <x:c r="Q53" s="6" t="n">
        <x:f>'02_GPU_Mix_Input'!G53</x:f>
        <x:v>0.9111893400000001</x:v>
      </x:c>
      <x:c r="R53" s="7" t="n">
        <x:f>INDEX('01_Benchmark_Input'!$K$2:$K$10,MATCH(B53,'01_Benchmark_Input'!$A$2:$A$10,0))</x:f>
        <x:v>1195858.4</x:v>
      </x:c>
      <x:c r="S53" s="7" t="n">
        <x:f>INDEX('01_Benchmark_Input'!$P$2:$P$10,MATCH(B53,'01_Benchmark_Input'!$A$2:$A$10,0))</x:f>
        <x:v>167768.4</x:v>
      </x:c>
      <x:c r="T53" s="7" t="n">
        <x:f>INDEX('01_Benchmark_Input'!$U$2:$U$10,MATCH(B53,'01_Benchmark_Input'!$A$2:$A$10,0))</x:f>
        <x:v>220088.2</x:v>
      </x:c>
      <x:c r="U53" s="7" t="n">
        <x:f>INDEX('01_Benchmark_Input'!$Z$2:$Z$10,MATCH(B53,'01_Benchmark_Input'!$A$2:$A$10,0))</x:f>
        <x:v>167768.4</x:v>
      </x:c>
      <x:c r="V53" s="6" t="n">
        <x:f>INDEX('01_Benchmark_Input'!$D$2:$D$10,MATCH(B53,'01_Benchmark_Input'!$A$2:$A$10,0))</x:f>
        <x:v>0.4</x:v>
      </x:c>
      <x:c r="W53" s="6" t="n">
        <x:f>INDEX('01_Benchmark_Input'!$E$2:$E$10,MATCH(B53,'01_Benchmark_Input'!$A$2:$A$10,0))</x:f>
        <x:v>0.4</x:v>
      </x:c>
      <x:c r="X53" s="6" t="n">
        <x:f>INDEX('01_Benchmark_Input'!$F$2:$F$10,MATCH(B53,'01_Benchmark_Input'!$A$2:$A$10,0))</x:f>
        <x:v>0.2</x:v>
      </x:c>
      <x:c r="Y53" s="7" t="n">
        <x:f>N53*R53+O53*S53+P53*T53+Q53*U53</x:f>
        <x:v>167768.4</x:v>
      </x:c>
      <x:c r="Z53" s="6" t="n">
        <x:f>'02_Inputs'!K53</x:f>
        <x:v>0.6</x:v>
      </x:c>
      <x:c r="AA53" s="7" t="n">
        <x:f>Y53*Z53</x:f>
        <x:v>100661.04</x:v>
      </x:c>
      <x:c r="AB53" s="5" t="n">
        <x:f>L53*1000*AA53*86400</x:f>
        <x:v>12884729873319.678</x:v>
      </x:c>
      <x:c r="AC53" s="5" t="n">
        <x:f>AB53*365</x:f>
        <x:v>4702926403761682</x:v>
      </x:c>
    </x:row>
    <x:row r="54">
      <x:c r="A54" s="5" t="str">
        <x:f>'02_Inputs'!A54</x:f>
        <x:v>Base</x:v>
      </x:c>
      <x:c r="B54" s="5" t="str">
        <x:f>'02_Inputs'!B54</x:f>
        <x:v>Google</x:v>
      </x:c>
      <x:c r="C54" s="5" t="n">
        <x:f>'02_Inputs'!C54</x:f>
        <x:v>2028</x:v>
      </x:c>
      <x:c r="D54" s="29" t="n">
        <x:f>'02_Inputs'!D54</x:f>
        <x:v>6.25</x:v>
      </x:c>
      <x:c r="E54" s="6" t="n">
        <x:f>'02_Inputs'!E54</x:f>
        <x:v>0.72</x:v>
      </x:c>
      <x:c r="F54" s="29" t="n">
        <x:f>D54*E54</x:f>
        <x:v>4.5</x:v>
      </x:c>
      <x:c r="G54" s="5" t="n">
        <x:f>'02_Inputs'!F54</x:f>
        <x:v>1.18</x:v>
      </x:c>
      <x:c r="H54" s="29" t="n">
        <x:f>F54/G54</x:f>
        <x:v>3.8135593220338984</x:v>
      </x:c>
      <x:c r="I54" s="6" t="n">
        <x:f>'02_Inputs'!G54</x:f>
        <x:v>0.88</x:v>
      </x:c>
      <x:c r="J54" s="29" t="n">
        <x:f>H54*I54</x:f>
        <x:v>3.3559322033898304</x:v>
      </x:c>
      <x:c r="K54" s="6" t="n">
        <x:f>'02_Inputs'!H54</x:f>
        <x:v>0.635</x:v>
      </x:c>
      <x:c r="L54" s="29" t="n">
        <x:f>J54*K54</x:f>
        <x:v>2.1310169491525426</x:v>
      </x:c>
      <x:c r="M54" s="29" t="n">
        <x:f>J54*(1-K54)</x:f>
        <x:v>1.224915254237288</x:v>
      </x:c>
      <x:c r="N54" s="6" t="n">
        <x:f>'02_GPU_Mix_Input'!D54</x:f>
        <x:v>0</x:v>
      </x:c>
      <x:c r="O54" s="6" t="n">
        <x:f>'02_GPU_Mix_Input'!E54</x:f>
        <x:v>0.08881066</x:v>
      </x:c>
      <x:c r="P54" s="6" t="n">
        <x:f>'02_GPU_Mix_Input'!F54</x:f>
        <x:v>0</x:v>
      </x:c>
      <x:c r="Q54" s="6" t="n">
        <x:f>'02_GPU_Mix_Input'!G54</x:f>
        <x:v>0.91118934</x:v>
      </x:c>
      <x:c r="R54" s="7" t="n">
        <x:f>INDEX('01_Benchmark_Input'!$K$2:$K$10,MATCH(B54,'01_Benchmark_Input'!$A$2:$A$10,0))</x:f>
        <x:v>1195858.4</x:v>
      </x:c>
      <x:c r="S54" s="7" t="n">
        <x:f>INDEX('01_Benchmark_Input'!$P$2:$P$10,MATCH(B54,'01_Benchmark_Input'!$A$2:$A$10,0))</x:f>
        <x:v>167768.4</x:v>
      </x:c>
      <x:c r="T54" s="7" t="n">
        <x:f>INDEX('01_Benchmark_Input'!$U$2:$U$10,MATCH(B54,'01_Benchmark_Input'!$A$2:$A$10,0))</x:f>
        <x:v>220088.2</x:v>
      </x:c>
      <x:c r="U54" s="7" t="n">
        <x:f>INDEX('01_Benchmark_Input'!$Z$2:$Z$10,MATCH(B54,'01_Benchmark_Input'!$A$2:$A$10,0))</x:f>
        <x:v>167768.4</x:v>
      </x:c>
      <x:c r="V54" s="6" t="n">
        <x:f>INDEX('01_Benchmark_Input'!$D$2:$D$10,MATCH(B54,'01_Benchmark_Input'!$A$2:$A$10,0))</x:f>
        <x:v>0.4</x:v>
      </x:c>
      <x:c r="W54" s="6" t="n">
        <x:f>INDEX('01_Benchmark_Input'!$E$2:$E$10,MATCH(B54,'01_Benchmark_Input'!$A$2:$A$10,0))</x:f>
        <x:v>0.4</x:v>
      </x:c>
      <x:c r="X54" s="6" t="n">
        <x:f>INDEX('01_Benchmark_Input'!$F$2:$F$10,MATCH(B54,'01_Benchmark_Input'!$A$2:$A$10,0))</x:f>
        <x:v>0.2</x:v>
      </x:c>
      <x:c r="Y54" s="7" t="n">
        <x:f>N54*R54+O54*S54+P54*T54+Q54*U54</x:f>
        <x:v>167768.4</x:v>
      </x:c>
      <x:c r="Z54" s="6" t="n">
        <x:f>'02_Inputs'!K54</x:f>
        <x:v>0.6</x:v>
      </x:c>
      <x:c r="AA54" s="7" t="n">
        <x:f>Y54*Z54</x:f>
        <x:v>100661.04</x:v>
      </x:c>
      <x:c r="AB54" s="5" t="n">
        <x:f>L54*1000*AA54*86400</x:f>
        <x:v>18533697035845.426</x:v>
      </x:c>
      <x:c r="AC54" s="5" t="n">
        <x:f>AB54*365</x:f>
        <x:v>6764799418083580</x:v>
      </x:c>
    </x:row>
    <x:row r="55">
      <x:c r="A55" s="5" t="str">
        <x:f>'02_Inputs'!A55</x:f>
        <x:v>Base</x:v>
      </x:c>
      <x:c r="B55" s="5" t="str">
        <x:f>'02_Inputs'!B55</x:f>
        <x:v>Google</x:v>
      </x:c>
      <x:c r="C55" s="5" t="n">
        <x:f>'02_Inputs'!C55</x:f>
        <x:v>2029</x:v>
      </x:c>
      <x:c r="D55" s="29" t="n">
        <x:f>'02_Inputs'!D55</x:f>
        <x:v>7.125</x:v>
      </x:c>
      <x:c r="E55" s="6" t="n">
        <x:f>'02_Inputs'!E55</x:f>
        <x:v>0.79298246</x:v>
      </x:c>
      <x:c r="F55" s="29" t="n">
        <x:f>D55*E55</x:f>
        <x:v>5.6500000275</x:v>
      </x:c>
      <x:c r="G55" s="5" t="n">
        <x:f>'02_Inputs'!F55</x:f>
        <x:v>1.18</x:v>
      </x:c>
      <x:c r="H55" s="29" t="n">
        <x:f>F55/G55</x:f>
        <x:v>4.788135616525424</x:v>
      </x:c>
      <x:c r="I55" s="6" t="n">
        <x:f>'02_Inputs'!G55</x:f>
        <x:v>0.88</x:v>
      </x:c>
      <x:c r="J55" s="29" t="n">
        <x:f>H55*I55</x:f>
        <x:v>4.213559342542373</x:v>
      </x:c>
      <x:c r="K55" s="6" t="n">
        <x:f>'02_Inputs'!H55</x:f>
        <x:v>0.677</x:v>
      </x:c>
      <x:c r="L55" s="29" t="n">
        <x:f>J55*K55</x:f>
        <x:v>2.852579674901187</x:v>
      </x:c>
      <x:c r="M55" s="29" t="n">
        <x:f>J55*(1-K55)</x:f>
        <x:v>1.3609796676411863</x:v>
      </x:c>
      <x:c r="N55" s="6" t="n">
        <x:f>'02_GPU_Mix_Input'!D55</x:f>
        <x:v>0</x:v>
      </x:c>
      <x:c r="O55" s="6" t="n">
        <x:f>'02_GPU_Mix_Input'!E55</x:f>
        <x:v>0.08881066</x:v>
      </x:c>
      <x:c r="P55" s="6" t="n">
        <x:f>'02_GPU_Mix_Input'!F55</x:f>
        <x:v>0</x:v>
      </x:c>
      <x:c r="Q55" s="6" t="n">
        <x:f>'02_GPU_Mix_Input'!G55</x:f>
        <x:v>0.9111893400000001</x:v>
      </x:c>
      <x:c r="R55" s="7" t="n">
        <x:f>INDEX('01_Benchmark_Input'!$K$2:$K$10,MATCH(B55,'01_Benchmark_Input'!$A$2:$A$10,0))</x:f>
        <x:v>1195858.4</x:v>
      </x:c>
      <x:c r="S55" s="7" t="n">
        <x:f>INDEX('01_Benchmark_Input'!$P$2:$P$10,MATCH(B55,'01_Benchmark_Input'!$A$2:$A$10,0))</x:f>
        <x:v>167768.4</x:v>
      </x:c>
      <x:c r="T55" s="7" t="n">
        <x:f>INDEX('01_Benchmark_Input'!$U$2:$U$10,MATCH(B55,'01_Benchmark_Input'!$A$2:$A$10,0))</x:f>
        <x:v>220088.2</x:v>
      </x:c>
      <x:c r="U55" s="7" t="n">
        <x:f>INDEX('01_Benchmark_Input'!$Z$2:$Z$10,MATCH(B55,'01_Benchmark_Input'!$A$2:$A$10,0))</x:f>
        <x:v>167768.4</x:v>
      </x:c>
      <x:c r="V55" s="6" t="n">
        <x:f>INDEX('01_Benchmark_Input'!$D$2:$D$10,MATCH(B55,'01_Benchmark_Input'!$A$2:$A$10,0))</x:f>
        <x:v>0.4</x:v>
      </x:c>
      <x:c r="W55" s="6" t="n">
        <x:f>INDEX('01_Benchmark_Input'!$E$2:$E$10,MATCH(B55,'01_Benchmark_Input'!$A$2:$A$10,0))</x:f>
        <x:v>0.4</x:v>
      </x:c>
      <x:c r="X55" s="6" t="n">
        <x:f>INDEX('01_Benchmark_Input'!$F$2:$F$10,MATCH(B55,'01_Benchmark_Input'!$A$2:$A$10,0))</x:f>
        <x:v>0.2</x:v>
      </x:c>
      <x:c r="Y55" s="7" t="n">
        <x:f>N55*R55+O55*S55+P55*T55+Q55*U55</x:f>
        <x:v>167768.4</x:v>
      </x:c>
      <x:c r="Z55" s="6" t="n">
        <x:f>'02_Inputs'!K55</x:f>
        <x:v>0.6</x:v>
      </x:c>
      <x:c r="AA55" s="7" t="n">
        <x:f>Y55*Z55</x:f>
        <x:v>100661.04</x:v>
      </x:c>
      <x:c r="AB55" s="5" t="n">
        <x:f>L55*1000*AA55*86400</x:f>
        <x:v>24809210215927.086</x:v>
      </x:c>
      <x:c r="AC55" s="5" t="n">
        <x:f>AB55*365</x:f>
        <x:v>9055361728813386</x:v>
      </x:c>
    </x:row>
    <x:row r="56">
      <x:c r="A56" s="5" t="str">
        <x:f>'02_Inputs'!A56</x:f>
        <x:v>Base</x:v>
      </x:c>
      <x:c r="B56" s="5" t="str">
        <x:f>'02_Inputs'!B56</x:f>
        <x:v>Google</x:v>
      </x:c>
      <x:c r="C56" s="5" t="n">
        <x:f>'02_Inputs'!C56</x:f>
        <x:v>2030</x:v>
      </x:c>
      <x:c r="D56" s="29" t="n">
        <x:f>'02_Inputs'!D56</x:f>
        <x:v>8</x:v>
      </x:c>
      <x:c r="E56" s="6" t="n">
        <x:f>'02_Inputs'!E56</x:f>
        <x:v>0.85</x:v>
      </x:c>
      <x:c r="F56" s="29" t="n">
        <x:f>D56*E56</x:f>
        <x:v>6.8</x:v>
      </x:c>
      <x:c r="G56" s="5" t="n">
        <x:f>'02_Inputs'!F56</x:f>
        <x:v>1.18</x:v>
      </x:c>
      <x:c r="H56" s="29" t="n">
        <x:f>F56/G56</x:f>
        <x:v>5.762711864406779</x:v>
      </x:c>
      <x:c r="I56" s="6" t="n">
        <x:f>'02_Inputs'!G56</x:f>
        <x:v>0.88</x:v>
      </x:c>
      <x:c r="J56" s="29" t="n">
        <x:f>H56*I56</x:f>
        <x:v>5.071186440677966</x:v>
      </x:c>
      <x:c r="K56" s="6" t="n">
        <x:f>'02_Inputs'!H56</x:f>
        <x:v>0.72</x:v>
      </x:c>
      <x:c r="L56" s="29" t="n">
        <x:f>J56*K56</x:f>
        <x:v>3.6512542372881356</x:v>
      </x:c>
      <x:c r="M56" s="29" t="n">
        <x:f>J56*(1-K56)</x:f>
        <x:v>1.4199322033898307</x:v>
      </x:c>
      <x:c r="N56" s="6" t="n">
        <x:f>'02_GPU_Mix_Input'!D56</x:f>
        <x:v>0</x:v>
      </x:c>
      <x:c r="O56" s="6" t="n">
        <x:f>'02_GPU_Mix_Input'!E56</x:f>
        <x:v>0.08881066</x:v>
      </x:c>
      <x:c r="P56" s="6" t="n">
        <x:f>'02_GPU_Mix_Input'!F56</x:f>
        <x:v>0</x:v>
      </x:c>
      <x:c r="Q56" s="6" t="n">
        <x:f>'02_GPU_Mix_Input'!G56</x:f>
        <x:v>0.91118934</x:v>
      </x:c>
      <x:c r="R56" s="7" t="n">
        <x:f>INDEX('01_Benchmark_Input'!$K$2:$K$10,MATCH(B56,'01_Benchmark_Input'!$A$2:$A$10,0))</x:f>
        <x:v>1195858.4</x:v>
      </x:c>
      <x:c r="S56" s="7" t="n">
        <x:f>INDEX('01_Benchmark_Input'!$P$2:$P$10,MATCH(B56,'01_Benchmark_Input'!$A$2:$A$10,0))</x:f>
        <x:v>167768.4</x:v>
      </x:c>
      <x:c r="T56" s="7" t="n">
        <x:f>INDEX('01_Benchmark_Input'!$U$2:$U$10,MATCH(B56,'01_Benchmark_Input'!$A$2:$A$10,0))</x:f>
        <x:v>220088.2</x:v>
      </x:c>
      <x:c r="U56" s="7" t="n">
        <x:f>INDEX('01_Benchmark_Input'!$Z$2:$Z$10,MATCH(B56,'01_Benchmark_Input'!$A$2:$A$10,0))</x:f>
        <x:v>167768.4</x:v>
      </x:c>
      <x:c r="V56" s="6" t="n">
        <x:f>INDEX('01_Benchmark_Input'!$D$2:$D$10,MATCH(B56,'01_Benchmark_Input'!$A$2:$A$10,0))</x:f>
        <x:v>0.4</x:v>
      </x:c>
      <x:c r="W56" s="6" t="n">
        <x:f>INDEX('01_Benchmark_Input'!$E$2:$E$10,MATCH(B56,'01_Benchmark_Input'!$A$2:$A$10,0))</x:f>
        <x:v>0.4</x:v>
      </x:c>
      <x:c r="X56" s="6" t="n">
        <x:f>INDEX('01_Benchmark_Input'!$F$2:$F$10,MATCH(B56,'01_Benchmark_Input'!$A$2:$A$10,0))</x:f>
        <x:v>0.2</x:v>
      </x:c>
      <x:c r="Y56" s="7" t="n">
        <x:f>N56*R56+O56*S56+P56*T56+Q56*U56</x:f>
        <x:v>167768.4</x:v>
      </x:c>
      <x:c r="Z56" s="6" t="n">
        <x:f>'02_Inputs'!K56</x:f>
        <x:v>0.6</x:v>
      </x:c>
      <x:c r="AA56" s="7" t="n">
        <x:f>Y56*Z56</x:f>
        <x:v>100661.04</x:v>
      </x:c>
      <x:c r="AB56" s="5" t="n">
        <x:f>L56*1000*AA56*86400</x:f>
        <x:v>31755373818897.36</x:v>
      </x:c>
      <x:c r="AC56" s="5" t="n">
        <x:f>AB56*365</x:f>
        <x:v>11590711443897536</x:v>
      </x:c>
    </x:row>
    <x:row r="57">
      <x:c r="A57" s="5" t="str">
        <x:f>'02_Inputs'!A57</x:f>
        <x:v>Base</x:v>
      </x:c>
      <x:c r="B57" s="5" t="str">
        <x:f>'02_Inputs'!B57</x:f>
        <x:v>Meta</x:v>
      </x:c>
      <x:c r="C57" s="5" t="n">
        <x:f>'02_Inputs'!C57</x:f>
        <x:v>2026</x:v>
      </x:c>
      <x:c r="D57" s="29" t="n">
        <x:f>'02_Inputs'!D57</x:f>
        <x:v>3.5</x:v>
      </x:c>
      <x:c r="E57" s="6" t="n">
        <x:f>'02_Inputs'!E57</x:f>
        <x:v>0.45714286</x:v>
      </x:c>
      <x:c r="F57" s="29" t="n">
        <x:f>D57*E57</x:f>
        <x:v>1.60000001</x:v>
      </x:c>
      <x:c r="G57" s="5" t="n">
        <x:f>'02_Inputs'!F57</x:f>
        <x:v>1.2</x:v>
      </x:c>
      <x:c r="H57" s="29" t="n">
        <x:f>F57/G57</x:f>
        <x:v>1.3333333416666668</x:v>
      </x:c>
      <x:c r="I57" s="6" t="n">
        <x:f>'02_Inputs'!G57</x:f>
        <x:v>0.87</x:v>
      </x:c>
      <x:c r="J57" s="29" t="n">
        <x:f>H57*I57</x:f>
        <x:v>1.16000000725</x:v>
      </x:c>
      <x:c r="K57" s="6" t="n">
        <x:f>'02_Inputs'!H57</x:f>
        <x:v>0.58</x:v>
      </x:c>
      <x:c r="L57" s="29" t="n">
        <x:f>J57*K57</x:f>
        <x:v>0.672800004205</x:v>
      </x:c>
      <x:c r="M57" s="29" t="n">
        <x:f>J57*(1-K57)</x:f>
        <x:v>0.48720000304500005</x:v>
      </x:c>
      <x:c r="N57" s="6" t="n">
        <x:f>'02_GPU_Mix_Input'!D57</x:f>
        <x:v>0.09602952</x:v>
      </x:c>
      <x:c r="O57" s="6" t="n">
        <x:f>'02_GPU_Mix_Input'!E57</x:f>
        <x:v>0.90397048</x:v>
      </x:c>
      <x:c r="P57" s="6" t="n">
        <x:f>'02_GPU_Mix_Input'!F57</x:f>
        <x:v>0</x:v>
      </x:c>
      <x:c r="Q57" s="6" t="n">
        <x:f>'02_GPU_Mix_Input'!G57</x:f>
        <x:v>0</x:v>
      </x:c>
      <x:c r="R57" s="7" t="n">
        <x:f>INDEX('01_Benchmark_Input'!$K$2:$K$10,MATCH(B57,'01_Benchmark_Input'!$A$2:$A$10,0))</x:f>
        <x:v>727807.3999999999</x:v>
      </x:c>
      <x:c r="S57" s="7" t="n">
        <x:f>INDEX('01_Benchmark_Input'!$P$2:$P$10,MATCH(B57,'01_Benchmark_Input'!$A$2:$A$10,0))</x:f>
        <x:v>941059.5</x:v>
      </x:c>
      <x:c r="T57" s="7" t="n">
        <x:f>INDEX('01_Benchmark_Input'!$U$2:$U$10,MATCH(B57,'01_Benchmark_Input'!$A$2:$A$10,0))</x:f>
        <x:v>941059.5</x:v>
      </x:c>
      <x:c r="U57" s="7" t="n">
        <x:f>INDEX('01_Benchmark_Input'!$Z$2:$Z$10,MATCH(B57,'01_Benchmark_Input'!$A$2:$A$10,0))</x:f>
        <x:v>941059.5</x:v>
      </x:c>
      <x:c r="V57" s="6" t="n">
        <x:f>INDEX('01_Benchmark_Input'!$D$2:$D$10,MATCH(B57,'01_Benchmark_Input'!$A$2:$A$10,0))</x:f>
        <x:v>0.7</x:v>
      </x:c>
      <x:c r="W57" s="6" t="n">
        <x:f>INDEX('01_Benchmark_Input'!$E$2:$E$10,MATCH(B57,'01_Benchmark_Input'!$A$2:$A$10,0))</x:f>
        <x:v>0.2</x:v>
      </x:c>
      <x:c r="X57" s="6" t="n">
        <x:f>INDEX('01_Benchmark_Input'!$F$2:$F$10,MATCH(B57,'01_Benchmark_Input'!$A$2:$A$10,0))</x:f>
        <x:v>0.1</x:v>
      </x:c>
      <x:c r="Y57" s="7" t="n">
        <x:f>N57*R57+O57*S57+P57*T57+Q57*U57</x:f>
        <x:v>920581.0031980079</x:v>
      </x:c>
      <x:c r="Z57" s="6" t="n">
        <x:f>'02_Inputs'!K57</x:f>
        <x:v>0.9</x:v>
      </x:c>
      <x:c r="AA57" s="7" t="n">
        <x:f>Y57*Z57</x:f>
        <x:v>828522.9028782072</x:v>
      </x:c>
      <x:c r="AB57" s="5" t="n">
        <x:f>L57*1000*AA57*86400</x:f>
        <x:v>48161970363490.266</x:v>
      </x:c>
      <x:c r="AC57" s="5" t="n">
        <x:f>AB57*365</x:f>
        <x:v>17579119182673946</x:v>
      </x:c>
    </x:row>
    <x:row r="58">
      <x:c r="A58" s="5" t="str">
        <x:f>'02_Inputs'!A58</x:f>
        <x:v>Base</x:v>
      </x:c>
      <x:c r="B58" s="5" t="str">
        <x:f>'02_Inputs'!B58</x:f>
        <x:v>Meta</x:v>
      </x:c>
      <x:c r="C58" s="5" t="n">
        <x:f>'02_Inputs'!C58</x:f>
        <x:v>2027</x:v>
      </x:c>
      <x:c r="D58" s="29" t="n">
        <x:f>'02_Inputs'!D58</x:f>
        <x:v>4.375</x:v>
      </x:c>
      <x:c r="E58" s="6" t="n">
        <x:f>'02_Inputs'!E58</x:f>
        <x:v>0.60571429</x:v>
      </x:c>
      <x:c r="F58" s="29" t="n">
        <x:f>D58*E58</x:f>
        <x:v>2.65000001875</x:v>
      </x:c>
      <x:c r="G58" s="5" t="n">
        <x:f>'02_Inputs'!F58</x:f>
        <x:v>1.2</x:v>
      </x:c>
      <x:c r="H58" s="29" t="n">
        <x:f>F58/G58</x:f>
        <x:v>2.2083333489583334</x:v>
      </x:c>
      <x:c r="I58" s="6" t="n">
        <x:f>'02_Inputs'!G58</x:f>
        <x:v>0.87</x:v>
      </x:c>
      <x:c r="J58" s="29" t="n">
        <x:f>H58*I58</x:f>
        <x:v>1.92125001359375</x:v>
      </x:c>
      <x:c r="K58" s="6" t="n">
        <x:f>'02_Inputs'!H58</x:f>
        <x:v>0.63</x:v>
      </x:c>
      <x:c r="L58" s="29" t="n">
        <x:f>J58*K58</x:f>
        <x:v>1.2103875085640625</x:v>
      </x:c>
      <x:c r="M58" s="29" t="n">
        <x:f>J58*(1-K58)</x:f>
        <x:v>0.7108625050296875</x:v>
      </x:c>
      <x:c r="N58" s="6" t="n">
        <x:f>'02_GPU_Mix_Input'!D58</x:f>
        <x:v>0.09215974</x:v>
      </x:c>
      <x:c r="O58" s="6" t="n">
        <x:f>'02_GPU_Mix_Input'!E58</x:f>
        <x:v>0.90784026</x:v>
      </x:c>
      <x:c r="P58" s="6" t="n">
        <x:f>'02_GPU_Mix_Input'!F58</x:f>
        <x:v>0</x:v>
      </x:c>
      <x:c r="Q58" s="6" t="n">
        <x:f>'02_GPU_Mix_Input'!G58</x:f>
        <x:v>0</x:v>
      </x:c>
      <x:c r="R58" s="7" t="n">
        <x:f>INDEX('01_Benchmark_Input'!$K$2:$K$10,MATCH(B58,'01_Benchmark_Input'!$A$2:$A$10,0))</x:f>
        <x:v>727807.3999999999</x:v>
      </x:c>
      <x:c r="S58" s="7" t="n">
        <x:f>INDEX('01_Benchmark_Input'!$P$2:$P$10,MATCH(B58,'01_Benchmark_Input'!$A$2:$A$10,0))</x:f>
        <x:v>941059.5</x:v>
      </x:c>
      <x:c r="T58" s="7" t="n">
        <x:f>INDEX('01_Benchmark_Input'!$U$2:$U$10,MATCH(B58,'01_Benchmark_Input'!$A$2:$A$10,0))</x:f>
        <x:v>941059.5</x:v>
      </x:c>
      <x:c r="U58" s="7" t="n">
        <x:f>INDEX('01_Benchmark_Input'!$Z$2:$Z$10,MATCH(B58,'01_Benchmark_Input'!$A$2:$A$10,0))</x:f>
        <x:v>941059.5</x:v>
      </x:c>
      <x:c r="V58" s="6" t="n">
        <x:f>INDEX('01_Benchmark_Input'!$D$2:$D$10,MATCH(B58,'01_Benchmark_Input'!$A$2:$A$10,0))</x:f>
        <x:v>0.7</x:v>
      </x:c>
      <x:c r="W58" s="6" t="n">
        <x:f>INDEX('01_Benchmark_Input'!$E$2:$E$10,MATCH(B58,'01_Benchmark_Input'!$A$2:$A$10,0))</x:f>
        <x:v>0.2</x:v>
      </x:c>
      <x:c r="X58" s="6" t="n">
        <x:f>INDEX('01_Benchmark_Input'!$F$2:$F$10,MATCH(B58,'01_Benchmark_Input'!$A$2:$A$10,0))</x:f>
        <x:v>0.1</x:v>
      </x:c>
      <x:c r="Y58" s="7" t="n">
        <x:f>N58*R58+O58*S58+P58*T58+Q58*U58</x:f>
        <x:v>921406.241909546</x:v>
      </x:c>
      <x:c r="Z58" s="6" t="n">
        <x:f>'02_Inputs'!K58</x:f>
        <x:v>0.9</x:v>
      </x:c>
      <x:c r="AA58" s="7" t="n">
        <x:f>Y58*Z58</x:f>
        <x:v>829265.6177185914</x:v>
      </x:c>
      <x:c r="AB58" s="5" t="n">
        <x:f>L58*1000*AA58*86400</x:f>
        <x:v>86722509165256.28</x:v>
      </x:c>
      <x:c r="AC58" s="5" t="n">
        <x:f>AB58*365</x:f>
        <x:v>31653715845318544</x:v>
      </x:c>
    </x:row>
    <x:row r="59">
      <x:c r="A59" s="5" t="str">
        <x:f>'02_Inputs'!A59</x:f>
        <x:v>Base</x:v>
      </x:c>
      <x:c r="B59" s="5" t="str">
        <x:f>'02_Inputs'!B59</x:f>
        <x:v>Meta</x:v>
      </x:c>
      <x:c r="C59" s="5" t="n">
        <x:f>'02_Inputs'!C59</x:f>
        <x:v>2028</x:v>
      </x:c>
      <x:c r="D59" s="29" t="n">
        <x:f>'02_Inputs'!D59</x:f>
        <x:v>5.25</x:v>
      </x:c>
      <x:c r="E59" s="6" t="n">
        <x:f>'02_Inputs'!E59</x:f>
        <x:v>0.7047619</x:v>
      </x:c>
      <x:c r="F59" s="29" t="n">
        <x:f>D59*E59</x:f>
        <x:v>3.6999999750000003</x:v>
      </x:c>
      <x:c r="G59" s="5" t="n">
        <x:f>'02_Inputs'!F59</x:f>
        <x:v>1.2</x:v>
      </x:c>
      <x:c r="H59" s="29" t="n">
        <x:f>F59/G59</x:f>
        <x:v>3.0833333125</x:v>
      </x:c>
      <x:c r="I59" s="6" t="n">
        <x:f>'02_Inputs'!G59</x:f>
        <x:v>0.87</x:v>
      </x:c>
      <x:c r="J59" s="29" t="n">
        <x:f>H59*I59</x:f>
        <x:v>2.682499981875</x:v>
      </x:c>
      <x:c r="K59" s="6" t="n">
        <x:f>'02_Inputs'!H59</x:f>
        <x:v>0.68</x:v>
      </x:c>
      <x:c r="L59" s="29" t="n">
        <x:f>J59*K59</x:f>
        <x:v>1.8240999876750001</x:v>
      </x:c>
      <x:c r="M59" s="29" t="n">
        <x:f>J59*(1-K59)</x:f>
        <x:v>0.8583999941999998</x:v>
      </x:c>
      <x:c r="N59" s="6" t="n">
        <x:f>'02_GPU_Mix_Input'!D59</x:f>
        <x:v>0.07491904</x:v>
      </x:c>
      <x:c r="O59" s="6" t="n">
        <x:f>'02_GPU_Mix_Input'!E59</x:f>
        <x:v>0.7380069</x:v>
      </x:c>
      <x:c r="P59" s="6" t="n">
        <x:f>'02_GPU_Mix_Input'!F59</x:f>
        <x:v>0</x:v>
      </x:c>
      <x:c r="Q59" s="6" t="n">
        <x:f>'02_GPU_Mix_Input'!G59</x:f>
        <x:v>0.18707405999999996</x:v>
      </x:c>
      <x:c r="R59" s="7" t="n">
        <x:f>INDEX('01_Benchmark_Input'!$K$2:$K$10,MATCH(B59,'01_Benchmark_Input'!$A$2:$A$10,0))</x:f>
        <x:v>727807.3999999999</x:v>
      </x:c>
      <x:c r="S59" s="7" t="n">
        <x:f>INDEX('01_Benchmark_Input'!$P$2:$P$10,MATCH(B59,'01_Benchmark_Input'!$A$2:$A$10,0))</x:f>
        <x:v>941059.5</x:v>
      </x:c>
      <x:c r="T59" s="7" t="n">
        <x:f>INDEX('01_Benchmark_Input'!$U$2:$U$10,MATCH(B59,'01_Benchmark_Input'!$A$2:$A$10,0))</x:f>
        <x:v>941059.5</x:v>
      </x:c>
      <x:c r="U59" s="7" t="n">
        <x:f>INDEX('01_Benchmark_Input'!$Z$2:$Z$10,MATCH(B59,'01_Benchmark_Input'!$A$2:$A$10,0))</x:f>
        <x:v>941059.5</x:v>
      </x:c>
      <x:c r="V59" s="6" t="n">
        <x:f>INDEX('01_Benchmark_Input'!$D$2:$D$10,MATCH(B59,'01_Benchmark_Input'!$A$2:$A$10,0))</x:f>
        <x:v>0.7</x:v>
      </x:c>
      <x:c r="W59" s="6" t="n">
        <x:f>INDEX('01_Benchmark_Input'!$E$2:$E$10,MATCH(B59,'01_Benchmark_Input'!$A$2:$A$10,0))</x:f>
        <x:v>0.2</x:v>
      </x:c>
      <x:c r="X59" s="6" t="n">
        <x:f>INDEX('01_Benchmark_Input'!$F$2:$F$10,MATCH(B59,'01_Benchmark_Input'!$A$2:$A$10,0))</x:f>
        <x:v>0.1</x:v>
      </x:c>
      <x:c r="Y59" s="7" t="n">
        <x:f>N59*R59+O59*S59+P59*T59+Q59*U59</x:f>
        <x:v>925082.8573900161</x:v>
      </x:c>
      <x:c r="Z59" s="6" t="n">
        <x:f>'02_Inputs'!K59</x:f>
        <x:v>0.9</x:v>
      </x:c>
      <x:c r="AA59" s="7" t="n">
        <x:f>Y59*Z59</x:f>
        <x:v>832574.5716510145</x:v>
      </x:c>
      <x:c r="AB59" s="5" t="n">
        <x:f>L59*1000*AA59*86400</x:f>
        <x:v>131215616572648.39</x:v>
      </x:c>
      <x:c r="AC59" s="5" t="n">
        <x:f>AB59*365</x:f>
        <x:v>47893700049016664</x:v>
      </x:c>
    </x:row>
    <x:row r="60">
      <x:c r="A60" s="5" t="str">
        <x:f>'02_Inputs'!A60</x:f>
        <x:v>Base</x:v>
      </x:c>
      <x:c r="B60" s="5" t="str">
        <x:f>'02_Inputs'!B60</x:f>
        <x:v>Meta</x:v>
      </x:c>
      <x:c r="C60" s="5" t="n">
        <x:f>'02_Inputs'!C60</x:f>
        <x:v>2029</x:v>
      </x:c>
      <x:c r="D60" s="29" t="n">
        <x:f>'02_Inputs'!D60</x:f>
        <x:v>6.125</x:v>
      </x:c>
      <x:c r="E60" s="6" t="n">
        <x:f>'02_Inputs'!E60</x:f>
        <x:v>0.7755102</x:v>
      </x:c>
      <x:c r="F60" s="29" t="n">
        <x:f>D60*E60</x:f>
        <x:v>4.749999975000001</x:v>
      </x:c>
      <x:c r="G60" s="5" t="n">
        <x:f>'02_Inputs'!F60</x:f>
        <x:v>1.2</x:v>
      </x:c>
      <x:c r="H60" s="29" t="n">
        <x:f>F60/G60</x:f>
        <x:v>3.9583333125000006</x:v>
      </x:c>
      <x:c r="I60" s="6" t="n">
        <x:f>'02_Inputs'!G60</x:f>
        <x:v>0.87</x:v>
      </x:c>
      <x:c r="J60" s="29" t="n">
        <x:f>H60*I60</x:f>
        <x:v>3.4437499818750004</x:v>
      </x:c>
      <x:c r="K60" s="6" t="n">
        <x:f>'02_Inputs'!H60</x:f>
        <x:v>0.73</x:v>
      </x:c>
      <x:c r="L60" s="29" t="n">
        <x:f>J60*K60</x:f>
        <x:v>2.51393748676875</x:v>
      </x:c>
      <x:c r="M60" s="29" t="n">
        <x:f>J60*(1-K60)</x:f>
        <x:v>0.9298124951062502</x:v>
      </x:c>
      <x:c r="N60" s="6" t="n">
        <x:f>'02_GPU_Mix_Input'!D60</x:f>
        <x:v>0.07491904</x:v>
      </x:c>
      <x:c r="O60" s="6" t="n">
        <x:f>'02_GPU_Mix_Input'!E60</x:f>
        <x:v>0.7380069</x:v>
      </x:c>
      <x:c r="P60" s="6" t="n">
        <x:f>'02_GPU_Mix_Input'!F60</x:f>
        <x:v>0</x:v>
      </x:c>
      <x:c r="Q60" s="6" t="n">
        <x:f>'02_GPU_Mix_Input'!G60</x:f>
        <x:v>0.18707406</x:v>
      </x:c>
      <x:c r="R60" s="7" t="n">
        <x:f>INDEX('01_Benchmark_Input'!$K$2:$K$10,MATCH(B60,'01_Benchmark_Input'!$A$2:$A$10,0))</x:f>
        <x:v>727807.3999999999</x:v>
      </x:c>
      <x:c r="S60" s="7" t="n">
        <x:f>INDEX('01_Benchmark_Input'!$P$2:$P$10,MATCH(B60,'01_Benchmark_Input'!$A$2:$A$10,0))</x:f>
        <x:v>941059.5</x:v>
      </x:c>
      <x:c r="T60" s="7" t="n">
        <x:f>INDEX('01_Benchmark_Input'!$U$2:$U$10,MATCH(B60,'01_Benchmark_Input'!$A$2:$A$10,0))</x:f>
        <x:v>941059.5</x:v>
      </x:c>
      <x:c r="U60" s="7" t="n">
        <x:f>INDEX('01_Benchmark_Input'!$Z$2:$Z$10,MATCH(B60,'01_Benchmark_Input'!$A$2:$A$10,0))</x:f>
        <x:v>941059.5</x:v>
      </x:c>
      <x:c r="V60" s="6" t="n">
        <x:f>INDEX('01_Benchmark_Input'!$D$2:$D$10,MATCH(B60,'01_Benchmark_Input'!$A$2:$A$10,0))</x:f>
        <x:v>0.7</x:v>
      </x:c>
      <x:c r="W60" s="6" t="n">
        <x:f>INDEX('01_Benchmark_Input'!$E$2:$E$10,MATCH(B60,'01_Benchmark_Input'!$A$2:$A$10,0))</x:f>
        <x:v>0.2</x:v>
      </x:c>
      <x:c r="X60" s="6" t="n">
        <x:f>INDEX('01_Benchmark_Input'!$F$2:$F$10,MATCH(B60,'01_Benchmark_Input'!$A$2:$A$10,0))</x:f>
        <x:v>0.1</x:v>
      </x:c>
      <x:c r="Y60" s="7" t="n">
        <x:f>N60*R60+O60*S60+P60*T60+Q60*U60</x:f>
        <x:v>925082.8573900161</x:v>
      </x:c>
      <x:c r="Z60" s="6" t="n">
        <x:f>'02_Inputs'!K60</x:f>
        <x:v>0.9</x:v>
      </x:c>
      <x:c r="AA60" s="7" t="n">
        <x:f>Y60*Z60</x:f>
        <x:v>832574.5716510145</x:v>
      </x:c>
      <x:c r="AB60" s="5" t="n">
        <x:f>L60*1000*AA60*86400</x:f>
        <x:v>180838692824018.7</x:v>
      </x:c>
      <x:c r="AC60" s="5" t="n">
        <x:f>AB60*365</x:f>
        <x:v>66006122880766824</x:v>
      </x:c>
    </x:row>
    <x:row r="61">
      <x:c r="A61" s="5" t="str">
        <x:f>'02_Inputs'!A61</x:f>
        <x:v>Base</x:v>
      </x:c>
      <x:c r="B61" s="5" t="str">
        <x:f>'02_Inputs'!B61</x:f>
        <x:v>Meta</x:v>
      </x:c>
      <x:c r="C61" s="5" t="n">
        <x:f>'02_Inputs'!C61</x:f>
        <x:v>2030</x:v>
      </x:c>
      <x:c r="D61" s="29" t="n">
        <x:f>'02_Inputs'!D61</x:f>
        <x:v>7</x:v>
      </x:c>
      <x:c r="E61" s="6" t="n">
        <x:f>'02_Inputs'!E61</x:f>
        <x:v>0.82857143</x:v>
      </x:c>
      <x:c r="F61" s="29" t="n">
        <x:f>D61*E61</x:f>
        <x:v>5.80000001</x:v>
      </x:c>
      <x:c r="G61" s="5" t="n">
        <x:f>'02_Inputs'!F61</x:f>
        <x:v>1.2</x:v>
      </x:c>
      <x:c r="H61" s="29" t="n">
        <x:f>F61/G61</x:f>
        <x:v>4.833333341666667</x:v>
      </x:c>
      <x:c r="I61" s="6" t="n">
        <x:f>'02_Inputs'!G61</x:f>
        <x:v>0.87</x:v>
      </x:c>
      <x:c r="J61" s="29" t="n">
        <x:f>H61*I61</x:f>
        <x:v>4.205000007250001</x:v>
      </x:c>
      <x:c r="K61" s="6" t="n">
        <x:f>'02_Inputs'!H61</x:f>
        <x:v>0.78</x:v>
      </x:c>
      <x:c r="L61" s="29" t="n">
        <x:f>J61*K61</x:f>
        <x:v>3.2799000056550005</x:v>
      </x:c>
      <x:c r="M61" s="29" t="n">
        <x:f>J61*(1-K61)</x:f>
        <x:v>0.925100001595</x:v>
      </x:c>
      <x:c r="N61" s="6" t="n">
        <x:f>'02_GPU_Mix_Input'!D61</x:f>
        <x:v>0.07491904</x:v>
      </x:c>
      <x:c r="O61" s="6" t="n">
        <x:f>'02_GPU_Mix_Input'!E61</x:f>
        <x:v>0.7380069</x:v>
      </x:c>
      <x:c r="P61" s="6" t="n">
        <x:f>'02_GPU_Mix_Input'!F61</x:f>
        <x:v>0</x:v>
      </x:c>
      <x:c r="Q61" s="6" t="n">
        <x:f>'02_GPU_Mix_Input'!G61</x:f>
        <x:v>0.18707406</x:v>
      </x:c>
      <x:c r="R61" s="7" t="n">
        <x:f>INDEX('01_Benchmark_Input'!$K$2:$K$10,MATCH(B61,'01_Benchmark_Input'!$A$2:$A$10,0))</x:f>
        <x:v>727807.3999999999</x:v>
      </x:c>
      <x:c r="S61" s="7" t="n">
        <x:f>INDEX('01_Benchmark_Input'!$P$2:$P$10,MATCH(B61,'01_Benchmark_Input'!$A$2:$A$10,0))</x:f>
        <x:v>941059.5</x:v>
      </x:c>
      <x:c r="T61" s="7" t="n">
        <x:f>INDEX('01_Benchmark_Input'!$U$2:$U$10,MATCH(B61,'01_Benchmark_Input'!$A$2:$A$10,0))</x:f>
        <x:v>941059.5</x:v>
      </x:c>
      <x:c r="U61" s="7" t="n">
        <x:f>INDEX('01_Benchmark_Input'!$Z$2:$Z$10,MATCH(B61,'01_Benchmark_Input'!$A$2:$A$10,0))</x:f>
        <x:v>941059.5</x:v>
      </x:c>
      <x:c r="V61" s="6" t="n">
        <x:f>INDEX('01_Benchmark_Input'!$D$2:$D$10,MATCH(B61,'01_Benchmark_Input'!$A$2:$A$10,0))</x:f>
        <x:v>0.7</x:v>
      </x:c>
      <x:c r="W61" s="6" t="n">
        <x:f>INDEX('01_Benchmark_Input'!$E$2:$E$10,MATCH(B61,'01_Benchmark_Input'!$A$2:$A$10,0))</x:f>
        <x:v>0.2</x:v>
      </x:c>
      <x:c r="X61" s="6" t="n">
        <x:f>INDEX('01_Benchmark_Input'!$F$2:$F$10,MATCH(B61,'01_Benchmark_Input'!$A$2:$A$10,0))</x:f>
        <x:v>0.1</x:v>
      </x:c>
      <x:c r="Y61" s="7" t="n">
        <x:f>N61*R61+O61*S61+P61*T61+Q61*U61</x:f>
        <x:v>925082.8573900161</x:v>
      </x:c>
      <x:c r="Z61" s="6" t="n">
        <x:f>'02_Inputs'!K61</x:f>
        <x:v>0.9</x:v>
      </x:c>
      <x:c r="AA61" s="7" t="n">
        <x:f>Y61*Z61</x:f>
        <x:v>832574.5716510145</x:v>
      </x:c>
      <x:c r="AB61" s="5" t="n">
        <x:f>L61*1000*AA61*86400</x:f>
        <x:v>235937779971814.53</x:v>
      </x:c>
      <x:c r="AC61" s="5" t="n">
        <x:f>AB61*365</x:f>
        <x:v>86117289689712300</x:v>
      </x:c>
    </x:row>
    <x:row r="62">
      <x:c r="A62" s="5" t="str">
        <x:f>'02_Inputs'!A62</x:f>
        <x:v>Base</x:v>
      </x:c>
      <x:c r="B62" s="5" t="str">
        <x:f>'02_Inputs'!B62</x:f>
        <x:v>xAI</x:v>
      </x:c>
      <x:c r="C62" s="5" t="n">
        <x:f>'02_Inputs'!C62</x:f>
        <x:v>2026</x:v>
      </x:c>
      <x:c r="D62" s="29" t="n">
        <x:f>'02_Inputs'!D62</x:f>
        <x:v>1</x:v>
      </x:c>
      <x:c r="E62" s="6" t="n">
        <x:f>'02_Inputs'!E62</x:f>
        <x:v>0.35</x:v>
      </x:c>
      <x:c r="F62" s="29" t="n">
        <x:f>D62*E62</x:f>
        <x:v>0.35</x:v>
      </x:c>
      <x:c r="G62" s="5" t="n">
        <x:f>'02_Inputs'!F62</x:f>
        <x:v>1.22</x:v>
      </x:c>
      <x:c r="H62" s="29" t="n">
        <x:f>F62/G62</x:f>
        <x:v>0.28688524590163933</x:v>
      </x:c>
      <x:c r="I62" s="6" t="n">
        <x:f>'02_Inputs'!G62</x:f>
        <x:v>0.85</x:v>
      </x:c>
      <x:c r="J62" s="29" t="n">
        <x:f>H62*I62</x:f>
        <x:v>0.24385245901639344</x:v>
      </x:c>
      <x:c r="K62" s="6" t="n">
        <x:f>'02_Inputs'!H62</x:f>
        <x:v>0.45</x:v>
      </x:c>
      <x:c r="L62" s="29" t="n">
        <x:f>J62*K62</x:f>
        <x:v>0.10973360655737704</x:v>
      </x:c>
      <x:c r="M62" s="29" t="n">
        <x:f>J62*(1-K62)</x:f>
        <x:v>0.1341188524590164</x:v>
      </x:c>
      <x:c r="N62" s="6" t="n">
        <x:f>'02_GPU_Mix_Input'!D62</x:f>
        <x:v>0.29411765</x:v>
      </x:c>
      <x:c r="O62" s="6" t="n">
        <x:f>'02_GPU_Mix_Input'!E62</x:f>
        <x:v>0.70588235</x:v>
      </x:c>
      <x:c r="P62" s="6" t="n">
        <x:f>'02_GPU_Mix_Input'!F62</x:f>
        <x:v>0</x:v>
      </x:c>
      <x:c r="Q62" s="6" t="n">
        <x:f>'02_GPU_Mix_Input'!G62</x:f>
        <x:v>0</x:v>
      </x:c>
      <x:c r="R62" s="7" t="n">
        <x:f>INDEX('01_Benchmark_Input'!$K$2:$K$10,MATCH(B62,'01_Benchmark_Input'!$A$2:$A$10,0))</x:f>
        <x:v>1196280.4</x:v>
      </x:c>
      <x:c r="S62" s="7" t="n">
        <x:f>INDEX('01_Benchmark_Input'!$P$2:$P$10,MATCH(B62,'01_Benchmark_Input'!$A$2:$A$10,0))</x:f>
        <x:v>3010287.8000000003</x:v>
      </x:c>
      <x:c r="T62" s="7" t="n">
        <x:f>INDEX('01_Benchmark_Input'!$U$2:$U$10,MATCH(B62,'01_Benchmark_Input'!$A$2:$A$10,0))</x:f>
        <x:v>3010287.8000000003</x:v>
      </x:c>
      <x:c r="U62" s="7" t="n">
        <x:f>INDEX('01_Benchmark_Input'!$Z$2:$Z$10,MATCH(B62,'01_Benchmark_Input'!$A$2:$A$10,0))</x:f>
        <x:v>3010287.8000000003</x:v>
      </x:c>
      <x:c r="V62" s="6" t="n">
        <x:f>INDEX('01_Benchmark_Input'!$D$2:$D$10,MATCH(B62,'01_Benchmark_Input'!$A$2:$A$10,0))</x:f>
        <x:v>0.45</x:v>
      </x:c>
      <x:c r="W62" s="6" t="n">
        <x:f>INDEX('01_Benchmark_Input'!$E$2:$E$10,MATCH(B62,'01_Benchmark_Input'!$A$2:$A$10,0))</x:f>
        <x:v>0.35</x:v>
      </x:c>
      <x:c r="X62" s="6" t="n">
        <x:f>INDEX('01_Benchmark_Input'!$F$2:$F$10,MATCH(B62,'01_Benchmark_Input'!$A$2:$A$10,0))</x:f>
        <x:v>0.2</x:v>
      </x:c>
      <x:c r="Y62" s="7" t="n">
        <x:f>N62*R62+O62*S62+P62*T62+Q62*U62</x:f>
        <x:v>2476756.2064293902</x:v>
      </x:c>
      <x:c r="Z62" s="6" t="n">
        <x:f>'02_Inputs'!K62</x:f>
        <x:v>0.55</x:v>
      </x:c>
      <x:c r="AA62" s="7" t="n">
        <x:f>Y62*Z62</x:f>
        <x:v>1362215.9135361647</x:v>
      </x:c>
      <x:c r="AB62" s="5" t="n">
        <x:f>L62*1000*AA62*86400</x:f>
        <x:v>12915146744827.959</x:v>
      </x:c>
      <x:c r="AC62" s="5" t="n">
        <x:f>AB62*365</x:f>
        <x:v>4714028561862205</x:v>
      </x:c>
    </x:row>
    <x:row r="63">
      <x:c r="A63" s="5" t="str">
        <x:f>'02_Inputs'!A63</x:f>
        <x:v>Base</x:v>
      </x:c>
      <x:c r="B63" s="5" t="str">
        <x:f>'02_Inputs'!B63</x:f>
        <x:v>xAI</x:v>
      </x:c>
      <x:c r="C63" s="5" t="n">
        <x:f>'02_Inputs'!C63</x:f>
        <x:v>2027</x:v>
      </x:c>
      <x:c r="D63" s="29" t="n">
        <x:f>'02_Inputs'!D63</x:f>
        <x:v>1.5</x:v>
      </x:c>
      <x:c r="E63" s="6" t="n">
        <x:f>'02_Inputs'!E63</x:f>
        <x:v>0.59133333</x:v>
      </x:c>
      <x:c r="F63" s="29" t="n">
        <x:f>D63*E63</x:f>
        <x:v>0.886999995</x:v>
      </x:c>
      <x:c r="G63" s="5" t="n">
        <x:f>'02_Inputs'!F63</x:f>
        <x:v>1.22</x:v>
      </x:c>
      <x:c r="H63" s="29" t="n">
        <x:f>F63/G63</x:f>
        <x:v>0.7270491762295083</x:v>
      </x:c>
      <x:c r="I63" s="6" t="n">
        <x:f>'02_Inputs'!G63</x:f>
        <x:v>0.85</x:v>
      </x:c>
      <x:c r="J63" s="29" t="n">
        <x:f>H63*I63</x:f>
        <x:v>0.617991799795082</x:v>
      </x:c>
      <x:c r="K63" s="6" t="n">
        <x:f>'02_Inputs'!H63</x:f>
        <x:v>0.512</x:v>
      </x:c>
      <x:c r="L63" s="29" t="n">
        <x:f>J63*K63</x:f>
        <x:v>0.31641180149508197</x:v>
      </x:c>
      <x:c r="M63" s="29" t="n">
        <x:f>J63*(1-K63)</x:f>
        <x:v>0.30157999830000004</x:v>
      </x:c>
      <x:c r="N63" s="6" t="n">
        <x:f>'02_GPU_Mix_Input'!D63</x:f>
        <x:v>0.29411765</x:v>
      </x:c>
      <x:c r="O63" s="6" t="n">
        <x:f>'02_GPU_Mix_Input'!E63</x:f>
        <x:v>0.70588235</x:v>
      </x:c>
      <x:c r="P63" s="6" t="n">
        <x:f>'02_GPU_Mix_Input'!F63</x:f>
        <x:v>0</x:v>
      </x:c>
      <x:c r="Q63" s="6" t="n">
        <x:f>'02_GPU_Mix_Input'!G63</x:f>
        <x:v>0</x:v>
      </x:c>
      <x:c r="R63" s="7" t="n">
        <x:f>INDEX('01_Benchmark_Input'!$K$2:$K$10,MATCH(B63,'01_Benchmark_Input'!$A$2:$A$10,0))</x:f>
        <x:v>1196280.4</x:v>
      </x:c>
      <x:c r="S63" s="7" t="n">
        <x:f>INDEX('01_Benchmark_Input'!$P$2:$P$10,MATCH(B63,'01_Benchmark_Input'!$A$2:$A$10,0))</x:f>
        <x:v>3010287.8000000003</x:v>
      </x:c>
      <x:c r="T63" s="7" t="n">
        <x:f>INDEX('01_Benchmark_Input'!$U$2:$U$10,MATCH(B63,'01_Benchmark_Input'!$A$2:$A$10,0))</x:f>
        <x:v>3010287.8000000003</x:v>
      </x:c>
      <x:c r="U63" s="7" t="n">
        <x:f>INDEX('01_Benchmark_Input'!$Z$2:$Z$10,MATCH(B63,'01_Benchmark_Input'!$A$2:$A$10,0))</x:f>
        <x:v>3010287.8000000003</x:v>
      </x:c>
      <x:c r="V63" s="6" t="n">
        <x:f>INDEX('01_Benchmark_Input'!$D$2:$D$10,MATCH(B63,'01_Benchmark_Input'!$A$2:$A$10,0))</x:f>
        <x:v>0.45</x:v>
      </x:c>
      <x:c r="W63" s="6" t="n">
        <x:f>INDEX('01_Benchmark_Input'!$E$2:$E$10,MATCH(B63,'01_Benchmark_Input'!$A$2:$A$10,0))</x:f>
        <x:v>0.35</x:v>
      </x:c>
      <x:c r="X63" s="6" t="n">
        <x:f>INDEX('01_Benchmark_Input'!$F$2:$F$10,MATCH(B63,'01_Benchmark_Input'!$A$2:$A$10,0))</x:f>
        <x:v>0.2</x:v>
      </x:c>
      <x:c r="Y63" s="7" t="n">
        <x:f>N63*R63+O63*S63+P63*T63+Q63*U63</x:f>
        <x:v>2476756.2064293902</x:v>
      </x:c>
      <x:c r="Z63" s="6" t="n">
        <x:f>'02_Inputs'!K63</x:f>
        <x:v>0.55</x:v>
      </x:c>
      <x:c r="AA63" s="7" t="n">
        <x:f>Y63*Z63</x:f>
        <x:v>1362215.9135361647</x:v>
      </x:c>
      <x:c r="AB63" s="5" t="n">
        <x:f>L63*1000*AA63*86400</x:f>
        <x:v>37240230922034.12</x:v>
      </x:c>
      <x:c r="AC63" s="5" t="n">
        <x:f>AB63*365</x:f>
        <x:v>13592684286542452</x:v>
      </x:c>
    </x:row>
    <x:row r="64">
      <x:c r="A64" s="5" t="str">
        <x:f>'02_Inputs'!A64</x:f>
        <x:v>Base</x:v>
      </x:c>
      <x:c r="B64" s="5" t="str">
        <x:f>'02_Inputs'!B64</x:f>
        <x:v>xAI</x:v>
      </x:c>
      <x:c r="C64" s="5" t="n">
        <x:f>'02_Inputs'!C64</x:f>
        <x:v>2028</x:v>
      </x:c>
      <x:c r="D64" s="29" t="n">
        <x:f>'02_Inputs'!D64</x:f>
        <x:v>2</x:v>
      </x:c>
      <x:c r="E64" s="6" t="n">
        <x:f>'02_Inputs'!E64</x:f>
        <x:v>0.7125</x:v>
      </x:c>
      <x:c r="F64" s="29" t="n">
        <x:f>D64*E64</x:f>
        <x:v>1.425</x:v>
      </x:c>
      <x:c r="G64" s="5" t="n">
        <x:f>'02_Inputs'!F64</x:f>
        <x:v>1.22</x:v>
      </x:c>
      <x:c r="H64" s="29" t="n">
        <x:f>F64/G64</x:f>
        <x:v>1.168032786885246</x:v>
      </x:c>
      <x:c r="I64" s="6" t="n">
        <x:f>'02_Inputs'!G64</x:f>
        <x:v>0.85</x:v>
      </x:c>
      <x:c r="J64" s="29" t="n">
        <x:f>H64*I64</x:f>
        <x:v>0.9928278688524591</x:v>
      </x:c>
      <x:c r="K64" s="6" t="n">
        <x:f>'02_Inputs'!H64</x:f>
        <x:v>0.575</x:v>
      </x:c>
      <x:c r="L64" s="29" t="n">
        <x:f>J64*K64</x:f>
        <x:v>0.570876024590164</x:v>
      </x:c>
      <x:c r="M64" s="29" t="n">
        <x:f>J64*(1-K64)</x:f>
        <x:v>0.42195184426229515</x:v>
      </x:c>
      <x:c r="N64" s="6" t="n">
        <x:f>'02_GPU_Mix_Input'!D64</x:f>
        <x:v>0.29411765</x:v>
      </x:c>
      <x:c r="O64" s="6" t="n">
        <x:f>'02_GPU_Mix_Input'!E64</x:f>
        <x:v>0.70588235</x:v>
      </x:c>
      <x:c r="P64" s="6" t="n">
        <x:f>'02_GPU_Mix_Input'!F64</x:f>
        <x:v>0</x:v>
      </x:c>
      <x:c r="Q64" s="6" t="n">
        <x:f>'02_GPU_Mix_Input'!G64</x:f>
        <x:v>0</x:v>
      </x:c>
      <x:c r="R64" s="7" t="n">
        <x:f>INDEX('01_Benchmark_Input'!$K$2:$K$10,MATCH(B64,'01_Benchmark_Input'!$A$2:$A$10,0))</x:f>
        <x:v>1196280.4</x:v>
      </x:c>
      <x:c r="S64" s="7" t="n">
        <x:f>INDEX('01_Benchmark_Input'!$P$2:$P$10,MATCH(B64,'01_Benchmark_Input'!$A$2:$A$10,0))</x:f>
        <x:v>3010287.8000000003</x:v>
      </x:c>
      <x:c r="T64" s="7" t="n">
        <x:f>INDEX('01_Benchmark_Input'!$U$2:$U$10,MATCH(B64,'01_Benchmark_Input'!$A$2:$A$10,0))</x:f>
        <x:v>3010287.8000000003</x:v>
      </x:c>
      <x:c r="U64" s="7" t="n">
        <x:f>INDEX('01_Benchmark_Input'!$Z$2:$Z$10,MATCH(B64,'01_Benchmark_Input'!$A$2:$A$10,0))</x:f>
        <x:v>3010287.8000000003</x:v>
      </x:c>
      <x:c r="V64" s="6" t="n">
        <x:f>INDEX('01_Benchmark_Input'!$D$2:$D$10,MATCH(B64,'01_Benchmark_Input'!$A$2:$A$10,0))</x:f>
        <x:v>0.45</x:v>
      </x:c>
      <x:c r="W64" s="6" t="n">
        <x:f>INDEX('01_Benchmark_Input'!$E$2:$E$10,MATCH(B64,'01_Benchmark_Input'!$A$2:$A$10,0))</x:f>
        <x:v>0.35</x:v>
      </x:c>
      <x:c r="X64" s="6" t="n">
        <x:f>INDEX('01_Benchmark_Input'!$F$2:$F$10,MATCH(B64,'01_Benchmark_Input'!$A$2:$A$10,0))</x:f>
        <x:v>0.2</x:v>
      </x:c>
      <x:c r="Y64" s="7" t="n">
        <x:f>N64*R64+O64*S64+P64*T64+Q64*U64</x:f>
        <x:v>2476756.2064293902</x:v>
      </x:c>
      <x:c r="Z64" s="6" t="n">
        <x:f>'02_Inputs'!K64</x:f>
        <x:v>0.55</x:v>
      </x:c>
      <x:c r="AA64" s="7" t="n">
        <x:f>Y64*Z64</x:f>
        <x:v>1362215.9135361647</x:v>
      </x:c>
      <x:c r="AB64" s="5" t="n">
        <x:f>L64*1000*AA64*86400</x:f>
        <x:v>67189513422497.836</x:v>
      </x:c>
      <x:c r="AC64" s="5" t="n">
        <x:f>AB64*365</x:f>
        <x:v>24524172399211710</x:v>
      </x:c>
    </x:row>
    <x:row r="65">
      <x:c r="A65" s="5" t="str">
        <x:f>'02_Inputs'!A65</x:f>
        <x:v>Base</x:v>
      </x:c>
      <x:c r="B65" s="5" t="str">
        <x:f>'02_Inputs'!B65</x:f>
        <x:v>xAI</x:v>
      </x:c>
      <x:c r="C65" s="5" t="n">
        <x:f>'02_Inputs'!C65</x:f>
        <x:v>2029</x:v>
      </x:c>
      <x:c r="D65" s="29" t="n">
        <x:f>'02_Inputs'!D65</x:f>
        <x:v>2.5</x:v>
      </x:c>
      <x:c r="E65" s="6" t="n">
        <x:f>'02_Inputs'!E65</x:f>
        <x:v>0.7848</x:v>
      </x:c>
      <x:c r="F65" s="29" t="n">
        <x:f>D65*E65</x:f>
        <x:v>1.9620000000000002</x:v>
      </x:c>
      <x:c r="G65" s="5" t="n">
        <x:f>'02_Inputs'!F65</x:f>
        <x:v>1.22</x:v>
      </x:c>
      <x:c r="H65" s="29" t="n">
        <x:f>F65/G65</x:f>
        <x:v>1.6081967213114756</x:v>
      </x:c>
      <x:c r="I65" s="6" t="n">
        <x:f>'02_Inputs'!G65</x:f>
        <x:v>0.85</x:v>
      </x:c>
      <x:c r="J65" s="29" t="n">
        <x:f>H65*I65</x:f>
        <x:v>1.3669672131147543</x:v>
      </x:c>
      <x:c r="K65" s="6" t="n">
        <x:f>'02_Inputs'!H65</x:f>
        <x:v>0.637</x:v>
      </x:c>
      <x:c r="L65" s="29" t="n">
        <x:f>J65*K65</x:f>
        <x:v>0.8707581147540985</x:v>
      </x:c>
      <x:c r="M65" s="29" t="n">
        <x:f>J65*(1-K65)</x:f>
        <x:v>0.4962090983606558</x:v>
      </x:c>
      <x:c r="N65" s="6" t="n">
        <x:f>'02_GPU_Mix_Input'!D65</x:f>
        <x:v>0.29411765000000006</x:v>
      </x:c>
      <x:c r="O65" s="6" t="n">
        <x:f>'02_GPU_Mix_Input'!E65</x:f>
        <x:v>0.70588235</x:v>
      </x:c>
      <x:c r="P65" s="6" t="n">
        <x:f>'02_GPU_Mix_Input'!F65</x:f>
        <x:v>0</x:v>
      </x:c>
      <x:c r="Q65" s="6" t="n">
        <x:f>'02_GPU_Mix_Input'!G65</x:f>
        <x:v>0</x:v>
      </x:c>
      <x:c r="R65" s="7" t="n">
        <x:f>INDEX('01_Benchmark_Input'!$K$2:$K$10,MATCH(B65,'01_Benchmark_Input'!$A$2:$A$10,0))</x:f>
        <x:v>1196280.4</x:v>
      </x:c>
      <x:c r="S65" s="7" t="n">
        <x:f>INDEX('01_Benchmark_Input'!$P$2:$P$10,MATCH(B65,'01_Benchmark_Input'!$A$2:$A$10,0))</x:f>
        <x:v>3010287.8000000003</x:v>
      </x:c>
      <x:c r="T65" s="7" t="n">
        <x:f>INDEX('01_Benchmark_Input'!$U$2:$U$10,MATCH(B65,'01_Benchmark_Input'!$A$2:$A$10,0))</x:f>
        <x:v>3010287.8000000003</x:v>
      </x:c>
      <x:c r="U65" s="7" t="n">
        <x:f>INDEX('01_Benchmark_Input'!$Z$2:$Z$10,MATCH(B65,'01_Benchmark_Input'!$A$2:$A$10,0))</x:f>
        <x:v>3010287.8000000003</x:v>
      </x:c>
      <x:c r="V65" s="6" t="n">
        <x:f>INDEX('01_Benchmark_Input'!$D$2:$D$10,MATCH(B65,'01_Benchmark_Input'!$A$2:$A$10,0))</x:f>
        <x:v>0.45</x:v>
      </x:c>
      <x:c r="W65" s="6" t="n">
        <x:f>INDEX('01_Benchmark_Input'!$E$2:$E$10,MATCH(B65,'01_Benchmark_Input'!$A$2:$A$10,0))</x:f>
        <x:v>0.35</x:v>
      </x:c>
      <x:c r="X65" s="6" t="n">
        <x:f>INDEX('01_Benchmark_Input'!$F$2:$F$10,MATCH(B65,'01_Benchmark_Input'!$A$2:$A$10,0))</x:f>
        <x:v>0.2</x:v>
      </x:c>
      <x:c r="Y65" s="7" t="n">
        <x:f>N65*R65+O65*S65+P65*T65+Q65*U65</x:f>
        <x:v>2476756.2064293902</x:v>
      </x:c>
      <x:c r="Z65" s="6" t="n">
        <x:f>'02_Inputs'!K65</x:f>
        <x:v>0.55</x:v>
      </x:c>
      <x:c r="AA65" s="7" t="n">
        <x:f>Y65*Z65</x:f>
        <x:v>1362215.9135361647</x:v>
      </x:c>
      <x:c r="AB65" s="5" t="n">
        <x:f>L65*1000*AA65*86400</x:f>
        <x:v>102484272449558.84</x:v>
      </x:c>
      <x:c r="AC65" s="5" t="n">
        <x:f>AB65*365</x:f>
        <x:v>37406759444088980</x:v>
      </x:c>
    </x:row>
    <x:row r="66">
      <x:c r="A66" s="5" t="str">
        <x:f>'02_Inputs'!A66</x:f>
        <x:v>Base</x:v>
      </x:c>
      <x:c r="B66" s="5" t="str">
        <x:f>'02_Inputs'!B66</x:f>
        <x:v>xAI</x:v>
      </x:c>
      <x:c r="C66" s="5" t="n">
        <x:f>'02_Inputs'!C66</x:f>
        <x:v>2030</x:v>
      </x:c>
      <x:c r="D66" s="29" t="n">
        <x:f>'02_Inputs'!D66</x:f>
        <x:v>3</x:v>
      </x:c>
      <x:c r="E66" s="6" t="n">
        <x:f>'02_Inputs'!E66</x:f>
        <x:v>0.83333333</x:v>
      </x:c>
      <x:c r="F66" s="29" t="n">
        <x:f>D66*E66</x:f>
        <x:v>2.49999999</x:v>
      </x:c>
      <x:c r="G66" s="5" t="n">
        <x:f>'02_Inputs'!F66</x:f>
        <x:v>1.22</x:v>
      </x:c>
      <x:c r="H66" s="29" t="n">
        <x:f>F66/G66</x:f>
        <x:v>2.049180319672131</x:v>
      </x:c>
      <x:c r="I66" s="6" t="n">
        <x:f>'02_Inputs'!G66</x:f>
        <x:v>0.85</x:v>
      </x:c>
      <x:c r="J66" s="29" t="n">
        <x:f>H66*I66</x:f>
        <x:v>1.7418032717213114</x:v>
      </x:c>
      <x:c r="K66" s="6" t="n">
        <x:f>'02_Inputs'!H66</x:f>
        <x:v>0.7</x:v>
      </x:c>
      <x:c r="L66" s="29" t="n">
        <x:f>J66*K66</x:f>
        <x:v>1.219262290204918</x:v>
      </x:c>
      <x:c r="M66" s="29" t="n">
        <x:f>J66*(1-K66)</x:f>
        <x:v>0.5225409815163935</x:v>
      </x:c>
      <x:c r="N66" s="6" t="n">
        <x:f>'02_GPU_Mix_Input'!D66</x:f>
        <x:v>0.29411765</x:v>
      </x:c>
      <x:c r="O66" s="6" t="n">
        <x:f>'02_GPU_Mix_Input'!E66</x:f>
        <x:v>0.70588235</x:v>
      </x:c>
      <x:c r="P66" s="6" t="n">
        <x:f>'02_GPU_Mix_Input'!F66</x:f>
        <x:v>0</x:v>
      </x:c>
      <x:c r="Q66" s="6" t="n">
        <x:f>'02_GPU_Mix_Input'!G66</x:f>
        <x:v>0</x:v>
      </x:c>
      <x:c r="R66" s="7" t="n">
        <x:f>INDEX('01_Benchmark_Input'!$K$2:$K$10,MATCH(B66,'01_Benchmark_Input'!$A$2:$A$10,0))</x:f>
        <x:v>1196280.4</x:v>
      </x:c>
      <x:c r="S66" s="7" t="n">
        <x:f>INDEX('01_Benchmark_Input'!$P$2:$P$10,MATCH(B66,'01_Benchmark_Input'!$A$2:$A$10,0))</x:f>
        <x:v>3010287.8000000003</x:v>
      </x:c>
      <x:c r="T66" s="7" t="n">
        <x:f>INDEX('01_Benchmark_Input'!$U$2:$U$10,MATCH(B66,'01_Benchmark_Input'!$A$2:$A$10,0))</x:f>
        <x:v>3010287.8000000003</x:v>
      </x:c>
      <x:c r="U66" s="7" t="n">
        <x:f>INDEX('01_Benchmark_Input'!$Z$2:$Z$10,MATCH(B66,'01_Benchmark_Input'!$A$2:$A$10,0))</x:f>
        <x:v>3010287.8000000003</x:v>
      </x:c>
      <x:c r="V66" s="6" t="n">
        <x:f>INDEX('01_Benchmark_Input'!$D$2:$D$10,MATCH(B66,'01_Benchmark_Input'!$A$2:$A$10,0))</x:f>
        <x:v>0.45</x:v>
      </x:c>
      <x:c r="W66" s="6" t="n">
        <x:f>INDEX('01_Benchmark_Input'!$E$2:$E$10,MATCH(B66,'01_Benchmark_Input'!$A$2:$A$10,0))</x:f>
        <x:v>0.35</x:v>
      </x:c>
      <x:c r="X66" s="6" t="n">
        <x:f>INDEX('01_Benchmark_Input'!$F$2:$F$10,MATCH(B66,'01_Benchmark_Input'!$A$2:$A$10,0))</x:f>
        <x:v>0.2</x:v>
      </x:c>
      <x:c r="Y66" s="7" t="n">
        <x:f>N66*R66+O66*S66+P66*T66+Q66*U66</x:f>
        <x:v>2476756.2064293902</x:v>
      </x:c>
      <x:c r="Z66" s="6" t="n">
        <x:f>'02_Inputs'!K66</x:f>
        <x:v>0.55</x:v>
      </x:c>
      <x:c r="AA66" s="7" t="n">
        <x:f>Y66*Z66</x:f>
        <x:v>1362215.9135361647</x:v>
      </x:c>
      <x:c r="AB66" s="5" t="n">
        <x:f>L66*1000*AA66*86400</x:f>
        <x:v>143501629924081.88</x:v>
      </x:c>
      <x:c r="AC66" s="5" t="n">
        <x:f>AB66*365</x:f>
        <x:v>52378094922289890</x:v>
      </x:c>
    </x:row>
    <x:row r="67">
      <x:c r="A67" s="5" t="str">
        <x:f>'02_Inputs'!A67</x:f>
        <x:v>Base</x:v>
      </x:c>
      <x:c r="B67" s="5" t="str">
        <x:f>'02_Inputs'!B67</x:f>
        <x:v>OpenAI</x:v>
      </x:c>
      <x:c r="C67" s="5" t="n">
        <x:f>'02_Inputs'!C67</x:f>
        <x:v>2026</x:v>
      </x:c>
      <x:c r="D67" s="29" t="n">
        <x:f>'02_Inputs'!D67</x:f>
        <x:v>5</x:v>
      </x:c>
      <x:c r="E67" s="6" t="n">
        <x:f>'02_Inputs'!E67</x:f>
        <x:v>0.28</x:v>
      </x:c>
      <x:c r="F67" s="29" t="n">
        <x:f>D67*E67</x:f>
        <x:v>1.4000000000000001</x:v>
      </x:c>
      <x:c r="G67" s="5" t="n">
        <x:f>'02_Inputs'!F67</x:f>
        <x:v>1.2</x:v>
      </x:c>
      <x:c r="H67" s="29" t="n">
        <x:f>F67/G67</x:f>
        <x:v>1.1666666666666667</x:v>
      </x:c>
      <x:c r="I67" s="6" t="n">
        <x:f>'02_Inputs'!G67</x:f>
        <x:v>0.88</x:v>
      </x:c>
      <x:c r="J67" s="29" t="n">
        <x:f>H67*I67</x:f>
        <x:v>1.0266666666666668</x:v>
      </x:c>
      <x:c r="K67" s="6" t="n">
        <x:f>'02_Inputs'!H67</x:f>
        <x:v>0.58</x:v>
      </x:c>
      <x:c r="L67" s="29" t="n">
        <x:f>J67*K67</x:f>
        <x:v>0.5954666666666667</x:v>
      </x:c>
      <x:c r="M67" s="29" t="n">
        <x:f>J67*(1-K67)</x:f>
        <x:v>0.43120000000000014</x:v>
      </x:c>
      <x:c r="N67" s="6" t="n">
        <x:f>'02_GPU_Mix_Input'!D67</x:f>
        <x:v>0.09215960736722274</x:v>
      </x:c>
      <x:c r="O67" s="6" t="n">
        <x:f>'02_GPU_Mix_Input'!E67</x:f>
        <x:v>0.9078403926327773</x:v>
      </x:c>
      <x:c r="P67" s="6" t="n">
        <x:f>'02_GPU_Mix_Input'!F67</x:f>
        <x:v>0</x:v>
      </x:c>
      <x:c r="Q67" s="6" t="n">
        <x:f>'02_GPU_Mix_Input'!G67</x:f>
        <x:v>0</x:v>
      </x:c>
      <x:c r="R67" s="7" t="n">
        <x:f>INDEX('01_Benchmark_Input'!$K$2:$K$10,MATCH(B67,'01_Benchmark_Input'!$A$2:$A$10,0))</x:f>
        <x:v>1066937.1</x:v>
      </x:c>
      <x:c r="S67" s="7" t="n">
        <x:f>INDEX('01_Benchmark_Input'!$P$2:$P$10,MATCH(B67,'01_Benchmark_Input'!$A$2:$A$10,0))</x:f>
        <x:v>137042.2</x:v>
      </x:c>
      <x:c r="T67" s="7" t="n">
        <x:f>INDEX('01_Benchmark_Input'!$U$2:$U$10,MATCH(B67,'01_Benchmark_Input'!$A$2:$A$10,0))</x:f>
        <x:v>166636.55</x:v>
      </x:c>
      <x:c r="U67" s="7" t="n">
        <x:f>INDEX('01_Benchmark_Input'!$Z$2:$Z$10,MATCH(B67,'01_Benchmark_Input'!$A$2:$A$10,0))</x:f>
        <x:v>137042.2</x:v>
      </x:c>
      <x:c r="V67" s="6" t="n">
        <x:f>INDEX('01_Benchmark_Input'!$D$2:$D$10,MATCH(B67,'01_Benchmark_Input'!$A$2:$A$10,0))</x:f>
        <x:v>0.45</x:v>
      </x:c>
      <x:c r="W67" s="6" t="n">
        <x:f>INDEX('01_Benchmark_Input'!$E$2:$E$10,MATCH(B67,'01_Benchmark_Input'!$A$2:$A$10,0))</x:f>
        <x:v>0.25</x:v>
      </x:c>
      <x:c r="X67" s="6" t="n">
        <x:f>INDEX('01_Benchmark_Input'!$F$2:$F$10,MATCH(B67,'01_Benchmark_Input'!$A$2:$A$10,0))</x:f>
        <x:v>0.3</x:v>
      </x:c>
      <x:c r="Y67" s="7" t="n">
        <x:f>N67*R67+O67*S67+P67*T67+Q67*U67</x:f>
        <x:v>222740.9488767829</x:v>
      </x:c>
      <x:c r="Z67" s="6" t="n">
        <x:f>'02_Inputs'!K67</x:f>
        <x:v>0.5</x:v>
      </x:c>
      <x:c r="AA67" s="7" t="n">
        <x:f>Y67*Z67</x:f>
        <x:v>111370.47443839145</x:v>
      </x:c>
      <x:c r="AB67" s="5" t="n">
        <x:f>L67*1000*AA67*86400</x:f>
        <x:v>5729823807458.184</x:v>
      </x:c>
      <x:c r="AC67" s="5" t="n">
        <x:f>AB67*365</x:f>
        <x:v>2091385689722237</x:v>
      </x:c>
    </x:row>
    <x:row r="68">
      <x:c r="A68" s="5" t="str">
        <x:f>'02_Inputs'!A68</x:f>
        <x:v>Base</x:v>
      </x:c>
      <x:c r="B68" s="5" t="str">
        <x:f>'02_Inputs'!B68</x:f>
        <x:v>OpenAI</x:v>
      </x:c>
      <x:c r="C68" s="5" t="n">
        <x:f>'02_Inputs'!C68</x:f>
        <x:v>2027</x:v>
      </x:c>
      <x:c r="D68" s="29" t="n">
        <x:f>'02_Inputs'!D68</x:f>
        <x:v>6.75</x:v>
      </x:c>
      <x:c r="E68" s="6" t="n">
        <x:f>'02_Inputs'!E68</x:f>
        <x:v>0.47037037</x:v>
      </x:c>
      <x:c r="F68" s="29" t="n">
        <x:f>D68*E68</x:f>
        <x:v>3.1749999975</x:v>
      </x:c>
      <x:c r="G68" s="5" t="n">
        <x:f>'02_Inputs'!F68</x:f>
        <x:v>1.2</x:v>
      </x:c>
      <x:c r="H68" s="29" t="n">
        <x:f>F68/G68</x:f>
        <x:v>2.64583333125</x:v>
      </x:c>
      <x:c r="I68" s="6" t="n">
        <x:f>'02_Inputs'!G68</x:f>
        <x:v>0.88</x:v>
      </x:c>
      <x:c r="J68" s="29" t="n">
        <x:f>H68*I68</x:f>
        <x:v>2.3283333315</x:v>
      </x:c>
      <x:c r="K68" s="6" t="n">
        <x:f>'02_Inputs'!H68</x:f>
        <x:v>0.63</x:v>
      </x:c>
      <x:c r="L68" s="29" t="n">
        <x:f>J68*K68</x:f>
        <x:v>1.4668499988450001</x:v>
      </x:c>
      <x:c r="M68" s="29" t="n">
        <x:f>J68*(1-K68)</x:f>
        <x:v>0.861483332655</x:v>
      </x:c>
      <x:c r="N68" s="6" t="n">
        <x:f>'02_GPU_Mix_Input'!D68</x:f>
        <x:v>0.0698761876947107</x:v>
      </x:c>
      <x:c r="O68" s="6" t="n">
        <x:f>'02_GPU_Mix_Input'!E68</x:f>
        <x:v>0.9081914998885361</x:v>
      </x:c>
      <x:c r="P68" s="6" t="n">
        <x:f>'02_GPU_Mix_Input'!F68</x:f>
        <x:v>0</x:v>
      </x:c>
      <x:c r="Q68" s="6" t="n">
        <x:f>'02_GPU_Mix_Input'!G68</x:f>
        <x:v>0.021932312416753127</x:v>
      </x:c>
      <x:c r="R68" s="7" t="n">
        <x:f>INDEX('01_Benchmark_Input'!$K$2:$K$10,MATCH(B68,'01_Benchmark_Input'!$A$2:$A$10,0))</x:f>
        <x:v>1066937.1</x:v>
      </x:c>
      <x:c r="S68" s="7" t="n">
        <x:f>INDEX('01_Benchmark_Input'!$P$2:$P$10,MATCH(B68,'01_Benchmark_Input'!$A$2:$A$10,0))</x:f>
        <x:v>137042.2</x:v>
      </x:c>
      <x:c r="T68" s="7" t="n">
        <x:f>INDEX('01_Benchmark_Input'!$U$2:$U$10,MATCH(B68,'01_Benchmark_Input'!$A$2:$A$10,0))</x:f>
        <x:v>166636.55</x:v>
      </x:c>
      <x:c r="U68" s="7" t="n">
        <x:f>INDEX('01_Benchmark_Input'!$Z$2:$Z$10,MATCH(B68,'01_Benchmark_Input'!$A$2:$A$10,0))</x:f>
        <x:v>137042.2</x:v>
      </x:c>
      <x:c r="V68" s="6" t="n">
        <x:f>INDEX('01_Benchmark_Input'!$D$2:$D$10,MATCH(B68,'01_Benchmark_Input'!$A$2:$A$10,0))</x:f>
        <x:v>0.45</x:v>
      </x:c>
      <x:c r="W68" s="6" t="n">
        <x:f>INDEX('01_Benchmark_Input'!$E$2:$E$10,MATCH(B68,'01_Benchmark_Input'!$A$2:$A$10,0))</x:f>
        <x:v>0.25</x:v>
      </x:c>
      <x:c r="X68" s="6" t="n">
        <x:f>INDEX('01_Benchmark_Input'!$F$2:$F$10,MATCH(B68,'01_Benchmark_Input'!$A$2:$A$10,0))</x:f>
        <x:v>0.3</x:v>
      </x:c>
      <x:c r="Y68" s="7" t="n">
        <x:f>N68*R68+O68*S68+P68*T68+Q68*U68</x:f>
        <x:v>202019.71056875424</x:v>
      </x:c>
      <x:c r="Z68" s="6" t="n">
        <x:f>'02_Inputs'!K68</x:f>
        <x:v>0.5</x:v>
      </x:c>
      <x:c r="AA68" s="7" t="n">
        <x:f>Y68*Z68</x:f>
        <x:v>101009.85528437712</x:v>
      </x:c>
      <x:c r="AB68" s="5" t="n">
        <x:f>L68*1000*AA68*86400</x:f>
        <x:v>12801568847663.998</x:v>
      </x:c>
      <x:c r="AC68" s="5" t="n">
        <x:f>AB68*365</x:f>
        <x:v>4672572629397359</x:v>
      </x:c>
    </x:row>
    <x:row r="69">
      <x:c r="A69" s="5" t="str">
        <x:f>'02_Inputs'!A69</x:f>
        <x:v>Base</x:v>
      </x:c>
      <x:c r="B69" s="5" t="str">
        <x:f>'02_Inputs'!B69</x:f>
        <x:v>OpenAI</x:v>
      </x:c>
      <x:c r="C69" s="5" t="n">
        <x:f>'02_Inputs'!C69</x:f>
        <x:v>2028</x:v>
      </x:c>
      <x:c r="D69" s="29" t="n">
        <x:f>'02_Inputs'!D69</x:f>
        <x:v>8.5</x:v>
      </x:c>
      <x:c r="E69" s="6" t="n">
        <x:f>'02_Inputs'!E69</x:f>
        <x:v>0.58235294</x:v>
      </x:c>
      <x:c r="F69" s="29" t="n">
        <x:f>D69*E69</x:f>
        <x:v>4.94999999</x:v>
      </x:c>
      <x:c r="G69" s="5" t="n">
        <x:f>'02_Inputs'!F69</x:f>
        <x:v>1.2</x:v>
      </x:c>
      <x:c r="H69" s="29" t="n">
        <x:f>F69/G69</x:f>
        <x:v>4.124999991666667</x:v>
      </x:c>
      <x:c r="I69" s="6" t="n">
        <x:f>'02_Inputs'!G69</x:f>
        <x:v>0.88</x:v>
      </x:c>
      <x:c r="J69" s="29" t="n">
        <x:f>H69*I69</x:f>
        <x:v>3.629999992666667</x:v>
      </x:c>
      <x:c r="K69" s="6" t="n">
        <x:f>'02_Inputs'!H69</x:f>
        <x:v>0.68</x:v>
      </x:c>
      <x:c r="L69" s="29" t="n">
        <x:f>J69*K69</x:f>
        <x:v>2.4683999950133337</x:v>
      </x:c>
      <x:c r="M69" s="29" t="n">
        <x:f>J69*(1-K69)</x:f>
        <x:v>1.161599997653333</x:v>
      </x:c>
      <x:c r="N69" s="6" t="n">
        <x:f>'02_GPU_Mix_Input'!D69</x:f>
        <x:v>0.05573398435568176</x:v>
      </x:c>
      <x:c r="O69" s="6" t="n">
        <x:f>'02_GPU_Mix_Input'!E69</x:f>
        <x:v>0.7840480689131368</x:v>
      </x:c>
      <x:c r="P69" s="6" t="n">
        <x:f>'02_GPU_Mix_Input'!F69</x:f>
        <x:v>0.024575825723752442</x:v>
      </x:c>
      <x:c r="Q69" s="6" t="n">
        <x:f>'02_GPU_Mix_Input'!G69</x:f>
        <x:v>0.135642121007429</x:v>
      </x:c>
      <x:c r="R69" s="7" t="n">
        <x:f>INDEX('01_Benchmark_Input'!$K$2:$K$10,MATCH(B69,'01_Benchmark_Input'!$A$2:$A$10,0))</x:f>
        <x:v>1066937.1</x:v>
      </x:c>
      <x:c r="S69" s="7" t="n">
        <x:f>INDEX('01_Benchmark_Input'!$P$2:$P$10,MATCH(B69,'01_Benchmark_Input'!$A$2:$A$10,0))</x:f>
        <x:v>137042.2</x:v>
      </x:c>
      <x:c r="T69" s="7" t="n">
        <x:f>INDEX('01_Benchmark_Input'!$U$2:$U$10,MATCH(B69,'01_Benchmark_Input'!$A$2:$A$10,0))</x:f>
        <x:v>166636.55</x:v>
      </x:c>
      <x:c r="U69" s="7" t="n">
        <x:f>INDEX('01_Benchmark_Input'!$Z$2:$Z$10,MATCH(B69,'01_Benchmark_Input'!$A$2:$A$10,0))</x:f>
        <x:v>137042.2</x:v>
      </x:c>
      <x:c r="V69" s="6" t="n">
        <x:f>INDEX('01_Benchmark_Input'!$D$2:$D$10,MATCH(B69,'01_Benchmark_Input'!$A$2:$A$10,0))</x:f>
        <x:v>0.45</x:v>
      </x:c>
      <x:c r="W69" s="6" t="n">
        <x:f>INDEX('01_Benchmark_Input'!$E$2:$E$10,MATCH(B69,'01_Benchmark_Input'!$A$2:$A$10,0))</x:f>
        <x:v>0.25</x:v>
      </x:c>
      <x:c r="X69" s="6" t="n">
        <x:f>INDEX('01_Benchmark_Input'!$F$2:$F$10,MATCH(B69,'01_Benchmark_Input'!$A$2:$A$10,0))</x:f>
        <x:v>0.3</x:v>
      </x:c>
      <x:c r="Y69" s="7" t="n">
        <x:f>N69*R69+O69*S69+P69*T69+Q69*U69</x:f>
        <x:v>189596.253397036</x:v>
      </x:c>
      <x:c r="Z69" s="6" t="n">
        <x:f>'02_Inputs'!K69</x:f>
        <x:v>0.5</x:v>
      </x:c>
      <x:c r="AA69" s="7" t="n">
        <x:f>Y69*Z69</x:f>
        <x:v>94798.126698518</x:v>
      </x:c>
      <x:c r="AB69" s="5" t="n">
        <x:f>L69*1000*AA69*86400</x:f>
        <x:v>20217573688598.945</x:v>
      </x:c>
      <x:c r="AC69" s="5" t="n">
        <x:f>AB69*365</x:f>
        <x:v>7379414396338615</x:v>
      </x:c>
    </x:row>
    <x:row r="70">
      <x:c r="A70" s="5" t="str">
        <x:f>'02_Inputs'!A70</x:f>
        <x:v>Base</x:v>
      </x:c>
      <x:c r="B70" s="5" t="str">
        <x:f>'02_Inputs'!B70</x:f>
        <x:v>OpenAI</x:v>
      </x:c>
      <x:c r="C70" s="5" t="n">
        <x:f>'02_Inputs'!C70</x:f>
        <x:v>2029</x:v>
      </x:c>
      <x:c r="D70" s="29" t="n">
        <x:f>'02_Inputs'!D70</x:f>
        <x:v>10.25</x:v>
      </x:c>
      <x:c r="E70" s="6" t="n">
        <x:f>'02_Inputs'!E70</x:f>
        <x:v>0.65609756</x:v>
      </x:c>
      <x:c r="F70" s="29" t="n">
        <x:f>D70*E70</x:f>
        <x:v>6.72499999</x:v>
      </x:c>
      <x:c r="G70" s="5" t="n">
        <x:f>'02_Inputs'!F70</x:f>
        <x:v>1.2</x:v>
      </x:c>
      <x:c r="H70" s="29" t="n">
        <x:f>F70/G70</x:f>
        <x:v>5.604166658333333</x:v>
      </x:c>
      <x:c r="I70" s="6" t="n">
        <x:f>'02_Inputs'!G70</x:f>
        <x:v>0.88</x:v>
      </x:c>
      <x:c r="J70" s="29" t="n">
        <x:f>H70*I70</x:f>
        <x:v>4.931666659333333</x:v>
      </x:c>
      <x:c r="K70" s="6" t="n">
        <x:f>'02_Inputs'!H70</x:f>
        <x:v>0.73</x:v>
      </x:c>
      <x:c r="L70" s="29" t="n">
        <x:f>J70*K70</x:f>
        <x:v>3.600116661313333</x:v>
      </x:c>
      <x:c r="M70" s="29" t="n">
        <x:f>J70*(1-K70)</x:f>
        <x:v>1.3315499980199998</x:v>
      </x:c>
      <x:c r="N70" s="6" t="n">
        <x:f>'02_GPU_Mix_Input'!D70</x:f>
        <x:v>0.04566296939492764</x:v>
      </x:c>
      <x:c r="O70" s="6" t="n">
        <x:f>'02_GPU_Mix_Input'!E70</x:f>
        <x:v>0.7900961786722438</x:v>
      </x:c>
      <x:c r="P70" s="6" t="n">
        <x:f>'02_GPU_Mix_Input'!F70</x:f>
        <x:v>0.0335459360906592</x:v>
      </x:c>
      <x:c r="Q70" s="6" t="n">
        <x:f>'02_GPU_Mix_Input'!G70</x:f>
        <x:v>0.1306949158421696</x:v>
      </x:c>
      <x:c r="R70" s="7" t="n">
        <x:f>INDEX('01_Benchmark_Input'!$K$2:$K$10,MATCH(B70,'01_Benchmark_Input'!$A$2:$A$10,0))</x:f>
        <x:v>1066937.1</x:v>
      </x:c>
      <x:c r="S70" s="7" t="n">
        <x:f>INDEX('01_Benchmark_Input'!$P$2:$P$10,MATCH(B70,'01_Benchmark_Input'!$A$2:$A$10,0))</x:f>
        <x:v>137042.2</x:v>
      </x:c>
      <x:c r="T70" s="7" t="n">
        <x:f>INDEX('01_Benchmark_Input'!$U$2:$U$10,MATCH(B70,'01_Benchmark_Input'!$A$2:$A$10,0))</x:f>
        <x:v>166636.55</x:v>
      </x:c>
      <x:c r="U70" s="7" t="n">
        <x:f>INDEX('01_Benchmark_Input'!$Z$2:$Z$10,MATCH(B70,'01_Benchmark_Input'!$A$2:$A$10,0))</x:f>
        <x:v>137042.2</x:v>
      </x:c>
      <x:c r="V70" s="6" t="n">
        <x:f>INDEX('01_Benchmark_Input'!$D$2:$D$10,MATCH(B70,'01_Benchmark_Input'!$A$2:$A$10,0))</x:f>
        <x:v>0.45</x:v>
      </x:c>
      <x:c r="W70" s="6" t="n">
        <x:f>INDEX('01_Benchmark_Input'!$E$2:$E$10,MATCH(B70,'01_Benchmark_Input'!$A$2:$A$10,0))</x:f>
        <x:v>0.25</x:v>
      </x:c>
      <x:c r="X70" s="6" t="n">
        <x:f>INDEX('01_Benchmark_Input'!$F$2:$F$10,MATCH(B70,'01_Benchmark_Input'!$A$2:$A$10,0))</x:f>
        <x:v>0.3</x:v>
      </x:c>
      <x:c r="Y70" s="7" t="n">
        <x:f>N70*R70+O70*S70+P70*T70+Q70*U70</x:f>
        <x:v>180496.73253294395</x:v>
      </x:c>
      <x:c r="Z70" s="6" t="n">
        <x:f>'02_Inputs'!K70</x:f>
        <x:v>0.5</x:v>
      </x:c>
      <x:c r="AA70" s="7" t="n">
        <x:f>Y70*Z70</x:f>
        <x:v>90248.36626647197</x:v>
      </x:c>
      <x:c r="AB70" s="5" t="n">
        <x:f>L70*1000*AA70*86400</x:f>
        <x:v>28071761505313.008</x:v>
      </x:c>
      <x:c r="AC70" s="5" t="n">
        <x:f>AB70*365</x:f>
        <x:v>10246192949439248</x:v>
      </x:c>
    </x:row>
    <x:row r="71">
      <x:c r="A71" s="5" t="str">
        <x:f>'02_Inputs'!A71</x:f>
        <x:v>Base</x:v>
      </x:c>
      <x:c r="B71" s="5" t="str">
        <x:f>'02_Inputs'!B71</x:f>
        <x:v>OpenAI</x:v>
      </x:c>
      <x:c r="C71" s="5" t="n">
        <x:f>'02_Inputs'!C71</x:f>
        <x:v>2030</x:v>
      </x:c>
      <x:c r="D71" s="29" t="n">
        <x:f>'02_Inputs'!D71</x:f>
        <x:v>12</x:v>
      </x:c>
      <x:c r="E71" s="6" t="n">
        <x:f>'02_Inputs'!E71</x:f>
        <x:v>0.70833333</x:v>
      </x:c>
      <x:c r="F71" s="29" t="n">
        <x:f>D71*E71</x:f>
        <x:v>8.49999996</x:v>
      </x:c>
      <x:c r="G71" s="5" t="n">
        <x:f>'02_Inputs'!F71</x:f>
        <x:v>1.2</x:v>
      </x:c>
      <x:c r="H71" s="29" t="n">
        <x:f>F71/G71</x:f>
        <x:v>7.0833333000000005</x:v>
      </x:c>
      <x:c r="I71" s="6" t="n">
        <x:f>'02_Inputs'!G71</x:f>
        <x:v>0.88</x:v>
      </x:c>
      <x:c r="J71" s="29" t="n">
        <x:f>H71*I71</x:f>
        <x:v>6.233333304</x:v>
      </x:c>
      <x:c r="K71" s="6" t="n">
        <x:f>'02_Inputs'!H71</x:f>
        <x:v>0.78</x:v>
      </x:c>
      <x:c r="L71" s="29" t="n">
        <x:f>J71*K71</x:f>
        <x:v>4.86199997712</x:v>
      </x:c>
      <x:c r="M71" s="29" t="n">
        <x:f>J71*(1-K71)</x:f>
        <x:v>1.3713333268799999</x:v>
      </x:c>
      <x:c r="N71" s="6" t="n">
        <x:f>'02_GPU_Mix_Input'!D71</x:f>
        <x:v>0.03674369697552883</x:v>
      </x:c>
      <x:c r="O71" s="6" t="n">
        <x:f>'02_GPU_Mix_Input'!E71</x:f>
        <x:v>0.7891489993002719</x:v>
      </x:c>
      <x:c r="P71" s="6" t="n">
        <x:f>'02_GPU_Mix_Input'!F71</x:f>
        <x:v>0.04341238788202954</x:v>
      </x:c>
      <x:c r="Q71" s="6" t="n">
        <x:f>'02_GPU_Mix_Input'!G71</x:f>
        <x:v>0.13069491584216958</x:v>
      </x:c>
      <x:c r="R71" s="7" t="n">
        <x:f>INDEX('01_Benchmark_Input'!$K$2:$K$10,MATCH(B71,'01_Benchmark_Input'!$A$2:$A$10,0))</x:f>
        <x:v>1066937.1</x:v>
      </x:c>
      <x:c r="S71" s="7" t="n">
        <x:f>INDEX('01_Benchmark_Input'!$P$2:$P$10,MATCH(B71,'01_Benchmark_Input'!$A$2:$A$10,0))</x:f>
        <x:v>137042.2</x:v>
      </x:c>
      <x:c r="T71" s="7" t="n">
        <x:f>INDEX('01_Benchmark_Input'!$U$2:$U$10,MATCH(B71,'01_Benchmark_Input'!$A$2:$A$10,0))</x:f>
        <x:v>166636.55</x:v>
      </x:c>
      <x:c r="U71" s="7" t="n">
        <x:f>INDEX('01_Benchmark_Input'!$Z$2:$Z$10,MATCH(B71,'01_Benchmark_Input'!$A$2:$A$10,0))</x:f>
        <x:v>137042.2</x:v>
      </x:c>
      <x:c r="V71" s="6" t="n">
        <x:f>INDEX('01_Benchmark_Input'!$D$2:$D$10,MATCH(B71,'01_Benchmark_Input'!$A$2:$A$10,0))</x:f>
        <x:v>0.45</x:v>
      </x:c>
      <x:c r="W71" s="6" t="n">
        <x:f>INDEX('01_Benchmark_Input'!$E$2:$E$10,MATCH(B71,'01_Benchmark_Input'!$A$2:$A$10,0))</x:f>
        <x:v>0.25</x:v>
      </x:c>
      <x:c r="X71" s="6" t="n">
        <x:f>INDEX('01_Benchmark_Input'!$F$2:$F$10,MATCH(B71,'01_Benchmark_Input'!$A$2:$A$10,0))</x:f>
        <x:v>0.3</x:v>
      </x:c>
      <x:c r="Y71" s="7" t="n">
        <x:f>N71*R71+O71*S71+P71*T71+Q71*U71</x:f>
        <x:v>172494.73782600623</x:v>
      </x:c>
      <x:c r="Z71" s="6" t="n">
        <x:f>'02_Inputs'!K71</x:f>
        <x:v>0.5</x:v>
      </x:c>
      <x:c r="AA71" s="7" t="n">
        <x:f>Y71*Z71</x:f>
        <x:v>86247.36891300311</x:v>
      </x:c>
      <x:c r="AB71" s="5" t="n">
        <x:f>L71*1000*AA71*86400</x:f>
        <x:v>36230518570897.266</x:v>
      </x:c>
      <x:c r="AC71" s="5" t="n">
        <x:f>AB71*365</x:f>
        <x:v>13224139278377502</x:v>
      </x:c>
    </x:row>
    <x:row r="72">
      <x:c r="A72" s="5" t="str">
        <x:f>'02_Inputs'!A72</x:f>
        <x:v>Base</x:v>
      </x:c>
      <x:c r="B72" s="5" t="str">
        <x:f>'02_Inputs'!B72</x:f>
        <x:v>Anthropic</x:v>
      </x:c>
      <x:c r="C72" s="5" t="n">
        <x:f>'02_Inputs'!C72</x:f>
        <x:v>2026</x:v>
      </x:c>
      <x:c r="D72" s="29" t="n">
        <x:f>'02_Inputs'!D72</x:f>
        <x:v>3.5</x:v>
      </x:c>
      <x:c r="E72" s="6" t="n">
        <x:f>'02_Inputs'!E72</x:f>
        <x:v>0.28571429</x:v>
      </x:c>
      <x:c r="F72" s="29" t="n">
        <x:f>D72*E72</x:f>
        <x:v>1.000000015</x:v>
      </x:c>
      <x:c r="G72" s="5" t="n">
        <x:f>'02_Inputs'!F72</x:f>
        <x:v>1.18</x:v>
      </x:c>
      <x:c r="H72" s="29" t="n">
        <x:f>F72/G72</x:f>
        <x:v>0.8474576398305085</x:v>
      </x:c>
      <x:c r="I72" s="6" t="n">
        <x:f>'02_Inputs'!G72</x:f>
        <x:v>0.86</x:v>
      </x:c>
      <x:c r="J72" s="29" t="n">
        <x:f>H72*I72</x:f>
        <x:v>0.7288135702542373</x:v>
      </x:c>
      <x:c r="K72" s="6" t="n">
        <x:f>'02_Inputs'!H72</x:f>
        <x:v>0.52</x:v>
      </x:c>
      <x:c r="L72" s="29" t="n">
        <x:f>J72*K72</x:f>
        <x:v>0.37898305653220343</x:v>
      </x:c>
      <x:c r="M72" s="29" t="n">
        <x:f>J72*(1-K72)</x:f>
        <x:v>0.3498305137220339</x:v>
      </x:c>
      <x:c r="N72" s="6" t="n">
        <x:f>'02_GPU_Mix_Input'!D72</x:f>
        <x:v>0.11498697855290363</x:v>
      </x:c>
      <x:c r="O72" s="6" t="n">
        <x:f>'02_GPU_Mix_Input'!E72</x:f>
        <x:v>0.2271006689653013</x:v>
      </x:c>
      <x:c r="P72" s="6" t="n">
        <x:f>'02_GPU_Mix_Input'!F72</x:f>
        <x:v>0</x:v>
      </x:c>
      <x:c r="Q72" s="6" t="n">
        <x:f>'02_GPU_Mix_Input'!G72</x:f>
        <x:v>0.6579123524817952</x:v>
      </x:c>
      <x:c r="R72" s="7" t="n">
        <x:f>INDEX('01_Benchmark_Input'!$K$2:$K$10,MATCH(B72,'01_Benchmark_Input'!$A$2:$A$10,0))</x:f>
        <x:v>936327.8</x:v>
      </x:c>
      <x:c r="S72" s="7" t="n">
        <x:f>INDEX('01_Benchmark_Input'!$P$2:$P$10,MATCH(B72,'01_Benchmark_Input'!$A$2:$A$10,0))</x:f>
        <x:v>133148.8</x:v>
      </x:c>
      <x:c r="T72" s="7" t="n">
        <x:f>INDEX('01_Benchmark_Input'!$U$2:$U$10,MATCH(B72,'01_Benchmark_Input'!$A$2:$A$10,0))</x:f>
        <x:v>176533.9</x:v>
      </x:c>
      <x:c r="U72" s="7" t="n">
        <x:f>INDEX('01_Benchmark_Input'!$Z$2:$Z$10,MATCH(B72,'01_Benchmark_Input'!$A$2:$A$10,0))</x:f>
        <x:v>133148.8</x:v>
      </x:c>
      <x:c r="V72" s="6" t="n">
        <x:f>INDEX('01_Benchmark_Input'!$D$2:$D$10,MATCH(B72,'01_Benchmark_Input'!$A$2:$A$10,0))</x:f>
        <x:v>0.3</x:v>
      </x:c>
      <x:c r="W72" s="6" t="n">
        <x:f>INDEX('01_Benchmark_Input'!$E$2:$E$10,MATCH(B72,'01_Benchmark_Input'!$A$2:$A$10,0))</x:f>
        <x:v>0.3</x:v>
      </x:c>
      <x:c r="X72" s="6" t="n">
        <x:f>INDEX('01_Benchmark_Input'!$F$2:$F$10,MATCH(B72,'01_Benchmark_Input'!$A$2:$A$10,0))</x:f>
        <x:v>0.4</x:v>
      </x:c>
      <x:c r="Y72" s="7" t="n">
        <x:f>N72*R72+O72*S72+P72*T72+Q72*U72</x:f>
        <x:v>225503.9264471426</x:v>
      </x:c>
      <x:c r="Z72" s="6" t="n">
        <x:f>'02_Inputs'!K72</x:f>
        <x:v>0.5</x:v>
      </x:c>
      <x:c r="AA72" s="7" t="n">
        <x:f>Y72*Z72</x:f>
        <x:v>112751.9632235713</x:v>
      </x:c>
      <x:c r="AB72" s="5" t="n">
        <x:f>L72*1000*AA72*86400</x:f>
        <x:v>3691965627573.896</x:v>
      </x:c>
      <x:c r="AC72" s="5" t="n">
        <x:f>AB72*365</x:f>
        <x:v>1347567454064472</x:v>
      </x:c>
    </x:row>
    <x:row r="73">
      <x:c r="A73" s="5" t="str">
        <x:f>'02_Inputs'!A73</x:f>
        <x:v>Base</x:v>
      </x:c>
      <x:c r="B73" s="5" t="str">
        <x:f>'02_Inputs'!B73</x:f>
        <x:v>Anthropic</x:v>
      </x:c>
      <x:c r="C73" s="5" t="n">
        <x:f>'02_Inputs'!C73</x:f>
        <x:v>2027</x:v>
      </x:c>
      <x:c r="D73" s="29" t="n">
        <x:f>'02_Inputs'!D73</x:f>
        <x:v>4.375</x:v>
      </x:c>
      <x:c r="E73" s="6" t="n">
        <x:f>'02_Inputs'!E73</x:f>
        <x:v>0.48571429</x:v>
      </x:c>
      <x:c r="F73" s="29" t="n">
        <x:f>D73*E73</x:f>
        <x:v>2.1250000187499998</x:v>
      </x:c>
      <x:c r="G73" s="5" t="n">
        <x:f>'02_Inputs'!F73</x:f>
        <x:v>1.18</x:v>
      </x:c>
      <x:c r="H73" s="29" t="n">
        <x:f>F73/G73</x:f>
        <x:v>1.800847473516949</x:v>
      </x:c>
      <x:c r="I73" s="6" t="n">
        <x:f>'02_Inputs'!G73</x:f>
        <x:v>0.86</x:v>
      </x:c>
      <x:c r="J73" s="29" t="n">
        <x:f>H73*I73</x:f>
        <x:v>1.5487288272245763</x:v>
      </x:c>
      <x:c r="K73" s="6" t="n">
        <x:f>'02_Inputs'!H73</x:f>
        <x:v>0.575</x:v>
      </x:c>
      <x:c r="L73" s="29" t="n">
        <x:f>J73*K73</x:f>
        <x:v>0.8905190756541312</x:v>
      </x:c>
      <x:c r="M73" s="29" t="n">
        <x:f>J73*(1-K73)</x:f>
        <x:v>0.658209751570445</x:v>
      </x:c>
      <x:c r="N73" s="6" t="n">
        <x:f>'02_GPU_Mix_Input'!D73</x:f>
        <x:v>0.120505081032397</x:v>
      </x:c>
      <x:c r="O73" s="6" t="n">
        <x:f>'02_GPU_Mix_Input'!E73</x:f>
        <x:v>0.21599377839331463</x:v>
      </x:c>
      <x:c r="P73" s="6" t="n">
        <x:f>'02_GPU_Mix_Input'!F73</x:f>
        <x:v>0</x:v>
      </x:c>
      <x:c r="Q73" s="6" t="n">
        <x:f>'02_GPU_Mix_Input'!G73</x:f>
        <x:v>0.6635011405742886</x:v>
      </x:c>
      <x:c r="R73" s="7" t="n">
        <x:f>INDEX('01_Benchmark_Input'!$K$2:$K$10,MATCH(B73,'01_Benchmark_Input'!$A$2:$A$10,0))</x:f>
        <x:v>936327.8</x:v>
      </x:c>
      <x:c r="S73" s="7" t="n">
        <x:f>INDEX('01_Benchmark_Input'!$P$2:$P$10,MATCH(B73,'01_Benchmark_Input'!$A$2:$A$10,0))</x:f>
        <x:v>133148.8</x:v>
      </x:c>
      <x:c r="T73" s="7" t="n">
        <x:f>INDEX('01_Benchmark_Input'!$U$2:$U$10,MATCH(B73,'01_Benchmark_Input'!$A$2:$A$10,0))</x:f>
        <x:v>176533.9</x:v>
      </x:c>
      <x:c r="U73" s="7" t="n">
        <x:f>INDEX('01_Benchmark_Input'!$Z$2:$Z$10,MATCH(B73,'01_Benchmark_Input'!$A$2:$A$10,0))</x:f>
        <x:v>133148.8</x:v>
      </x:c>
      <x:c r="V73" s="6" t="n">
        <x:f>INDEX('01_Benchmark_Input'!$D$2:$D$10,MATCH(B73,'01_Benchmark_Input'!$A$2:$A$10,0))</x:f>
        <x:v>0.3</x:v>
      </x:c>
      <x:c r="W73" s="6" t="n">
        <x:f>INDEX('01_Benchmark_Input'!$E$2:$E$10,MATCH(B73,'01_Benchmark_Input'!$A$2:$A$10,0))</x:f>
        <x:v>0.3</x:v>
      </x:c>
      <x:c r="X73" s="6" t="n">
        <x:f>INDEX('01_Benchmark_Input'!$F$2:$F$10,MATCH(B73,'01_Benchmark_Input'!$A$2:$A$10,0))</x:f>
        <x:v>0.4</x:v>
      </x:c>
      <x:c r="Y73" s="7" t="n">
        <x:f>N73*R73+O73*S73+P73*T73+Q73*U73</x:f>
        <x:v>229935.95047851963</x:v>
      </x:c>
      <x:c r="Z73" s="6" t="n">
        <x:f>'02_Inputs'!K73</x:f>
        <x:v>0.5</x:v>
      </x:c>
      <x:c r="AA73" s="7" t="n">
        <x:f>Y73*Z73</x:f>
        <x:v>114967.97523925982</x:v>
      </x:c>
      <x:c r="AB73" s="5" t="n">
        <x:f>L73*1000*AA73*86400</x:f>
        <x:v>8845733523446.73</x:v>
      </x:c>
      <x:c r="AC73" s="5" t="n">
        <x:f>AB73*365</x:f>
        <x:v>3228692736058056.5</x:v>
      </x:c>
    </x:row>
    <x:row r="74">
      <x:c r="A74" s="5" t="str">
        <x:f>'02_Inputs'!A74</x:f>
        <x:v>Base</x:v>
      </x:c>
      <x:c r="B74" s="5" t="str">
        <x:f>'02_Inputs'!B74</x:f>
        <x:v>Anthropic</x:v>
      </x:c>
      <x:c r="C74" s="5" t="n">
        <x:f>'02_Inputs'!C74</x:f>
        <x:v>2028</x:v>
      </x:c>
      <x:c r="D74" s="29" t="n">
        <x:f>'02_Inputs'!D74</x:f>
        <x:v>5.25</x:v>
      </x:c>
      <x:c r="E74" s="6" t="n">
        <x:f>'02_Inputs'!E74</x:f>
        <x:v>0.61904762</x:v>
      </x:c>
      <x:c r="F74" s="29" t="n">
        <x:f>D74*E74</x:f>
        <x:v>3.250000005</x:v>
      </x:c>
      <x:c r="G74" s="5" t="n">
        <x:f>'02_Inputs'!F74</x:f>
        <x:v>1.18</x:v>
      </x:c>
      <x:c r="H74" s="29" t="n">
        <x:f>F74/G74</x:f>
        <x:v>2.7542372923728813</x:v>
      </x:c>
      <x:c r="I74" s="6" t="n">
        <x:f>'02_Inputs'!G74</x:f>
        <x:v>0.86</x:v>
      </x:c>
      <x:c r="J74" s="29" t="n">
        <x:f>H74*I74</x:f>
        <x:v>2.368644071440678</x:v>
      </x:c>
      <x:c r="K74" s="6" t="n">
        <x:f>'02_Inputs'!H74</x:f>
        <x:v>0.63</x:v>
      </x:c>
      <x:c r="L74" s="29" t="n">
        <x:f>J74*K74</x:f>
        <x:v>1.492245765007627</x:v>
      </x:c>
      <x:c r="M74" s="29" t="n">
        <x:f>J74*(1-K74)</x:f>
        <x:v>0.8763983064330508</x:v>
      </x:c>
      <x:c r="N74" s="6" t="n">
        <x:f>'02_GPU_Mix_Input'!D74</x:f>
        <x:v>0.07884128343839183</x:v>
      </x:c>
      <x:c r="O74" s="6" t="n">
        <x:f>'02_GPU_Mix_Input'!E74</x:f>
        <x:v>0.12059903438910091</x:v>
      </x:c>
      <x:c r="P74" s="6" t="n">
        <x:f>'02_GPU_Mix_Input'!F74</x:f>
        <x:v>0</x:v>
      </x:c>
      <x:c r="Q74" s="6" t="n">
        <x:f>'02_GPU_Mix_Input'!G74</x:f>
        <x:v>0.8005596821725071</x:v>
      </x:c>
      <x:c r="R74" s="7" t="n">
        <x:f>INDEX('01_Benchmark_Input'!$K$2:$K$10,MATCH(B74,'01_Benchmark_Input'!$A$2:$A$10,0))</x:f>
        <x:v>936327.8</x:v>
      </x:c>
      <x:c r="S74" s="7" t="n">
        <x:f>INDEX('01_Benchmark_Input'!$P$2:$P$10,MATCH(B74,'01_Benchmark_Input'!$A$2:$A$10,0))</x:f>
        <x:v>133148.8</x:v>
      </x:c>
      <x:c r="T74" s="7" t="n">
        <x:f>INDEX('01_Benchmark_Input'!$U$2:$U$10,MATCH(B74,'01_Benchmark_Input'!$A$2:$A$10,0))</x:f>
        <x:v>176533.9</x:v>
      </x:c>
      <x:c r="U74" s="7" t="n">
        <x:f>INDEX('01_Benchmark_Input'!$Z$2:$Z$10,MATCH(B74,'01_Benchmark_Input'!$A$2:$A$10,0))</x:f>
        <x:v>133148.8</x:v>
      </x:c>
      <x:c r="V74" s="6" t="n">
        <x:f>INDEX('01_Benchmark_Input'!$D$2:$D$10,MATCH(B74,'01_Benchmark_Input'!$A$2:$A$10,0))</x:f>
        <x:v>0.3</x:v>
      </x:c>
      <x:c r="W74" s="6" t="n">
        <x:f>INDEX('01_Benchmark_Input'!$E$2:$E$10,MATCH(B74,'01_Benchmark_Input'!$A$2:$A$10,0))</x:f>
        <x:v>0.3</x:v>
      </x:c>
      <x:c r="X74" s="6" t="n">
        <x:f>INDEX('01_Benchmark_Input'!$F$2:$F$10,MATCH(B74,'01_Benchmark_Input'!$A$2:$A$10,0))</x:f>
        <x:v>0.4</x:v>
      </x:c>
      <x:c r="Y74" s="7" t="n">
        <x:f>N74*R74+O74*S74+P74*T74+Q74*U74</x:f>
        <x:v>196472.46319076407</x:v>
      </x:c>
      <x:c r="Z74" s="6" t="n">
        <x:f>'02_Inputs'!K74</x:f>
        <x:v>0.5</x:v>
      </x:c>
      <x:c r="AA74" s="7" t="n">
        <x:f>Y74*Z74</x:f>
        <x:v>98236.23159538204</x:v>
      </x:c>
      <x:c r="AB74" s="5" t="n">
        <x:f>L74*1000*AA74*86400</x:f>
        <x:v>12665600689119.895</x:v>
      </x:c>
      <x:c r="AC74" s="5" t="n">
        <x:f>AB74*365</x:f>
        <x:v>4622944251528762</x:v>
      </x:c>
    </x:row>
    <x:row r="75">
      <x:c r="A75" s="5" t="str">
        <x:f>'02_Inputs'!A75</x:f>
        <x:v>Base</x:v>
      </x:c>
      <x:c r="B75" s="5" t="str">
        <x:f>'02_Inputs'!B75</x:f>
        <x:v>Anthropic</x:v>
      </x:c>
      <x:c r="C75" s="5" t="n">
        <x:f>'02_Inputs'!C75</x:f>
        <x:v>2029</x:v>
      </x:c>
      <x:c r="D75" s="29" t="n">
        <x:f>'02_Inputs'!D75</x:f>
        <x:v>6.125</x:v>
      </x:c>
      <x:c r="E75" s="6" t="n">
        <x:f>'02_Inputs'!E75</x:f>
        <x:v>0.71428571</x:v>
      </x:c>
      <x:c r="F75" s="29" t="n">
        <x:f>D75*E75</x:f>
        <x:v>4.37499997375</x:v>
      </x:c>
      <x:c r="G75" s="5" t="n">
        <x:f>'02_Inputs'!F75</x:f>
        <x:v>1.18</x:v>
      </x:c>
      <x:c r="H75" s="29" t="n">
        <x:f>F75/G75</x:f>
        <x:v>3.707627096398305</x:v>
      </x:c>
      <x:c r="I75" s="6" t="n">
        <x:f>'02_Inputs'!G75</x:f>
        <x:v>0.86</x:v>
      </x:c>
      <x:c r="J75" s="29" t="n">
        <x:f>H75*I75</x:f>
        <x:v>3.1885593029025423</x:v>
      </x:c>
      <x:c r="K75" s="6" t="n">
        <x:f>'02_Inputs'!H75</x:f>
        <x:v>0.685</x:v>
      </x:c>
      <x:c r="L75" s="29" t="n">
        <x:f>J75*K75</x:f>
        <x:v>2.1841631224882416</x:v>
      </x:c>
      <x:c r="M75" s="29" t="n">
        <x:f>J75*(1-K75)</x:f>
        <x:v>1.0043961804143007</x:v>
      </x:c>
      <x:c r="N75" s="6" t="n">
        <x:f>'02_GPU_Mix_Input'!D75</x:f>
        <x:v>0.07884128343839185</x:v>
      </x:c>
      <x:c r="O75" s="6" t="n">
        <x:f>'02_GPU_Mix_Input'!E75</x:f>
        <x:v>0.12059903438910095</x:v>
      </x:c>
      <x:c r="P75" s="6" t="n">
        <x:f>'02_GPU_Mix_Input'!F75</x:f>
        <x:v>0</x:v>
      </x:c>
      <x:c r="Q75" s="6" t="n">
        <x:f>'02_GPU_Mix_Input'!G75</x:f>
        <x:v>0.8005596821725072</x:v>
      </x:c>
      <x:c r="R75" s="7" t="n">
        <x:f>INDEX('01_Benchmark_Input'!$K$2:$K$10,MATCH(B75,'01_Benchmark_Input'!$A$2:$A$10,0))</x:f>
        <x:v>936327.8</x:v>
      </x:c>
      <x:c r="S75" s="7" t="n">
        <x:f>INDEX('01_Benchmark_Input'!$P$2:$P$10,MATCH(B75,'01_Benchmark_Input'!$A$2:$A$10,0))</x:f>
        <x:v>133148.8</x:v>
      </x:c>
      <x:c r="T75" s="7" t="n">
        <x:f>INDEX('01_Benchmark_Input'!$U$2:$U$10,MATCH(B75,'01_Benchmark_Input'!$A$2:$A$10,0))</x:f>
        <x:v>176533.9</x:v>
      </x:c>
      <x:c r="U75" s="7" t="n">
        <x:f>INDEX('01_Benchmark_Input'!$Z$2:$Z$10,MATCH(B75,'01_Benchmark_Input'!$A$2:$A$10,0))</x:f>
        <x:v>133148.8</x:v>
      </x:c>
      <x:c r="V75" s="6" t="n">
        <x:f>INDEX('01_Benchmark_Input'!$D$2:$D$10,MATCH(B75,'01_Benchmark_Input'!$A$2:$A$10,0))</x:f>
        <x:v>0.3</x:v>
      </x:c>
      <x:c r="W75" s="6" t="n">
        <x:f>INDEX('01_Benchmark_Input'!$E$2:$E$10,MATCH(B75,'01_Benchmark_Input'!$A$2:$A$10,0))</x:f>
        <x:v>0.3</x:v>
      </x:c>
      <x:c r="X75" s="6" t="n">
        <x:f>INDEX('01_Benchmark_Input'!$F$2:$F$10,MATCH(B75,'01_Benchmark_Input'!$A$2:$A$10,0))</x:f>
        <x:v>0.4</x:v>
      </x:c>
      <x:c r="Y75" s="7" t="n">
        <x:f>N75*R75+O75*S75+P75*T75+Q75*U75</x:f>
        <x:v>196472.46319076413</x:v>
      </x:c>
      <x:c r="Z75" s="6" t="n">
        <x:f>'02_Inputs'!K75</x:f>
        <x:v>0.5</x:v>
      </x:c>
      <x:c r="AA75" s="7" t="n">
        <x:f>Y75*Z75</x:f>
        <x:v>98236.23159538207</x:v>
      </x:c>
      <x:c r="AB75" s="5" t="n">
        <x:f>L75*1000*AA75*86400</x:f>
        <x:v>18538325655222.047</x:v>
      </x:c>
      <x:c r="AC75" s="5" t="n">
        <x:f>AB75*365</x:f>
        <x:v>6766488864156047</x:v>
      </x:c>
    </x:row>
    <x:row r="76">
      <x:c r="A76" s="5" t="str">
        <x:f>'02_Inputs'!A76</x:f>
        <x:v>Base</x:v>
      </x:c>
      <x:c r="B76" s="5" t="str">
        <x:f>'02_Inputs'!B76</x:f>
        <x:v>Anthropic</x:v>
      </x:c>
      <x:c r="C76" s="5" t="n">
        <x:f>'02_Inputs'!C76</x:f>
        <x:v>2030</x:v>
      </x:c>
      <x:c r="D76" s="29" t="n">
        <x:f>'02_Inputs'!D76</x:f>
        <x:v>7</x:v>
      </x:c>
      <x:c r="E76" s="6" t="n">
        <x:f>'02_Inputs'!E76</x:f>
        <x:v>0.78571429</x:v>
      </x:c>
      <x:c r="F76" s="29" t="n">
        <x:f>D76*E76</x:f>
        <x:v>5.500000030000001</x:v>
      </x:c>
      <x:c r="G76" s="5" t="n">
        <x:f>'02_Inputs'!F76</x:f>
        <x:v>1.18</x:v>
      </x:c>
      <x:c r="H76" s="29" t="n">
        <x:f>F76/G76</x:f>
        <x:v>4.661016974576272</x:v>
      </x:c>
      <x:c r="I76" s="6" t="n">
        <x:f>'02_Inputs'!G76</x:f>
        <x:v>0.86</x:v>
      </x:c>
      <x:c r="J76" s="29" t="n">
        <x:f>H76*I76</x:f>
        <x:v>4.008474598135594</x:v>
      </x:c>
      <x:c r="K76" s="6" t="n">
        <x:f>'02_Inputs'!H76</x:f>
        <x:v>0.74</x:v>
      </x:c>
      <x:c r="L76" s="29" t="n">
        <x:f>J76*K76</x:f>
        <x:v>2.9662712026203395</x:v>
      </x:c>
      <x:c r="M76" s="29" t="n">
        <x:f>J76*(1-K76)</x:f>
        <x:v>1.0422033955152545</x:v>
      </x:c>
      <x:c r="N76" s="6" t="n">
        <x:f>'02_GPU_Mix_Input'!D76</x:f>
        <x:v>0.07884128343839183</x:v>
      </x:c>
      <x:c r="O76" s="6" t="n">
        <x:f>'02_GPU_Mix_Input'!E76</x:f>
        <x:v>0.12059903438910093</x:v>
      </x:c>
      <x:c r="P76" s="6" t="n">
        <x:f>'02_GPU_Mix_Input'!F76</x:f>
        <x:v>0</x:v>
      </x:c>
      <x:c r="Q76" s="6" t="n">
        <x:f>'02_GPU_Mix_Input'!G76</x:f>
        <x:v>0.8005596821725071</x:v>
      </x:c>
      <x:c r="R76" s="7" t="n">
        <x:f>INDEX('01_Benchmark_Input'!$K$2:$K$10,MATCH(B76,'01_Benchmark_Input'!$A$2:$A$10,0))</x:f>
        <x:v>936327.8</x:v>
      </x:c>
      <x:c r="S76" s="7" t="n">
        <x:f>INDEX('01_Benchmark_Input'!$P$2:$P$10,MATCH(B76,'01_Benchmark_Input'!$A$2:$A$10,0))</x:f>
        <x:v>133148.8</x:v>
      </x:c>
      <x:c r="T76" s="7" t="n">
        <x:f>INDEX('01_Benchmark_Input'!$U$2:$U$10,MATCH(B76,'01_Benchmark_Input'!$A$2:$A$10,0))</x:f>
        <x:v>176533.9</x:v>
      </x:c>
      <x:c r="U76" s="7" t="n">
        <x:f>INDEX('01_Benchmark_Input'!$Z$2:$Z$10,MATCH(B76,'01_Benchmark_Input'!$A$2:$A$10,0))</x:f>
        <x:v>133148.8</x:v>
      </x:c>
      <x:c r="V76" s="6" t="n">
        <x:f>INDEX('01_Benchmark_Input'!$D$2:$D$10,MATCH(B76,'01_Benchmark_Input'!$A$2:$A$10,0))</x:f>
        <x:v>0.3</x:v>
      </x:c>
      <x:c r="W76" s="6" t="n">
        <x:f>INDEX('01_Benchmark_Input'!$E$2:$E$10,MATCH(B76,'01_Benchmark_Input'!$A$2:$A$10,0))</x:f>
        <x:v>0.3</x:v>
      </x:c>
      <x:c r="X76" s="6" t="n">
        <x:f>INDEX('01_Benchmark_Input'!$F$2:$F$10,MATCH(B76,'01_Benchmark_Input'!$A$2:$A$10,0))</x:f>
        <x:v>0.4</x:v>
      </x:c>
      <x:c r="Y76" s="7" t="n">
        <x:f>N76*R76+O76*S76+P76*T76+Q76*U76</x:f>
        <x:v>196472.46319076407</x:v>
      </x:c>
      <x:c r="Z76" s="6" t="n">
        <x:f>'02_Inputs'!K76</x:f>
        <x:v>0.5</x:v>
      </x:c>
      <x:c r="AA76" s="7" t="n">
        <x:f>Y76*Z76</x:f>
        <x:v>98236.23159538204</x:v>
      </x:c>
      <x:c r="AB76" s="5" t="n">
        <x:f>L76*1000*AA76*86400</x:f>
        <x:v>25176554337771.996</x:v>
      </x:c>
      <x:c r="AC76" s="5" t="n">
        <x:f>AB76*365</x:f>
        <x:v>9189442333286778</x:v>
      </x:c>
    </x:row>
    <x:row r="77">
      <x:c r="A77" s="5" t="str">
        <x:f>'02_Inputs'!A77</x:f>
        <x:v>Base</x:v>
      </x:c>
      <x:c r="B77" s="5" t="str">
        <x:f>'02_Inputs'!B77</x:f>
        <x:v>DeepSeek</x:v>
      </x:c>
      <x:c r="C77" s="5" t="n">
        <x:f>'02_Inputs'!C77</x:f>
        <x:v>2026</x:v>
      </x:c>
      <x:c r="D77" s="29" t="n">
        <x:f>'02_Inputs'!D77</x:f>
        <x:v>0.5</x:v>
      </x:c>
      <x:c r="E77" s="6" t="n">
        <x:f>'02_Inputs'!E77</x:f>
        <x:v>0.3</x:v>
      </x:c>
      <x:c r="F77" s="29" t="n">
        <x:f>D77*E77</x:f>
        <x:v>0.15</x:v>
      </x:c>
      <x:c r="G77" s="5" t="n">
        <x:f>'02_Inputs'!F77</x:f>
        <x:v>1.24</x:v>
      </x:c>
      <x:c r="H77" s="29" t="n">
        <x:f>F77/G77</x:f>
        <x:v>0.12096774193548386</x:v>
      </x:c>
      <x:c r="I77" s="6" t="n">
        <x:f>'02_Inputs'!G77</x:f>
        <x:v>0.82</x:v>
      </x:c>
      <x:c r="J77" s="29" t="n">
        <x:f>H77*I77</x:f>
        <x:v>0.09919354838709676</x:v>
      </x:c>
      <x:c r="K77" s="6" t="n">
        <x:f>'02_Inputs'!H77</x:f>
        <x:v>0.62</x:v>
      </x:c>
      <x:c r="L77" s="29" t="n">
        <x:f>J77*K77</x:f>
        <x:v>0.06149999999999999</x:v>
      </x:c>
      <x:c r="M77" s="29" t="n">
        <x:f>J77*(1-K77)</x:f>
        <x:v>0.03769354838709677</x:v>
      </x:c>
      <x:c r="N77" s="6" t="n">
        <x:f>'02_GPU_Mix_Input'!D77</x:f>
        <x:v>0.55</x:v>
      </x:c>
      <x:c r="O77" s="6" t="n">
        <x:f>'02_GPU_Mix_Input'!E77</x:f>
        <x:v>0.4</x:v>
      </x:c>
      <x:c r="P77" s="6" t="n">
        <x:f>'02_GPU_Mix_Input'!F77</x:f>
        <x:v>0.05</x:v>
      </x:c>
      <x:c r="Q77" s="6" t="n">
        <x:f>'02_GPU_Mix_Input'!G77</x:f>
        <x:v>0</x:v>
      </x:c>
      <x:c r="R77" s="7" t="n">
        <x:f>INDEX('01_Benchmark_Input'!$K$2:$K$10,MATCH(B77,'01_Benchmark_Input'!$A$2:$A$10,0))</x:f>
        <x:v>96996.95</x:v>
      </x:c>
      <x:c r="S77" s="7" t="n">
        <x:f>INDEX('01_Benchmark_Input'!$P$2:$P$10,MATCH(B77,'01_Benchmark_Input'!$A$2:$A$10,0))</x:f>
        <x:v>193842.05</x:v>
      </x:c>
      <x:c r="T77" s="7" t="n">
        <x:f>INDEX('01_Benchmark_Input'!$U$2:$U$10,MATCH(B77,'01_Benchmark_Input'!$A$2:$A$10,0))</x:f>
        <x:v>193842.05</x:v>
      </x:c>
      <x:c r="U77" s="7" t="n">
        <x:f>INDEX('01_Benchmark_Input'!$Z$2:$Z$10,MATCH(B77,'01_Benchmark_Input'!$A$2:$A$10,0))</x:f>
        <x:v>193842.05</x:v>
      </x:c>
      <x:c r="V77" s="6" t="n">
        <x:f>INDEX('01_Benchmark_Input'!$D$2:$D$10,MATCH(B77,'01_Benchmark_Input'!$A$2:$A$10,0))</x:f>
        <x:v>0.35</x:v>
      </x:c>
      <x:c r="W77" s="6" t="n">
        <x:f>INDEX('01_Benchmark_Input'!$E$2:$E$10,MATCH(B77,'01_Benchmark_Input'!$A$2:$A$10,0))</x:f>
        <x:v>0.4</x:v>
      </x:c>
      <x:c r="X77" s="6" t="n">
        <x:f>INDEX('01_Benchmark_Input'!$F$2:$F$10,MATCH(B77,'01_Benchmark_Input'!$A$2:$A$10,0))</x:f>
        <x:v>0.25</x:v>
      </x:c>
      <x:c r="Y77" s="7" t="n">
        <x:f>N77*R77+O77*S77+P77*T77+Q77*U77</x:f>
        <x:v>140577.245</x:v>
      </x:c>
      <x:c r="Z77" s="6" t="n">
        <x:f>'02_Inputs'!K77</x:f>
        <x:v>0.85</x:v>
      </x:c>
      <x:c r="AA77" s="7" t="n">
        <x:f>Y77*Z77</x:f>
        <x:v>119490.65825</x:v>
      </x:c>
      <x:c r="AB77" s="5" t="n">
        <x:f>L77*1000*AA77*86400</x:f>
        <x:v>634925561677.2</x:v>
      </x:c>
      <x:c r="AC77" s="5" t="n">
        <x:f>AB77*365</x:f>
        <x:v>231747830012177.97</x:v>
      </x:c>
    </x:row>
    <x:row r="78">
      <x:c r="A78" s="5" t="str">
        <x:f>'02_Inputs'!A78</x:f>
        <x:v>Base</x:v>
      </x:c>
      <x:c r="B78" s="5" t="str">
        <x:f>'02_Inputs'!B78</x:f>
        <x:v>DeepSeek</x:v>
      </x:c>
      <x:c r="C78" s="5" t="n">
        <x:f>'02_Inputs'!C78</x:f>
        <x:v>2027</x:v>
      </x:c>
      <x:c r="D78" s="29" t="n">
        <x:f>'02_Inputs'!D78</x:f>
        <x:v>0.825</x:v>
      </x:c>
      <x:c r="E78" s="6" t="n">
        <x:f>'02_Inputs'!E78</x:f>
        <x:v>0.49939394</x:v>
      </x:c>
      <x:c r="F78" s="29" t="n">
        <x:f>D78*E78</x:f>
        <x:v>0.41200000049999996</x:v>
      </x:c>
      <x:c r="G78" s="5" t="n">
        <x:f>'02_Inputs'!F78</x:f>
        <x:v>1.24</x:v>
      </x:c>
      <x:c r="H78" s="29" t="n">
        <x:f>F78/G78</x:f>
        <x:v>0.33225806491935483</x:v>
      </x:c>
      <x:c r="I78" s="6" t="n">
        <x:f>'02_Inputs'!G78</x:f>
        <x:v>0.82</x:v>
      </x:c>
      <x:c r="J78" s="29" t="n">
        <x:f>H78*I78</x:f>
        <x:v>0.27245161323387096</x:v>
      </x:c>
      <x:c r="K78" s="6" t="n">
        <x:f>'02_Inputs'!H78</x:f>
        <x:v>0.67</x:v>
      </x:c>
      <x:c r="L78" s="29" t="n">
        <x:f>J78*K78</x:f>
        <x:v>0.18254258086669356</x:v>
      </x:c>
      <x:c r="M78" s="29" t="n">
        <x:f>J78*(1-K78)</x:f>
        <x:v>0.0899090323671774</x:v>
      </x:c>
      <x:c r="N78" s="6" t="n">
        <x:f>'02_GPU_Mix_Input'!D78</x:f>
        <x:v>0.438</x:v>
      </x:c>
      <x:c r="O78" s="6" t="n">
        <x:f>'02_GPU_Mix_Input'!E78</x:f>
        <x:v>0.388</x:v>
      </x:c>
      <x:c r="P78" s="6" t="n">
        <x:f>'02_GPU_Mix_Input'!F78</x:f>
        <x:v>0.174</x:v>
      </x:c>
      <x:c r="Q78" s="6" t="n">
        <x:f>'02_GPU_Mix_Input'!G78</x:f>
        <x:v>0</x:v>
      </x:c>
      <x:c r="R78" s="7" t="n">
        <x:f>INDEX('01_Benchmark_Input'!$K$2:$K$10,MATCH(B78,'01_Benchmark_Input'!$A$2:$A$10,0))</x:f>
        <x:v>96996.95</x:v>
      </x:c>
      <x:c r="S78" s="7" t="n">
        <x:f>INDEX('01_Benchmark_Input'!$P$2:$P$10,MATCH(B78,'01_Benchmark_Input'!$A$2:$A$10,0))</x:f>
        <x:v>193842.05</x:v>
      </x:c>
      <x:c r="T78" s="7" t="n">
        <x:f>INDEX('01_Benchmark_Input'!$U$2:$U$10,MATCH(B78,'01_Benchmark_Input'!$A$2:$A$10,0))</x:f>
        <x:v>193842.05</x:v>
      </x:c>
      <x:c r="U78" s="7" t="n">
        <x:f>INDEX('01_Benchmark_Input'!$Z$2:$Z$10,MATCH(B78,'01_Benchmark_Input'!$A$2:$A$10,0))</x:f>
        <x:v>193842.05</x:v>
      </x:c>
      <x:c r="V78" s="6" t="n">
        <x:f>INDEX('01_Benchmark_Input'!$D$2:$D$10,MATCH(B78,'01_Benchmark_Input'!$A$2:$A$10,0))</x:f>
        <x:v>0.35</x:v>
      </x:c>
      <x:c r="W78" s="6" t="n">
        <x:f>INDEX('01_Benchmark_Input'!$E$2:$E$10,MATCH(B78,'01_Benchmark_Input'!$A$2:$A$10,0))</x:f>
        <x:v>0.4</x:v>
      </x:c>
      <x:c r="X78" s="6" t="n">
        <x:f>INDEX('01_Benchmark_Input'!$F$2:$F$10,MATCH(B78,'01_Benchmark_Input'!$A$2:$A$10,0))</x:f>
        <x:v>0.25</x:v>
      </x:c>
      <x:c r="Y78" s="7" t="n">
        <x:f>N78*R78+O78*S78+P78*T78+Q78*U78</x:f>
        <x:v>151423.89620000002</x:v>
      </x:c>
      <x:c r="Z78" s="6" t="n">
        <x:f>'02_Inputs'!K78</x:f>
        <x:v>0.85</x:v>
      </x:c>
      <x:c r="AA78" s="7" t="n">
        <x:f>Y78*Z78</x:f>
        <x:v>128710.31177000001</x:v>
      </x:c>
      <x:c r="AB78" s="5" t="n">
        <x:f>L78*1000*AA78*86400</x:f>
        <x:v>2029977719537.9817</x:v>
      </x:c>
      <x:c r="AC78" s="5" t="n">
        <x:f>AB78*365</x:f>
        <x:v>740941867631363.4</x:v>
      </x:c>
    </x:row>
    <x:row r="79">
      <x:c r="A79" s="5" t="str">
        <x:f>'02_Inputs'!A79</x:f>
        <x:v>Base</x:v>
      </x:c>
      <x:c r="B79" s="5" t="str">
        <x:f>'02_Inputs'!B79</x:f>
        <x:v>DeepSeek</x:v>
      </x:c>
      <x:c r="C79" s="5" t="n">
        <x:f>'02_Inputs'!C79</x:f>
        <x:v>2028</x:v>
      </x:c>
      <x:c r="D79" s="29" t="n">
        <x:f>'02_Inputs'!D79</x:f>
        <x:v>1.15</x:v>
      </x:c>
      <x:c r="E79" s="6" t="n">
        <x:f>'02_Inputs'!E79</x:f>
        <x:v>0.58695652</x:v>
      </x:c>
      <x:c r="F79" s="29" t="n">
        <x:f>D79*E79</x:f>
        <x:v>0.6749999979999999</x:v>
      </x:c>
      <x:c r="G79" s="5" t="n">
        <x:f>'02_Inputs'!F79</x:f>
        <x:v>1.24</x:v>
      </x:c>
      <x:c r="H79" s="29" t="n">
        <x:f>F79/G79</x:f>
        <x:v>0.5443548370967741</x:v>
      </x:c>
      <x:c r="I79" s="6" t="n">
        <x:f>'02_Inputs'!G79</x:f>
        <x:v>0.82</x:v>
      </x:c>
      <x:c r="J79" s="29" t="n">
        <x:f>H79*I79</x:f>
        <x:v>0.44637096641935475</x:v>
      </x:c>
      <x:c r="K79" s="6" t="n">
        <x:f>'02_Inputs'!H79</x:f>
        <x:v>0.72</x:v>
      </x:c>
      <x:c r="L79" s="29" t="n">
        <x:f>J79*K79</x:f>
        <x:v>0.3213870958219354</x:v>
      </x:c>
      <x:c r="M79" s="29" t="n">
        <x:f>J79*(1-K79)</x:f>
        <x:v>0.12498387059741935</x:v>
      </x:c>
      <x:c r="N79" s="6" t="n">
        <x:f>'02_GPU_Mix_Input'!D79</x:f>
        <x:v>0.325</x:v>
      </x:c>
      <x:c r="O79" s="6" t="n">
        <x:f>'02_GPU_Mix_Input'!E79</x:f>
        <x:v>0.375</x:v>
      </x:c>
      <x:c r="P79" s="6" t="n">
        <x:f>'02_GPU_Mix_Input'!F79</x:f>
        <x:v>0.3</x:v>
      </x:c>
      <x:c r="Q79" s="6" t="n">
        <x:f>'02_GPU_Mix_Input'!G79</x:f>
        <x:v>0</x:v>
      </x:c>
      <x:c r="R79" s="7" t="n">
        <x:f>INDEX('01_Benchmark_Input'!$K$2:$K$10,MATCH(B79,'01_Benchmark_Input'!$A$2:$A$10,0))</x:f>
        <x:v>96996.95</x:v>
      </x:c>
      <x:c r="S79" s="7" t="n">
        <x:f>INDEX('01_Benchmark_Input'!$P$2:$P$10,MATCH(B79,'01_Benchmark_Input'!$A$2:$A$10,0))</x:f>
        <x:v>193842.05</x:v>
      </x:c>
      <x:c r="T79" s="7" t="n">
        <x:f>INDEX('01_Benchmark_Input'!$U$2:$U$10,MATCH(B79,'01_Benchmark_Input'!$A$2:$A$10,0))</x:f>
        <x:v>193842.05</x:v>
      </x:c>
      <x:c r="U79" s="7" t="n">
        <x:f>INDEX('01_Benchmark_Input'!$Z$2:$Z$10,MATCH(B79,'01_Benchmark_Input'!$A$2:$A$10,0))</x:f>
        <x:v>193842.05</x:v>
      </x:c>
      <x:c r="V79" s="6" t="n">
        <x:f>INDEX('01_Benchmark_Input'!$D$2:$D$10,MATCH(B79,'01_Benchmark_Input'!$A$2:$A$10,0))</x:f>
        <x:v>0.35</x:v>
      </x:c>
      <x:c r="W79" s="6" t="n">
        <x:f>INDEX('01_Benchmark_Input'!$E$2:$E$10,MATCH(B79,'01_Benchmark_Input'!$A$2:$A$10,0))</x:f>
        <x:v>0.4</x:v>
      </x:c>
      <x:c r="X79" s="6" t="n">
        <x:f>INDEX('01_Benchmark_Input'!$F$2:$F$10,MATCH(B79,'01_Benchmark_Input'!$A$2:$A$10,0))</x:f>
        <x:v>0.25</x:v>
      </x:c>
      <x:c r="Y79" s="7" t="n">
        <x:f>N79*R79+O79*S79+P79*T79+Q79*U79</x:f>
        <x:v>162367.3925</x:v>
      </x:c>
      <x:c r="Z79" s="6" t="n">
        <x:f>'02_Inputs'!K79</x:f>
        <x:v>0.85</x:v>
      </x:c>
      <x:c r="AA79" s="7" t="n">
        <x:f>Y79*Z79</x:f>
        <x:v>138012.28362499998</x:v>
      </x:c>
      <x:c r="AB79" s="5" t="n">
        <x:f>L79*1000*AA79*86400</x:f>
        <x:v>3832303710700.1084</x:v>
      </x:c>
      <x:c r="AC79" s="5" t="n">
        <x:f>AB79*365</x:f>
        <x:v>1398790854405539.5</x:v>
      </x:c>
    </x:row>
    <x:row r="80">
      <x:c r="A80" s="5" t="str">
        <x:f>'02_Inputs'!A80</x:f>
        <x:v>Base</x:v>
      </x:c>
      <x:c r="B80" s="5" t="str">
        <x:f>'02_Inputs'!B80</x:f>
        <x:v>DeepSeek</x:v>
      </x:c>
      <x:c r="C80" s="5" t="n">
        <x:f>'02_Inputs'!C80</x:f>
        <x:v>2029</x:v>
      </x:c>
      <x:c r="D80" s="29" t="n">
        <x:f>'02_Inputs'!D80</x:f>
        <x:v>1.475</x:v>
      </x:c>
      <x:c r="E80" s="6" t="n">
        <x:f>'02_Inputs'!E80</x:f>
        <x:v>0.6359322</x:v>
      </x:c>
      <x:c r="F80" s="29" t="n">
        <x:f>D80*E80</x:f>
        <x:v>0.937999995</x:v>
      </x:c>
      <x:c r="G80" s="5" t="n">
        <x:f>'02_Inputs'!F80</x:f>
        <x:v>1.24</x:v>
      </x:c>
      <x:c r="H80" s="29" t="n">
        <x:f>F80/G80</x:f>
        <x:v>0.7564516088709677</x:v>
      </x:c>
      <x:c r="I80" s="6" t="n">
        <x:f>'02_Inputs'!G80</x:f>
        <x:v>0.82</x:v>
      </x:c>
      <x:c r="J80" s="29" t="n">
        <x:f>H80*I80</x:f>
        <x:v>0.6202903192741935</x:v>
      </x:c>
      <x:c r="K80" s="6" t="n">
        <x:f>'02_Inputs'!H80</x:f>
        <x:v>0.77</x:v>
      </x:c>
      <x:c r="L80" s="29" t="n">
        <x:f>J80*K80</x:f>
        <x:v>0.47762354584112904</x:v>
      </x:c>
      <x:c r="M80" s="29" t="n">
        <x:f>J80*(1-K80)</x:f>
        <x:v>0.1426667734330645</x:v>
      </x:c>
      <x:c r="N80" s="6" t="n">
        <x:f>'02_GPU_Mix_Input'!D80</x:f>
        <x:v>0.213</x:v>
      </x:c>
      <x:c r="O80" s="6" t="n">
        <x:f>'02_GPU_Mix_Input'!E80</x:f>
        <x:v>0.362</x:v>
      </x:c>
      <x:c r="P80" s="6" t="n">
        <x:f>'02_GPU_Mix_Input'!F80</x:f>
        <x:v>0.425</x:v>
      </x:c>
      <x:c r="Q80" s="6" t="n">
        <x:f>'02_GPU_Mix_Input'!G80</x:f>
        <x:v>0</x:v>
      </x:c>
      <x:c r="R80" s="7" t="n">
        <x:f>INDEX('01_Benchmark_Input'!$K$2:$K$10,MATCH(B80,'01_Benchmark_Input'!$A$2:$A$10,0))</x:f>
        <x:v>96996.95</x:v>
      </x:c>
      <x:c r="S80" s="7" t="n">
        <x:f>INDEX('01_Benchmark_Input'!$P$2:$P$10,MATCH(B80,'01_Benchmark_Input'!$A$2:$A$10,0))</x:f>
        <x:v>193842.05</x:v>
      </x:c>
      <x:c r="T80" s="7" t="n">
        <x:f>INDEX('01_Benchmark_Input'!$U$2:$U$10,MATCH(B80,'01_Benchmark_Input'!$A$2:$A$10,0))</x:f>
        <x:v>193842.05</x:v>
      </x:c>
      <x:c r="U80" s="7" t="n">
        <x:f>INDEX('01_Benchmark_Input'!$Z$2:$Z$10,MATCH(B80,'01_Benchmark_Input'!$A$2:$A$10,0))</x:f>
        <x:v>193842.05</x:v>
      </x:c>
      <x:c r="V80" s="6" t="n">
        <x:f>INDEX('01_Benchmark_Input'!$D$2:$D$10,MATCH(B80,'01_Benchmark_Input'!$A$2:$A$10,0))</x:f>
        <x:v>0.35</x:v>
      </x:c>
      <x:c r="W80" s="6" t="n">
        <x:f>INDEX('01_Benchmark_Input'!$E$2:$E$10,MATCH(B80,'01_Benchmark_Input'!$A$2:$A$10,0))</x:f>
        <x:v>0.4</x:v>
      </x:c>
      <x:c r="X80" s="6" t="n">
        <x:f>INDEX('01_Benchmark_Input'!$F$2:$F$10,MATCH(B80,'01_Benchmark_Input'!$A$2:$A$10,0))</x:f>
        <x:v>0.25</x:v>
      </x:c>
      <x:c r="Y80" s="7" t="n">
        <x:f>N80*R80+O80*S80+P80*T80+Q80*U80</x:f>
        <x:v>173214.04369999998</x:v>
      </x:c>
      <x:c r="Z80" s="6" t="n">
        <x:f>'02_Inputs'!K80</x:f>
        <x:v>0.85</x:v>
      </x:c>
      <x:c r="AA80" s="7" t="n">
        <x:f>Y80*Z80</x:f>
        <x:v>147231.93714499997</x:v>
      </x:c>
      <x:c r="AB80" s="5" t="n">
        <x:f>L80*1000*AA80*86400</x:f>
        <x:v>6075772405653.87</x:v>
      </x:c>
      <x:c r="AC80" s="5" t="n">
        <x:f>AB80*365</x:f>
        <x:v>2217656928063662.5</x:v>
      </x:c>
    </x:row>
    <x:row r="81">
      <x:c r="A81" s="5" t="str">
        <x:f>'02_Inputs'!A81</x:f>
        <x:v>Base</x:v>
      </x:c>
      <x:c r="B81" s="5" t="str">
        <x:f>'02_Inputs'!B81</x:f>
        <x:v>DeepSeek</x:v>
      </x:c>
      <x:c r="C81" s="5" t="n">
        <x:f>'02_Inputs'!C81</x:f>
        <x:v>2030</x:v>
      </x:c>
      <x:c r="D81" s="29" t="n">
        <x:f>'02_Inputs'!D81</x:f>
        <x:v>1.8</x:v>
      </x:c>
      <x:c r="E81" s="6" t="n">
        <x:f>'02_Inputs'!E81</x:f>
        <x:v>0.66666667</x:v>
      </x:c>
      <x:c r="F81" s="29" t="n">
        <x:f>D81*E81</x:f>
        <x:v>1.200000006</x:v>
      </x:c>
      <x:c r="G81" s="5" t="n">
        <x:f>'02_Inputs'!F81</x:f>
        <x:v>1.24</x:v>
      </x:c>
      <x:c r="H81" s="29" t="n">
        <x:f>F81/G81</x:f>
        <x:v>0.9677419403225807</x:v>
      </x:c>
      <x:c r="I81" s="6" t="n">
        <x:f>'02_Inputs'!G81</x:f>
        <x:v>0.82</x:v>
      </x:c>
      <x:c r="J81" s="29" t="n">
        <x:f>H81*I81</x:f>
        <x:v>0.7935483910645161</x:v>
      </x:c>
      <x:c r="K81" s="6" t="n">
        <x:f>'02_Inputs'!H81</x:f>
        <x:v>0.82</x:v>
      </x:c>
      <x:c r="L81" s="29" t="n">
        <x:f>J81*K81</x:f>
        <x:v>0.6507096806729032</x:v>
      </x:c>
      <x:c r="M81" s="29" t="n">
        <x:f>J81*(1-K81)</x:f>
        <x:v>0.14283871039161294</x:v>
      </x:c>
      <x:c r="N81" s="6" t="n">
        <x:f>'02_GPU_Mix_Input'!D81</x:f>
        <x:v>0.1</x:v>
      </x:c>
      <x:c r="O81" s="6" t="n">
        <x:f>'02_GPU_Mix_Input'!E81</x:f>
        <x:v>0.35</x:v>
      </x:c>
      <x:c r="P81" s="6" t="n">
        <x:f>'02_GPU_Mix_Input'!F81</x:f>
        <x:v>0.55</x:v>
      </x:c>
      <x:c r="Q81" s="6" t="n">
        <x:f>'02_GPU_Mix_Input'!G81</x:f>
        <x:v>0</x:v>
      </x:c>
      <x:c r="R81" s="7" t="n">
        <x:f>INDEX('01_Benchmark_Input'!$K$2:$K$10,MATCH(B81,'01_Benchmark_Input'!$A$2:$A$10,0))</x:f>
        <x:v>96996.95</x:v>
      </x:c>
      <x:c r="S81" s="7" t="n">
        <x:f>INDEX('01_Benchmark_Input'!$P$2:$P$10,MATCH(B81,'01_Benchmark_Input'!$A$2:$A$10,0))</x:f>
        <x:v>193842.05</x:v>
      </x:c>
      <x:c r="T81" s="7" t="n">
        <x:f>INDEX('01_Benchmark_Input'!$U$2:$U$10,MATCH(B81,'01_Benchmark_Input'!$A$2:$A$10,0))</x:f>
        <x:v>193842.05</x:v>
      </x:c>
      <x:c r="U81" s="7" t="n">
        <x:f>INDEX('01_Benchmark_Input'!$Z$2:$Z$10,MATCH(B81,'01_Benchmark_Input'!$A$2:$A$10,0))</x:f>
        <x:v>193842.05</x:v>
      </x:c>
      <x:c r="V81" s="6" t="n">
        <x:f>INDEX('01_Benchmark_Input'!$D$2:$D$10,MATCH(B81,'01_Benchmark_Input'!$A$2:$A$10,0))</x:f>
        <x:v>0.35</x:v>
      </x:c>
      <x:c r="W81" s="6" t="n">
        <x:f>INDEX('01_Benchmark_Input'!$E$2:$E$10,MATCH(B81,'01_Benchmark_Input'!$A$2:$A$10,0))</x:f>
        <x:v>0.4</x:v>
      </x:c>
      <x:c r="X81" s="6" t="n">
        <x:f>INDEX('01_Benchmark_Input'!$F$2:$F$10,MATCH(B81,'01_Benchmark_Input'!$A$2:$A$10,0))</x:f>
        <x:v>0.25</x:v>
      </x:c>
      <x:c r="Y81" s="7" t="n">
        <x:f>N81*R81+O81*S81+P81*T81+Q81*U81</x:f>
        <x:v>184157.54</x:v>
      </x:c>
      <x:c r="Z81" s="6" t="n">
        <x:f>'02_Inputs'!K81</x:f>
        <x:v>0.85</x:v>
      </x:c>
      <x:c r="AA81" s="7" t="n">
        <x:f>Y81*Z81</x:f>
        <x:v>156533.909</x:v>
      </x:c>
      <x:c r="AB81" s="5" t="n">
        <x:f>L81*1000*AA81*86400</x:f>
        <x:v>8800542426804.88</x:v>
      </x:c>
      <x:c r="AC81" s="5" t="n">
        <x:f>AB81*365</x:f>
        <x:v>3212197985783781.5</x:v>
      </x:c>
    </x:row>
    <x:row r="82">
      <x:c r="A82" s="5" t="str">
        <x:f>'02_Inputs'!A82</x:f>
        <x:v>Base</x:v>
      </x:c>
      <x:c r="B82" s="5" t="str">
        <x:f>'02_Inputs'!B82</x:f>
        <x:v>Alibaba</x:v>
      </x:c>
      <x:c r="C82" s="5" t="n">
        <x:f>'02_Inputs'!C82</x:f>
        <x:v>2026</x:v>
      </x:c>
      <x:c r="D82" s="29" t="n">
        <x:f>'02_Inputs'!D82</x:f>
        <x:v>1.8</x:v>
      </x:c>
      <x:c r="E82" s="6" t="n">
        <x:f>'02_Inputs'!E82</x:f>
        <x:v>0.36111111</x:v>
      </x:c>
      <x:c r="F82" s="29" t="n">
        <x:f>D82*E82</x:f>
        <x:v>0.6499999980000001</x:v>
      </x:c>
      <x:c r="G82" s="5" t="n">
        <x:f>'02_Inputs'!F82</x:f>
        <x:v>1.23</x:v>
      </x:c>
      <x:c r="H82" s="29" t="n">
        <x:f>F82/G82</x:f>
        <x:v>0.5284552829268293</x:v>
      </x:c>
      <x:c r="I82" s="6" t="n">
        <x:f>'02_Inputs'!G82</x:f>
        <x:v>0.84</x:v>
      </x:c>
      <x:c r="J82" s="29" t="n">
        <x:f>H82*I82</x:f>
        <x:v>0.4439024376585366</x:v>
      </x:c>
      <x:c r="K82" s="6" t="n">
        <x:f>'02_Inputs'!H82</x:f>
        <x:v>0.6</x:v>
      </x:c>
      <x:c r="L82" s="29" t="n">
        <x:f>J82*K82</x:f>
        <x:v>0.2663414625951219</x:v>
      </x:c>
      <x:c r="M82" s="29" t="n">
        <x:f>J82*(1-K82)</x:f>
        <x:v>0.17756097506341464</x:v>
      </x:c>
      <x:c r="N82" s="6" t="n">
        <x:f>'02_GPU_Mix_Input'!D82</x:f>
        <x:v>1</x:v>
      </x:c>
      <x:c r="O82" s="6" t="n">
        <x:f>'02_GPU_Mix_Input'!E82</x:f>
        <x:v>0</x:v>
      </x:c>
      <x:c r="P82" s="6" t="n">
        <x:f>'02_GPU_Mix_Input'!F82</x:f>
        <x:v>0</x:v>
      </x:c>
      <x:c r="Q82" s="6" t="n">
        <x:f>'02_GPU_Mix_Input'!G82</x:f>
        <x:v>0</x:v>
      </x:c>
      <x:c r="R82" s="7" t="n">
        <x:f>INDEX('01_Benchmark_Input'!$K$2:$K$10,MATCH(B82,'01_Benchmark_Input'!$A$2:$A$10,0))</x:f>
        <x:v>166591.1</x:v>
      </x:c>
      <x:c r="S82" s="7" t="n">
        <x:f>INDEX('01_Benchmark_Input'!$P$2:$P$10,MATCH(B82,'01_Benchmark_Input'!$A$2:$A$10,0))</x:f>
        <x:v>686441.35</x:v>
      </x:c>
      <x:c r="T82" s="7" t="n">
        <x:f>INDEX('01_Benchmark_Input'!$U$2:$U$10,MATCH(B82,'01_Benchmark_Input'!$A$2:$A$10,0))</x:f>
        <x:v>686441.35</x:v>
      </x:c>
      <x:c r="U82" s="7" t="n">
        <x:f>INDEX('01_Benchmark_Input'!$Z$2:$Z$10,MATCH(B82,'01_Benchmark_Input'!$A$2:$A$10,0))</x:f>
        <x:v>686441.35</x:v>
      </x:c>
      <x:c r="V82" s="6" t="n">
        <x:f>INDEX('01_Benchmark_Input'!$D$2:$D$10,MATCH(B82,'01_Benchmark_Input'!$A$2:$A$10,0))</x:f>
        <x:v>0.45</x:v>
      </x:c>
      <x:c r="W82" s="6" t="n">
        <x:f>INDEX('01_Benchmark_Input'!$E$2:$E$10,MATCH(B82,'01_Benchmark_Input'!$A$2:$A$10,0))</x:f>
        <x:v>0.35</x:v>
      </x:c>
      <x:c r="X82" s="6" t="n">
        <x:f>INDEX('01_Benchmark_Input'!$F$2:$F$10,MATCH(B82,'01_Benchmark_Input'!$A$2:$A$10,0))</x:f>
        <x:v>0.2</x:v>
      </x:c>
      <x:c r="Y82" s="7" t="n">
        <x:f>N82*R82+O82*S82+P82*T82+Q82*U82</x:f>
        <x:v>166591.1</x:v>
      </x:c>
      <x:c r="Z82" s="6" t="n">
        <x:f>'02_Inputs'!K82</x:f>
        <x:v>0.9</x:v>
      </x:c>
      <x:c r="AA82" s="7" t="n">
        <x:f>Y82*Z82</x:f>
        <x:v>149931.99000000002</x:v>
      </x:c>
      <x:c r="AB82" s="5" t="n">
        <x:f>L82*1000*AA82*86400</x:f>
        <x:v>3450220315752.7183</x:v>
      </x:c>
      <x:c r="AC82" s="5" t="n">
        <x:f>AB82*365</x:f>
        <x:v>1259330415249742.2</x:v>
      </x:c>
    </x:row>
    <x:row r="83">
      <x:c r="A83" s="5" t="str">
        <x:f>'02_Inputs'!A83</x:f>
        <x:v>Base</x:v>
      </x:c>
      <x:c r="B83" s="5" t="str">
        <x:f>'02_Inputs'!B83</x:f>
        <x:v>Alibaba</x:v>
      </x:c>
      <x:c r="C83" s="5" t="n">
        <x:f>'02_Inputs'!C83</x:f>
        <x:v>2027</x:v>
      </x:c>
      <x:c r="D83" s="29" t="n">
        <x:f>'02_Inputs'!D83</x:f>
        <x:v>2.35</x:v>
      </x:c>
      <x:c r="E83" s="6" t="n">
        <x:f>'02_Inputs'!E83</x:f>
        <x:v>0.54808511</x:v>
      </x:c>
      <x:c r="F83" s="29" t="n">
        <x:f>D83*E83</x:f>
        <x:v>1.2880000085</x:v>
      </x:c>
      <x:c r="G83" s="5" t="n">
        <x:f>'02_Inputs'!F83</x:f>
        <x:v>1.23</x:v>
      </x:c>
      <x:c r="H83" s="29" t="n">
        <x:f>F83/G83</x:f>
        <x:v>1.0471544784552846</x:v>
      </x:c>
      <x:c r="I83" s="6" t="n">
        <x:f>'02_Inputs'!G83</x:f>
        <x:v>0.84</x:v>
      </x:c>
      <x:c r="J83" s="29" t="n">
        <x:f>H83*I83</x:f>
        <x:v>0.8796097619024391</x:v>
      </x:c>
      <x:c r="K83" s="6" t="n">
        <x:f>'02_Inputs'!H83</x:f>
        <x:v>0.65</x:v>
      </x:c>
      <x:c r="L83" s="29" t="n">
        <x:f>J83*K83</x:f>
        <x:v>0.5717463452365854</x:v>
      </x:c>
      <x:c r="M83" s="29" t="n">
        <x:f>J83*(1-K83)</x:f>
        <x:v>0.30786341666585365</x:v>
      </x:c>
      <x:c r="N83" s="6" t="n">
        <x:f>'02_GPU_Mix_Input'!D83</x:f>
        <x:v>1</x:v>
      </x:c>
      <x:c r="O83" s="6" t="n">
        <x:f>'02_GPU_Mix_Input'!E83</x:f>
        <x:v>0</x:v>
      </x:c>
      <x:c r="P83" s="6" t="n">
        <x:f>'02_GPU_Mix_Input'!F83</x:f>
        <x:v>0</x:v>
      </x:c>
      <x:c r="Q83" s="6" t="n">
        <x:f>'02_GPU_Mix_Input'!G83</x:f>
        <x:v>0</x:v>
      </x:c>
      <x:c r="R83" s="7" t="n">
        <x:f>INDEX('01_Benchmark_Input'!$K$2:$K$10,MATCH(B83,'01_Benchmark_Input'!$A$2:$A$10,0))</x:f>
        <x:v>166591.1</x:v>
      </x:c>
      <x:c r="S83" s="7" t="n">
        <x:f>INDEX('01_Benchmark_Input'!$P$2:$P$10,MATCH(B83,'01_Benchmark_Input'!$A$2:$A$10,0))</x:f>
        <x:v>686441.35</x:v>
      </x:c>
      <x:c r="T83" s="7" t="n">
        <x:f>INDEX('01_Benchmark_Input'!$U$2:$U$10,MATCH(B83,'01_Benchmark_Input'!$A$2:$A$10,0))</x:f>
        <x:v>686441.35</x:v>
      </x:c>
      <x:c r="U83" s="7" t="n">
        <x:f>INDEX('01_Benchmark_Input'!$Z$2:$Z$10,MATCH(B83,'01_Benchmark_Input'!$A$2:$A$10,0))</x:f>
        <x:v>686441.35</x:v>
      </x:c>
      <x:c r="V83" s="6" t="n">
        <x:f>INDEX('01_Benchmark_Input'!$D$2:$D$10,MATCH(B83,'01_Benchmark_Input'!$A$2:$A$10,0))</x:f>
        <x:v>0.45</x:v>
      </x:c>
      <x:c r="W83" s="6" t="n">
        <x:f>INDEX('01_Benchmark_Input'!$E$2:$E$10,MATCH(B83,'01_Benchmark_Input'!$A$2:$A$10,0))</x:f>
        <x:v>0.35</x:v>
      </x:c>
      <x:c r="X83" s="6" t="n">
        <x:f>INDEX('01_Benchmark_Input'!$F$2:$F$10,MATCH(B83,'01_Benchmark_Input'!$A$2:$A$10,0))</x:f>
        <x:v>0.2</x:v>
      </x:c>
      <x:c r="Y83" s="7" t="n">
        <x:f>N83*R83+O83*S83+P83*T83+Q83*U83</x:f>
        <x:v>166591.1</x:v>
      </x:c>
      <x:c r="Z83" s="6" t="n">
        <x:f>'02_Inputs'!K83</x:f>
        <x:v>0.9</x:v>
      </x:c>
      <x:c r="AA83" s="7" t="n">
        <x:f>Y83*Z83</x:f>
        <x:v>149931.99000000002</x:v>
      </x:c>
      <x:c r="AB83" s="5" t="n">
        <x:f>L83*1000*AA83*86400</x:f>
        <x:v>7406473016149.772</x:v>
      </x:c>
      <x:c r="AC83" s="5" t="n">
        <x:f>AB83*365</x:f>
        <x:v>2703362650894667</x:v>
      </x:c>
    </x:row>
    <x:row r="84">
      <x:c r="A84" s="5" t="str">
        <x:f>'02_Inputs'!A84</x:f>
        <x:v>Base</x:v>
      </x:c>
      <x:c r="B84" s="5" t="str">
        <x:f>'02_Inputs'!B84</x:f>
        <x:v>Alibaba</x:v>
      </x:c>
      <x:c r="C84" s="5" t="n">
        <x:f>'02_Inputs'!C84</x:f>
        <x:v>2028</x:v>
      </x:c>
      <x:c r="D84" s="29" t="n">
        <x:f>'02_Inputs'!D84</x:f>
        <x:v>2.9</x:v>
      </x:c>
      <x:c r="E84" s="6" t="n">
        <x:f>'02_Inputs'!E84</x:f>
        <x:v>0.6637931</x:v>
      </x:c>
      <x:c r="F84" s="29" t="n">
        <x:f>D84*E84</x:f>
        <x:v>1.92499999</x:v>
      </x:c>
      <x:c r="G84" s="5" t="n">
        <x:f>'02_Inputs'!F84</x:f>
        <x:v>1.23</x:v>
      </x:c>
      <x:c r="H84" s="29" t="n">
        <x:f>F84/G84</x:f>
        <x:v>1.565040642276423</x:v>
      </x:c>
      <x:c r="I84" s="6" t="n">
        <x:f>'02_Inputs'!G84</x:f>
        <x:v>0.84</x:v>
      </x:c>
      <x:c r="J84" s="29" t="n">
        <x:f>H84*I84</x:f>
        <x:v>1.3146341395121952</x:v>
      </x:c>
      <x:c r="K84" s="6" t="n">
        <x:f>'02_Inputs'!H84</x:f>
        <x:v>0.7</x:v>
      </x:c>
      <x:c r="L84" s="29" t="n">
        <x:f>J84*K84</x:f>
        <x:v>0.9202438976585365</x:v>
      </x:c>
      <x:c r="M84" s="29" t="n">
        <x:f>J84*(1-K84)</x:f>
        <x:v>0.3943902418536586</x:v>
      </x:c>
      <x:c r="N84" s="6" t="n">
        <x:f>'02_GPU_Mix_Input'!D84</x:f>
        <x:v>1</x:v>
      </x:c>
      <x:c r="O84" s="6" t="n">
        <x:f>'02_GPU_Mix_Input'!E84</x:f>
        <x:v>0</x:v>
      </x:c>
      <x:c r="P84" s="6" t="n">
        <x:f>'02_GPU_Mix_Input'!F84</x:f>
        <x:v>0</x:v>
      </x:c>
      <x:c r="Q84" s="6" t="n">
        <x:f>'02_GPU_Mix_Input'!G84</x:f>
        <x:v>0</x:v>
      </x:c>
      <x:c r="R84" s="7" t="n">
        <x:f>INDEX('01_Benchmark_Input'!$K$2:$K$10,MATCH(B84,'01_Benchmark_Input'!$A$2:$A$10,0))</x:f>
        <x:v>166591.1</x:v>
      </x:c>
      <x:c r="S84" s="7" t="n">
        <x:f>INDEX('01_Benchmark_Input'!$P$2:$P$10,MATCH(B84,'01_Benchmark_Input'!$A$2:$A$10,0))</x:f>
        <x:v>686441.35</x:v>
      </x:c>
      <x:c r="T84" s="7" t="n">
        <x:f>INDEX('01_Benchmark_Input'!$U$2:$U$10,MATCH(B84,'01_Benchmark_Input'!$A$2:$A$10,0))</x:f>
        <x:v>686441.35</x:v>
      </x:c>
      <x:c r="U84" s="7" t="n">
        <x:f>INDEX('01_Benchmark_Input'!$Z$2:$Z$10,MATCH(B84,'01_Benchmark_Input'!$A$2:$A$10,0))</x:f>
        <x:v>686441.35</x:v>
      </x:c>
      <x:c r="V84" s="6" t="n">
        <x:f>INDEX('01_Benchmark_Input'!$D$2:$D$10,MATCH(B84,'01_Benchmark_Input'!$A$2:$A$10,0))</x:f>
        <x:v>0.45</x:v>
      </x:c>
      <x:c r="W84" s="6" t="n">
        <x:f>INDEX('01_Benchmark_Input'!$E$2:$E$10,MATCH(B84,'01_Benchmark_Input'!$A$2:$A$10,0))</x:f>
        <x:v>0.35</x:v>
      </x:c>
      <x:c r="X84" s="6" t="n">
        <x:f>INDEX('01_Benchmark_Input'!$F$2:$F$10,MATCH(B84,'01_Benchmark_Input'!$A$2:$A$10,0))</x:f>
        <x:v>0.2</x:v>
      </x:c>
      <x:c r="Y84" s="7" t="n">
        <x:f>N84*R84+O84*S84+P84*T84+Q84*U84</x:f>
        <x:v>166591.1</x:v>
      </x:c>
      <x:c r="Z84" s="6" t="n">
        <x:f>'02_Inputs'!K84</x:f>
        <x:v>0.9</x:v>
      </x:c>
      <x:c r="AA84" s="7" t="n">
        <x:f>Y84*Z84</x:f>
        <x:v>149931.99000000002</x:v>
      </x:c>
      <x:c r="AB84" s="5" t="n">
        <x:f>L84*1000*AA84*86400</x:f>
        <x:v>11920953501616.383</x:v>
      </x:c>
      <x:c r="AC84" s="5" t="n">
        <x:f>AB84*365</x:f>
        <x:v>4351148028089979.5</x:v>
      </x:c>
    </x:row>
    <x:row r="85">
      <x:c r="A85" s="5" t="str">
        <x:f>'02_Inputs'!A85</x:f>
        <x:v>Base</x:v>
      </x:c>
      <x:c r="B85" s="5" t="str">
        <x:f>'02_Inputs'!B85</x:f>
        <x:v>Alibaba</x:v>
      </x:c>
      <x:c r="C85" s="5" t="n">
        <x:f>'02_Inputs'!C85</x:f>
        <x:v>2029</x:v>
      </x:c>
      <x:c r="D85" s="29" t="n">
        <x:f>'02_Inputs'!D85</x:f>
        <x:v>3.45</x:v>
      </x:c>
      <x:c r="E85" s="6" t="n">
        <x:f>'02_Inputs'!E85</x:f>
        <x:v>0.7426087</x:v>
      </x:c>
      <x:c r="F85" s="29" t="n">
        <x:f>D85*E85</x:f>
        <x:v>2.562000015</x:v>
      </x:c>
      <x:c r="G85" s="5" t="n">
        <x:f>'02_Inputs'!F85</x:f>
        <x:v>1.23</x:v>
      </x:c>
      <x:c r="H85" s="29" t="n">
        <x:f>F85/G85</x:f>
        <x:v>2.082926841463415</x:v>
      </x:c>
      <x:c r="I85" s="6" t="n">
        <x:f>'02_Inputs'!G85</x:f>
        <x:v>0.84</x:v>
      </x:c>
      <x:c r="J85" s="29" t="n">
        <x:f>H85*I85</x:f>
        <x:v>1.7496585468292685</x:v>
      </x:c>
      <x:c r="K85" s="6" t="n">
        <x:f>'02_Inputs'!H85</x:f>
        <x:v>0.75</x:v>
      </x:c>
      <x:c r="L85" s="29" t="n">
        <x:f>J85*K85</x:f>
        <x:v>1.3122439101219514</x:v>
      </x:c>
      <x:c r="M85" s="29" t="n">
        <x:f>J85*(1-K85)</x:f>
        <x:v>0.4374146367073171</x:v>
      </x:c>
      <x:c r="N85" s="6" t="n">
        <x:f>'02_GPU_Mix_Input'!D85</x:f>
        <x:v>1</x:v>
      </x:c>
      <x:c r="O85" s="6" t="n">
        <x:f>'02_GPU_Mix_Input'!E85</x:f>
        <x:v>0</x:v>
      </x:c>
      <x:c r="P85" s="6" t="n">
        <x:f>'02_GPU_Mix_Input'!F85</x:f>
        <x:v>0</x:v>
      </x:c>
      <x:c r="Q85" s="6" t="n">
        <x:f>'02_GPU_Mix_Input'!G85</x:f>
        <x:v>0</x:v>
      </x:c>
      <x:c r="R85" s="7" t="n">
        <x:f>INDEX('01_Benchmark_Input'!$K$2:$K$10,MATCH(B85,'01_Benchmark_Input'!$A$2:$A$10,0))</x:f>
        <x:v>166591.1</x:v>
      </x:c>
      <x:c r="S85" s="7" t="n">
        <x:f>INDEX('01_Benchmark_Input'!$P$2:$P$10,MATCH(B85,'01_Benchmark_Input'!$A$2:$A$10,0))</x:f>
        <x:v>686441.35</x:v>
      </x:c>
      <x:c r="T85" s="7" t="n">
        <x:f>INDEX('01_Benchmark_Input'!$U$2:$U$10,MATCH(B85,'01_Benchmark_Input'!$A$2:$A$10,0))</x:f>
        <x:v>686441.35</x:v>
      </x:c>
      <x:c r="U85" s="7" t="n">
        <x:f>INDEX('01_Benchmark_Input'!$Z$2:$Z$10,MATCH(B85,'01_Benchmark_Input'!$A$2:$A$10,0))</x:f>
        <x:v>686441.35</x:v>
      </x:c>
      <x:c r="V85" s="6" t="n">
        <x:f>INDEX('01_Benchmark_Input'!$D$2:$D$10,MATCH(B85,'01_Benchmark_Input'!$A$2:$A$10,0))</x:f>
        <x:v>0.45</x:v>
      </x:c>
      <x:c r="W85" s="6" t="n">
        <x:f>INDEX('01_Benchmark_Input'!$E$2:$E$10,MATCH(B85,'01_Benchmark_Input'!$A$2:$A$10,0))</x:f>
        <x:v>0.35</x:v>
      </x:c>
      <x:c r="X85" s="6" t="n">
        <x:f>INDEX('01_Benchmark_Input'!$F$2:$F$10,MATCH(B85,'01_Benchmark_Input'!$A$2:$A$10,0))</x:f>
        <x:v>0.2</x:v>
      </x:c>
      <x:c r="Y85" s="7" t="n">
        <x:f>N85*R85+O85*S85+P85*T85+Q85*U85</x:f>
        <x:v>166591.1</x:v>
      </x:c>
      <x:c r="Z85" s="6" t="n">
        <x:f>'02_Inputs'!K85</x:f>
        <x:v>0.9</x:v>
      </x:c>
      <x:c r="AA85" s="7" t="n">
        <x:f>Y85*Z85</x:f>
        <x:v>149931.99000000002</x:v>
      </x:c>
      <x:c r="AB85" s="5" t="n">
        <x:f>L85*1000*AA85*86400</x:f>
        <x:v>16998970245981.006</x:v>
      </x:c>
      <x:c r="AC85" s="5" t="n">
        <x:f>AB85*365</x:f>
        <x:v>6204624139783067</x:v>
      </x:c>
    </x:row>
    <x:row r="86">
      <x:c r="A86" s="5" t="str">
        <x:f>'02_Inputs'!A86</x:f>
        <x:v>Base</x:v>
      </x:c>
      <x:c r="B86" s="5" t="str">
        <x:f>'02_Inputs'!B86</x:f>
        <x:v>Alibaba</x:v>
      </x:c>
      <x:c r="C86" s="5" t="n">
        <x:f>'02_Inputs'!C86</x:f>
        <x:v>2030</x:v>
      </x:c>
      <x:c r="D86" s="29" t="n">
        <x:f>'02_Inputs'!D86</x:f>
        <x:v>4</x:v>
      </x:c>
      <x:c r="E86" s="6" t="n">
        <x:f>'02_Inputs'!E86</x:f>
        <x:v>0.8</x:v>
      </x:c>
      <x:c r="F86" s="29" t="n">
        <x:f>D86*E86</x:f>
        <x:v>3.2</x:v>
      </x:c>
      <x:c r="G86" s="5" t="n">
        <x:f>'02_Inputs'!F86</x:f>
        <x:v>1.23</x:v>
      </x:c>
      <x:c r="H86" s="29" t="n">
        <x:f>F86/G86</x:f>
        <x:v>2.601626016260163</x:v>
      </x:c>
      <x:c r="I86" s="6" t="n">
        <x:f>'02_Inputs'!G86</x:f>
        <x:v>0.84</x:v>
      </x:c>
      <x:c r="J86" s="29" t="n">
        <x:f>H86*I86</x:f>
        <x:v>2.1853658536585368</x:v>
      </x:c>
      <x:c r="K86" s="6" t="n">
        <x:f>'02_Inputs'!H86</x:f>
        <x:v>0.8</x:v>
      </x:c>
      <x:c r="L86" s="29" t="n">
        <x:f>J86*K86</x:f>
        <x:v>1.7482926829268295</x:v>
      </x:c>
      <x:c r="M86" s="29" t="n">
        <x:f>J86*(1-K86)</x:f>
        <x:v>0.43707317073170726</x:v>
      </x:c>
      <x:c r="N86" s="6" t="n">
        <x:f>'02_GPU_Mix_Input'!D86</x:f>
        <x:v>1</x:v>
      </x:c>
      <x:c r="O86" s="6" t="n">
        <x:f>'02_GPU_Mix_Input'!E86</x:f>
        <x:v>0</x:v>
      </x:c>
      <x:c r="P86" s="6" t="n">
        <x:f>'02_GPU_Mix_Input'!F86</x:f>
        <x:v>0</x:v>
      </x:c>
      <x:c r="Q86" s="6" t="n">
        <x:f>'02_GPU_Mix_Input'!G86</x:f>
        <x:v>0</x:v>
      </x:c>
      <x:c r="R86" s="7" t="n">
        <x:f>INDEX('01_Benchmark_Input'!$K$2:$K$10,MATCH(B86,'01_Benchmark_Input'!$A$2:$A$10,0))</x:f>
        <x:v>166591.1</x:v>
      </x:c>
      <x:c r="S86" s="7" t="n">
        <x:f>INDEX('01_Benchmark_Input'!$P$2:$P$10,MATCH(B86,'01_Benchmark_Input'!$A$2:$A$10,0))</x:f>
        <x:v>686441.35</x:v>
      </x:c>
      <x:c r="T86" s="7" t="n">
        <x:f>INDEX('01_Benchmark_Input'!$U$2:$U$10,MATCH(B86,'01_Benchmark_Input'!$A$2:$A$10,0))</x:f>
        <x:v>686441.35</x:v>
      </x:c>
      <x:c r="U86" s="7" t="n">
        <x:f>INDEX('01_Benchmark_Input'!$Z$2:$Z$10,MATCH(B86,'01_Benchmark_Input'!$A$2:$A$10,0))</x:f>
        <x:v>686441.35</x:v>
      </x:c>
      <x:c r="V86" s="6" t="n">
        <x:f>INDEX('01_Benchmark_Input'!$D$2:$D$10,MATCH(B86,'01_Benchmark_Input'!$A$2:$A$10,0))</x:f>
        <x:v>0.45</x:v>
      </x:c>
      <x:c r="W86" s="6" t="n">
        <x:f>INDEX('01_Benchmark_Input'!$E$2:$E$10,MATCH(B86,'01_Benchmark_Input'!$A$2:$A$10,0))</x:f>
        <x:v>0.35</x:v>
      </x:c>
      <x:c r="X86" s="6" t="n">
        <x:f>INDEX('01_Benchmark_Input'!$F$2:$F$10,MATCH(B86,'01_Benchmark_Input'!$A$2:$A$10,0))</x:f>
        <x:v>0.2</x:v>
      </x:c>
      <x:c r="Y86" s="7" t="n">
        <x:f>N86*R86+O86*S86+P86*T86+Q86*U86</x:f>
        <x:v>166591.1</x:v>
      </x:c>
      <x:c r="Z86" s="6" t="n">
        <x:f>'02_Inputs'!K86</x:f>
        <x:v>0.9</x:v>
      </x:c>
      <x:c r="AA86" s="7" t="n">
        <x:f>Y86*Z86</x:f>
        <x:v>149931.99000000002</x:v>
      </x:c>
      <x:c r="AB86" s="5" t="n">
        <x:f>L86*1000*AA86*86400</x:f>
        <x:v>22647600091036.1</x:v>
      </x:c>
      <x:c r="AC86" s="5" t="n">
        <x:f>AB86*365</x:f>
        <x:v>8266374033228177</x:v>
      </x:c>
    </x:row>
    <x:row r="87">
      <x:c r="A87" s="5" t="str">
        <x:f>'02_Inputs'!A87</x:f>
        <x:v>Base</x:v>
      </x:c>
      <x:c r="B87" s="5" t="str">
        <x:f>'02_Inputs'!B87</x:f>
        <x:v>Tencent</x:v>
      </x:c>
      <x:c r="C87" s="5" t="n">
        <x:f>'02_Inputs'!C87</x:f>
        <x:v>2026</x:v>
      </x:c>
      <x:c r="D87" s="29" t="n">
        <x:f>'02_Inputs'!D87</x:f>
        <x:v>1.2</x:v>
      </x:c>
      <x:c r="E87" s="6" t="n">
        <x:f>'02_Inputs'!E87</x:f>
        <x:v>0.375</x:v>
      </x:c>
      <x:c r="F87" s="29" t="n">
        <x:f>D87*E87</x:f>
        <x:v>0.44999999999999996</x:v>
      </x:c>
      <x:c r="G87" s="5" t="n">
        <x:f>'02_Inputs'!F87</x:f>
        <x:v>1.23</x:v>
      </x:c>
      <x:c r="H87" s="29" t="n">
        <x:f>F87/G87</x:f>
        <x:v>0.36585365853658536</x:v>
      </x:c>
      <x:c r="I87" s="6" t="n">
        <x:f>'02_Inputs'!G87</x:f>
        <x:v>0.84</x:v>
      </x:c>
      <x:c r="J87" s="29" t="n">
        <x:f>H87*I87</x:f>
        <x:v>0.3073170731707317</x:v>
      </x:c>
      <x:c r="K87" s="6" t="n">
        <x:f>'02_Inputs'!H87</x:f>
        <x:v>0.6</x:v>
      </x:c>
      <x:c r="L87" s="29" t="n">
        <x:f>J87*K87</x:f>
        <x:v>0.18439024390243902</x:v>
      </x:c>
      <x:c r="M87" s="29" t="n">
        <x:f>J87*(1-K87)</x:f>
        <x:v>0.12292682926829268</x:v>
      </x:c>
      <x:c r="N87" s="6" t="n">
        <x:f>'02_GPU_Mix_Input'!D87</x:f>
        <x:v>0.55</x:v>
      </x:c>
      <x:c r="O87" s="6" t="n">
        <x:f>'02_GPU_Mix_Input'!E87</x:f>
        <x:v>0.4</x:v>
      </x:c>
      <x:c r="P87" s="6" t="n">
        <x:f>'02_GPU_Mix_Input'!F87</x:f>
        <x:v>0.05</x:v>
      </x:c>
      <x:c r="Q87" s="6" t="n">
        <x:f>'02_GPU_Mix_Input'!G87</x:f>
        <x:v>0</x:v>
      </x:c>
      <x:c r="R87" s="7" t="n">
        <x:f>INDEX('01_Benchmark_Input'!$K$2:$K$10,MATCH(B87,'01_Benchmark_Input'!$A$2:$A$10,0))</x:f>
        <x:v>1327311.7000000002</x:v>
      </x:c>
      <x:c r="S87" s="7" t="n">
        <x:f>INDEX('01_Benchmark_Input'!$P$2:$P$10,MATCH(B87,'01_Benchmark_Input'!$A$2:$A$10,0))</x:f>
        <x:v>3622100.6</x:v>
      </x:c>
      <x:c r="T87" s="7" t="n">
        <x:f>INDEX('01_Benchmark_Input'!$U$2:$U$10,MATCH(B87,'01_Benchmark_Input'!$A$2:$A$10,0))</x:f>
        <x:v>3622100.6</x:v>
      </x:c>
      <x:c r="U87" s="7" t="n">
        <x:f>INDEX('01_Benchmark_Input'!$Z$2:$Z$10,MATCH(B87,'01_Benchmark_Input'!$A$2:$A$10,0))</x:f>
        <x:v>3622100.6</x:v>
      </x:c>
      <x:c r="V87" s="6" t="n">
        <x:f>INDEX('01_Benchmark_Input'!$D$2:$D$10,MATCH(B87,'01_Benchmark_Input'!$A$2:$A$10,0))</x:f>
        <x:v>0.65</x:v>
      </x:c>
      <x:c r="W87" s="6" t="n">
        <x:f>INDEX('01_Benchmark_Input'!$E$2:$E$10,MATCH(B87,'01_Benchmark_Input'!$A$2:$A$10,0))</x:f>
        <x:v>0.25</x:v>
      </x:c>
      <x:c r="X87" s="6" t="n">
        <x:f>INDEX('01_Benchmark_Input'!$F$2:$F$10,MATCH(B87,'01_Benchmark_Input'!$A$2:$A$10,0))</x:f>
        <x:v>0.1</x:v>
      </x:c>
      <x:c r="Y87" s="7" t="n">
        <x:f>N87*R87+O87*S87+P87*T87+Q87*U87</x:f>
        <x:v>2359966.705</x:v>
      </x:c>
      <x:c r="Z87" s="6" t="n">
        <x:f>'02_Inputs'!K87</x:f>
        <x:v>0.6</x:v>
      </x:c>
      <x:c r="AA87" s="7" t="n">
        <x:f>Y87*Z87</x:f>
        <x:v>1415980.023</x:v>
      </x:c>
      <x:c r="AB87" s="5" t="n">
        <x:f>L87*1000*AA87*86400</x:f>
        <x:v>22558426715688.582</x:v>
      </x:c>
      <x:c r="AC87" s="5" t="n">
        <x:f>AB87*365</x:f>
        <x:v>8233825751226332</x:v>
      </x:c>
    </x:row>
    <x:row r="88">
      <x:c r="A88" s="5" t="str">
        <x:f>'02_Inputs'!A88</x:f>
        <x:v>Base</x:v>
      </x:c>
      <x:c r="B88" s="5" t="str">
        <x:f>'02_Inputs'!B88</x:f>
        <x:v>Tencent</x:v>
      </x:c>
      <x:c r="C88" s="5" t="n">
        <x:f>'02_Inputs'!C88</x:f>
        <x:v>2027</x:v>
      </x:c>
      <x:c r="D88" s="29" t="n">
        <x:f>'02_Inputs'!D88</x:f>
        <x:v>1.65</x:v>
      </x:c>
      <x:c r="E88" s="6" t="n">
        <x:f>'02_Inputs'!E88</x:f>
        <x:v>0.56848485</x:v>
      </x:c>
      <x:c r="F88" s="29" t="n">
        <x:f>D88*E88</x:f>
        <x:v>0.9380000025</x:v>
      </x:c>
      <x:c r="G88" s="5" t="n">
        <x:f>'02_Inputs'!F88</x:f>
        <x:v>1.23</x:v>
      </x:c>
      <x:c r="H88" s="29" t="n">
        <x:f>F88/G88</x:f>
        <x:v>0.7626016280487805</x:v>
      </x:c>
      <x:c r="I88" s="6" t="n">
        <x:f>'02_Inputs'!G88</x:f>
        <x:v>0.84</x:v>
      </x:c>
      <x:c r="J88" s="29" t="n">
        <x:f>H88*I88</x:f>
        <x:v>0.6405853675609756</x:v>
      </x:c>
      <x:c r="K88" s="6" t="n">
        <x:f>'02_Inputs'!H88</x:f>
        <x:v>0.65</x:v>
      </x:c>
      <x:c r="L88" s="29" t="n">
        <x:f>J88*K88</x:f>
        <x:v>0.41638048891463414</x:v>
      </x:c>
      <x:c r="M88" s="29" t="n">
        <x:f>J88*(1-K88)</x:f>
        <x:v>0.22420487864634145</x:v>
      </x:c>
      <x:c r="N88" s="6" t="n">
        <x:f>'02_GPU_Mix_Input'!D88</x:f>
        <x:v>0.438</x:v>
      </x:c>
      <x:c r="O88" s="6" t="n">
        <x:f>'02_GPU_Mix_Input'!E88</x:f>
        <x:v>0.388</x:v>
      </x:c>
      <x:c r="P88" s="6" t="n">
        <x:f>'02_GPU_Mix_Input'!F88</x:f>
        <x:v>0.174</x:v>
      </x:c>
      <x:c r="Q88" s="6" t="n">
        <x:f>'02_GPU_Mix_Input'!G88</x:f>
        <x:v>0</x:v>
      </x:c>
      <x:c r="R88" s="7" t="n">
        <x:f>INDEX('01_Benchmark_Input'!$K$2:$K$10,MATCH(B88,'01_Benchmark_Input'!$A$2:$A$10,0))</x:f>
        <x:v>1327311.7000000002</x:v>
      </x:c>
      <x:c r="S88" s="7" t="n">
        <x:f>INDEX('01_Benchmark_Input'!$P$2:$P$10,MATCH(B88,'01_Benchmark_Input'!$A$2:$A$10,0))</x:f>
        <x:v>3622100.6</x:v>
      </x:c>
      <x:c r="T88" s="7" t="n">
        <x:f>INDEX('01_Benchmark_Input'!$U$2:$U$10,MATCH(B88,'01_Benchmark_Input'!$A$2:$A$10,0))</x:f>
        <x:v>3622100.6</x:v>
      </x:c>
      <x:c r="U88" s="7" t="n">
        <x:f>INDEX('01_Benchmark_Input'!$Z$2:$Z$10,MATCH(B88,'01_Benchmark_Input'!$A$2:$A$10,0))</x:f>
        <x:v>3622100.6</x:v>
      </x:c>
      <x:c r="V88" s="6" t="n">
        <x:f>INDEX('01_Benchmark_Input'!$D$2:$D$10,MATCH(B88,'01_Benchmark_Input'!$A$2:$A$10,0))</x:f>
        <x:v>0.65</x:v>
      </x:c>
      <x:c r="W88" s="6" t="n">
        <x:f>INDEX('01_Benchmark_Input'!$E$2:$E$10,MATCH(B88,'01_Benchmark_Input'!$A$2:$A$10,0))</x:f>
        <x:v>0.25</x:v>
      </x:c>
      <x:c r="X88" s="6" t="n">
        <x:f>INDEX('01_Benchmark_Input'!$F$2:$F$10,MATCH(B88,'01_Benchmark_Input'!$A$2:$A$10,0))</x:f>
        <x:v>0.1</x:v>
      </x:c>
      <x:c r="Y88" s="7" t="n">
        <x:f>N88*R88+O88*S88+P88*T88+Q88*U88</x:f>
        <x:v>2616983.0618000003</x:v>
      </x:c>
      <x:c r="Z88" s="6" t="n">
        <x:f>'02_Inputs'!K88</x:f>
        <x:v>0.6</x:v>
      </x:c>
      <x:c r="AA88" s="7" t="n">
        <x:f>Y88*Z88</x:f>
        <x:v>1570189.8370800002</x:v>
      </x:c>
      <x:c r="AB88" s="5" t="n">
        <x:f>L88*1000*AA88*86400</x:f>
        <x:v>56488010001306.65</x:v>
      </x:c>
      <x:c r="AC88" s="5" t="n">
        <x:f>AB88*365</x:f>
        <x:v>20618123650476930</x:v>
      </x:c>
    </x:row>
    <x:row r="89">
      <x:c r="A89" s="5" t="str">
        <x:f>'02_Inputs'!A89</x:f>
        <x:v>Base</x:v>
      </x:c>
      <x:c r="B89" s="5" t="str">
        <x:f>'02_Inputs'!B89</x:f>
        <x:v>Tencent</x:v>
      </x:c>
      <x:c r="C89" s="5" t="n">
        <x:f>'02_Inputs'!C89</x:f>
        <x:v>2028</x:v>
      </x:c>
      <x:c r="D89" s="29" t="n">
        <x:f>'02_Inputs'!D89</x:f>
        <x:v>2.1</x:v>
      </x:c>
      <x:c r="E89" s="6" t="n">
        <x:f>'02_Inputs'!E89</x:f>
        <x:v>0.67857143</x:v>
      </x:c>
      <x:c r="F89" s="29" t="n">
        <x:f>D89*E89</x:f>
        <x:v>1.425000003</x:v>
      </x:c>
      <x:c r="G89" s="5" t="n">
        <x:f>'02_Inputs'!F89</x:f>
        <x:v>1.23</x:v>
      </x:c>
      <x:c r="H89" s="29" t="n">
        <x:f>F89/G89</x:f>
        <x:v>1.1585365878048781</x:v>
      </x:c>
      <x:c r="I89" s="6" t="n">
        <x:f>'02_Inputs'!G89</x:f>
        <x:v>0.84</x:v>
      </x:c>
      <x:c r="J89" s="29" t="n">
        <x:f>H89*I89</x:f>
        <x:v>0.9731707337560975</x:v>
      </x:c>
      <x:c r="K89" s="6" t="n">
        <x:f>'02_Inputs'!H89</x:f>
        <x:v>0.7</x:v>
      </x:c>
      <x:c r="L89" s="29" t="n">
        <x:f>J89*K89</x:f>
        <x:v>0.6812195136292682</x:v>
      </x:c>
      <x:c r="M89" s="29" t="n">
        <x:f>J89*(1-K89)</x:f>
        <x:v>0.2919512201268293</x:v>
      </x:c>
      <x:c r="N89" s="6" t="n">
        <x:f>'02_GPU_Mix_Input'!D89</x:f>
        <x:v>0.325</x:v>
      </x:c>
      <x:c r="O89" s="6" t="n">
        <x:f>'02_GPU_Mix_Input'!E89</x:f>
        <x:v>0.375</x:v>
      </x:c>
      <x:c r="P89" s="6" t="n">
        <x:f>'02_GPU_Mix_Input'!F89</x:f>
        <x:v>0.3</x:v>
      </x:c>
      <x:c r="Q89" s="6" t="n">
        <x:f>'02_GPU_Mix_Input'!G89</x:f>
        <x:v>0</x:v>
      </x:c>
      <x:c r="R89" s="7" t="n">
        <x:f>INDEX('01_Benchmark_Input'!$K$2:$K$10,MATCH(B89,'01_Benchmark_Input'!$A$2:$A$10,0))</x:f>
        <x:v>1327311.7000000002</x:v>
      </x:c>
      <x:c r="S89" s="7" t="n">
        <x:f>INDEX('01_Benchmark_Input'!$P$2:$P$10,MATCH(B89,'01_Benchmark_Input'!$A$2:$A$10,0))</x:f>
        <x:v>3622100.6</x:v>
      </x:c>
      <x:c r="T89" s="7" t="n">
        <x:f>INDEX('01_Benchmark_Input'!$U$2:$U$10,MATCH(B89,'01_Benchmark_Input'!$A$2:$A$10,0))</x:f>
        <x:v>3622100.6</x:v>
      </x:c>
      <x:c r="U89" s="7" t="n">
        <x:f>INDEX('01_Benchmark_Input'!$Z$2:$Z$10,MATCH(B89,'01_Benchmark_Input'!$A$2:$A$10,0))</x:f>
        <x:v>3622100.6</x:v>
      </x:c>
      <x:c r="V89" s="6" t="n">
        <x:f>INDEX('01_Benchmark_Input'!$D$2:$D$10,MATCH(B89,'01_Benchmark_Input'!$A$2:$A$10,0))</x:f>
        <x:v>0.65</x:v>
      </x:c>
      <x:c r="W89" s="6" t="n">
        <x:f>INDEX('01_Benchmark_Input'!$E$2:$E$10,MATCH(B89,'01_Benchmark_Input'!$A$2:$A$10,0))</x:f>
        <x:v>0.25</x:v>
      </x:c>
      <x:c r="X89" s="6" t="n">
        <x:f>INDEX('01_Benchmark_Input'!$F$2:$F$10,MATCH(B89,'01_Benchmark_Input'!$A$2:$A$10,0))</x:f>
        <x:v>0.1</x:v>
      </x:c>
      <x:c r="Y89" s="7" t="n">
        <x:f>N89*R89+O89*S89+P89*T89+Q89*U89</x:f>
        <x:v>2876294.2075</x:v>
      </x:c>
      <x:c r="Z89" s="6" t="n">
        <x:f>'02_Inputs'!K89</x:f>
        <x:v>0.6</x:v>
      </x:c>
      <x:c r="AA89" s="7" t="n">
        <x:f>Y89*Z89</x:f>
        <x:v>1725776.5245</x:v>
      </x:c>
      <x:c r="AB89" s="5" t="n">
        <x:f>L89*1000*AA89*86400</x:f>
        <x:v>101574660497993.19</x:v>
      </x:c>
      <x:c r="AC89" s="5" t="n">
        <x:f>AB89*365</x:f>
        <x:v>37074751081767510</x:v>
      </x:c>
    </x:row>
    <x:row r="90">
      <x:c r="A90" s="5" t="str">
        <x:f>'02_Inputs'!A90</x:f>
        <x:v>Base</x:v>
      </x:c>
      <x:c r="B90" s="5" t="str">
        <x:f>'02_Inputs'!B90</x:f>
        <x:v>Tencent</x:v>
      </x:c>
      <x:c r="C90" s="5" t="n">
        <x:f>'02_Inputs'!C90</x:f>
        <x:v>2029</x:v>
      </x:c>
      <x:c r="D90" s="29" t="n">
        <x:f>'02_Inputs'!D90</x:f>
        <x:v>2.55</x:v>
      </x:c>
      <x:c r="E90" s="6" t="n">
        <x:f>'02_Inputs'!E90</x:f>
        <x:v>0.74980392</x:v>
      </x:c>
      <x:c r="F90" s="29" t="n">
        <x:f>D90*E90</x:f>
        <x:v>1.9119999959999998</x:v>
      </x:c>
      <x:c r="G90" s="5" t="n">
        <x:f>'02_Inputs'!F90</x:f>
        <x:v>1.23</x:v>
      </x:c>
      <x:c r="H90" s="29" t="n">
        <x:f>F90/G90</x:f>
        <x:v>1.5544715414634145</x:v>
      </x:c>
      <x:c r="I90" s="6" t="n">
        <x:f>'02_Inputs'!G90</x:f>
        <x:v>0.84</x:v>
      </x:c>
      <x:c r="J90" s="29" t="n">
        <x:f>H90*I90</x:f>
        <x:v>1.3057560948292681</x:v>
      </x:c>
      <x:c r="K90" s="6" t="n">
        <x:f>'02_Inputs'!H90</x:f>
        <x:v>0.75</x:v>
      </x:c>
      <x:c r="L90" s="29" t="n">
        <x:f>J90*K90</x:f>
        <x:v>0.9793170711219511</x:v>
      </x:c>
      <x:c r="M90" s="29" t="n">
        <x:f>J90*(1-K90)</x:f>
        <x:v>0.32643902370731703</x:v>
      </x:c>
      <x:c r="N90" s="6" t="n">
        <x:f>'02_GPU_Mix_Input'!D90</x:f>
        <x:v>0.213</x:v>
      </x:c>
      <x:c r="O90" s="6" t="n">
        <x:f>'02_GPU_Mix_Input'!E90</x:f>
        <x:v>0.362</x:v>
      </x:c>
      <x:c r="P90" s="6" t="n">
        <x:f>'02_GPU_Mix_Input'!F90</x:f>
        <x:v>0.425</x:v>
      </x:c>
      <x:c r="Q90" s="6" t="n">
        <x:f>'02_GPU_Mix_Input'!G90</x:f>
        <x:v>0</x:v>
      </x:c>
      <x:c r="R90" s="7" t="n">
        <x:f>INDEX('01_Benchmark_Input'!$K$2:$K$10,MATCH(B90,'01_Benchmark_Input'!$A$2:$A$10,0))</x:f>
        <x:v>1327311.7000000002</x:v>
      </x:c>
      <x:c r="S90" s="7" t="n">
        <x:f>INDEX('01_Benchmark_Input'!$P$2:$P$10,MATCH(B90,'01_Benchmark_Input'!$A$2:$A$10,0))</x:f>
        <x:v>3622100.6</x:v>
      </x:c>
      <x:c r="T90" s="7" t="n">
        <x:f>INDEX('01_Benchmark_Input'!$U$2:$U$10,MATCH(B90,'01_Benchmark_Input'!$A$2:$A$10,0))</x:f>
        <x:v>3622100.6</x:v>
      </x:c>
      <x:c r="U90" s="7" t="n">
        <x:f>INDEX('01_Benchmark_Input'!$Z$2:$Z$10,MATCH(B90,'01_Benchmark_Input'!$A$2:$A$10,0))</x:f>
        <x:v>3622100.6</x:v>
      </x:c>
      <x:c r="V90" s="6" t="n">
        <x:f>INDEX('01_Benchmark_Input'!$D$2:$D$10,MATCH(B90,'01_Benchmark_Input'!$A$2:$A$10,0))</x:f>
        <x:v>0.65</x:v>
      </x:c>
      <x:c r="W90" s="6" t="n">
        <x:f>INDEX('01_Benchmark_Input'!$E$2:$E$10,MATCH(B90,'01_Benchmark_Input'!$A$2:$A$10,0))</x:f>
        <x:v>0.25</x:v>
      </x:c>
      <x:c r="X90" s="6" t="n">
        <x:f>INDEX('01_Benchmark_Input'!$F$2:$F$10,MATCH(B90,'01_Benchmark_Input'!$A$2:$A$10,0))</x:f>
        <x:v>0.1</x:v>
      </x:c>
      <x:c r="Y90" s="7" t="n">
        <x:f>N90*R90+O90*S90+P90*T90+Q90*U90</x:f>
        <x:v>3133310.5642999997</x:v>
      </x:c>
      <x:c r="Z90" s="6" t="n">
        <x:f>'02_Inputs'!K90</x:f>
        <x:v>0.6</x:v>
      </x:c>
      <x:c r="AA90" s="7" t="n">
        <x:f>Y90*Z90</x:f>
        <x:v>1879986.3385799997</x:v>
      </x:c>
      <x:c r="AB90" s="5" t="n">
        <x:f>L90*1000*AA90*86400</x:f>
        <x:v>159071274562819.34</x:v>
      </x:c>
      <x:c r="AC90" s="5" t="n">
        <x:f>AB90*365</x:f>
        <x:v>58061015215429064</x:v>
      </x:c>
    </x:row>
    <x:row r="91">
      <x:c r="A91" s="5" t="str">
        <x:f>'02_Inputs'!A91</x:f>
        <x:v>Base</x:v>
      </x:c>
      <x:c r="B91" s="5" t="str">
        <x:f>'02_Inputs'!B91</x:f>
        <x:v>Tencent</x:v>
      </x:c>
      <x:c r="C91" s="5" t="n">
        <x:f>'02_Inputs'!C91</x:f>
        <x:v>2030</x:v>
      </x:c>
      <x:c r="D91" s="29" t="n">
        <x:f>'02_Inputs'!D91</x:f>
        <x:v>3</x:v>
      </x:c>
      <x:c r="E91" s="6" t="n">
        <x:f>'02_Inputs'!E91</x:f>
        <x:v>0.8</x:v>
      </x:c>
      <x:c r="F91" s="29" t="n">
        <x:f>D91*E91</x:f>
        <x:v>2.4000000000000004</x:v>
      </x:c>
      <x:c r="G91" s="5" t="n">
        <x:f>'02_Inputs'!F91</x:f>
        <x:v>1.23</x:v>
      </x:c>
      <x:c r="H91" s="29" t="n">
        <x:f>F91/G91</x:f>
        <x:v>1.9512195121951224</x:v>
      </x:c>
      <x:c r="I91" s="6" t="n">
        <x:f>'02_Inputs'!G91</x:f>
        <x:v>0.84</x:v>
      </x:c>
      <x:c r="J91" s="29" t="n">
        <x:f>H91*I91</x:f>
        <x:v>1.6390243902439028</x:v>
      </x:c>
      <x:c r="K91" s="6" t="n">
        <x:f>'02_Inputs'!H91</x:f>
        <x:v>0.8</x:v>
      </x:c>
      <x:c r="L91" s="29" t="n">
        <x:f>J91*K91</x:f>
        <x:v>1.3112195121951222</x:v>
      </x:c>
      <x:c r="M91" s="29" t="n">
        <x:f>J91*(1-K91)</x:f>
        <x:v>0.3278048780487805</x:v>
      </x:c>
      <x:c r="N91" s="6" t="n">
        <x:f>'02_GPU_Mix_Input'!D91</x:f>
        <x:v>0.09999999999999999</x:v>
      </x:c>
      <x:c r="O91" s="6" t="n">
        <x:f>'02_GPU_Mix_Input'!E91</x:f>
        <x:v>0.3499999999999999</x:v>
      </x:c>
      <x:c r="P91" s="6" t="n">
        <x:f>'02_GPU_Mix_Input'!F91</x:f>
        <x:v>0.5499999999999999</x:v>
      </x:c>
      <x:c r="Q91" s="6" t="n">
        <x:f>'02_GPU_Mix_Input'!G91</x:f>
        <x:v>0</x:v>
      </x:c>
      <x:c r="R91" s="7" t="n">
        <x:f>INDEX('01_Benchmark_Input'!$K$2:$K$10,MATCH(B91,'01_Benchmark_Input'!$A$2:$A$10,0))</x:f>
        <x:v>1327311.7000000002</x:v>
      </x:c>
      <x:c r="S91" s="7" t="n">
        <x:f>INDEX('01_Benchmark_Input'!$P$2:$P$10,MATCH(B91,'01_Benchmark_Input'!$A$2:$A$10,0))</x:f>
        <x:v>3622100.6</x:v>
      </x:c>
      <x:c r="T91" s="7" t="n">
        <x:f>INDEX('01_Benchmark_Input'!$U$2:$U$10,MATCH(B91,'01_Benchmark_Input'!$A$2:$A$10,0))</x:f>
        <x:v>3622100.6</x:v>
      </x:c>
      <x:c r="U91" s="7" t="n">
        <x:f>INDEX('01_Benchmark_Input'!$Z$2:$Z$10,MATCH(B91,'01_Benchmark_Input'!$A$2:$A$10,0))</x:f>
        <x:v>3622100.6</x:v>
      </x:c>
      <x:c r="V91" s="6" t="n">
        <x:f>INDEX('01_Benchmark_Input'!$D$2:$D$10,MATCH(B91,'01_Benchmark_Input'!$A$2:$A$10,0))</x:f>
        <x:v>0.65</x:v>
      </x:c>
      <x:c r="W91" s="6" t="n">
        <x:f>INDEX('01_Benchmark_Input'!$E$2:$E$10,MATCH(B91,'01_Benchmark_Input'!$A$2:$A$10,0))</x:f>
        <x:v>0.25</x:v>
      </x:c>
      <x:c r="X91" s="6" t="n">
        <x:f>INDEX('01_Benchmark_Input'!$F$2:$F$10,MATCH(B91,'01_Benchmark_Input'!$A$2:$A$10,0))</x:f>
        <x:v>0.1</x:v>
      </x:c>
      <x:c r="Y91" s="7" t="n">
        <x:f>N91*R91+O91*S91+P91*T91+Q91*U91</x:f>
        <x:v>3392621.7099999995</x:v>
      </x:c>
      <x:c r="Z91" s="6" t="n">
        <x:f>'02_Inputs'!K91</x:f>
        <x:v>0.6</x:v>
      </x:c>
      <x:c r="AA91" s="7" t="n">
        <x:f>Y91*Z91</x:f>
        <x:v>2035573.0259999996</x:v>
      </x:c>
      <x:c r="AB91" s="5" t="n">
        <x:f>L91*1000*AA91*86400</x:f>
        <x:v>230608777264352.75</x:v>
      </x:c>
      <x:c r="AC91" s="5" t="n">
        <x:f>AB91*365</x:f>
        <x:v>84172203701488750</x:v>
      </x:c>
    </x:row>
    <x:row r="92">
      <x:c r="A92" s="5" t="str">
        <x:f>'02_Inputs'!A92</x:f>
        <x:v>Bull</x:v>
      </x:c>
      <x:c r="B92" s="5" t="str">
        <x:f>'02_Inputs'!B92</x:f>
        <x:v>Microsoft</x:v>
      </x:c>
      <x:c r="C92" s="5" t="n">
        <x:f>'02_Inputs'!C92</x:f>
        <x:v>2026</x:v>
      </x:c>
      <x:c r="D92" s="29" t="n">
        <x:f>'02_Inputs'!D92</x:f>
        <x:v>4</x:v>
      </x:c>
      <x:c r="E92" s="6" t="n">
        <x:f>'02_Inputs'!E92</x:f>
        <x:v>0.4725</x:v>
      </x:c>
      <x:c r="F92" s="29" t="n">
        <x:f>D92*E92</x:f>
        <x:v>1.89</x:v>
      </x:c>
      <x:c r="G92" s="5" t="n">
        <x:f>'02_Inputs'!F92</x:f>
        <x:v>1.2</x:v>
      </x:c>
      <x:c r="H92" s="29" t="n">
        <x:f>F92/G92</x:f>
        <x:v>1.575</x:v>
      </x:c>
      <x:c r="I92" s="6" t="n">
        <x:f>'02_Inputs'!G92</x:f>
        <x:v>0.86</x:v>
      </x:c>
      <x:c r="J92" s="29" t="n">
        <x:f>H92*I92</x:f>
        <x:v>1.3545</x:v>
      </x:c>
      <x:c r="K92" s="6" t="n">
        <x:f>'02_Inputs'!H92</x:f>
        <x:v>0.6</x:v>
      </x:c>
      <x:c r="L92" s="29" t="n">
        <x:f>J92*K92</x:f>
        <x:v>0.8127</x:v>
      </x:c>
      <x:c r="M92" s="29" t="n">
        <x:f>J92*(1-K92)</x:f>
        <x:v>0.5418000000000001</x:v>
      </x:c>
      <x:c r="N92" s="6" t="n">
        <x:f>'02_GPU_Mix_Input'!D92</x:f>
        <x:v>0.1732784276591858</x:v>
      </x:c>
      <x:c r="O92" s="6" t="n">
        <x:f>'02_GPU_Mix_Input'!E92</x:f>
        <x:v>0.8267215723408142</x:v>
      </x:c>
      <x:c r="P92" s="6" t="n">
        <x:f>'02_GPU_Mix_Input'!F92</x:f>
        <x:v>0</x:v>
      </x:c>
      <x:c r="Q92" s="6" t="n">
        <x:f>'02_GPU_Mix_Input'!G92</x:f>
        <x:v>0</x:v>
      </x:c>
      <x:c r="R92" s="7" t="n">
        <x:f>INDEX('01_Benchmark_Input'!$K$2:$K$10,MATCH(B92,'01_Benchmark_Input'!$A$2:$A$10,0))</x:f>
        <x:v>1131608.75</x:v>
      </x:c>
      <x:c r="S92" s="7" t="n">
        <x:f>INDEX('01_Benchmark_Input'!$P$2:$P$10,MATCH(B92,'01_Benchmark_Input'!$A$2:$A$10,0))</x:f>
        <x:v>2893083.8000000003</x:v>
      </x:c>
      <x:c r="T92" s="7" t="n">
        <x:f>INDEX('01_Benchmark_Input'!$U$2:$U$10,MATCH(B92,'01_Benchmark_Input'!$A$2:$A$10,0))</x:f>
        <x:v>2893083.8000000003</x:v>
      </x:c>
      <x:c r="U92" s="7" t="n">
        <x:f>INDEX('01_Benchmark_Input'!$Z$2:$Z$10,MATCH(B92,'01_Benchmark_Input'!$A$2:$A$10,0))</x:f>
        <x:v>2893083.8000000003</x:v>
      </x:c>
      <x:c r="V92" s="6" t="n">
        <x:f>INDEX('01_Benchmark_Input'!$D$2:$D$10,MATCH(B92,'01_Benchmark_Input'!$A$2:$A$10,0))</x:f>
        <x:v>0.45</x:v>
      </x:c>
      <x:c r="W92" s="6" t="n">
        <x:f>INDEX('01_Benchmark_Input'!$E$2:$E$10,MATCH(B92,'01_Benchmark_Input'!$A$2:$A$10,0))</x:f>
        <x:v>0.3</x:v>
      </x:c>
      <x:c r="X92" s="6" t="n">
        <x:f>INDEX('01_Benchmark_Input'!$F$2:$F$10,MATCH(B92,'01_Benchmark_Input'!$A$2:$A$10,0))</x:f>
        <x:v>0.25</x:v>
      </x:c>
      <x:c r="Y92" s="7" t="n">
        <x:f>N92*R92+O92*S92+P92*T92+Q92*U92</x:f>
        <x:v>2587858.1729751145</x:v>
      </x:c>
      <x:c r="Z92" s="6" t="n">
        <x:f>'02_Inputs'!K92</x:f>
        <x:v>0.8</x:v>
      </x:c>
      <x:c r="AA92" s="7" t="n">
        <x:f>Y92*Z92</x:f>
        <x:v>2070286.5383800918</x:v>
      </x:c>
      <x:c r="AB92" s="5" t="n">
        <x:f>L92*1000*AA92*86400</x:f>
        <x:v>145369889545665.62</x:v>
      </x:c>
      <x:c r="AC92" s="5" t="n">
        <x:f>AB92*365</x:f>
        <x:v>53060009684167950</x:v>
      </x:c>
    </x:row>
    <x:row r="93">
      <x:c r="A93" s="5" t="str">
        <x:f>'02_Inputs'!A93</x:f>
        <x:v>Bull</x:v>
      </x:c>
      <x:c r="B93" s="5" t="str">
        <x:f>'02_Inputs'!B93</x:f>
        <x:v>Microsoft</x:v>
      </x:c>
      <x:c r="C93" s="5" t="n">
        <x:f>'02_Inputs'!C93</x:f>
        <x:v>2027</x:v>
      </x:c>
      <x:c r="D93" s="29" t="n">
        <x:f>'02_Inputs'!D93</x:f>
        <x:v>5.25</x:v>
      </x:c>
      <x:c r="E93" s="6" t="n">
        <x:f>'02_Inputs'!E93</x:f>
        <x:v>0.59790476</x:v>
      </x:c>
      <x:c r="F93" s="29" t="n">
        <x:f>D93*E93</x:f>
        <x:v>3.1389999900000003</x:v>
      </x:c>
      <x:c r="G93" s="5" t="n">
        <x:f>'02_Inputs'!F93</x:f>
        <x:v>1.2</x:v>
      </x:c>
      <x:c r="H93" s="29" t="n">
        <x:f>F93/G93</x:f>
        <x:v>2.6158333250000005</x:v>
      </x:c>
      <x:c r="I93" s="6" t="n">
        <x:f>'02_Inputs'!G93</x:f>
        <x:v>0.86</x:v>
      </x:c>
      <x:c r="J93" s="29" t="n">
        <x:f>H93*I93</x:f>
        <x:v>2.2496166595000004</x:v>
      </x:c>
      <x:c r="K93" s="6" t="n">
        <x:f>'02_Inputs'!H93</x:f>
        <x:v>0.658</x:v>
      </x:c>
      <x:c r="L93" s="29" t="n">
        <x:f>J93*K93</x:f>
        <x:v>1.4802477619510004</x:v>
      </x:c>
      <x:c r="M93" s="29" t="n">
        <x:f>J93*(1-K93)</x:f>
        <x:v>0.7693688975490001</x:v>
      </x:c>
      <x:c r="N93" s="6" t="n">
        <x:f>'02_GPU_Mix_Input'!D93</x:f>
        <x:v>0.12497854642503453</x:v>
      </x:c>
      <x:c r="O93" s="6" t="n">
        <x:f>'02_GPU_Mix_Input'!E93</x:f>
        <x:v>0.8750214535749655</x:v>
      </x:c>
      <x:c r="P93" s="6" t="n">
        <x:f>'02_GPU_Mix_Input'!F93</x:f>
        <x:v>0</x:v>
      </x:c>
      <x:c r="Q93" s="6" t="n">
        <x:f>'02_GPU_Mix_Input'!G93</x:f>
        <x:v>0</x:v>
      </x:c>
      <x:c r="R93" s="7" t="n">
        <x:f>INDEX('01_Benchmark_Input'!$K$2:$K$10,MATCH(B93,'01_Benchmark_Input'!$A$2:$A$10,0))</x:f>
        <x:v>1131608.75</x:v>
      </x:c>
      <x:c r="S93" s="7" t="n">
        <x:f>INDEX('01_Benchmark_Input'!$P$2:$P$10,MATCH(B93,'01_Benchmark_Input'!$A$2:$A$10,0))</x:f>
        <x:v>2893083.8000000003</x:v>
      </x:c>
      <x:c r="T93" s="7" t="n">
        <x:f>INDEX('01_Benchmark_Input'!$U$2:$U$10,MATCH(B93,'01_Benchmark_Input'!$A$2:$A$10,0))</x:f>
        <x:v>2893083.8000000003</x:v>
      </x:c>
      <x:c r="U93" s="7" t="n">
        <x:f>INDEX('01_Benchmark_Input'!$Z$2:$Z$10,MATCH(B93,'01_Benchmark_Input'!$A$2:$A$10,0))</x:f>
        <x:v>2893083.8000000003</x:v>
      </x:c>
      <x:c r="V93" s="6" t="n">
        <x:f>INDEX('01_Benchmark_Input'!$D$2:$D$10,MATCH(B93,'01_Benchmark_Input'!$A$2:$A$10,0))</x:f>
        <x:v>0.45</x:v>
      </x:c>
      <x:c r="W93" s="6" t="n">
        <x:f>INDEX('01_Benchmark_Input'!$E$2:$E$10,MATCH(B93,'01_Benchmark_Input'!$A$2:$A$10,0))</x:f>
        <x:v>0.3</x:v>
      </x:c>
      <x:c r="X93" s="6" t="n">
        <x:f>INDEX('01_Benchmark_Input'!$F$2:$F$10,MATCH(B93,'01_Benchmark_Input'!$A$2:$A$10,0))</x:f>
        <x:v>0.25</x:v>
      </x:c>
      <x:c r="Y93" s="7" t="n">
        <x:f>N93*R93+O93*S93+P93*T93+Q93*U93</x:f>
        <x:v>2672937.2086870354</x:v>
      </x:c>
      <x:c r="Z93" s="6" t="n">
        <x:f>'02_Inputs'!K93</x:f>
        <x:v>0.8</x:v>
      </x:c>
      <x:c r="AA93" s="7" t="n">
        <x:f>Y93*Z93</x:f>
        <x:v>2138349.7669496285</x:v>
      </x:c>
      <x:c r="AB93" s="5" t="n">
        <x:f>L93*1000*AA93*86400</x:f>
        <x:v>273480836267142.5</x:v>
      </x:c>
      <x:c r="AC93" s="5" t="n">
        <x:f>AB93*365</x:f>
        <x:v>99820505237507000</x:v>
      </x:c>
    </x:row>
    <x:row r="94">
      <x:c r="A94" s="5" t="str">
        <x:f>'02_Inputs'!A94</x:f>
        <x:v>Bull</x:v>
      </x:c>
      <x:c r="B94" s="5" t="str">
        <x:f>'02_Inputs'!B94</x:f>
        <x:v>Microsoft</x:v>
      </x:c>
      <x:c r="C94" s="5" t="n">
        <x:f>'02_Inputs'!C94</x:f>
        <x:v>2028</x:v>
      </x:c>
      <x:c r="D94" s="29" t="n">
        <x:f>'02_Inputs'!D94</x:f>
        <x:v>6.5</x:v>
      </x:c>
      <x:c r="E94" s="6" t="n">
        <x:f>'02_Inputs'!E94</x:f>
        <x:v>0.68615385</x:v>
      </x:c>
      <x:c r="F94" s="29" t="n">
        <x:f>D94*E94</x:f>
        <x:v>4.460000024999999</x:v>
      </x:c>
      <x:c r="G94" s="5" t="n">
        <x:f>'02_Inputs'!F94</x:f>
        <x:v>1.2</x:v>
      </x:c>
      <x:c r="H94" s="29" t="n">
        <x:f>F94/G94</x:f>
        <x:v>3.7166666874999996</x:v>
      </x:c>
      <x:c r="I94" s="6" t="n">
        <x:f>'02_Inputs'!G94</x:f>
        <x:v>0.86</x:v>
      </x:c>
      <x:c r="J94" s="29" t="n">
        <x:f>H94*I94</x:f>
        <x:v>3.19633335125</x:v>
      </x:c>
      <x:c r="K94" s="6" t="n">
        <x:f>'02_Inputs'!H94</x:f>
        <x:v>0.715</x:v>
      </x:c>
      <x:c r="L94" s="29" t="n">
        <x:f>J94*K94</x:f>
        <x:v>2.28537834614375</x:v>
      </x:c>
      <x:c r="M94" s="29" t="n">
        <x:f>J94*(1-K94)</x:f>
        <x:v>0.91095500510625</x:v>
      </x:c>
      <x:c r="N94" s="6" t="n">
        <x:f>'02_GPU_Mix_Input'!D94</x:f>
        <x:v>0.05225841956064173</x:v>
      </x:c>
      <x:c r="O94" s="6" t="n">
        <x:f>'02_GPU_Mix_Input'!E94</x:f>
        <x:v>0.9477415804393583</x:v>
      </x:c>
      <x:c r="P94" s="6" t="n">
        <x:f>'02_GPU_Mix_Input'!F94</x:f>
        <x:v>0</x:v>
      </x:c>
      <x:c r="Q94" s="6" t="n">
        <x:f>'02_GPU_Mix_Input'!G94</x:f>
        <x:v>0</x:v>
      </x:c>
      <x:c r="R94" s="7" t="n">
        <x:f>INDEX('01_Benchmark_Input'!$K$2:$K$10,MATCH(B94,'01_Benchmark_Input'!$A$2:$A$10,0))</x:f>
        <x:v>1131608.75</x:v>
      </x:c>
      <x:c r="S94" s="7" t="n">
        <x:f>INDEX('01_Benchmark_Input'!$P$2:$P$10,MATCH(B94,'01_Benchmark_Input'!$A$2:$A$10,0))</x:f>
        <x:v>2893083.8000000003</x:v>
      </x:c>
      <x:c r="T94" s="7" t="n">
        <x:f>INDEX('01_Benchmark_Input'!$U$2:$U$10,MATCH(B94,'01_Benchmark_Input'!$A$2:$A$10,0))</x:f>
        <x:v>2893083.8000000003</x:v>
      </x:c>
      <x:c r="U94" s="7" t="n">
        <x:f>INDEX('01_Benchmark_Input'!$Z$2:$Z$10,MATCH(B94,'01_Benchmark_Input'!$A$2:$A$10,0))</x:f>
        <x:v>2893083.8000000003</x:v>
      </x:c>
      <x:c r="V94" s="6" t="n">
        <x:f>INDEX('01_Benchmark_Input'!$D$2:$D$10,MATCH(B94,'01_Benchmark_Input'!$A$2:$A$10,0))</x:f>
        <x:v>0.45</x:v>
      </x:c>
      <x:c r="W94" s="6" t="n">
        <x:f>INDEX('01_Benchmark_Input'!$E$2:$E$10,MATCH(B94,'01_Benchmark_Input'!$A$2:$A$10,0))</x:f>
        <x:v>0.3</x:v>
      </x:c>
      <x:c r="X94" s="6" t="n">
        <x:f>INDEX('01_Benchmark_Input'!$F$2:$F$10,MATCH(B94,'01_Benchmark_Input'!$A$2:$A$10,0))</x:f>
        <x:v>0.25</x:v>
      </x:c>
      <x:c r="Y94" s="7" t="n">
        <x:f>N94*R94+O94*S94+P94*T94+Q94*U94</x:f>
        <x:v>2801031.897791498</x:v>
      </x:c>
      <x:c r="Z94" s="6" t="n">
        <x:f>'02_Inputs'!K94</x:f>
        <x:v>0.8</x:v>
      </x:c>
      <x:c r="AA94" s="7" t="n">
        <x:f>Y94*Z94</x:f>
        <x:v>2240825.518233198</x:v>
      </x:c>
      <x:c r="AB94" s="5" t="n">
        <x:f>L94*1000*AA94*86400</x:f>
        <x:v>442465987696401.44</x:v>
      </x:c>
      <x:c r="AC94" s="5" t="n">
        <x:f>AB94*365</x:f>
        <x:v>161500085509186530</x:v>
      </x:c>
    </x:row>
    <x:row r="95">
      <x:c r="A95" s="5" t="str">
        <x:f>'02_Inputs'!A95</x:f>
        <x:v>Bull</x:v>
      </x:c>
      <x:c r="B95" s="5" t="str">
        <x:f>'02_Inputs'!B95</x:f>
        <x:v>Microsoft</x:v>
      </x:c>
      <x:c r="C95" s="5" t="n">
        <x:f>'02_Inputs'!C95</x:f>
        <x:v>2029</x:v>
      </x:c>
      <x:c r="D95" s="29" t="n">
        <x:f>'02_Inputs'!D95</x:f>
        <x:v>7.75</x:v>
      </x:c>
      <x:c r="E95" s="6" t="n">
        <x:f>'02_Inputs'!E95</x:f>
        <x:v>0.75509677</x:v>
      </x:c>
      <x:c r="F95" s="29" t="n">
        <x:f>D95*E95</x:f>
        <x:v>5.851999967499999</x:v>
      </x:c>
      <x:c r="G95" s="5" t="n">
        <x:f>'02_Inputs'!F95</x:f>
        <x:v>1.2</x:v>
      </x:c>
      <x:c r="H95" s="29" t="n">
        <x:f>F95/G95</x:f>
        <x:v>4.876666639583333</x:v>
      </x:c>
      <x:c r="I95" s="6" t="n">
        <x:f>'02_Inputs'!G95</x:f>
        <x:v>0.86</x:v>
      </x:c>
      <x:c r="J95" s="29" t="n">
        <x:f>H95*I95</x:f>
        <x:v>4.1939333100416665</x:v>
      </x:c>
      <x:c r="K95" s="6" t="n">
        <x:f>'02_Inputs'!H95</x:f>
        <x:v>0.772</x:v>
      </x:c>
      <x:c r="L95" s="29" t="n">
        <x:f>J95*K95</x:f>
        <x:v>3.2377165153521665</x:v>
      </x:c>
      <x:c r="M95" s="29" t="n">
        <x:f>J95*(1-K95)</x:f>
        <x:v>0.9562167946894998</x:v>
      </x:c>
      <x:c r="N95" s="6" t="n">
        <x:f>'02_GPU_Mix_Input'!D95</x:f>
        <x:v>0.05225841956064173</x:v>
      </x:c>
      <x:c r="O95" s="6" t="n">
        <x:f>'02_GPU_Mix_Input'!E95</x:f>
        <x:v>0.9477415804393583</x:v>
      </x:c>
      <x:c r="P95" s="6" t="n">
        <x:f>'02_GPU_Mix_Input'!F95</x:f>
        <x:v>0</x:v>
      </x:c>
      <x:c r="Q95" s="6" t="n">
        <x:f>'02_GPU_Mix_Input'!G95</x:f>
        <x:v>0</x:v>
      </x:c>
      <x:c r="R95" s="7" t="n">
        <x:f>INDEX('01_Benchmark_Input'!$K$2:$K$10,MATCH(B95,'01_Benchmark_Input'!$A$2:$A$10,0))</x:f>
        <x:v>1131608.75</x:v>
      </x:c>
      <x:c r="S95" s="7" t="n">
        <x:f>INDEX('01_Benchmark_Input'!$P$2:$P$10,MATCH(B95,'01_Benchmark_Input'!$A$2:$A$10,0))</x:f>
        <x:v>2893083.8000000003</x:v>
      </x:c>
      <x:c r="T95" s="7" t="n">
        <x:f>INDEX('01_Benchmark_Input'!$U$2:$U$10,MATCH(B95,'01_Benchmark_Input'!$A$2:$A$10,0))</x:f>
        <x:v>2893083.8000000003</x:v>
      </x:c>
      <x:c r="U95" s="7" t="n">
        <x:f>INDEX('01_Benchmark_Input'!$Z$2:$Z$10,MATCH(B95,'01_Benchmark_Input'!$A$2:$A$10,0))</x:f>
        <x:v>2893083.8000000003</x:v>
      </x:c>
      <x:c r="V95" s="6" t="n">
        <x:f>INDEX('01_Benchmark_Input'!$D$2:$D$10,MATCH(B95,'01_Benchmark_Input'!$A$2:$A$10,0))</x:f>
        <x:v>0.45</x:v>
      </x:c>
      <x:c r="W95" s="6" t="n">
        <x:f>INDEX('01_Benchmark_Input'!$E$2:$E$10,MATCH(B95,'01_Benchmark_Input'!$A$2:$A$10,0))</x:f>
        <x:v>0.3</x:v>
      </x:c>
      <x:c r="X95" s="6" t="n">
        <x:f>INDEX('01_Benchmark_Input'!$F$2:$F$10,MATCH(B95,'01_Benchmark_Input'!$A$2:$A$10,0))</x:f>
        <x:v>0.25</x:v>
      </x:c>
      <x:c r="Y95" s="7" t="n">
        <x:f>N95*R95+O95*S95+P95*T95+Q95*U95</x:f>
        <x:v>2801031.897791498</x:v>
      </x:c>
      <x:c r="Z95" s="6" t="n">
        <x:f>'02_Inputs'!K95</x:f>
        <x:v>0.8</x:v>
      </x:c>
      <x:c r="AA95" s="7" t="n">
        <x:f>Y95*Z95</x:f>
        <x:v>2240825.518233198</x:v>
      </x:c>
      <x:c r="AB95" s="5" t="n">
        <x:f>L95*1000*AA95*86400</x:f>
        <x:v>626845632918296</x:v>
      </x:c>
      <x:c r="AC95" s="5" t="n">
        <x:f>AB95*365</x:f>
        <x:v>228798656015178050</x:v>
      </x:c>
    </x:row>
    <x:row r="96">
      <x:c r="A96" s="5" t="str">
        <x:f>'02_Inputs'!A96</x:f>
        <x:v>Bull</x:v>
      </x:c>
      <x:c r="B96" s="5" t="str">
        <x:f>'02_Inputs'!B96</x:f>
        <x:v>Microsoft</x:v>
      </x:c>
      <x:c r="C96" s="5" t="n">
        <x:f>'02_Inputs'!C96</x:f>
        <x:v>2030</x:v>
      </x:c>
      <x:c r="D96" s="29" t="n">
        <x:f>'02_Inputs'!D96</x:f>
        <x:v>9</x:v>
      </x:c>
      <x:c r="E96" s="6" t="n">
        <x:f>'02_Inputs'!E96</x:f>
        <x:v>0.81288889</x:v>
      </x:c>
      <x:c r="F96" s="29" t="n">
        <x:f>D96*E96</x:f>
        <x:v>7.31600001</x:v>
      </x:c>
      <x:c r="G96" s="5" t="n">
        <x:f>'02_Inputs'!F96</x:f>
        <x:v>1.2</x:v>
      </x:c>
      <x:c r="H96" s="29" t="n">
        <x:f>F96/G96</x:f>
        <x:v>6.096666675</x:v>
      </x:c>
      <x:c r="I96" s="6" t="n">
        <x:f>'02_Inputs'!G96</x:f>
        <x:v>0.86</x:v>
      </x:c>
      <x:c r="J96" s="29" t="n">
        <x:f>H96*I96</x:f>
        <x:v>5.2431333405</x:v>
      </x:c>
      <x:c r="K96" s="6" t="n">
        <x:f>'02_Inputs'!H96</x:f>
        <x:v>0.83</x:v>
      </x:c>
      <x:c r="L96" s="29" t="n">
        <x:f>J96*K96</x:f>
        <x:v>4.351800672615</x:v>
      </x:c>
      <x:c r="M96" s="29" t="n">
        <x:f>J96*(1-K96)</x:f>
        <x:v>0.8913326678850002</x:v>
      </x:c>
      <x:c r="N96" s="6" t="n">
        <x:f>'02_GPU_Mix_Input'!D96</x:f>
        <x:v>0.05225841956064172</x:v>
      </x:c>
      <x:c r="O96" s="6" t="n">
        <x:f>'02_GPU_Mix_Input'!E96</x:f>
        <x:v>0.9477415804393582</x:v>
      </x:c>
      <x:c r="P96" s="6" t="n">
        <x:f>'02_GPU_Mix_Input'!F96</x:f>
        <x:v>0</x:v>
      </x:c>
      <x:c r="Q96" s="6" t="n">
        <x:f>'02_GPU_Mix_Input'!G96</x:f>
        <x:v>0</x:v>
      </x:c>
      <x:c r="R96" s="7" t="n">
        <x:f>INDEX('01_Benchmark_Input'!$K$2:$K$10,MATCH(B96,'01_Benchmark_Input'!$A$2:$A$10,0))</x:f>
        <x:v>1131608.75</x:v>
      </x:c>
      <x:c r="S96" s="7" t="n">
        <x:f>INDEX('01_Benchmark_Input'!$P$2:$P$10,MATCH(B96,'01_Benchmark_Input'!$A$2:$A$10,0))</x:f>
        <x:v>2893083.8000000003</x:v>
      </x:c>
      <x:c r="T96" s="7" t="n">
        <x:f>INDEX('01_Benchmark_Input'!$U$2:$U$10,MATCH(B96,'01_Benchmark_Input'!$A$2:$A$10,0))</x:f>
        <x:v>2893083.8000000003</x:v>
      </x:c>
      <x:c r="U96" s="7" t="n">
        <x:f>INDEX('01_Benchmark_Input'!$Z$2:$Z$10,MATCH(B96,'01_Benchmark_Input'!$A$2:$A$10,0))</x:f>
        <x:v>2893083.8000000003</x:v>
      </x:c>
      <x:c r="V96" s="6" t="n">
        <x:f>INDEX('01_Benchmark_Input'!$D$2:$D$10,MATCH(B96,'01_Benchmark_Input'!$A$2:$A$10,0))</x:f>
        <x:v>0.45</x:v>
      </x:c>
      <x:c r="W96" s="6" t="n">
        <x:f>INDEX('01_Benchmark_Input'!$E$2:$E$10,MATCH(B96,'01_Benchmark_Input'!$A$2:$A$10,0))</x:f>
        <x:v>0.3</x:v>
      </x:c>
      <x:c r="X96" s="6" t="n">
        <x:f>INDEX('01_Benchmark_Input'!$F$2:$F$10,MATCH(B96,'01_Benchmark_Input'!$A$2:$A$10,0))</x:f>
        <x:v>0.25</x:v>
      </x:c>
      <x:c r="Y96" s="7" t="n">
        <x:f>N96*R96+O96*S96+P96*T96+Q96*U96</x:f>
        <x:v>2801031.8977914974</x:v>
      </x:c>
      <x:c r="Z96" s="6" t="n">
        <x:f>'02_Inputs'!K96</x:f>
        <x:v>0.8</x:v>
      </x:c>
      <x:c r="AA96" s="7" t="n">
        <x:f>Y96*Z96</x:f>
        <x:v>2240825.518233198</x:v>
      </x:c>
      <x:c r="AB96" s="5" t="n">
        <x:f>L96*1000*AA96*86400</x:f>
        <x:v>842540486180551.5</x:v>
      </x:c>
      <x:c r="AC96" s="5" t="n">
        <x:f>AB96*365</x:f>
        <x:v>307527277455901300</x:v>
      </x:c>
    </x:row>
    <x:row r="97">
      <x:c r="A97" s="5" t="str">
        <x:f>'02_Inputs'!A97</x:f>
        <x:v>Bull</x:v>
      </x:c>
      <x:c r="B97" s="5" t="str">
        <x:f>'02_Inputs'!B97</x:f>
        <x:v>Google</x:v>
      </x:c>
      <x:c r="C97" s="5" t="n">
        <x:f>'02_Inputs'!C97</x:f>
        <x:v>2026</x:v>
      </x:c>
      <x:c r="D97" s="29" t="n">
        <x:f>'02_Inputs'!D97</x:f>
        <x:v>4.5</x:v>
      </x:c>
      <x:c r="E97" s="6" t="n">
        <x:f>'02_Inputs'!E97</x:f>
        <x:v>0.51333333</x:v>
      </x:c>
      <x:c r="F97" s="29" t="n">
        <x:f>D97*E97</x:f>
        <x:v>2.309999985</x:v>
      </x:c>
      <x:c r="G97" s="5" t="n">
        <x:f>'02_Inputs'!F97</x:f>
        <x:v>1.18</x:v>
      </x:c>
      <x:c r="H97" s="29" t="n">
        <x:f>F97/G97</x:f>
        <x:v>1.9576271059322037</x:v>
      </x:c>
      <x:c r="I97" s="6" t="n">
        <x:f>'02_Inputs'!G97</x:f>
        <x:v>0.88</x:v>
      </x:c>
      <x:c r="J97" s="29" t="n">
        <x:f>H97*I97</x:f>
        <x:v>1.7227118532203392</x:v>
      </x:c>
      <x:c r="K97" s="6" t="n">
        <x:f>'02_Inputs'!H97</x:f>
        <x:v>0.6</x:v>
      </x:c>
      <x:c r="L97" s="29" t="n">
        <x:f>J97*K97</x:f>
        <x:v>1.0336271119322034</x:v>
      </x:c>
      <x:c r="M97" s="29" t="n">
        <x:f>J97*(1-K97)</x:f>
        <x:v>0.6890847412881357</x:v>
      </x:c>
      <x:c r="N97" s="6" t="n">
        <x:f>'02_GPU_Mix_Input'!D97</x:f>
        <x:v>0</x:v>
      </x:c>
      <x:c r="O97" s="6" t="n">
        <x:f>'02_GPU_Mix_Input'!E97</x:f>
        <x:v>0.05722254</x:v>
      </x:c>
      <x:c r="P97" s="6" t="n">
        <x:f>'02_GPU_Mix_Input'!F97</x:f>
        <x:v>0</x:v>
      </x:c>
      <x:c r="Q97" s="6" t="n">
        <x:f>'02_GPU_Mix_Input'!G97</x:f>
        <x:v>0.94277746</x:v>
      </x:c>
      <x:c r="R97" s="7" t="n">
        <x:f>INDEX('01_Benchmark_Input'!$K$2:$K$10,MATCH(B97,'01_Benchmark_Input'!$A$2:$A$10,0))</x:f>
        <x:v>1195858.4</x:v>
      </x:c>
      <x:c r="S97" s="7" t="n">
        <x:f>INDEX('01_Benchmark_Input'!$P$2:$P$10,MATCH(B97,'01_Benchmark_Input'!$A$2:$A$10,0))</x:f>
        <x:v>167768.4</x:v>
      </x:c>
      <x:c r="T97" s="7" t="n">
        <x:f>INDEX('01_Benchmark_Input'!$U$2:$U$10,MATCH(B97,'01_Benchmark_Input'!$A$2:$A$10,0))</x:f>
        <x:v>220088.2</x:v>
      </x:c>
      <x:c r="U97" s="7" t="n">
        <x:f>INDEX('01_Benchmark_Input'!$Z$2:$Z$10,MATCH(B97,'01_Benchmark_Input'!$A$2:$A$10,0))</x:f>
        <x:v>167768.4</x:v>
      </x:c>
      <x:c r="V97" s="6" t="n">
        <x:f>INDEX('01_Benchmark_Input'!$D$2:$D$10,MATCH(B97,'01_Benchmark_Input'!$A$2:$A$10,0))</x:f>
        <x:v>0.4</x:v>
      </x:c>
      <x:c r="W97" s="6" t="n">
        <x:f>INDEX('01_Benchmark_Input'!$E$2:$E$10,MATCH(B97,'01_Benchmark_Input'!$A$2:$A$10,0))</x:f>
        <x:v>0.4</x:v>
      </x:c>
      <x:c r="X97" s="6" t="n">
        <x:f>INDEX('01_Benchmark_Input'!$F$2:$F$10,MATCH(B97,'01_Benchmark_Input'!$A$2:$A$10,0))</x:f>
        <x:v>0.2</x:v>
      </x:c>
      <x:c r="Y97" s="7" t="n">
        <x:f>N97*R97+O97*S97+P97*T97+Q97*U97</x:f>
        <x:v>167768.4</x:v>
      </x:c>
      <x:c r="Z97" s="6" t="n">
        <x:f>'02_Inputs'!K97</x:f>
        <x:v>0.8</x:v>
      </x:c>
      <x:c r="AA97" s="7" t="n">
        <x:f>Y97*Z97</x:f>
        <x:v>134214.72</x:v>
      </x:c>
      <x:c r="AB97" s="5" t="n">
        <x:f>L97*1000*AA97*86400</x:f>
        <x:v>11986096902830.44</x:v>
      </x:c>
      <x:c r="AC97" s="5" t="n">
        <x:f>AB97*365</x:f>
        <x:v>4374925369533110.5</x:v>
      </x:c>
    </x:row>
    <x:row r="98">
      <x:c r="A98" s="5" t="str">
        <x:f>'02_Inputs'!A98</x:f>
        <x:v>Bull</x:v>
      </x:c>
      <x:c r="B98" s="5" t="str">
        <x:f>'02_Inputs'!B98</x:f>
        <x:v>Google</x:v>
      </x:c>
      <x:c r="C98" s="5" t="n">
        <x:f>'02_Inputs'!C98</x:f>
        <x:v>2027</x:v>
      </x:c>
      <x:c r="D98" s="29" t="n">
        <x:f>'02_Inputs'!D98</x:f>
        <x:v>5.375</x:v>
      </x:c>
      <x:c r="E98" s="6" t="n">
        <x:f>'02_Inputs'!E98</x:f>
        <x:v>0.67460465</x:v>
      </x:c>
      <x:c r="F98" s="29" t="n">
        <x:f>D98*E98</x:f>
        <x:v>3.6259999937500003</x:v>
      </x:c>
      <x:c r="G98" s="5" t="n">
        <x:f>'02_Inputs'!F98</x:f>
        <x:v>1.18</x:v>
      </x:c>
      <x:c r="H98" s="29" t="n">
        <x:f>F98/G98</x:f>
        <x:v>3.0728813506355936</x:v>
      </x:c>
      <x:c r="I98" s="6" t="n">
        <x:f>'02_Inputs'!G98</x:f>
        <x:v>0.88</x:v>
      </x:c>
      <x:c r="J98" s="29" t="n">
        <x:f>H98*I98</x:f>
        <x:v>2.7041355885593226</x:v>
      </x:c>
      <x:c r="K98" s="6" t="n">
        <x:f>'02_Inputs'!H98</x:f>
        <x:v>0.65</x:v>
      </x:c>
      <x:c r="L98" s="29" t="n">
        <x:f>J98*K98</x:f>
        <x:v>1.7576881325635598</x:v>
      </x:c>
      <x:c r="M98" s="29" t="n">
        <x:f>J98*(1-K98)</x:f>
        <x:v>0.9464474559957629</x:v>
      </x:c>
      <x:c r="N98" s="6" t="n">
        <x:f>'02_GPU_Mix_Input'!D98</x:f>
        <x:v>0</x:v>
      </x:c>
      <x:c r="O98" s="6" t="n">
        <x:f>'02_GPU_Mix_Input'!E98</x:f>
        <x:v>0.08881065999999999</x:v>
      </x:c>
      <x:c r="P98" s="6" t="n">
        <x:f>'02_GPU_Mix_Input'!F98</x:f>
        <x:v>0</x:v>
      </x:c>
      <x:c r="Q98" s="6" t="n">
        <x:f>'02_GPU_Mix_Input'!G98</x:f>
        <x:v>0.91118934</x:v>
      </x:c>
      <x:c r="R98" s="7" t="n">
        <x:f>INDEX('01_Benchmark_Input'!$K$2:$K$10,MATCH(B98,'01_Benchmark_Input'!$A$2:$A$10,0))</x:f>
        <x:v>1195858.4</x:v>
      </x:c>
      <x:c r="S98" s="7" t="n">
        <x:f>INDEX('01_Benchmark_Input'!$P$2:$P$10,MATCH(B98,'01_Benchmark_Input'!$A$2:$A$10,0))</x:f>
        <x:v>167768.4</x:v>
      </x:c>
      <x:c r="T98" s="7" t="n">
        <x:f>INDEX('01_Benchmark_Input'!$U$2:$U$10,MATCH(B98,'01_Benchmark_Input'!$A$2:$A$10,0))</x:f>
        <x:v>220088.2</x:v>
      </x:c>
      <x:c r="U98" s="7" t="n">
        <x:f>INDEX('01_Benchmark_Input'!$Z$2:$Z$10,MATCH(B98,'01_Benchmark_Input'!$A$2:$A$10,0))</x:f>
        <x:v>167768.4</x:v>
      </x:c>
      <x:c r="V98" s="6" t="n">
        <x:f>INDEX('01_Benchmark_Input'!$D$2:$D$10,MATCH(B98,'01_Benchmark_Input'!$A$2:$A$10,0))</x:f>
        <x:v>0.4</x:v>
      </x:c>
      <x:c r="W98" s="6" t="n">
        <x:f>INDEX('01_Benchmark_Input'!$E$2:$E$10,MATCH(B98,'01_Benchmark_Input'!$A$2:$A$10,0))</x:f>
        <x:v>0.4</x:v>
      </x:c>
      <x:c r="X98" s="6" t="n">
        <x:f>INDEX('01_Benchmark_Input'!$F$2:$F$10,MATCH(B98,'01_Benchmark_Input'!$A$2:$A$10,0))</x:f>
        <x:v>0.2</x:v>
      </x:c>
      <x:c r="Y98" s="7" t="n">
        <x:f>N98*R98+O98*S98+P98*T98+Q98*U98</x:f>
        <x:v>167768.4</x:v>
      </x:c>
      <x:c r="Z98" s="6" t="n">
        <x:f>'02_Inputs'!K98</x:f>
        <x:v>0.8</x:v>
      </x:c>
      <x:c r="AA98" s="7" t="n">
        <x:f>Y98*Z98</x:f>
        <x:v>134214.72</x:v>
      </x:c>
      <x:c r="AB98" s="5" t="n">
        <x:f>L98*1000*AA98*86400</x:f>
        <x:v>20382418416327.066</x:v>
      </x:c>
      <x:c r="AC98" s="5" t="n">
        <x:f>AB98*365</x:f>
        <x:v>7439582721959379</x:v>
      </x:c>
    </x:row>
    <x:row r="99">
      <x:c r="A99" s="5" t="str">
        <x:f>'02_Inputs'!A99</x:f>
        <x:v>Bull</x:v>
      </x:c>
      <x:c r="B99" s="5" t="str">
        <x:f>'02_Inputs'!B99</x:f>
        <x:v>Google</x:v>
      </x:c>
      <x:c r="C99" s="5" t="n">
        <x:f>'02_Inputs'!C99</x:f>
        <x:v>2028</x:v>
      </x:c>
      <x:c r="D99" s="29" t="n">
        <x:f>'02_Inputs'!D99</x:f>
        <x:v>6.25</x:v>
      </x:c>
      <x:c r="E99" s="6" t="n">
        <x:f>'02_Inputs'!E99</x:f>
        <x:v>0.80288</x:v>
      </x:c>
      <x:c r="F99" s="29" t="n">
        <x:f>D99*E99</x:f>
        <x:v>5.018000000000001</x:v>
      </x:c>
      <x:c r="G99" s="5" t="n">
        <x:f>'02_Inputs'!F99</x:f>
        <x:v>1.18</x:v>
      </x:c>
      <x:c r="H99" s="29" t="n">
        <x:f>F99/G99</x:f>
        <x:v>4.252542372881357</x:v>
      </x:c>
      <x:c r="I99" s="6" t="n">
        <x:f>'02_Inputs'!G99</x:f>
        <x:v>0.88</x:v>
      </x:c>
      <x:c r="J99" s="29" t="n">
        <x:f>H99*I99</x:f>
        <x:v>3.7422372881355943</x:v>
      </x:c>
      <x:c r="K99" s="6" t="n">
        <x:f>'02_Inputs'!H99</x:f>
        <x:v>0.7</x:v>
      </x:c>
      <x:c r="L99" s="29" t="n">
        <x:f>J99*K99</x:f>
        <x:v>2.619566101694916</x:v>
      </x:c>
      <x:c r="M99" s="29" t="n">
        <x:f>J99*(1-K99)</x:f>
        <x:v>1.1226711864406784</x:v>
      </x:c>
      <x:c r="N99" s="6" t="n">
        <x:f>'02_GPU_Mix_Input'!D99</x:f>
        <x:v>0</x:v>
      </x:c>
      <x:c r="O99" s="6" t="n">
        <x:f>'02_GPU_Mix_Input'!E99</x:f>
        <x:v>0.08881066</x:v>
      </x:c>
      <x:c r="P99" s="6" t="n">
        <x:f>'02_GPU_Mix_Input'!F99</x:f>
        <x:v>0</x:v>
      </x:c>
      <x:c r="Q99" s="6" t="n">
        <x:f>'02_GPU_Mix_Input'!G99</x:f>
        <x:v>0.91118934</x:v>
      </x:c>
      <x:c r="R99" s="7" t="n">
        <x:f>INDEX('01_Benchmark_Input'!$K$2:$K$10,MATCH(B99,'01_Benchmark_Input'!$A$2:$A$10,0))</x:f>
        <x:v>1195858.4</x:v>
      </x:c>
      <x:c r="S99" s="7" t="n">
        <x:f>INDEX('01_Benchmark_Input'!$P$2:$P$10,MATCH(B99,'01_Benchmark_Input'!$A$2:$A$10,0))</x:f>
        <x:v>167768.4</x:v>
      </x:c>
      <x:c r="T99" s="7" t="n">
        <x:f>INDEX('01_Benchmark_Input'!$U$2:$U$10,MATCH(B99,'01_Benchmark_Input'!$A$2:$A$10,0))</x:f>
        <x:v>220088.2</x:v>
      </x:c>
      <x:c r="U99" s="7" t="n">
        <x:f>INDEX('01_Benchmark_Input'!$Z$2:$Z$10,MATCH(B99,'01_Benchmark_Input'!$A$2:$A$10,0))</x:f>
        <x:v>167768.4</x:v>
      </x:c>
      <x:c r="V99" s="6" t="n">
        <x:f>INDEX('01_Benchmark_Input'!$D$2:$D$10,MATCH(B99,'01_Benchmark_Input'!$A$2:$A$10,0))</x:f>
        <x:v>0.4</x:v>
      </x:c>
      <x:c r="W99" s="6" t="n">
        <x:f>INDEX('01_Benchmark_Input'!$E$2:$E$10,MATCH(B99,'01_Benchmark_Input'!$A$2:$A$10,0))</x:f>
        <x:v>0.4</x:v>
      </x:c>
      <x:c r="X99" s="6" t="n">
        <x:f>INDEX('01_Benchmark_Input'!$F$2:$F$10,MATCH(B99,'01_Benchmark_Input'!$A$2:$A$10,0))</x:f>
        <x:v>0.2</x:v>
      </x:c>
      <x:c r="Y99" s="7" t="n">
        <x:f>N99*R99+O99*S99+P99*T99+Q99*U99</x:f>
        <x:v>167768.4</x:v>
      </x:c>
      <x:c r="Z99" s="6" t="n">
        <x:f>'02_Inputs'!K99</x:f>
        <x:v>0.8</x:v>
      </x:c>
      <x:c r="AA99" s="7" t="n">
        <x:f>Y99*Z99</x:f>
        <x:v>134214.72</x:v>
      </x:c>
      <x:c r="AB99" s="5" t="n">
        <x:f>L99*1000*AA99*86400</x:f>
        <x:v>30376886186345.008</x:v>
      </x:c>
      <x:c r="AC99" s="5" t="n">
        <x:f>AB99*365</x:f>
        <x:v>11087563458015928</x:v>
      </x:c>
    </x:row>
    <x:row r="100">
      <x:c r="A100" s="5" t="str">
        <x:f>'02_Inputs'!A100</x:f>
        <x:v>Bull</x:v>
      </x:c>
      <x:c r="B100" s="5" t="str">
        <x:f>'02_Inputs'!B100</x:f>
        <x:v>Google</x:v>
      </x:c>
      <x:c r="C100" s="5" t="n">
        <x:f>'02_Inputs'!C100</x:f>
        <x:v>2029</x:v>
      </x:c>
      <x:c r="D100" s="29" t="n">
        <x:f>'02_Inputs'!D100</x:f>
        <x:v>7.125</x:v>
      </x:c>
      <x:c r="E100" s="6" t="n">
        <x:f>'02_Inputs'!E100</x:f>
        <x:v>0.90989474</x:v>
      </x:c>
      <x:c r="F100" s="29" t="n">
        <x:f>D100*E100</x:f>
        <x:v>6.483000022500001</x:v>
      </x:c>
      <x:c r="G100" s="5" t="n">
        <x:f>'02_Inputs'!F100</x:f>
        <x:v>1.18</x:v>
      </x:c>
      <x:c r="H100" s="29" t="n">
        <x:f>F100/G100</x:f>
        <x:v>5.494067815677967</x:v>
      </x:c>
      <x:c r="I100" s="6" t="n">
        <x:f>'02_Inputs'!G100</x:f>
        <x:v>0.88</x:v>
      </x:c>
      <x:c r="J100" s="29" t="n">
        <x:f>H100*I100</x:f>
        <x:v>4.834779677796611</x:v>
      </x:c>
      <x:c r="K100" s="6" t="n">
        <x:f>'02_Inputs'!H100</x:f>
        <x:v>0.75</x:v>
      </x:c>
      <x:c r="L100" s="29" t="n">
        <x:f>J100*K100</x:f>
        <x:v>3.6260847583474582</x:v>
      </x:c>
      <x:c r="M100" s="29" t="n">
        <x:f>J100*(1-K100)</x:f>
        <x:v>1.2086949194491527</x:v>
      </x:c>
      <x:c r="N100" s="6" t="n">
        <x:f>'02_GPU_Mix_Input'!D100</x:f>
        <x:v>0</x:v>
      </x:c>
      <x:c r="O100" s="6" t="n">
        <x:f>'02_GPU_Mix_Input'!E100</x:f>
        <x:v>0.08881066</x:v>
      </x:c>
      <x:c r="P100" s="6" t="n">
        <x:f>'02_GPU_Mix_Input'!F100</x:f>
        <x:v>0</x:v>
      </x:c>
      <x:c r="Q100" s="6" t="n">
        <x:f>'02_GPU_Mix_Input'!G100</x:f>
        <x:v>0.91118934</x:v>
      </x:c>
      <x:c r="R100" s="7" t="n">
        <x:f>INDEX('01_Benchmark_Input'!$K$2:$K$10,MATCH(B100,'01_Benchmark_Input'!$A$2:$A$10,0))</x:f>
        <x:v>1195858.4</x:v>
      </x:c>
      <x:c r="S100" s="7" t="n">
        <x:f>INDEX('01_Benchmark_Input'!$P$2:$P$10,MATCH(B100,'01_Benchmark_Input'!$A$2:$A$10,0))</x:f>
        <x:v>167768.4</x:v>
      </x:c>
      <x:c r="T100" s="7" t="n">
        <x:f>INDEX('01_Benchmark_Input'!$U$2:$U$10,MATCH(B100,'01_Benchmark_Input'!$A$2:$A$10,0))</x:f>
        <x:v>220088.2</x:v>
      </x:c>
      <x:c r="U100" s="7" t="n">
        <x:f>INDEX('01_Benchmark_Input'!$Z$2:$Z$10,MATCH(B100,'01_Benchmark_Input'!$A$2:$A$10,0))</x:f>
        <x:v>167768.4</x:v>
      </x:c>
      <x:c r="V100" s="6" t="n">
        <x:f>INDEX('01_Benchmark_Input'!$D$2:$D$10,MATCH(B100,'01_Benchmark_Input'!$A$2:$A$10,0))</x:f>
        <x:v>0.4</x:v>
      </x:c>
      <x:c r="W100" s="6" t="n">
        <x:f>INDEX('01_Benchmark_Input'!$E$2:$E$10,MATCH(B100,'01_Benchmark_Input'!$A$2:$A$10,0))</x:f>
        <x:v>0.4</x:v>
      </x:c>
      <x:c r="X100" s="6" t="n">
        <x:f>INDEX('01_Benchmark_Input'!$F$2:$F$10,MATCH(B100,'01_Benchmark_Input'!$A$2:$A$10,0))</x:f>
        <x:v>0.2</x:v>
      </x:c>
      <x:c r="Y100" s="7" t="n">
        <x:f>N100*R100+O100*S100+P100*T100+Q100*U100</x:f>
        <x:v>167768.4</x:v>
      </x:c>
      <x:c r="Z100" s="6" t="n">
        <x:f>'02_Inputs'!K100</x:f>
        <x:v>0.8</x:v>
      </x:c>
      <x:c r="AA100" s="7" t="n">
        <x:f>Y100*Z100</x:f>
        <x:v>134214.72</x:v>
      </x:c>
      <x:c r="AB100" s="5" t="n">
        <x:f>L100*1000*AA100*86400</x:f>
        <x:v>42048629326472.125</x:v>
      </x:c>
      <x:c r="AC100" s="5" t="n">
        <x:f>AB100*365</x:f>
        <x:v>15347749704162326</x:v>
      </x:c>
    </x:row>
    <x:row r="101">
      <x:c r="A101" s="5" t="str">
        <x:f>'02_Inputs'!A101</x:f>
        <x:v>Bull</x:v>
      </x:c>
      <x:c r="B101" s="5" t="str">
        <x:f>'02_Inputs'!B101</x:f>
        <x:v>Google</x:v>
      </x:c>
      <x:c r="C101" s="5" t="n">
        <x:f>'02_Inputs'!C101</x:f>
        <x:v>2030</x:v>
      </x:c>
      <x:c r="D101" s="29" t="n">
        <x:f>'02_Inputs'!D101</x:f>
        <x:v>8</x:v>
      </x:c>
      <x:c r="E101" s="6" t="n">
        <x:f>'02_Inputs'!E101</x:f>
        <x:v>1</x:v>
      </x:c>
      <x:c r="F101" s="29" t="n">
        <x:f>D101*E101</x:f>
        <x:v>8</x:v>
      </x:c>
      <x:c r="G101" s="5" t="n">
        <x:f>'02_Inputs'!F101</x:f>
        <x:v>1.18</x:v>
      </x:c>
      <x:c r="H101" s="29" t="n">
        <x:f>F101/G101</x:f>
        <x:v>6.779661016949153</x:v>
      </x:c>
      <x:c r="I101" s="6" t="n">
        <x:f>'02_Inputs'!G101</x:f>
        <x:v>0.88</x:v>
      </x:c>
      <x:c r="J101" s="29" t="n">
        <x:f>H101*I101</x:f>
        <x:v>5.966101694915255</x:v>
      </x:c>
      <x:c r="K101" s="6" t="n">
        <x:f>'02_Inputs'!H101</x:f>
        <x:v>0.8</x:v>
      </x:c>
      <x:c r="L101" s="29" t="n">
        <x:f>J101*K101</x:f>
        <x:v>4.7728813559322045</x:v>
      </x:c>
      <x:c r="M101" s="29" t="n">
        <x:f>J101*(1-K101)</x:f>
        <x:v>1.1932203389830507</x:v>
      </x:c>
      <x:c r="N101" s="6" t="n">
        <x:f>'02_GPU_Mix_Input'!D101</x:f>
        <x:v>0</x:v>
      </x:c>
      <x:c r="O101" s="6" t="n">
        <x:f>'02_GPU_Mix_Input'!E101</x:f>
        <x:v>0.08881066</x:v>
      </x:c>
      <x:c r="P101" s="6" t="n">
        <x:f>'02_GPU_Mix_Input'!F101</x:f>
        <x:v>0</x:v>
      </x:c>
      <x:c r="Q101" s="6" t="n">
        <x:f>'02_GPU_Mix_Input'!G101</x:f>
        <x:v>0.91118934</x:v>
      </x:c>
      <x:c r="R101" s="7" t="n">
        <x:f>INDEX('01_Benchmark_Input'!$K$2:$K$10,MATCH(B101,'01_Benchmark_Input'!$A$2:$A$10,0))</x:f>
        <x:v>1195858.4</x:v>
      </x:c>
      <x:c r="S101" s="7" t="n">
        <x:f>INDEX('01_Benchmark_Input'!$P$2:$P$10,MATCH(B101,'01_Benchmark_Input'!$A$2:$A$10,0))</x:f>
        <x:v>167768.4</x:v>
      </x:c>
      <x:c r="T101" s="7" t="n">
        <x:f>INDEX('01_Benchmark_Input'!$U$2:$U$10,MATCH(B101,'01_Benchmark_Input'!$A$2:$A$10,0))</x:f>
        <x:v>220088.2</x:v>
      </x:c>
      <x:c r="U101" s="7" t="n">
        <x:f>INDEX('01_Benchmark_Input'!$Z$2:$Z$10,MATCH(B101,'01_Benchmark_Input'!$A$2:$A$10,0))</x:f>
        <x:v>167768.4</x:v>
      </x:c>
      <x:c r="V101" s="6" t="n">
        <x:f>INDEX('01_Benchmark_Input'!$D$2:$D$10,MATCH(B101,'01_Benchmark_Input'!$A$2:$A$10,0))</x:f>
        <x:v>0.4</x:v>
      </x:c>
      <x:c r="W101" s="6" t="n">
        <x:f>INDEX('01_Benchmark_Input'!$E$2:$E$10,MATCH(B101,'01_Benchmark_Input'!$A$2:$A$10,0))</x:f>
        <x:v>0.4</x:v>
      </x:c>
      <x:c r="X101" s="6" t="n">
        <x:f>INDEX('01_Benchmark_Input'!$F$2:$F$10,MATCH(B101,'01_Benchmark_Input'!$A$2:$A$10,0))</x:f>
        <x:v>0.2</x:v>
      </x:c>
      <x:c r="Y101" s="7" t="n">
        <x:f>N101*R101+O101*S101+P101*T101+Q101*U101</x:f>
        <x:v>167768.4</x:v>
      </x:c>
      <x:c r="Z101" s="6" t="n">
        <x:f>'02_Inputs'!K101</x:f>
        <x:v>0.8</x:v>
      </x:c>
      <x:c r="AA101" s="7" t="n">
        <x:f>Y101*Z101</x:f>
        <x:v>134214.72</x:v>
      </x:c>
      <x:c r="AB101" s="5" t="n">
        <x:f>L101*1000*AA101*86400</x:f>
        <x:v>55347056764962.73</x:v>
      </x:c>
      <x:c r="AC101" s="5" t="n">
        <x:f>AB101*365</x:f>
        <x:v>20201675719211396</x:v>
      </x:c>
    </x:row>
    <x:row r="102">
      <x:c r="A102" s="5" t="str">
        <x:f>'02_Inputs'!A102</x:f>
        <x:v>Bull</x:v>
      </x:c>
      <x:c r="B102" s="5" t="str">
        <x:f>'02_Inputs'!B102</x:f>
        <x:v>Meta</x:v>
      </x:c>
      <x:c r="C102" s="5" t="n">
        <x:f>'02_Inputs'!C102</x:f>
        <x:v>2026</x:v>
      </x:c>
      <x:c r="D102" s="29" t="n">
        <x:f>'02_Inputs'!D102</x:f>
        <x:v>3.5</x:v>
      </x:c>
      <x:c r="E102" s="6" t="n">
        <x:f>'02_Inputs'!E102</x:f>
        <x:v>0.48</x:v>
      </x:c>
      <x:c r="F102" s="29" t="n">
        <x:f>D102*E102</x:f>
        <x:v>1.68</x:v>
      </x:c>
      <x:c r="G102" s="5" t="n">
        <x:f>'02_Inputs'!F102</x:f>
        <x:v>1.2</x:v>
      </x:c>
      <x:c r="H102" s="29" t="n">
        <x:f>F102/G102</x:f>
        <x:v>1.4</x:v>
      </x:c>
      <x:c r="I102" s="6" t="n">
        <x:f>'02_Inputs'!G102</x:f>
        <x:v>0.87</x:v>
      </x:c>
      <x:c r="J102" s="29" t="n">
        <x:f>H102*I102</x:f>
        <x:v>1.218</x:v>
      </x:c>
      <x:c r="K102" s="6" t="n">
        <x:f>'02_Inputs'!H102</x:f>
        <x:v>0.63</x:v>
      </x:c>
      <x:c r="L102" s="29" t="n">
        <x:f>J102*K102</x:f>
        <x:v>0.76734</x:v>
      </x:c>
      <x:c r="M102" s="29" t="n">
        <x:f>J102*(1-K102)</x:f>
        <x:v>0.45066</x:v>
      </x:c>
      <x:c r="N102" s="6" t="n">
        <x:f>'02_GPU_Mix_Input'!D102</x:f>
        <x:v>0.09602952000000001</x:v>
      </x:c>
      <x:c r="O102" s="6" t="n">
        <x:f>'02_GPU_Mix_Input'!E102</x:f>
        <x:v>0.9039704799999999</x:v>
      </x:c>
      <x:c r="P102" s="6" t="n">
        <x:f>'02_GPU_Mix_Input'!F102</x:f>
        <x:v>0</x:v>
      </x:c>
      <x:c r="Q102" s="6" t="n">
        <x:f>'02_GPU_Mix_Input'!G102</x:f>
        <x:v>0</x:v>
      </x:c>
      <x:c r="R102" s="7" t="n">
        <x:f>INDEX('01_Benchmark_Input'!$K$2:$K$10,MATCH(B102,'01_Benchmark_Input'!$A$2:$A$10,0))</x:f>
        <x:v>727807.3999999999</x:v>
      </x:c>
      <x:c r="S102" s="7" t="n">
        <x:f>INDEX('01_Benchmark_Input'!$P$2:$P$10,MATCH(B102,'01_Benchmark_Input'!$A$2:$A$10,0))</x:f>
        <x:v>941059.5</x:v>
      </x:c>
      <x:c r="T102" s="7" t="n">
        <x:f>INDEX('01_Benchmark_Input'!$U$2:$U$10,MATCH(B102,'01_Benchmark_Input'!$A$2:$A$10,0))</x:f>
        <x:v>941059.5</x:v>
      </x:c>
      <x:c r="U102" s="7" t="n">
        <x:f>INDEX('01_Benchmark_Input'!$Z$2:$Z$10,MATCH(B102,'01_Benchmark_Input'!$A$2:$A$10,0))</x:f>
        <x:v>941059.5</x:v>
      </x:c>
      <x:c r="V102" s="6" t="n">
        <x:f>INDEX('01_Benchmark_Input'!$D$2:$D$10,MATCH(B102,'01_Benchmark_Input'!$A$2:$A$10,0))</x:f>
        <x:v>0.7</x:v>
      </x:c>
      <x:c r="W102" s="6" t="n">
        <x:f>INDEX('01_Benchmark_Input'!$E$2:$E$10,MATCH(B102,'01_Benchmark_Input'!$A$2:$A$10,0))</x:f>
        <x:v>0.2</x:v>
      </x:c>
      <x:c r="X102" s="6" t="n">
        <x:f>INDEX('01_Benchmark_Input'!$F$2:$F$10,MATCH(B102,'01_Benchmark_Input'!$A$2:$A$10,0))</x:f>
        <x:v>0.1</x:v>
      </x:c>
      <x:c r="Y102" s="7" t="n">
        <x:f>N102*R102+O102*S102+P102*T102+Q102*U102</x:f>
        <x:v>920581.0031980078</x:v>
      </x:c>
      <x:c r="Z102" s="6" t="n">
        <x:f>'02_Inputs'!K102</x:f>
        <x:v>1</x:v>
      </x:c>
      <x:c r="AA102" s="7" t="n">
        <x:f>Y102*Z102</x:f>
        <x:v>920581.0031980078</x:v>
      </x:c>
      <x:c r="AB102" s="5" t="n">
        <x:f>L102*1000*AA102*86400</x:f>
        <x:v>61032841372278.086</x:v>
      </x:c>
      <x:c r="AC102" s="5" t="n">
        <x:f>AB102*365</x:f>
        <x:v>22276987100881500</x:v>
      </x:c>
    </x:row>
    <x:row r="103">
      <x:c r="A103" s="5" t="str">
        <x:f>'02_Inputs'!A103</x:f>
        <x:v>Bull</x:v>
      </x:c>
      <x:c r="B103" s="5" t="str">
        <x:f>'02_Inputs'!B103</x:f>
        <x:v>Meta</x:v>
      </x:c>
      <x:c r="C103" s="5" t="n">
        <x:f>'02_Inputs'!C103</x:f>
        <x:v>2027</x:v>
      </x:c>
      <x:c r="D103" s="29" t="n">
        <x:f>'02_Inputs'!D103</x:f>
        <x:v>4.375</x:v>
      </x:c>
      <x:c r="E103" s="6" t="n">
        <x:f>'02_Inputs'!E103</x:f>
        <x:v>0.65577143</x:v>
      </x:c>
      <x:c r="F103" s="29" t="n">
        <x:f>D103*E103</x:f>
        <x:v>2.8690000062500003</x:v>
      </x:c>
      <x:c r="G103" s="5" t="n">
        <x:f>'02_Inputs'!F103</x:f>
        <x:v>1.2</x:v>
      </x:c>
      <x:c r="H103" s="29" t="n">
        <x:f>F103/G103</x:f>
        <x:v>2.390833338541667</x:v>
      </x:c>
      <x:c r="I103" s="6" t="n">
        <x:f>'02_Inputs'!G103</x:f>
        <x:v>0.87</x:v>
      </x:c>
      <x:c r="J103" s="29" t="n">
        <x:f>H103*I103</x:f>
        <x:v>2.08002500453125</x:v>
      </x:c>
      <x:c r="K103" s="6" t="n">
        <x:f>'02_Inputs'!H103</x:f>
        <x:v>0.688</x:v>
      </x:c>
      <x:c r="L103" s="29" t="n">
        <x:f>J103*K103</x:f>
        <x:v>1.4310572031175</x:v>
      </x:c>
      <x:c r="M103" s="29" t="n">
        <x:f>J103*(1-K103)</x:f>
        <x:v>0.6489678014137501</x:v>
      </x:c>
      <x:c r="N103" s="6" t="n">
        <x:f>'02_GPU_Mix_Input'!D103</x:f>
        <x:v>0.09215974</x:v>
      </x:c>
      <x:c r="O103" s="6" t="n">
        <x:f>'02_GPU_Mix_Input'!E103</x:f>
        <x:v>0.9078402600000001</x:v>
      </x:c>
      <x:c r="P103" s="6" t="n">
        <x:f>'02_GPU_Mix_Input'!F103</x:f>
        <x:v>0</x:v>
      </x:c>
      <x:c r="Q103" s="6" t="n">
        <x:f>'02_GPU_Mix_Input'!G103</x:f>
        <x:v>0</x:v>
      </x:c>
      <x:c r="R103" s="7" t="n">
        <x:f>INDEX('01_Benchmark_Input'!$K$2:$K$10,MATCH(B103,'01_Benchmark_Input'!$A$2:$A$10,0))</x:f>
        <x:v>727807.3999999999</x:v>
      </x:c>
      <x:c r="S103" s="7" t="n">
        <x:f>INDEX('01_Benchmark_Input'!$P$2:$P$10,MATCH(B103,'01_Benchmark_Input'!$A$2:$A$10,0))</x:f>
        <x:v>941059.5</x:v>
      </x:c>
      <x:c r="T103" s="7" t="n">
        <x:f>INDEX('01_Benchmark_Input'!$U$2:$U$10,MATCH(B103,'01_Benchmark_Input'!$A$2:$A$10,0))</x:f>
        <x:v>941059.5</x:v>
      </x:c>
      <x:c r="U103" s="7" t="n">
        <x:f>INDEX('01_Benchmark_Input'!$Z$2:$Z$10,MATCH(B103,'01_Benchmark_Input'!$A$2:$A$10,0))</x:f>
        <x:v>941059.5</x:v>
      </x:c>
      <x:c r="V103" s="6" t="n">
        <x:f>INDEX('01_Benchmark_Input'!$D$2:$D$10,MATCH(B103,'01_Benchmark_Input'!$A$2:$A$10,0))</x:f>
        <x:v>0.7</x:v>
      </x:c>
      <x:c r="W103" s="6" t="n">
        <x:f>INDEX('01_Benchmark_Input'!$E$2:$E$10,MATCH(B103,'01_Benchmark_Input'!$A$2:$A$10,0))</x:f>
        <x:v>0.2</x:v>
      </x:c>
      <x:c r="X103" s="6" t="n">
        <x:f>INDEX('01_Benchmark_Input'!$F$2:$F$10,MATCH(B103,'01_Benchmark_Input'!$A$2:$A$10,0))</x:f>
        <x:v>0.1</x:v>
      </x:c>
      <x:c r="Y103" s="7" t="n">
        <x:f>N103*R103+O103*S103+P103*T103+Q103*U103</x:f>
        <x:v>921406.2419095461</x:v>
      </x:c>
      <x:c r="Z103" s="6" t="n">
        <x:f>'02_Inputs'!K103</x:f>
        <x:v>1</x:v>
      </x:c>
      <x:c r="AA103" s="7" t="n">
        <x:f>Y103*Z103</x:f>
        <x:v>921406.2419095461</x:v>
      </x:c>
      <x:c r="AB103" s="5" t="n">
        <x:f>L103*1000*AA103*86400</x:f>
        <x:v>113925747411251.86</x:v>
      </x:c>
      <x:c r="AC103" s="5" t="n">
        <x:f>AB103*365</x:f>
        <x:v>41582897805106930</x:v>
      </x:c>
    </x:row>
    <x:row r="104">
      <x:c r="A104" s="5" t="str">
        <x:f>'02_Inputs'!A104</x:f>
        <x:v>Bull</x:v>
      </x:c>
      <x:c r="B104" s="5" t="str">
        <x:f>'02_Inputs'!B104</x:f>
        <x:v>Meta</x:v>
      </x:c>
      <x:c r="C104" s="5" t="n">
        <x:f>'02_Inputs'!C104</x:f>
        <x:v>2028</x:v>
      </x:c>
      <x:c r="D104" s="29" t="n">
        <x:f>'02_Inputs'!D104</x:f>
        <x:v>5.25</x:v>
      </x:c>
      <x:c r="E104" s="6" t="n">
        <x:f>'02_Inputs'!E104</x:f>
        <x:v>0.78571429</x:v>
      </x:c>
      <x:c r="F104" s="29" t="n">
        <x:f>D104*E104</x:f>
        <x:v>4.1250000225</x:v>
      </x:c>
      <x:c r="G104" s="5" t="n">
        <x:f>'02_Inputs'!F104</x:f>
        <x:v>1.2</x:v>
      </x:c>
      <x:c r="H104" s="29" t="n">
        <x:f>F104/G104</x:f>
        <x:v>3.43750001875</x:v>
      </x:c>
      <x:c r="I104" s="6" t="n">
        <x:f>'02_Inputs'!G104</x:f>
        <x:v>0.87</x:v>
      </x:c>
      <x:c r="J104" s="29" t="n">
        <x:f>H104*I104</x:f>
        <x:v>2.9906250163125003</x:v>
      </x:c>
      <x:c r="K104" s="6" t="n">
        <x:f>'02_Inputs'!H104</x:f>
        <x:v>0.745</x:v>
      </x:c>
      <x:c r="L104" s="29" t="n">
        <x:f>J104*K104</x:f>
        <x:v>2.228015637152813</x:v>
      </x:c>
      <x:c r="M104" s="29" t="n">
        <x:f>J104*(1-K104)</x:f>
        <x:v>0.7626093791596876</x:v>
      </x:c>
      <x:c r="N104" s="6" t="n">
        <x:f>'02_GPU_Mix_Input'!D104</x:f>
        <x:v>0.07491904</x:v>
      </x:c>
      <x:c r="O104" s="6" t="n">
        <x:f>'02_GPU_Mix_Input'!E104</x:f>
        <x:v>0.7380069</x:v>
      </x:c>
      <x:c r="P104" s="6" t="n">
        <x:f>'02_GPU_Mix_Input'!F104</x:f>
        <x:v>0</x:v>
      </x:c>
      <x:c r="Q104" s="6" t="n">
        <x:f>'02_GPU_Mix_Input'!G104</x:f>
        <x:v>0.18707406</x:v>
      </x:c>
      <x:c r="R104" s="7" t="n">
        <x:f>INDEX('01_Benchmark_Input'!$K$2:$K$10,MATCH(B104,'01_Benchmark_Input'!$A$2:$A$10,0))</x:f>
        <x:v>727807.3999999999</x:v>
      </x:c>
      <x:c r="S104" s="7" t="n">
        <x:f>INDEX('01_Benchmark_Input'!$P$2:$P$10,MATCH(B104,'01_Benchmark_Input'!$A$2:$A$10,0))</x:f>
        <x:v>941059.5</x:v>
      </x:c>
      <x:c r="T104" s="7" t="n">
        <x:f>INDEX('01_Benchmark_Input'!$U$2:$U$10,MATCH(B104,'01_Benchmark_Input'!$A$2:$A$10,0))</x:f>
        <x:v>941059.5</x:v>
      </x:c>
      <x:c r="U104" s="7" t="n">
        <x:f>INDEX('01_Benchmark_Input'!$Z$2:$Z$10,MATCH(B104,'01_Benchmark_Input'!$A$2:$A$10,0))</x:f>
        <x:v>941059.5</x:v>
      </x:c>
      <x:c r="V104" s="6" t="n">
        <x:f>INDEX('01_Benchmark_Input'!$D$2:$D$10,MATCH(B104,'01_Benchmark_Input'!$A$2:$A$10,0))</x:f>
        <x:v>0.7</x:v>
      </x:c>
      <x:c r="W104" s="6" t="n">
        <x:f>INDEX('01_Benchmark_Input'!$E$2:$E$10,MATCH(B104,'01_Benchmark_Input'!$A$2:$A$10,0))</x:f>
        <x:v>0.2</x:v>
      </x:c>
      <x:c r="X104" s="6" t="n">
        <x:f>INDEX('01_Benchmark_Input'!$F$2:$F$10,MATCH(B104,'01_Benchmark_Input'!$A$2:$A$10,0))</x:f>
        <x:v>0.1</x:v>
      </x:c>
      <x:c r="Y104" s="7" t="n">
        <x:f>N104*R104+O104*S104+P104*T104+Q104*U104</x:f>
        <x:v>925082.8573900161</x:v>
      </x:c>
      <x:c r="Z104" s="6" t="n">
        <x:f>'02_Inputs'!K104</x:f>
        <x:v>1</x:v>
      </x:c>
      <x:c r="AA104" s="7" t="n">
        <x:f>Y104*Z104</x:f>
        <x:v>925082.8573900161</x:v>
      </x:c>
      <x:c r="AB104" s="5" t="n">
        <x:f>L104*1000*AA104*86400</x:f>
        <x:v>178078959814489.47</x:v>
      </x:c>
      <x:c r="AC104" s="5" t="n">
        <x:f>AB104*365</x:f>
        <x:v>64998820332288660</x:v>
      </x:c>
    </x:row>
    <x:row r="105">
      <x:c r="A105" s="5" t="str">
        <x:f>'02_Inputs'!A105</x:f>
        <x:v>Bull</x:v>
      </x:c>
      <x:c r="B105" s="5" t="str">
        <x:f>'02_Inputs'!B105</x:f>
        <x:v>Meta</x:v>
      </x:c>
      <x:c r="C105" s="5" t="n">
        <x:f>'02_Inputs'!C105</x:f>
        <x:v>2029</x:v>
      </x:c>
      <x:c r="D105" s="29" t="n">
        <x:f>'02_Inputs'!D105</x:f>
        <x:v>6.125</x:v>
      </x:c>
      <x:c r="E105" s="6" t="n">
        <x:f>'02_Inputs'!E105</x:f>
        <x:v>0.88995918</x:v>
      </x:c>
      <x:c r="F105" s="29" t="n">
        <x:f>D105*E105</x:f>
        <x:v>5.4509999774999995</x:v>
      </x:c>
      <x:c r="G105" s="5" t="n">
        <x:f>'02_Inputs'!F105</x:f>
        <x:v>1.2</x:v>
      </x:c>
      <x:c r="H105" s="29" t="n">
        <x:f>F105/G105</x:f>
        <x:v>4.54249998125</x:v>
      </x:c>
      <x:c r="I105" s="6" t="n">
        <x:f>'02_Inputs'!G105</x:f>
        <x:v>0.87</x:v>
      </x:c>
      <x:c r="J105" s="29" t="n">
        <x:f>H105*I105</x:f>
        <x:v>3.9519749836874998</x:v>
      </x:c>
      <x:c r="K105" s="6" t="n">
        <x:f>'02_Inputs'!H105</x:f>
        <x:v>0.802</x:v>
      </x:c>
      <x:c r="L105" s="29" t="n">
        <x:f>J105*K105</x:f>
        <x:v>3.169483936917375</x:v>
      </x:c>
      <x:c r="M105" s="29" t="n">
        <x:f>J105*(1-K105)</x:f>
        <x:v>0.7824910467701248</x:v>
      </x:c>
      <x:c r="N105" s="6" t="n">
        <x:f>'02_GPU_Mix_Input'!D105</x:f>
        <x:v>0.07491903999999999</x:v>
      </x:c>
      <x:c r="O105" s="6" t="n">
        <x:f>'02_GPU_Mix_Input'!E105</x:f>
        <x:v>0.7380068999999999</x:v>
      </x:c>
      <x:c r="P105" s="6" t="n">
        <x:f>'02_GPU_Mix_Input'!F105</x:f>
        <x:v>0</x:v>
      </x:c>
      <x:c r="Q105" s="6" t="n">
        <x:f>'02_GPU_Mix_Input'!G105</x:f>
        <x:v>0.18707405999999996</x:v>
      </x:c>
      <x:c r="R105" s="7" t="n">
        <x:f>INDEX('01_Benchmark_Input'!$K$2:$K$10,MATCH(B105,'01_Benchmark_Input'!$A$2:$A$10,0))</x:f>
        <x:v>727807.3999999999</x:v>
      </x:c>
      <x:c r="S105" s="7" t="n">
        <x:f>INDEX('01_Benchmark_Input'!$P$2:$P$10,MATCH(B105,'01_Benchmark_Input'!$A$2:$A$10,0))</x:f>
        <x:v>941059.5</x:v>
      </x:c>
      <x:c r="T105" s="7" t="n">
        <x:f>INDEX('01_Benchmark_Input'!$U$2:$U$10,MATCH(B105,'01_Benchmark_Input'!$A$2:$A$10,0))</x:f>
        <x:v>941059.5</x:v>
      </x:c>
      <x:c r="U105" s="7" t="n">
        <x:f>INDEX('01_Benchmark_Input'!$Z$2:$Z$10,MATCH(B105,'01_Benchmark_Input'!$A$2:$A$10,0))</x:f>
        <x:v>941059.5</x:v>
      </x:c>
      <x:c r="V105" s="6" t="n">
        <x:f>INDEX('01_Benchmark_Input'!$D$2:$D$10,MATCH(B105,'01_Benchmark_Input'!$A$2:$A$10,0))</x:f>
        <x:v>0.7</x:v>
      </x:c>
      <x:c r="W105" s="6" t="n">
        <x:f>INDEX('01_Benchmark_Input'!$E$2:$E$10,MATCH(B105,'01_Benchmark_Input'!$A$2:$A$10,0))</x:f>
        <x:v>0.2</x:v>
      </x:c>
      <x:c r="X105" s="6" t="n">
        <x:f>INDEX('01_Benchmark_Input'!$F$2:$F$10,MATCH(B105,'01_Benchmark_Input'!$A$2:$A$10,0))</x:f>
        <x:v>0.1</x:v>
      </x:c>
      <x:c r="Y105" s="7" t="n">
        <x:f>N105*R105+O105*S105+P105*T105+Q105*U105</x:f>
        <x:v>925082.8573900159</x:v>
      </x:c>
      <x:c r="Z105" s="6" t="n">
        <x:f>'02_Inputs'!K105</x:f>
        <x:v>1</x:v>
      </x:c>
      <x:c r="AA105" s="7" t="n">
        <x:f>Y105*Z105</x:f>
        <x:v>925082.8573900159</x:v>
      </x:c>
      <x:c r="AB105" s="5" t="n">
        <x:f>L105*1000*AA105*86400</x:f>
        <x:v>253327846188840.34</x:v>
      </x:c>
      <x:c r="AC105" s="5" t="n">
        <x:f>AB105*365</x:f>
        <x:v>92464663858926720</x:v>
      </x:c>
    </x:row>
    <x:row r="106">
      <x:c r="A106" s="5" t="str">
        <x:f>'02_Inputs'!A106</x:f>
        <x:v>Bull</x:v>
      </x:c>
      <x:c r="B106" s="5" t="str">
        <x:f>'02_Inputs'!B106</x:f>
        <x:v>Meta</x:v>
      </x:c>
      <x:c r="C106" s="5" t="n">
        <x:f>'02_Inputs'!C106</x:f>
        <x:v>2030</x:v>
      </x:c>
      <x:c r="D106" s="29" t="n">
        <x:f>'02_Inputs'!D106</x:f>
        <x:v>7</x:v>
      </x:c>
      <x:c r="E106" s="6" t="n">
        <x:f>'02_Inputs'!E106</x:f>
        <x:v>0.97771429</x:v>
      </x:c>
      <x:c r="F106" s="29" t="n">
        <x:f>D106*E106</x:f>
        <x:v>6.84400003</x:v>
      </x:c>
      <x:c r="G106" s="5" t="n">
        <x:f>'02_Inputs'!F106</x:f>
        <x:v>1.2</x:v>
      </x:c>
      <x:c r="H106" s="29" t="n">
        <x:f>F106/G106</x:f>
        <x:v>5.703333358333333</x:v>
      </x:c>
      <x:c r="I106" s="6" t="n">
        <x:f>'02_Inputs'!G106</x:f>
        <x:v>0.87</x:v>
      </x:c>
      <x:c r="J106" s="29" t="n">
        <x:f>H106*I106</x:f>
        <x:v>4.96190002175</x:v>
      </x:c>
      <x:c r="K106" s="6" t="n">
        <x:f>'02_Inputs'!H106</x:f>
        <x:v>0.86</x:v>
      </x:c>
      <x:c r="L106" s="29" t="n">
        <x:f>J106*K106</x:f>
        <x:v>4.2672340187049995</x:v>
      </x:c>
      <x:c r="M106" s="29" t="n">
        <x:f>J106*(1-K106)</x:f>
        <x:v>0.694666003045</x:v>
      </x:c>
      <x:c r="N106" s="6" t="n">
        <x:f>'02_GPU_Mix_Input'!D106</x:f>
        <x:v>0.07491904</x:v>
      </x:c>
      <x:c r="O106" s="6" t="n">
        <x:f>'02_GPU_Mix_Input'!E106</x:f>
        <x:v>0.7380069</x:v>
      </x:c>
      <x:c r="P106" s="6" t="n">
        <x:f>'02_GPU_Mix_Input'!F106</x:f>
        <x:v>0</x:v>
      </x:c>
      <x:c r="Q106" s="6" t="n">
        <x:f>'02_GPU_Mix_Input'!G106</x:f>
        <x:v>0.18707406</x:v>
      </x:c>
      <x:c r="R106" s="7" t="n">
        <x:f>INDEX('01_Benchmark_Input'!$K$2:$K$10,MATCH(B106,'01_Benchmark_Input'!$A$2:$A$10,0))</x:f>
        <x:v>727807.3999999999</x:v>
      </x:c>
      <x:c r="S106" s="7" t="n">
        <x:f>INDEX('01_Benchmark_Input'!$P$2:$P$10,MATCH(B106,'01_Benchmark_Input'!$A$2:$A$10,0))</x:f>
        <x:v>941059.5</x:v>
      </x:c>
      <x:c r="T106" s="7" t="n">
        <x:f>INDEX('01_Benchmark_Input'!$U$2:$U$10,MATCH(B106,'01_Benchmark_Input'!$A$2:$A$10,0))</x:f>
        <x:v>941059.5</x:v>
      </x:c>
      <x:c r="U106" s="7" t="n">
        <x:f>INDEX('01_Benchmark_Input'!$Z$2:$Z$10,MATCH(B106,'01_Benchmark_Input'!$A$2:$A$10,0))</x:f>
        <x:v>941059.5</x:v>
      </x:c>
      <x:c r="V106" s="6" t="n">
        <x:f>INDEX('01_Benchmark_Input'!$D$2:$D$10,MATCH(B106,'01_Benchmark_Input'!$A$2:$A$10,0))</x:f>
        <x:v>0.7</x:v>
      </x:c>
      <x:c r="W106" s="6" t="n">
        <x:f>INDEX('01_Benchmark_Input'!$E$2:$E$10,MATCH(B106,'01_Benchmark_Input'!$A$2:$A$10,0))</x:f>
        <x:v>0.2</x:v>
      </x:c>
      <x:c r="X106" s="6" t="n">
        <x:f>INDEX('01_Benchmark_Input'!$F$2:$F$10,MATCH(B106,'01_Benchmark_Input'!$A$2:$A$10,0))</x:f>
        <x:v>0.1</x:v>
      </x:c>
      <x:c r="Y106" s="7" t="n">
        <x:f>N106*R106+O106*S106+P106*T106+Q106*U106</x:f>
        <x:v>925082.8573900161</x:v>
      </x:c>
      <x:c r="Z106" s="6" t="n">
        <x:f>'02_Inputs'!K106</x:f>
        <x:v>1</x:v>
      </x:c>
      <x:c r="AA106" s="7" t="n">
        <x:f>Y106*Z106</x:f>
        <x:v>925082.8573900161</x:v>
      </x:c>
      <x:c r="AB106" s="5" t="n">
        <x:f>L106*1000*AA106*86400</x:f>
        <x:v>341067891384763.4</x:v>
      </x:c>
      <x:c r="AC106" s="5" t="n">
        <x:f>AB106*365</x:f>
        <x:v>124489780355438620</x:v>
      </x:c>
    </x:row>
    <x:row r="107">
      <x:c r="A107" s="5" t="str">
        <x:f>'02_Inputs'!A107</x:f>
        <x:v>Bull</x:v>
      </x:c>
      <x:c r="B107" s="5" t="str">
        <x:f>'02_Inputs'!B107</x:f>
        <x:v>xAI</x:v>
      </x:c>
      <x:c r="C107" s="5" t="n">
        <x:f>'02_Inputs'!C107</x:f>
        <x:v>2026</x:v>
      </x:c>
      <x:c r="D107" s="29" t="n">
        <x:f>'02_Inputs'!D107</x:f>
        <x:v>1</x:v>
      </x:c>
      <x:c r="E107" s="6" t="n">
        <x:f>'02_Inputs'!E107</x:f>
        <x:v>0.367</x:v>
      </x:c>
      <x:c r="F107" s="29" t="n">
        <x:f>D107*E107</x:f>
        <x:v>0.367</x:v>
      </x:c>
      <x:c r="G107" s="5" t="n">
        <x:f>'02_Inputs'!F107</x:f>
        <x:v>1.22</x:v>
      </x:c>
      <x:c r="H107" s="29" t="n">
        <x:f>F107/G107</x:f>
        <x:v>0.3008196721311475</x:v>
      </x:c>
      <x:c r="I107" s="6" t="n">
        <x:f>'02_Inputs'!G107</x:f>
        <x:v>0.85</x:v>
      </x:c>
      <x:c r="J107" s="29" t="n">
        <x:f>H107*I107</x:f>
        <x:v>0.25569672131147536</x:v>
      </x:c>
      <x:c r="K107" s="6" t="n">
        <x:f>'02_Inputs'!H107</x:f>
        <x:v>0.5</x:v>
      </x:c>
      <x:c r="L107" s="29" t="n">
        <x:f>J107*K107</x:f>
        <x:v>0.12784836065573768</x:v>
      </x:c>
      <x:c r="M107" s="29" t="n">
        <x:f>J107*(1-K107)</x:f>
        <x:v>0.12784836065573768</x:v>
      </x:c>
      <x:c r="N107" s="6" t="n">
        <x:f>'02_GPU_Mix_Input'!D107</x:f>
        <x:v>0.29411765</x:v>
      </x:c>
      <x:c r="O107" s="6" t="n">
        <x:f>'02_GPU_Mix_Input'!E107</x:f>
        <x:v>0.70588235</x:v>
      </x:c>
      <x:c r="P107" s="6" t="n">
        <x:f>'02_GPU_Mix_Input'!F107</x:f>
        <x:v>0</x:v>
      </x:c>
      <x:c r="Q107" s="6" t="n">
        <x:f>'02_GPU_Mix_Input'!G107</x:f>
        <x:v>0</x:v>
      </x:c>
      <x:c r="R107" s="7" t="n">
        <x:f>INDEX('01_Benchmark_Input'!$K$2:$K$10,MATCH(B107,'01_Benchmark_Input'!$A$2:$A$10,0))</x:f>
        <x:v>1196280.4</x:v>
      </x:c>
      <x:c r="S107" s="7" t="n">
        <x:f>INDEX('01_Benchmark_Input'!$P$2:$P$10,MATCH(B107,'01_Benchmark_Input'!$A$2:$A$10,0))</x:f>
        <x:v>3010287.8000000003</x:v>
      </x:c>
      <x:c r="T107" s="7" t="n">
        <x:f>INDEX('01_Benchmark_Input'!$U$2:$U$10,MATCH(B107,'01_Benchmark_Input'!$A$2:$A$10,0))</x:f>
        <x:v>3010287.8000000003</x:v>
      </x:c>
      <x:c r="U107" s="7" t="n">
        <x:f>INDEX('01_Benchmark_Input'!$Z$2:$Z$10,MATCH(B107,'01_Benchmark_Input'!$A$2:$A$10,0))</x:f>
        <x:v>3010287.8000000003</x:v>
      </x:c>
      <x:c r="V107" s="6" t="n">
        <x:f>INDEX('01_Benchmark_Input'!$D$2:$D$10,MATCH(B107,'01_Benchmark_Input'!$A$2:$A$10,0))</x:f>
        <x:v>0.45</x:v>
      </x:c>
      <x:c r="W107" s="6" t="n">
        <x:f>INDEX('01_Benchmark_Input'!$E$2:$E$10,MATCH(B107,'01_Benchmark_Input'!$A$2:$A$10,0))</x:f>
        <x:v>0.35</x:v>
      </x:c>
      <x:c r="X107" s="6" t="n">
        <x:f>INDEX('01_Benchmark_Input'!$F$2:$F$10,MATCH(B107,'01_Benchmark_Input'!$A$2:$A$10,0))</x:f>
        <x:v>0.2</x:v>
      </x:c>
      <x:c r="Y107" s="7" t="n">
        <x:f>N107*R107+O107*S107+P107*T107+Q107*U107</x:f>
        <x:v>2476756.2064293902</x:v>
      </x:c>
      <x:c r="Z107" s="6" t="n">
        <x:f>'02_Inputs'!K107</x:f>
        <x:v>0.75</x:v>
      </x:c>
      <x:c r="AA107" s="7" t="n">
        <x:f>Y107*Z107</x:f>
        <x:v>1857567.1548220427</x:v>
      </x:c>
      <x:c r="AB107" s="5" t="n">
        <x:f>L107*1000*AA107*86400</x:f>
        <x:v>20518869503687.707</x:v>
      </x:c>
      <x:c r="AC107" s="5" t="n">
        <x:f>AB107*365</x:f>
        <x:v>7489387368846013</x:v>
      </x:c>
    </x:row>
    <x:row r="108">
      <x:c r="A108" s="5" t="str">
        <x:f>'02_Inputs'!A108</x:f>
        <x:v>Bull</x:v>
      </x:c>
      <x:c r="B108" s="5" t="str">
        <x:f>'02_Inputs'!B108</x:f>
        <x:v>xAI</x:v>
      </x:c>
      <x:c r="C108" s="5" t="n">
        <x:f>'02_Inputs'!C108</x:f>
        <x:v>2027</x:v>
      </x:c>
      <x:c r="D108" s="29" t="n">
        <x:f>'02_Inputs'!D108</x:f>
        <x:v>1.5</x:v>
      </x:c>
      <x:c r="E108" s="6" t="n">
        <x:f>'02_Inputs'!E108</x:f>
        <x:v>0.64066667</x:v>
      </x:c>
      <x:c r="F108" s="29" t="n">
        <x:f>D108*E108</x:f>
        <x:v>0.961000005</x:v>
      </x:c>
      <x:c r="G108" s="5" t="n">
        <x:f>'02_Inputs'!F108</x:f>
        <x:v>1.22</x:v>
      </x:c>
      <x:c r="H108" s="29" t="n">
        <x:f>F108/G108</x:f>
        <x:v>0.7877049221311476</x:v>
      </x:c>
      <x:c r="I108" s="6" t="n">
        <x:f>'02_Inputs'!G108</x:f>
        <x:v>0.85</x:v>
      </x:c>
      <x:c r="J108" s="29" t="n">
        <x:f>H108*I108</x:f>
        <x:v>0.6695491838114754</x:v>
      </x:c>
      <x:c r="K108" s="6" t="n">
        <x:f>'02_Inputs'!H108</x:f>
        <x:v>0.57</x:v>
      </x:c>
      <x:c r="L108" s="29" t="n">
        <x:f>J108*K108</x:f>
        <x:v>0.38164303477254097</x:v>
      </x:c>
      <x:c r="M108" s="29" t="n">
        <x:f>J108*(1-K108)</x:f>
        <x:v>0.28790614903893447</x:v>
      </x:c>
      <x:c r="N108" s="6" t="n">
        <x:f>'02_GPU_Mix_Input'!D108</x:f>
        <x:v>0.29411765</x:v>
      </x:c>
      <x:c r="O108" s="6" t="n">
        <x:f>'02_GPU_Mix_Input'!E108</x:f>
        <x:v>0.70588235</x:v>
      </x:c>
      <x:c r="P108" s="6" t="n">
        <x:f>'02_GPU_Mix_Input'!F108</x:f>
        <x:v>0</x:v>
      </x:c>
      <x:c r="Q108" s="6" t="n">
        <x:f>'02_GPU_Mix_Input'!G108</x:f>
        <x:v>0</x:v>
      </x:c>
      <x:c r="R108" s="7" t="n">
        <x:f>INDEX('01_Benchmark_Input'!$K$2:$K$10,MATCH(B108,'01_Benchmark_Input'!$A$2:$A$10,0))</x:f>
        <x:v>1196280.4</x:v>
      </x:c>
      <x:c r="S108" s="7" t="n">
        <x:f>INDEX('01_Benchmark_Input'!$P$2:$P$10,MATCH(B108,'01_Benchmark_Input'!$A$2:$A$10,0))</x:f>
        <x:v>3010287.8000000003</x:v>
      </x:c>
      <x:c r="T108" s="7" t="n">
        <x:f>INDEX('01_Benchmark_Input'!$U$2:$U$10,MATCH(B108,'01_Benchmark_Input'!$A$2:$A$10,0))</x:f>
        <x:v>3010287.8000000003</x:v>
      </x:c>
      <x:c r="U108" s="7" t="n">
        <x:f>INDEX('01_Benchmark_Input'!$Z$2:$Z$10,MATCH(B108,'01_Benchmark_Input'!$A$2:$A$10,0))</x:f>
        <x:v>3010287.8000000003</x:v>
      </x:c>
      <x:c r="V108" s="6" t="n">
        <x:f>INDEX('01_Benchmark_Input'!$D$2:$D$10,MATCH(B108,'01_Benchmark_Input'!$A$2:$A$10,0))</x:f>
        <x:v>0.45</x:v>
      </x:c>
      <x:c r="W108" s="6" t="n">
        <x:f>INDEX('01_Benchmark_Input'!$E$2:$E$10,MATCH(B108,'01_Benchmark_Input'!$A$2:$A$10,0))</x:f>
        <x:v>0.35</x:v>
      </x:c>
      <x:c r="X108" s="6" t="n">
        <x:f>INDEX('01_Benchmark_Input'!$F$2:$F$10,MATCH(B108,'01_Benchmark_Input'!$A$2:$A$10,0))</x:f>
        <x:v>0.2</x:v>
      </x:c>
      <x:c r="Y108" s="7" t="n">
        <x:f>N108*R108+O108*S108+P108*T108+Q108*U108</x:f>
        <x:v>2476756.2064293902</x:v>
      </x:c>
      <x:c r="Z108" s="6" t="n">
        <x:f>'02_Inputs'!K108</x:f>
        <x:v>0.75</x:v>
      </x:c>
      <x:c r="AA108" s="7" t="n">
        <x:f>Y108*Z108</x:f>
        <x:v>1857567.1548220427</x:v>
      </x:c>
      <x:c r="AB108" s="5" t="n">
        <x:f>L108*1000*AA108*86400</x:f>
        <x:v>61251341724870.805</x:v>
      </x:c>
      <x:c r="AC108" s="5" t="n">
        <x:f>AB108*365</x:f>
        <x:v>22356739729577844</x:v>
      </x:c>
    </x:row>
    <x:row r="109">
      <x:c r="A109" s="5" t="str">
        <x:f>'02_Inputs'!A109</x:f>
        <x:v>Bull</x:v>
      </x:c>
      <x:c r="B109" s="5" t="str">
        <x:f>'02_Inputs'!B109</x:f>
        <x:v>xAI</x:v>
      </x:c>
      <x:c r="C109" s="5" t="n">
        <x:f>'02_Inputs'!C109</x:f>
        <x:v>2028</x:v>
      </x:c>
      <x:c r="D109" s="29" t="n">
        <x:f>'02_Inputs'!D109</x:f>
        <x:v>2</x:v>
      </x:c>
      <x:c r="E109" s="6" t="n">
        <x:f>'02_Inputs'!E109</x:f>
        <x:v>0.7945</x:v>
      </x:c>
      <x:c r="F109" s="29" t="n">
        <x:f>D109*E109</x:f>
        <x:v>1.589</x:v>
      </x:c>
      <x:c r="G109" s="5" t="n">
        <x:f>'02_Inputs'!F109</x:f>
        <x:v>1.22</x:v>
      </x:c>
      <x:c r="H109" s="29" t="n">
        <x:f>F109/G109</x:f>
        <x:v>1.3024590163934426</x:v>
      </x:c>
      <x:c r="I109" s="6" t="n">
        <x:f>'02_Inputs'!G109</x:f>
        <x:v>0.85</x:v>
      </x:c>
      <x:c r="J109" s="29" t="n">
        <x:f>H109*I109</x:f>
        <x:v>1.1070901639344262</x:v>
      </x:c>
      <x:c r="K109" s="6" t="n">
        <x:f>'02_Inputs'!H109</x:f>
        <x:v>0.64</x:v>
      </x:c>
      <x:c r="L109" s="29" t="n">
        <x:f>J109*K109</x:f>
        <x:v>0.7085377049180328</x:v>
      </x:c>
      <x:c r="M109" s="29" t="n">
        <x:f>J109*(1-K109)</x:f>
        <x:v>0.3985524590163934</x:v>
      </x:c>
      <x:c r="N109" s="6" t="n">
        <x:f>'02_GPU_Mix_Input'!D109</x:f>
        <x:v>0.29411765</x:v>
      </x:c>
      <x:c r="O109" s="6" t="n">
        <x:f>'02_GPU_Mix_Input'!E109</x:f>
        <x:v>0.70588235</x:v>
      </x:c>
      <x:c r="P109" s="6" t="n">
        <x:f>'02_GPU_Mix_Input'!F109</x:f>
        <x:v>0</x:v>
      </x:c>
      <x:c r="Q109" s="6" t="n">
        <x:f>'02_GPU_Mix_Input'!G109</x:f>
        <x:v>0</x:v>
      </x:c>
      <x:c r="R109" s="7" t="n">
        <x:f>INDEX('01_Benchmark_Input'!$K$2:$K$10,MATCH(B109,'01_Benchmark_Input'!$A$2:$A$10,0))</x:f>
        <x:v>1196280.4</x:v>
      </x:c>
      <x:c r="S109" s="7" t="n">
        <x:f>INDEX('01_Benchmark_Input'!$P$2:$P$10,MATCH(B109,'01_Benchmark_Input'!$A$2:$A$10,0))</x:f>
        <x:v>3010287.8000000003</x:v>
      </x:c>
      <x:c r="T109" s="7" t="n">
        <x:f>INDEX('01_Benchmark_Input'!$U$2:$U$10,MATCH(B109,'01_Benchmark_Input'!$A$2:$A$10,0))</x:f>
        <x:v>3010287.8000000003</x:v>
      </x:c>
      <x:c r="U109" s="7" t="n">
        <x:f>INDEX('01_Benchmark_Input'!$Z$2:$Z$10,MATCH(B109,'01_Benchmark_Input'!$A$2:$A$10,0))</x:f>
        <x:v>3010287.8000000003</x:v>
      </x:c>
      <x:c r="V109" s="6" t="n">
        <x:f>INDEX('01_Benchmark_Input'!$D$2:$D$10,MATCH(B109,'01_Benchmark_Input'!$A$2:$A$10,0))</x:f>
        <x:v>0.45</x:v>
      </x:c>
      <x:c r="W109" s="6" t="n">
        <x:f>INDEX('01_Benchmark_Input'!$E$2:$E$10,MATCH(B109,'01_Benchmark_Input'!$A$2:$A$10,0))</x:f>
        <x:v>0.35</x:v>
      </x:c>
      <x:c r="X109" s="6" t="n">
        <x:f>INDEX('01_Benchmark_Input'!$F$2:$F$10,MATCH(B109,'01_Benchmark_Input'!$A$2:$A$10,0))</x:f>
        <x:v>0.2</x:v>
      </x:c>
      <x:c r="Y109" s="7" t="n">
        <x:f>N109*R109+O109*S109+P109*T109+Q109*U109</x:f>
        <x:v>2476756.2064293902</x:v>
      </x:c>
      <x:c r="Z109" s="6" t="n">
        <x:f>'02_Inputs'!K109</x:f>
        <x:v>0.75</x:v>
      </x:c>
      <x:c r="AA109" s="7" t="n">
        <x:f>Y109*Z109</x:f>
        <x:v>1857567.1548220427</x:v>
      </x:c>
      <x:c r="AB109" s="5" t="n">
        <x:f>L109*1000*AA109*86400</x:f>
        <x:v>113715910247794.28</x:v>
      </x:c>
      <x:c r="AC109" s="5" t="n">
        <x:f>AB109*365</x:f>
        <x:v>41506307240444910</x:v>
      </x:c>
    </x:row>
    <x:row r="110">
      <x:c r="A110" s="5" t="str">
        <x:f>'02_Inputs'!A110</x:f>
        <x:v>Bull</x:v>
      </x:c>
      <x:c r="B110" s="5" t="str">
        <x:f>'02_Inputs'!B110</x:f>
        <x:v>xAI</x:v>
      </x:c>
      <x:c r="C110" s="5" t="n">
        <x:f>'02_Inputs'!C110</x:f>
        <x:v>2029</x:v>
      </x:c>
      <x:c r="D110" s="29" t="n">
        <x:f>'02_Inputs'!D110</x:f>
        <x:v>2.5</x:v>
      </x:c>
      <x:c r="E110" s="6" t="n">
        <x:f>'02_Inputs'!E110</x:f>
        <x:v>0.9008</x:v>
      </x:c>
      <x:c r="F110" s="29" t="n">
        <x:f>D110*E110</x:f>
        <x:v>2.2520000000000002</x:v>
      </x:c>
      <x:c r="G110" s="5" t="n">
        <x:f>'02_Inputs'!F110</x:f>
        <x:v>1.22</x:v>
      </x:c>
      <x:c r="H110" s="29" t="n">
        <x:f>F110/G110</x:f>
        <x:v>1.8459016393442624</x:v>
      </x:c>
      <x:c r="I110" s="6" t="n">
        <x:f>'02_Inputs'!G110</x:f>
        <x:v>0.85</x:v>
      </x:c>
      <x:c r="J110" s="29" t="n">
        <x:f>H110*I110</x:f>
        <x:v>1.5690163934426231</x:v>
      </x:c>
      <x:c r="K110" s="6" t="n">
        <x:f>'02_Inputs'!H110</x:f>
        <x:v>0.71</x:v>
      </x:c>
      <x:c r="L110" s="29" t="n">
        <x:f>J110*K110</x:f>
        <x:v>1.1140016393442624</x:v>
      </x:c>
      <x:c r="M110" s="29" t="n">
        <x:f>J110*(1-K110)</x:f>
        <x:v>0.4550147540983608</x:v>
      </x:c>
      <x:c r="N110" s="6" t="n">
        <x:f>'02_GPU_Mix_Input'!D110</x:f>
        <x:v>0.29411765</x:v>
      </x:c>
      <x:c r="O110" s="6" t="n">
        <x:f>'02_GPU_Mix_Input'!E110</x:f>
        <x:v>0.70588235</x:v>
      </x:c>
      <x:c r="P110" s="6" t="n">
        <x:f>'02_GPU_Mix_Input'!F110</x:f>
        <x:v>0</x:v>
      </x:c>
      <x:c r="Q110" s="6" t="n">
        <x:f>'02_GPU_Mix_Input'!G110</x:f>
        <x:v>0</x:v>
      </x:c>
      <x:c r="R110" s="7" t="n">
        <x:f>INDEX('01_Benchmark_Input'!$K$2:$K$10,MATCH(B110,'01_Benchmark_Input'!$A$2:$A$10,0))</x:f>
        <x:v>1196280.4</x:v>
      </x:c>
      <x:c r="S110" s="7" t="n">
        <x:f>INDEX('01_Benchmark_Input'!$P$2:$P$10,MATCH(B110,'01_Benchmark_Input'!$A$2:$A$10,0))</x:f>
        <x:v>3010287.8000000003</x:v>
      </x:c>
      <x:c r="T110" s="7" t="n">
        <x:f>INDEX('01_Benchmark_Input'!$U$2:$U$10,MATCH(B110,'01_Benchmark_Input'!$A$2:$A$10,0))</x:f>
        <x:v>3010287.8000000003</x:v>
      </x:c>
      <x:c r="U110" s="7" t="n">
        <x:f>INDEX('01_Benchmark_Input'!$Z$2:$Z$10,MATCH(B110,'01_Benchmark_Input'!$A$2:$A$10,0))</x:f>
        <x:v>3010287.8000000003</x:v>
      </x:c>
      <x:c r="V110" s="6" t="n">
        <x:f>INDEX('01_Benchmark_Input'!$D$2:$D$10,MATCH(B110,'01_Benchmark_Input'!$A$2:$A$10,0))</x:f>
        <x:v>0.45</x:v>
      </x:c>
      <x:c r="W110" s="6" t="n">
        <x:f>INDEX('01_Benchmark_Input'!$E$2:$E$10,MATCH(B110,'01_Benchmark_Input'!$A$2:$A$10,0))</x:f>
        <x:v>0.35</x:v>
      </x:c>
      <x:c r="X110" s="6" t="n">
        <x:f>INDEX('01_Benchmark_Input'!$F$2:$F$10,MATCH(B110,'01_Benchmark_Input'!$A$2:$A$10,0))</x:f>
        <x:v>0.2</x:v>
      </x:c>
      <x:c r="Y110" s="7" t="n">
        <x:f>N110*R110+O110*S110+P110*T110+Q110*U110</x:f>
        <x:v>2476756.2064293902</x:v>
      </x:c>
      <x:c r="Z110" s="6" t="n">
        <x:f>'02_Inputs'!K110</x:f>
        <x:v>0.75</x:v>
      </x:c>
      <x:c r="AA110" s="7" t="n">
        <x:f>Y110*Z110</x:f>
        <x:v>1857567.1548220427</x:v>
      </x:c>
      <x:c r="AB110" s="5" t="n">
        <x:f>L110*1000*AA110*86400</x:f>
        <x:v>178790358729353.44</x:v>
      </x:c>
      <x:c r="AC110" s="5" t="n">
        <x:f>AB110*365</x:f>
        <x:v>65258480936214010</x:v>
      </x:c>
    </x:row>
    <x:row r="111">
      <x:c r="A111" s="5" t="str">
        <x:f>'02_Inputs'!A111</x:f>
        <x:v>Bull</x:v>
      </x:c>
      <x:c r="B111" s="5" t="str">
        <x:f>'02_Inputs'!B111</x:f>
        <x:v>xAI</x:v>
      </x:c>
      <x:c r="C111" s="5" t="n">
        <x:f>'02_Inputs'!C111</x:f>
        <x:v>2030</x:v>
      </x:c>
      <x:c r="D111" s="29" t="n">
        <x:f>'02_Inputs'!D111</x:f>
        <x:v>3</x:v>
      </x:c>
      <x:c r="E111" s="6" t="n">
        <x:f>'02_Inputs'!E111</x:f>
        <x:v>0.98333333</x:v>
      </x:c>
      <x:c r="F111" s="29" t="n">
        <x:f>D111*E111</x:f>
        <x:v>2.9499999900000002</x:v>
      </x:c>
      <x:c r="G111" s="5" t="n">
        <x:f>'02_Inputs'!F111</x:f>
        <x:v>1.22</x:v>
      </x:c>
      <x:c r="H111" s="29" t="n">
        <x:f>F111/G111</x:f>
        <x:v>2.418032778688525</x:v>
      </x:c>
      <x:c r="I111" s="6" t="n">
        <x:f>'02_Inputs'!G111</x:f>
        <x:v>0.85</x:v>
      </x:c>
      <x:c r="J111" s="29" t="n">
        <x:f>H111*I111</x:f>
        <x:v>2.055327861885246</x:v>
      </x:c>
      <x:c r="K111" s="6" t="n">
        <x:f>'02_Inputs'!H111</x:f>
        <x:v>0.78</x:v>
      </x:c>
      <x:c r="L111" s="29" t="n">
        <x:f>J111*K111</x:f>
        <x:v>1.603155732270492</x:v>
      </x:c>
      <x:c r="M111" s="29" t="n">
        <x:f>J111*(1-K111)</x:f>
        <x:v>0.45217212961475406</x:v>
      </x:c>
      <x:c r="N111" s="6" t="n">
        <x:f>'02_GPU_Mix_Input'!D111</x:f>
        <x:v>0.29411765</x:v>
      </x:c>
      <x:c r="O111" s="6" t="n">
        <x:f>'02_GPU_Mix_Input'!E111</x:f>
        <x:v>0.70588235</x:v>
      </x:c>
      <x:c r="P111" s="6" t="n">
        <x:f>'02_GPU_Mix_Input'!F111</x:f>
        <x:v>0</x:v>
      </x:c>
      <x:c r="Q111" s="6" t="n">
        <x:f>'02_GPU_Mix_Input'!G111</x:f>
        <x:v>0</x:v>
      </x:c>
      <x:c r="R111" s="7" t="n">
        <x:f>INDEX('01_Benchmark_Input'!$K$2:$K$10,MATCH(B111,'01_Benchmark_Input'!$A$2:$A$10,0))</x:f>
        <x:v>1196280.4</x:v>
      </x:c>
      <x:c r="S111" s="7" t="n">
        <x:f>INDEX('01_Benchmark_Input'!$P$2:$P$10,MATCH(B111,'01_Benchmark_Input'!$A$2:$A$10,0))</x:f>
        <x:v>3010287.8000000003</x:v>
      </x:c>
      <x:c r="T111" s="7" t="n">
        <x:f>INDEX('01_Benchmark_Input'!$U$2:$U$10,MATCH(B111,'01_Benchmark_Input'!$A$2:$A$10,0))</x:f>
        <x:v>3010287.8000000003</x:v>
      </x:c>
      <x:c r="U111" s="7" t="n">
        <x:f>INDEX('01_Benchmark_Input'!$Z$2:$Z$10,MATCH(B111,'01_Benchmark_Input'!$A$2:$A$10,0))</x:f>
        <x:v>3010287.8000000003</x:v>
      </x:c>
      <x:c r="V111" s="6" t="n">
        <x:f>INDEX('01_Benchmark_Input'!$D$2:$D$10,MATCH(B111,'01_Benchmark_Input'!$A$2:$A$10,0))</x:f>
        <x:v>0.45</x:v>
      </x:c>
      <x:c r="W111" s="6" t="n">
        <x:f>INDEX('01_Benchmark_Input'!$E$2:$E$10,MATCH(B111,'01_Benchmark_Input'!$A$2:$A$10,0))</x:f>
        <x:v>0.35</x:v>
      </x:c>
      <x:c r="X111" s="6" t="n">
        <x:f>INDEX('01_Benchmark_Input'!$F$2:$F$10,MATCH(B111,'01_Benchmark_Input'!$A$2:$A$10,0))</x:f>
        <x:v>0.2</x:v>
      </x:c>
      <x:c r="Y111" s="7" t="n">
        <x:f>N111*R111+O111*S111+P111*T111+Q111*U111</x:f>
        <x:v>2476756.2064293902</x:v>
      </x:c>
      <x:c r="Z111" s="6" t="n">
        <x:f>'02_Inputs'!K111</x:f>
        <x:v>0.75</x:v>
      </x:c>
      <x:c r="AA111" s="7" t="n">
        <x:f>Y111*Z111</x:f>
        <x:v>1857567.1548220427</x:v>
      </x:c>
      <x:c r="AB111" s="5" t="n">
        <x:f>L111*1000*AA111*86400</x:f>
        <x:v>257296558953341.9</x:v>
      </x:c>
      <x:c r="AC111" s="5" t="n">
        <x:f>AB111*365</x:f>
        <x:v>93913244017969800</x:v>
      </x:c>
    </x:row>
    <x:row r="112">
      <x:c r="A112" s="5" t="str">
        <x:f>'02_Inputs'!A112</x:f>
        <x:v>Bull</x:v>
      </x:c>
      <x:c r="B112" s="5" t="str">
        <x:f>'02_Inputs'!B112</x:f>
        <x:v>OpenAI</x:v>
      </x:c>
      <x:c r="C112" s="5" t="n">
        <x:f>'02_Inputs'!C112</x:f>
        <x:v>2026</x:v>
      </x:c>
      <x:c r="D112" s="29" t="n">
        <x:f>'02_Inputs'!D112</x:f>
        <x:v>5</x:v>
      </x:c>
      <x:c r="E112" s="6" t="n">
        <x:f>'02_Inputs'!E112</x:f>
        <x:v>0.294</x:v>
      </x:c>
      <x:c r="F112" s="29" t="n">
        <x:f>D112*E112</x:f>
        <x:v>1.47</x:v>
      </x:c>
      <x:c r="G112" s="5" t="n">
        <x:f>'02_Inputs'!F112</x:f>
        <x:v>1.2</x:v>
      </x:c>
      <x:c r="H112" s="29" t="n">
        <x:f>F112/G112</x:f>
        <x:v>1.225</x:v>
      </x:c>
      <x:c r="I112" s="6" t="n">
        <x:f>'02_Inputs'!G112</x:f>
        <x:v>0.88</x:v>
      </x:c>
      <x:c r="J112" s="29" t="n">
        <x:f>H112*I112</x:f>
        <x:v>1.078</x:v>
      </x:c>
      <x:c r="K112" s="6" t="n">
        <x:f>'02_Inputs'!H112</x:f>
        <x:v>0.63</x:v>
      </x:c>
      <x:c r="L112" s="29" t="n">
        <x:f>J112*K112</x:f>
        <x:v>0.6791400000000001</x:v>
      </x:c>
      <x:c r="M112" s="29" t="n">
        <x:f>J112*(1-K112)</x:f>
        <x:v>0.39886000000000005</x:v>
      </x:c>
      <x:c r="N112" s="6" t="n">
        <x:f>'02_GPU_Mix_Input'!D112</x:f>
        <x:v>0.09215960736722277</x:v>
      </x:c>
      <x:c r="O112" s="6" t="n">
        <x:f>'02_GPU_Mix_Input'!E112</x:f>
        <x:v>0.9078403926327774</x:v>
      </x:c>
      <x:c r="P112" s="6" t="n">
        <x:f>'02_GPU_Mix_Input'!F112</x:f>
        <x:v>0</x:v>
      </x:c>
      <x:c r="Q112" s="6" t="n">
        <x:f>'02_GPU_Mix_Input'!G112</x:f>
        <x:v>0</x:v>
      </x:c>
      <x:c r="R112" s="7" t="n">
        <x:f>INDEX('01_Benchmark_Input'!$K$2:$K$10,MATCH(B112,'01_Benchmark_Input'!$A$2:$A$10,0))</x:f>
        <x:v>1066937.1</x:v>
      </x:c>
      <x:c r="S112" s="7" t="n">
        <x:f>INDEX('01_Benchmark_Input'!$P$2:$P$10,MATCH(B112,'01_Benchmark_Input'!$A$2:$A$10,0))</x:f>
        <x:v>137042.2</x:v>
      </x:c>
      <x:c r="T112" s="7" t="n">
        <x:f>INDEX('01_Benchmark_Input'!$U$2:$U$10,MATCH(B112,'01_Benchmark_Input'!$A$2:$A$10,0))</x:f>
        <x:v>166636.55</x:v>
      </x:c>
      <x:c r="U112" s="7" t="n">
        <x:f>INDEX('01_Benchmark_Input'!$Z$2:$Z$10,MATCH(B112,'01_Benchmark_Input'!$A$2:$A$10,0))</x:f>
        <x:v>137042.2</x:v>
      </x:c>
      <x:c r="V112" s="6" t="n">
        <x:f>INDEX('01_Benchmark_Input'!$D$2:$D$10,MATCH(B112,'01_Benchmark_Input'!$A$2:$A$10,0))</x:f>
        <x:v>0.45</x:v>
      </x:c>
      <x:c r="W112" s="6" t="n">
        <x:f>INDEX('01_Benchmark_Input'!$E$2:$E$10,MATCH(B112,'01_Benchmark_Input'!$A$2:$A$10,0))</x:f>
        <x:v>0.25</x:v>
      </x:c>
      <x:c r="X112" s="6" t="n">
        <x:f>INDEX('01_Benchmark_Input'!$F$2:$F$10,MATCH(B112,'01_Benchmark_Input'!$A$2:$A$10,0))</x:f>
        <x:v>0.3</x:v>
      </x:c>
      <x:c r="Y112" s="7" t="n">
        <x:f>N112*R112+O112*S112+P112*T112+Q112*U112</x:f>
        <x:v>222740.94887678293</x:v>
      </x:c>
      <x:c r="Z112" s="6" t="n">
        <x:f>'02_Inputs'!K112</x:f>
        <x:v>0.7</x:v>
      </x:c>
      <x:c r="AA112" s="7" t="n">
        <x:f>Y112*Z112</x:f>
        <x:v>155918.66421374804</x:v>
      </x:c>
      <x:c r="AB112" s="5" t="n">
        <x:f>L112*1000*AA112*86400</x:f>
        <x:v>9148947979460.389</x:v>
      </x:c>
      <x:c r="AC112" s="5" t="n">
        <x:f>AB112*365</x:f>
        <x:v>3339366012503042</x:v>
      </x:c>
    </x:row>
    <x:row r="113">
      <x:c r="A113" s="5" t="str">
        <x:f>'02_Inputs'!A113</x:f>
        <x:v>Bull</x:v>
      </x:c>
      <x:c r="B113" s="5" t="str">
        <x:f>'02_Inputs'!B113</x:f>
        <x:v>OpenAI</x:v>
      </x:c>
      <x:c r="C113" s="5" t="n">
        <x:f>'02_Inputs'!C113</x:f>
        <x:v>2027</x:v>
      </x:c>
      <x:c r="D113" s="29" t="n">
        <x:f>'02_Inputs'!D113</x:f>
        <x:v>6.75</x:v>
      </x:c>
      <x:c r="E113" s="6" t="n">
        <x:f>'02_Inputs'!E113</x:f>
        <x:v>0.50918519</x:v>
      </x:c>
      <x:c r="F113" s="29" t="n">
        <x:f>D113*E113</x:f>
        <x:v>3.4370000325</x:v>
      </x:c>
      <x:c r="G113" s="5" t="n">
        <x:f>'02_Inputs'!F113</x:f>
        <x:v>1.2</x:v>
      </x:c>
      <x:c r="H113" s="29" t="n">
        <x:f>F113/G113</x:f>
        <x:v>2.86416669375</x:v>
      </x:c>
      <x:c r="I113" s="6" t="n">
        <x:f>'02_Inputs'!G113</x:f>
        <x:v>0.88</x:v>
      </x:c>
      <x:c r="J113" s="29" t="n">
        <x:f>H113*I113</x:f>
        <x:v>2.5204666905</x:v>
      </x:c>
      <x:c r="K113" s="6" t="n">
        <x:f>'02_Inputs'!H113</x:f>
        <x:v>0.688</x:v>
      </x:c>
      <x:c r="L113" s="29" t="n">
        <x:f>J113*K113</x:f>
        <x:v>1.7340810830639999</x:v>
      </x:c>
      <x:c r="M113" s="29" t="n">
        <x:f>J113*(1-K113)</x:f>
        <x:v>0.7863856074360002</x:v>
      </x:c>
      <x:c r="N113" s="6" t="n">
        <x:f>'02_GPU_Mix_Input'!D113</x:f>
        <x:v>0.06987618769471071</x:v>
      </x:c>
      <x:c r="O113" s="6" t="n">
        <x:f>'02_GPU_Mix_Input'!E113</x:f>
        <x:v>0.9081914998885362</x:v>
      </x:c>
      <x:c r="P113" s="6" t="n">
        <x:f>'02_GPU_Mix_Input'!F113</x:f>
        <x:v>0</x:v>
      </x:c>
      <x:c r="Q113" s="6" t="n">
        <x:f>'02_GPU_Mix_Input'!G113</x:f>
        <x:v>0.02193231241675313</x:v>
      </x:c>
      <x:c r="R113" s="7" t="n">
        <x:f>INDEX('01_Benchmark_Input'!$K$2:$K$10,MATCH(B113,'01_Benchmark_Input'!$A$2:$A$10,0))</x:f>
        <x:v>1066937.1</x:v>
      </x:c>
      <x:c r="S113" s="7" t="n">
        <x:f>INDEX('01_Benchmark_Input'!$P$2:$P$10,MATCH(B113,'01_Benchmark_Input'!$A$2:$A$10,0))</x:f>
        <x:v>137042.2</x:v>
      </x:c>
      <x:c r="T113" s="7" t="n">
        <x:f>INDEX('01_Benchmark_Input'!$U$2:$U$10,MATCH(B113,'01_Benchmark_Input'!$A$2:$A$10,0))</x:f>
        <x:v>166636.55</x:v>
      </x:c>
      <x:c r="U113" s="7" t="n">
        <x:f>INDEX('01_Benchmark_Input'!$Z$2:$Z$10,MATCH(B113,'01_Benchmark_Input'!$A$2:$A$10,0))</x:f>
        <x:v>137042.2</x:v>
      </x:c>
      <x:c r="V113" s="6" t="n">
        <x:f>INDEX('01_Benchmark_Input'!$D$2:$D$10,MATCH(B113,'01_Benchmark_Input'!$A$2:$A$10,0))</x:f>
        <x:v>0.45</x:v>
      </x:c>
      <x:c r="W113" s="6" t="n">
        <x:f>INDEX('01_Benchmark_Input'!$E$2:$E$10,MATCH(B113,'01_Benchmark_Input'!$A$2:$A$10,0))</x:f>
        <x:v>0.25</x:v>
      </x:c>
      <x:c r="X113" s="6" t="n">
        <x:f>INDEX('01_Benchmark_Input'!$F$2:$F$10,MATCH(B113,'01_Benchmark_Input'!$A$2:$A$10,0))</x:f>
        <x:v>0.3</x:v>
      </x:c>
      <x:c r="Y113" s="7" t="n">
        <x:f>N113*R113+O113*S113+P113*T113+Q113*U113</x:f>
        <x:v>202019.7105687543</x:v>
      </x:c>
      <x:c r="Z113" s="6" t="n">
        <x:f>'02_Inputs'!K113</x:f>
        <x:v>0.7</x:v>
      </x:c>
      <x:c r="AA113" s="7" t="n">
        <x:f>Y113*Z113</x:f>
        <x:v>141413.797398128</x:v>
      </x:c>
      <x:c r="AB113" s="5" t="n">
        <x:f>L113*1000*AA113*86400</x:f>
        <x:v>21187266418282.074</x:v>
      </x:c>
      <x:c r="AC113" s="5" t="n">
        <x:f>AB113*365</x:f>
        <x:v>7733352242672957</x:v>
      </x:c>
    </x:row>
    <x:row r="114">
      <x:c r="A114" s="5" t="str">
        <x:f>'02_Inputs'!A114</x:f>
        <x:v>Bull</x:v>
      </x:c>
      <x:c r="B114" s="5" t="str">
        <x:f>'02_Inputs'!B114</x:f>
        <x:v>OpenAI</x:v>
      </x:c>
      <x:c r="C114" s="5" t="n">
        <x:f>'02_Inputs'!C114</x:f>
        <x:v>2028</x:v>
      </x:c>
      <x:c r="D114" s="29" t="n">
        <x:f>'02_Inputs'!D114</x:f>
        <x:v>8.5</x:v>
      </x:c>
      <x:c r="E114" s="6" t="n">
        <x:f>'02_Inputs'!E114</x:f>
        <x:v>0.64929412</x:v>
      </x:c>
      <x:c r="F114" s="29" t="n">
        <x:f>D114*E114</x:f>
        <x:v>5.51900002</x:v>
      </x:c>
      <x:c r="G114" s="5" t="n">
        <x:f>'02_Inputs'!F114</x:f>
        <x:v>1.2</x:v>
      </x:c>
      <x:c r="H114" s="29" t="n">
        <x:f>F114/G114</x:f>
        <x:v>4.599166683333333</x:v>
      </x:c>
      <x:c r="I114" s="6" t="n">
        <x:f>'02_Inputs'!G114</x:f>
        <x:v>0.88</x:v>
      </x:c>
      <x:c r="J114" s="29" t="n">
        <x:f>H114*I114</x:f>
        <x:v>4.047266681333333</x:v>
      </x:c>
      <x:c r="K114" s="6" t="n">
        <x:f>'02_Inputs'!H114</x:f>
        <x:v>0.745</x:v>
      </x:c>
      <x:c r="L114" s="29" t="n">
        <x:f>J114*K114</x:f>
        <x:v>3.015213677593333</x:v>
      </x:c>
      <x:c r="M114" s="29" t="n">
        <x:f>J114*(1-K114)</x:f>
        <x:v>1.03205300374</x:v>
      </x:c>
      <x:c r="N114" s="6" t="n">
        <x:f>'02_GPU_Mix_Input'!D114</x:f>
        <x:v>0.05573398435568176</x:v>
      </x:c>
      <x:c r="O114" s="6" t="n">
        <x:f>'02_GPU_Mix_Input'!E114</x:f>
        <x:v>0.7840480689131369</x:v>
      </x:c>
      <x:c r="P114" s="6" t="n">
        <x:f>'02_GPU_Mix_Input'!F114</x:f>
        <x:v>0.02457582572375245</x:v>
      </x:c>
      <x:c r="Q114" s="6" t="n">
        <x:f>'02_GPU_Mix_Input'!G114</x:f>
        <x:v>0.135642121007429</x:v>
      </x:c>
      <x:c r="R114" s="7" t="n">
        <x:f>INDEX('01_Benchmark_Input'!$K$2:$K$10,MATCH(B114,'01_Benchmark_Input'!$A$2:$A$10,0))</x:f>
        <x:v>1066937.1</x:v>
      </x:c>
      <x:c r="S114" s="7" t="n">
        <x:f>INDEX('01_Benchmark_Input'!$P$2:$P$10,MATCH(B114,'01_Benchmark_Input'!$A$2:$A$10,0))</x:f>
        <x:v>137042.2</x:v>
      </x:c>
      <x:c r="T114" s="7" t="n">
        <x:f>INDEX('01_Benchmark_Input'!$U$2:$U$10,MATCH(B114,'01_Benchmark_Input'!$A$2:$A$10,0))</x:f>
        <x:v>166636.55</x:v>
      </x:c>
      <x:c r="U114" s="7" t="n">
        <x:f>INDEX('01_Benchmark_Input'!$Z$2:$Z$10,MATCH(B114,'01_Benchmark_Input'!$A$2:$A$10,0))</x:f>
        <x:v>137042.2</x:v>
      </x:c>
      <x:c r="V114" s="6" t="n">
        <x:f>INDEX('01_Benchmark_Input'!$D$2:$D$10,MATCH(B114,'01_Benchmark_Input'!$A$2:$A$10,0))</x:f>
        <x:v>0.45</x:v>
      </x:c>
      <x:c r="W114" s="6" t="n">
        <x:f>INDEX('01_Benchmark_Input'!$E$2:$E$10,MATCH(B114,'01_Benchmark_Input'!$A$2:$A$10,0))</x:f>
        <x:v>0.25</x:v>
      </x:c>
      <x:c r="X114" s="6" t="n">
        <x:f>INDEX('01_Benchmark_Input'!$F$2:$F$10,MATCH(B114,'01_Benchmark_Input'!$A$2:$A$10,0))</x:f>
        <x:v>0.3</x:v>
      </x:c>
      <x:c r="Y114" s="7" t="n">
        <x:f>N114*R114+O114*S114+P114*T114+Q114*U114</x:f>
        <x:v>189596.25339703602</x:v>
      </x:c>
      <x:c r="Z114" s="6" t="n">
        <x:f>'02_Inputs'!K114</x:f>
        <x:v>0.7</x:v>
      </x:c>
      <x:c r="AA114" s="7" t="n">
        <x:f>Y114*Z114</x:f>
        <x:v>132717.3773779252</x:v>
      </x:c>
      <x:c r="AB114" s="5" t="n">
        <x:f>L114*1000*AA114*86400</x:f>
        <x:v>34574796131693.996</x:v>
      </x:c>
      <x:c r="AC114" s="5" t="n">
        <x:f>AB114*365</x:f>
        <x:v>12619800588068308</x:v>
      </x:c>
    </x:row>
    <x:row r="115">
      <x:c r="A115" s="5" t="str">
        <x:f>'02_Inputs'!A115</x:f>
        <x:v>Bull</x:v>
      </x:c>
      <x:c r="B115" s="5" t="str">
        <x:f>'02_Inputs'!B115</x:f>
        <x:v>OpenAI</x:v>
      </x:c>
      <x:c r="C115" s="5" t="n">
        <x:f>'02_Inputs'!C115</x:f>
        <x:v>2029</x:v>
      </x:c>
      <x:c r="D115" s="29" t="n">
        <x:f>'02_Inputs'!D115</x:f>
        <x:v>10.25</x:v>
      </x:c>
      <x:c r="E115" s="6" t="n">
        <x:f>'02_Inputs'!E115</x:f>
        <x:v>0.75287805</x:v>
      </x:c>
      <x:c r="F115" s="29" t="n">
        <x:f>D115*E115</x:f>
        <x:v>7.7170000125</x:v>
      </x:c>
      <x:c r="G115" s="5" t="n">
        <x:f>'02_Inputs'!F115</x:f>
        <x:v>1.2</x:v>
      </x:c>
      <x:c r="H115" s="29" t="n">
        <x:f>F115/G115</x:f>
        <x:v>6.43083334375</x:v>
      </x:c>
      <x:c r="I115" s="6" t="n">
        <x:f>'02_Inputs'!G115</x:f>
        <x:v>0.88</x:v>
      </x:c>
      <x:c r="J115" s="29" t="n">
        <x:f>H115*I115</x:f>
        <x:v>5.6591333425</x:v>
      </x:c>
      <x:c r="K115" s="6" t="n">
        <x:f>'02_Inputs'!H115</x:f>
        <x:v>0.802</x:v>
      </x:c>
      <x:c r="L115" s="29" t="n">
        <x:f>J115*K115</x:f>
        <x:v>4.538624940685</x:v>
      </x:c>
      <x:c r="M115" s="29" t="n">
        <x:f>J115*(1-K115)</x:f>
        <x:v>1.1205084018149998</x:v>
      </x:c>
      <x:c r="N115" s="6" t="n">
        <x:f>'02_GPU_Mix_Input'!D115</x:f>
        <x:v>0.045662969394927644</x:v>
      </x:c>
      <x:c r="O115" s="6" t="n">
        <x:f>'02_GPU_Mix_Input'!E115</x:f>
        <x:v>0.7900961786722436</x:v>
      </x:c>
      <x:c r="P115" s="6" t="n">
        <x:f>'02_GPU_Mix_Input'!F115</x:f>
        <x:v>0.033545936090659194</x:v>
      </x:c>
      <x:c r="Q115" s="6" t="n">
        <x:f>'02_GPU_Mix_Input'!G115</x:f>
        <x:v>0.13069491584216958</x:v>
      </x:c>
      <x:c r="R115" s="7" t="n">
        <x:f>INDEX('01_Benchmark_Input'!$K$2:$K$10,MATCH(B115,'01_Benchmark_Input'!$A$2:$A$10,0))</x:f>
        <x:v>1066937.1</x:v>
      </x:c>
      <x:c r="S115" s="7" t="n">
        <x:f>INDEX('01_Benchmark_Input'!$P$2:$P$10,MATCH(B115,'01_Benchmark_Input'!$A$2:$A$10,0))</x:f>
        <x:v>137042.2</x:v>
      </x:c>
      <x:c r="T115" s="7" t="n">
        <x:f>INDEX('01_Benchmark_Input'!$U$2:$U$10,MATCH(B115,'01_Benchmark_Input'!$A$2:$A$10,0))</x:f>
        <x:v>166636.55</x:v>
      </x:c>
      <x:c r="U115" s="7" t="n">
        <x:f>INDEX('01_Benchmark_Input'!$Z$2:$Z$10,MATCH(B115,'01_Benchmark_Input'!$A$2:$A$10,0))</x:f>
        <x:v>137042.2</x:v>
      </x:c>
      <x:c r="V115" s="6" t="n">
        <x:f>INDEX('01_Benchmark_Input'!$D$2:$D$10,MATCH(B115,'01_Benchmark_Input'!$A$2:$A$10,0))</x:f>
        <x:v>0.45</x:v>
      </x:c>
      <x:c r="W115" s="6" t="n">
        <x:f>INDEX('01_Benchmark_Input'!$E$2:$E$10,MATCH(B115,'01_Benchmark_Input'!$A$2:$A$10,0))</x:f>
        <x:v>0.25</x:v>
      </x:c>
      <x:c r="X115" s="6" t="n">
        <x:f>INDEX('01_Benchmark_Input'!$F$2:$F$10,MATCH(B115,'01_Benchmark_Input'!$A$2:$A$10,0))</x:f>
        <x:v>0.3</x:v>
      </x:c>
      <x:c r="Y115" s="7" t="n">
        <x:f>N115*R115+O115*S115+P115*T115+Q115*U115</x:f>
        <x:v>180496.73253294395</x:v>
      </x:c>
      <x:c r="Z115" s="6" t="n">
        <x:f>'02_Inputs'!K115</x:f>
        <x:v>0.7</x:v>
      </x:c>
      <x:c r="AA115" s="7" t="n">
        <x:f>Y115*Z115</x:f>
        <x:v>126347.71277306076</x:v>
      </x:c>
      <x:c r="AB115" s="5" t="n">
        <x:f>L115*1000*AA115*86400</x:f>
        <x:v>49545637665723.5</x:v>
      </x:c>
      <x:c r="AC115" s="5" t="n">
        <x:f>AB115*365</x:f>
        <x:v>18084157747989076</x:v>
      </x:c>
    </x:row>
    <x:row r="116">
      <x:c r="A116" s="5" t="str">
        <x:f>'02_Inputs'!A116</x:f>
        <x:v>Bull</x:v>
      </x:c>
      <x:c r="B116" s="5" t="str">
        <x:f>'02_Inputs'!B116</x:f>
        <x:v>OpenAI</x:v>
      </x:c>
      <x:c r="C116" s="5" t="n">
        <x:f>'02_Inputs'!C116</x:f>
        <x:v>2030</x:v>
      </x:c>
      <x:c r="D116" s="29" t="n">
        <x:f>'02_Inputs'!D116</x:f>
        <x:v>12</x:v>
      </x:c>
      <x:c r="E116" s="6" t="n">
        <x:f>'02_Inputs'!E116</x:f>
        <x:v>0.83583333</x:v>
      </x:c>
      <x:c r="F116" s="29" t="n">
        <x:f>D116*E116</x:f>
        <x:v>10.029999960000001</x:v>
      </x:c>
      <x:c r="G116" s="5" t="n">
        <x:f>'02_Inputs'!F116</x:f>
        <x:v>1.2</x:v>
      </x:c>
      <x:c r="H116" s="29" t="n">
        <x:f>F116/G116</x:f>
        <x:v>8.358333300000002</x:v>
      </x:c>
      <x:c r="I116" s="6" t="n">
        <x:f>'02_Inputs'!G116</x:f>
        <x:v>0.88</x:v>
      </x:c>
      <x:c r="J116" s="29" t="n">
        <x:f>H116*I116</x:f>
        <x:v>7.355333304000002</x:v>
      </x:c>
      <x:c r="K116" s="6" t="n">
        <x:f>'02_Inputs'!H116</x:f>
        <x:v>0.86</x:v>
      </x:c>
      <x:c r="L116" s="29" t="n">
        <x:f>J116*K116</x:f>
        <x:v>6.325586641440002</x:v>
      </x:c>
      <x:c r="M116" s="29" t="n">
        <x:f>J116*(1-K116)</x:f>
        <x:v>1.0297466625600005</x:v>
      </x:c>
      <x:c r="N116" s="6" t="n">
        <x:f>'02_GPU_Mix_Input'!D116</x:f>
        <x:v>0.03674369697552884</x:v>
      </x:c>
      <x:c r="O116" s="6" t="n">
        <x:f>'02_GPU_Mix_Input'!E116</x:f>
        <x:v>0.789148999300272</x:v>
      </x:c>
      <x:c r="P116" s="6" t="n">
        <x:f>'02_GPU_Mix_Input'!F116</x:f>
        <x:v>0.04341238788202956</x:v>
      </x:c>
      <x:c r="Q116" s="6" t="n">
        <x:f>'02_GPU_Mix_Input'!G116</x:f>
        <x:v>0.1306949158421696</x:v>
      </x:c>
      <x:c r="R116" s="7" t="n">
        <x:f>INDEX('01_Benchmark_Input'!$K$2:$K$10,MATCH(B116,'01_Benchmark_Input'!$A$2:$A$10,0))</x:f>
        <x:v>1066937.1</x:v>
      </x:c>
      <x:c r="S116" s="7" t="n">
        <x:f>INDEX('01_Benchmark_Input'!$P$2:$P$10,MATCH(B116,'01_Benchmark_Input'!$A$2:$A$10,0))</x:f>
        <x:v>137042.2</x:v>
      </x:c>
      <x:c r="T116" s="7" t="n">
        <x:f>INDEX('01_Benchmark_Input'!$U$2:$U$10,MATCH(B116,'01_Benchmark_Input'!$A$2:$A$10,0))</x:f>
        <x:v>166636.55</x:v>
      </x:c>
      <x:c r="U116" s="7" t="n">
        <x:f>INDEX('01_Benchmark_Input'!$Z$2:$Z$10,MATCH(B116,'01_Benchmark_Input'!$A$2:$A$10,0))</x:f>
        <x:v>137042.2</x:v>
      </x:c>
      <x:c r="V116" s="6" t="n">
        <x:f>INDEX('01_Benchmark_Input'!$D$2:$D$10,MATCH(B116,'01_Benchmark_Input'!$A$2:$A$10,0))</x:f>
        <x:v>0.45</x:v>
      </x:c>
      <x:c r="W116" s="6" t="n">
        <x:f>INDEX('01_Benchmark_Input'!$E$2:$E$10,MATCH(B116,'01_Benchmark_Input'!$A$2:$A$10,0))</x:f>
        <x:v>0.25</x:v>
      </x:c>
      <x:c r="X116" s="6" t="n">
        <x:f>INDEX('01_Benchmark_Input'!$F$2:$F$10,MATCH(B116,'01_Benchmark_Input'!$A$2:$A$10,0))</x:f>
        <x:v>0.3</x:v>
      </x:c>
      <x:c r="Y116" s="7" t="n">
        <x:f>N116*R116+O116*S116+P116*T116+Q116*U116</x:f>
        <x:v>172494.73782600625</x:v>
      </x:c>
      <x:c r="Z116" s="6" t="n">
        <x:f>'02_Inputs'!K116</x:f>
        <x:v>0.7</x:v>
      </x:c>
      <x:c r="AA116" s="7" t="n">
        <x:f>Y116*Z116</x:f>
        <x:v>120746.31647820438</x:v>
      </x:c>
      <x:c r="AB116" s="5" t="n">
        <x:f>L116*1000*AA116*86400</x:f>
        <x:v>65991567155122.055</x:v>
      </x:c>
      <x:c r="AC116" s="5" t="n">
        <x:f>AB116*365</x:f>
        <x:v>24086922011619548</x:v>
      </x:c>
    </x:row>
    <x:row r="117">
      <x:c r="A117" s="5" t="str">
        <x:f>'02_Inputs'!A117</x:f>
        <x:v>Bull</x:v>
      </x:c>
      <x:c r="B117" s="5" t="str">
        <x:f>'02_Inputs'!B117</x:f>
        <x:v>Anthropic</x:v>
      </x:c>
      <x:c r="C117" s="5" t="n">
        <x:f>'02_Inputs'!C117</x:f>
        <x:v>2026</x:v>
      </x:c>
      <x:c r="D117" s="29" t="n">
        <x:f>'02_Inputs'!D117</x:f>
        <x:v>3.5</x:v>
      </x:c>
      <x:c r="E117" s="6" t="n">
        <x:f>'02_Inputs'!E117</x:f>
        <x:v>0.3</x:v>
      </x:c>
      <x:c r="F117" s="29" t="n">
        <x:f>D117*E117</x:f>
        <x:v>1.05</x:v>
      </x:c>
      <x:c r="G117" s="5" t="n">
        <x:f>'02_Inputs'!F117</x:f>
        <x:v>1.18</x:v>
      </x:c>
      <x:c r="H117" s="29" t="n">
        <x:f>F117/G117</x:f>
        <x:v>0.8898305084745763</x:v>
      </x:c>
      <x:c r="I117" s="6" t="n">
        <x:f>'02_Inputs'!G117</x:f>
        <x:v>0.86</x:v>
      </x:c>
      <x:c r="J117" s="29" t="n">
        <x:f>H117*I117</x:f>
        <x:v>0.7652542372881357</x:v>
      </x:c>
      <x:c r="K117" s="6" t="n">
        <x:f>'02_Inputs'!H117</x:f>
        <x:v>0.57</x:v>
      </x:c>
      <x:c r="L117" s="29" t="n">
        <x:f>J117*K117</x:f>
        <x:v>0.4361949152542373</x:v>
      </x:c>
      <x:c r="M117" s="29" t="n">
        <x:f>J117*(1-K117)</x:f>
        <x:v>0.32905932203389837</x:v>
      </x:c>
      <x:c r="N117" s="6" t="n">
        <x:f>'02_GPU_Mix_Input'!D117</x:f>
        <x:v>0.11498697855290363</x:v>
      </x:c>
      <x:c r="O117" s="6" t="n">
        <x:f>'02_GPU_Mix_Input'!E117</x:f>
        <x:v>0.2271006689653013</x:v>
      </x:c>
      <x:c r="P117" s="6" t="n">
        <x:f>'02_GPU_Mix_Input'!F117</x:f>
        <x:v>0</x:v>
      </x:c>
      <x:c r="Q117" s="6" t="n">
        <x:f>'02_GPU_Mix_Input'!G117</x:f>
        <x:v>0.657912352481795</x:v>
      </x:c>
      <x:c r="R117" s="7" t="n">
        <x:f>INDEX('01_Benchmark_Input'!$K$2:$K$10,MATCH(B117,'01_Benchmark_Input'!$A$2:$A$10,0))</x:f>
        <x:v>936327.8</x:v>
      </x:c>
      <x:c r="S117" s="7" t="n">
        <x:f>INDEX('01_Benchmark_Input'!$P$2:$P$10,MATCH(B117,'01_Benchmark_Input'!$A$2:$A$10,0))</x:f>
        <x:v>133148.8</x:v>
      </x:c>
      <x:c r="T117" s="7" t="n">
        <x:f>INDEX('01_Benchmark_Input'!$U$2:$U$10,MATCH(B117,'01_Benchmark_Input'!$A$2:$A$10,0))</x:f>
        <x:v>176533.9</x:v>
      </x:c>
      <x:c r="U117" s="7" t="n">
        <x:f>INDEX('01_Benchmark_Input'!$Z$2:$Z$10,MATCH(B117,'01_Benchmark_Input'!$A$2:$A$10,0))</x:f>
        <x:v>133148.8</x:v>
      </x:c>
      <x:c r="V117" s="6" t="n">
        <x:f>INDEX('01_Benchmark_Input'!$D$2:$D$10,MATCH(B117,'01_Benchmark_Input'!$A$2:$A$10,0))</x:f>
        <x:v>0.3</x:v>
      </x:c>
      <x:c r="W117" s="6" t="n">
        <x:f>INDEX('01_Benchmark_Input'!$E$2:$E$10,MATCH(B117,'01_Benchmark_Input'!$A$2:$A$10,0))</x:f>
        <x:v>0.3</x:v>
      </x:c>
      <x:c r="X117" s="6" t="n">
        <x:f>INDEX('01_Benchmark_Input'!$F$2:$F$10,MATCH(B117,'01_Benchmark_Input'!$A$2:$A$10,0))</x:f>
        <x:v>0.4</x:v>
      </x:c>
      <x:c r="Y117" s="7" t="n">
        <x:f>N117*R117+O117*S117+P117*T117+Q117*U117</x:f>
        <x:v>225503.92644714258</x:v>
      </x:c>
      <x:c r="Z117" s="6" t="n">
        <x:f>'02_Inputs'!K117</x:f>
        <x:v>0.7</x:v>
      </x:c>
      <x:c r="AA117" s="7" t="n">
        <x:f>Y117*Z117</x:f>
        <x:v>157852.7485129998</x:v>
      </x:c>
      <x:c r="AB117" s="5" t="n">
        <x:f>L117*1000*AA117*86400</x:f>
        <x:v>5949034524887.879</x:v>
      </x:c>
      <x:c r="AC117" s="5" t="n">
        <x:f>AB117*365</x:f>
        <x:v>2171397601584075.8</x:v>
      </x:c>
    </x:row>
    <x:row r="118">
      <x:c r="A118" s="5" t="str">
        <x:f>'02_Inputs'!A118</x:f>
        <x:v>Bull</x:v>
      </x:c>
      <x:c r="B118" s="5" t="str">
        <x:f>'02_Inputs'!B118</x:f>
        <x:v>Anthropic</x:v>
      </x:c>
      <x:c r="C118" s="5" t="n">
        <x:f>'02_Inputs'!C118</x:f>
        <x:v>2027</x:v>
      </x:c>
      <x:c r="D118" s="29" t="n">
        <x:f>'02_Inputs'!D118</x:f>
        <x:v>4.375</x:v>
      </x:c>
      <x:c r="E118" s="6" t="n">
        <x:f>'02_Inputs'!E118</x:f>
        <x:v>0.52571429</x:v>
      </x:c>
      <x:c r="F118" s="29" t="n">
        <x:f>D118*E118</x:f>
        <x:v>2.30000001875</x:v>
      </x:c>
      <x:c r="G118" s="5" t="n">
        <x:f>'02_Inputs'!F118</x:f>
        <x:v>1.18</x:v>
      </x:c>
      <x:c r="H118" s="29" t="n">
        <x:f>F118/G118</x:f>
        <x:v>1.949152558262712</x:v>
      </x:c>
      <x:c r="I118" s="6" t="n">
        <x:f>'02_Inputs'!G118</x:f>
        <x:v>0.86</x:v>
      </x:c>
      <x:c r="J118" s="29" t="n">
        <x:f>H118*I118</x:f>
        <x:v>1.6762712001059323</x:v>
      </x:c>
      <x:c r="K118" s="6" t="n">
        <x:f>'02_Inputs'!H118</x:f>
        <x:v>0.632</x:v>
      </x:c>
      <x:c r="L118" s="29" t="n">
        <x:f>J118*K118</x:f>
        <x:v>1.0594033984669493</x:v>
      </x:c>
      <x:c r="M118" s="29" t="n">
        <x:f>J118*(1-K118)</x:f>
        <x:v>0.6168678016389831</x:v>
      </x:c>
      <x:c r="N118" s="6" t="n">
        <x:f>'02_GPU_Mix_Input'!D118</x:f>
        <x:v>0.12050508103239696</x:v>
      </x:c>
      <x:c r="O118" s="6" t="n">
        <x:f>'02_GPU_Mix_Input'!E118</x:f>
        <x:v>0.21599377839331457</x:v>
      </x:c>
      <x:c r="P118" s="6" t="n">
        <x:f>'02_GPU_Mix_Input'!F118</x:f>
        <x:v>0</x:v>
      </x:c>
      <x:c r="Q118" s="6" t="n">
        <x:f>'02_GPU_Mix_Input'!G118</x:f>
        <x:v>0.6635011405742884</x:v>
      </x:c>
      <x:c r="R118" s="7" t="n">
        <x:f>INDEX('01_Benchmark_Input'!$K$2:$K$10,MATCH(B118,'01_Benchmark_Input'!$A$2:$A$10,0))</x:f>
        <x:v>936327.8</x:v>
      </x:c>
      <x:c r="S118" s="7" t="n">
        <x:f>INDEX('01_Benchmark_Input'!$P$2:$P$10,MATCH(B118,'01_Benchmark_Input'!$A$2:$A$10,0))</x:f>
        <x:v>133148.8</x:v>
      </x:c>
      <x:c r="T118" s="7" t="n">
        <x:f>INDEX('01_Benchmark_Input'!$U$2:$U$10,MATCH(B118,'01_Benchmark_Input'!$A$2:$A$10,0))</x:f>
        <x:v>176533.9</x:v>
      </x:c>
      <x:c r="U118" s="7" t="n">
        <x:f>INDEX('01_Benchmark_Input'!$Z$2:$Z$10,MATCH(B118,'01_Benchmark_Input'!$A$2:$A$10,0))</x:f>
        <x:v>133148.8</x:v>
      </x:c>
      <x:c r="V118" s="6" t="n">
        <x:f>INDEX('01_Benchmark_Input'!$D$2:$D$10,MATCH(B118,'01_Benchmark_Input'!$A$2:$A$10,0))</x:f>
        <x:v>0.3</x:v>
      </x:c>
      <x:c r="W118" s="6" t="n">
        <x:f>INDEX('01_Benchmark_Input'!$E$2:$E$10,MATCH(B118,'01_Benchmark_Input'!$A$2:$A$10,0))</x:f>
        <x:v>0.3</x:v>
      </x:c>
      <x:c r="X118" s="6" t="n">
        <x:f>INDEX('01_Benchmark_Input'!$F$2:$F$10,MATCH(B118,'01_Benchmark_Input'!$A$2:$A$10,0))</x:f>
        <x:v>0.4</x:v>
      </x:c>
      <x:c r="Y118" s="7" t="n">
        <x:f>N118*R118+O118*S118+P118*T118+Q118*U118</x:f>
        <x:v>229935.95047851955</x:v>
      </x:c>
      <x:c r="Z118" s="6" t="n">
        <x:f>'02_Inputs'!K118</x:f>
        <x:v>0.7</x:v>
      </x:c>
      <x:c r="AA118" s="7" t="n">
        <x:f>Y118*Z118</x:f>
        <x:v>160955.16533496368</x:v>
      </x:c>
      <x:c r="AB118" s="5" t="n">
        <x:f>L118*1000*AA118*86400</x:f>
        <x:v>14732621207136.307</x:v>
      </x:c>
      <x:c r="AC118" s="5" t="n">
        <x:f>AB118*365</x:f>
        <x:v>5377406740604752</x:v>
      </x:c>
    </x:row>
    <x:row r="119">
      <x:c r="A119" s="5" t="str">
        <x:f>'02_Inputs'!A119</x:f>
        <x:v>Bull</x:v>
      </x:c>
      <x:c r="B119" s="5" t="str">
        <x:f>'02_Inputs'!B119</x:f>
        <x:v>Anthropic</x:v>
      </x:c>
      <x:c r="C119" s="5" t="n">
        <x:f>'02_Inputs'!C119</x:f>
        <x:v>2028</x:v>
      </x:c>
      <x:c r="D119" s="29" t="n">
        <x:f>'02_Inputs'!D119</x:f>
        <x:v>5.25</x:v>
      </x:c>
      <x:c r="E119" s="6" t="n">
        <x:f>'02_Inputs'!E119</x:f>
        <x:v>0.69028571</x:v>
      </x:c>
      <x:c r="F119" s="29" t="n">
        <x:f>D119*E119</x:f>
        <x:v>3.6239999775000005</x:v>
      </x:c>
      <x:c r="G119" s="5" t="n">
        <x:f>'02_Inputs'!F119</x:f>
        <x:v>1.18</x:v>
      </x:c>
      <x:c r="H119" s="29" t="n">
        <x:f>F119/G119</x:f>
        <x:v>3.07118642161017</x:v>
      </x:c>
      <x:c r="I119" s="6" t="n">
        <x:f>'02_Inputs'!G119</x:f>
        <x:v>0.86</x:v>
      </x:c>
      <x:c r="J119" s="29" t="n">
        <x:f>H119*I119</x:f>
        <x:v>2.641220322584746</x:v>
      </x:c>
      <x:c r="K119" s="6" t="n">
        <x:f>'02_Inputs'!H119</x:f>
        <x:v>0.695</x:v>
      </x:c>
      <x:c r="L119" s="29" t="n">
        <x:f>J119*K119</x:f>
        <x:v>1.8356481241963984</x:v>
      </x:c>
      <x:c r="M119" s="29" t="n">
        <x:f>J119*(1-K119)</x:f>
        <x:v>0.8055721983883477</x:v>
      </x:c>
      <x:c r="N119" s="6" t="n">
        <x:f>'02_GPU_Mix_Input'!D119</x:f>
        <x:v>0.07884128343839185</x:v>
      </x:c>
      <x:c r="O119" s="6" t="n">
        <x:f>'02_GPU_Mix_Input'!E119</x:f>
        <x:v>0.12059903438910095</x:v>
      </x:c>
      <x:c r="P119" s="6" t="n">
        <x:f>'02_GPU_Mix_Input'!F119</x:f>
        <x:v>0</x:v>
      </x:c>
      <x:c r="Q119" s="6" t="n">
        <x:f>'02_GPU_Mix_Input'!G119</x:f>
        <x:v>0.8005596821725073</x:v>
      </x:c>
      <x:c r="R119" s="7" t="n">
        <x:f>INDEX('01_Benchmark_Input'!$K$2:$K$10,MATCH(B119,'01_Benchmark_Input'!$A$2:$A$10,0))</x:f>
        <x:v>936327.8</x:v>
      </x:c>
      <x:c r="S119" s="7" t="n">
        <x:f>INDEX('01_Benchmark_Input'!$P$2:$P$10,MATCH(B119,'01_Benchmark_Input'!$A$2:$A$10,0))</x:f>
        <x:v>133148.8</x:v>
      </x:c>
      <x:c r="T119" s="7" t="n">
        <x:f>INDEX('01_Benchmark_Input'!$U$2:$U$10,MATCH(B119,'01_Benchmark_Input'!$A$2:$A$10,0))</x:f>
        <x:v>176533.9</x:v>
      </x:c>
      <x:c r="U119" s="7" t="n">
        <x:f>INDEX('01_Benchmark_Input'!$Z$2:$Z$10,MATCH(B119,'01_Benchmark_Input'!$A$2:$A$10,0))</x:f>
        <x:v>133148.8</x:v>
      </x:c>
      <x:c r="V119" s="6" t="n">
        <x:f>INDEX('01_Benchmark_Input'!$D$2:$D$10,MATCH(B119,'01_Benchmark_Input'!$A$2:$A$10,0))</x:f>
        <x:v>0.3</x:v>
      </x:c>
      <x:c r="W119" s="6" t="n">
        <x:f>INDEX('01_Benchmark_Input'!$E$2:$E$10,MATCH(B119,'01_Benchmark_Input'!$A$2:$A$10,0))</x:f>
        <x:v>0.3</x:v>
      </x:c>
      <x:c r="X119" s="6" t="n">
        <x:f>INDEX('01_Benchmark_Input'!$F$2:$F$10,MATCH(B119,'01_Benchmark_Input'!$A$2:$A$10,0))</x:f>
        <x:v>0.4</x:v>
      </x:c>
      <x:c r="Y119" s="7" t="n">
        <x:f>N119*R119+O119*S119+P119*T119+Q119*U119</x:f>
        <x:v>196472.46319076413</x:v>
      </x:c>
      <x:c r="Z119" s="6" t="n">
        <x:f>'02_Inputs'!K119</x:f>
        <x:v>0.7</x:v>
      </x:c>
      <x:c r="AA119" s="7" t="n">
        <x:f>Y119*Z119</x:f>
        <x:v>137530.7242335349</x:v>
      </x:c>
      <x:c r="AB119" s="5" t="n">
        <x:f>L119*1000*AA119*86400</x:f>
        <x:v>21812372578828.26</x:v>
      </x:c>
      <x:c r="AC119" s="5" t="n">
        <x:f>AB119*365</x:f>
        <x:v>7961515991272316</x:v>
      </x:c>
    </x:row>
    <x:row r="120">
      <x:c r="A120" s="5" t="str">
        <x:f>'02_Inputs'!A120</x:f>
        <x:v>Bull</x:v>
      </x:c>
      <x:c r="B120" s="5" t="str">
        <x:f>'02_Inputs'!B120</x:f>
        <x:v>Anthropic</x:v>
      </x:c>
      <x:c r="C120" s="5" t="n">
        <x:f>'02_Inputs'!C120</x:f>
        <x:v>2029</x:v>
      </x:c>
      <x:c r="D120" s="29" t="n">
        <x:f>'02_Inputs'!D120</x:f>
        <x:v>6.125</x:v>
      </x:c>
      <x:c r="E120" s="6" t="n">
        <x:f>'02_Inputs'!E120</x:f>
        <x:v>0.81959184</x:v>
      </x:c>
      <x:c r="F120" s="29" t="n">
        <x:f>D120*E120</x:f>
        <x:v>5.0200000199999995</x:v>
      </x:c>
      <x:c r="G120" s="5" t="n">
        <x:f>'02_Inputs'!F120</x:f>
        <x:v>1.18</x:v>
      </x:c>
      <x:c r="H120" s="29" t="n">
        <x:f>F120/G120</x:f>
        <x:v>4.254237305084746</x:v>
      </x:c>
      <x:c r="I120" s="6" t="n">
        <x:f>'02_Inputs'!G120</x:f>
        <x:v>0.86</x:v>
      </x:c>
      <x:c r="J120" s="29" t="n">
        <x:f>H120*I120</x:f>
        <x:v>3.658644082372881</x:v>
      </x:c>
      <x:c r="K120" s="6" t="n">
        <x:f>'02_Inputs'!H120</x:f>
        <x:v>0.758</x:v>
      </x:c>
      <x:c r="L120" s="29" t="n">
        <x:f>J120*K120</x:f>
        <x:v>2.773252214438644</x:v>
      </x:c>
      <x:c r="M120" s="29" t="n">
        <x:f>J120*(1-K120)</x:f>
        <x:v>0.8853918679342372</x:v>
      </x:c>
      <x:c r="N120" s="6" t="n">
        <x:f>'02_GPU_Mix_Input'!D120</x:f>
        <x:v>0.07884128343839185</x:v>
      </x:c>
      <x:c r="O120" s="6" t="n">
        <x:f>'02_GPU_Mix_Input'!E120</x:f>
        <x:v>0.12059903438910094</x:v>
      </x:c>
      <x:c r="P120" s="6" t="n">
        <x:f>'02_GPU_Mix_Input'!F120</x:f>
        <x:v>0</x:v>
      </x:c>
      <x:c r="Q120" s="6" t="n">
        <x:f>'02_GPU_Mix_Input'!G120</x:f>
        <x:v>0.8005596821725071</x:v>
      </x:c>
      <x:c r="R120" s="7" t="n">
        <x:f>INDEX('01_Benchmark_Input'!$K$2:$K$10,MATCH(B120,'01_Benchmark_Input'!$A$2:$A$10,0))</x:f>
        <x:v>936327.8</x:v>
      </x:c>
      <x:c r="S120" s="7" t="n">
        <x:f>INDEX('01_Benchmark_Input'!$P$2:$P$10,MATCH(B120,'01_Benchmark_Input'!$A$2:$A$10,0))</x:f>
        <x:v>133148.8</x:v>
      </x:c>
      <x:c r="T120" s="7" t="n">
        <x:f>INDEX('01_Benchmark_Input'!$U$2:$U$10,MATCH(B120,'01_Benchmark_Input'!$A$2:$A$10,0))</x:f>
        <x:v>176533.9</x:v>
      </x:c>
      <x:c r="U120" s="7" t="n">
        <x:f>INDEX('01_Benchmark_Input'!$Z$2:$Z$10,MATCH(B120,'01_Benchmark_Input'!$A$2:$A$10,0))</x:f>
        <x:v>133148.8</x:v>
      </x:c>
      <x:c r="V120" s="6" t="n">
        <x:f>INDEX('01_Benchmark_Input'!$D$2:$D$10,MATCH(B120,'01_Benchmark_Input'!$A$2:$A$10,0))</x:f>
        <x:v>0.3</x:v>
      </x:c>
      <x:c r="W120" s="6" t="n">
        <x:f>INDEX('01_Benchmark_Input'!$E$2:$E$10,MATCH(B120,'01_Benchmark_Input'!$A$2:$A$10,0))</x:f>
        <x:v>0.3</x:v>
      </x:c>
      <x:c r="X120" s="6" t="n">
        <x:f>INDEX('01_Benchmark_Input'!$F$2:$F$10,MATCH(B120,'01_Benchmark_Input'!$A$2:$A$10,0))</x:f>
        <x:v>0.4</x:v>
      </x:c>
      <x:c r="Y120" s="7" t="n">
        <x:f>N120*R120+O120*S120+P120*T120+Q120*U120</x:f>
        <x:v>196472.4631907641</x:v>
      </x:c>
      <x:c r="Z120" s="6" t="n">
        <x:f>'02_Inputs'!K120</x:f>
        <x:v>0.7</x:v>
      </x:c>
      <x:c r="AA120" s="7" t="n">
        <x:f>Y120*Z120</x:f>
        <x:v>137530.72423353486</x:v>
      </x:c>
      <x:c r="AB120" s="5" t="n">
        <x:f>L120*1000*AA120*86400</x:f>
        <x:v>32953598110137.688</x:v>
      </x:c>
      <x:c r="AC120" s="5" t="n">
        <x:f>AB120*365</x:f>
        <x:v>12028063310200256</x:v>
      </x:c>
    </x:row>
    <x:row r="121">
      <x:c r="A121" s="5" t="str">
        <x:f>'02_Inputs'!A121</x:f>
        <x:v>Bull</x:v>
      </x:c>
      <x:c r="B121" s="5" t="str">
        <x:f>'02_Inputs'!B121</x:f>
        <x:v>Anthropic</x:v>
      </x:c>
      <x:c r="C121" s="5" t="n">
        <x:f>'02_Inputs'!C121</x:f>
        <x:v>2030</x:v>
      </x:c>
      <x:c r="D121" s="29" t="n">
        <x:f>'02_Inputs'!D121</x:f>
        <x:v>7</x:v>
      </x:c>
      <x:c r="E121" s="6" t="n">
        <x:f>'02_Inputs'!E121</x:f>
        <x:v>0.92714286</x:v>
      </x:c>
      <x:c r="F121" s="29" t="n">
        <x:f>D121*E121</x:f>
        <x:v>6.49000002</x:v>
      </x:c>
      <x:c r="G121" s="5" t="n">
        <x:f>'02_Inputs'!F121</x:f>
        <x:v>1.18</x:v>
      </x:c>
      <x:c r="H121" s="29" t="n">
        <x:f>F121/G121</x:f>
        <x:v>5.500000016949153</x:v>
      </x:c>
      <x:c r="I121" s="6" t="n">
        <x:f>'02_Inputs'!G121</x:f>
        <x:v>0.86</x:v>
      </x:c>
      <x:c r="J121" s="29" t="n">
        <x:f>H121*I121</x:f>
        <x:v>4.730000014576271</x:v>
      </x:c>
      <x:c r="K121" s="6" t="n">
        <x:f>'02_Inputs'!H121</x:f>
        <x:v>0.82</x:v>
      </x:c>
      <x:c r="L121" s="29" t="n">
        <x:f>J121*K121</x:f>
        <x:v>3.878600011952542</x:v>
      </x:c>
      <x:c r="M121" s="29" t="n">
        <x:f>J121*(1-K121)</x:f>
        <x:v>0.8514000026237291</x:v>
      </x:c>
      <x:c r="N121" s="6" t="n">
        <x:f>'02_GPU_Mix_Input'!D121</x:f>
        <x:v>0.07884128343839183</x:v>
      </x:c>
      <x:c r="O121" s="6" t="n">
        <x:f>'02_GPU_Mix_Input'!E121</x:f>
        <x:v>0.12059903438910093</x:v>
      </x:c>
      <x:c r="P121" s="6" t="n">
        <x:f>'02_GPU_Mix_Input'!F121</x:f>
        <x:v>0</x:v>
      </x:c>
      <x:c r="Q121" s="6" t="n">
        <x:f>'02_GPU_Mix_Input'!G121</x:f>
        <x:v>0.8005596821725071</x:v>
      </x:c>
      <x:c r="R121" s="7" t="n">
        <x:f>INDEX('01_Benchmark_Input'!$K$2:$K$10,MATCH(B121,'01_Benchmark_Input'!$A$2:$A$10,0))</x:f>
        <x:v>936327.8</x:v>
      </x:c>
      <x:c r="S121" s="7" t="n">
        <x:f>INDEX('01_Benchmark_Input'!$P$2:$P$10,MATCH(B121,'01_Benchmark_Input'!$A$2:$A$10,0))</x:f>
        <x:v>133148.8</x:v>
      </x:c>
      <x:c r="T121" s="7" t="n">
        <x:f>INDEX('01_Benchmark_Input'!$U$2:$U$10,MATCH(B121,'01_Benchmark_Input'!$A$2:$A$10,0))</x:f>
        <x:v>176533.9</x:v>
      </x:c>
      <x:c r="U121" s="7" t="n">
        <x:f>INDEX('01_Benchmark_Input'!$Z$2:$Z$10,MATCH(B121,'01_Benchmark_Input'!$A$2:$A$10,0))</x:f>
        <x:v>133148.8</x:v>
      </x:c>
      <x:c r="V121" s="6" t="n">
        <x:f>INDEX('01_Benchmark_Input'!$D$2:$D$10,MATCH(B121,'01_Benchmark_Input'!$A$2:$A$10,0))</x:f>
        <x:v>0.3</x:v>
      </x:c>
      <x:c r="W121" s="6" t="n">
        <x:f>INDEX('01_Benchmark_Input'!$E$2:$E$10,MATCH(B121,'01_Benchmark_Input'!$A$2:$A$10,0))</x:f>
        <x:v>0.3</x:v>
      </x:c>
      <x:c r="X121" s="6" t="n">
        <x:f>INDEX('01_Benchmark_Input'!$F$2:$F$10,MATCH(B121,'01_Benchmark_Input'!$A$2:$A$10,0))</x:f>
        <x:v>0.4</x:v>
      </x:c>
      <x:c r="Y121" s="7" t="n">
        <x:f>N121*R121+O121*S121+P121*T121+Q121*U121</x:f>
        <x:v>196472.46319076407</x:v>
      </x:c>
      <x:c r="Z121" s="6" t="n">
        <x:f>'02_Inputs'!K121</x:f>
        <x:v>0.7</x:v>
      </x:c>
      <x:c r="AA121" s="7" t="n">
        <x:f>Y121*Z121</x:f>
        <x:v>137530.72423353486</x:v>
      </x:c>
      <x:c r="AB121" s="5" t="n">
        <x:f>L121*1000*AA121*86400</x:f>
        <x:v>46088064171881</x:v>
      </x:c>
      <x:c r="AC121" s="5" t="n">
        <x:f>AB121*365</x:f>
        <x:v>16822143422736564</x:v>
      </x:c>
    </x:row>
    <x:row r="122">
      <x:c r="A122" s="5" t="str">
        <x:f>'02_Inputs'!A122</x:f>
        <x:v>Bull</x:v>
      </x:c>
      <x:c r="B122" s="5" t="str">
        <x:f>'02_Inputs'!B122</x:f>
        <x:v>DeepSeek</x:v>
      </x:c>
      <x:c r="C122" s="5" t="n">
        <x:f>'02_Inputs'!C122</x:f>
        <x:v>2026</x:v>
      </x:c>
      <x:c r="D122" s="29" t="n">
        <x:f>'02_Inputs'!D122</x:f>
        <x:v>0.5</x:v>
      </x:c>
      <x:c r="E122" s="6" t="n">
        <x:f>'02_Inputs'!E122</x:f>
        <x:v>0.316</x:v>
      </x:c>
      <x:c r="F122" s="29" t="n">
        <x:f>D122*E122</x:f>
        <x:v>0.158</x:v>
      </x:c>
      <x:c r="G122" s="5" t="n">
        <x:f>'02_Inputs'!F122</x:f>
        <x:v>1.24</x:v>
      </x:c>
      <x:c r="H122" s="29" t="n">
        <x:f>F122/G122</x:f>
        <x:v>0.12741935483870967</x:v>
      </x:c>
      <x:c r="I122" s="6" t="n">
        <x:f>'02_Inputs'!G122</x:f>
        <x:v>0.82</x:v>
      </x:c>
      <x:c r="J122" s="29" t="n">
        <x:f>H122*I122</x:f>
        <x:v>0.10448387096774192</x:v>
      </x:c>
      <x:c r="K122" s="6" t="n">
        <x:f>'02_Inputs'!H122</x:f>
        <x:v>0.67</x:v>
      </x:c>
      <x:c r="L122" s="29" t="n">
        <x:f>J122*K122</x:f>
        <x:v>0.07000419354838709</x:v>
      </x:c>
      <x:c r="M122" s="29" t="n">
        <x:f>J122*(1-K122)</x:f>
        <x:v>0.03447967741935483</x:v>
      </x:c>
      <x:c r="N122" s="6" t="n">
        <x:f>'02_GPU_Mix_Input'!D122</x:f>
        <x:v>0.55</x:v>
      </x:c>
      <x:c r="O122" s="6" t="n">
        <x:f>'02_GPU_Mix_Input'!E122</x:f>
        <x:v>0.4</x:v>
      </x:c>
      <x:c r="P122" s="6" t="n">
        <x:f>'02_GPU_Mix_Input'!F122</x:f>
        <x:v>0.05</x:v>
      </x:c>
      <x:c r="Q122" s="6" t="n">
        <x:f>'02_GPU_Mix_Input'!G122</x:f>
        <x:v>0</x:v>
      </x:c>
      <x:c r="R122" s="7" t="n">
        <x:f>INDEX('01_Benchmark_Input'!$K$2:$K$10,MATCH(B122,'01_Benchmark_Input'!$A$2:$A$10,0))</x:f>
        <x:v>96996.95</x:v>
      </x:c>
      <x:c r="S122" s="7" t="n">
        <x:f>INDEX('01_Benchmark_Input'!$P$2:$P$10,MATCH(B122,'01_Benchmark_Input'!$A$2:$A$10,0))</x:f>
        <x:v>193842.05</x:v>
      </x:c>
      <x:c r="T122" s="7" t="n">
        <x:f>INDEX('01_Benchmark_Input'!$U$2:$U$10,MATCH(B122,'01_Benchmark_Input'!$A$2:$A$10,0))</x:f>
        <x:v>193842.05</x:v>
      </x:c>
      <x:c r="U122" s="7" t="n">
        <x:f>INDEX('01_Benchmark_Input'!$Z$2:$Z$10,MATCH(B122,'01_Benchmark_Input'!$A$2:$A$10,0))</x:f>
        <x:v>193842.05</x:v>
      </x:c>
      <x:c r="V122" s="6" t="n">
        <x:f>INDEX('01_Benchmark_Input'!$D$2:$D$10,MATCH(B122,'01_Benchmark_Input'!$A$2:$A$10,0))</x:f>
        <x:v>0.35</x:v>
      </x:c>
      <x:c r="W122" s="6" t="n">
        <x:f>INDEX('01_Benchmark_Input'!$E$2:$E$10,MATCH(B122,'01_Benchmark_Input'!$A$2:$A$10,0))</x:f>
        <x:v>0.4</x:v>
      </x:c>
      <x:c r="X122" s="6" t="n">
        <x:f>INDEX('01_Benchmark_Input'!$F$2:$F$10,MATCH(B122,'01_Benchmark_Input'!$A$2:$A$10,0))</x:f>
        <x:v>0.25</x:v>
      </x:c>
      <x:c r="Y122" s="7" t="n">
        <x:f>N122*R122+O122*S122+P122*T122+Q122*U122</x:f>
        <x:v>140577.245</x:v>
      </x:c>
      <x:c r="Z122" s="6" t="n">
        <x:f>'02_Inputs'!K122</x:f>
        <x:v>1</x:v>
      </x:c>
      <x:c r="AA122" s="7" t="n">
        <x:f>Y122*Z122</x:f>
        <x:v>140577.245</x:v>
      </x:c>
      <x:c r="AB122" s="5" t="n">
        <x:f>L122*1000*AA122*86400</x:f>
        <x:v>850262112070.1882</x:v>
      </x:c>
      <x:c r="AC122" s="5" t="n">
        <x:f>AB122*365</x:f>
        <x:v>310345670905618.7</x:v>
      </x:c>
    </x:row>
    <x:row r="123">
      <x:c r="A123" s="5" t="str">
        <x:f>'02_Inputs'!A123</x:f>
        <x:v>Bull</x:v>
      </x:c>
      <x:c r="B123" s="5" t="str">
        <x:f>'02_Inputs'!B123</x:f>
        <x:v>DeepSeek</x:v>
      </x:c>
      <x:c r="C123" s="5" t="n">
        <x:f>'02_Inputs'!C123</x:f>
        <x:v>2027</x:v>
      </x:c>
      <x:c r="D123" s="29" t="n">
        <x:f>'02_Inputs'!D123</x:f>
        <x:v>0.825</x:v>
      </x:c>
      <x:c r="E123" s="6" t="n">
        <x:f>'02_Inputs'!E123</x:f>
        <x:v>0.54181818</x:v>
      </x:c>
      <x:c r="F123" s="29" t="n">
        <x:f>D123*E123</x:f>
        <x:v>0.4469999985</x:v>
      </x:c>
      <x:c r="G123" s="5" t="n">
        <x:f>'02_Inputs'!F123</x:f>
        <x:v>1.24</x:v>
      </x:c>
      <x:c r="H123" s="29" t="n">
        <x:f>F123/G123</x:f>
        <x:v>0.3604838697580645</x:v>
      </x:c>
      <x:c r="I123" s="6" t="n">
        <x:f>'02_Inputs'!G123</x:f>
        <x:v>0.82</x:v>
      </x:c>
      <x:c r="J123" s="29" t="n">
        <x:f>H123*I123</x:f>
        <x:v>0.2955967732016129</x:v>
      </x:c>
      <x:c r="K123" s="6" t="n">
        <x:f>'02_Inputs'!H123</x:f>
        <x:v>0.727</x:v>
      </x:c>
      <x:c r="L123" s="29" t="n">
        <x:f>J123*K123</x:f>
        <x:v>0.21489885411757256</x:v>
      </x:c>
      <x:c r="M123" s="29" t="n">
        <x:f>J123*(1-K123)</x:f>
        <x:v>0.08069791908404032</x:v>
      </x:c>
      <x:c r="N123" s="6" t="n">
        <x:f>'02_GPU_Mix_Input'!D123</x:f>
        <x:v>0.438</x:v>
      </x:c>
      <x:c r="O123" s="6" t="n">
        <x:f>'02_GPU_Mix_Input'!E123</x:f>
        <x:v>0.388</x:v>
      </x:c>
      <x:c r="P123" s="6" t="n">
        <x:f>'02_GPU_Mix_Input'!F123</x:f>
        <x:v>0.17399999999999996</x:v>
      </x:c>
      <x:c r="Q123" s="6" t="n">
        <x:f>'02_GPU_Mix_Input'!G123</x:f>
        <x:v>0</x:v>
      </x:c>
      <x:c r="R123" s="7" t="n">
        <x:f>INDEX('01_Benchmark_Input'!$K$2:$K$10,MATCH(B123,'01_Benchmark_Input'!$A$2:$A$10,0))</x:f>
        <x:v>96996.95</x:v>
      </x:c>
      <x:c r="S123" s="7" t="n">
        <x:f>INDEX('01_Benchmark_Input'!$P$2:$P$10,MATCH(B123,'01_Benchmark_Input'!$A$2:$A$10,0))</x:f>
        <x:v>193842.05</x:v>
      </x:c>
      <x:c r="T123" s="7" t="n">
        <x:f>INDEX('01_Benchmark_Input'!$U$2:$U$10,MATCH(B123,'01_Benchmark_Input'!$A$2:$A$10,0))</x:f>
        <x:v>193842.05</x:v>
      </x:c>
      <x:c r="U123" s="7" t="n">
        <x:f>INDEX('01_Benchmark_Input'!$Z$2:$Z$10,MATCH(B123,'01_Benchmark_Input'!$A$2:$A$10,0))</x:f>
        <x:v>193842.05</x:v>
      </x:c>
      <x:c r="V123" s="6" t="n">
        <x:f>INDEX('01_Benchmark_Input'!$D$2:$D$10,MATCH(B123,'01_Benchmark_Input'!$A$2:$A$10,0))</x:f>
        <x:v>0.35</x:v>
      </x:c>
      <x:c r="W123" s="6" t="n">
        <x:f>INDEX('01_Benchmark_Input'!$E$2:$E$10,MATCH(B123,'01_Benchmark_Input'!$A$2:$A$10,0))</x:f>
        <x:v>0.4</x:v>
      </x:c>
      <x:c r="X123" s="6" t="n">
        <x:f>INDEX('01_Benchmark_Input'!$F$2:$F$10,MATCH(B123,'01_Benchmark_Input'!$A$2:$A$10,0))</x:f>
        <x:v>0.25</x:v>
      </x:c>
      <x:c r="Y123" s="7" t="n">
        <x:f>N123*R123+O123*S123+P123*T123+Q123*U123</x:f>
        <x:v>151423.89620000002</x:v>
      </x:c>
      <x:c r="Z123" s="6" t="n">
        <x:f>'02_Inputs'!K123</x:f>
        <x:v>1</x:v>
      </x:c>
      <x:c r="AA123" s="7" t="n">
        <x:f>Y123*Z123</x:f>
        <x:v>151423.89620000002</x:v>
      </x:c>
      <x:c r="AB123" s="5" t="n">
        <x:f>L123*1000*AA123*86400</x:f>
        <x:v>2811527001740.0093</x:v>
      </x:c>
      <x:c r="AC123" s="5" t="n">
        <x:f>AB123*365</x:f>
        <x:v>1026207355635103.4</x:v>
      </x:c>
    </x:row>
    <x:row r="124">
      <x:c r="A124" s="5" t="str">
        <x:f>'02_Inputs'!A124</x:f>
        <x:v>Bull</x:v>
      </x:c>
      <x:c r="B124" s="5" t="str">
        <x:f>'02_Inputs'!B124</x:f>
        <x:v>DeepSeek</x:v>
      </x:c>
      <x:c r="C124" s="5" t="n">
        <x:f>'02_Inputs'!C124</x:f>
        <x:v>2028</x:v>
      </x:c>
      <x:c r="D124" s="29" t="n">
        <x:f>'02_Inputs'!D124</x:f>
        <x:v>1.15</x:v>
      </x:c>
      <x:c r="E124" s="6" t="n">
        <x:f>'02_Inputs'!E124</x:f>
        <x:v>0.65478261</x:v>
      </x:c>
      <x:c r="F124" s="29" t="n">
        <x:f>D124*E124</x:f>
        <x:v>0.7530000015</x:v>
      </x:c>
      <x:c r="G124" s="5" t="n">
        <x:f>'02_Inputs'!F124</x:f>
        <x:v>1.24</x:v>
      </x:c>
      <x:c r="H124" s="29" t="n">
        <x:f>F124/G124</x:f>
        <x:v>0.6072580657258064</x:v>
      </x:c>
      <x:c r="I124" s="6" t="n">
        <x:f>'02_Inputs'!G124</x:f>
        <x:v>0.82</x:v>
      </x:c>
      <x:c r="J124" s="29" t="n">
        <x:f>H124*I124</x:f>
        <x:v>0.49795161389516124</x:v>
      </x:c>
      <x:c r="K124" s="6" t="n">
        <x:f>'02_Inputs'!H124</x:f>
        <x:v>0.785</x:v>
      </x:c>
      <x:c r="L124" s="29" t="n">
        <x:f>J124*K124</x:f>
        <x:v>0.3908920169077016</x:v>
      </x:c>
      <x:c r="M124" s="29" t="n">
        <x:f>J124*(1-K124)</x:f>
        <x:v>0.10705959698745965</x:v>
      </x:c>
      <x:c r="N124" s="6" t="n">
        <x:f>'02_GPU_Mix_Input'!D124</x:f>
        <x:v>0.325</x:v>
      </x:c>
      <x:c r="O124" s="6" t="n">
        <x:f>'02_GPU_Mix_Input'!E124</x:f>
        <x:v>0.375</x:v>
      </x:c>
      <x:c r="P124" s="6" t="n">
        <x:f>'02_GPU_Mix_Input'!F124</x:f>
        <x:v>0.3</x:v>
      </x:c>
      <x:c r="Q124" s="6" t="n">
        <x:f>'02_GPU_Mix_Input'!G124</x:f>
        <x:v>0</x:v>
      </x:c>
      <x:c r="R124" s="7" t="n">
        <x:f>INDEX('01_Benchmark_Input'!$K$2:$K$10,MATCH(B124,'01_Benchmark_Input'!$A$2:$A$10,0))</x:f>
        <x:v>96996.95</x:v>
      </x:c>
      <x:c r="S124" s="7" t="n">
        <x:f>INDEX('01_Benchmark_Input'!$P$2:$P$10,MATCH(B124,'01_Benchmark_Input'!$A$2:$A$10,0))</x:f>
        <x:v>193842.05</x:v>
      </x:c>
      <x:c r="T124" s="7" t="n">
        <x:f>INDEX('01_Benchmark_Input'!$U$2:$U$10,MATCH(B124,'01_Benchmark_Input'!$A$2:$A$10,0))</x:f>
        <x:v>193842.05</x:v>
      </x:c>
      <x:c r="U124" s="7" t="n">
        <x:f>INDEX('01_Benchmark_Input'!$Z$2:$Z$10,MATCH(B124,'01_Benchmark_Input'!$A$2:$A$10,0))</x:f>
        <x:v>193842.05</x:v>
      </x:c>
      <x:c r="V124" s="6" t="n">
        <x:f>INDEX('01_Benchmark_Input'!$D$2:$D$10,MATCH(B124,'01_Benchmark_Input'!$A$2:$A$10,0))</x:f>
        <x:v>0.35</x:v>
      </x:c>
      <x:c r="W124" s="6" t="n">
        <x:f>INDEX('01_Benchmark_Input'!$E$2:$E$10,MATCH(B124,'01_Benchmark_Input'!$A$2:$A$10,0))</x:f>
        <x:v>0.4</x:v>
      </x:c>
      <x:c r="X124" s="6" t="n">
        <x:f>INDEX('01_Benchmark_Input'!$F$2:$F$10,MATCH(B124,'01_Benchmark_Input'!$A$2:$A$10,0))</x:f>
        <x:v>0.25</x:v>
      </x:c>
      <x:c r="Y124" s="7" t="n">
        <x:f>N124*R124+O124*S124+P124*T124+Q124*U124</x:f>
        <x:v>162367.3925</x:v>
      </x:c>
      <x:c r="Z124" s="6" t="n">
        <x:f>'02_Inputs'!K124</x:f>
        <x:v>1</x:v>
      </x:c>
      <x:c r="AA124" s="7" t="n">
        <x:f>Y124*Z124</x:f>
        <x:v>162367.3925</x:v>
      </x:c>
      <x:c r="AB124" s="5" t="n">
        <x:f>L124*1000*AA124*86400</x:f>
        <x:v>5483645354969.518</x:v>
      </x:c>
      <x:c r="AC124" s="5" t="n">
        <x:f>AB124*365</x:f>
        <x:v>2001530554563874</x:v>
      </x:c>
    </x:row>
    <x:row r="125">
      <x:c r="A125" s="5" t="str">
        <x:f>'02_Inputs'!A125</x:f>
        <x:v>Bull</x:v>
      </x:c>
      <x:c r="B125" s="5" t="str">
        <x:f>'02_Inputs'!B125</x:f>
        <x:v>DeepSeek</x:v>
      </x:c>
      <x:c r="C125" s="5" t="n">
        <x:f>'02_Inputs'!C125</x:f>
        <x:v>2029</x:v>
      </x:c>
      <x:c r="D125" s="29" t="n">
        <x:f>'02_Inputs'!D125</x:f>
        <x:v>1.475</x:v>
      </x:c>
      <x:c r="E125" s="6" t="n">
        <x:f>'02_Inputs'!E125</x:f>
        <x:v>0.72949153</x:v>
      </x:c>
      <x:c r="F125" s="29" t="n">
        <x:f>D125*E125</x:f>
        <x:v>1.07600000675</x:v>
      </x:c>
      <x:c r="G125" s="5" t="n">
        <x:f>'02_Inputs'!F125</x:f>
        <x:v>1.24</x:v>
      </x:c>
      <x:c r="H125" s="29" t="n">
        <x:f>F125/G125</x:f>
        <x:v>0.8677419409274193</x:v>
      </x:c>
      <x:c r="I125" s="6" t="n">
        <x:f>'02_Inputs'!G125</x:f>
        <x:v>0.82</x:v>
      </x:c>
      <x:c r="J125" s="29" t="n">
        <x:f>H125*I125</x:f>
        <x:v>0.7115483915604838</x:v>
      </x:c>
      <x:c r="K125" s="6" t="n">
        <x:f>'02_Inputs'!H125</x:f>
        <x:v>0.843</x:v>
      </x:c>
      <x:c r="L125" s="29" t="n">
        <x:f>J125*K125</x:f>
        <x:v>0.5998352940854877</x:v>
      </x:c>
      <x:c r="M125" s="29" t="n">
        <x:f>J125*(1-K125)</x:f>
        <x:v>0.11171309747499597</x:v>
      </x:c>
      <x:c r="N125" s="6" t="n">
        <x:f>'02_GPU_Mix_Input'!D125</x:f>
        <x:v>0.213</x:v>
      </x:c>
      <x:c r="O125" s="6" t="n">
        <x:f>'02_GPU_Mix_Input'!E125</x:f>
        <x:v>0.362</x:v>
      </x:c>
      <x:c r="P125" s="6" t="n">
        <x:f>'02_GPU_Mix_Input'!F125</x:f>
        <x:v>0.425</x:v>
      </x:c>
      <x:c r="Q125" s="6" t="n">
        <x:f>'02_GPU_Mix_Input'!G125</x:f>
        <x:v>0</x:v>
      </x:c>
      <x:c r="R125" s="7" t="n">
        <x:f>INDEX('01_Benchmark_Input'!$K$2:$K$10,MATCH(B125,'01_Benchmark_Input'!$A$2:$A$10,0))</x:f>
        <x:v>96996.95</x:v>
      </x:c>
      <x:c r="S125" s="7" t="n">
        <x:f>INDEX('01_Benchmark_Input'!$P$2:$P$10,MATCH(B125,'01_Benchmark_Input'!$A$2:$A$10,0))</x:f>
        <x:v>193842.05</x:v>
      </x:c>
      <x:c r="T125" s="7" t="n">
        <x:f>INDEX('01_Benchmark_Input'!$U$2:$U$10,MATCH(B125,'01_Benchmark_Input'!$A$2:$A$10,0))</x:f>
        <x:v>193842.05</x:v>
      </x:c>
      <x:c r="U125" s="7" t="n">
        <x:f>INDEX('01_Benchmark_Input'!$Z$2:$Z$10,MATCH(B125,'01_Benchmark_Input'!$A$2:$A$10,0))</x:f>
        <x:v>193842.05</x:v>
      </x:c>
      <x:c r="V125" s="6" t="n">
        <x:f>INDEX('01_Benchmark_Input'!$D$2:$D$10,MATCH(B125,'01_Benchmark_Input'!$A$2:$A$10,0))</x:f>
        <x:v>0.35</x:v>
      </x:c>
      <x:c r="W125" s="6" t="n">
        <x:f>INDEX('01_Benchmark_Input'!$E$2:$E$10,MATCH(B125,'01_Benchmark_Input'!$A$2:$A$10,0))</x:f>
        <x:v>0.4</x:v>
      </x:c>
      <x:c r="X125" s="6" t="n">
        <x:f>INDEX('01_Benchmark_Input'!$F$2:$F$10,MATCH(B125,'01_Benchmark_Input'!$A$2:$A$10,0))</x:f>
        <x:v>0.25</x:v>
      </x:c>
      <x:c r="Y125" s="7" t="n">
        <x:f>N125*R125+O125*S125+P125*T125+Q125*U125</x:f>
        <x:v>173214.04369999998</x:v>
      </x:c>
      <x:c r="Z125" s="6" t="n">
        <x:f>'02_Inputs'!K125</x:f>
        <x:v>1</x:v>
      </x:c>
      <x:c r="AA125" s="7" t="n">
        <x:f>Y125*Z125</x:f>
        <x:v>173214.04369999998</x:v>
      </x:c>
      <x:c r="AB125" s="5" t="n">
        <x:f>L125*1000*AA125*86400</x:f>
        <x:v>8976951087194.246</x:v>
      </x:c>
      <x:c r="AC125" s="5" t="n">
        <x:f>AB125*365</x:f>
        <x:v>3276587146825900</x:v>
      </x:c>
    </x:row>
    <x:row r="126">
      <x:c r="A126" s="5" t="str">
        <x:f>'02_Inputs'!A126</x:f>
        <x:v>Bull</x:v>
      </x:c>
      <x:c r="B126" s="5" t="str">
        <x:f>'02_Inputs'!B126</x:f>
        <x:v>DeepSeek</x:v>
      </x:c>
      <x:c r="C126" s="5" t="n">
        <x:f>'02_Inputs'!C126</x:f>
        <x:v>2030</x:v>
      </x:c>
      <x:c r="D126" s="29" t="n">
        <x:f>'02_Inputs'!D126</x:f>
        <x:v>1.8</x:v>
      </x:c>
      <x:c r="E126" s="6" t="n">
        <x:f>'02_Inputs'!E126</x:f>
        <x:v>0.78666667</x:v>
      </x:c>
      <x:c r="F126" s="29" t="n">
        <x:f>D126*E126</x:f>
        <x:v>1.416000006</x:v>
      </x:c>
      <x:c r="G126" s="5" t="n">
        <x:f>'02_Inputs'!F126</x:f>
        <x:v>1.24</x:v>
      </x:c>
      <x:c r="H126" s="29" t="n">
        <x:f>F126/G126</x:f>
        <x:v>1.1419354887096773</x:v>
      </x:c>
      <x:c r="I126" s="6" t="n">
        <x:f>'02_Inputs'!G126</x:f>
        <x:v>0.82</x:v>
      </x:c>
      <x:c r="J126" s="29" t="n">
        <x:f>H126*I126</x:f>
        <x:v>0.9363871007419353</x:v>
      </x:c>
      <x:c r="K126" s="6" t="n">
        <x:f>'02_Inputs'!H126</x:f>
        <x:v>0.9</x:v>
      </x:c>
      <x:c r="L126" s="29" t="n">
        <x:f>J126*K126</x:f>
        <x:v>0.8427483906677418</x:v>
      </x:c>
      <x:c r="M126" s="29" t="n">
        <x:f>J126*(1-K126)</x:f>
        <x:v>0.09363871007419351</x:v>
      </x:c>
      <x:c r="N126" s="6" t="n">
        <x:f>'02_GPU_Mix_Input'!D126</x:f>
        <x:v>0.10000000000000002</x:v>
      </x:c>
      <x:c r="O126" s="6" t="n">
        <x:f>'02_GPU_Mix_Input'!E126</x:f>
        <x:v>0.35000000000000003</x:v>
      </x:c>
      <x:c r="P126" s="6" t="n">
        <x:f>'02_GPU_Mix_Input'!F126</x:f>
        <x:v>0.5500000000000002</x:v>
      </x:c>
      <x:c r="Q126" s="6" t="n">
        <x:f>'02_GPU_Mix_Input'!G126</x:f>
        <x:v>0</x:v>
      </x:c>
      <x:c r="R126" s="7" t="n">
        <x:f>INDEX('01_Benchmark_Input'!$K$2:$K$10,MATCH(B126,'01_Benchmark_Input'!$A$2:$A$10,0))</x:f>
        <x:v>96996.95</x:v>
      </x:c>
      <x:c r="S126" s="7" t="n">
        <x:f>INDEX('01_Benchmark_Input'!$P$2:$P$10,MATCH(B126,'01_Benchmark_Input'!$A$2:$A$10,0))</x:f>
        <x:v>193842.05</x:v>
      </x:c>
      <x:c r="T126" s="7" t="n">
        <x:f>INDEX('01_Benchmark_Input'!$U$2:$U$10,MATCH(B126,'01_Benchmark_Input'!$A$2:$A$10,0))</x:f>
        <x:v>193842.05</x:v>
      </x:c>
      <x:c r="U126" s="7" t="n">
        <x:f>INDEX('01_Benchmark_Input'!$Z$2:$Z$10,MATCH(B126,'01_Benchmark_Input'!$A$2:$A$10,0))</x:f>
        <x:v>193842.05</x:v>
      </x:c>
      <x:c r="V126" s="6" t="n">
        <x:f>INDEX('01_Benchmark_Input'!$D$2:$D$10,MATCH(B126,'01_Benchmark_Input'!$A$2:$A$10,0))</x:f>
        <x:v>0.35</x:v>
      </x:c>
      <x:c r="W126" s="6" t="n">
        <x:f>INDEX('01_Benchmark_Input'!$E$2:$E$10,MATCH(B126,'01_Benchmark_Input'!$A$2:$A$10,0))</x:f>
        <x:v>0.4</x:v>
      </x:c>
      <x:c r="X126" s="6" t="n">
        <x:f>INDEX('01_Benchmark_Input'!$F$2:$F$10,MATCH(B126,'01_Benchmark_Input'!$A$2:$A$10,0))</x:f>
        <x:v>0.25</x:v>
      </x:c>
      <x:c r="Y126" s="7" t="n">
        <x:f>N126*R126+O126*S126+P126*T126+Q126*U126</x:f>
        <x:v>184157.54000000004</x:v>
      </x:c>
      <x:c r="Z126" s="6" t="n">
        <x:f>'02_Inputs'!K126</x:f>
        <x:v>1</x:v>
      </x:c>
      <x:c r="AA126" s="7" t="n">
        <x:f>Y126*Z126</x:f>
        <x:v>184157.54000000004</x:v>
      </x:c>
      <x:c r="AB126" s="5" t="n">
        <x:f>L126*1000*AA126*86400</x:f>
        <x:v>13409147848118.139</x:v>
      </x:c>
      <x:c r="AC126" s="5" t="n">
        <x:f>AB126*365</x:f>
        <x:v>4894338964563121</x:v>
      </x:c>
    </x:row>
    <x:row r="127">
      <x:c r="A127" s="5" t="str">
        <x:f>'02_Inputs'!A127</x:f>
        <x:v>Bull</x:v>
      </x:c>
      <x:c r="B127" s="5" t="str">
        <x:f>'02_Inputs'!B127</x:f>
        <x:v>Alibaba</x:v>
      </x:c>
      <x:c r="C127" s="5" t="n">
        <x:f>'02_Inputs'!C127</x:f>
        <x:v>2026</x:v>
      </x:c>
      <x:c r="D127" s="29" t="n">
        <x:f>'02_Inputs'!D127</x:f>
        <x:v>1.8</x:v>
      </x:c>
      <x:c r="E127" s="6" t="n">
        <x:f>'02_Inputs'!E127</x:f>
        <x:v>0.37944444</x:v>
      </x:c>
      <x:c r="F127" s="29" t="n">
        <x:f>D127*E127</x:f>
        <x:v>0.6829999920000001</x:v>
      </x:c>
      <x:c r="G127" s="5" t="n">
        <x:f>'02_Inputs'!F127</x:f>
        <x:v>1.23</x:v>
      </x:c>
      <x:c r="H127" s="29" t="n">
        <x:f>F127/G127</x:f>
        <x:v>0.5552845463414635</x:v>
      </x:c>
      <x:c r="I127" s="6" t="n">
        <x:f>'02_Inputs'!G127</x:f>
        <x:v>0.84</x:v>
      </x:c>
      <x:c r="J127" s="29" t="n">
        <x:f>H127*I127</x:f>
        <x:v>0.4664390189268293</x:v>
      </x:c>
      <x:c r="K127" s="6" t="n">
        <x:f>'02_Inputs'!H127</x:f>
        <x:v>0.65</x:v>
      </x:c>
      <x:c r="L127" s="29" t="n">
        <x:f>J127*K127</x:f>
        <x:v>0.3031853623024391</x:v>
      </x:c>
      <x:c r="M127" s="29" t="n">
        <x:f>J127*(1-K127)</x:f>
        <x:v>0.16325365662439026</x:v>
      </x:c>
      <x:c r="N127" s="6" t="n">
        <x:f>'02_GPU_Mix_Input'!D127</x:f>
        <x:v>1</x:v>
      </x:c>
      <x:c r="O127" s="6" t="n">
        <x:f>'02_GPU_Mix_Input'!E127</x:f>
        <x:v>0</x:v>
      </x:c>
      <x:c r="P127" s="6" t="n">
        <x:f>'02_GPU_Mix_Input'!F127</x:f>
        <x:v>0</x:v>
      </x:c>
      <x:c r="Q127" s="6" t="n">
        <x:f>'02_GPU_Mix_Input'!G127</x:f>
        <x:v>0</x:v>
      </x:c>
      <x:c r="R127" s="7" t="n">
        <x:f>INDEX('01_Benchmark_Input'!$K$2:$K$10,MATCH(B127,'01_Benchmark_Input'!$A$2:$A$10,0))</x:f>
        <x:v>166591.1</x:v>
      </x:c>
      <x:c r="S127" s="7" t="n">
        <x:f>INDEX('01_Benchmark_Input'!$P$2:$P$10,MATCH(B127,'01_Benchmark_Input'!$A$2:$A$10,0))</x:f>
        <x:v>686441.35</x:v>
      </x:c>
      <x:c r="T127" s="7" t="n">
        <x:f>INDEX('01_Benchmark_Input'!$U$2:$U$10,MATCH(B127,'01_Benchmark_Input'!$A$2:$A$10,0))</x:f>
        <x:v>686441.35</x:v>
      </x:c>
      <x:c r="U127" s="7" t="n">
        <x:f>INDEX('01_Benchmark_Input'!$Z$2:$Z$10,MATCH(B127,'01_Benchmark_Input'!$A$2:$A$10,0))</x:f>
        <x:v>686441.35</x:v>
      </x:c>
      <x:c r="V127" s="6" t="n">
        <x:f>INDEX('01_Benchmark_Input'!$D$2:$D$10,MATCH(B127,'01_Benchmark_Input'!$A$2:$A$10,0))</x:f>
        <x:v>0.45</x:v>
      </x:c>
      <x:c r="W127" s="6" t="n">
        <x:f>INDEX('01_Benchmark_Input'!$E$2:$E$10,MATCH(B127,'01_Benchmark_Input'!$A$2:$A$10,0))</x:f>
        <x:v>0.35</x:v>
      </x:c>
      <x:c r="X127" s="6" t="n">
        <x:f>INDEX('01_Benchmark_Input'!$F$2:$F$10,MATCH(B127,'01_Benchmark_Input'!$A$2:$A$10,0))</x:f>
        <x:v>0.2</x:v>
      </x:c>
      <x:c r="Y127" s="7" t="n">
        <x:f>N127*R127+O127*S127+P127*T127+Q127*U127</x:f>
        <x:v>166591.1</x:v>
      </x:c>
      <x:c r="Z127" s="6" t="n">
        <x:f>'02_Inputs'!K127</x:f>
        <x:v>1</x:v>
      </x:c>
      <x:c r="AA127" s="7" t="n">
        <x:f>Y127*Z127</x:f>
        <x:v>166591.1</x:v>
      </x:c>
      <x:c r="AB127" s="5" t="n">
        <x:f>L127*1000*AA127*86400</x:f>
        <x:v>4363889732052.065</x:v>
      </x:c>
      <x:c r="AC127" s="5" t="n">
        <x:f>AB127*365</x:f>
        <x:v>1592819752199003.8</x:v>
      </x:c>
    </x:row>
    <x:row r="128">
      <x:c r="A128" s="5" t="str">
        <x:f>'02_Inputs'!A128</x:f>
        <x:v>Bull</x:v>
      </x:c>
      <x:c r="B128" s="5" t="str">
        <x:f>'02_Inputs'!B128</x:f>
        <x:v>Alibaba</x:v>
      </x:c>
      <x:c r="C128" s="5" t="n">
        <x:f>'02_Inputs'!C128</x:f>
        <x:v>2027</x:v>
      </x:c>
      <x:c r="D128" s="29" t="n">
        <x:f>'02_Inputs'!D128</x:f>
        <x:v>2.35</x:v>
      </x:c>
      <x:c r="E128" s="6" t="n">
        <x:f>'02_Inputs'!E128</x:f>
        <x:v>0.59319149</x:v>
      </x:c>
      <x:c r="F128" s="29" t="n">
        <x:f>D128*E128</x:f>
        <x:v>1.3940000015000003</x:v>
      </x:c>
      <x:c r="G128" s="5" t="n">
        <x:f>'02_Inputs'!F128</x:f>
        <x:v>1.23</x:v>
      </x:c>
      <x:c r="H128" s="29" t="n">
        <x:f>F128/G128</x:f>
        <x:v>1.1333333345528458</x:v>
      </x:c>
      <x:c r="I128" s="6" t="n">
        <x:f>'02_Inputs'!G128</x:f>
        <x:v>0.84</x:v>
      </x:c>
      <x:c r="J128" s="29" t="n">
        <x:f>H128*I128</x:f>
        <x:v>0.9520000010243904</x:v>
      </x:c>
      <x:c r="K128" s="6" t="n">
        <x:f>'02_Inputs'!H128</x:f>
        <x:v>0.708</x:v>
      </x:c>
      <x:c r="L128" s="29" t="n">
        <x:f>J128*K128</x:f>
        <x:v>0.6740160007252683</x:v>
      </x:c>
      <x:c r="M128" s="29" t="n">
        <x:f>J128*(1-K128)</x:f>
        <x:v>0.277984000299122</x:v>
      </x:c>
      <x:c r="N128" s="6" t="n">
        <x:f>'02_GPU_Mix_Input'!D128</x:f>
        <x:v>1</x:v>
      </x:c>
      <x:c r="O128" s="6" t="n">
        <x:f>'02_GPU_Mix_Input'!E128</x:f>
        <x:v>0</x:v>
      </x:c>
      <x:c r="P128" s="6" t="n">
        <x:f>'02_GPU_Mix_Input'!F128</x:f>
        <x:v>0</x:v>
      </x:c>
      <x:c r="Q128" s="6" t="n">
        <x:f>'02_GPU_Mix_Input'!G128</x:f>
        <x:v>0</x:v>
      </x:c>
      <x:c r="R128" s="7" t="n">
        <x:f>INDEX('01_Benchmark_Input'!$K$2:$K$10,MATCH(B128,'01_Benchmark_Input'!$A$2:$A$10,0))</x:f>
        <x:v>166591.1</x:v>
      </x:c>
      <x:c r="S128" s="7" t="n">
        <x:f>INDEX('01_Benchmark_Input'!$P$2:$P$10,MATCH(B128,'01_Benchmark_Input'!$A$2:$A$10,0))</x:f>
        <x:v>686441.35</x:v>
      </x:c>
      <x:c r="T128" s="7" t="n">
        <x:f>INDEX('01_Benchmark_Input'!$U$2:$U$10,MATCH(B128,'01_Benchmark_Input'!$A$2:$A$10,0))</x:f>
        <x:v>686441.35</x:v>
      </x:c>
      <x:c r="U128" s="7" t="n">
        <x:f>INDEX('01_Benchmark_Input'!$Z$2:$Z$10,MATCH(B128,'01_Benchmark_Input'!$A$2:$A$10,0))</x:f>
        <x:v>686441.35</x:v>
      </x:c>
      <x:c r="V128" s="6" t="n">
        <x:f>INDEX('01_Benchmark_Input'!$D$2:$D$10,MATCH(B128,'01_Benchmark_Input'!$A$2:$A$10,0))</x:f>
        <x:v>0.45</x:v>
      </x:c>
      <x:c r="W128" s="6" t="n">
        <x:f>INDEX('01_Benchmark_Input'!$E$2:$E$10,MATCH(B128,'01_Benchmark_Input'!$A$2:$A$10,0))</x:f>
        <x:v>0.35</x:v>
      </x:c>
      <x:c r="X128" s="6" t="n">
        <x:f>INDEX('01_Benchmark_Input'!$F$2:$F$10,MATCH(B128,'01_Benchmark_Input'!$A$2:$A$10,0))</x:f>
        <x:v>0.2</x:v>
      </x:c>
      <x:c r="Y128" s="7" t="n">
        <x:f>N128*R128+O128*S128+P128*T128+Q128*U128</x:f>
        <x:v>166591.1</x:v>
      </x:c>
      <x:c r="Z128" s="6" t="n">
        <x:f>'02_Inputs'!K128</x:f>
        <x:v>1</x:v>
      </x:c>
      <x:c r="AA128" s="7" t="n">
        <x:f>Y128*Z128</x:f>
        <x:v>166591.1</x:v>
      </x:c>
      <x:c r="AB128" s="5" t="n">
        <x:f>L128*1000*AA128*86400</x:f>
        <x:v>9701429786935.77</x:v>
      </x:c>
      <x:c r="AC128" s="5" t="n">
        <x:f>AB128*365</x:f>
        <x:v>3541021872231556</x:v>
      </x:c>
    </x:row>
    <x:row r="129">
      <x:c r="A129" s="5" t="str">
        <x:f>'02_Inputs'!A129</x:f>
        <x:v>Bull</x:v>
      </x:c>
      <x:c r="B129" s="5" t="str">
        <x:f>'02_Inputs'!B129</x:f>
        <x:v>Alibaba</x:v>
      </x:c>
      <x:c r="C129" s="5" t="n">
        <x:f>'02_Inputs'!C129</x:f>
        <x:v>2028</x:v>
      </x:c>
      <x:c r="D129" s="29" t="n">
        <x:f>'02_Inputs'!D129</x:f>
        <x:v>2.9</x:v>
      </x:c>
      <x:c r="E129" s="6" t="n">
        <x:f>'02_Inputs'!E129</x:f>
        <x:v>0.74</x:v>
      </x:c>
      <x:c r="F129" s="29" t="n">
        <x:f>D129*E129</x:f>
        <x:v>2.146</x:v>
      </x:c>
      <x:c r="G129" s="5" t="n">
        <x:f>'02_Inputs'!F129</x:f>
        <x:v>1.23</x:v>
      </x:c>
      <x:c r="H129" s="29" t="n">
        <x:f>F129/G129</x:f>
        <x:v>1.7447154471544715</x:v>
      </x:c>
      <x:c r="I129" s="6" t="n">
        <x:f>'02_Inputs'!G129</x:f>
        <x:v>0.84</x:v>
      </x:c>
      <x:c r="J129" s="29" t="n">
        <x:f>H129*I129</x:f>
        <x:v>1.465560975609756</x:v>
      </x:c>
      <x:c r="K129" s="6" t="n">
        <x:f>'02_Inputs'!H129</x:f>
        <x:v>0.765</x:v>
      </x:c>
      <x:c r="L129" s="29" t="n">
        <x:f>J129*K129</x:f>
        <x:v>1.1211541463414634</x:v>
      </x:c>
      <x:c r="M129" s="29" t="n">
        <x:f>J129*(1-K129)</x:f>
        <x:v>0.34440682926829264</x:v>
      </x:c>
      <x:c r="N129" s="6" t="n">
        <x:f>'02_GPU_Mix_Input'!D129</x:f>
        <x:v>1</x:v>
      </x:c>
      <x:c r="O129" s="6" t="n">
        <x:f>'02_GPU_Mix_Input'!E129</x:f>
        <x:v>0</x:v>
      </x:c>
      <x:c r="P129" s="6" t="n">
        <x:f>'02_GPU_Mix_Input'!F129</x:f>
        <x:v>0</x:v>
      </x:c>
      <x:c r="Q129" s="6" t="n">
        <x:f>'02_GPU_Mix_Input'!G129</x:f>
        <x:v>0</x:v>
      </x:c>
      <x:c r="R129" s="7" t="n">
        <x:f>INDEX('01_Benchmark_Input'!$K$2:$K$10,MATCH(B129,'01_Benchmark_Input'!$A$2:$A$10,0))</x:f>
        <x:v>166591.1</x:v>
      </x:c>
      <x:c r="S129" s="7" t="n">
        <x:f>INDEX('01_Benchmark_Input'!$P$2:$P$10,MATCH(B129,'01_Benchmark_Input'!$A$2:$A$10,0))</x:f>
        <x:v>686441.35</x:v>
      </x:c>
      <x:c r="T129" s="7" t="n">
        <x:f>INDEX('01_Benchmark_Input'!$U$2:$U$10,MATCH(B129,'01_Benchmark_Input'!$A$2:$A$10,0))</x:f>
        <x:v>686441.35</x:v>
      </x:c>
      <x:c r="U129" s="7" t="n">
        <x:f>INDEX('01_Benchmark_Input'!$Z$2:$Z$10,MATCH(B129,'01_Benchmark_Input'!$A$2:$A$10,0))</x:f>
        <x:v>686441.35</x:v>
      </x:c>
      <x:c r="V129" s="6" t="n">
        <x:f>INDEX('01_Benchmark_Input'!$D$2:$D$10,MATCH(B129,'01_Benchmark_Input'!$A$2:$A$10,0))</x:f>
        <x:v>0.45</x:v>
      </x:c>
      <x:c r="W129" s="6" t="n">
        <x:f>INDEX('01_Benchmark_Input'!$E$2:$E$10,MATCH(B129,'01_Benchmark_Input'!$A$2:$A$10,0))</x:f>
        <x:v>0.35</x:v>
      </x:c>
      <x:c r="X129" s="6" t="n">
        <x:f>INDEX('01_Benchmark_Input'!$F$2:$F$10,MATCH(B129,'01_Benchmark_Input'!$A$2:$A$10,0))</x:f>
        <x:v>0.2</x:v>
      </x:c>
      <x:c r="Y129" s="7" t="n">
        <x:f>N129*R129+O129*S129+P129*T129+Q129*U129</x:f>
        <x:v>166591.1</x:v>
      </x:c>
      <x:c r="Z129" s="6" t="n">
        <x:f>'02_Inputs'!K129</x:f>
        <x:v>1</x:v>
      </x:c>
      <x:c r="AA129" s="7" t="n">
        <x:f>Y129*Z129</x:f>
        <x:v>166591.1</x:v>
      </x:c>
      <x:c r="AB129" s="5" t="n">
        <x:f>L129*1000*AA129*86400</x:f>
        <x:v>16137299736741.775</x:v>
      </x:c>
      <x:c r="AC129" s="5" t="n">
        <x:f>AB129*365</x:f>
        <x:v>5890114403910748</x:v>
      </x:c>
    </x:row>
    <x:row r="130">
      <x:c r="A130" s="5" t="str">
        <x:f>'02_Inputs'!A130</x:f>
        <x:v>Bull</x:v>
      </x:c>
      <x:c r="B130" s="5" t="str">
        <x:f>'02_Inputs'!B130</x:f>
        <x:v>Alibaba</x:v>
      </x:c>
      <x:c r="C130" s="5" t="n">
        <x:f>'02_Inputs'!C130</x:f>
        <x:v>2029</x:v>
      </x:c>
      <x:c r="D130" s="29" t="n">
        <x:f>'02_Inputs'!D130</x:f>
        <x:v>3.45</x:v>
      </x:c>
      <x:c r="E130" s="6" t="n">
        <x:f>'02_Inputs'!E130</x:f>
        <x:v>0.85217391</x:v>
      </x:c>
      <x:c r="F130" s="29" t="n">
        <x:f>D130*E130</x:f>
        <x:v>2.9399999895</x:v>
      </x:c>
      <x:c r="G130" s="5" t="n">
        <x:f>'02_Inputs'!F130</x:f>
        <x:v>1.23</x:v>
      </x:c>
      <x:c r="H130" s="29" t="n">
        <x:f>F130/G130</x:f>
        <x:v>2.390243893902439</x:v>
      </x:c>
      <x:c r="I130" s="6" t="n">
        <x:f>'02_Inputs'!G130</x:f>
        <x:v>0.84</x:v>
      </x:c>
      <x:c r="J130" s="29" t="n">
        <x:f>H130*I130</x:f>
        <x:v>2.007804870878049</x:v>
      </x:c>
      <x:c r="K130" s="6" t="n">
        <x:f>'02_Inputs'!H130</x:f>
        <x:v>0.823</x:v>
      </x:c>
      <x:c r="L130" s="29" t="n">
        <x:f>J130*K130</x:f>
        <x:v>1.6524234087326342</x:v>
      </x:c>
      <x:c r="M130" s="29" t="n">
        <x:f>J130*(1-K130)</x:f>
        <x:v>0.3553814621454148</x:v>
      </x:c>
      <x:c r="N130" s="6" t="n">
        <x:f>'02_GPU_Mix_Input'!D130</x:f>
        <x:v>1</x:v>
      </x:c>
      <x:c r="O130" s="6" t="n">
        <x:f>'02_GPU_Mix_Input'!E130</x:f>
        <x:v>0</x:v>
      </x:c>
      <x:c r="P130" s="6" t="n">
        <x:f>'02_GPU_Mix_Input'!F130</x:f>
        <x:v>0</x:v>
      </x:c>
      <x:c r="Q130" s="6" t="n">
        <x:f>'02_GPU_Mix_Input'!G130</x:f>
        <x:v>0</x:v>
      </x:c>
      <x:c r="R130" s="7" t="n">
        <x:f>INDEX('01_Benchmark_Input'!$K$2:$K$10,MATCH(B130,'01_Benchmark_Input'!$A$2:$A$10,0))</x:f>
        <x:v>166591.1</x:v>
      </x:c>
      <x:c r="S130" s="7" t="n">
        <x:f>INDEX('01_Benchmark_Input'!$P$2:$P$10,MATCH(B130,'01_Benchmark_Input'!$A$2:$A$10,0))</x:f>
        <x:v>686441.35</x:v>
      </x:c>
      <x:c r="T130" s="7" t="n">
        <x:f>INDEX('01_Benchmark_Input'!$U$2:$U$10,MATCH(B130,'01_Benchmark_Input'!$A$2:$A$10,0))</x:f>
        <x:v>686441.35</x:v>
      </x:c>
      <x:c r="U130" s="7" t="n">
        <x:f>INDEX('01_Benchmark_Input'!$Z$2:$Z$10,MATCH(B130,'01_Benchmark_Input'!$A$2:$A$10,0))</x:f>
        <x:v>686441.35</x:v>
      </x:c>
      <x:c r="V130" s="6" t="n">
        <x:f>INDEX('01_Benchmark_Input'!$D$2:$D$10,MATCH(B130,'01_Benchmark_Input'!$A$2:$A$10,0))</x:f>
        <x:v>0.45</x:v>
      </x:c>
      <x:c r="W130" s="6" t="n">
        <x:f>INDEX('01_Benchmark_Input'!$E$2:$E$10,MATCH(B130,'01_Benchmark_Input'!$A$2:$A$10,0))</x:f>
        <x:v>0.35</x:v>
      </x:c>
      <x:c r="X130" s="6" t="n">
        <x:f>INDEX('01_Benchmark_Input'!$F$2:$F$10,MATCH(B130,'01_Benchmark_Input'!$A$2:$A$10,0))</x:f>
        <x:v>0.2</x:v>
      </x:c>
      <x:c r="Y130" s="7" t="n">
        <x:f>N130*R130+O130*S130+P130*T130+Q130*U130</x:f>
        <x:v>166591.1</x:v>
      </x:c>
      <x:c r="Z130" s="6" t="n">
        <x:f>'02_Inputs'!K130</x:f>
        <x:v>1</x:v>
      </x:c>
      <x:c r="AA130" s="7" t="n">
        <x:f>Y130*Z130</x:f>
        <x:v>166591.1</x:v>
      </x:c>
      <x:c r="AB130" s="5" t="n">
        <x:f>L130*1000*AA130*86400</x:f>
        <x:v>23784108479411.254</x:v>
      </x:c>
      <x:c r="AC130" s="5" t="n">
        <x:f>AB130*365</x:f>
        <x:v>8681199594985108</x:v>
      </x:c>
    </x:row>
    <x:row r="131">
      <x:c r="A131" s="5" t="str">
        <x:f>'02_Inputs'!A131</x:f>
        <x:v>Bull</x:v>
      </x:c>
      <x:c r="B131" s="5" t="str">
        <x:f>'02_Inputs'!B131</x:f>
        <x:v>Alibaba</x:v>
      </x:c>
      <x:c r="C131" s="5" t="n">
        <x:f>'02_Inputs'!C131</x:f>
        <x:v>2030</x:v>
      </x:c>
      <x:c r="D131" s="29" t="n">
        <x:f>'02_Inputs'!D131</x:f>
        <x:v>4</x:v>
      </x:c>
      <x:c r="E131" s="6" t="n">
        <x:f>'02_Inputs'!E131</x:f>
        <x:v>0.944</x:v>
      </x:c>
      <x:c r="F131" s="29" t="n">
        <x:f>D131*E131</x:f>
        <x:v>3.776</x:v>
      </x:c>
      <x:c r="G131" s="5" t="n">
        <x:f>'02_Inputs'!F131</x:f>
        <x:v>1.23</x:v>
      </x:c>
      <x:c r="H131" s="29" t="n">
        <x:f>F131/G131</x:f>
        <x:v>3.069918699186992</x:v>
      </x:c>
      <x:c r="I131" s="6" t="n">
        <x:f>'02_Inputs'!G131</x:f>
        <x:v>0.84</x:v>
      </x:c>
      <x:c r="J131" s="29" t="n">
        <x:f>H131*I131</x:f>
        <x:v>2.578731707317073</x:v>
      </x:c>
      <x:c r="K131" s="6" t="n">
        <x:f>'02_Inputs'!H131</x:f>
        <x:v>0.88</x:v>
      </x:c>
      <x:c r="L131" s="29" t="n">
        <x:f>J131*K131</x:f>
        <x:v>2.269283902439024</x:v>
      </x:c>
      <x:c r="M131" s="29" t="n">
        <x:f>J131*(1-K131)</x:f>
        <x:v>0.30944780487804874</x:v>
      </x:c>
      <x:c r="N131" s="6" t="n">
        <x:f>'02_GPU_Mix_Input'!D131</x:f>
        <x:v>1</x:v>
      </x:c>
      <x:c r="O131" s="6" t="n">
        <x:f>'02_GPU_Mix_Input'!E131</x:f>
        <x:v>0</x:v>
      </x:c>
      <x:c r="P131" s="6" t="n">
        <x:f>'02_GPU_Mix_Input'!F131</x:f>
        <x:v>0</x:v>
      </x:c>
      <x:c r="Q131" s="6" t="n">
        <x:f>'02_GPU_Mix_Input'!G131</x:f>
        <x:v>0</x:v>
      </x:c>
      <x:c r="R131" s="7" t="n">
        <x:f>INDEX('01_Benchmark_Input'!$K$2:$K$10,MATCH(B131,'01_Benchmark_Input'!$A$2:$A$10,0))</x:f>
        <x:v>166591.1</x:v>
      </x:c>
      <x:c r="S131" s="7" t="n">
        <x:f>INDEX('01_Benchmark_Input'!$P$2:$P$10,MATCH(B131,'01_Benchmark_Input'!$A$2:$A$10,0))</x:f>
        <x:v>686441.35</x:v>
      </x:c>
      <x:c r="T131" s="7" t="n">
        <x:f>INDEX('01_Benchmark_Input'!$U$2:$U$10,MATCH(B131,'01_Benchmark_Input'!$A$2:$A$10,0))</x:f>
        <x:v>686441.35</x:v>
      </x:c>
      <x:c r="U131" s="7" t="n">
        <x:f>INDEX('01_Benchmark_Input'!$Z$2:$Z$10,MATCH(B131,'01_Benchmark_Input'!$A$2:$A$10,0))</x:f>
        <x:v>686441.35</x:v>
      </x:c>
      <x:c r="V131" s="6" t="n">
        <x:f>INDEX('01_Benchmark_Input'!$D$2:$D$10,MATCH(B131,'01_Benchmark_Input'!$A$2:$A$10,0))</x:f>
        <x:v>0.45</x:v>
      </x:c>
      <x:c r="W131" s="6" t="n">
        <x:f>INDEX('01_Benchmark_Input'!$E$2:$E$10,MATCH(B131,'01_Benchmark_Input'!$A$2:$A$10,0))</x:f>
        <x:v>0.35</x:v>
      </x:c>
      <x:c r="X131" s="6" t="n">
        <x:f>INDEX('01_Benchmark_Input'!$F$2:$F$10,MATCH(B131,'01_Benchmark_Input'!$A$2:$A$10,0))</x:f>
        <x:v>0.2</x:v>
      </x:c>
      <x:c r="Y131" s="7" t="n">
        <x:f>N131*R131+O131*S131+P131*T131+Q131*U131</x:f>
        <x:v>166591.1</x:v>
      </x:c>
      <x:c r="Z131" s="6" t="n">
        <x:f>'02_Inputs'!K131</x:f>
        <x:v>1</x:v>
      </x:c>
      <x:c r="AA131" s="7" t="n">
        <x:f>Y131*Z131</x:f>
        <x:v>166591.1</x:v>
      </x:c>
      <x:c r="AB131" s="5" t="n">
        <x:f>L131*1000*AA131*86400</x:f>
        <x:v>32662872131294.28</x:v>
      </x:c>
      <x:c r="AC131" s="5" t="n">
        <x:f>AB131*365</x:f>
        <x:v>11921948327922412</x:v>
      </x:c>
    </x:row>
    <x:row r="132">
      <x:c r="A132" s="5" t="str">
        <x:f>'02_Inputs'!A132</x:f>
        <x:v>Bull</x:v>
      </x:c>
      <x:c r="B132" s="5" t="str">
        <x:f>'02_Inputs'!B132</x:f>
        <x:v>Tencent</x:v>
      </x:c>
      <x:c r="C132" s="5" t="n">
        <x:f>'02_Inputs'!C132</x:f>
        <x:v>2026</x:v>
      </x:c>
      <x:c r="D132" s="29" t="n">
        <x:f>'02_Inputs'!D132</x:f>
        <x:v>1.2</x:v>
      </x:c>
      <x:c r="E132" s="6" t="n">
        <x:f>'02_Inputs'!E132</x:f>
        <x:v>0.39416667</x:v>
      </x:c>
      <x:c r="F132" s="29" t="n">
        <x:f>D132*E132</x:f>
        <x:v>0.473000004</x:v>
      </x:c>
      <x:c r="G132" s="5" t="n">
        <x:f>'02_Inputs'!F132</x:f>
        <x:v>1.23</x:v>
      </x:c>
      <x:c r="H132" s="29" t="n">
        <x:f>F132/G132</x:f>
        <x:v>0.3845528487804878</x:v>
      </x:c>
      <x:c r="I132" s="6" t="n">
        <x:f>'02_Inputs'!G132</x:f>
        <x:v>0.84</x:v>
      </x:c>
      <x:c r="J132" s="29" t="n">
        <x:f>H132*I132</x:f>
        <x:v>0.32302439297560975</x:v>
      </x:c>
      <x:c r="K132" s="6" t="n">
        <x:f>'02_Inputs'!H132</x:f>
        <x:v>0.65</x:v>
      </x:c>
      <x:c r="L132" s="29" t="n">
        <x:f>J132*K132</x:f>
        <x:v>0.20996585543414634</x:v>
      </x:c>
      <x:c r="M132" s="29" t="n">
        <x:f>J132*(1-K132)</x:f>
        <x:v>0.1130585375414634</x:v>
      </x:c>
      <x:c r="N132" s="6" t="n">
        <x:f>'02_GPU_Mix_Input'!D132</x:f>
        <x:v>0.5499999999999999</x:v>
      </x:c>
      <x:c r="O132" s="6" t="n">
        <x:f>'02_GPU_Mix_Input'!E132</x:f>
        <x:v>0.39999999999999997</x:v>
      </x:c>
      <x:c r="P132" s="6" t="n">
        <x:f>'02_GPU_Mix_Input'!F132</x:f>
        <x:v>0.049999999999999996</x:v>
      </x:c>
      <x:c r="Q132" s="6" t="n">
        <x:f>'02_GPU_Mix_Input'!G132</x:f>
        <x:v>0</x:v>
      </x:c>
      <x:c r="R132" s="7" t="n">
        <x:f>INDEX('01_Benchmark_Input'!$K$2:$K$10,MATCH(B132,'01_Benchmark_Input'!$A$2:$A$10,0))</x:f>
        <x:v>1327311.7000000002</x:v>
      </x:c>
      <x:c r="S132" s="7" t="n">
        <x:f>INDEX('01_Benchmark_Input'!$P$2:$P$10,MATCH(B132,'01_Benchmark_Input'!$A$2:$A$10,0))</x:f>
        <x:v>3622100.6</x:v>
      </x:c>
      <x:c r="T132" s="7" t="n">
        <x:f>INDEX('01_Benchmark_Input'!$U$2:$U$10,MATCH(B132,'01_Benchmark_Input'!$A$2:$A$10,0))</x:f>
        <x:v>3622100.6</x:v>
      </x:c>
      <x:c r="U132" s="7" t="n">
        <x:f>INDEX('01_Benchmark_Input'!$Z$2:$Z$10,MATCH(B132,'01_Benchmark_Input'!$A$2:$A$10,0))</x:f>
        <x:v>3622100.6</x:v>
      </x:c>
      <x:c r="V132" s="6" t="n">
        <x:f>INDEX('01_Benchmark_Input'!$D$2:$D$10,MATCH(B132,'01_Benchmark_Input'!$A$2:$A$10,0))</x:f>
        <x:v>0.65</x:v>
      </x:c>
      <x:c r="W132" s="6" t="n">
        <x:f>INDEX('01_Benchmark_Input'!$E$2:$E$10,MATCH(B132,'01_Benchmark_Input'!$A$2:$A$10,0))</x:f>
        <x:v>0.25</x:v>
      </x:c>
      <x:c r="X132" s="6" t="n">
        <x:f>INDEX('01_Benchmark_Input'!$F$2:$F$10,MATCH(B132,'01_Benchmark_Input'!$A$2:$A$10,0))</x:f>
        <x:v>0.1</x:v>
      </x:c>
      <x:c r="Y132" s="7" t="n">
        <x:f>N132*R132+O132*S132+P132*T132+Q132*U132</x:f>
        <x:v>2359966.7049999996</x:v>
      </x:c>
      <x:c r="Z132" s="6" t="n">
        <x:f>'02_Inputs'!K132</x:f>
        <x:v>0.8</x:v>
      </x:c>
      <x:c r="AA132" s="7" t="n">
        <x:f>Y132*Z132</x:f>
        <x:v>1887973.3639999998</x:v>
      </x:c>
      <x:c r="AB132" s="5" t="n">
        <x:f>L132*1000*AA132*86400</x:f>
        <x:v>34249819024149.95</x:v>
      </x:c>
      <x:c r="AC132" s="5" t="n">
        <x:f>AB132*365</x:f>
        <x:v>12501183943814732</x:v>
      </x:c>
    </x:row>
    <x:row r="133">
      <x:c r="A133" s="5" t="str">
        <x:f>'02_Inputs'!A133</x:f>
        <x:v>Bull</x:v>
      </x:c>
      <x:c r="B133" s="5" t="str">
        <x:f>'02_Inputs'!B133</x:f>
        <x:v>Tencent</x:v>
      </x:c>
      <x:c r="C133" s="5" t="n">
        <x:f>'02_Inputs'!C133</x:f>
        <x:v>2027</x:v>
      </x:c>
      <x:c r="D133" s="29" t="n">
        <x:f>'02_Inputs'!D133</x:f>
        <x:v>1.65</x:v>
      </x:c>
      <x:c r="E133" s="6" t="n">
        <x:f>'02_Inputs'!E133</x:f>
        <x:v>0.61515152</x:v>
      </x:c>
      <x:c r="F133" s="29" t="n">
        <x:f>D133*E133</x:f>
        <x:v>1.015000008</x:v>
      </x:c>
      <x:c r="G133" s="5" t="n">
        <x:f>'02_Inputs'!F133</x:f>
        <x:v>1.23</x:v>
      </x:c>
      <x:c r="H133" s="29" t="n">
        <x:f>F133/G133</x:f>
        <x:v>0.8252032585365853</x:v>
      </x:c>
      <x:c r="I133" s="6" t="n">
        <x:f>'02_Inputs'!G133</x:f>
        <x:v>0.84</x:v>
      </x:c>
      <x:c r="J133" s="29" t="n">
        <x:f>H133*I133</x:f>
        <x:v>0.6931707371707316</x:v>
      </x:c>
      <x:c r="K133" s="6" t="n">
        <x:f>'02_Inputs'!H133</x:f>
        <x:v>0.708</x:v>
      </x:c>
      <x:c r="L133" s="29" t="n">
        <x:f>J133*K133</x:f>
        <x:v>0.49076488191687795</x:v>
      </x:c>
      <x:c r="M133" s="29" t="n">
        <x:f>J133*(1-K133)</x:f>
        <x:v>0.20240585525385366</x:v>
      </x:c>
      <x:c r="N133" s="6" t="n">
        <x:f>'02_GPU_Mix_Input'!D133</x:f>
        <x:v>0.438</x:v>
      </x:c>
      <x:c r="O133" s="6" t="n">
        <x:f>'02_GPU_Mix_Input'!E133</x:f>
        <x:v>0.388</x:v>
      </x:c>
      <x:c r="P133" s="6" t="n">
        <x:f>'02_GPU_Mix_Input'!F133</x:f>
        <x:v>0.174</x:v>
      </x:c>
      <x:c r="Q133" s="6" t="n">
        <x:f>'02_GPU_Mix_Input'!G133</x:f>
        <x:v>0</x:v>
      </x:c>
      <x:c r="R133" s="7" t="n">
        <x:f>INDEX('01_Benchmark_Input'!$K$2:$K$10,MATCH(B133,'01_Benchmark_Input'!$A$2:$A$10,0))</x:f>
        <x:v>1327311.7000000002</x:v>
      </x:c>
      <x:c r="S133" s="7" t="n">
        <x:f>INDEX('01_Benchmark_Input'!$P$2:$P$10,MATCH(B133,'01_Benchmark_Input'!$A$2:$A$10,0))</x:f>
        <x:v>3622100.6</x:v>
      </x:c>
      <x:c r="T133" s="7" t="n">
        <x:f>INDEX('01_Benchmark_Input'!$U$2:$U$10,MATCH(B133,'01_Benchmark_Input'!$A$2:$A$10,0))</x:f>
        <x:v>3622100.6</x:v>
      </x:c>
      <x:c r="U133" s="7" t="n">
        <x:f>INDEX('01_Benchmark_Input'!$Z$2:$Z$10,MATCH(B133,'01_Benchmark_Input'!$A$2:$A$10,0))</x:f>
        <x:v>3622100.6</x:v>
      </x:c>
      <x:c r="V133" s="6" t="n">
        <x:f>INDEX('01_Benchmark_Input'!$D$2:$D$10,MATCH(B133,'01_Benchmark_Input'!$A$2:$A$10,0))</x:f>
        <x:v>0.65</x:v>
      </x:c>
      <x:c r="W133" s="6" t="n">
        <x:f>INDEX('01_Benchmark_Input'!$E$2:$E$10,MATCH(B133,'01_Benchmark_Input'!$A$2:$A$10,0))</x:f>
        <x:v>0.25</x:v>
      </x:c>
      <x:c r="X133" s="6" t="n">
        <x:f>INDEX('01_Benchmark_Input'!$F$2:$F$10,MATCH(B133,'01_Benchmark_Input'!$A$2:$A$10,0))</x:f>
        <x:v>0.1</x:v>
      </x:c>
      <x:c r="Y133" s="7" t="n">
        <x:f>N133*R133+O133*S133+P133*T133+Q133*U133</x:f>
        <x:v>2616983.0618000003</x:v>
      </x:c>
      <x:c r="Z133" s="6" t="n">
        <x:f>'02_Inputs'!K133</x:f>
        <x:v>0.8</x:v>
      </x:c>
      <x:c r="AA133" s="7" t="n">
        <x:f>Y133*Z133</x:f>
        <x:v>2093586.4494400003</x:v>
      </x:c>
      <x:c r="AB133" s="5" t="n">
        <x:f>L133*1000*AA133*86400</x:f>
        <x:v>88772432253885.86</x:v>
      </x:c>
      <x:c r="AC133" s="5" t="n">
        <x:f>AB133*365</x:f>
        <x:v>32401937772668340</x:v>
      </x:c>
    </x:row>
    <x:row r="134">
      <x:c r="A134" s="5" t="str">
        <x:f>'02_Inputs'!A134</x:f>
        <x:v>Bull</x:v>
      </x:c>
      <x:c r="B134" s="5" t="str">
        <x:f>'02_Inputs'!B134</x:f>
        <x:v>Tencent</x:v>
      </x:c>
      <x:c r="C134" s="5" t="n">
        <x:f>'02_Inputs'!C134</x:f>
        <x:v>2028</x:v>
      </x:c>
      <x:c r="D134" s="29" t="n">
        <x:f>'02_Inputs'!D134</x:f>
        <x:v>2.1</x:v>
      </x:c>
      <x:c r="E134" s="6" t="n">
        <x:f>'02_Inputs'!E134</x:f>
        <x:v>0.75666667</x:v>
      </x:c>
      <x:c r="F134" s="29" t="n">
        <x:f>D134*E134</x:f>
        <x:v>1.589000007</x:v>
      </x:c>
      <x:c r="G134" s="5" t="n">
        <x:f>'02_Inputs'!F134</x:f>
        <x:v>1.23</x:v>
      </x:c>
      <x:c r="H134" s="29" t="n">
        <x:f>F134/G134</x:f>
        <x:v>1.291869924390244</x:v>
      </x:c>
      <x:c r="I134" s="6" t="n">
        <x:f>'02_Inputs'!G134</x:f>
        <x:v>0.84</x:v>
      </x:c>
      <x:c r="J134" s="29" t="n">
        <x:f>H134*I134</x:f>
        <x:v>1.085170736487805</x:v>
      </x:c>
      <x:c r="K134" s="6" t="n">
        <x:f>'02_Inputs'!H134</x:f>
        <x:v>0.765</x:v>
      </x:c>
      <x:c r="L134" s="29" t="n">
        <x:f>J134*K134</x:f>
        <x:v>0.8301556134131708</x:v>
      </x:c>
      <x:c r="M134" s="29" t="n">
        <x:f>J134*(1-K134)</x:f>
        <x:v>0.25501512307463414</x:v>
      </x:c>
      <x:c r="N134" s="6" t="n">
        <x:f>'02_GPU_Mix_Input'!D134</x:f>
        <x:v>0.325</x:v>
      </x:c>
      <x:c r="O134" s="6" t="n">
        <x:f>'02_GPU_Mix_Input'!E134</x:f>
        <x:v>0.37500000000000006</x:v>
      </x:c>
      <x:c r="P134" s="6" t="n">
        <x:f>'02_GPU_Mix_Input'!F134</x:f>
        <x:v>0.3</x:v>
      </x:c>
      <x:c r="Q134" s="6" t="n">
        <x:f>'02_GPU_Mix_Input'!G134</x:f>
        <x:v>0</x:v>
      </x:c>
      <x:c r="R134" s="7" t="n">
        <x:f>INDEX('01_Benchmark_Input'!$K$2:$K$10,MATCH(B134,'01_Benchmark_Input'!$A$2:$A$10,0))</x:f>
        <x:v>1327311.7000000002</x:v>
      </x:c>
      <x:c r="S134" s="7" t="n">
        <x:f>INDEX('01_Benchmark_Input'!$P$2:$P$10,MATCH(B134,'01_Benchmark_Input'!$A$2:$A$10,0))</x:f>
        <x:v>3622100.6</x:v>
      </x:c>
      <x:c r="T134" s="7" t="n">
        <x:f>INDEX('01_Benchmark_Input'!$U$2:$U$10,MATCH(B134,'01_Benchmark_Input'!$A$2:$A$10,0))</x:f>
        <x:v>3622100.6</x:v>
      </x:c>
      <x:c r="U134" s="7" t="n">
        <x:f>INDEX('01_Benchmark_Input'!$Z$2:$Z$10,MATCH(B134,'01_Benchmark_Input'!$A$2:$A$10,0))</x:f>
        <x:v>3622100.6</x:v>
      </x:c>
      <x:c r="V134" s="6" t="n">
        <x:f>INDEX('01_Benchmark_Input'!$D$2:$D$10,MATCH(B134,'01_Benchmark_Input'!$A$2:$A$10,0))</x:f>
        <x:v>0.65</x:v>
      </x:c>
      <x:c r="W134" s="6" t="n">
        <x:f>INDEX('01_Benchmark_Input'!$E$2:$E$10,MATCH(B134,'01_Benchmark_Input'!$A$2:$A$10,0))</x:f>
        <x:v>0.25</x:v>
      </x:c>
      <x:c r="X134" s="6" t="n">
        <x:f>INDEX('01_Benchmark_Input'!$F$2:$F$10,MATCH(B134,'01_Benchmark_Input'!$A$2:$A$10,0))</x:f>
        <x:v>0.1</x:v>
      </x:c>
      <x:c r="Y134" s="7" t="n">
        <x:f>N134*R134+O134*S134+P134*T134+Q134*U134</x:f>
        <x:v>2876294.2075000005</x:v>
      </x:c>
      <x:c r="Z134" s="6" t="n">
        <x:f>'02_Inputs'!K134</x:f>
        <x:v>0.8</x:v>
      </x:c>
      <x:c r="AA134" s="7" t="n">
        <x:f>Y134*Z134</x:f>
        <x:v>2301035.3660000004</x:v>
      </x:c>
      <x:c r="AB134" s="5" t="n">
        <x:f>L134*1000*AA134*86400</x:f>
        <x:v>165042785584552.06</x:v>
      </x:c>
      <x:c r="AC134" s="5" t="n">
        <x:f>AB134*365</x:f>
        <x:v>60240616738361500</x:v>
      </x:c>
    </x:row>
    <x:row r="135">
      <x:c r="A135" s="5" t="str">
        <x:f>'02_Inputs'!A135</x:f>
        <x:v>Bull</x:v>
      </x:c>
      <x:c r="B135" s="5" t="str">
        <x:f>'02_Inputs'!B135</x:f>
        <x:v>Tencent</x:v>
      </x:c>
      <x:c r="C135" s="5" t="n">
        <x:f>'02_Inputs'!C135</x:f>
        <x:v>2029</x:v>
      </x:c>
      <x:c r="D135" s="29" t="n">
        <x:f>'02_Inputs'!D135</x:f>
        <x:v>2.55</x:v>
      </x:c>
      <x:c r="E135" s="6" t="n">
        <x:f>'02_Inputs'!E135</x:f>
        <x:v>0.86078431</x:v>
      </x:c>
      <x:c r="F135" s="29" t="n">
        <x:f>D135*E135</x:f>
        <x:v>2.1949999905</x:v>
      </x:c>
      <x:c r="G135" s="5" t="n">
        <x:f>'02_Inputs'!F135</x:f>
        <x:v>1.23</x:v>
      </x:c>
      <x:c r="H135" s="29" t="n">
        <x:f>F135/G135</x:f>
        <x:v>1.784552837804878</x:v>
      </x:c>
      <x:c r="I135" s="6" t="n">
        <x:f>'02_Inputs'!G135</x:f>
        <x:v>0.84</x:v>
      </x:c>
      <x:c r="J135" s="29" t="n">
        <x:f>H135*I135</x:f>
        <x:v>1.4990243837560975</x:v>
      </x:c>
      <x:c r="K135" s="6" t="n">
        <x:f>'02_Inputs'!H135</x:f>
        <x:v>0.823</x:v>
      </x:c>
      <x:c r="L135" s="29" t="n">
        <x:f>J135*K135</x:f>
        <x:v>1.2336970678312682</x:v>
      </x:c>
      <x:c r="M135" s="29" t="n">
        <x:f>J135*(1-K135)</x:f>
        <x:v>0.26532731592482933</x:v>
      </x:c>
      <x:c r="N135" s="6" t="n">
        <x:f>'02_GPU_Mix_Input'!D135</x:f>
        <x:v>0.21299999999999997</x:v>
      </x:c>
      <x:c r="O135" s="6" t="n">
        <x:f>'02_GPU_Mix_Input'!E135</x:f>
        <x:v>0.362</x:v>
      </x:c>
      <x:c r="P135" s="6" t="n">
        <x:f>'02_GPU_Mix_Input'!F135</x:f>
        <x:v>0.425</x:v>
      </x:c>
      <x:c r="Q135" s="6" t="n">
        <x:f>'02_GPU_Mix_Input'!G135</x:f>
        <x:v>0</x:v>
      </x:c>
      <x:c r="R135" s="7" t="n">
        <x:f>INDEX('01_Benchmark_Input'!$K$2:$K$10,MATCH(B135,'01_Benchmark_Input'!$A$2:$A$10,0))</x:f>
        <x:v>1327311.7000000002</x:v>
      </x:c>
      <x:c r="S135" s="7" t="n">
        <x:f>INDEX('01_Benchmark_Input'!$P$2:$P$10,MATCH(B135,'01_Benchmark_Input'!$A$2:$A$10,0))</x:f>
        <x:v>3622100.6</x:v>
      </x:c>
      <x:c r="T135" s="7" t="n">
        <x:f>INDEX('01_Benchmark_Input'!$U$2:$U$10,MATCH(B135,'01_Benchmark_Input'!$A$2:$A$10,0))</x:f>
        <x:v>3622100.6</x:v>
      </x:c>
      <x:c r="U135" s="7" t="n">
        <x:f>INDEX('01_Benchmark_Input'!$Z$2:$Z$10,MATCH(B135,'01_Benchmark_Input'!$A$2:$A$10,0))</x:f>
        <x:v>3622100.6</x:v>
      </x:c>
      <x:c r="V135" s="6" t="n">
        <x:f>INDEX('01_Benchmark_Input'!$D$2:$D$10,MATCH(B135,'01_Benchmark_Input'!$A$2:$A$10,0))</x:f>
        <x:v>0.65</x:v>
      </x:c>
      <x:c r="W135" s="6" t="n">
        <x:f>INDEX('01_Benchmark_Input'!$E$2:$E$10,MATCH(B135,'01_Benchmark_Input'!$A$2:$A$10,0))</x:f>
        <x:v>0.25</x:v>
      </x:c>
      <x:c r="X135" s="6" t="n">
        <x:f>INDEX('01_Benchmark_Input'!$F$2:$F$10,MATCH(B135,'01_Benchmark_Input'!$A$2:$A$10,0))</x:f>
        <x:v>0.1</x:v>
      </x:c>
      <x:c r="Y135" s="7" t="n">
        <x:f>N135*R135+O135*S135+P135*T135+Q135*U135</x:f>
        <x:v>3133310.5642999997</x:v>
      </x:c>
      <x:c r="Z135" s="6" t="n">
        <x:f>'02_Inputs'!K135</x:f>
        <x:v>0.8</x:v>
      </x:c>
      <x:c r="AA135" s="7" t="n">
        <x:f>Y135*Z135</x:f>
        <x:v>2506648.45144</x:v>
      </x:c>
      <x:c r="AB135" s="5" t="n">
        <x:f>L135*1000*AA135*86400</x:f>
        <x:v>267187234575627.4</x:v>
      </x:c>
      <x:c r="AC135" s="5" t="n">
        <x:f>AB135*365</x:f>
        <x:v>97523340620104000</x:v>
      </x:c>
    </x:row>
    <x:row r="136">
      <x:c r="A136" s="5" t="str">
        <x:f>'02_Inputs'!A136</x:f>
        <x:v>Bull</x:v>
      </x:c>
      <x:c r="B136" s="5" t="str">
        <x:f>'02_Inputs'!B136</x:f>
        <x:v>Tencent</x:v>
      </x:c>
      <x:c r="C136" s="5" t="n">
        <x:f>'02_Inputs'!C136</x:f>
        <x:v>2030</x:v>
      </x:c>
      <x:c r="D136" s="29" t="n">
        <x:f>'02_Inputs'!D136</x:f>
        <x:v>3</x:v>
      </x:c>
      <x:c r="E136" s="6" t="n">
        <x:f>'02_Inputs'!E136</x:f>
        <x:v>0.944</x:v>
      </x:c>
      <x:c r="F136" s="29" t="n">
        <x:f>D136*E136</x:f>
        <x:v>2.832</x:v>
      </x:c>
      <x:c r="G136" s="5" t="n">
        <x:f>'02_Inputs'!F136</x:f>
        <x:v>1.23</x:v>
      </x:c>
      <x:c r="H136" s="29" t="n">
        <x:f>F136/G136</x:f>
        <x:v>2.3024390243902437</x:v>
      </x:c>
      <x:c r="I136" s="6" t="n">
        <x:f>'02_Inputs'!G136</x:f>
        <x:v>0.84</x:v>
      </x:c>
      <x:c r="J136" s="29" t="n">
        <x:f>H136*I136</x:f>
        <x:v>1.9340487804878046</x:v>
      </x:c>
      <x:c r="K136" s="6" t="n">
        <x:f>'02_Inputs'!H136</x:f>
        <x:v>0.88</x:v>
      </x:c>
      <x:c r="L136" s="29" t="n">
        <x:f>J136*K136</x:f>
        <x:v>1.701962926829268</x:v>
      </x:c>
      <x:c r="M136" s="29" t="n">
        <x:f>J136*(1-K136)</x:f>
        <x:v>0.23208585365853654</x:v>
      </x:c>
      <x:c r="N136" s="6" t="n">
        <x:f>'02_GPU_Mix_Input'!D136</x:f>
        <x:v>0.10000000000000002</x:v>
      </x:c>
      <x:c r="O136" s="6" t="n">
        <x:f>'02_GPU_Mix_Input'!E136</x:f>
        <x:v>0.3499999999999999</x:v>
      </x:c>
      <x:c r="P136" s="6" t="n">
        <x:f>'02_GPU_Mix_Input'!F136</x:f>
        <x:v>0.55</x:v>
      </x:c>
      <x:c r="Q136" s="6" t="n">
        <x:f>'02_GPU_Mix_Input'!G136</x:f>
        <x:v>0</x:v>
      </x:c>
      <x:c r="R136" s="7" t="n">
        <x:f>INDEX('01_Benchmark_Input'!$K$2:$K$10,MATCH(B136,'01_Benchmark_Input'!$A$2:$A$10,0))</x:f>
        <x:v>1327311.7000000002</x:v>
      </x:c>
      <x:c r="S136" s="7" t="n">
        <x:f>INDEX('01_Benchmark_Input'!$P$2:$P$10,MATCH(B136,'01_Benchmark_Input'!$A$2:$A$10,0))</x:f>
        <x:v>3622100.6</x:v>
      </x:c>
      <x:c r="T136" s="7" t="n">
        <x:f>INDEX('01_Benchmark_Input'!$U$2:$U$10,MATCH(B136,'01_Benchmark_Input'!$A$2:$A$10,0))</x:f>
        <x:v>3622100.6</x:v>
      </x:c>
      <x:c r="U136" s="7" t="n">
        <x:f>INDEX('01_Benchmark_Input'!$Z$2:$Z$10,MATCH(B136,'01_Benchmark_Input'!$A$2:$A$10,0))</x:f>
        <x:v>3622100.6</x:v>
      </x:c>
      <x:c r="V136" s="6" t="n">
        <x:f>INDEX('01_Benchmark_Input'!$D$2:$D$10,MATCH(B136,'01_Benchmark_Input'!$A$2:$A$10,0))</x:f>
        <x:v>0.65</x:v>
      </x:c>
      <x:c r="W136" s="6" t="n">
        <x:f>INDEX('01_Benchmark_Input'!$E$2:$E$10,MATCH(B136,'01_Benchmark_Input'!$A$2:$A$10,0))</x:f>
        <x:v>0.25</x:v>
      </x:c>
      <x:c r="X136" s="6" t="n">
        <x:f>INDEX('01_Benchmark_Input'!$F$2:$F$10,MATCH(B136,'01_Benchmark_Input'!$A$2:$A$10,0))</x:f>
        <x:v>0.1</x:v>
      </x:c>
      <x:c r="Y136" s="7" t="n">
        <x:f>N136*R136+O136*S136+P136*T136+Q136*U136</x:f>
        <x:v>3392621.71</x:v>
      </x:c>
      <x:c r="Z136" s="6" t="n">
        <x:f>'02_Inputs'!K136</x:f>
        <x:v>0.8</x:v>
      </x:c>
      <x:c r="AA136" s="7" t="n">
        <x:f>Y136*Z136</x:f>
        <x:v>2714097.3680000002</x:v>
      </x:c>
      <x:c r="AB136" s="5" t="n">
        <x:f>L136*1000*AA136*86400</x:f>
        <x:v>399106923852173.1</x:v>
      </x:c>
      <x:c r="AC136" s="5" t="n">
        <x:f>AB136*365</x:f>
        <x:v>145674027206043200</x:v>
      </x:c>
    </x:row>
    <x:row r="137">
      <x:c r="A137" s="5" t="str">
        <x:f>'02_Inputs'!A137</x:f>
        <x:v>Grid-Constrained / Efficiency-Upside</x:v>
      </x:c>
      <x:c r="B137" s="5" t="str">
        <x:f>'02_Inputs'!B137</x:f>
        <x:v>Microsoft</x:v>
      </x:c>
      <x:c r="C137" s="5" t="n">
        <x:f>'02_Inputs'!C137</x:f>
        <x:v>2026</x:v>
      </x:c>
      <x:c r="D137" s="29" t="n">
        <x:f>'02_Inputs'!D137</x:f>
        <x:v>4</x:v>
      </x:c>
      <x:c r="E137" s="6" t="n">
        <x:f>'02_Inputs'!E137</x:f>
        <x:v>0.396</x:v>
      </x:c>
      <x:c r="F137" s="29" t="n">
        <x:f>D137*E137</x:f>
        <x:v>1.584</x:v>
      </x:c>
      <x:c r="G137" s="5" t="n">
        <x:f>'02_Inputs'!F137</x:f>
        <x:v>1.2</x:v>
      </x:c>
      <x:c r="H137" s="29" t="n">
        <x:f>F137/G137</x:f>
        <x:v>1.32</x:v>
      </x:c>
      <x:c r="I137" s="6" t="n">
        <x:f>'02_Inputs'!G137</x:f>
        <x:v>0.86</x:v>
      </x:c>
      <x:c r="J137" s="29" t="n">
        <x:f>H137*I137</x:f>
        <x:v>1.1352</x:v>
      </x:c>
      <x:c r="K137" s="6" t="n">
        <x:f>'02_Inputs'!H137</x:f>
        <x:v>0.57</x:v>
      </x:c>
      <x:c r="L137" s="29" t="n">
        <x:f>J137*K137</x:f>
        <x:v>0.647064</x:v>
      </x:c>
      <x:c r="M137" s="29" t="n">
        <x:f>J137*(1-K137)</x:f>
        <x:v>0.48813600000000007</x:v>
      </x:c>
      <x:c r="N137" s="6" t="n">
        <x:f>'02_GPU_Mix_Input'!D137</x:f>
        <x:v>0.1732784276591858</x:v>
      </x:c>
      <x:c r="O137" s="6" t="n">
        <x:f>'02_GPU_Mix_Input'!E137</x:f>
        <x:v>0.8267215723408142</x:v>
      </x:c>
      <x:c r="P137" s="6" t="n">
        <x:f>'02_GPU_Mix_Input'!F137</x:f>
        <x:v>0</x:v>
      </x:c>
      <x:c r="Q137" s="6" t="n">
        <x:f>'02_GPU_Mix_Input'!G137</x:f>
        <x:v>0</x:v>
      </x:c>
      <x:c r="R137" s="7" t="n">
        <x:f>INDEX('01_Benchmark_Input'!$K$2:$K$10,MATCH(B137,'01_Benchmark_Input'!$A$2:$A$10,0))</x:f>
        <x:v>1131608.75</x:v>
      </x:c>
      <x:c r="S137" s="7" t="n">
        <x:f>INDEX('01_Benchmark_Input'!$P$2:$P$10,MATCH(B137,'01_Benchmark_Input'!$A$2:$A$10,0))</x:f>
        <x:v>2893083.8000000003</x:v>
      </x:c>
      <x:c r="T137" s="7" t="n">
        <x:f>INDEX('01_Benchmark_Input'!$U$2:$U$10,MATCH(B137,'01_Benchmark_Input'!$A$2:$A$10,0))</x:f>
        <x:v>2893083.8000000003</x:v>
      </x:c>
      <x:c r="U137" s="7" t="n">
        <x:f>INDEX('01_Benchmark_Input'!$Z$2:$Z$10,MATCH(B137,'01_Benchmark_Input'!$A$2:$A$10,0))</x:f>
        <x:v>2893083.8000000003</x:v>
      </x:c>
      <x:c r="V137" s="6" t="n">
        <x:f>INDEX('01_Benchmark_Input'!$D$2:$D$10,MATCH(B137,'01_Benchmark_Input'!$A$2:$A$10,0))</x:f>
        <x:v>0.45</x:v>
      </x:c>
      <x:c r="W137" s="6" t="n">
        <x:f>INDEX('01_Benchmark_Input'!$E$2:$E$10,MATCH(B137,'01_Benchmark_Input'!$A$2:$A$10,0))</x:f>
        <x:v>0.3</x:v>
      </x:c>
      <x:c r="X137" s="6" t="n">
        <x:f>INDEX('01_Benchmark_Input'!$F$2:$F$10,MATCH(B137,'01_Benchmark_Input'!$A$2:$A$10,0))</x:f>
        <x:v>0.25</x:v>
      </x:c>
      <x:c r="Y137" s="7" t="n">
        <x:f>N137*R137+O137*S137+P137*T137+Q137*U137</x:f>
        <x:v>2587858.1729751145</x:v>
      </x:c>
      <x:c r="Z137" s="6" t="n">
        <x:f>'02_Inputs'!K137</x:f>
        <x:v>0.6</x:v>
      </x:c>
      <x:c r="AA137" s="7" t="n">
        <x:f>Y137*Z137</x:f>
        <x:v>1552714.9037850688</x:v>
      </x:c>
      <x:c r="AB137" s="5" t="n">
        <x:f>L137*1000*AA137*86400</x:f>
        <x:v>86806591185840.33</x:v>
      </x:c>
      <x:c r="AC137" s="5" t="n">
        <x:f>AB137*365</x:f>
        <x:v>31684405782831720</x:v>
      </x:c>
    </x:row>
    <x:row r="138">
      <x:c r="A138" s="5" t="str">
        <x:f>'02_Inputs'!A138</x:f>
        <x:v>Grid-Constrained / Efficiency-Upside</x:v>
      </x:c>
      <x:c r="B138" s="5" t="str">
        <x:f>'02_Inputs'!B138</x:f>
        <x:v>Microsoft</x:v>
      </x:c>
      <x:c r="C138" s="5" t="n">
        <x:f>'02_Inputs'!C138</x:f>
        <x:v>2027</x:v>
      </x:c>
      <x:c r="D138" s="29" t="n">
        <x:f>'02_Inputs'!D138</x:f>
        <x:v>5.25</x:v>
      </x:c>
      <x:c r="E138" s="6" t="n">
        <x:f>'02_Inputs'!E138</x:f>
        <x:v>0.464</x:v>
      </x:c>
      <x:c r="F138" s="29" t="n">
        <x:f>D138*E138</x:f>
        <x:v>2.436</x:v>
      </x:c>
      <x:c r="G138" s="5" t="n">
        <x:f>'02_Inputs'!F138</x:f>
        <x:v>1.2</x:v>
      </x:c>
      <x:c r="H138" s="29" t="n">
        <x:f>F138/G138</x:f>
        <x:v>2.0300000000000002</x:v>
      </x:c>
      <x:c r="I138" s="6" t="n">
        <x:f>'02_Inputs'!G138</x:f>
        <x:v>0.86</x:v>
      </x:c>
      <x:c r="J138" s="29" t="n">
        <x:f>H138*I138</x:f>
        <x:v>1.7458000000000002</x:v>
      </x:c>
      <x:c r="K138" s="6" t="n">
        <x:f>'02_Inputs'!H138</x:f>
        <x:v>0.625</x:v>
      </x:c>
      <x:c r="L138" s="29" t="n">
        <x:f>J138*K138</x:f>
        <x:v>1.0911250000000001</x:v>
      </x:c>
      <x:c r="M138" s="29" t="n">
        <x:f>J138*(1-K138)</x:f>
        <x:v>0.6546750000000001</x:v>
      </x:c>
      <x:c r="N138" s="6" t="n">
        <x:f>'02_GPU_Mix_Input'!D138</x:f>
        <x:v>0.12497854642503455</x:v>
      </x:c>
      <x:c r="O138" s="6" t="n">
        <x:f>'02_GPU_Mix_Input'!E138</x:f>
        <x:v>0.8750214535749654</x:v>
      </x:c>
      <x:c r="P138" s="6" t="n">
        <x:f>'02_GPU_Mix_Input'!F138</x:f>
        <x:v>0</x:v>
      </x:c>
      <x:c r="Q138" s="6" t="n">
        <x:f>'02_GPU_Mix_Input'!G138</x:f>
        <x:v>0</x:v>
      </x:c>
      <x:c r="R138" s="7" t="n">
        <x:f>INDEX('01_Benchmark_Input'!$K$2:$K$10,MATCH(B138,'01_Benchmark_Input'!$A$2:$A$10,0))</x:f>
        <x:v>1131608.75</x:v>
      </x:c>
      <x:c r="S138" s="7" t="n">
        <x:f>INDEX('01_Benchmark_Input'!$P$2:$P$10,MATCH(B138,'01_Benchmark_Input'!$A$2:$A$10,0))</x:f>
        <x:v>2893083.8000000003</x:v>
      </x:c>
      <x:c r="T138" s="7" t="n">
        <x:f>INDEX('01_Benchmark_Input'!$U$2:$U$10,MATCH(B138,'01_Benchmark_Input'!$A$2:$A$10,0))</x:f>
        <x:v>2893083.8000000003</x:v>
      </x:c>
      <x:c r="U138" s="7" t="n">
        <x:f>INDEX('01_Benchmark_Input'!$Z$2:$Z$10,MATCH(B138,'01_Benchmark_Input'!$A$2:$A$10,0))</x:f>
        <x:v>2893083.8000000003</x:v>
      </x:c>
      <x:c r="V138" s="6" t="n">
        <x:f>INDEX('01_Benchmark_Input'!$D$2:$D$10,MATCH(B138,'01_Benchmark_Input'!$A$2:$A$10,0))</x:f>
        <x:v>0.45</x:v>
      </x:c>
      <x:c r="W138" s="6" t="n">
        <x:f>INDEX('01_Benchmark_Input'!$E$2:$E$10,MATCH(B138,'01_Benchmark_Input'!$A$2:$A$10,0))</x:f>
        <x:v>0.3</x:v>
      </x:c>
      <x:c r="X138" s="6" t="n">
        <x:f>INDEX('01_Benchmark_Input'!$F$2:$F$10,MATCH(B138,'01_Benchmark_Input'!$A$2:$A$10,0))</x:f>
        <x:v>0.25</x:v>
      </x:c>
      <x:c r="Y138" s="7" t="n">
        <x:f>N138*R138+O138*S138+P138*T138+Q138*U138</x:f>
        <x:v>2672937.208687035</x:v>
      </x:c>
      <x:c r="Z138" s="6" t="n">
        <x:f>'02_Inputs'!K138</x:f>
        <x:v>0.6</x:v>
      </x:c>
      <x:c r="AA138" s="7" t="n">
        <x:f>Y138*Z138</x:f>
        <x:v>1603762.325212221</x:v>
      </x:c>
      <x:c r="AB138" s="5" t="n">
        <x:f>L138*1000*AA138*86400</x:f>
        <x:v>151191806437196.78</x:v>
      </x:c>
      <x:c r="AC138" s="5" t="n">
        <x:f>AB138*365</x:f>
        <x:v>55185009349576824</x:v>
      </x:c>
    </x:row>
    <x:row r="139">
      <x:c r="A139" s="5" t="str">
        <x:f>'02_Inputs'!A139</x:f>
        <x:v>Grid-Constrained / Efficiency-Upside</x:v>
      </x:c>
      <x:c r="B139" s="5" t="str">
        <x:f>'02_Inputs'!B139</x:f>
        <x:v>Microsoft</x:v>
      </x:c>
      <x:c r="C139" s="5" t="n">
        <x:f>'02_Inputs'!C139</x:f>
        <x:v>2028</x:v>
      </x:c>
      <x:c r="D139" s="29" t="n">
        <x:f>'02_Inputs'!D139</x:f>
        <x:v>6.5</x:v>
      </x:c>
      <x:c r="E139" s="6" t="n">
        <x:f>'02_Inputs'!E139</x:f>
        <x:v>0.49230769</x:v>
      </x:c>
      <x:c r="F139" s="29" t="n">
        <x:f>D139*E139</x:f>
        <x:v>3.1999999850000003</x:v>
      </x:c>
      <x:c r="G139" s="5" t="n">
        <x:f>'02_Inputs'!F139</x:f>
        <x:v>1.2</x:v>
      </x:c>
      <x:c r="H139" s="29" t="n">
        <x:f>F139/G139</x:f>
        <x:v>2.666666654166667</x:v>
      </x:c>
      <x:c r="I139" s="6" t="n">
        <x:f>'02_Inputs'!G139</x:f>
        <x:v>0.86</x:v>
      </x:c>
      <x:c r="J139" s="29" t="n">
        <x:f>H139*I139</x:f>
        <x:v>2.2933333225833334</x:v>
      </x:c>
      <x:c r="K139" s="6" t="n">
        <x:f>'02_Inputs'!H139</x:f>
        <x:v>0.68</x:v>
      </x:c>
      <x:c r="L139" s="29" t="n">
        <x:f>J139*K139</x:f>
        <x:v>1.5594666593566668</x:v>
      </x:c>
      <x:c r="M139" s="29" t="n">
        <x:f>J139*(1-K139)</x:f>
        <x:v>0.7338666632266666</x:v>
      </x:c>
      <x:c r="N139" s="6" t="n">
        <x:f>'02_GPU_Mix_Input'!D139</x:f>
        <x:v>0.05225841956064173</x:v>
      </x:c>
      <x:c r="O139" s="6" t="n">
        <x:f>'02_GPU_Mix_Input'!E139</x:f>
        <x:v>0.9477415804393583</x:v>
      </x:c>
      <x:c r="P139" s="6" t="n">
        <x:f>'02_GPU_Mix_Input'!F139</x:f>
        <x:v>0</x:v>
      </x:c>
      <x:c r="Q139" s="6" t="n">
        <x:f>'02_GPU_Mix_Input'!G139</x:f>
        <x:v>0</x:v>
      </x:c>
      <x:c r="R139" s="7" t="n">
        <x:f>INDEX('01_Benchmark_Input'!$K$2:$K$10,MATCH(B139,'01_Benchmark_Input'!$A$2:$A$10,0))</x:f>
        <x:v>1131608.75</x:v>
      </x:c>
      <x:c r="S139" s="7" t="n">
        <x:f>INDEX('01_Benchmark_Input'!$P$2:$P$10,MATCH(B139,'01_Benchmark_Input'!$A$2:$A$10,0))</x:f>
        <x:v>2893083.8000000003</x:v>
      </x:c>
      <x:c r="T139" s="7" t="n">
        <x:f>INDEX('01_Benchmark_Input'!$U$2:$U$10,MATCH(B139,'01_Benchmark_Input'!$A$2:$A$10,0))</x:f>
        <x:v>2893083.8000000003</x:v>
      </x:c>
      <x:c r="U139" s="7" t="n">
        <x:f>INDEX('01_Benchmark_Input'!$Z$2:$Z$10,MATCH(B139,'01_Benchmark_Input'!$A$2:$A$10,0))</x:f>
        <x:v>2893083.8000000003</x:v>
      </x:c>
      <x:c r="V139" s="6" t="n">
        <x:f>INDEX('01_Benchmark_Input'!$D$2:$D$10,MATCH(B139,'01_Benchmark_Input'!$A$2:$A$10,0))</x:f>
        <x:v>0.45</x:v>
      </x:c>
      <x:c r="W139" s="6" t="n">
        <x:f>INDEX('01_Benchmark_Input'!$E$2:$E$10,MATCH(B139,'01_Benchmark_Input'!$A$2:$A$10,0))</x:f>
        <x:v>0.3</x:v>
      </x:c>
      <x:c r="X139" s="6" t="n">
        <x:f>INDEX('01_Benchmark_Input'!$F$2:$F$10,MATCH(B139,'01_Benchmark_Input'!$A$2:$A$10,0))</x:f>
        <x:v>0.25</x:v>
      </x:c>
      <x:c r="Y139" s="7" t="n">
        <x:f>N139*R139+O139*S139+P139*T139+Q139*U139</x:f>
        <x:v>2801031.897791498</x:v>
      </x:c>
      <x:c r="Z139" s="6" t="n">
        <x:f>'02_Inputs'!K139</x:f>
        <x:v>0.6</x:v>
      </x:c>
      <x:c r="AA139" s="7" t="n">
        <x:f>Y139*Z139</x:f>
        <x:v>1680619.1386748988</x:v>
      </x:c>
      <x:c r="AB139" s="5" t="n">
        <x:f>L139*1000*AA139*86400</x:f>
        <x:v>226443125995795.28</x:v>
      </x:c>
      <x:c r="AC139" s="5" t="n">
        <x:f>AB139*365</x:f>
        <x:v>82651740988465280</x:v>
      </x:c>
    </x:row>
    <x:row r="140">
      <x:c r="A140" s="5" t="str">
        <x:f>'02_Inputs'!A140</x:f>
        <x:v>Grid-Constrained / Efficiency-Upside</x:v>
      </x:c>
      <x:c r="B140" s="5" t="str">
        <x:f>'02_Inputs'!B140</x:f>
        <x:v>Microsoft</x:v>
      </x:c>
      <x:c r="C140" s="5" t="n">
        <x:f>'02_Inputs'!C140</x:f>
        <x:v>2029</x:v>
      </x:c>
      <x:c r="D140" s="29" t="n">
        <x:f>'02_Inputs'!D140</x:f>
        <x:v>7.75</x:v>
      </x:c>
      <x:c r="E140" s="6" t="n">
        <x:f>'02_Inputs'!E140</x:f>
        <x:v>0.50012903</x:v>
      </x:c>
      <x:c r="F140" s="29" t="n">
        <x:f>D140*E140</x:f>
        <x:v>3.8759999824999998</x:v>
      </x:c>
      <x:c r="G140" s="5" t="n">
        <x:f>'02_Inputs'!F140</x:f>
        <x:v>1.2</x:v>
      </x:c>
      <x:c r="H140" s="29" t="n">
        <x:f>F140/G140</x:f>
        <x:v>3.2299999854166668</x:v>
      </x:c>
      <x:c r="I140" s="6" t="n">
        <x:f>'02_Inputs'!G140</x:f>
        <x:v>0.86</x:v>
      </x:c>
      <x:c r="J140" s="29" t="n">
        <x:f>H140*I140</x:f>
        <x:v>2.7777999874583332</x:v>
      </x:c>
      <x:c r="K140" s="6" t="n">
        <x:f>'02_Inputs'!H140</x:f>
        <x:v>0.735</x:v>
      </x:c>
      <x:c r="L140" s="29" t="n">
        <x:f>J140*K140</x:f>
        <x:v>2.041682990781875</x:v>
      </x:c>
      <x:c r="M140" s="29" t="n">
        <x:f>J140*(1-K140)</x:f>
        <x:v>0.7361169966764584</x:v>
      </x:c>
      <x:c r="N140" s="6" t="n">
        <x:f>'02_GPU_Mix_Input'!D140</x:f>
        <x:v>0.05225841956064173</x:v>
      </x:c>
      <x:c r="O140" s="6" t="n">
        <x:f>'02_GPU_Mix_Input'!E140</x:f>
        <x:v>0.9477415804393582</x:v>
      </x:c>
      <x:c r="P140" s="6" t="n">
        <x:f>'02_GPU_Mix_Input'!F140</x:f>
        <x:v>0</x:v>
      </x:c>
      <x:c r="Q140" s="6" t="n">
        <x:f>'02_GPU_Mix_Input'!G140</x:f>
        <x:v>0</x:v>
      </x:c>
      <x:c r="R140" s="7" t="n">
        <x:f>INDEX('01_Benchmark_Input'!$K$2:$K$10,MATCH(B140,'01_Benchmark_Input'!$A$2:$A$10,0))</x:f>
        <x:v>1131608.75</x:v>
      </x:c>
      <x:c r="S140" s="7" t="n">
        <x:f>INDEX('01_Benchmark_Input'!$P$2:$P$10,MATCH(B140,'01_Benchmark_Input'!$A$2:$A$10,0))</x:f>
        <x:v>2893083.8000000003</x:v>
      </x:c>
      <x:c r="T140" s="7" t="n">
        <x:f>INDEX('01_Benchmark_Input'!$U$2:$U$10,MATCH(B140,'01_Benchmark_Input'!$A$2:$A$10,0))</x:f>
        <x:v>2893083.8000000003</x:v>
      </x:c>
      <x:c r="U140" s="7" t="n">
        <x:f>INDEX('01_Benchmark_Input'!$Z$2:$Z$10,MATCH(B140,'01_Benchmark_Input'!$A$2:$A$10,0))</x:f>
        <x:v>2893083.8000000003</x:v>
      </x:c>
      <x:c r="V140" s="6" t="n">
        <x:f>INDEX('01_Benchmark_Input'!$D$2:$D$10,MATCH(B140,'01_Benchmark_Input'!$A$2:$A$10,0))</x:f>
        <x:v>0.45</x:v>
      </x:c>
      <x:c r="W140" s="6" t="n">
        <x:f>INDEX('01_Benchmark_Input'!$E$2:$E$10,MATCH(B140,'01_Benchmark_Input'!$A$2:$A$10,0))</x:f>
        <x:v>0.3</x:v>
      </x:c>
      <x:c r="X140" s="6" t="n">
        <x:f>INDEX('01_Benchmark_Input'!$F$2:$F$10,MATCH(B140,'01_Benchmark_Input'!$A$2:$A$10,0))</x:f>
        <x:v>0.25</x:v>
      </x:c>
      <x:c r="Y140" s="7" t="n">
        <x:f>N140*R140+O140*S140+P140*T140+Q140*U140</x:f>
        <x:v>2801031.8977914974</x:v>
      </x:c>
      <x:c r="Z140" s="6" t="n">
        <x:f>'02_Inputs'!K140</x:f>
        <x:v>0.6</x:v>
      </x:c>
      <x:c r="AA140" s="7" t="n">
        <x:f>Y140*Z140</x:f>
        <x:v>1680619.1386748983</x:v>
      </x:c>
      <x:c r="AB140" s="5" t="n">
        <x:f>L140*1000*AA140*86400</x:f>
        <x:v>296463586413458.1</x:v>
      </x:c>
      <x:c r="AC140" s="5" t="n">
        <x:f>AB140*365</x:f>
        <x:v>108209209040912210</x:v>
      </x:c>
    </x:row>
    <x:row r="141">
      <x:c r="A141" s="5" t="str">
        <x:f>'02_Inputs'!A141</x:f>
        <x:v>Grid-Constrained / Efficiency-Upside</x:v>
      </x:c>
      <x:c r="B141" s="5" t="str">
        <x:f>'02_Inputs'!B141</x:f>
        <x:v>Microsoft</x:v>
      </x:c>
      <x:c r="C141" s="5" t="n">
        <x:f>'02_Inputs'!C141</x:f>
        <x:v>2030</x:v>
      </x:c>
      <x:c r="D141" s="29" t="n">
        <x:f>'02_Inputs'!D141</x:f>
        <x:v>9</x:v>
      </x:c>
      <x:c r="E141" s="6" t="n">
        <x:f>'02_Inputs'!E141</x:f>
        <x:v>0.496</x:v>
      </x:c>
      <x:c r="F141" s="29" t="n">
        <x:f>D141*E141</x:f>
        <x:v>4.464</x:v>
      </x:c>
      <x:c r="G141" s="5" t="n">
        <x:f>'02_Inputs'!F141</x:f>
        <x:v>1.2</x:v>
      </x:c>
      <x:c r="H141" s="29" t="n">
        <x:f>F141/G141</x:f>
        <x:v>3.7200000000000006</x:v>
      </x:c>
      <x:c r="I141" s="6" t="n">
        <x:f>'02_Inputs'!G141</x:f>
        <x:v>0.86</x:v>
      </x:c>
      <x:c r="J141" s="29" t="n">
        <x:f>H141*I141</x:f>
        <x:v>3.1992000000000007</x:v>
      </x:c>
      <x:c r="K141" s="6" t="n">
        <x:f>'02_Inputs'!H141</x:f>
        <x:v>0.79</x:v>
      </x:c>
      <x:c r="L141" s="29" t="n">
        <x:f>J141*K141</x:f>
        <x:v>2.5273680000000005</x:v>
      </x:c>
      <x:c r="M141" s="29" t="n">
        <x:f>J141*(1-K141)</x:f>
        <x:v>0.671832</x:v>
      </x:c>
      <x:c r="N141" s="6" t="n">
        <x:f>'02_GPU_Mix_Input'!D141</x:f>
        <x:v>0.05225841956064173</x:v>
      </x:c>
      <x:c r="O141" s="6" t="n">
        <x:f>'02_GPU_Mix_Input'!E141</x:f>
        <x:v>0.9477415804393583</x:v>
      </x:c>
      <x:c r="P141" s="6" t="n">
        <x:f>'02_GPU_Mix_Input'!F141</x:f>
        <x:v>0</x:v>
      </x:c>
      <x:c r="Q141" s="6" t="n">
        <x:f>'02_GPU_Mix_Input'!G141</x:f>
        <x:v>0</x:v>
      </x:c>
      <x:c r="R141" s="7" t="n">
        <x:f>INDEX('01_Benchmark_Input'!$K$2:$K$10,MATCH(B141,'01_Benchmark_Input'!$A$2:$A$10,0))</x:f>
        <x:v>1131608.75</x:v>
      </x:c>
      <x:c r="S141" s="7" t="n">
        <x:f>INDEX('01_Benchmark_Input'!$P$2:$P$10,MATCH(B141,'01_Benchmark_Input'!$A$2:$A$10,0))</x:f>
        <x:v>2893083.8000000003</x:v>
      </x:c>
      <x:c r="T141" s="7" t="n">
        <x:f>INDEX('01_Benchmark_Input'!$U$2:$U$10,MATCH(B141,'01_Benchmark_Input'!$A$2:$A$10,0))</x:f>
        <x:v>2893083.8000000003</x:v>
      </x:c>
      <x:c r="U141" s="7" t="n">
        <x:f>INDEX('01_Benchmark_Input'!$Z$2:$Z$10,MATCH(B141,'01_Benchmark_Input'!$A$2:$A$10,0))</x:f>
        <x:v>2893083.8000000003</x:v>
      </x:c>
      <x:c r="V141" s="6" t="n">
        <x:f>INDEX('01_Benchmark_Input'!$D$2:$D$10,MATCH(B141,'01_Benchmark_Input'!$A$2:$A$10,0))</x:f>
        <x:v>0.45</x:v>
      </x:c>
      <x:c r="W141" s="6" t="n">
        <x:f>INDEX('01_Benchmark_Input'!$E$2:$E$10,MATCH(B141,'01_Benchmark_Input'!$A$2:$A$10,0))</x:f>
        <x:v>0.3</x:v>
      </x:c>
      <x:c r="X141" s="6" t="n">
        <x:f>INDEX('01_Benchmark_Input'!$F$2:$F$10,MATCH(B141,'01_Benchmark_Input'!$A$2:$A$10,0))</x:f>
        <x:v>0.25</x:v>
      </x:c>
      <x:c r="Y141" s="7" t="n">
        <x:f>N141*R141+O141*S141+P141*T141+Q141*U141</x:f>
        <x:v>2801031.897791498</x:v>
      </x:c>
      <x:c r="Z141" s="6" t="n">
        <x:f>'02_Inputs'!K141</x:f>
        <x:v>0.6</x:v>
      </x:c>
      <x:c r="AA141" s="7" t="n">
        <x:f>Y141*Z141</x:f>
        <x:v>1680619.1386748988</x:v>
      </x:c>
      <x:c r="AB141" s="5" t="n">
        <x:f>L141*1000*AA141*86400</x:f>
        <x:v>366987717902117</x:v>
      </x:c>
      <x:c r="AC141" s="5" t="n">
        <x:f>AB141*365</x:f>
        <x:v>133950517034272700</x:v>
      </x:c>
    </x:row>
    <x:row r="142">
      <x:c r="A142" s="5" t="str">
        <x:f>'02_Inputs'!A142</x:f>
        <x:v>Grid-Constrained / Efficiency-Upside</x:v>
      </x:c>
      <x:c r="B142" s="5" t="str">
        <x:f>'02_Inputs'!B142</x:f>
        <x:v>Google</x:v>
      </x:c>
      <x:c r="C142" s="5" t="n">
        <x:f>'02_Inputs'!C142</x:f>
        <x:v>2026</x:v>
      </x:c>
      <x:c r="D142" s="29" t="n">
        <x:f>'02_Inputs'!D142</x:f>
        <x:v>4.5</x:v>
      </x:c>
      <x:c r="E142" s="6" t="n">
        <x:f>'02_Inputs'!E142</x:f>
        <x:v>0.43022222</x:v>
      </x:c>
      <x:c r="F142" s="29" t="n">
        <x:f>D142*E142</x:f>
        <x:v>1.93599999</x:v>
      </x:c>
      <x:c r="G142" s="5" t="n">
        <x:f>'02_Inputs'!F142</x:f>
        <x:v>1.18</x:v>
      </x:c>
      <x:c r="H142" s="29" t="n">
        <x:f>F142/G142</x:f>
        <x:v>1.6406779576271187</x:v>
      </x:c>
      <x:c r="I142" s="6" t="n">
        <x:f>'02_Inputs'!G142</x:f>
        <x:v>0.88</x:v>
      </x:c>
      <x:c r="J142" s="29" t="n">
        <x:f>H142*I142</x:f>
        <x:v>1.4437966027118645</x:v>
      </x:c>
      <x:c r="K142" s="6" t="n">
        <x:f>'02_Inputs'!H142</x:f>
        <x:v>0.57</x:v>
      </x:c>
      <x:c r="L142" s="29" t="n">
        <x:f>J142*K142</x:f>
        <x:v>0.8229640635457627</x:v>
      </x:c>
      <x:c r="M142" s="29" t="n">
        <x:f>J142*(1-K142)</x:f>
        <x:v>0.6208325391661018</x:v>
      </x:c>
      <x:c r="N142" s="6" t="n">
        <x:f>'02_GPU_Mix_Input'!D142</x:f>
        <x:v>0</x:v>
      </x:c>
      <x:c r="O142" s="6" t="n">
        <x:f>'02_GPU_Mix_Input'!E142</x:f>
        <x:v>0.05722254</x:v>
      </x:c>
      <x:c r="P142" s="6" t="n">
        <x:f>'02_GPU_Mix_Input'!F142</x:f>
        <x:v>0</x:v>
      </x:c>
      <x:c r="Q142" s="6" t="n">
        <x:f>'02_GPU_Mix_Input'!G142</x:f>
        <x:v>0.94277746</x:v>
      </x:c>
      <x:c r="R142" s="7" t="n">
        <x:f>INDEX('01_Benchmark_Input'!$K$2:$K$10,MATCH(B142,'01_Benchmark_Input'!$A$2:$A$10,0))</x:f>
        <x:v>1195858.4</x:v>
      </x:c>
      <x:c r="S142" s="7" t="n">
        <x:f>INDEX('01_Benchmark_Input'!$P$2:$P$10,MATCH(B142,'01_Benchmark_Input'!$A$2:$A$10,0))</x:f>
        <x:v>167768.4</x:v>
      </x:c>
      <x:c r="T142" s="7" t="n">
        <x:f>INDEX('01_Benchmark_Input'!$U$2:$U$10,MATCH(B142,'01_Benchmark_Input'!$A$2:$A$10,0))</x:f>
        <x:v>220088.2</x:v>
      </x:c>
      <x:c r="U142" s="7" t="n">
        <x:f>INDEX('01_Benchmark_Input'!$Z$2:$Z$10,MATCH(B142,'01_Benchmark_Input'!$A$2:$A$10,0))</x:f>
        <x:v>167768.4</x:v>
      </x:c>
      <x:c r="V142" s="6" t="n">
        <x:f>INDEX('01_Benchmark_Input'!$D$2:$D$10,MATCH(B142,'01_Benchmark_Input'!$A$2:$A$10,0))</x:f>
        <x:v>0.4</x:v>
      </x:c>
      <x:c r="W142" s="6" t="n">
        <x:f>INDEX('01_Benchmark_Input'!$E$2:$E$10,MATCH(B142,'01_Benchmark_Input'!$A$2:$A$10,0))</x:f>
        <x:v>0.4</x:v>
      </x:c>
      <x:c r="X142" s="6" t="n">
        <x:f>INDEX('01_Benchmark_Input'!$F$2:$F$10,MATCH(B142,'01_Benchmark_Input'!$A$2:$A$10,0))</x:f>
        <x:v>0.2</x:v>
      </x:c>
      <x:c r="Y142" s="7" t="n">
        <x:f>N142*R142+O142*S142+P142*T142+Q142*U142</x:f>
        <x:v>167768.4</x:v>
      </x:c>
      <x:c r="Z142" s="6" t="n">
        <x:f>'02_Inputs'!K142</x:f>
        <x:v>0.6</x:v>
      </x:c>
      <x:c r="AA142" s="7" t="n">
        <x:f>Y142*Z142</x:f>
        <x:v>100661.04</x:v>
      </x:c>
      <x:c r="AB142" s="5" t="n">
        <x:f>L142*1000*AA142*86400</x:f>
        <x:v>7157412160053.917</x:v>
      </x:c>
      <x:c r="AC142" s="5" t="n">
        <x:f>AB142*365</x:f>
        <x:v>2612455438419679.5</x:v>
      </x:c>
    </x:row>
    <x:row r="143">
      <x:c r="A143" s="5" t="str">
        <x:f>'02_Inputs'!A143</x:f>
        <x:v>Grid-Constrained / Efficiency-Upside</x:v>
      </x:c>
      <x:c r="B143" s="5" t="str">
        <x:f>'02_Inputs'!B143</x:f>
        <x:v>Google</x:v>
      </x:c>
      <x:c r="C143" s="5" t="n">
        <x:f>'02_Inputs'!C143</x:f>
        <x:v>2027</x:v>
      </x:c>
      <x:c r="D143" s="29" t="n">
        <x:f>'02_Inputs'!D143</x:f>
        <x:v>5.375</x:v>
      </x:c>
      <x:c r="E143" s="6" t="n">
        <x:f>'02_Inputs'!E143</x:f>
        <x:v>0.52353488</x:v>
      </x:c>
      <x:c r="F143" s="29" t="n">
        <x:f>D143*E143</x:f>
        <x:v>2.81399998</x:v>
      </x:c>
      <x:c r="G143" s="5" t="n">
        <x:f>'02_Inputs'!F143</x:f>
        <x:v>1.18</x:v>
      </x:c>
      <x:c r="H143" s="29" t="n">
        <x:f>F143/G143</x:f>
        <x:v>2.384745745762712</x:v>
      </x:c>
      <x:c r="I143" s="6" t="n">
        <x:f>'02_Inputs'!G143</x:f>
        <x:v>0.88</x:v>
      </x:c>
      <x:c r="J143" s="29" t="n">
        <x:f>H143*I143</x:f>
        <x:v>2.0985762562711865</x:v>
      </x:c>
      <x:c r="K143" s="6" t="n">
        <x:f>'02_Inputs'!H143</x:f>
        <x:v>0.618</x:v>
      </x:c>
      <x:c r="L143" s="29" t="n">
        <x:f>J143*K143</x:f>
        <x:v>1.2969201263755932</x:v>
      </x:c>
      <x:c r="M143" s="29" t="n">
        <x:f>J143*(1-K143)</x:f>
        <x:v>0.8016561298955932</x:v>
      </x:c>
      <x:c r="N143" s="6" t="n">
        <x:f>'02_GPU_Mix_Input'!D143</x:f>
        <x:v>0</x:v>
      </x:c>
      <x:c r="O143" s="6" t="n">
        <x:f>'02_GPU_Mix_Input'!E143</x:f>
        <x:v>0.08881066</x:v>
      </x:c>
      <x:c r="P143" s="6" t="n">
        <x:f>'02_GPU_Mix_Input'!F143</x:f>
        <x:v>0</x:v>
      </x:c>
      <x:c r="Q143" s="6" t="n">
        <x:f>'02_GPU_Mix_Input'!G143</x:f>
        <x:v>0.9111893400000001</x:v>
      </x:c>
      <x:c r="R143" s="7" t="n">
        <x:f>INDEX('01_Benchmark_Input'!$K$2:$K$10,MATCH(B143,'01_Benchmark_Input'!$A$2:$A$10,0))</x:f>
        <x:v>1195858.4</x:v>
      </x:c>
      <x:c r="S143" s="7" t="n">
        <x:f>INDEX('01_Benchmark_Input'!$P$2:$P$10,MATCH(B143,'01_Benchmark_Input'!$A$2:$A$10,0))</x:f>
        <x:v>167768.4</x:v>
      </x:c>
      <x:c r="T143" s="7" t="n">
        <x:f>INDEX('01_Benchmark_Input'!$U$2:$U$10,MATCH(B143,'01_Benchmark_Input'!$A$2:$A$10,0))</x:f>
        <x:v>220088.2</x:v>
      </x:c>
      <x:c r="U143" s="7" t="n">
        <x:f>INDEX('01_Benchmark_Input'!$Z$2:$Z$10,MATCH(B143,'01_Benchmark_Input'!$A$2:$A$10,0))</x:f>
        <x:v>167768.4</x:v>
      </x:c>
      <x:c r="V143" s="6" t="n">
        <x:f>INDEX('01_Benchmark_Input'!$D$2:$D$10,MATCH(B143,'01_Benchmark_Input'!$A$2:$A$10,0))</x:f>
        <x:v>0.4</x:v>
      </x:c>
      <x:c r="W143" s="6" t="n">
        <x:f>INDEX('01_Benchmark_Input'!$E$2:$E$10,MATCH(B143,'01_Benchmark_Input'!$A$2:$A$10,0))</x:f>
        <x:v>0.4</x:v>
      </x:c>
      <x:c r="X143" s="6" t="n">
        <x:f>INDEX('01_Benchmark_Input'!$F$2:$F$10,MATCH(B143,'01_Benchmark_Input'!$A$2:$A$10,0))</x:f>
        <x:v>0.2</x:v>
      </x:c>
      <x:c r="Y143" s="7" t="n">
        <x:f>N143*R143+O143*S143+P143*T143+Q143*U143</x:f>
        <x:v>167768.4</x:v>
      </x:c>
      <x:c r="Z143" s="6" t="n">
        <x:f>'02_Inputs'!K143</x:f>
        <x:v>0.6</x:v>
      </x:c>
      <x:c r="AA143" s="7" t="n">
        <x:f>Y143*Z143</x:f>
        <x:v>100661.04</x:v>
      </x:c>
      <x:c r="AB143" s="5" t="n">
        <x:f>L143*1000*AA143*86400</x:f>
        <x:v>11279462001226.441</x:v>
      </x:c>
      <x:c r="AC143" s="5" t="n">
        <x:f>AB143*365</x:f>
        <x:v>4117003630447651</x:v>
      </x:c>
    </x:row>
    <x:row r="144">
      <x:c r="A144" s="5" t="str">
        <x:f>'02_Inputs'!A144</x:f>
        <x:v>Grid-Constrained / Efficiency-Upside</x:v>
      </x:c>
      <x:c r="B144" s="5" t="str">
        <x:f>'02_Inputs'!B144</x:f>
        <x:v>Google</x:v>
      </x:c>
      <x:c r="C144" s="5" t="n">
        <x:f>'02_Inputs'!C144</x:f>
        <x:v>2028</x:v>
      </x:c>
      <x:c r="D144" s="29" t="n">
        <x:f>'02_Inputs'!D144</x:f>
        <x:v>6.25</x:v>
      </x:c>
      <x:c r="E144" s="6" t="n">
        <x:f>'02_Inputs'!E144</x:f>
        <x:v>0.576</x:v>
      </x:c>
      <x:c r="F144" s="29" t="n">
        <x:f>D144*E144</x:f>
        <x:v>3.5999999999999996</x:v>
      </x:c>
      <x:c r="G144" s="5" t="n">
        <x:f>'02_Inputs'!F144</x:f>
        <x:v>1.18</x:v>
      </x:c>
      <x:c r="H144" s="29" t="n">
        <x:f>F144/G144</x:f>
        <x:v>3.0508474576271185</x:v>
      </x:c>
      <x:c r="I144" s="6" t="n">
        <x:f>'02_Inputs'!G144</x:f>
        <x:v>0.88</x:v>
      </x:c>
      <x:c r="J144" s="29" t="n">
        <x:f>H144*I144</x:f>
        <x:v>2.6847457627118643</x:v>
      </x:c>
      <x:c r="K144" s="6" t="n">
        <x:f>'02_Inputs'!H144</x:f>
        <x:v>0.665</x:v>
      </x:c>
      <x:c r="L144" s="29" t="n">
        <x:f>J144*K144</x:f>
        <x:v>1.7853559322033898</x:v>
      </x:c>
      <x:c r="M144" s="29" t="n">
        <x:f>J144*(1-K144)</x:f>
        <x:v>0.8993898305084744</x:v>
      </x:c>
      <x:c r="N144" s="6" t="n">
        <x:f>'02_GPU_Mix_Input'!D144</x:f>
        <x:v>0</x:v>
      </x:c>
      <x:c r="O144" s="6" t="n">
        <x:f>'02_GPU_Mix_Input'!E144</x:f>
        <x:v>0.08881065999999999</x:v>
      </x:c>
      <x:c r="P144" s="6" t="n">
        <x:f>'02_GPU_Mix_Input'!F144</x:f>
        <x:v>0</x:v>
      </x:c>
      <x:c r="Q144" s="6" t="n">
        <x:f>'02_GPU_Mix_Input'!G144</x:f>
        <x:v>0.9111893400000001</x:v>
      </x:c>
      <x:c r="R144" s="7" t="n">
        <x:f>INDEX('01_Benchmark_Input'!$K$2:$K$10,MATCH(B144,'01_Benchmark_Input'!$A$2:$A$10,0))</x:f>
        <x:v>1195858.4</x:v>
      </x:c>
      <x:c r="S144" s="7" t="n">
        <x:f>INDEX('01_Benchmark_Input'!$P$2:$P$10,MATCH(B144,'01_Benchmark_Input'!$A$2:$A$10,0))</x:f>
        <x:v>167768.4</x:v>
      </x:c>
      <x:c r="T144" s="7" t="n">
        <x:f>INDEX('01_Benchmark_Input'!$U$2:$U$10,MATCH(B144,'01_Benchmark_Input'!$A$2:$A$10,0))</x:f>
        <x:v>220088.2</x:v>
      </x:c>
      <x:c r="U144" s="7" t="n">
        <x:f>INDEX('01_Benchmark_Input'!$Z$2:$Z$10,MATCH(B144,'01_Benchmark_Input'!$A$2:$A$10,0))</x:f>
        <x:v>167768.4</x:v>
      </x:c>
      <x:c r="V144" s="6" t="n">
        <x:f>INDEX('01_Benchmark_Input'!$D$2:$D$10,MATCH(B144,'01_Benchmark_Input'!$A$2:$A$10,0))</x:f>
        <x:v>0.4</x:v>
      </x:c>
      <x:c r="W144" s="6" t="n">
        <x:f>INDEX('01_Benchmark_Input'!$E$2:$E$10,MATCH(B144,'01_Benchmark_Input'!$A$2:$A$10,0))</x:f>
        <x:v>0.4</x:v>
      </x:c>
      <x:c r="X144" s="6" t="n">
        <x:f>INDEX('01_Benchmark_Input'!$F$2:$F$10,MATCH(B144,'01_Benchmark_Input'!$A$2:$A$10,0))</x:f>
        <x:v>0.2</x:v>
      </x:c>
      <x:c r="Y144" s="7" t="n">
        <x:f>N144*R144+O144*S144+P144*T144+Q144*U144</x:f>
        <x:v>167768.4</x:v>
      </x:c>
      <x:c r="Z144" s="6" t="n">
        <x:f>'02_Inputs'!K144</x:f>
        <x:v>0.6</x:v>
      </x:c>
      <x:c r="AA144" s="7" t="n">
        <x:f>Y144*Z144</x:f>
        <x:v>100661.04</x:v>
      </x:c>
      <x:c r="AB144" s="5" t="n">
        <x:f>L144*1000*AA144*86400</x:f>
        <x:v>15527443815857.898</x:v>
      </x:c>
      <x:c r="AC144" s="5" t="n">
        <x:f>AB144*365</x:f>
        <x:v>5667516992788133</x:v>
      </x:c>
    </x:row>
    <x:row r="145">
      <x:c r="A145" s="5" t="str">
        <x:f>'02_Inputs'!A145</x:f>
        <x:v>Grid-Constrained / Efficiency-Upside</x:v>
      </x:c>
      <x:c r="B145" s="5" t="str">
        <x:f>'02_Inputs'!B145</x:f>
        <x:v>Google</x:v>
      </x:c>
      <x:c r="C145" s="5" t="n">
        <x:f>'02_Inputs'!C145</x:f>
        <x:v>2029</x:v>
      </x:c>
      <x:c r="D145" s="29" t="n">
        <x:f>'02_Inputs'!D145</x:f>
        <x:v>7.125</x:v>
      </x:c>
      <x:c r="E145" s="6" t="n">
        <x:f>'02_Inputs'!E145</x:f>
        <x:v>0.60266667</x:v>
      </x:c>
      <x:c r="F145" s="29" t="n">
        <x:f>D145*E145</x:f>
        <x:v>4.29400002375</x:v>
      </x:c>
      <x:c r="G145" s="5" t="n">
        <x:f>'02_Inputs'!F145</x:f>
        <x:v>1.18</x:v>
      </x:c>
      <x:c r="H145" s="29" t="n">
        <x:f>F145/G145</x:f>
        <x:v>3.638983070974576</x:v>
      </x:c>
      <x:c r="I145" s="6" t="n">
        <x:f>'02_Inputs'!G145</x:f>
        <x:v>0.88</x:v>
      </x:c>
      <x:c r="J145" s="29" t="n">
        <x:f>H145*I145</x:f>
        <x:v>3.202305102457627</x:v>
      </x:c>
      <x:c r="K145" s="6" t="n">
        <x:f>'02_Inputs'!H145</x:f>
        <x:v>0.713</x:v>
      </x:c>
      <x:c r="L145" s="29" t="n">
        <x:f>J145*K145</x:f>
        <x:v>2.2832435380522877</x:v>
      </x:c>
      <x:c r="M145" s="29" t="n">
        <x:f>J145*(1-K145)</x:f>
        <x:v>0.919061564405339</x:v>
      </x:c>
      <x:c r="N145" s="6" t="n">
        <x:f>'02_GPU_Mix_Input'!D145</x:f>
        <x:v>0</x:v>
      </x:c>
      <x:c r="O145" s="6" t="n">
        <x:f>'02_GPU_Mix_Input'!E145</x:f>
        <x:v>0.08881066</x:v>
      </x:c>
      <x:c r="P145" s="6" t="n">
        <x:f>'02_GPU_Mix_Input'!F145</x:f>
        <x:v>0</x:v>
      </x:c>
      <x:c r="Q145" s="6" t="n">
        <x:f>'02_GPU_Mix_Input'!G145</x:f>
        <x:v>0.91118934</x:v>
      </x:c>
      <x:c r="R145" s="7" t="n">
        <x:f>INDEX('01_Benchmark_Input'!$K$2:$K$10,MATCH(B145,'01_Benchmark_Input'!$A$2:$A$10,0))</x:f>
        <x:v>1195858.4</x:v>
      </x:c>
      <x:c r="S145" s="7" t="n">
        <x:f>INDEX('01_Benchmark_Input'!$P$2:$P$10,MATCH(B145,'01_Benchmark_Input'!$A$2:$A$10,0))</x:f>
        <x:v>167768.4</x:v>
      </x:c>
      <x:c r="T145" s="7" t="n">
        <x:f>INDEX('01_Benchmark_Input'!$U$2:$U$10,MATCH(B145,'01_Benchmark_Input'!$A$2:$A$10,0))</x:f>
        <x:v>220088.2</x:v>
      </x:c>
      <x:c r="U145" s="7" t="n">
        <x:f>INDEX('01_Benchmark_Input'!$Z$2:$Z$10,MATCH(B145,'01_Benchmark_Input'!$A$2:$A$10,0))</x:f>
        <x:v>167768.4</x:v>
      </x:c>
      <x:c r="V145" s="6" t="n">
        <x:f>INDEX('01_Benchmark_Input'!$D$2:$D$10,MATCH(B145,'01_Benchmark_Input'!$A$2:$A$10,0))</x:f>
        <x:v>0.4</x:v>
      </x:c>
      <x:c r="W145" s="6" t="n">
        <x:f>INDEX('01_Benchmark_Input'!$E$2:$E$10,MATCH(B145,'01_Benchmark_Input'!$A$2:$A$10,0))</x:f>
        <x:v>0.4</x:v>
      </x:c>
      <x:c r="X145" s="6" t="n">
        <x:f>INDEX('01_Benchmark_Input'!$F$2:$F$10,MATCH(B145,'01_Benchmark_Input'!$A$2:$A$10,0))</x:f>
        <x:v>0.2</x:v>
      </x:c>
      <x:c r="Y145" s="7" t="n">
        <x:f>N145*R145+O145*S145+P145*T145+Q145*U145</x:f>
        <x:v>167768.4</x:v>
      </x:c>
      <x:c r="Z145" s="6" t="n">
        <x:f>'02_Inputs'!K145</x:f>
        <x:v>0.6</x:v>
      </x:c>
      <x:c r="AA145" s="7" t="n">
        <x:f>Y145*Z145</x:f>
        <x:v>100661.04</x:v>
      </x:c>
      <x:c r="AB145" s="5" t="n">
        <x:f>L145*1000*AA145*86400</x:f>
        <x:v>19857629011417.016</x:v>
      </x:c>
      <x:c r="AC145" s="5" t="n">
        <x:f>AB145*365</x:f>
        <x:v>7248034589167211</x:v>
      </x:c>
    </x:row>
    <x:row r="146">
      <x:c r="A146" s="5" t="str">
        <x:f>'02_Inputs'!A146</x:f>
        <x:v>Grid-Constrained / Efficiency-Upside</x:v>
      </x:c>
      <x:c r="B146" s="5" t="str">
        <x:f>'02_Inputs'!B146</x:f>
        <x:v>Google</x:v>
      </x:c>
      <x:c r="C146" s="5" t="n">
        <x:f>'02_Inputs'!C146</x:f>
        <x:v>2030</x:v>
      </x:c>
      <x:c r="D146" s="29" t="n">
        <x:f>'02_Inputs'!D146</x:f>
        <x:v>8</x:v>
      </x:c>
      <x:c r="E146" s="6" t="n">
        <x:f>'02_Inputs'!E146</x:f>
        <x:v>0.612</x:v>
      </x:c>
      <x:c r="F146" s="29" t="n">
        <x:f>D146*E146</x:f>
        <x:v>4.896</x:v>
      </x:c>
      <x:c r="G146" s="5" t="n">
        <x:f>'02_Inputs'!F146</x:f>
        <x:v>1.18</x:v>
      </x:c>
      <x:c r="H146" s="29" t="n">
        <x:f>F146/G146</x:f>
        <x:v>4.149152542372882</x:v>
      </x:c>
      <x:c r="I146" s="6" t="n">
        <x:f>'02_Inputs'!G146</x:f>
        <x:v>0.88</x:v>
      </x:c>
      <x:c r="J146" s="29" t="n">
        <x:f>H146*I146</x:f>
        <x:v>3.651254237288136</x:v>
      </x:c>
      <x:c r="K146" s="6" t="n">
        <x:f>'02_Inputs'!H146</x:f>
        <x:v>0.76</x:v>
      </x:c>
      <x:c r="L146" s="29" t="n">
        <x:f>J146*K146</x:f>
        <x:v>2.7749532203389835</x:v>
      </x:c>
      <x:c r="M146" s="29" t="n">
        <x:f>J146*(1-K146)</x:f>
        <x:v>0.8763010169491526</x:v>
      </x:c>
      <x:c r="N146" s="6" t="n">
        <x:f>'02_GPU_Mix_Input'!D146</x:f>
        <x:v>0</x:v>
      </x:c>
      <x:c r="O146" s="6" t="n">
        <x:f>'02_GPU_Mix_Input'!E146</x:f>
        <x:v>0.08881066</x:v>
      </x:c>
      <x:c r="P146" s="6" t="n">
        <x:f>'02_GPU_Mix_Input'!F146</x:f>
        <x:v>0</x:v>
      </x:c>
      <x:c r="Q146" s="6" t="n">
        <x:f>'02_GPU_Mix_Input'!G146</x:f>
        <x:v>0.91118934</x:v>
      </x:c>
      <x:c r="R146" s="7" t="n">
        <x:f>INDEX('01_Benchmark_Input'!$K$2:$K$10,MATCH(B146,'01_Benchmark_Input'!$A$2:$A$10,0))</x:f>
        <x:v>1195858.4</x:v>
      </x:c>
      <x:c r="S146" s="7" t="n">
        <x:f>INDEX('01_Benchmark_Input'!$P$2:$P$10,MATCH(B146,'01_Benchmark_Input'!$A$2:$A$10,0))</x:f>
        <x:v>167768.4</x:v>
      </x:c>
      <x:c r="T146" s="7" t="n">
        <x:f>INDEX('01_Benchmark_Input'!$U$2:$U$10,MATCH(B146,'01_Benchmark_Input'!$A$2:$A$10,0))</x:f>
        <x:v>220088.2</x:v>
      </x:c>
      <x:c r="U146" s="7" t="n">
        <x:f>INDEX('01_Benchmark_Input'!$Z$2:$Z$10,MATCH(B146,'01_Benchmark_Input'!$A$2:$A$10,0))</x:f>
        <x:v>167768.4</x:v>
      </x:c>
      <x:c r="V146" s="6" t="n">
        <x:f>INDEX('01_Benchmark_Input'!$D$2:$D$10,MATCH(B146,'01_Benchmark_Input'!$A$2:$A$10,0))</x:f>
        <x:v>0.4</x:v>
      </x:c>
      <x:c r="W146" s="6" t="n">
        <x:f>INDEX('01_Benchmark_Input'!$E$2:$E$10,MATCH(B146,'01_Benchmark_Input'!$A$2:$A$10,0))</x:f>
        <x:v>0.4</x:v>
      </x:c>
      <x:c r="X146" s="6" t="n">
        <x:f>INDEX('01_Benchmark_Input'!$F$2:$F$10,MATCH(B146,'01_Benchmark_Input'!$A$2:$A$10,0))</x:f>
        <x:v>0.2</x:v>
      </x:c>
      <x:c r="Y146" s="7" t="n">
        <x:f>N146*R146+O146*S146+P146*T146+Q146*U146</x:f>
        <x:v>167768.4</x:v>
      </x:c>
      <x:c r="Z146" s="6" t="n">
        <x:f>'02_Inputs'!K146</x:f>
        <x:v>0.6</x:v>
      </x:c>
      <x:c r="AA146" s="7" t="n">
        <x:f>Y146*Z146</x:f>
        <x:v>100661.04</x:v>
      </x:c>
      <x:c r="AB146" s="5" t="n">
        <x:f>L146*1000*AA146*86400</x:f>
        <x:v>24134084102361.992</x:v>
      </x:c>
      <x:c r="AC146" s="5" t="n">
        <x:f>AB146*365</x:f>
        <x:v>8808940697362127</x:v>
      </x:c>
    </x:row>
    <x:row r="147">
      <x:c r="A147" s="5" t="str">
        <x:f>'02_Inputs'!A147</x:f>
        <x:v>Grid-Constrained / Efficiency-Upside</x:v>
      </x:c>
      <x:c r="B147" s="5" t="str">
        <x:f>'02_Inputs'!B147</x:f>
        <x:v>Meta</x:v>
      </x:c>
      <x:c r="C147" s="5" t="n">
        <x:f>'02_Inputs'!C147</x:f>
        <x:v>2026</x:v>
      </x:c>
      <x:c r="D147" s="29" t="n">
        <x:f>'02_Inputs'!D147</x:f>
        <x:v>3.5</x:v>
      </x:c>
      <x:c r="E147" s="6" t="n">
        <x:f>'02_Inputs'!E147</x:f>
        <x:v>0.40228571</x:v>
      </x:c>
      <x:c r="F147" s="29" t="n">
        <x:f>D147*E147</x:f>
        <x:v>1.407999985</x:v>
      </x:c>
      <x:c r="G147" s="5" t="n">
        <x:f>'02_Inputs'!F147</x:f>
        <x:v>1.2</x:v>
      </x:c>
      <x:c r="H147" s="29" t="n">
        <x:f>F147/G147</x:f>
        <x:v>1.1733333208333334</x:v>
      </x:c>
      <x:c r="I147" s="6" t="n">
        <x:f>'02_Inputs'!G147</x:f>
        <x:v>0.87</x:v>
      </x:c>
      <x:c r="J147" s="29" t="n">
        <x:f>H147*I147</x:f>
        <x:v>1.0207999891250001</x:v>
      </x:c>
      <x:c r="K147" s="6" t="n">
        <x:f>'02_Inputs'!H147</x:f>
        <x:v>0.6</x:v>
      </x:c>
      <x:c r="L147" s="29" t="n">
        <x:f>J147*K147</x:f>
        <x:v>0.612479993475</x:v>
      </x:c>
      <x:c r="M147" s="29" t="n">
        <x:f>J147*(1-K147)</x:f>
        <x:v>0.4083199956500001</x:v>
      </x:c>
      <x:c r="N147" s="6" t="n">
        <x:f>'02_GPU_Mix_Input'!D147</x:f>
        <x:v>0.09602952</x:v>
      </x:c>
      <x:c r="O147" s="6" t="n">
        <x:f>'02_GPU_Mix_Input'!E147</x:f>
        <x:v>0.90397048</x:v>
      </x:c>
      <x:c r="P147" s="6" t="n">
        <x:f>'02_GPU_Mix_Input'!F147</x:f>
        <x:v>0</x:v>
      </x:c>
      <x:c r="Q147" s="6" t="n">
        <x:f>'02_GPU_Mix_Input'!G147</x:f>
        <x:v>0</x:v>
      </x:c>
      <x:c r="R147" s="7" t="n">
        <x:f>INDEX('01_Benchmark_Input'!$K$2:$K$10,MATCH(B147,'01_Benchmark_Input'!$A$2:$A$10,0))</x:f>
        <x:v>727807.3999999999</x:v>
      </x:c>
      <x:c r="S147" s="7" t="n">
        <x:f>INDEX('01_Benchmark_Input'!$P$2:$P$10,MATCH(B147,'01_Benchmark_Input'!$A$2:$A$10,0))</x:f>
        <x:v>941059.5</x:v>
      </x:c>
      <x:c r="T147" s="7" t="n">
        <x:f>INDEX('01_Benchmark_Input'!$U$2:$U$10,MATCH(B147,'01_Benchmark_Input'!$A$2:$A$10,0))</x:f>
        <x:v>941059.5</x:v>
      </x:c>
      <x:c r="U147" s="7" t="n">
        <x:f>INDEX('01_Benchmark_Input'!$Z$2:$Z$10,MATCH(B147,'01_Benchmark_Input'!$A$2:$A$10,0))</x:f>
        <x:v>941059.5</x:v>
      </x:c>
      <x:c r="V147" s="6" t="n">
        <x:f>INDEX('01_Benchmark_Input'!$D$2:$D$10,MATCH(B147,'01_Benchmark_Input'!$A$2:$A$10,0))</x:f>
        <x:v>0.7</x:v>
      </x:c>
      <x:c r="W147" s="6" t="n">
        <x:f>INDEX('01_Benchmark_Input'!$E$2:$E$10,MATCH(B147,'01_Benchmark_Input'!$A$2:$A$10,0))</x:f>
        <x:v>0.2</x:v>
      </x:c>
      <x:c r="X147" s="6" t="n">
        <x:f>INDEX('01_Benchmark_Input'!$F$2:$F$10,MATCH(B147,'01_Benchmark_Input'!$A$2:$A$10,0))</x:f>
        <x:v>0.1</x:v>
      </x:c>
      <x:c r="Y147" s="7" t="n">
        <x:f>N147*R147+O147*S147+P147*T147+Q147*U147</x:f>
        <x:v>920581.0031980079</x:v>
      </x:c>
      <x:c r="Z147" s="6" t="n">
        <x:f>'02_Inputs'!K147</x:f>
        <x:v>0.9</x:v>
      </x:c>
      <x:c r="AA147" s="7" t="n">
        <x:f>Y147*Z147</x:f>
        <x:v>828522.9028782072</x:v>
      </x:c>
      <x:c r="AB147" s="5" t="n">
        <x:f>L147*1000*AA147*86400</x:f>
        <x:v>43843999865650.48</x:v>
      </x:c>
      <x:c r="AC147" s="5" t="n">
        <x:f>AB147*365</x:f>
        <x:v>16003059950962424</x:v>
      </x:c>
    </x:row>
    <x:row r="148">
      <x:c r="A148" s="5" t="str">
        <x:f>'02_Inputs'!A148</x:f>
        <x:v>Grid-Constrained / Efficiency-Upside</x:v>
      </x:c>
      <x:c r="B148" s="5" t="str">
        <x:f>'02_Inputs'!B148</x:f>
        <x:v>Meta</x:v>
      </x:c>
      <x:c r="C148" s="5" t="n">
        <x:f>'02_Inputs'!C148</x:f>
        <x:v>2027</x:v>
      </x:c>
      <x:c r="D148" s="29" t="n">
        <x:f>'02_Inputs'!D148</x:f>
        <x:v>4.375</x:v>
      </x:c>
      <x:c r="E148" s="6" t="n">
        <x:f>'02_Inputs'!E148</x:f>
        <x:v>0.5088</x:v>
      </x:c>
      <x:c r="F148" s="29" t="n">
        <x:f>D148*E148</x:f>
        <x:v>2.226</x:v>
      </x:c>
      <x:c r="G148" s="5" t="n">
        <x:f>'02_Inputs'!F148</x:f>
        <x:v>1.2</x:v>
      </x:c>
      <x:c r="H148" s="29" t="n">
        <x:f>F148/G148</x:f>
        <x:v>1.855</x:v>
      </x:c>
      <x:c r="I148" s="6" t="n">
        <x:f>'02_Inputs'!G148</x:f>
        <x:v>0.87</x:v>
      </x:c>
      <x:c r="J148" s="29" t="n">
        <x:f>H148*I148</x:f>
        <x:v>1.61385</x:v>
      </x:c>
      <x:c r="K148" s="6" t="n">
        <x:f>'02_Inputs'!H148</x:f>
        <x:v>0.655</x:v>
      </x:c>
      <x:c r="L148" s="29" t="n">
        <x:f>J148*K148</x:f>
        <x:v>1.05707175</x:v>
      </x:c>
      <x:c r="M148" s="29" t="n">
        <x:f>J148*(1-K148)</x:f>
        <x:v>0.5567782499999999</x:v>
      </x:c>
      <x:c r="N148" s="6" t="n">
        <x:f>'02_GPU_Mix_Input'!D148</x:f>
        <x:v>0.09215974</x:v>
      </x:c>
      <x:c r="O148" s="6" t="n">
        <x:f>'02_GPU_Mix_Input'!E148</x:f>
        <x:v>0.90784026</x:v>
      </x:c>
      <x:c r="P148" s="6" t="n">
        <x:f>'02_GPU_Mix_Input'!F148</x:f>
        <x:v>0</x:v>
      </x:c>
      <x:c r="Q148" s="6" t="n">
        <x:f>'02_GPU_Mix_Input'!G148</x:f>
        <x:v>0</x:v>
      </x:c>
      <x:c r="R148" s="7" t="n">
        <x:f>INDEX('01_Benchmark_Input'!$K$2:$K$10,MATCH(B148,'01_Benchmark_Input'!$A$2:$A$10,0))</x:f>
        <x:v>727807.3999999999</x:v>
      </x:c>
      <x:c r="S148" s="7" t="n">
        <x:f>INDEX('01_Benchmark_Input'!$P$2:$P$10,MATCH(B148,'01_Benchmark_Input'!$A$2:$A$10,0))</x:f>
        <x:v>941059.5</x:v>
      </x:c>
      <x:c r="T148" s="7" t="n">
        <x:f>INDEX('01_Benchmark_Input'!$U$2:$U$10,MATCH(B148,'01_Benchmark_Input'!$A$2:$A$10,0))</x:f>
        <x:v>941059.5</x:v>
      </x:c>
      <x:c r="U148" s="7" t="n">
        <x:f>INDEX('01_Benchmark_Input'!$Z$2:$Z$10,MATCH(B148,'01_Benchmark_Input'!$A$2:$A$10,0))</x:f>
        <x:v>941059.5</x:v>
      </x:c>
      <x:c r="V148" s="6" t="n">
        <x:f>INDEX('01_Benchmark_Input'!$D$2:$D$10,MATCH(B148,'01_Benchmark_Input'!$A$2:$A$10,0))</x:f>
        <x:v>0.7</x:v>
      </x:c>
      <x:c r="W148" s="6" t="n">
        <x:f>INDEX('01_Benchmark_Input'!$E$2:$E$10,MATCH(B148,'01_Benchmark_Input'!$A$2:$A$10,0))</x:f>
        <x:v>0.2</x:v>
      </x:c>
      <x:c r="X148" s="6" t="n">
        <x:f>INDEX('01_Benchmark_Input'!$F$2:$F$10,MATCH(B148,'01_Benchmark_Input'!$A$2:$A$10,0))</x:f>
        <x:v>0.1</x:v>
      </x:c>
      <x:c r="Y148" s="7" t="n">
        <x:f>N148*R148+O148*S148+P148*T148+Q148*U148</x:f>
        <x:v>921406.241909546</x:v>
      </x:c>
      <x:c r="Z148" s="6" t="n">
        <x:f>'02_Inputs'!K148</x:f>
        <x:v>0.9</x:v>
      </x:c>
      <x:c r="AA148" s="7" t="n">
        <x:f>Y148*Z148</x:f>
        <x:v>829265.6177185914</x:v>
      </x:c>
      <x:c r="AB148" s="5" t="n">
        <x:f>L148*1000*AA148*86400</x:f>
        <x:v>75737657468444.19</x:v>
      </x:c>
      <x:c r="AC148" s="5" t="n">
        <x:f>AB148*365</x:f>
        <x:v>27644244975982130</x:v>
      </x:c>
    </x:row>
    <x:row r="149">
      <x:c r="A149" s="5" t="str">
        <x:f>'02_Inputs'!A149</x:f>
        <x:v>Grid-Constrained / Efficiency-Upside</x:v>
      </x:c>
      <x:c r="B149" s="5" t="str">
        <x:f>'02_Inputs'!B149</x:f>
        <x:v>Meta</x:v>
      </x:c>
      <x:c r="C149" s="5" t="n">
        <x:f>'02_Inputs'!C149</x:f>
        <x:v>2028</x:v>
      </x:c>
      <x:c r="D149" s="29" t="n">
        <x:f>'02_Inputs'!D149</x:f>
        <x:v>5.25</x:v>
      </x:c>
      <x:c r="E149" s="6" t="n">
        <x:f>'02_Inputs'!E149</x:f>
        <x:v>0.56380952</x:v>
      </x:c>
      <x:c r="F149" s="29" t="n">
        <x:f>D149*E149</x:f>
        <x:v>2.9599999799999996</x:v>
      </x:c>
      <x:c r="G149" s="5" t="n">
        <x:f>'02_Inputs'!F149</x:f>
        <x:v>1.2</x:v>
      </x:c>
      <x:c r="H149" s="29" t="n">
        <x:f>F149/G149</x:f>
        <x:v>2.4666666499999996</x:v>
      </x:c>
      <x:c r="I149" s="6" t="n">
        <x:f>'02_Inputs'!G149</x:f>
        <x:v>0.87</x:v>
      </x:c>
      <x:c r="J149" s="29" t="n">
        <x:f>H149*I149</x:f>
        <x:v>2.1459999854999996</x:v>
      </x:c>
      <x:c r="K149" s="6" t="n">
        <x:f>'02_Inputs'!H149</x:f>
        <x:v>0.71</x:v>
      </x:c>
      <x:c r="L149" s="29" t="n">
        <x:f>J149*K149</x:f>
        <x:v>1.5236599897049996</x:v>
      </x:c>
      <x:c r="M149" s="29" t="n">
        <x:f>J149*(1-K149)</x:f>
        <x:v>0.622339995795</x:v>
      </x:c>
      <x:c r="N149" s="6" t="n">
        <x:f>'02_GPU_Mix_Input'!D149</x:f>
        <x:v>0.07491904</x:v>
      </x:c>
      <x:c r="O149" s="6" t="n">
        <x:f>'02_GPU_Mix_Input'!E149</x:f>
        <x:v>0.7380069</x:v>
      </x:c>
      <x:c r="P149" s="6" t="n">
        <x:f>'02_GPU_Mix_Input'!F149</x:f>
        <x:v>0</x:v>
      </x:c>
      <x:c r="Q149" s="6" t="n">
        <x:f>'02_GPU_Mix_Input'!G149</x:f>
        <x:v>0.18707406</x:v>
      </x:c>
      <x:c r="R149" s="7" t="n">
        <x:f>INDEX('01_Benchmark_Input'!$K$2:$K$10,MATCH(B149,'01_Benchmark_Input'!$A$2:$A$10,0))</x:f>
        <x:v>727807.3999999999</x:v>
      </x:c>
      <x:c r="S149" s="7" t="n">
        <x:f>INDEX('01_Benchmark_Input'!$P$2:$P$10,MATCH(B149,'01_Benchmark_Input'!$A$2:$A$10,0))</x:f>
        <x:v>941059.5</x:v>
      </x:c>
      <x:c r="T149" s="7" t="n">
        <x:f>INDEX('01_Benchmark_Input'!$U$2:$U$10,MATCH(B149,'01_Benchmark_Input'!$A$2:$A$10,0))</x:f>
        <x:v>941059.5</x:v>
      </x:c>
      <x:c r="U149" s="7" t="n">
        <x:f>INDEX('01_Benchmark_Input'!$Z$2:$Z$10,MATCH(B149,'01_Benchmark_Input'!$A$2:$A$10,0))</x:f>
        <x:v>941059.5</x:v>
      </x:c>
      <x:c r="V149" s="6" t="n">
        <x:f>INDEX('01_Benchmark_Input'!$D$2:$D$10,MATCH(B149,'01_Benchmark_Input'!$A$2:$A$10,0))</x:f>
        <x:v>0.7</x:v>
      </x:c>
      <x:c r="W149" s="6" t="n">
        <x:f>INDEX('01_Benchmark_Input'!$E$2:$E$10,MATCH(B149,'01_Benchmark_Input'!$A$2:$A$10,0))</x:f>
        <x:v>0.2</x:v>
      </x:c>
      <x:c r="X149" s="6" t="n">
        <x:f>INDEX('01_Benchmark_Input'!$F$2:$F$10,MATCH(B149,'01_Benchmark_Input'!$A$2:$A$10,0))</x:f>
        <x:v>0.1</x:v>
      </x:c>
      <x:c r="Y149" s="7" t="n">
        <x:f>N149*R149+O149*S149+P149*T149+Q149*U149</x:f>
        <x:v>925082.8573900161</x:v>
      </x:c>
      <x:c r="Z149" s="6" t="n">
        <x:f>'02_Inputs'!K149</x:f>
        <x:v>0.9</x:v>
      </x:c>
      <x:c r="AA149" s="7" t="n">
        <x:f>Y149*Z149</x:f>
        <x:v>832574.5716510145</x:v>
      </x:c>
      <x:c r="AB149" s="5" t="n">
        <x:f>L149*1000*AA149*86400</x:f>
        <x:v>109603632666565.08</x:v>
      </x:c>
      <x:c r="AC149" s="5" t="n">
        <x:f>AB149*365</x:f>
        <x:v>40005325923296260</x:v>
      </x:c>
    </x:row>
    <x:row r="150">
      <x:c r="A150" s="5" t="str">
        <x:f>'02_Inputs'!A150</x:f>
        <x:v>Grid-Constrained / Efficiency-Upside</x:v>
      </x:c>
      <x:c r="B150" s="5" t="str">
        <x:f>'02_Inputs'!B150</x:f>
        <x:v>Meta</x:v>
      </x:c>
      <x:c r="C150" s="5" t="n">
        <x:f>'02_Inputs'!C150</x:f>
        <x:v>2029</x:v>
      </x:c>
      <x:c r="D150" s="29" t="n">
        <x:f>'02_Inputs'!D150</x:f>
        <x:v>6.125</x:v>
      </x:c>
      <x:c r="E150" s="6" t="n">
        <x:f>'02_Inputs'!E150</x:f>
        <x:v>0.58938776</x:v>
      </x:c>
      <x:c r="F150" s="29" t="n">
        <x:f>D150*E150</x:f>
        <x:v>3.61000003</x:v>
      </x:c>
      <x:c r="G150" s="5" t="n">
        <x:f>'02_Inputs'!F150</x:f>
        <x:v>1.2</x:v>
      </x:c>
      <x:c r="H150" s="29" t="n">
        <x:f>F150/G150</x:f>
        <x:v>3.0083333583333336</x:v>
      </x:c>
      <x:c r="I150" s="6" t="n">
        <x:f>'02_Inputs'!G150</x:f>
        <x:v>0.87</x:v>
      </x:c>
      <x:c r="J150" s="29" t="n">
        <x:f>H150*I150</x:f>
        <x:v>2.6172500217500003</x:v>
      </x:c>
      <x:c r="K150" s="6" t="n">
        <x:f>'02_Inputs'!H150</x:f>
        <x:v>0.765</x:v>
      </x:c>
      <x:c r="L150" s="29" t="n">
        <x:f>J150*K150</x:f>
        <x:v>2.0021962666387503</x:v>
      </x:c>
      <x:c r="M150" s="29" t="n">
        <x:f>J150*(1-K150)</x:f>
        <x:v>0.61505375511125</x:v>
      </x:c>
      <x:c r="N150" s="6" t="n">
        <x:f>'02_GPU_Mix_Input'!D150</x:f>
        <x:v>0.07491904</x:v>
      </x:c>
      <x:c r="O150" s="6" t="n">
        <x:f>'02_GPU_Mix_Input'!E150</x:f>
        <x:v>0.7380069</x:v>
      </x:c>
      <x:c r="P150" s="6" t="n">
        <x:f>'02_GPU_Mix_Input'!F150</x:f>
        <x:v>0</x:v>
      </x:c>
      <x:c r="Q150" s="6" t="n">
        <x:f>'02_GPU_Mix_Input'!G150</x:f>
        <x:v>0.18707406</x:v>
      </x:c>
      <x:c r="R150" s="7" t="n">
        <x:f>INDEX('01_Benchmark_Input'!$K$2:$K$10,MATCH(B150,'01_Benchmark_Input'!$A$2:$A$10,0))</x:f>
        <x:v>727807.3999999999</x:v>
      </x:c>
      <x:c r="S150" s="7" t="n">
        <x:f>INDEX('01_Benchmark_Input'!$P$2:$P$10,MATCH(B150,'01_Benchmark_Input'!$A$2:$A$10,0))</x:f>
        <x:v>941059.5</x:v>
      </x:c>
      <x:c r="T150" s="7" t="n">
        <x:f>INDEX('01_Benchmark_Input'!$U$2:$U$10,MATCH(B150,'01_Benchmark_Input'!$A$2:$A$10,0))</x:f>
        <x:v>941059.5</x:v>
      </x:c>
      <x:c r="U150" s="7" t="n">
        <x:f>INDEX('01_Benchmark_Input'!$Z$2:$Z$10,MATCH(B150,'01_Benchmark_Input'!$A$2:$A$10,0))</x:f>
        <x:v>941059.5</x:v>
      </x:c>
      <x:c r="V150" s="6" t="n">
        <x:f>INDEX('01_Benchmark_Input'!$D$2:$D$10,MATCH(B150,'01_Benchmark_Input'!$A$2:$A$10,0))</x:f>
        <x:v>0.7</x:v>
      </x:c>
      <x:c r="W150" s="6" t="n">
        <x:f>INDEX('01_Benchmark_Input'!$E$2:$E$10,MATCH(B150,'01_Benchmark_Input'!$A$2:$A$10,0))</x:f>
        <x:v>0.2</x:v>
      </x:c>
      <x:c r="X150" s="6" t="n">
        <x:f>INDEX('01_Benchmark_Input'!$F$2:$F$10,MATCH(B150,'01_Benchmark_Input'!$A$2:$A$10,0))</x:f>
        <x:v>0.1</x:v>
      </x:c>
      <x:c r="Y150" s="7" t="n">
        <x:f>N150*R150+O150*S150+P150*T150+Q150*U150</x:f>
        <x:v>925082.8573900161</x:v>
      </x:c>
      <x:c r="Z150" s="6" t="n">
        <x:f>'02_Inputs'!K150</x:f>
        <x:v>0.9</x:v>
      </x:c>
      <x:c r="AA150" s="7" t="n">
        <x:f>Y150*Z150</x:f>
        <x:v>832574.5716510145</x:v>
      </x:c>
      <x:c r="AB150" s="5" t="n">
        <x:f>L150*1000*AA150*86400</x:f>
        <x:v>144026873198612.75</x:v>
      </x:c>
      <x:c r="AC150" s="5" t="n">
        <x:f>AB150*365</x:f>
        <x:v>52569808717493656</x:v>
      </x:c>
    </x:row>
    <x:row r="151">
      <x:c r="A151" s="5" t="str">
        <x:f>'02_Inputs'!A151</x:f>
        <x:v>Grid-Constrained / Efficiency-Upside</x:v>
      </x:c>
      <x:c r="B151" s="5" t="str">
        <x:f>'02_Inputs'!B151</x:f>
        <x:v>Meta</x:v>
      </x:c>
      <x:c r="C151" s="5" t="n">
        <x:f>'02_Inputs'!C151</x:f>
        <x:v>2030</x:v>
      </x:c>
      <x:c r="D151" s="29" t="n">
        <x:f>'02_Inputs'!D151</x:f>
        <x:v>7</x:v>
      </x:c>
      <x:c r="E151" s="6" t="n">
        <x:f>'02_Inputs'!E151</x:f>
        <x:v>0.59657143</x:v>
      </x:c>
      <x:c r="F151" s="29" t="n">
        <x:f>D151*E151</x:f>
        <x:v>4.17600001</x:v>
      </x:c>
      <x:c r="G151" s="5" t="n">
        <x:f>'02_Inputs'!F151</x:f>
        <x:v>1.2</x:v>
      </x:c>
      <x:c r="H151" s="29" t="n">
        <x:f>F151/G151</x:f>
        <x:v>3.4800000083333336</x:v>
      </x:c>
      <x:c r="I151" s="6" t="n">
        <x:f>'02_Inputs'!G151</x:f>
        <x:v>0.87</x:v>
      </x:c>
      <x:c r="J151" s="29" t="n">
        <x:f>H151*I151</x:f>
        <x:v>3.0276000072500002</x:v>
      </x:c>
      <x:c r="K151" s="6" t="n">
        <x:f>'02_Inputs'!H151</x:f>
        <x:v>0.82</x:v>
      </x:c>
      <x:c r="L151" s="29" t="n">
        <x:f>J151*K151</x:f>
        <x:v>2.482632005945</x:v>
      </x:c>
      <x:c r="M151" s="29" t="n">
        <x:f>J151*(1-K151)</x:f>
        <x:v>0.5449680013050002</x:v>
      </x:c>
      <x:c r="N151" s="6" t="n">
        <x:f>'02_GPU_Mix_Input'!D151</x:f>
        <x:v>0.07491904</x:v>
      </x:c>
      <x:c r="O151" s="6" t="n">
        <x:f>'02_GPU_Mix_Input'!E151</x:f>
        <x:v>0.7380069</x:v>
      </x:c>
      <x:c r="P151" s="6" t="n">
        <x:f>'02_GPU_Mix_Input'!F151</x:f>
        <x:v>0</x:v>
      </x:c>
      <x:c r="Q151" s="6" t="n">
        <x:f>'02_GPU_Mix_Input'!G151</x:f>
        <x:v>0.18707406</x:v>
      </x:c>
      <x:c r="R151" s="7" t="n">
        <x:f>INDEX('01_Benchmark_Input'!$K$2:$K$10,MATCH(B151,'01_Benchmark_Input'!$A$2:$A$10,0))</x:f>
        <x:v>727807.3999999999</x:v>
      </x:c>
      <x:c r="S151" s="7" t="n">
        <x:f>INDEX('01_Benchmark_Input'!$P$2:$P$10,MATCH(B151,'01_Benchmark_Input'!$A$2:$A$10,0))</x:f>
        <x:v>941059.5</x:v>
      </x:c>
      <x:c r="T151" s="7" t="n">
        <x:f>INDEX('01_Benchmark_Input'!$U$2:$U$10,MATCH(B151,'01_Benchmark_Input'!$A$2:$A$10,0))</x:f>
        <x:v>941059.5</x:v>
      </x:c>
      <x:c r="U151" s="7" t="n">
        <x:f>INDEX('01_Benchmark_Input'!$Z$2:$Z$10,MATCH(B151,'01_Benchmark_Input'!$A$2:$A$10,0))</x:f>
        <x:v>941059.5</x:v>
      </x:c>
      <x:c r="V151" s="6" t="n">
        <x:f>INDEX('01_Benchmark_Input'!$D$2:$D$10,MATCH(B151,'01_Benchmark_Input'!$A$2:$A$10,0))</x:f>
        <x:v>0.7</x:v>
      </x:c>
      <x:c r="W151" s="6" t="n">
        <x:f>INDEX('01_Benchmark_Input'!$E$2:$E$10,MATCH(B151,'01_Benchmark_Input'!$A$2:$A$10,0))</x:f>
        <x:v>0.2</x:v>
      </x:c>
      <x:c r="X151" s="6" t="n">
        <x:f>INDEX('01_Benchmark_Input'!$F$2:$F$10,MATCH(B151,'01_Benchmark_Input'!$A$2:$A$10,0))</x:f>
        <x:v>0.1</x:v>
      </x:c>
      <x:c r="Y151" s="7" t="n">
        <x:f>N151*R151+O151*S151+P151*T151+Q151*U151</x:f>
        <x:v>925082.8573900161</x:v>
      </x:c>
      <x:c r="Z151" s="6" t="n">
        <x:f>'02_Inputs'!K151</x:f>
        <x:v>0.9</x:v>
      </x:c>
      <x:c r="AA151" s="7" t="n">
        <x:f>Y151*Z151</x:f>
        <x:v>832574.5716510145</x:v>
      </x:c>
      <x:c r="AB151" s="5" t="n">
        <x:f>L151*1000*AA151*86400</x:f>
        <x:v>178586750498407.84</x:v>
      </x:c>
      <x:c r="AC151" s="5" t="n">
        <x:f>AB151*365</x:f>
        <x:v>65184163931918860</x:v>
      </x:c>
    </x:row>
    <x:row r="152">
      <x:c r="A152" s="5" t="str">
        <x:f>'02_Inputs'!A152</x:f>
        <x:v>Grid-Constrained / Efficiency-Upside</x:v>
      </x:c>
      <x:c r="B152" s="5" t="str">
        <x:f>'02_Inputs'!B152</x:f>
        <x:v>xAI</x:v>
      </x:c>
      <x:c r="C152" s="5" t="n">
        <x:f>'02_Inputs'!C152</x:f>
        <x:v>2026</x:v>
      </x:c>
      <x:c r="D152" s="29" t="n">
        <x:f>'02_Inputs'!D152</x:f>
        <x:v>1</x:v>
      </x:c>
      <x:c r="E152" s="6" t="n">
        <x:f>'02_Inputs'!E152</x:f>
        <x:v>0.308</x:v>
      </x:c>
      <x:c r="F152" s="29" t="n">
        <x:f>D152*E152</x:f>
        <x:v>0.308</x:v>
      </x:c>
      <x:c r="G152" s="5" t="n">
        <x:f>'02_Inputs'!F152</x:f>
        <x:v>1.22</x:v>
      </x:c>
      <x:c r="H152" s="29" t="n">
        <x:f>F152/G152</x:f>
        <x:v>0.25245901639344265</x:v>
      </x:c>
      <x:c r="I152" s="6" t="n">
        <x:f>'02_Inputs'!G152</x:f>
        <x:v>0.85</x:v>
      </x:c>
      <x:c r="J152" s="29" t="n">
        <x:f>H152*I152</x:f>
        <x:v>0.21459016393442623</x:v>
      </x:c>
      <x:c r="K152" s="6" t="n">
        <x:f>'02_Inputs'!H152</x:f>
        <x:v>0.47</x:v>
      </x:c>
      <x:c r="L152" s="29" t="n">
        <x:f>J152*K152</x:f>
        <x:v>0.10085737704918032</x:v>
      </x:c>
      <x:c r="M152" s="29" t="n">
        <x:f>J152*(1-K152)</x:f>
        <x:v>0.1137327868852459</x:v>
      </x:c>
      <x:c r="N152" s="6" t="n">
        <x:f>'02_GPU_Mix_Input'!D152</x:f>
        <x:v>0.29411765</x:v>
      </x:c>
      <x:c r="O152" s="6" t="n">
        <x:f>'02_GPU_Mix_Input'!E152</x:f>
        <x:v>0.70588235</x:v>
      </x:c>
      <x:c r="P152" s="6" t="n">
        <x:f>'02_GPU_Mix_Input'!F152</x:f>
        <x:v>0</x:v>
      </x:c>
      <x:c r="Q152" s="6" t="n">
        <x:f>'02_GPU_Mix_Input'!G152</x:f>
        <x:v>0</x:v>
      </x:c>
      <x:c r="R152" s="7" t="n">
        <x:f>INDEX('01_Benchmark_Input'!$K$2:$K$10,MATCH(B152,'01_Benchmark_Input'!$A$2:$A$10,0))</x:f>
        <x:v>1196280.4</x:v>
      </x:c>
      <x:c r="S152" s="7" t="n">
        <x:f>INDEX('01_Benchmark_Input'!$P$2:$P$10,MATCH(B152,'01_Benchmark_Input'!$A$2:$A$10,0))</x:f>
        <x:v>3010287.8000000003</x:v>
      </x:c>
      <x:c r="T152" s="7" t="n">
        <x:f>INDEX('01_Benchmark_Input'!$U$2:$U$10,MATCH(B152,'01_Benchmark_Input'!$A$2:$A$10,0))</x:f>
        <x:v>3010287.8000000003</x:v>
      </x:c>
      <x:c r="U152" s="7" t="n">
        <x:f>INDEX('01_Benchmark_Input'!$Z$2:$Z$10,MATCH(B152,'01_Benchmark_Input'!$A$2:$A$10,0))</x:f>
        <x:v>3010287.8000000003</x:v>
      </x:c>
      <x:c r="V152" s="6" t="n">
        <x:f>INDEX('01_Benchmark_Input'!$D$2:$D$10,MATCH(B152,'01_Benchmark_Input'!$A$2:$A$10,0))</x:f>
        <x:v>0.45</x:v>
      </x:c>
      <x:c r="W152" s="6" t="n">
        <x:f>INDEX('01_Benchmark_Input'!$E$2:$E$10,MATCH(B152,'01_Benchmark_Input'!$A$2:$A$10,0))</x:f>
        <x:v>0.35</x:v>
      </x:c>
      <x:c r="X152" s="6" t="n">
        <x:f>INDEX('01_Benchmark_Input'!$F$2:$F$10,MATCH(B152,'01_Benchmark_Input'!$A$2:$A$10,0))</x:f>
        <x:v>0.2</x:v>
      </x:c>
      <x:c r="Y152" s="7" t="n">
        <x:f>N152*R152+O152*S152+P152*T152+Q152*U152</x:f>
        <x:v>2476756.2064293902</x:v>
      </x:c>
      <x:c r="Z152" s="6" t="n">
        <x:f>'02_Inputs'!K152</x:f>
        <x:v>0.55</x:v>
      </x:c>
      <x:c r="AA152" s="7" t="n">
        <x:f>Y152*Z152</x:f>
        <x:v>1362215.9135361647</x:v>
      </x:c>
      <x:c r="AB152" s="5" t="n">
        <x:f>L152*1000*AA152*86400</x:f>
        <x:v>11870454874801.875</x:v>
      </x:c>
      <x:c r="AC152" s="5" t="n">
        <x:f>AB152*365</x:f>
        <x:v>4332716029302684.5</x:v>
      </x:c>
    </x:row>
    <x:row r="153">
      <x:c r="A153" s="5" t="str">
        <x:f>'02_Inputs'!A153</x:f>
        <x:v>Grid-Constrained / Efficiency-Upside</x:v>
      </x:c>
      <x:c r="B153" s="5" t="str">
        <x:f>'02_Inputs'!B153</x:f>
        <x:v>xAI</x:v>
      </x:c>
      <x:c r="C153" s="5" t="n">
        <x:f>'02_Inputs'!C153</x:f>
        <x:v>2027</x:v>
      </x:c>
      <x:c r="D153" s="29" t="n">
        <x:f>'02_Inputs'!D153</x:f>
        <x:v>1.5</x:v>
      </x:c>
      <x:c r="E153" s="6" t="n">
        <x:f>'02_Inputs'!E153</x:f>
        <x:v>0.49666667</x:v>
      </x:c>
      <x:c r="F153" s="29" t="n">
        <x:f>D153*E153</x:f>
        <x:v>0.745000005</x:v>
      </x:c>
      <x:c r="G153" s="5" t="n">
        <x:f>'02_Inputs'!F153</x:f>
        <x:v>1.22</x:v>
      </x:c>
      <x:c r="H153" s="29" t="n">
        <x:f>F153/G153</x:f>
        <x:v>0.6106557418032786</x:v>
      </x:c>
      <x:c r="I153" s="6" t="n">
        <x:f>'02_Inputs'!G153</x:f>
        <x:v>0.85</x:v>
      </x:c>
      <x:c r="J153" s="29" t="n">
        <x:f>H153*I153</x:f>
        <x:v>0.5190573805327868</x:v>
      </x:c>
      <x:c r="K153" s="6" t="n">
        <x:f>'02_Inputs'!H153</x:f>
        <x:v>0.537</x:v>
      </x:c>
      <x:c r="L153" s="29" t="n">
        <x:f>J153*K153</x:f>
        <x:v>0.27873381334610653</x:v>
      </x:c>
      <x:c r="M153" s="29" t="n">
        <x:f>J153*(1-K153)</x:f>
        <x:v>0.24032356718668027</x:v>
      </x:c>
      <x:c r="N153" s="6" t="n">
        <x:f>'02_GPU_Mix_Input'!D153</x:f>
        <x:v>0.29411765</x:v>
      </x:c>
      <x:c r="O153" s="6" t="n">
        <x:f>'02_GPU_Mix_Input'!E153</x:f>
        <x:v>0.70588235</x:v>
      </x:c>
      <x:c r="P153" s="6" t="n">
        <x:f>'02_GPU_Mix_Input'!F153</x:f>
        <x:v>0</x:v>
      </x:c>
      <x:c r="Q153" s="6" t="n">
        <x:f>'02_GPU_Mix_Input'!G153</x:f>
        <x:v>0</x:v>
      </x:c>
      <x:c r="R153" s="7" t="n">
        <x:f>INDEX('01_Benchmark_Input'!$K$2:$K$10,MATCH(B153,'01_Benchmark_Input'!$A$2:$A$10,0))</x:f>
        <x:v>1196280.4</x:v>
      </x:c>
      <x:c r="S153" s="7" t="n">
        <x:f>INDEX('01_Benchmark_Input'!$P$2:$P$10,MATCH(B153,'01_Benchmark_Input'!$A$2:$A$10,0))</x:f>
        <x:v>3010287.8000000003</x:v>
      </x:c>
      <x:c r="T153" s="7" t="n">
        <x:f>INDEX('01_Benchmark_Input'!$U$2:$U$10,MATCH(B153,'01_Benchmark_Input'!$A$2:$A$10,0))</x:f>
        <x:v>3010287.8000000003</x:v>
      </x:c>
      <x:c r="U153" s="7" t="n">
        <x:f>INDEX('01_Benchmark_Input'!$Z$2:$Z$10,MATCH(B153,'01_Benchmark_Input'!$A$2:$A$10,0))</x:f>
        <x:v>3010287.8000000003</x:v>
      </x:c>
      <x:c r="V153" s="6" t="n">
        <x:f>INDEX('01_Benchmark_Input'!$D$2:$D$10,MATCH(B153,'01_Benchmark_Input'!$A$2:$A$10,0))</x:f>
        <x:v>0.45</x:v>
      </x:c>
      <x:c r="W153" s="6" t="n">
        <x:f>INDEX('01_Benchmark_Input'!$E$2:$E$10,MATCH(B153,'01_Benchmark_Input'!$A$2:$A$10,0))</x:f>
        <x:v>0.35</x:v>
      </x:c>
      <x:c r="X153" s="6" t="n">
        <x:f>INDEX('01_Benchmark_Input'!$F$2:$F$10,MATCH(B153,'01_Benchmark_Input'!$A$2:$A$10,0))</x:f>
        <x:v>0.2</x:v>
      </x:c>
      <x:c r="Y153" s="7" t="n">
        <x:f>N153*R153+O153*S153+P153*T153+Q153*U153</x:f>
        <x:v>2476756.2064293902</x:v>
      </x:c>
      <x:c r="Z153" s="6" t="n">
        <x:f>'02_Inputs'!K153</x:f>
        <x:v>0.55</x:v>
      </x:c>
      <x:c r="AA153" s="7" t="n">
        <x:f>Y153*Z153</x:f>
        <x:v>1362215.9135361647</x:v>
      </x:c>
      <x:c r="AB153" s="5" t="n">
        <x:f>L153*1000*AA153*86400</x:f>
        <x:v>32805702966011.207</x:v>
      </x:c>
      <x:c r="AC153" s="5" t="n">
        <x:f>AB153*365</x:f>
        <x:v>11974081582594090</x:v>
      </x:c>
    </x:row>
    <x:row r="154">
      <x:c r="A154" s="5" t="str">
        <x:f>'02_Inputs'!A154</x:f>
        <x:v>Grid-Constrained / Efficiency-Upside</x:v>
      </x:c>
      <x:c r="B154" s="5" t="str">
        <x:f>'02_Inputs'!B154</x:f>
        <x:v>xAI</x:v>
      </x:c>
      <x:c r="C154" s="5" t="n">
        <x:f>'02_Inputs'!C154</x:f>
        <x:v>2028</x:v>
      </x:c>
      <x:c r="D154" s="29" t="n">
        <x:f>'02_Inputs'!D154</x:f>
        <x:v>2</x:v>
      </x:c>
      <x:c r="E154" s="6" t="n">
        <x:f>'02_Inputs'!E154</x:f>
        <x:v>0.57</x:v>
      </x:c>
      <x:c r="F154" s="29" t="n">
        <x:f>D154*E154</x:f>
        <x:v>1.14</x:v>
      </x:c>
      <x:c r="G154" s="5" t="n">
        <x:f>'02_Inputs'!F154</x:f>
        <x:v>1.22</x:v>
      </x:c>
      <x:c r="H154" s="29" t="n">
        <x:f>F154/G154</x:f>
        <x:v>0.9344262295081966</x:v>
      </x:c>
      <x:c r="I154" s="6" t="n">
        <x:f>'02_Inputs'!G154</x:f>
        <x:v>0.85</x:v>
      </x:c>
      <x:c r="J154" s="29" t="n">
        <x:f>H154*I154</x:f>
        <x:v>0.7942622950819671</x:v>
      </x:c>
      <x:c r="K154" s="6" t="n">
        <x:f>'02_Inputs'!H154</x:f>
        <x:v>0.605</x:v>
      </x:c>
      <x:c r="L154" s="29" t="n">
        <x:f>J154*K154</x:f>
        <x:v>0.4805286885245901</x:v>
      </x:c>
      <x:c r="M154" s="29" t="n">
        <x:f>J154*(1-K154)</x:f>
        <x:v>0.31373360655737703</x:v>
      </x:c>
      <x:c r="N154" s="6" t="n">
        <x:f>'02_GPU_Mix_Input'!D154</x:f>
        <x:v>0.29411765</x:v>
      </x:c>
      <x:c r="O154" s="6" t="n">
        <x:f>'02_GPU_Mix_Input'!E154</x:f>
        <x:v>0.70588235</x:v>
      </x:c>
      <x:c r="P154" s="6" t="n">
        <x:f>'02_GPU_Mix_Input'!F154</x:f>
        <x:v>0</x:v>
      </x:c>
      <x:c r="Q154" s="6" t="n">
        <x:f>'02_GPU_Mix_Input'!G154</x:f>
        <x:v>0</x:v>
      </x:c>
      <x:c r="R154" s="7" t="n">
        <x:f>INDEX('01_Benchmark_Input'!$K$2:$K$10,MATCH(B154,'01_Benchmark_Input'!$A$2:$A$10,0))</x:f>
        <x:v>1196280.4</x:v>
      </x:c>
      <x:c r="S154" s="7" t="n">
        <x:f>INDEX('01_Benchmark_Input'!$P$2:$P$10,MATCH(B154,'01_Benchmark_Input'!$A$2:$A$10,0))</x:f>
        <x:v>3010287.8000000003</x:v>
      </x:c>
      <x:c r="T154" s="7" t="n">
        <x:f>INDEX('01_Benchmark_Input'!$U$2:$U$10,MATCH(B154,'01_Benchmark_Input'!$A$2:$A$10,0))</x:f>
        <x:v>3010287.8000000003</x:v>
      </x:c>
      <x:c r="U154" s="7" t="n">
        <x:f>INDEX('01_Benchmark_Input'!$Z$2:$Z$10,MATCH(B154,'01_Benchmark_Input'!$A$2:$A$10,0))</x:f>
        <x:v>3010287.8000000003</x:v>
      </x:c>
      <x:c r="V154" s="6" t="n">
        <x:f>INDEX('01_Benchmark_Input'!$D$2:$D$10,MATCH(B154,'01_Benchmark_Input'!$A$2:$A$10,0))</x:f>
        <x:v>0.45</x:v>
      </x:c>
      <x:c r="W154" s="6" t="n">
        <x:f>INDEX('01_Benchmark_Input'!$E$2:$E$10,MATCH(B154,'01_Benchmark_Input'!$A$2:$A$10,0))</x:f>
        <x:v>0.35</x:v>
      </x:c>
      <x:c r="X154" s="6" t="n">
        <x:f>INDEX('01_Benchmark_Input'!$F$2:$F$10,MATCH(B154,'01_Benchmark_Input'!$A$2:$A$10,0))</x:f>
        <x:v>0.2</x:v>
      </x:c>
      <x:c r="Y154" s="7" t="n">
        <x:f>N154*R154+O154*S154+P154*T154+Q154*U154</x:f>
        <x:v>2476756.2064293902</x:v>
      </x:c>
      <x:c r="Z154" s="6" t="n">
        <x:f>'02_Inputs'!K154</x:f>
        <x:v>0.55</x:v>
      </x:c>
      <x:c r="AA154" s="7" t="n">
        <x:f>Y154*Z154</x:f>
        <x:v>1362215.9135361647</x:v>
      </x:c>
      <x:c r="AB154" s="5" t="n">
        <x:f>L154*1000*AA154*86400</x:f>
        <x:v>56556042602589.47</x:v>
      </x:c>
      <x:c r="AC154" s="5" t="n">
        <x:f>AB154*365</x:f>
        <x:v>20642955549945156</x:v>
      </x:c>
    </x:row>
    <x:row r="155">
      <x:c r="A155" s="5" t="str">
        <x:f>'02_Inputs'!A155</x:f>
        <x:v>Grid-Constrained / Efficiency-Upside</x:v>
      </x:c>
      <x:c r="B155" s="5" t="str">
        <x:f>'02_Inputs'!B155</x:f>
        <x:v>xAI</x:v>
      </x:c>
      <x:c r="C155" s="5" t="n">
        <x:f>'02_Inputs'!C155</x:f>
        <x:v>2029</x:v>
      </x:c>
      <x:c r="D155" s="29" t="n">
        <x:f>'02_Inputs'!D155</x:f>
        <x:v>2.5</x:v>
      </x:c>
      <x:c r="E155" s="6" t="n">
        <x:f>'02_Inputs'!E155</x:f>
        <x:v>0.5968</x:v>
      </x:c>
      <x:c r="F155" s="29" t="n">
        <x:f>D155*E155</x:f>
        <x:v>1.492</x:v>
      </x:c>
      <x:c r="G155" s="5" t="n">
        <x:f>'02_Inputs'!F155</x:f>
        <x:v>1.22</x:v>
      </x:c>
      <x:c r="H155" s="29" t="n">
        <x:f>F155/G155</x:f>
        <x:v>1.2229508196721313</x:v>
      </x:c>
      <x:c r="I155" s="6" t="n">
        <x:f>'02_Inputs'!G155</x:f>
        <x:v>0.85</x:v>
      </x:c>
      <x:c r="J155" s="29" t="n">
        <x:f>H155*I155</x:f>
        <x:v>1.0395081967213116</x:v>
      </x:c>
      <x:c r="K155" s="6" t="n">
        <x:f>'02_Inputs'!H155</x:f>
        <x:v>0.672</x:v>
      </x:c>
      <x:c r="L155" s="29" t="n">
        <x:f>J155*K155</x:f>
        <x:v>0.6985495081967215</x:v>
      </x:c>
      <x:c r="M155" s="29" t="n">
        <x:f>J155*(1-K155)</x:f>
        <x:v>0.34095868852459016</x:v>
      </x:c>
      <x:c r="N155" s="6" t="n">
        <x:f>'02_GPU_Mix_Input'!D155</x:f>
        <x:v>0.29411765</x:v>
      </x:c>
      <x:c r="O155" s="6" t="n">
        <x:f>'02_GPU_Mix_Input'!E155</x:f>
        <x:v>0.70588235</x:v>
      </x:c>
      <x:c r="P155" s="6" t="n">
        <x:f>'02_GPU_Mix_Input'!F155</x:f>
        <x:v>0</x:v>
      </x:c>
      <x:c r="Q155" s="6" t="n">
        <x:f>'02_GPU_Mix_Input'!G155</x:f>
        <x:v>0</x:v>
      </x:c>
      <x:c r="R155" s="7" t="n">
        <x:f>INDEX('01_Benchmark_Input'!$K$2:$K$10,MATCH(B155,'01_Benchmark_Input'!$A$2:$A$10,0))</x:f>
        <x:v>1196280.4</x:v>
      </x:c>
      <x:c r="S155" s="7" t="n">
        <x:f>INDEX('01_Benchmark_Input'!$P$2:$P$10,MATCH(B155,'01_Benchmark_Input'!$A$2:$A$10,0))</x:f>
        <x:v>3010287.8000000003</x:v>
      </x:c>
      <x:c r="T155" s="7" t="n">
        <x:f>INDEX('01_Benchmark_Input'!$U$2:$U$10,MATCH(B155,'01_Benchmark_Input'!$A$2:$A$10,0))</x:f>
        <x:v>3010287.8000000003</x:v>
      </x:c>
      <x:c r="U155" s="7" t="n">
        <x:f>INDEX('01_Benchmark_Input'!$Z$2:$Z$10,MATCH(B155,'01_Benchmark_Input'!$A$2:$A$10,0))</x:f>
        <x:v>3010287.8000000003</x:v>
      </x:c>
      <x:c r="V155" s="6" t="n">
        <x:f>INDEX('01_Benchmark_Input'!$D$2:$D$10,MATCH(B155,'01_Benchmark_Input'!$A$2:$A$10,0))</x:f>
        <x:v>0.45</x:v>
      </x:c>
      <x:c r="W155" s="6" t="n">
        <x:f>INDEX('01_Benchmark_Input'!$E$2:$E$10,MATCH(B155,'01_Benchmark_Input'!$A$2:$A$10,0))</x:f>
        <x:v>0.35</x:v>
      </x:c>
      <x:c r="X155" s="6" t="n">
        <x:f>INDEX('01_Benchmark_Input'!$F$2:$F$10,MATCH(B155,'01_Benchmark_Input'!$A$2:$A$10,0))</x:f>
        <x:v>0.2</x:v>
      </x:c>
      <x:c r="Y155" s="7" t="n">
        <x:f>N155*R155+O155*S155+P155*T155+Q155*U155</x:f>
        <x:v>2476756.2064293902</x:v>
      </x:c>
      <x:c r="Z155" s="6" t="n">
        <x:f>'02_Inputs'!K155</x:f>
        <x:v>0.55</x:v>
      </x:c>
      <x:c r="AA155" s="7" t="n">
        <x:f>Y155*Z155</x:f>
        <x:v>1362215.9135361647</x:v>
      </x:c>
      <x:c r="AB155" s="5" t="n">
        <x:f>L155*1000*AA155*86400</x:f>
        <x:v>82216102158008.83</x:v>
      </x:c>
      <x:c r="AC155" s="5" t="n">
        <x:f>AB155*365</x:f>
        <x:v>30008877287673224</x:v>
      </x:c>
    </x:row>
    <x:row r="156">
      <x:c r="A156" s="5" t="str">
        <x:f>'02_Inputs'!A156</x:f>
        <x:v>Grid-Constrained / Efficiency-Upside</x:v>
      </x:c>
      <x:c r="B156" s="5" t="str">
        <x:f>'02_Inputs'!B156</x:f>
        <x:v>xAI</x:v>
      </x:c>
      <x:c r="C156" s="5" t="n">
        <x:f>'02_Inputs'!C156</x:f>
        <x:v>2030</x:v>
      </x:c>
      <x:c r="D156" s="29" t="n">
        <x:f>'02_Inputs'!D156</x:f>
        <x:v>3</x:v>
      </x:c>
      <x:c r="E156" s="6" t="n">
        <x:f>'02_Inputs'!E156</x:f>
        <x:v>0.6</x:v>
      </x:c>
      <x:c r="F156" s="29" t="n">
        <x:f>D156*E156</x:f>
        <x:v>1.7999999999999998</x:v>
      </x:c>
      <x:c r="G156" s="5" t="n">
        <x:f>'02_Inputs'!F156</x:f>
        <x:v>1.22</x:v>
      </x:c>
      <x:c r="H156" s="29" t="n">
        <x:f>F156/G156</x:f>
        <x:v>1.4754098360655736</x:v>
      </x:c>
      <x:c r="I156" s="6" t="n">
        <x:f>'02_Inputs'!G156</x:f>
        <x:v>0.85</x:v>
      </x:c>
      <x:c r="J156" s="29" t="n">
        <x:f>H156*I156</x:f>
        <x:v>1.2540983606557377</x:v>
      </x:c>
      <x:c r="K156" s="6" t="n">
        <x:f>'02_Inputs'!H156</x:f>
        <x:v>0.74</x:v>
      </x:c>
      <x:c r="L156" s="29" t="n">
        <x:f>J156*K156</x:f>
        <x:v>0.9280327868852458</x:v>
      </x:c>
      <x:c r="M156" s="29" t="n">
        <x:f>J156*(1-K156)</x:f>
        <x:v>0.3260655737704918</x:v>
      </x:c>
      <x:c r="N156" s="6" t="n">
        <x:f>'02_GPU_Mix_Input'!D156</x:f>
        <x:v>0.29411765</x:v>
      </x:c>
      <x:c r="O156" s="6" t="n">
        <x:f>'02_GPU_Mix_Input'!E156</x:f>
        <x:v>0.70588235</x:v>
      </x:c>
      <x:c r="P156" s="6" t="n">
        <x:f>'02_GPU_Mix_Input'!F156</x:f>
        <x:v>0</x:v>
      </x:c>
      <x:c r="Q156" s="6" t="n">
        <x:f>'02_GPU_Mix_Input'!G156</x:f>
        <x:v>0</x:v>
      </x:c>
      <x:c r="R156" s="7" t="n">
        <x:f>INDEX('01_Benchmark_Input'!$K$2:$K$10,MATCH(B156,'01_Benchmark_Input'!$A$2:$A$10,0))</x:f>
        <x:v>1196280.4</x:v>
      </x:c>
      <x:c r="S156" s="7" t="n">
        <x:f>INDEX('01_Benchmark_Input'!$P$2:$P$10,MATCH(B156,'01_Benchmark_Input'!$A$2:$A$10,0))</x:f>
        <x:v>3010287.8000000003</x:v>
      </x:c>
      <x:c r="T156" s="7" t="n">
        <x:f>INDEX('01_Benchmark_Input'!$U$2:$U$10,MATCH(B156,'01_Benchmark_Input'!$A$2:$A$10,0))</x:f>
        <x:v>3010287.8000000003</x:v>
      </x:c>
      <x:c r="U156" s="7" t="n">
        <x:f>INDEX('01_Benchmark_Input'!$Z$2:$Z$10,MATCH(B156,'01_Benchmark_Input'!$A$2:$A$10,0))</x:f>
        <x:v>3010287.8000000003</x:v>
      </x:c>
      <x:c r="V156" s="6" t="n">
        <x:f>INDEX('01_Benchmark_Input'!$D$2:$D$10,MATCH(B156,'01_Benchmark_Input'!$A$2:$A$10,0))</x:f>
        <x:v>0.45</x:v>
      </x:c>
      <x:c r="W156" s="6" t="n">
        <x:f>INDEX('01_Benchmark_Input'!$E$2:$E$10,MATCH(B156,'01_Benchmark_Input'!$A$2:$A$10,0))</x:f>
        <x:v>0.35</x:v>
      </x:c>
      <x:c r="X156" s="6" t="n">
        <x:f>INDEX('01_Benchmark_Input'!$F$2:$F$10,MATCH(B156,'01_Benchmark_Input'!$A$2:$A$10,0))</x:f>
        <x:v>0.2</x:v>
      </x:c>
      <x:c r="Y156" s="7" t="n">
        <x:f>N156*R156+O156*S156+P156*T156+Q156*U156</x:f>
        <x:v>2476756.2064293902</x:v>
      </x:c>
      <x:c r="Z156" s="6" t="n">
        <x:f>'02_Inputs'!K156</x:f>
        <x:v>0.55</x:v>
      </x:c>
      <x:c r="AA156" s="7" t="n">
        <x:f>Y156*Z156</x:f>
        <x:v>1362215.9135361647</x:v>
      </x:c>
      <x:c r="AB156" s="5" t="n">
        <x:f>L156*1000*AA156*86400</x:f>
        <x:v>109225241041973.6</x:v>
      </x:c>
      <x:c r="AC156" s="5" t="n">
        <x:f>AB156*365</x:f>
        <x:v>39867212980320360</x:v>
      </x:c>
    </x:row>
    <x:row r="157">
      <x:c r="A157" s="5" t="str">
        <x:f>'02_Inputs'!A157</x:f>
        <x:v>Grid-Constrained / Efficiency-Upside</x:v>
      </x:c>
      <x:c r="B157" s="5" t="str">
        <x:f>'02_Inputs'!B157</x:f>
        <x:v>OpenAI</x:v>
      </x:c>
      <x:c r="C157" s="5" t="n">
        <x:f>'02_Inputs'!C157</x:f>
        <x:v>2026</x:v>
      </x:c>
      <x:c r="D157" s="29" t="n">
        <x:f>'02_Inputs'!D157</x:f>
        <x:v>5</x:v>
      </x:c>
      <x:c r="E157" s="6" t="n">
        <x:f>'02_Inputs'!E157</x:f>
        <x:v>0.2464</x:v>
      </x:c>
      <x:c r="F157" s="29" t="n">
        <x:f>D157*E157</x:f>
        <x:v>1.232</x:v>
      </x:c>
      <x:c r="G157" s="5" t="n">
        <x:f>'02_Inputs'!F157</x:f>
        <x:v>1.2</x:v>
      </x:c>
      <x:c r="H157" s="29" t="n">
        <x:f>F157/G157</x:f>
        <x:v>1.0266666666666666</x:v>
      </x:c>
      <x:c r="I157" s="6" t="n">
        <x:f>'02_Inputs'!G157</x:f>
        <x:v>0.88</x:v>
      </x:c>
      <x:c r="J157" s="29" t="n">
        <x:f>H157*I157</x:f>
        <x:v>0.9034666666666666</x:v>
      </x:c>
      <x:c r="K157" s="6" t="n">
        <x:f>'02_Inputs'!H157</x:f>
        <x:v>0.6</x:v>
      </x:c>
      <x:c r="L157" s="29" t="n">
        <x:f>J157*K157</x:f>
        <x:v>0.54208</x:v>
      </x:c>
      <x:c r="M157" s="29" t="n">
        <x:f>J157*(1-K157)</x:f>
        <x:v>0.3613866666666667</x:v>
      </x:c>
      <x:c r="N157" s="6" t="n">
        <x:f>'02_GPU_Mix_Input'!D157</x:f>
        <x:v>0.09215960736722276</x:v>
      </x:c>
      <x:c r="O157" s="6" t="n">
        <x:f>'02_GPU_Mix_Input'!E157</x:f>
        <x:v>0.9078403926327774</x:v>
      </x:c>
      <x:c r="P157" s="6" t="n">
        <x:f>'02_GPU_Mix_Input'!F157</x:f>
        <x:v>0</x:v>
      </x:c>
      <x:c r="Q157" s="6" t="n">
        <x:f>'02_GPU_Mix_Input'!G157</x:f>
        <x:v>0</x:v>
      </x:c>
      <x:c r="R157" s="7" t="n">
        <x:f>INDEX('01_Benchmark_Input'!$K$2:$K$10,MATCH(B157,'01_Benchmark_Input'!$A$2:$A$10,0))</x:f>
        <x:v>1066937.1</x:v>
      </x:c>
      <x:c r="S157" s="7" t="n">
        <x:f>INDEX('01_Benchmark_Input'!$P$2:$P$10,MATCH(B157,'01_Benchmark_Input'!$A$2:$A$10,0))</x:f>
        <x:v>137042.2</x:v>
      </x:c>
      <x:c r="T157" s="7" t="n">
        <x:f>INDEX('01_Benchmark_Input'!$U$2:$U$10,MATCH(B157,'01_Benchmark_Input'!$A$2:$A$10,0))</x:f>
        <x:v>166636.55</x:v>
      </x:c>
      <x:c r="U157" s="7" t="n">
        <x:f>INDEX('01_Benchmark_Input'!$Z$2:$Z$10,MATCH(B157,'01_Benchmark_Input'!$A$2:$A$10,0))</x:f>
        <x:v>137042.2</x:v>
      </x:c>
      <x:c r="V157" s="6" t="n">
        <x:f>INDEX('01_Benchmark_Input'!$D$2:$D$10,MATCH(B157,'01_Benchmark_Input'!$A$2:$A$10,0))</x:f>
        <x:v>0.45</x:v>
      </x:c>
      <x:c r="W157" s="6" t="n">
        <x:f>INDEX('01_Benchmark_Input'!$E$2:$E$10,MATCH(B157,'01_Benchmark_Input'!$A$2:$A$10,0))</x:f>
        <x:v>0.25</x:v>
      </x:c>
      <x:c r="X157" s="6" t="n">
        <x:f>INDEX('01_Benchmark_Input'!$F$2:$F$10,MATCH(B157,'01_Benchmark_Input'!$A$2:$A$10,0))</x:f>
        <x:v>0.3</x:v>
      </x:c>
      <x:c r="Y157" s="7" t="n">
        <x:f>N157*R157+O157*S157+P157*T157+Q157*U157</x:f>
        <x:v>222740.9488767829</x:v>
      </x:c>
      <x:c r="Z157" s="6" t="n">
        <x:f>'02_Inputs'!K157</x:f>
        <x:v>0.5</x:v>
      </x:c>
      <x:c r="AA157" s="7" t="n">
        <x:f>Y157*Z157</x:f>
        <x:v>111370.47443839145</x:v>
      </x:c>
      <x:c r="AB157" s="5" t="n">
        <x:f>L157*1000*AA157*86400</x:f>
        <x:v>5216115466099.864</x:v>
      </x:c>
      <x:c r="AC157" s="5" t="n">
        <x:f>AB157*365</x:f>
        <x:v>1903882145126450.5</x:v>
      </x:c>
    </x:row>
    <x:row r="158">
      <x:c r="A158" s="5" t="str">
        <x:f>'02_Inputs'!A158</x:f>
        <x:v>Grid-Constrained / Efficiency-Upside</x:v>
      </x:c>
      <x:c r="B158" s="5" t="str">
        <x:f>'02_Inputs'!B158</x:f>
        <x:v>OpenAI</x:v>
      </x:c>
      <x:c r="C158" s="5" t="n">
        <x:f>'02_Inputs'!C158</x:f>
        <x:v>2027</x:v>
      </x:c>
      <x:c r="D158" s="29" t="n">
        <x:f>'02_Inputs'!D158</x:f>
        <x:v>6.75</x:v>
      </x:c>
      <x:c r="E158" s="6" t="n">
        <x:f>'02_Inputs'!E158</x:f>
        <x:v>0.39511111</x:v>
      </x:c>
      <x:c r="F158" s="29" t="n">
        <x:f>D158*E158</x:f>
        <x:v>2.6669999925</x:v>
      </x:c>
      <x:c r="G158" s="5" t="n">
        <x:f>'02_Inputs'!F158</x:f>
        <x:v>1.2</x:v>
      </x:c>
      <x:c r="H158" s="29" t="n">
        <x:f>F158/G158</x:f>
        <x:v>2.22249999375</x:v>
      </x:c>
      <x:c r="I158" s="6" t="n">
        <x:f>'02_Inputs'!G158</x:f>
        <x:v>0.88</x:v>
      </x:c>
      <x:c r="J158" s="29" t="n">
        <x:f>H158*I158</x:f>
        <x:v>1.9557999945</x:v>
      </x:c>
      <x:c r="K158" s="6" t="n">
        <x:f>'02_Inputs'!H158</x:f>
        <x:v>0.655</x:v>
      </x:c>
      <x:c r="L158" s="29" t="n">
        <x:f>J158*K158</x:f>
        <x:v>1.2810489963975</x:v>
      </x:c>
      <x:c r="M158" s="29" t="n">
        <x:f>J158*(1-K158)</x:f>
        <x:v>0.6747509981024999</x:v>
      </x:c>
      <x:c r="N158" s="6" t="n">
        <x:f>'02_GPU_Mix_Input'!D158</x:f>
        <x:v>0.06987618769471073</x:v>
      </x:c>
      <x:c r="O158" s="6" t="n">
        <x:f>'02_GPU_Mix_Input'!E158</x:f>
        <x:v>0.9081914998885362</x:v>
      </x:c>
      <x:c r="P158" s="6" t="n">
        <x:f>'02_GPU_Mix_Input'!F158</x:f>
        <x:v>0</x:v>
      </x:c>
      <x:c r="Q158" s="6" t="n">
        <x:f>'02_GPU_Mix_Input'!G158</x:f>
        <x:v>0.02193231241675313</x:v>
      </x:c>
      <x:c r="R158" s="7" t="n">
        <x:f>INDEX('01_Benchmark_Input'!$K$2:$K$10,MATCH(B158,'01_Benchmark_Input'!$A$2:$A$10,0))</x:f>
        <x:v>1066937.1</x:v>
      </x:c>
      <x:c r="S158" s="7" t="n">
        <x:f>INDEX('01_Benchmark_Input'!$P$2:$P$10,MATCH(B158,'01_Benchmark_Input'!$A$2:$A$10,0))</x:f>
        <x:v>137042.2</x:v>
      </x:c>
      <x:c r="T158" s="7" t="n">
        <x:f>INDEX('01_Benchmark_Input'!$U$2:$U$10,MATCH(B158,'01_Benchmark_Input'!$A$2:$A$10,0))</x:f>
        <x:v>166636.55</x:v>
      </x:c>
      <x:c r="U158" s="7" t="n">
        <x:f>INDEX('01_Benchmark_Input'!$Z$2:$Z$10,MATCH(B158,'01_Benchmark_Input'!$A$2:$A$10,0))</x:f>
        <x:v>137042.2</x:v>
      </x:c>
      <x:c r="V158" s="6" t="n">
        <x:f>INDEX('01_Benchmark_Input'!$D$2:$D$10,MATCH(B158,'01_Benchmark_Input'!$A$2:$A$10,0))</x:f>
        <x:v>0.45</x:v>
      </x:c>
      <x:c r="W158" s="6" t="n">
        <x:f>INDEX('01_Benchmark_Input'!$E$2:$E$10,MATCH(B158,'01_Benchmark_Input'!$A$2:$A$10,0))</x:f>
        <x:v>0.25</x:v>
      </x:c>
      <x:c r="X158" s="6" t="n">
        <x:f>INDEX('01_Benchmark_Input'!$F$2:$F$10,MATCH(B158,'01_Benchmark_Input'!$A$2:$A$10,0))</x:f>
        <x:v>0.3</x:v>
      </x:c>
      <x:c r="Y158" s="7" t="n">
        <x:f>N158*R158+O158*S158+P158*T158+Q158*U158</x:f>
        <x:v>202019.7105687543</x:v>
      </x:c>
      <x:c r="Z158" s="6" t="n">
        <x:f>'02_Inputs'!K158</x:f>
        <x:v>0.5</x:v>
      </x:c>
      <x:c r="AA158" s="7" t="n">
        <x:f>Y158*Z158</x:f>
        <x:v>101009.85528437715</x:v>
      </x:c>
      <x:c r="AB158" s="5" t="n">
        <x:f>L158*1000*AA158*86400</x:f>
        <x:v>11180036770989.818</x:v>
      </x:c>
      <x:c r="AC158" s="5" t="n">
        <x:f>AB158*365</x:f>
        <x:v>4080713421411283.5</x:v>
      </x:c>
    </x:row>
    <x:row r="159">
      <x:c r="A159" s="5" t="str">
        <x:f>'02_Inputs'!A159</x:f>
        <x:v>Grid-Constrained / Efficiency-Upside</x:v>
      </x:c>
      <x:c r="B159" s="5" t="str">
        <x:f>'02_Inputs'!B159</x:f>
        <x:v>OpenAI</x:v>
      </x:c>
      <x:c r="C159" s="5" t="n">
        <x:f>'02_Inputs'!C159</x:f>
        <x:v>2028</x:v>
      </x:c>
      <x:c r="D159" s="29" t="n">
        <x:f>'02_Inputs'!D159</x:f>
        <x:v>8.5</x:v>
      </x:c>
      <x:c r="E159" s="6" t="n">
        <x:f>'02_Inputs'!E159</x:f>
        <x:v>0.46588235</x:v>
      </x:c>
      <x:c r="F159" s="29" t="n">
        <x:f>D159*E159</x:f>
        <x:v>3.959999975</x:v>
      </x:c>
      <x:c r="G159" s="5" t="n">
        <x:f>'02_Inputs'!F159</x:f>
        <x:v>1.2</x:v>
      </x:c>
      <x:c r="H159" s="29" t="n">
        <x:f>F159/G159</x:f>
        <x:v>3.299999979166667</x:v>
      </x:c>
      <x:c r="I159" s="6" t="n">
        <x:f>'02_Inputs'!G159</x:f>
        <x:v>0.88</x:v>
      </x:c>
      <x:c r="J159" s="29" t="n">
        <x:f>H159*I159</x:f>
        <x:v>2.903999981666667</x:v>
      </x:c>
      <x:c r="K159" s="6" t="n">
        <x:f>'02_Inputs'!H159</x:f>
        <x:v>0.71</x:v>
      </x:c>
      <x:c r="L159" s="29" t="n">
        <x:f>J159*K159</x:f>
        <x:v>2.0618399869833333</x:v>
      </x:c>
      <x:c r="M159" s="29" t="n">
        <x:f>J159*(1-K159)</x:f>
        <x:v>0.8421599946833335</x:v>
      </x:c>
      <x:c r="N159" s="6" t="n">
        <x:f>'02_GPU_Mix_Input'!D159</x:f>
        <x:v>0.05573398435568176</x:v>
      </x:c>
      <x:c r="O159" s="6" t="n">
        <x:f>'02_GPU_Mix_Input'!E159</x:f>
        <x:v>0.7840480689131369</x:v>
      </x:c>
      <x:c r="P159" s="6" t="n">
        <x:f>'02_GPU_Mix_Input'!F159</x:f>
        <x:v>0.024575825723752446</x:v>
      </x:c>
      <x:c r="Q159" s="6" t="n">
        <x:f>'02_GPU_Mix_Input'!G159</x:f>
        <x:v>0.13564212100742898</x:v>
      </x:c>
      <x:c r="R159" s="7" t="n">
        <x:f>INDEX('01_Benchmark_Input'!$K$2:$K$10,MATCH(B159,'01_Benchmark_Input'!$A$2:$A$10,0))</x:f>
        <x:v>1066937.1</x:v>
      </x:c>
      <x:c r="S159" s="7" t="n">
        <x:f>INDEX('01_Benchmark_Input'!$P$2:$P$10,MATCH(B159,'01_Benchmark_Input'!$A$2:$A$10,0))</x:f>
        <x:v>137042.2</x:v>
      </x:c>
      <x:c r="T159" s="7" t="n">
        <x:f>INDEX('01_Benchmark_Input'!$U$2:$U$10,MATCH(B159,'01_Benchmark_Input'!$A$2:$A$10,0))</x:f>
        <x:v>166636.55</x:v>
      </x:c>
      <x:c r="U159" s="7" t="n">
        <x:f>INDEX('01_Benchmark_Input'!$Z$2:$Z$10,MATCH(B159,'01_Benchmark_Input'!$A$2:$A$10,0))</x:f>
        <x:v>137042.2</x:v>
      </x:c>
      <x:c r="V159" s="6" t="n">
        <x:f>INDEX('01_Benchmark_Input'!$D$2:$D$10,MATCH(B159,'01_Benchmark_Input'!$A$2:$A$10,0))</x:f>
        <x:v>0.45</x:v>
      </x:c>
      <x:c r="W159" s="6" t="n">
        <x:f>INDEX('01_Benchmark_Input'!$E$2:$E$10,MATCH(B159,'01_Benchmark_Input'!$A$2:$A$10,0))</x:f>
        <x:v>0.25</x:v>
      </x:c>
      <x:c r="X159" s="6" t="n">
        <x:f>INDEX('01_Benchmark_Input'!$F$2:$F$10,MATCH(B159,'01_Benchmark_Input'!$A$2:$A$10,0))</x:f>
        <x:v>0.3</x:v>
      </x:c>
      <x:c r="Y159" s="7" t="n">
        <x:f>N159*R159+O159*S159+P159*T159+Q159*U159</x:f>
        <x:v>189596.25339703602</x:v>
      </x:c>
      <x:c r="Z159" s="6" t="n">
        <x:f>'02_Inputs'!K159</x:f>
        <x:v>0.5</x:v>
      </x:c>
      <x:c r="AA159" s="7" t="n">
        <x:f>Y159*Z159</x:f>
        <x:v>94798.12669851801</x:v>
      </x:c>
      <x:c r="AB159" s="5" t="n">
        <x:f>L159*1000*AA159*86400</x:f>
        <x:v>16887620302685.287</x:v>
      </x:c>
      <x:c r="AC159" s="5" t="n">
        <x:f>AB159*365</x:f>
        <x:v>6163981410480130</x:v>
      </x:c>
    </x:row>
    <x:row r="160">
      <x:c r="A160" s="5" t="str">
        <x:f>'02_Inputs'!A160</x:f>
        <x:v>Grid-Constrained / Efficiency-Upside</x:v>
      </x:c>
      <x:c r="B160" s="5" t="str">
        <x:f>'02_Inputs'!B160</x:f>
        <x:v>OpenAI</x:v>
      </x:c>
      <x:c r="C160" s="5" t="n">
        <x:f>'02_Inputs'!C160</x:f>
        <x:v>2029</x:v>
      </x:c>
      <x:c r="D160" s="29" t="n">
        <x:f>'02_Inputs'!D160</x:f>
        <x:v>10.25</x:v>
      </x:c>
      <x:c r="E160" s="6" t="n">
        <x:f>'02_Inputs'!E160</x:f>
        <x:v>0.49863415</x:v>
      </x:c>
      <x:c r="F160" s="29" t="n">
        <x:f>D160*E160</x:f>
        <x:v>5.1110000375</x:v>
      </x:c>
      <x:c r="G160" s="5" t="n">
        <x:f>'02_Inputs'!F160</x:f>
        <x:v>1.2</x:v>
      </x:c>
      <x:c r="H160" s="29" t="n">
        <x:f>F160/G160</x:f>
        <x:v>4.259166697916667</x:v>
      </x:c>
      <x:c r="I160" s="6" t="n">
        <x:f>'02_Inputs'!G160</x:f>
        <x:v>0.88</x:v>
      </x:c>
      <x:c r="J160" s="29" t="n">
        <x:f>H160*I160</x:f>
        <x:v>3.748066694166667</x:v>
      </x:c>
      <x:c r="K160" s="6" t="n">
        <x:f>'02_Inputs'!H160</x:f>
        <x:v>0.765</x:v>
      </x:c>
      <x:c r="L160" s="29" t="n">
        <x:f>J160*K160</x:f>
        <x:v>2.8672710210375003</x:v>
      </x:c>
      <x:c r="M160" s="29" t="n">
        <x:f>J160*(1-K160)</x:f>
        <x:v>0.8807956731291667</x:v>
      </x:c>
      <x:c r="N160" s="6" t="n">
        <x:f>'02_GPU_Mix_Input'!D160</x:f>
        <x:v>0.04566296939492763</x:v>
      </x:c>
      <x:c r="O160" s="6" t="n">
        <x:f>'02_GPU_Mix_Input'!E160</x:f>
        <x:v>0.7900961786722436</x:v>
      </x:c>
      <x:c r="P160" s="6" t="n">
        <x:f>'02_GPU_Mix_Input'!F160</x:f>
        <x:v>0.03354593609065919</x:v>
      </x:c>
      <x:c r="Q160" s="6" t="n">
        <x:f>'02_GPU_Mix_Input'!G160</x:f>
        <x:v>0.13069491584216955</x:v>
      </x:c>
      <x:c r="R160" s="7" t="n">
        <x:f>INDEX('01_Benchmark_Input'!$K$2:$K$10,MATCH(B160,'01_Benchmark_Input'!$A$2:$A$10,0))</x:f>
        <x:v>1066937.1</x:v>
      </x:c>
      <x:c r="S160" s="7" t="n">
        <x:f>INDEX('01_Benchmark_Input'!$P$2:$P$10,MATCH(B160,'01_Benchmark_Input'!$A$2:$A$10,0))</x:f>
        <x:v>137042.2</x:v>
      </x:c>
      <x:c r="T160" s="7" t="n">
        <x:f>INDEX('01_Benchmark_Input'!$U$2:$U$10,MATCH(B160,'01_Benchmark_Input'!$A$2:$A$10,0))</x:f>
        <x:v>166636.55</x:v>
      </x:c>
      <x:c r="U160" s="7" t="n">
        <x:f>INDEX('01_Benchmark_Input'!$Z$2:$Z$10,MATCH(B160,'01_Benchmark_Input'!$A$2:$A$10,0))</x:f>
        <x:v>137042.2</x:v>
      </x:c>
      <x:c r="V160" s="6" t="n">
        <x:f>INDEX('01_Benchmark_Input'!$D$2:$D$10,MATCH(B160,'01_Benchmark_Input'!$A$2:$A$10,0))</x:f>
        <x:v>0.45</x:v>
      </x:c>
      <x:c r="W160" s="6" t="n">
        <x:f>INDEX('01_Benchmark_Input'!$E$2:$E$10,MATCH(B160,'01_Benchmark_Input'!$A$2:$A$10,0))</x:f>
        <x:v>0.25</x:v>
      </x:c>
      <x:c r="X160" s="6" t="n">
        <x:f>INDEX('01_Benchmark_Input'!$F$2:$F$10,MATCH(B160,'01_Benchmark_Input'!$A$2:$A$10,0))</x:f>
        <x:v>0.3</x:v>
      </x:c>
      <x:c r="Y160" s="7" t="n">
        <x:f>N160*R160+O160*S160+P160*T160+Q160*U160</x:f>
        <x:v>180496.7325329439</x:v>
      </x:c>
      <x:c r="Z160" s="6" t="n">
        <x:f>'02_Inputs'!K160</x:f>
        <x:v>0.5</x:v>
      </x:c>
      <x:c r="AA160" s="7" t="n">
        <x:f>Y160*Z160</x:f>
        <x:v>90248.36626647194</x:v>
      </x:c>
      <x:c r="AB160" s="5" t="n">
        <x:f>L160*1000*AA160*86400</x:f>
        <x:v>22357427785214.4</x:v>
      </x:c>
      <x:c r="AC160" s="5" t="n">
        <x:f>AB160*365</x:f>
        <x:v>8160461141603255</x:v>
      </x:c>
    </x:row>
    <x:row r="161">
      <x:c r="A161" s="5" t="str">
        <x:f>'02_Inputs'!A161</x:f>
        <x:v>Grid-Constrained / Efficiency-Upside</x:v>
      </x:c>
      <x:c r="B161" s="5" t="str">
        <x:f>'02_Inputs'!B161</x:f>
        <x:v>OpenAI</x:v>
      </x:c>
      <x:c r="C161" s="5" t="n">
        <x:f>'02_Inputs'!C161</x:f>
        <x:v>2030</x:v>
      </x:c>
      <x:c r="D161" s="29" t="n">
        <x:f>'02_Inputs'!D161</x:f>
        <x:v>12</x:v>
      </x:c>
      <x:c r="E161" s="6" t="n">
        <x:f>'02_Inputs'!E161</x:f>
        <x:v>0.51</x:v>
      </x:c>
      <x:c r="F161" s="29" t="n">
        <x:f>D161*E161</x:f>
        <x:v>6.12</x:v>
      </x:c>
      <x:c r="G161" s="5" t="n">
        <x:f>'02_Inputs'!F161</x:f>
        <x:v>1.2</x:v>
      </x:c>
      <x:c r="H161" s="29" t="n">
        <x:f>F161/G161</x:f>
        <x:v>5.1000000000000005</x:v>
      </x:c>
      <x:c r="I161" s="6" t="n">
        <x:f>'02_Inputs'!G161</x:f>
        <x:v>0.88</x:v>
      </x:c>
      <x:c r="J161" s="29" t="n">
        <x:f>H161*I161</x:f>
        <x:v>4.488</x:v>
      </x:c>
      <x:c r="K161" s="6" t="n">
        <x:f>'02_Inputs'!H161</x:f>
        <x:v>0.82</x:v>
      </x:c>
      <x:c r="L161" s="29" t="n">
        <x:f>J161*K161</x:f>
        <x:v>3.6801600000000003</x:v>
      </x:c>
      <x:c r="M161" s="29" t="n">
        <x:f>J161*(1-K161)</x:f>
        <x:v>0.8078400000000003</x:v>
      </x:c>
      <x:c r="N161" s="6" t="n">
        <x:f>'02_GPU_Mix_Input'!D161</x:f>
        <x:v>0.036743696975528845</x:v>
      </x:c>
      <x:c r="O161" s="6" t="n">
        <x:f>'02_GPU_Mix_Input'!E161</x:f>
        <x:v>0.7891489993002719</x:v>
      </x:c>
      <x:c r="P161" s="6" t="n">
        <x:f>'02_GPU_Mix_Input'!F161</x:f>
        <x:v>0.04341238788202956</x:v>
      </x:c>
      <x:c r="Q161" s="6" t="n">
        <x:f>'02_GPU_Mix_Input'!G161</x:f>
        <x:v>0.1306949158421696</x:v>
      </x:c>
      <x:c r="R161" s="7" t="n">
        <x:f>INDEX('01_Benchmark_Input'!$K$2:$K$10,MATCH(B161,'01_Benchmark_Input'!$A$2:$A$10,0))</x:f>
        <x:v>1066937.1</x:v>
      </x:c>
      <x:c r="S161" s="7" t="n">
        <x:f>INDEX('01_Benchmark_Input'!$P$2:$P$10,MATCH(B161,'01_Benchmark_Input'!$A$2:$A$10,0))</x:f>
        <x:v>137042.2</x:v>
      </x:c>
      <x:c r="T161" s="7" t="n">
        <x:f>INDEX('01_Benchmark_Input'!$U$2:$U$10,MATCH(B161,'01_Benchmark_Input'!$A$2:$A$10,0))</x:f>
        <x:v>166636.55</x:v>
      </x:c>
      <x:c r="U161" s="7" t="n">
        <x:f>INDEX('01_Benchmark_Input'!$Z$2:$Z$10,MATCH(B161,'01_Benchmark_Input'!$A$2:$A$10,0))</x:f>
        <x:v>137042.2</x:v>
      </x:c>
      <x:c r="V161" s="6" t="n">
        <x:f>INDEX('01_Benchmark_Input'!$D$2:$D$10,MATCH(B161,'01_Benchmark_Input'!$A$2:$A$10,0))</x:f>
        <x:v>0.45</x:v>
      </x:c>
      <x:c r="W161" s="6" t="n">
        <x:f>INDEX('01_Benchmark_Input'!$E$2:$E$10,MATCH(B161,'01_Benchmark_Input'!$A$2:$A$10,0))</x:f>
        <x:v>0.25</x:v>
      </x:c>
      <x:c r="X161" s="6" t="n">
        <x:f>INDEX('01_Benchmark_Input'!$F$2:$F$10,MATCH(B161,'01_Benchmark_Input'!$A$2:$A$10,0))</x:f>
        <x:v>0.3</x:v>
      </x:c>
      <x:c r="Y161" s="7" t="n">
        <x:f>N161*R161+O161*S161+P161*T161+Q161*U161</x:f>
        <x:v>172494.73782600625</x:v>
      </x:c>
      <x:c r="Z161" s="6" t="n">
        <x:f>'02_Inputs'!K161</x:f>
        <x:v>0.5</x:v>
      </x:c>
      <x:c r="AA161" s="7" t="n">
        <x:f>Y161*Z161</x:f>
        <x:v>86247.36891300313</x:v>
      </x:c>
      <x:c r="AB161" s="5" t="n">
        <x:f>L161*1000*AA161*86400</x:f>
        <x:v>27423715724255.023</x:v>
      </x:c>
      <x:c r="AC161" s="5" t="n">
        <x:f>AB161*365</x:f>
        <x:v>10009656239353084</x:v>
      </x:c>
    </x:row>
    <x:row r="162">
      <x:c r="A162" s="5" t="str">
        <x:f>'02_Inputs'!A162</x:f>
        <x:v>Grid-Constrained / Efficiency-Upside</x:v>
      </x:c>
      <x:c r="B162" s="5" t="str">
        <x:f>'02_Inputs'!B162</x:f>
        <x:v>Anthropic</x:v>
      </x:c>
      <x:c r="C162" s="5" t="n">
        <x:f>'02_Inputs'!C162</x:f>
        <x:v>2026</x:v>
      </x:c>
      <x:c r="D162" s="29" t="n">
        <x:f>'02_Inputs'!D162</x:f>
        <x:v>3.5</x:v>
      </x:c>
      <x:c r="E162" s="6" t="n">
        <x:f>'02_Inputs'!E162</x:f>
        <x:v>0.25142857</x:v>
      </x:c>
      <x:c r="F162" s="29" t="n">
        <x:f>D162*E162</x:f>
        <x:v>0.879999995</x:v>
      </x:c>
      <x:c r="G162" s="5" t="n">
        <x:f>'02_Inputs'!F162</x:f>
        <x:v>1.18</x:v>
      </x:c>
      <x:c r="H162" s="29" t="n">
        <x:f>F162/G162</x:f>
        <x:v>0.7457627076271187</x:v>
      </x:c>
      <x:c r="I162" s="6" t="n">
        <x:f>'02_Inputs'!G162</x:f>
        <x:v>0.86</x:v>
      </x:c>
      <x:c r="J162" s="29" t="n">
        <x:f>H162*I162</x:f>
        <x:v>0.6413559285593221</x:v>
      </x:c>
      <x:c r="K162" s="6" t="n">
        <x:f>'02_Inputs'!H162</x:f>
        <x:v>0.54</x:v>
      </x:c>
      <x:c r="L162" s="29" t="n">
        <x:f>J162*K162</x:f>
        <x:v>0.34633220142203397</x:v>
      </x:c>
      <x:c r="M162" s="29" t="n">
        <x:f>J162*(1-K162)</x:f>
        <x:v>0.29502372713728814</x:v>
      </x:c>
      <x:c r="N162" s="6" t="n">
        <x:f>'02_GPU_Mix_Input'!D162</x:f>
        <x:v>0.11498697855290362</x:v>
      </x:c>
      <x:c r="O162" s="6" t="n">
        <x:f>'02_GPU_Mix_Input'!E162</x:f>
        <x:v>0.22710066896530126</x:v>
      </x:c>
      <x:c r="P162" s="6" t="n">
        <x:f>'02_GPU_Mix_Input'!F162</x:f>
        <x:v>0</x:v>
      </x:c>
      <x:c r="Q162" s="6" t="n">
        <x:f>'02_GPU_Mix_Input'!G162</x:f>
        <x:v>0.657912352481795</x:v>
      </x:c>
      <x:c r="R162" s="7" t="n">
        <x:f>INDEX('01_Benchmark_Input'!$K$2:$K$10,MATCH(B162,'01_Benchmark_Input'!$A$2:$A$10,0))</x:f>
        <x:v>936327.8</x:v>
      </x:c>
      <x:c r="S162" s="7" t="n">
        <x:f>INDEX('01_Benchmark_Input'!$P$2:$P$10,MATCH(B162,'01_Benchmark_Input'!$A$2:$A$10,0))</x:f>
        <x:v>133148.8</x:v>
      </x:c>
      <x:c r="T162" s="7" t="n">
        <x:f>INDEX('01_Benchmark_Input'!$U$2:$U$10,MATCH(B162,'01_Benchmark_Input'!$A$2:$A$10,0))</x:f>
        <x:v>176533.9</x:v>
      </x:c>
      <x:c r="U162" s="7" t="n">
        <x:f>INDEX('01_Benchmark_Input'!$Z$2:$Z$10,MATCH(B162,'01_Benchmark_Input'!$A$2:$A$10,0))</x:f>
        <x:v>133148.8</x:v>
      </x:c>
      <x:c r="V162" s="6" t="n">
        <x:f>INDEX('01_Benchmark_Input'!$D$2:$D$10,MATCH(B162,'01_Benchmark_Input'!$A$2:$A$10,0))</x:f>
        <x:v>0.3</x:v>
      </x:c>
      <x:c r="W162" s="6" t="n">
        <x:f>INDEX('01_Benchmark_Input'!$E$2:$E$10,MATCH(B162,'01_Benchmark_Input'!$A$2:$A$10,0))</x:f>
        <x:v>0.3</x:v>
      </x:c>
      <x:c r="X162" s="6" t="n">
        <x:f>INDEX('01_Benchmark_Input'!$F$2:$F$10,MATCH(B162,'01_Benchmark_Input'!$A$2:$A$10,0))</x:f>
        <x:v>0.4</x:v>
      </x:c>
      <x:c r="Y162" s="7" t="n">
        <x:f>N162*R162+O162*S162+P162*T162+Q162*U162</x:f>
        <x:v>225503.92644714256</x:v>
      </x:c>
      <x:c r="Z162" s="6" t="n">
        <x:f>'02_Inputs'!K162</x:f>
        <x:v>0.5</x:v>
      </x:c>
      <x:c r="AA162" s="7" t="n">
        <x:f>Y162*Z162</x:f>
        <x:v>112751.96322357128</x:v>
      </x:c>
      <x:c r="AB162" s="5" t="n">
        <x:f>L162*1000*AA162*86400</x:f>
        <x:v>3373888519112.4565</x:v>
      </x:c>
      <x:c r="AC162" s="5" t="n">
        <x:f>AB162*365</x:f>
        <x:v>1231469309476046.8</x:v>
      </x:c>
    </x:row>
    <x:row r="163">
      <x:c r="A163" s="5" t="str">
        <x:f>'02_Inputs'!A163</x:f>
        <x:v>Grid-Constrained / Efficiency-Upside</x:v>
      </x:c>
      <x:c r="B163" s="5" t="str">
        <x:f>'02_Inputs'!B163</x:f>
        <x:v>Anthropic</x:v>
      </x:c>
      <x:c r="C163" s="5" t="n">
        <x:f>'02_Inputs'!C163</x:f>
        <x:v>2027</x:v>
      </x:c>
      <x:c r="D163" s="29" t="n">
        <x:f>'02_Inputs'!D163</x:f>
        <x:v>4.375</x:v>
      </x:c>
      <x:c r="E163" s="6" t="n">
        <x:f>'02_Inputs'!E163</x:f>
        <x:v>0.408</x:v>
      </x:c>
      <x:c r="F163" s="29" t="n">
        <x:f>D163*E163</x:f>
        <x:v>1.785</x:v>
      </x:c>
      <x:c r="G163" s="5" t="n">
        <x:f>'02_Inputs'!F163</x:f>
        <x:v>1.18</x:v>
      </x:c>
      <x:c r="H163" s="29" t="n">
        <x:f>F163/G163</x:f>
        <x:v>1.5127118644067796</x:v>
      </x:c>
      <x:c r="I163" s="6" t="n">
        <x:f>'02_Inputs'!G163</x:f>
        <x:v>0.86</x:v>
      </x:c>
      <x:c r="J163" s="29" t="n">
        <x:f>H163*I163</x:f>
        <x:v>1.3009322033898305</x:v>
      </x:c>
      <x:c r="K163" s="6" t="n">
        <x:f>'02_Inputs'!H163</x:f>
        <x:v>0.6</x:v>
      </x:c>
      <x:c r="L163" s="29" t="n">
        <x:f>J163*K163</x:f>
        <x:v>0.7805593220338983</x:v>
      </x:c>
      <x:c r="M163" s="29" t="n">
        <x:f>J163*(1-K163)</x:f>
        <x:v>0.5203728813559322</x:v>
      </x:c>
      <x:c r="N163" s="6" t="n">
        <x:f>'02_GPU_Mix_Input'!D163</x:f>
        <x:v>0.12050508103239697</x:v>
      </x:c>
      <x:c r="O163" s="6" t="n">
        <x:f>'02_GPU_Mix_Input'!E163</x:f>
        <x:v>0.21599377839331457</x:v>
      </x:c>
      <x:c r="P163" s="6" t="n">
        <x:f>'02_GPU_Mix_Input'!F163</x:f>
        <x:v>0</x:v>
      </x:c>
      <x:c r="Q163" s="6" t="n">
        <x:f>'02_GPU_Mix_Input'!G163</x:f>
        <x:v>0.6635011405742883</x:v>
      </x:c>
      <x:c r="R163" s="7" t="n">
        <x:f>INDEX('01_Benchmark_Input'!$K$2:$K$10,MATCH(B163,'01_Benchmark_Input'!$A$2:$A$10,0))</x:f>
        <x:v>936327.8</x:v>
      </x:c>
      <x:c r="S163" s="7" t="n">
        <x:f>INDEX('01_Benchmark_Input'!$P$2:$P$10,MATCH(B163,'01_Benchmark_Input'!$A$2:$A$10,0))</x:f>
        <x:v>133148.8</x:v>
      </x:c>
      <x:c r="T163" s="7" t="n">
        <x:f>INDEX('01_Benchmark_Input'!$U$2:$U$10,MATCH(B163,'01_Benchmark_Input'!$A$2:$A$10,0))</x:f>
        <x:v>176533.9</x:v>
      </x:c>
      <x:c r="U163" s="7" t="n">
        <x:f>INDEX('01_Benchmark_Input'!$Z$2:$Z$10,MATCH(B163,'01_Benchmark_Input'!$A$2:$A$10,0))</x:f>
        <x:v>133148.8</x:v>
      </x:c>
      <x:c r="V163" s="6" t="n">
        <x:f>INDEX('01_Benchmark_Input'!$D$2:$D$10,MATCH(B163,'01_Benchmark_Input'!$A$2:$A$10,0))</x:f>
        <x:v>0.3</x:v>
      </x:c>
      <x:c r="W163" s="6" t="n">
        <x:f>INDEX('01_Benchmark_Input'!$E$2:$E$10,MATCH(B163,'01_Benchmark_Input'!$A$2:$A$10,0))</x:f>
        <x:v>0.3</x:v>
      </x:c>
      <x:c r="X163" s="6" t="n">
        <x:f>INDEX('01_Benchmark_Input'!$F$2:$F$10,MATCH(B163,'01_Benchmark_Input'!$A$2:$A$10,0))</x:f>
        <x:v>0.4</x:v>
      </x:c>
      <x:c r="Y163" s="7" t="n">
        <x:f>N163*R163+O163*S163+P163*T163+Q163*U163</x:f>
        <x:v>229935.95047851955</x:v>
      </x:c>
      <x:c r="Z163" s="6" t="n">
        <x:f>'02_Inputs'!K163</x:f>
        <x:v>0.5</x:v>
      </x:c>
      <x:c r="AA163" s="7" t="n">
        <x:f>Y163*Z163</x:f>
        <x:v>114967.97523925977</x:v>
      </x:c>
      <x:c r="AB163" s="5" t="n">
        <x:f>L163*1000*AA163*86400</x:f>
        <x:v>7753477663442.875</x:v>
      </x:c>
      <x:c r="AC163" s="5" t="n">
        <x:f>AB163*365</x:f>
        <x:v>2830019347156649.5</x:v>
      </x:c>
    </x:row>
    <x:row r="164">
      <x:c r="A164" s="5" t="str">
        <x:f>'02_Inputs'!A164</x:f>
        <x:v>Grid-Constrained / Efficiency-Upside</x:v>
      </x:c>
      <x:c r="B164" s="5" t="str">
        <x:f>'02_Inputs'!B164</x:f>
        <x:v>Anthropic</x:v>
      </x:c>
      <x:c r="C164" s="5" t="n">
        <x:f>'02_Inputs'!C164</x:f>
        <x:v>2028</x:v>
      </x:c>
      <x:c r="D164" s="29" t="n">
        <x:f>'02_Inputs'!D164</x:f>
        <x:v>5.25</x:v>
      </x:c>
      <x:c r="E164" s="6" t="n">
        <x:f>'02_Inputs'!E164</x:f>
        <x:v>0.4952381</x:v>
      </x:c>
      <x:c r="F164" s="29" t="n">
        <x:f>D164*E164</x:f>
        <x:v>2.600000025</x:v>
      </x:c>
      <x:c r="G164" s="5" t="n">
        <x:f>'02_Inputs'!F164</x:f>
        <x:v>1.18</x:v>
      </x:c>
      <x:c r="H164" s="29" t="n">
        <x:f>F164/G164</x:f>
        <x:v>2.2033898516949155</x:v>
      </x:c>
      <x:c r="I164" s="6" t="n">
        <x:f>'02_Inputs'!G164</x:f>
        <x:v>0.86</x:v>
      </x:c>
      <x:c r="J164" s="29" t="n">
        <x:f>H164*I164</x:f>
        <x:v>1.8949152724576273</x:v>
      </x:c>
      <x:c r="K164" s="6" t="n">
        <x:f>'02_Inputs'!H164</x:f>
        <x:v>0.66</x:v>
      </x:c>
      <x:c r="L164" s="29" t="n">
        <x:f>J164*K164</x:f>
        <x:v>1.250644079822034</x:v>
      </x:c>
      <x:c r="M164" s="29" t="n">
        <x:f>J164*(1-K164)</x:f>
        <x:v>0.6442711926355932</x:v>
      </x:c>
      <x:c r="N164" s="6" t="n">
        <x:f>'02_GPU_Mix_Input'!D164</x:f>
        <x:v>0.07884128343839183</x:v>
      </x:c>
      <x:c r="O164" s="6" t="n">
        <x:f>'02_GPU_Mix_Input'!E164</x:f>
        <x:v>0.12059903438910093</x:v>
      </x:c>
      <x:c r="P164" s="6" t="n">
        <x:f>'02_GPU_Mix_Input'!F164</x:f>
        <x:v>0</x:v>
      </x:c>
      <x:c r="Q164" s="6" t="n">
        <x:f>'02_GPU_Mix_Input'!G164</x:f>
        <x:v>0.8005596821725072</x:v>
      </x:c>
      <x:c r="R164" s="7" t="n">
        <x:f>INDEX('01_Benchmark_Input'!$K$2:$K$10,MATCH(B164,'01_Benchmark_Input'!$A$2:$A$10,0))</x:f>
        <x:v>936327.8</x:v>
      </x:c>
      <x:c r="S164" s="7" t="n">
        <x:f>INDEX('01_Benchmark_Input'!$P$2:$P$10,MATCH(B164,'01_Benchmark_Input'!$A$2:$A$10,0))</x:f>
        <x:v>133148.8</x:v>
      </x:c>
      <x:c r="T164" s="7" t="n">
        <x:f>INDEX('01_Benchmark_Input'!$U$2:$U$10,MATCH(B164,'01_Benchmark_Input'!$A$2:$A$10,0))</x:f>
        <x:v>176533.9</x:v>
      </x:c>
      <x:c r="U164" s="7" t="n">
        <x:f>INDEX('01_Benchmark_Input'!$Z$2:$Z$10,MATCH(B164,'01_Benchmark_Input'!$A$2:$A$10,0))</x:f>
        <x:v>133148.8</x:v>
      </x:c>
      <x:c r="V164" s="6" t="n">
        <x:f>INDEX('01_Benchmark_Input'!$D$2:$D$10,MATCH(B164,'01_Benchmark_Input'!$A$2:$A$10,0))</x:f>
        <x:v>0.3</x:v>
      </x:c>
      <x:c r="W164" s="6" t="n">
        <x:f>INDEX('01_Benchmark_Input'!$E$2:$E$10,MATCH(B164,'01_Benchmark_Input'!$A$2:$A$10,0))</x:f>
        <x:v>0.3</x:v>
      </x:c>
      <x:c r="X164" s="6" t="n">
        <x:f>INDEX('01_Benchmark_Input'!$F$2:$F$10,MATCH(B164,'01_Benchmark_Input'!$A$2:$A$10,0))</x:f>
        <x:v>0.4</x:v>
      </x:c>
      <x:c r="Y164" s="7" t="n">
        <x:f>N164*R164+O164*S164+P164*T164+Q164*U164</x:f>
        <x:v>196472.4631907641</x:v>
      </x:c>
      <x:c r="Z164" s="6" t="n">
        <x:f>'02_Inputs'!K164</x:f>
        <x:v>0.5</x:v>
      </x:c>
      <x:c r="AA164" s="7" t="n">
        <x:f>Y164*Z164</x:f>
        <x:v>98236.23159538205</x:v>
      </x:c>
      <x:c r="AB164" s="5" t="n">
        <x:f>L164*1000*AA164*86400</x:f>
        <x:v>10614979710903.525</x:v>
      </x:c>
      <x:c r="AC164" s="5" t="n">
        <x:f>AB164*365</x:f>
        <x:v>3874467594479787</x:v>
      </x:c>
    </x:row>
    <x:row r="165">
      <x:c r="A165" s="5" t="str">
        <x:f>'02_Inputs'!A165</x:f>
        <x:v>Grid-Constrained / Efficiency-Upside</x:v>
      </x:c>
      <x:c r="B165" s="5" t="str">
        <x:f>'02_Inputs'!B165</x:f>
        <x:v>Anthropic</x:v>
      </x:c>
      <x:c r="C165" s="5" t="n">
        <x:f>'02_Inputs'!C165</x:f>
        <x:v>2029</x:v>
      </x:c>
      <x:c r="D165" s="29" t="n">
        <x:f>'02_Inputs'!D165</x:f>
        <x:v>6.125</x:v>
      </x:c>
      <x:c r="E165" s="6" t="n">
        <x:f>'02_Inputs'!E165</x:f>
        <x:v>0.54285714</x:v>
      </x:c>
      <x:c r="F165" s="29" t="n">
        <x:f>D165*E165</x:f>
        <x:v>3.3249999824999996</x:v>
      </x:c>
      <x:c r="G165" s="5" t="n">
        <x:f>'02_Inputs'!F165</x:f>
        <x:v>1.18</x:v>
      </x:c>
      <x:c r="H165" s="29" t="n">
        <x:f>F165/G165</x:f>
        <x:v>2.817796595338983</x:v>
      </x:c>
      <x:c r="I165" s="6" t="n">
        <x:f>'02_Inputs'!G165</x:f>
        <x:v>0.86</x:v>
      </x:c>
      <x:c r="J165" s="29" t="n">
        <x:f>H165*I165</x:f>
        <x:v>2.4233050719915252</x:v>
      </x:c>
      <x:c r="K165" s="6" t="n">
        <x:f>'02_Inputs'!H165</x:f>
        <x:v>0.72</x:v>
      </x:c>
      <x:c r="L165" s="29" t="n">
        <x:f>J165*K165</x:f>
        <x:v>1.744779651833898</x:v>
      </x:c>
      <x:c r="M165" s="29" t="n">
        <x:f>J165*(1-K165)</x:f>
        <x:v>0.6785254201576272</x:v>
      </x:c>
      <x:c r="N165" s="6" t="n">
        <x:f>'02_GPU_Mix_Input'!D165</x:f>
        <x:v>0.07884128343839183</x:v>
      </x:c>
      <x:c r="O165" s="6" t="n">
        <x:f>'02_GPU_Mix_Input'!E165</x:f>
        <x:v>0.1205990343891009</x:v>
      </x:c>
      <x:c r="P165" s="6" t="n">
        <x:f>'02_GPU_Mix_Input'!F165</x:f>
        <x:v>0</x:v>
      </x:c>
      <x:c r="Q165" s="6" t="n">
        <x:f>'02_GPU_Mix_Input'!G165</x:f>
        <x:v>0.8005596821725072</x:v>
      </x:c>
      <x:c r="R165" s="7" t="n">
        <x:f>INDEX('01_Benchmark_Input'!$K$2:$K$10,MATCH(B165,'01_Benchmark_Input'!$A$2:$A$10,0))</x:f>
        <x:v>936327.8</x:v>
      </x:c>
      <x:c r="S165" s="7" t="n">
        <x:f>INDEX('01_Benchmark_Input'!$P$2:$P$10,MATCH(B165,'01_Benchmark_Input'!$A$2:$A$10,0))</x:f>
        <x:v>133148.8</x:v>
      </x:c>
      <x:c r="T165" s="7" t="n">
        <x:f>INDEX('01_Benchmark_Input'!$U$2:$U$10,MATCH(B165,'01_Benchmark_Input'!$A$2:$A$10,0))</x:f>
        <x:v>176533.9</x:v>
      </x:c>
      <x:c r="U165" s="7" t="n">
        <x:f>INDEX('01_Benchmark_Input'!$Z$2:$Z$10,MATCH(B165,'01_Benchmark_Input'!$A$2:$A$10,0))</x:f>
        <x:v>133148.8</x:v>
      </x:c>
      <x:c r="V165" s="6" t="n">
        <x:f>INDEX('01_Benchmark_Input'!$D$2:$D$10,MATCH(B165,'01_Benchmark_Input'!$A$2:$A$10,0))</x:f>
        <x:v>0.3</x:v>
      </x:c>
      <x:c r="W165" s="6" t="n">
        <x:f>INDEX('01_Benchmark_Input'!$E$2:$E$10,MATCH(B165,'01_Benchmark_Input'!$A$2:$A$10,0))</x:f>
        <x:v>0.3</x:v>
      </x:c>
      <x:c r="X165" s="6" t="n">
        <x:f>INDEX('01_Benchmark_Input'!$F$2:$F$10,MATCH(B165,'01_Benchmark_Input'!$A$2:$A$10,0))</x:f>
        <x:v>0.4</x:v>
      </x:c>
      <x:c r="Y165" s="7" t="n">
        <x:f>N165*R165+O165*S165+P165*T165+Q165*U165</x:f>
        <x:v>196472.46319076407</x:v>
      </x:c>
      <x:c r="Z165" s="6" t="n">
        <x:f>'02_Inputs'!K165</x:f>
        <x:v>0.5</x:v>
      </x:c>
      <x:c r="AA165" s="7" t="n">
        <x:f>Y165*Z165</x:f>
        <x:v>98236.23159538204</x:v>
      </x:c>
      <x:c r="AB165" s="5" t="n">
        <x:f>L165*1000*AA165*86400</x:f>
        <x:v>14809009935784.162</x:v>
      </x:c>
      <x:c r="AC165" s="5" t="n">
        <x:f>AB165*365</x:f>
        <x:v>5405288626561219</x:v>
      </x:c>
    </x:row>
    <x:row r="166">
      <x:c r="A166" s="5" t="str">
        <x:f>'02_Inputs'!A166</x:f>
        <x:v>Grid-Constrained / Efficiency-Upside</x:v>
      </x:c>
      <x:c r="B166" s="5" t="str">
        <x:f>'02_Inputs'!B166</x:f>
        <x:v>Anthropic</x:v>
      </x:c>
      <x:c r="C166" s="5" t="n">
        <x:f>'02_Inputs'!C166</x:f>
        <x:v>2030</x:v>
      </x:c>
      <x:c r="D166" s="29" t="n">
        <x:f>'02_Inputs'!D166</x:f>
        <x:v>7</x:v>
      </x:c>
      <x:c r="E166" s="6" t="n">
        <x:f>'02_Inputs'!E166</x:f>
        <x:v>0.56571429</x:v>
      </x:c>
      <x:c r="F166" s="29" t="n">
        <x:f>D166*E166</x:f>
        <x:v>3.96000003</x:v>
      </x:c>
      <x:c r="G166" s="5" t="n">
        <x:f>'02_Inputs'!F166</x:f>
        <x:v>1.18</x:v>
      </x:c>
      <x:c r="H166" s="29" t="n">
        <x:f>F166/G166</x:f>
        <x:v>3.3559322288135593</x:v>
      </x:c>
      <x:c r="I166" s="6" t="n">
        <x:f>'02_Inputs'!G166</x:f>
        <x:v>0.86</x:v>
      </x:c>
      <x:c r="J166" s="29" t="n">
        <x:f>H166*I166</x:f>
        <x:v>2.886101716779661</x:v>
      </x:c>
      <x:c r="K166" s="6" t="n">
        <x:f>'02_Inputs'!H166</x:f>
        <x:v>0.78</x:v>
      </x:c>
      <x:c r="L166" s="29" t="n">
        <x:f>J166*K166</x:f>
        <x:v>2.2511593390881357</x:v>
      </x:c>
      <x:c r="M166" s="29" t="n">
        <x:f>J166*(1-K166)</x:f>
        <x:v>0.6349423776915254</x:v>
      </x:c>
      <x:c r="N166" s="6" t="n">
        <x:f>'02_GPU_Mix_Input'!D166</x:f>
        <x:v>0.07884128343839185</x:v>
      </x:c>
      <x:c r="O166" s="6" t="n">
        <x:f>'02_GPU_Mix_Input'!E166</x:f>
        <x:v>0.12059903438910093</x:v>
      </x:c>
      <x:c r="P166" s="6" t="n">
        <x:f>'02_GPU_Mix_Input'!F166</x:f>
        <x:v>0</x:v>
      </x:c>
      <x:c r="Q166" s="6" t="n">
        <x:f>'02_GPU_Mix_Input'!G166</x:f>
        <x:v>0.8005596821725072</x:v>
      </x:c>
      <x:c r="R166" s="7" t="n">
        <x:f>INDEX('01_Benchmark_Input'!$K$2:$K$10,MATCH(B166,'01_Benchmark_Input'!$A$2:$A$10,0))</x:f>
        <x:v>936327.8</x:v>
      </x:c>
      <x:c r="S166" s="7" t="n">
        <x:f>INDEX('01_Benchmark_Input'!$P$2:$P$10,MATCH(B166,'01_Benchmark_Input'!$A$2:$A$10,0))</x:f>
        <x:v>133148.8</x:v>
      </x:c>
      <x:c r="T166" s="7" t="n">
        <x:f>INDEX('01_Benchmark_Input'!$U$2:$U$10,MATCH(B166,'01_Benchmark_Input'!$A$2:$A$10,0))</x:f>
        <x:v>176533.9</x:v>
      </x:c>
      <x:c r="U166" s="7" t="n">
        <x:f>INDEX('01_Benchmark_Input'!$Z$2:$Z$10,MATCH(B166,'01_Benchmark_Input'!$A$2:$A$10,0))</x:f>
        <x:v>133148.8</x:v>
      </x:c>
      <x:c r="V166" s="6" t="n">
        <x:f>INDEX('01_Benchmark_Input'!$D$2:$D$10,MATCH(B166,'01_Benchmark_Input'!$A$2:$A$10,0))</x:f>
        <x:v>0.3</x:v>
      </x:c>
      <x:c r="W166" s="6" t="n">
        <x:f>INDEX('01_Benchmark_Input'!$E$2:$E$10,MATCH(B166,'01_Benchmark_Input'!$A$2:$A$10,0))</x:f>
        <x:v>0.3</x:v>
      </x:c>
      <x:c r="X166" s="6" t="n">
        <x:f>INDEX('01_Benchmark_Input'!$F$2:$F$10,MATCH(B166,'01_Benchmark_Input'!$A$2:$A$10,0))</x:f>
        <x:v>0.4</x:v>
      </x:c>
      <x:c r="Y166" s="7" t="n">
        <x:f>N166*R166+O166*S166+P166*T166+Q166*U166</x:f>
        <x:v>196472.46319076413</x:v>
      </x:c>
      <x:c r="Z166" s="6" t="n">
        <x:f>'02_Inputs'!K166</x:f>
        <x:v>0.5</x:v>
      </x:c>
      <x:c r="AA166" s="7" t="n">
        <x:f>Y166*Z166</x:f>
        <x:v>98236.23159538207</x:v>
      </x:c>
      <x:c r="AB166" s="5" t="n">
        <x:f>L166*1000*AA166*86400</x:f>
        <x:v>19106963440655.27</x:v>
      </x:c>
      <x:c r="AC166" s="5" t="n">
        <x:f>AB166*365</x:f>
        <x:v>6974041655839173</x:v>
      </x:c>
    </x:row>
    <x:row r="167">
      <x:c r="A167" s="5" t="str">
        <x:f>'02_Inputs'!A167</x:f>
        <x:v>Grid-Constrained / Efficiency-Upside</x:v>
      </x:c>
      <x:c r="B167" s="5" t="str">
        <x:f>'02_Inputs'!B167</x:f>
        <x:v>DeepSeek</x:v>
      </x:c>
      <x:c r="C167" s="5" t="n">
        <x:f>'02_Inputs'!C167</x:f>
        <x:v>2026</x:v>
      </x:c>
      <x:c r="D167" s="29" t="n">
        <x:f>'02_Inputs'!D167</x:f>
        <x:v>0.5</x:v>
      </x:c>
      <x:c r="E167" s="6" t="n">
        <x:f>'02_Inputs'!E167</x:f>
        <x:v>0.264</x:v>
      </x:c>
      <x:c r="F167" s="29" t="n">
        <x:f>D167*E167</x:f>
        <x:v>0.132</x:v>
      </x:c>
      <x:c r="G167" s="5" t="n">
        <x:f>'02_Inputs'!F167</x:f>
        <x:v>1.24</x:v>
      </x:c>
      <x:c r="H167" s="29" t="n">
        <x:f>F167/G167</x:f>
        <x:v>0.10645161290322581</x:v>
      </x:c>
      <x:c r="I167" s="6" t="n">
        <x:f>'02_Inputs'!G167</x:f>
        <x:v>0.82</x:v>
      </x:c>
      <x:c r="J167" s="29" t="n">
        <x:f>H167*I167</x:f>
        <x:v>0.08729032258064516</x:v>
      </x:c>
      <x:c r="K167" s="6" t="n">
        <x:f>'02_Inputs'!H167</x:f>
        <x:v>0.64</x:v>
      </x:c>
      <x:c r="L167" s="29" t="n">
        <x:f>J167*K167</x:f>
        <x:v>0.055865806451612904</x:v>
      </x:c>
      <x:c r="M167" s="29" t="n">
        <x:f>J167*(1-K167)</x:f>
        <x:v>0.03142451612903226</x:v>
      </x:c>
      <x:c r="N167" s="6" t="n">
        <x:f>'02_GPU_Mix_Input'!D167</x:f>
        <x:v>0.55</x:v>
      </x:c>
      <x:c r="O167" s="6" t="n">
        <x:f>'02_GPU_Mix_Input'!E167</x:f>
        <x:v>0.4</x:v>
      </x:c>
      <x:c r="P167" s="6" t="n">
        <x:f>'02_GPU_Mix_Input'!F167</x:f>
        <x:v>0.05</x:v>
      </x:c>
      <x:c r="Q167" s="6" t="n">
        <x:f>'02_GPU_Mix_Input'!G167</x:f>
        <x:v>0</x:v>
      </x:c>
      <x:c r="R167" s="7" t="n">
        <x:f>INDEX('01_Benchmark_Input'!$K$2:$K$10,MATCH(B167,'01_Benchmark_Input'!$A$2:$A$10,0))</x:f>
        <x:v>96996.95</x:v>
      </x:c>
      <x:c r="S167" s="7" t="n">
        <x:f>INDEX('01_Benchmark_Input'!$P$2:$P$10,MATCH(B167,'01_Benchmark_Input'!$A$2:$A$10,0))</x:f>
        <x:v>193842.05</x:v>
      </x:c>
      <x:c r="T167" s="7" t="n">
        <x:f>INDEX('01_Benchmark_Input'!$U$2:$U$10,MATCH(B167,'01_Benchmark_Input'!$A$2:$A$10,0))</x:f>
        <x:v>193842.05</x:v>
      </x:c>
      <x:c r="U167" s="7" t="n">
        <x:f>INDEX('01_Benchmark_Input'!$Z$2:$Z$10,MATCH(B167,'01_Benchmark_Input'!$A$2:$A$10,0))</x:f>
        <x:v>193842.05</x:v>
      </x:c>
      <x:c r="V167" s="6" t="n">
        <x:f>INDEX('01_Benchmark_Input'!$D$2:$D$10,MATCH(B167,'01_Benchmark_Input'!$A$2:$A$10,0))</x:f>
        <x:v>0.35</x:v>
      </x:c>
      <x:c r="W167" s="6" t="n">
        <x:f>INDEX('01_Benchmark_Input'!$E$2:$E$10,MATCH(B167,'01_Benchmark_Input'!$A$2:$A$10,0))</x:f>
        <x:v>0.4</x:v>
      </x:c>
      <x:c r="X167" s="6" t="n">
        <x:f>INDEX('01_Benchmark_Input'!$F$2:$F$10,MATCH(B167,'01_Benchmark_Input'!$A$2:$A$10,0))</x:f>
        <x:v>0.25</x:v>
      </x:c>
      <x:c r="Y167" s="7" t="n">
        <x:f>N167*R167+O167*S167+P167*T167+Q167*U167</x:f>
        <x:v>140577.245</x:v>
      </x:c>
      <x:c r="Z167" s="6" t="n">
        <x:f>'02_Inputs'!K167</x:f>
        <x:v>0.85</x:v>
      </x:c>
      <x:c r="AA167" s="7" t="n">
        <x:f>Y167*Z167</x:f>
        <x:v>119490.65825</x:v>
      </x:c>
      <x:c r="AB167" s="5" t="n">
        <x:f>L167*1000*AA167*86400</x:f>
        <x:v>576758187639.6758</x:v>
      </x:c>
      <x:c r="AC167" s="5" t="n">
        <x:f>AB167*365</x:f>
        <x:v>210516738488481.66</x:v>
      </x:c>
    </x:row>
    <x:row r="168">
      <x:c r="A168" s="5" t="str">
        <x:f>'02_Inputs'!A168</x:f>
        <x:v>Grid-Constrained / Efficiency-Upside</x:v>
      </x:c>
      <x:c r="B168" s="5" t="str">
        <x:f>'02_Inputs'!B168</x:f>
        <x:v>DeepSeek</x:v>
      </x:c>
      <x:c r="C168" s="5" t="n">
        <x:f>'02_Inputs'!C168</x:f>
        <x:v>2027</x:v>
      </x:c>
      <x:c r="D168" s="29" t="n">
        <x:f>'02_Inputs'!D168</x:f>
        <x:v>0.825</x:v>
      </x:c>
      <x:c r="E168" s="6" t="n">
        <x:f>'02_Inputs'!E168</x:f>
        <x:v>0.41939394</x:v>
      </x:c>
      <x:c r="F168" s="29" t="n">
        <x:f>D168*E168</x:f>
        <x:v>0.3460000005</x:v>
      </x:c>
      <x:c r="G168" s="5" t="n">
        <x:f>'02_Inputs'!F168</x:f>
        <x:v>1.24</x:v>
      </x:c>
      <x:c r="H168" s="29" t="n">
        <x:f>F168/G168</x:f>
        <x:v>0.27903225846774193</x:v>
      </x:c>
      <x:c r="I168" s="6" t="n">
        <x:f>'02_Inputs'!G168</x:f>
        <x:v>0.82</x:v>
      </x:c>
      <x:c r="J168" s="29" t="n">
        <x:f>H168*I168</x:f>
        <x:v>0.22880645194354837</x:v>
      </x:c>
      <x:c r="K168" s="6" t="n">
        <x:f>'02_Inputs'!H168</x:f>
        <x:v>0.695</x:v>
      </x:c>
      <x:c r="L168" s="29" t="n">
        <x:f>J168*K168</x:f>
        <x:v>0.1590204841007661</x:v>
      </x:c>
      <x:c r="M168" s="29" t="n">
        <x:f>J168*(1-K168)</x:f>
        <x:v>0.06978596784278226</x:v>
      </x:c>
      <x:c r="N168" s="6" t="n">
        <x:f>'02_GPU_Mix_Input'!D168</x:f>
        <x:v>0.438</x:v>
      </x:c>
      <x:c r="O168" s="6" t="n">
        <x:f>'02_GPU_Mix_Input'!E168</x:f>
        <x:v>0.388</x:v>
      </x:c>
      <x:c r="P168" s="6" t="n">
        <x:f>'02_GPU_Mix_Input'!F168</x:f>
        <x:v>0.174</x:v>
      </x:c>
      <x:c r="Q168" s="6" t="n">
        <x:f>'02_GPU_Mix_Input'!G168</x:f>
        <x:v>0</x:v>
      </x:c>
      <x:c r="R168" s="7" t="n">
        <x:f>INDEX('01_Benchmark_Input'!$K$2:$K$10,MATCH(B168,'01_Benchmark_Input'!$A$2:$A$10,0))</x:f>
        <x:v>96996.95</x:v>
      </x:c>
      <x:c r="S168" s="7" t="n">
        <x:f>INDEX('01_Benchmark_Input'!$P$2:$P$10,MATCH(B168,'01_Benchmark_Input'!$A$2:$A$10,0))</x:f>
        <x:v>193842.05</x:v>
      </x:c>
      <x:c r="T168" s="7" t="n">
        <x:f>INDEX('01_Benchmark_Input'!$U$2:$U$10,MATCH(B168,'01_Benchmark_Input'!$A$2:$A$10,0))</x:f>
        <x:v>193842.05</x:v>
      </x:c>
      <x:c r="U168" s="7" t="n">
        <x:f>INDEX('01_Benchmark_Input'!$Z$2:$Z$10,MATCH(B168,'01_Benchmark_Input'!$A$2:$A$10,0))</x:f>
        <x:v>193842.05</x:v>
      </x:c>
      <x:c r="V168" s="6" t="n">
        <x:f>INDEX('01_Benchmark_Input'!$D$2:$D$10,MATCH(B168,'01_Benchmark_Input'!$A$2:$A$10,0))</x:f>
        <x:v>0.35</x:v>
      </x:c>
      <x:c r="W168" s="6" t="n">
        <x:f>INDEX('01_Benchmark_Input'!$E$2:$E$10,MATCH(B168,'01_Benchmark_Input'!$A$2:$A$10,0))</x:f>
        <x:v>0.4</x:v>
      </x:c>
      <x:c r="X168" s="6" t="n">
        <x:f>INDEX('01_Benchmark_Input'!$F$2:$F$10,MATCH(B168,'01_Benchmark_Input'!$A$2:$A$10,0))</x:f>
        <x:v>0.25</x:v>
      </x:c>
      <x:c r="Y168" s="7" t="n">
        <x:f>N168*R168+O168*S168+P168*T168+Q168*U168</x:f>
        <x:v>151423.89620000002</x:v>
      </x:c>
      <x:c r="Z168" s="6" t="n">
        <x:f>'02_Inputs'!K168</x:f>
        <x:v>0.85</x:v>
      </x:c>
      <x:c r="AA168" s="7" t="n">
        <x:f>Y168*Z168</x:f>
        <x:v>128710.31177000001</x:v>
      </x:c>
      <x:c r="AB168" s="5" t="n">
        <x:f>L168*1000*AA168*86400</x:f>
        <x:v>1768398573867.201</x:v>
      </x:c>
      <x:c r="AC168" s="5" t="n">
        <x:f>AB168*365</x:f>
        <x:v>645465479461528.4</x:v>
      </x:c>
    </x:row>
    <x:row r="169">
      <x:c r="A169" s="5" t="str">
        <x:f>'02_Inputs'!A169</x:f>
        <x:v>Grid-Constrained / Efficiency-Upside</x:v>
      </x:c>
      <x:c r="B169" s="5" t="str">
        <x:f>'02_Inputs'!B169</x:f>
        <x:v>DeepSeek</x:v>
      </x:c>
      <x:c r="C169" s="5" t="n">
        <x:f>'02_Inputs'!C169</x:f>
        <x:v>2028</x:v>
      </x:c>
      <x:c r="D169" s="29" t="n">
        <x:f>'02_Inputs'!D169</x:f>
        <x:v>1.15</x:v>
      </x:c>
      <x:c r="E169" s="6" t="n">
        <x:f>'02_Inputs'!E169</x:f>
        <x:v>0.46956522</x:v>
      </x:c>
      <x:c r="F169" s="29" t="n">
        <x:f>D169*E169</x:f>
        <x:v>0.540000003</x:v>
      </x:c>
      <x:c r="G169" s="5" t="n">
        <x:f>'02_Inputs'!F169</x:f>
        <x:v>1.24</x:v>
      </x:c>
      <x:c r="H169" s="29" t="n">
        <x:f>F169/G169</x:f>
        <x:v>0.43548387338709676</x:v>
      </x:c>
      <x:c r="I169" s="6" t="n">
        <x:f>'02_Inputs'!G169</x:f>
        <x:v>0.82</x:v>
      </x:c>
      <x:c r="J169" s="29" t="n">
        <x:f>H169*I169</x:f>
        <x:v>0.3570967761774193</x:v>
      </x:c>
      <x:c r="K169" s="6" t="n">
        <x:f>'02_Inputs'!H169</x:f>
        <x:v>0.75</x:v>
      </x:c>
      <x:c r="L169" s="29" t="n">
        <x:f>J169*K169</x:f>
        <x:v>0.2678225821330645</x:v>
      </x:c>
      <x:c r="M169" s="29" t="n">
        <x:f>J169*(1-K169)</x:f>
        <x:v>0.08927419404435483</x:v>
      </x:c>
      <x:c r="N169" s="6" t="n">
        <x:f>'02_GPU_Mix_Input'!D169</x:f>
        <x:v>0.325</x:v>
      </x:c>
      <x:c r="O169" s="6" t="n">
        <x:f>'02_GPU_Mix_Input'!E169</x:f>
        <x:v>0.375</x:v>
      </x:c>
      <x:c r="P169" s="6" t="n">
        <x:f>'02_GPU_Mix_Input'!F169</x:f>
        <x:v>0.3</x:v>
      </x:c>
      <x:c r="Q169" s="6" t="n">
        <x:f>'02_GPU_Mix_Input'!G169</x:f>
        <x:v>0</x:v>
      </x:c>
      <x:c r="R169" s="7" t="n">
        <x:f>INDEX('01_Benchmark_Input'!$K$2:$K$10,MATCH(B169,'01_Benchmark_Input'!$A$2:$A$10,0))</x:f>
        <x:v>96996.95</x:v>
      </x:c>
      <x:c r="S169" s="7" t="n">
        <x:f>INDEX('01_Benchmark_Input'!$P$2:$P$10,MATCH(B169,'01_Benchmark_Input'!$A$2:$A$10,0))</x:f>
        <x:v>193842.05</x:v>
      </x:c>
      <x:c r="T169" s="7" t="n">
        <x:f>INDEX('01_Benchmark_Input'!$U$2:$U$10,MATCH(B169,'01_Benchmark_Input'!$A$2:$A$10,0))</x:f>
        <x:v>193842.05</x:v>
      </x:c>
      <x:c r="U169" s="7" t="n">
        <x:f>INDEX('01_Benchmark_Input'!$Z$2:$Z$10,MATCH(B169,'01_Benchmark_Input'!$A$2:$A$10,0))</x:f>
        <x:v>193842.05</x:v>
      </x:c>
      <x:c r="V169" s="6" t="n">
        <x:f>INDEX('01_Benchmark_Input'!$D$2:$D$10,MATCH(B169,'01_Benchmark_Input'!$A$2:$A$10,0))</x:f>
        <x:v>0.35</x:v>
      </x:c>
      <x:c r="W169" s="6" t="n">
        <x:f>INDEX('01_Benchmark_Input'!$E$2:$E$10,MATCH(B169,'01_Benchmark_Input'!$A$2:$A$10,0))</x:f>
        <x:v>0.4</x:v>
      </x:c>
      <x:c r="X169" s="6" t="n">
        <x:f>INDEX('01_Benchmark_Input'!$F$2:$F$10,MATCH(B169,'01_Benchmark_Input'!$A$2:$A$10,0))</x:f>
        <x:v>0.25</x:v>
      </x:c>
      <x:c r="Y169" s="7" t="n">
        <x:f>N169*R169+O169*S169+P169*T169+Q169*U169</x:f>
        <x:v>162367.3925</x:v>
      </x:c>
      <x:c r="Z169" s="6" t="n">
        <x:f>'02_Inputs'!K169</x:f>
        <x:v>0.85</x:v>
      </x:c>
      <x:c r="AA169" s="7" t="n">
        <x:f>Y169*Z169</x:f>
        <x:v>138012.28362499998</x:v>
      </x:c>
      <x:c r="AB169" s="5" t="n">
        <x:f>L169*1000*AA169*86400</x:f>
        <x:v>3193586452788.05</x:v>
      </x:c>
      <x:c r="AC169" s="5" t="n">
        <x:f>AB169*365</x:f>
        <x:v>1165659055267638.2</x:v>
      </x:c>
    </x:row>
    <x:row r="170">
      <x:c r="A170" s="5" t="str">
        <x:f>'02_Inputs'!A170</x:f>
        <x:v>Grid-Constrained / Efficiency-Upside</x:v>
      </x:c>
      <x:c r="B170" s="5" t="str">
        <x:f>'02_Inputs'!B170</x:f>
        <x:v>DeepSeek</x:v>
      </x:c>
      <x:c r="C170" s="5" t="n">
        <x:f>'02_Inputs'!C170</x:f>
        <x:v>2029</x:v>
      </x:c>
      <x:c r="D170" s="29" t="n">
        <x:f>'02_Inputs'!D170</x:f>
        <x:v>1.475</x:v>
      </x:c>
      <x:c r="E170" s="6" t="n">
        <x:f>'02_Inputs'!E170</x:f>
        <x:v>0.48338983</x:v>
      </x:c>
      <x:c r="F170" s="29" t="n">
        <x:f>D170*E170</x:f>
        <x:v>0.7129999992500001</x:v>
      </x:c>
      <x:c r="G170" s="5" t="n">
        <x:f>'02_Inputs'!F170</x:f>
        <x:v>1.24</x:v>
      </x:c>
      <x:c r="H170" s="29" t="n">
        <x:f>F170/G170</x:f>
        <x:v>0.5749999993951614</x:v>
      </x:c>
      <x:c r="I170" s="6" t="n">
        <x:f>'02_Inputs'!G170</x:f>
        <x:v>0.82</x:v>
      </x:c>
      <x:c r="J170" s="29" t="n">
        <x:f>H170*I170</x:f>
        <x:v>0.4714999995040324</x:v>
      </x:c>
      <x:c r="K170" s="6" t="n">
        <x:f>'02_Inputs'!H170</x:f>
        <x:v>0.805</x:v>
      </x:c>
      <x:c r="L170" s="29" t="n">
        <x:f>J170*K170</x:f>
        <x:v>0.3795574996007461</x:v>
      </x:c>
      <x:c r="M170" s="29" t="n">
        <x:f>J170*(1-K170)</x:f>
        <x:v>0.09194249990328629</x:v>
      </x:c>
      <x:c r="N170" s="6" t="n">
        <x:f>'02_GPU_Mix_Input'!D170</x:f>
        <x:v>0.213</x:v>
      </x:c>
      <x:c r="O170" s="6" t="n">
        <x:f>'02_GPU_Mix_Input'!E170</x:f>
        <x:v>0.362</x:v>
      </x:c>
      <x:c r="P170" s="6" t="n">
        <x:f>'02_GPU_Mix_Input'!F170</x:f>
        <x:v>0.425</x:v>
      </x:c>
      <x:c r="Q170" s="6" t="n">
        <x:f>'02_GPU_Mix_Input'!G170</x:f>
        <x:v>0</x:v>
      </x:c>
      <x:c r="R170" s="7" t="n">
        <x:f>INDEX('01_Benchmark_Input'!$K$2:$K$10,MATCH(B170,'01_Benchmark_Input'!$A$2:$A$10,0))</x:f>
        <x:v>96996.95</x:v>
      </x:c>
      <x:c r="S170" s="7" t="n">
        <x:f>INDEX('01_Benchmark_Input'!$P$2:$P$10,MATCH(B170,'01_Benchmark_Input'!$A$2:$A$10,0))</x:f>
        <x:v>193842.05</x:v>
      </x:c>
      <x:c r="T170" s="7" t="n">
        <x:f>INDEX('01_Benchmark_Input'!$U$2:$U$10,MATCH(B170,'01_Benchmark_Input'!$A$2:$A$10,0))</x:f>
        <x:v>193842.05</x:v>
      </x:c>
      <x:c r="U170" s="7" t="n">
        <x:f>INDEX('01_Benchmark_Input'!$Z$2:$Z$10,MATCH(B170,'01_Benchmark_Input'!$A$2:$A$10,0))</x:f>
        <x:v>193842.05</x:v>
      </x:c>
      <x:c r="V170" s="6" t="n">
        <x:f>INDEX('01_Benchmark_Input'!$D$2:$D$10,MATCH(B170,'01_Benchmark_Input'!$A$2:$A$10,0))</x:f>
        <x:v>0.35</x:v>
      </x:c>
      <x:c r="W170" s="6" t="n">
        <x:f>INDEX('01_Benchmark_Input'!$E$2:$E$10,MATCH(B170,'01_Benchmark_Input'!$A$2:$A$10,0))</x:f>
        <x:v>0.4</x:v>
      </x:c>
      <x:c r="X170" s="6" t="n">
        <x:f>INDEX('01_Benchmark_Input'!$F$2:$F$10,MATCH(B170,'01_Benchmark_Input'!$A$2:$A$10,0))</x:f>
        <x:v>0.25</x:v>
      </x:c>
      <x:c r="Y170" s="7" t="n">
        <x:f>N170*R170+O170*S170+P170*T170+Q170*U170</x:f>
        <x:v>173214.04369999998</x:v>
      </x:c>
      <x:c r="Z170" s="6" t="n">
        <x:f>'02_Inputs'!K170</x:f>
        <x:v>0.85</x:v>
      </x:c>
      <x:c r="AA170" s="7" t="n">
        <x:f>Y170*Z170</x:f>
        <x:v>147231.93714499997</x:v>
      </x:c>
      <x:c r="AB170" s="5" t="n">
        <x:f>L170*1000*AA170*86400</x:f>
        <x:v>4828289983844.867</x:v>
      </x:c>
      <x:c r="AC170" s="5" t="n">
        <x:f>AB170*365</x:f>
        <x:v>1762325844103376.5</x:v>
      </x:c>
    </x:row>
    <x:row r="171">
      <x:c r="A171" s="5" t="str">
        <x:f>'02_Inputs'!A171</x:f>
        <x:v>Grid-Constrained / Efficiency-Upside</x:v>
      </x:c>
      <x:c r="B171" s="5" t="str">
        <x:f>'02_Inputs'!B171</x:f>
        <x:v>DeepSeek</x:v>
      </x:c>
      <x:c r="C171" s="5" t="n">
        <x:f>'02_Inputs'!C171</x:f>
        <x:v>2030</x:v>
      </x:c>
      <x:c r="D171" s="29" t="n">
        <x:f>'02_Inputs'!D171</x:f>
        <x:v>1.8</x:v>
      </x:c>
      <x:c r="E171" s="6" t="n">
        <x:f>'02_Inputs'!E171</x:f>
        <x:v>0.48</x:v>
      </x:c>
      <x:c r="F171" s="29" t="n">
        <x:f>D171*E171</x:f>
        <x:v>0.864</x:v>
      </x:c>
      <x:c r="G171" s="5" t="n">
        <x:f>'02_Inputs'!F171</x:f>
        <x:v>1.24</x:v>
      </x:c>
      <x:c r="H171" s="29" t="n">
        <x:f>F171/G171</x:f>
        <x:v>0.6967741935483871</x:v>
      </x:c>
      <x:c r="I171" s="6" t="n">
        <x:f>'02_Inputs'!G171</x:f>
        <x:v>0.82</x:v>
      </x:c>
      <x:c r="J171" s="29" t="n">
        <x:f>H171*I171</x:f>
        <x:v>0.5713548387096774</x:v>
      </x:c>
      <x:c r="K171" s="6" t="n">
        <x:f>'02_Inputs'!H171</x:f>
        <x:v>0.86</x:v>
      </x:c>
      <x:c r="L171" s="29" t="n">
        <x:f>J171*K171</x:f>
        <x:v>0.49136516129032254</x:v>
      </x:c>
      <x:c r="M171" s="29" t="n">
        <x:f>J171*(1-K171)</x:f>
        <x:v>0.07998967741935484</x:v>
      </x:c>
      <x:c r="N171" s="6" t="n">
        <x:f>'02_GPU_Mix_Input'!D171</x:f>
        <x:v>0.1</x:v>
      </x:c>
      <x:c r="O171" s="6" t="n">
        <x:f>'02_GPU_Mix_Input'!E171</x:f>
        <x:v>0.35</x:v>
      </x:c>
      <x:c r="P171" s="6" t="n">
        <x:f>'02_GPU_Mix_Input'!F171</x:f>
        <x:v>0.55</x:v>
      </x:c>
      <x:c r="Q171" s="6" t="n">
        <x:f>'02_GPU_Mix_Input'!G171</x:f>
        <x:v>0</x:v>
      </x:c>
      <x:c r="R171" s="7" t="n">
        <x:f>INDEX('01_Benchmark_Input'!$K$2:$K$10,MATCH(B171,'01_Benchmark_Input'!$A$2:$A$10,0))</x:f>
        <x:v>96996.95</x:v>
      </x:c>
      <x:c r="S171" s="7" t="n">
        <x:f>INDEX('01_Benchmark_Input'!$P$2:$P$10,MATCH(B171,'01_Benchmark_Input'!$A$2:$A$10,0))</x:f>
        <x:v>193842.05</x:v>
      </x:c>
      <x:c r="T171" s="7" t="n">
        <x:f>INDEX('01_Benchmark_Input'!$U$2:$U$10,MATCH(B171,'01_Benchmark_Input'!$A$2:$A$10,0))</x:f>
        <x:v>193842.05</x:v>
      </x:c>
      <x:c r="U171" s="7" t="n">
        <x:f>INDEX('01_Benchmark_Input'!$Z$2:$Z$10,MATCH(B171,'01_Benchmark_Input'!$A$2:$A$10,0))</x:f>
        <x:v>193842.05</x:v>
      </x:c>
      <x:c r="V171" s="6" t="n">
        <x:f>INDEX('01_Benchmark_Input'!$D$2:$D$10,MATCH(B171,'01_Benchmark_Input'!$A$2:$A$10,0))</x:f>
        <x:v>0.35</x:v>
      </x:c>
      <x:c r="W171" s="6" t="n">
        <x:f>INDEX('01_Benchmark_Input'!$E$2:$E$10,MATCH(B171,'01_Benchmark_Input'!$A$2:$A$10,0))</x:f>
        <x:v>0.4</x:v>
      </x:c>
      <x:c r="X171" s="6" t="n">
        <x:f>INDEX('01_Benchmark_Input'!$F$2:$F$10,MATCH(B171,'01_Benchmark_Input'!$A$2:$A$10,0))</x:f>
        <x:v>0.25</x:v>
      </x:c>
      <x:c r="Y171" s="7" t="n">
        <x:f>N171*R171+O171*S171+P171*T171+Q171*U171</x:f>
        <x:v>184157.54</x:v>
      </x:c>
      <x:c r="Z171" s="6" t="n">
        <x:f>'02_Inputs'!K171</x:f>
        <x:v>0.85</x:v>
      </x:c>
      <x:c r="AA171" s="7" t="n">
        <x:f>Y171*Z171</x:f>
        <x:v>156533.909</x:v>
      </x:c>
      <x:c r="AB171" s="5" t="n">
        <x:f>L171*1000*AA171*86400</x:f>
        <x:v>6645482735891.589</x:v>
      </x:c>
      <x:c r="AC171" s="5" t="n">
        <x:f>AB171*365</x:f>
        <x:v>2425601198600430</x:v>
      </x:c>
    </x:row>
    <x:row r="172">
      <x:c r="A172" s="5" t="str">
        <x:f>'02_Inputs'!A172</x:f>
        <x:v>Grid-Constrained / Efficiency-Upside</x:v>
      </x:c>
      <x:c r="B172" s="5" t="str">
        <x:f>'02_Inputs'!B172</x:f>
        <x:v>Alibaba</x:v>
      </x:c>
      <x:c r="C172" s="5" t="n">
        <x:f>'02_Inputs'!C172</x:f>
        <x:v>2026</x:v>
      </x:c>
      <x:c r="D172" s="29" t="n">
        <x:f>'02_Inputs'!D172</x:f>
        <x:v>1.8</x:v>
      </x:c>
      <x:c r="E172" s="6" t="n">
        <x:f>'02_Inputs'!E172</x:f>
        <x:v>0.31777778</x:v>
      </x:c>
      <x:c r="F172" s="29" t="n">
        <x:f>D172*E172</x:f>
        <x:v>0.5720000040000001</x:v>
      </x:c>
      <x:c r="G172" s="5" t="n">
        <x:f>'02_Inputs'!F172</x:f>
        <x:v>1.23</x:v>
      </x:c>
      <x:c r="H172" s="29" t="n">
        <x:f>F172/G172</x:f>
        <x:v>0.46504065365853664</x:v>
      </x:c>
      <x:c r="I172" s="6" t="n">
        <x:f>'02_Inputs'!G172</x:f>
        <x:v>0.84</x:v>
      </x:c>
      <x:c r="J172" s="29" t="n">
        <x:f>H172*I172</x:f>
        <x:v>0.3906341490731708</x:v>
      </x:c>
      <x:c r="K172" s="6" t="n">
        <x:f>'02_Inputs'!H172</x:f>
        <x:v>0.62</x:v>
      </x:c>
      <x:c r="L172" s="29" t="n">
        <x:f>J172*K172</x:f>
        <x:v>0.2421931724253659</x:v>
      </x:c>
      <x:c r="M172" s="29" t="n">
        <x:f>J172*(1-K172)</x:f>
        <x:v>0.1484409766478049</x:v>
      </x:c>
      <x:c r="N172" s="6" t="n">
        <x:f>'02_GPU_Mix_Input'!D172</x:f>
        <x:v>1</x:v>
      </x:c>
      <x:c r="O172" s="6" t="n">
        <x:f>'02_GPU_Mix_Input'!E172</x:f>
        <x:v>0</x:v>
      </x:c>
      <x:c r="P172" s="6" t="n">
        <x:f>'02_GPU_Mix_Input'!F172</x:f>
        <x:v>0</x:v>
      </x:c>
      <x:c r="Q172" s="6" t="n">
        <x:f>'02_GPU_Mix_Input'!G172</x:f>
        <x:v>0</x:v>
      </x:c>
      <x:c r="R172" s="7" t="n">
        <x:f>INDEX('01_Benchmark_Input'!$K$2:$K$10,MATCH(B172,'01_Benchmark_Input'!$A$2:$A$10,0))</x:f>
        <x:v>166591.1</x:v>
      </x:c>
      <x:c r="S172" s="7" t="n">
        <x:f>INDEX('01_Benchmark_Input'!$P$2:$P$10,MATCH(B172,'01_Benchmark_Input'!$A$2:$A$10,0))</x:f>
        <x:v>686441.35</x:v>
      </x:c>
      <x:c r="T172" s="7" t="n">
        <x:f>INDEX('01_Benchmark_Input'!$U$2:$U$10,MATCH(B172,'01_Benchmark_Input'!$A$2:$A$10,0))</x:f>
        <x:v>686441.35</x:v>
      </x:c>
      <x:c r="U172" s="7" t="n">
        <x:f>INDEX('01_Benchmark_Input'!$Z$2:$Z$10,MATCH(B172,'01_Benchmark_Input'!$A$2:$A$10,0))</x:f>
        <x:v>686441.35</x:v>
      </x:c>
      <x:c r="V172" s="6" t="n">
        <x:f>INDEX('01_Benchmark_Input'!$D$2:$D$10,MATCH(B172,'01_Benchmark_Input'!$A$2:$A$10,0))</x:f>
        <x:v>0.45</x:v>
      </x:c>
      <x:c r="W172" s="6" t="n">
        <x:f>INDEX('01_Benchmark_Input'!$E$2:$E$10,MATCH(B172,'01_Benchmark_Input'!$A$2:$A$10,0))</x:f>
        <x:v>0.35</x:v>
      </x:c>
      <x:c r="X172" s="6" t="n">
        <x:f>INDEX('01_Benchmark_Input'!$F$2:$F$10,MATCH(B172,'01_Benchmark_Input'!$A$2:$A$10,0))</x:f>
        <x:v>0.2</x:v>
      </x:c>
      <x:c r="Y172" s="7" t="n">
        <x:f>N172*R172+O172*S172+P172*T172+Q172*U172</x:f>
        <x:v>166591.1</x:v>
      </x:c>
      <x:c r="Z172" s="6" t="n">
        <x:f>'02_Inputs'!K172</x:f>
        <x:v>0.9</x:v>
      </x:c>
      <x:c r="AA172" s="7" t="n">
        <x:f>Y172*Z172</x:f>
        <x:v>149931.99000000002</x:v>
      </x:c>
      <x:c r="AB172" s="5" t="n">
        <x:f>L172*1000*AA172*86400</x:f>
        <x:v>3137400372051.208</x:v>
      </x:c>
      <x:c r="AC172" s="5" t="n">
        <x:f>AB172*365</x:f>
        <x:v>1145151135798691</x:v>
      </x:c>
    </x:row>
    <x:row r="173">
      <x:c r="A173" s="5" t="str">
        <x:f>'02_Inputs'!A173</x:f>
        <x:v>Grid-Constrained / Efficiency-Upside</x:v>
      </x:c>
      <x:c r="B173" s="5" t="str">
        <x:f>'02_Inputs'!B173</x:f>
        <x:v>Alibaba</x:v>
      </x:c>
      <x:c r="C173" s="5" t="n">
        <x:f>'02_Inputs'!C173</x:f>
        <x:v>2027</x:v>
      </x:c>
      <x:c r="D173" s="29" t="n">
        <x:f>'02_Inputs'!D173</x:f>
        <x:v>2.35</x:v>
      </x:c>
      <x:c r="E173" s="6" t="n">
        <x:f>'02_Inputs'!E173</x:f>
        <x:v>0.46042553</x:v>
      </x:c>
      <x:c r="F173" s="29" t="n">
        <x:f>D173*E173</x:f>
        <x:v>1.0819999955000001</x:v>
      </x:c>
      <x:c r="G173" s="5" t="n">
        <x:f>'02_Inputs'!F173</x:f>
        <x:v>1.23</x:v>
      </x:c>
      <x:c r="H173" s="29" t="n">
        <x:f>F173/G173</x:f>
        <x:v>0.879674793089431</x:v>
      </x:c>
      <x:c r="I173" s="6" t="n">
        <x:f>'02_Inputs'!G173</x:f>
        <x:v>0.84</x:v>
      </x:c>
      <x:c r="J173" s="29" t="n">
        <x:f>H173*I173</x:f>
        <x:v>0.738926826195122</x:v>
      </x:c>
      <x:c r="K173" s="6" t="n">
        <x:f>'02_Inputs'!H173</x:f>
        <x:v>0.675</x:v>
      </x:c>
      <x:c r="L173" s="29" t="n">
        <x:f>J173*K173</x:f>
        <x:v>0.49877560768170737</x:v>
      </x:c>
      <x:c r="M173" s="29" t="n">
        <x:f>J173*(1-K173)</x:f>
        <x:v>0.24015121851341462</x:v>
      </x:c>
      <x:c r="N173" s="6" t="n">
        <x:f>'02_GPU_Mix_Input'!D173</x:f>
        <x:v>1</x:v>
      </x:c>
      <x:c r="O173" s="6" t="n">
        <x:f>'02_GPU_Mix_Input'!E173</x:f>
        <x:v>0</x:v>
      </x:c>
      <x:c r="P173" s="6" t="n">
        <x:f>'02_GPU_Mix_Input'!F173</x:f>
        <x:v>0</x:v>
      </x:c>
      <x:c r="Q173" s="6" t="n">
        <x:f>'02_GPU_Mix_Input'!G173</x:f>
        <x:v>0</x:v>
      </x:c>
      <x:c r="R173" s="7" t="n">
        <x:f>INDEX('01_Benchmark_Input'!$K$2:$K$10,MATCH(B173,'01_Benchmark_Input'!$A$2:$A$10,0))</x:f>
        <x:v>166591.1</x:v>
      </x:c>
      <x:c r="S173" s="7" t="n">
        <x:f>INDEX('01_Benchmark_Input'!$P$2:$P$10,MATCH(B173,'01_Benchmark_Input'!$A$2:$A$10,0))</x:f>
        <x:v>686441.35</x:v>
      </x:c>
      <x:c r="T173" s="7" t="n">
        <x:f>INDEX('01_Benchmark_Input'!$U$2:$U$10,MATCH(B173,'01_Benchmark_Input'!$A$2:$A$10,0))</x:f>
        <x:v>686441.35</x:v>
      </x:c>
      <x:c r="U173" s="7" t="n">
        <x:f>INDEX('01_Benchmark_Input'!$Z$2:$Z$10,MATCH(B173,'01_Benchmark_Input'!$A$2:$A$10,0))</x:f>
        <x:v>686441.35</x:v>
      </x:c>
      <x:c r="V173" s="6" t="n">
        <x:f>INDEX('01_Benchmark_Input'!$D$2:$D$10,MATCH(B173,'01_Benchmark_Input'!$A$2:$A$10,0))</x:f>
        <x:v>0.45</x:v>
      </x:c>
      <x:c r="W173" s="6" t="n">
        <x:f>INDEX('01_Benchmark_Input'!$E$2:$E$10,MATCH(B173,'01_Benchmark_Input'!$A$2:$A$10,0))</x:f>
        <x:v>0.35</x:v>
      </x:c>
      <x:c r="X173" s="6" t="n">
        <x:f>INDEX('01_Benchmark_Input'!$F$2:$F$10,MATCH(B173,'01_Benchmark_Input'!$A$2:$A$10,0))</x:f>
        <x:v>0.2</x:v>
      </x:c>
      <x:c r="Y173" s="7" t="n">
        <x:f>N173*R173+O173*S173+P173*T173+Q173*U173</x:f>
        <x:v>166591.1</x:v>
      </x:c>
      <x:c r="Z173" s="6" t="n">
        <x:f>'02_Inputs'!K173</x:f>
        <x:v>0.9</x:v>
      </x:c>
      <x:c r="AA173" s="7" t="n">
        <x:f>Y173*Z173</x:f>
        <x:v>149931.99000000002</x:v>
      </x:c>
      <x:c r="AB173" s="5" t="n">
        <x:f>L173*1000*AA173*86400</x:f>
        <x:v>6461201038162.551</x:v>
      </x:c>
      <x:c r="AC173" s="5" t="n">
        <x:f>AB173*365</x:f>
        <x:v>2358338378929331</x:v>
      </x:c>
    </x:row>
    <x:row r="174">
      <x:c r="A174" s="5" t="str">
        <x:f>'02_Inputs'!A174</x:f>
        <x:v>Grid-Constrained / Efficiency-Upside</x:v>
      </x:c>
      <x:c r="B174" s="5" t="str">
        <x:f>'02_Inputs'!B174</x:f>
        <x:v>Alibaba</x:v>
      </x:c>
      <x:c r="C174" s="5" t="n">
        <x:f>'02_Inputs'!C174</x:f>
        <x:v>2028</x:v>
      </x:c>
      <x:c r="D174" s="29" t="n">
        <x:f>'02_Inputs'!D174</x:f>
        <x:v>2.9</x:v>
      </x:c>
      <x:c r="E174" s="6" t="n">
        <x:f>'02_Inputs'!E174</x:f>
        <x:v>0.53103448</x:v>
      </x:c>
      <x:c r="F174" s="29" t="n">
        <x:f>D174*E174</x:f>
        <x:v>1.5399999919999998</x:v>
      </x:c>
      <x:c r="G174" s="5" t="n">
        <x:f>'02_Inputs'!F174</x:f>
        <x:v>1.23</x:v>
      </x:c>
      <x:c r="H174" s="29" t="n">
        <x:f>F174/G174</x:f>
        <x:v>1.2520325138211381</x:v>
      </x:c>
      <x:c r="I174" s="6" t="n">
        <x:f>'02_Inputs'!G174</x:f>
        <x:v>0.84</x:v>
      </x:c>
      <x:c r="J174" s="29" t="n">
        <x:f>H174*I174</x:f>
        <x:v>1.051707311609756</x:v>
      </x:c>
      <x:c r="K174" s="6" t="n">
        <x:f>'02_Inputs'!H174</x:f>
        <x:v>0.73</x:v>
      </x:c>
      <x:c r="L174" s="29" t="n">
        <x:f>J174*K174</x:f>
        <x:v>0.7677463374751218</x:v>
      </x:c>
      <x:c r="M174" s="29" t="n">
        <x:f>J174*(1-K174)</x:f>
        <x:v>0.2839609741346341</x:v>
      </x:c>
      <x:c r="N174" s="6" t="n">
        <x:f>'02_GPU_Mix_Input'!D174</x:f>
        <x:v>1</x:v>
      </x:c>
      <x:c r="O174" s="6" t="n">
        <x:f>'02_GPU_Mix_Input'!E174</x:f>
        <x:v>0</x:v>
      </x:c>
      <x:c r="P174" s="6" t="n">
        <x:f>'02_GPU_Mix_Input'!F174</x:f>
        <x:v>0</x:v>
      </x:c>
      <x:c r="Q174" s="6" t="n">
        <x:f>'02_GPU_Mix_Input'!G174</x:f>
        <x:v>0</x:v>
      </x:c>
      <x:c r="R174" s="7" t="n">
        <x:f>INDEX('01_Benchmark_Input'!$K$2:$K$10,MATCH(B174,'01_Benchmark_Input'!$A$2:$A$10,0))</x:f>
        <x:v>166591.1</x:v>
      </x:c>
      <x:c r="S174" s="7" t="n">
        <x:f>INDEX('01_Benchmark_Input'!$P$2:$P$10,MATCH(B174,'01_Benchmark_Input'!$A$2:$A$10,0))</x:f>
        <x:v>686441.35</x:v>
      </x:c>
      <x:c r="T174" s="7" t="n">
        <x:f>INDEX('01_Benchmark_Input'!$U$2:$U$10,MATCH(B174,'01_Benchmark_Input'!$A$2:$A$10,0))</x:f>
        <x:v>686441.35</x:v>
      </x:c>
      <x:c r="U174" s="7" t="n">
        <x:f>INDEX('01_Benchmark_Input'!$Z$2:$Z$10,MATCH(B174,'01_Benchmark_Input'!$A$2:$A$10,0))</x:f>
        <x:v>686441.35</x:v>
      </x:c>
      <x:c r="V174" s="6" t="n">
        <x:f>INDEX('01_Benchmark_Input'!$D$2:$D$10,MATCH(B174,'01_Benchmark_Input'!$A$2:$A$10,0))</x:f>
        <x:v>0.45</x:v>
      </x:c>
      <x:c r="W174" s="6" t="n">
        <x:f>INDEX('01_Benchmark_Input'!$E$2:$E$10,MATCH(B174,'01_Benchmark_Input'!$A$2:$A$10,0))</x:f>
        <x:v>0.35</x:v>
      </x:c>
      <x:c r="X174" s="6" t="n">
        <x:f>INDEX('01_Benchmark_Input'!$F$2:$F$10,MATCH(B174,'01_Benchmark_Input'!$A$2:$A$10,0))</x:f>
        <x:v>0.2</x:v>
      </x:c>
      <x:c r="Y174" s="7" t="n">
        <x:f>N174*R174+O174*S174+P174*T174+Q174*U174</x:f>
        <x:v>166591.1</x:v>
      </x:c>
      <x:c r="Z174" s="6" t="n">
        <x:f>'02_Inputs'!K174</x:f>
        <x:v>0.9</x:v>
      </x:c>
      <x:c r="AA174" s="7" t="n">
        <x:f>Y174*Z174</x:f>
        <x:v>149931.99000000002</x:v>
      </x:c>
      <x:c r="AB174" s="5" t="n">
        <x:f>L174*1000*AA174*86400</x:f>
        <x:v>9945481207062.81</x:v>
      </x:c>
      <x:c r="AC174" s="5" t="n">
        <x:f>AB174*365</x:f>
        <x:v>3630100640577926</x:v>
      </x:c>
    </x:row>
    <x:row r="175">
      <x:c r="A175" s="5" t="str">
        <x:f>'02_Inputs'!A175</x:f>
        <x:v>Grid-Constrained / Efficiency-Upside</x:v>
      </x:c>
      <x:c r="B175" s="5" t="str">
        <x:f>'02_Inputs'!B175</x:f>
        <x:v>Alibaba</x:v>
      </x:c>
      <x:c r="C175" s="5" t="n">
        <x:f>'02_Inputs'!C175</x:f>
        <x:v>2029</x:v>
      </x:c>
      <x:c r="D175" s="29" t="n">
        <x:f>'02_Inputs'!D175</x:f>
        <x:v>3.45</x:v>
      </x:c>
      <x:c r="E175" s="6" t="n">
        <x:f>'02_Inputs'!E175</x:f>
        <x:v>0.56463768</x:v>
      </x:c>
      <x:c r="F175" s="29" t="n">
        <x:f>D175*E175</x:f>
        <x:v>1.9479999960000003</x:v>
      </x:c>
      <x:c r="G175" s="5" t="n">
        <x:f>'02_Inputs'!F175</x:f>
        <x:v>1.23</x:v>
      </x:c>
      <x:c r="H175" s="29" t="n">
        <x:f>F175/G175</x:f>
        <x:v>1.5837398341463418</x:v>
      </x:c>
      <x:c r="I175" s="6" t="n">
        <x:f>'02_Inputs'!G175</x:f>
        <x:v>0.84</x:v>
      </x:c>
      <x:c r="J175" s="29" t="n">
        <x:f>H175*I175</x:f>
        <x:v>1.3303414606829271</x:v>
      </x:c>
      <x:c r="K175" s="6" t="n">
        <x:f>'02_Inputs'!H175</x:f>
        <x:v>0.785</x:v>
      </x:c>
      <x:c r="L175" s="29" t="n">
        <x:f>J175*K175</x:f>
        <x:v>1.044318046636098</x:v>
      </x:c>
      <x:c r="M175" s="29" t="n">
        <x:f>J175*(1-K175)</x:f>
        <x:v>0.2860234140468293</x:v>
      </x:c>
      <x:c r="N175" s="6" t="n">
        <x:f>'02_GPU_Mix_Input'!D175</x:f>
        <x:v>1</x:v>
      </x:c>
      <x:c r="O175" s="6" t="n">
        <x:f>'02_GPU_Mix_Input'!E175</x:f>
        <x:v>0</x:v>
      </x:c>
      <x:c r="P175" s="6" t="n">
        <x:f>'02_GPU_Mix_Input'!F175</x:f>
        <x:v>0</x:v>
      </x:c>
      <x:c r="Q175" s="6" t="n">
        <x:f>'02_GPU_Mix_Input'!G175</x:f>
        <x:v>0</x:v>
      </x:c>
      <x:c r="R175" s="7" t="n">
        <x:f>INDEX('01_Benchmark_Input'!$K$2:$K$10,MATCH(B175,'01_Benchmark_Input'!$A$2:$A$10,0))</x:f>
        <x:v>166591.1</x:v>
      </x:c>
      <x:c r="S175" s="7" t="n">
        <x:f>INDEX('01_Benchmark_Input'!$P$2:$P$10,MATCH(B175,'01_Benchmark_Input'!$A$2:$A$10,0))</x:f>
        <x:v>686441.35</x:v>
      </x:c>
      <x:c r="T175" s="7" t="n">
        <x:f>INDEX('01_Benchmark_Input'!$U$2:$U$10,MATCH(B175,'01_Benchmark_Input'!$A$2:$A$10,0))</x:f>
        <x:v>686441.35</x:v>
      </x:c>
      <x:c r="U175" s="7" t="n">
        <x:f>INDEX('01_Benchmark_Input'!$Z$2:$Z$10,MATCH(B175,'01_Benchmark_Input'!$A$2:$A$10,0))</x:f>
        <x:v>686441.35</x:v>
      </x:c>
      <x:c r="V175" s="6" t="n">
        <x:f>INDEX('01_Benchmark_Input'!$D$2:$D$10,MATCH(B175,'01_Benchmark_Input'!$A$2:$A$10,0))</x:f>
        <x:v>0.45</x:v>
      </x:c>
      <x:c r="W175" s="6" t="n">
        <x:f>INDEX('01_Benchmark_Input'!$E$2:$E$10,MATCH(B175,'01_Benchmark_Input'!$A$2:$A$10,0))</x:f>
        <x:v>0.35</x:v>
      </x:c>
      <x:c r="X175" s="6" t="n">
        <x:f>INDEX('01_Benchmark_Input'!$F$2:$F$10,MATCH(B175,'01_Benchmark_Input'!$A$2:$A$10,0))</x:f>
        <x:v>0.2</x:v>
      </x:c>
      <x:c r="Y175" s="7" t="n">
        <x:f>N175*R175+O175*S175+P175*T175+Q175*U175</x:f>
        <x:v>166591.1</x:v>
      </x:c>
      <x:c r="Z175" s="6" t="n">
        <x:f>'02_Inputs'!K175</x:f>
        <x:v>0.9</x:v>
      </x:c>
      <x:c r="AA175" s="7" t="n">
        <x:f>Y175*Z175</x:f>
        <x:v>149931.99000000002</x:v>
      </x:c>
      <x:c r="AB175" s="5" t="n">
        <x:f>L175*1000*AA175*86400</x:f>
        <x:v>13528225404725.441</x:v>
      </x:c>
      <x:c r="AC175" s="5" t="n">
        <x:f>AB175*365</x:f>
        <x:v>4937802272724786</x:v>
      </x:c>
    </x:row>
    <x:row r="176">
      <x:c r="A176" s="5" t="str">
        <x:f>'02_Inputs'!A176</x:f>
        <x:v>Grid-Constrained / Efficiency-Upside</x:v>
      </x:c>
      <x:c r="B176" s="5" t="str">
        <x:f>'02_Inputs'!B176</x:f>
        <x:v>Alibaba</x:v>
      </x:c>
      <x:c r="C176" s="5" t="n">
        <x:f>'02_Inputs'!C176</x:f>
        <x:v>2030</x:v>
      </x:c>
      <x:c r="D176" s="29" t="n">
        <x:f>'02_Inputs'!D176</x:f>
        <x:v>4</x:v>
      </x:c>
      <x:c r="E176" s="6" t="n">
        <x:f>'02_Inputs'!E176</x:f>
        <x:v>0.576</x:v>
      </x:c>
      <x:c r="F176" s="29" t="n">
        <x:f>D176*E176</x:f>
        <x:v>2.304</x:v>
      </x:c>
      <x:c r="G176" s="5" t="n">
        <x:f>'02_Inputs'!F176</x:f>
        <x:v>1.23</x:v>
      </x:c>
      <x:c r="H176" s="29" t="n">
        <x:f>F176/G176</x:f>
        <x:v>1.873170731707317</x:v>
      </x:c>
      <x:c r="I176" s="6" t="n">
        <x:f>'02_Inputs'!G176</x:f>
        <x:v>0.84</x:v>
      </x:c>
      <x:c r="J176" s="29" t="n">
        <x:f>H176*I176</x:f>
        <x:v>1.5734634146341462</x:v>
      </x:c>
      <x:c r="K176" s="6" t="n">
        <x:f>'02_Inputs'!H176</x:f>
        <x:v>0.84</x:v>
      </x:c>
      <x:c r="L176" s="29" t="n">
        <x:f>J176*K176</x:f>
        <x:v>1.3217092682926828</x:v>
      </x:c>
      <x:c r="M176" s="29" t="n">
        <x:f>J176*(1-K176)</x:f>
        <x:v>0.2517541463414634</x:v>
      </x:c>
      <x:c r="N176" s="6" t="n">
        <x:f>'02_GPU_Mix_Input'!D176</x:f>
        <x:v>1</x:v>
      </x:c>
      <x:c r="O176" s="6" t="n">
        <x:f>'02_GPU_Mix_Input'!E176</x:f>
        <x:v>0</x:v>
      </x:c>
      <x:c r="P176" s="6" t="n">
        <x:f>'02_GPU_Mix_Input'!F176</x:f>
        <x:v>0</x:v>
      </x:c>
      <x:c r="Q176" s="6" t="n">
        <x:f>'02_GPU_Mix_Input'!G176</x:f>
        <x:v>0</x:v>
      </x:c>
      <x:c r="R176" s="7" t="n">
        <x:f>INDEX('01_Benchmark_Input'!$K$2:$K$10,MATCH(B176,'01_Benchmark_Input'!$A$2:$A$10,0))</x:f>
        <x:v>166591.1</x:v>
      </x:c>
      <x:c r="S176" s="7" t="n">
        <x:f>INDEX('01_Benchmark_Input'!$P$2:$P$10,MATCH(B176,'01_Benchmark_Input'!$A$2:$A$10,0))</x:f>
        <x:v>686441.35</x:v>
      </x:c>
      <x:c r="T176" s="7" t="n">
        <x:f>INDEX('01_Benchmark_Input'!$U$2:$U$10,MATCH(B176,'01_Benchmark_Input'!$A$2:$A$10,0))</x:f>
        <x:v>686441.35</x:v>
      </x:c>
      <x:c r="U176" s="7" t="n">
        <x:f>INDEX('01_Benchmark_Input'!$Z$2:$Z$10,MATCH(B176,'01_Benchmark_Input'!$A$2:$A$10,0))</x:f>
        <x:v>686441.35</x:v>
      </x:c>
      <x:c r="V176" s="6" t="n">
        <x:f>INDEX('01_Benchmark_Input'!$D$2:$D$10,MATCH(B176,'01_Benchmark_Input'!$A$2:$A$10,0))</x:f>
        <x:v>0.45</x:v>
      </x:c>
      <x:c r="W176" s="6" t="n">
        <x:f>INDEX('01_Benchmark_Input'!$E$2:$E$10,MATCH(B176,'01_Benchmark_Input'!$A$2:$A$10,0))</x:f>
        <x:v>0.35</x:v>
      </x:c>
      <x:c r="X176" s="6" t="n">
        <x:f>INDEX('01_Benchmark_Input'!$F$2:$F$10,MATCH(B176,'01_Benchmark_Input'!$A$2:$A$10,0))</x:f>
        <x:v>0.2</x:v>
      </x:c>
      <x:c r="Y176" s="7" t="n">
        <x:f>N176*R176+O176*S176+P176*T176+Q176*U176</x:f>
        <x:v>166591.1</x:v>
      </x:c>
      <x:c r="Z176" s="6" t="n">
        <x:f>'02_Inputs'!K176</x:f>
        <x:v>0.9</x:v>
      </x:c>
      <x:c r="AA176" s="7" t="n">
        <x:f>Y176*Z176</x:f>
        <x:v>149931.99000000002</x:v>
      </x:c>
      <x:c r="AB176" s="5" t="n">
        <x:f>L176*1000*AA176*86400</x:f>
        <x:v>17121585668823.291</x:v>
      </x:c>
      <x:c r="AC176" s="5" t="n">
        <x:f>AB176*365</x:f>
        <x:v>6249378769120501</x:v>
      </x:c>
    </x:row>
    <x:row r="177">
      <x:c r="A177" s="5" t="str">
        <x:f>'02_Inputs'!A177</x:f>
        <x:v>Grid-Constrained / Efficiency-Upside</x:v>
      </x:c>
      <x:c r="B177" s="5" t="str">
        <x:f>'02_Inputs'!B177</x:f>
        <x:v>Tencent</x:v>
      </x:c>
      <x:c r="C177" s="5" t="n">
        <x:f>'02_Inputs'!C177</x:f>
        <x:v>2026</x:v>
      </x:c>
      <x:c r="D177" s="29" t="n">
        <x:f>'02_Inputs'!D177</x:f>
        <x:v>1.2</x:v>
      </x:c>
      <x:c r="E177" s="6" t="n">
        <x:f>'02_Inputs'!E177</x:f>
        <x:v>0.33</x:v>
      </x:c>
      <x:c r="F177" s="29" t="n">
        <x:f>D177*E177</x:f>
        <x:v>0.396</x:v>
      </x:c>
      <x:c r="G177" s="5" t="n">
        <x:f>'02_Inputs'!F177</x:f>
        <x:v>1.23</x:v>
      </x:c>
      <x:c r="H177" s="29" t="n">
        <x:f>F177/G177</x:f>
        <x:v>0.32195121951219513</x:v>
      </x:c>
      <x:c r="I177" s="6" t="n">
        <x:f>'02_Inputs'!G177</x:f>
        <x:v>0.84</x:v>
      </x:c>
      <x:c r="J177" s="29" t="n">
        <x:f>H177*I177</x:f>
        <x:v>0.2704390243902439</x:v>
      </x:c>
      <x:c r="K177" s="6" t="n">
        <x:f>'02_Inputs'!H177</x:f>
        <x:v>0.62</x:v>
      </x:c>
      <x:c r="L177" s="29" t="n">
        <x:f>J177*K177</x:f>
        <x:v>0.16767219512195122</x:v>
      </x:c>
      <x:c r="M177" s="29" t="n">
        <x:f>J177*(1-K177)</x:f>
        <x:v>0.1027668292682927</x:v>
      </x:c>
      <x:c r="N177" s="6" t="n">
        <x:f>'02_GPU_Mix_Input'!D177</x:f>
        <x:v>0.55</x:v>
      </x:c>
      <x:c r="O177" s="6" t="n">
        <x:f>'02_GPU_Mix_Input'!E177</x:f>
        <x:v>0.39999999999999997</x:v>
      </x:c>
      <x:c r="P177" s="6" t="n">
        <x:f>'02_GPU_Mix_Input'!F177</x:f>
        <x:v>0.049999999999999996</x:v>
      </x:c>
      <x:c r="Q177" s="6" t="n">
        <x:f>'02_GPU_Mix_Input'!G177</x:f>
        <x:v>0</x:v>
      </x:c>
      <x:c r="R177" s="7" t="n">
        <x:f>INDEX('01_Benchmark_Input'!$K$2:$K$10,MATCH(B177,'01_Benchmark_Input'!$A$2:$A$10,0))</x:f>
        <x:v>1327311.7000000002</x:v>
      </x:c>
      <x:c r="S177" s="7" t="n">
        <x:f>INDEX('01_Benchmark_Input'!$P$2:$P$10,MATCH(B177,'01_Benchmark_Input'!$A$2:$A$10,0))</x:f>
        <x:v>3622100.6</x:v>
      </x:c>
      <x:c r="T177" s="7" t="n">
        <x:f>INDEX('01_Benchmark_Input'!$U$2:$U$10,MATCH(B177,'01_Benchmark_Input'!$A$2:$A$10,0))</x:f>
        <x:v>3622100.6</x:v>
      </x:c>
      <x:c r="U177" s="7" t="n">
        <x:f>INDEX('01_Benchmark_Input'!$Z$2:$Z$10,MATCH(B177,'01_Benchmark_Input'!$A$2:$A$10,0))</x:f>
        <x:v>3622100.6</x:v>
      </x:c>
      <x:c r="V177" s="6" t="n">
        <x:f>INDEX('01_Benchmark_Input'!$D$2:$D$10,MATCH(B177,'01_Benchmark_Input'!$A$2:$A$10,0))</x:f>
        <x:v>0.65</x:v>
      </x:c>
      <x:c r="W177" s="6" t="n">
        <x:f>INDEX('01_Benchmark_Input'!$E$2:$E$10,MATCH(B177,'01_Benchmark_Input'!$A$2:$A$10,0))</x:f>
        <x:v>0.25</x:v>
      </x:c>
      <x:c r="X177" s="6" t="n">
        <x:f>INDEX('01_Benchmark_Input'!$F$2:$F$10,MATCH(B177,'01_Benchmark_Input'!$A$2:$A$10,0))</x:f>
        <x:v>0.1</x:v>
      </x:c>
      <x:c r="Y177" s="7" t="n">
        <x:f>N177*R177+O177*S177+P177*T177+Q177*U177</x:f>
        <x:v>2359966.705</x:v>
      </x:c>
      <x:c r="Z177" s="6" t="n">
        <x:f>'02_Inputs'!K177</x:f>
        <x:v>0.6</x:v>
      </x:c>
      <x:c r="AA177" s="7" t="n">
        <x:f>Y177*Z177</x:f>
        <x:v>1415980.023</x:v>
      </x:c>
      <x:c r="AB177" s="5" t="n">
        <x:f>L177*1000*AA177*86400</x:f>
        <x:v>20513129360132.82</x:v>
      </x:c>
      <x:c r="AC177" s="5" t="n">
        <x:f>AB177*365</x:f>
        <x:v>7487292216448479</x:v>
      </x:c>
    </x:row>
    <x:row r="178">
      <x:c r="A178" s="5" t="str">
        <x:f>'02_Inputs'!A178</x:f>
        <x:v>Grid-Constrained / Efficiency-Upside</x:v>
      </x:c>
      <x:c r="B178" s="5" t="str">
        <x:f>'02_Inputs'!B178</x:f>
        <x:v>Tencent</x:v>
      </x:c>
      <x:c r="C178" s="5" t="n">
        <x:f>'02_Inputs'!C178</x:f>
        <x:v>2027</x:v>
      </x:c>
      <x:c r="D178" s="29" t="n">
        <x:f>'02_Inputs'!D178</x:f>
        <x:v>1.65</x:v>
      </x:c>
      <x:c r="E178" s="6" t="n">
        <x:f>'02_Inputs'!E178</x:f>
        <x:v>0.4769697</x:v>
      </x:c>
      <x:c r="F178" s="29" t="n">
        <x:f>D178*E178</x:f>
        <x:v>0.787000005</x:v>
      </x:c>
      <x:c r="G178" s="5" t="n">
        <x:f>'02_Inputs'!F178</x:f>
        <x:v>1.23</x:v>
      </x:c>
      <x:c r="H178" s="29" t="n">
        <x:f>F178/G178</x:f>
        <x:v>0.6398374024390244</x:v>
      </x:c>
      <x:c r="I178" s="6" t="n">
        <x:f>'02_Inputs'!G178</x:f>
        <x:v>0.84</x:v>
      </x:c>
      <x:c r="J178" s="29" t="n">
        <x:f>H178*I178</x:f>
        <x:v>0.5374634180487805</x:v>
      </x:c>
      <x:c r="K178" s="6" t="n">
        <x:f>'02_Inputs'!H178</x:f>
        <x:v>0.675</x:v>
      </x:c>
      <x:c r="L178" s="29" t="n">
        <x:f>J178*K178</x:f>
        <x:v>0.36278780718292686</x:v>
      </x:c>
      <x:c r="M178" s="29" t="n">
        <x:f>J178*(1-K178)</x:f>
        <x:v>0.17467561086585365</x:v>
      </x:c>
      <x:c r="N178" s="6" t="n">
        <x:f>'02_GPU_Mix_Input'!D178</x:f>
        <x:v>0.438</x:v>
      </x:c>
      <x:c r="O178" s="6" t="n">
        <x:f>'02_GPU_Mix_Input'!E178</x:f>
        <x:v>0.388</x:v>
      </x:c>
      <x:c r="P178" s="6" t="n">
        <x:f>'02_GPU_Mix_Input'!F178</x:f>
        <x:v>0.174</x:v>
      </x:c>
      <x:c r="Q178" s="6" t="n">
        <x:f>'02_GPU_Mix_Input'!G178</x:f>
        <x:v>0</x:v>
      </x:c>
      <x:c r="R178" s="7" t="n">
        <x:f>INDEX('01_Benchmark_Input'!$K$2:$K$10,MATCH(B178,'01_Benchmark_Input'!$A$2:$A$10,0))</x:f>
        <x:v>1327311.7000000002</x:v>
      </x:c>
      <x:c r="S178" s="7" t="n">
        <x:f>INDEX('01_Benchmark_Input'!$P$2:$P$10,MATCH(B178,'01_Benchmark_Input'!$A$2:$A$10,0))</x:f>
        <x:v>3622100.6</x:v>
      </x:c>
      <x:c r="T178" s="7" t="n">
        <x:f>INDEX('01_Benchmark_Input'!$U$2:$U$10,MATCH(B178,'01_Benchmark_Input'!$A$2:$A$10,0))</x:f>
        <x:v>3622100.6</x:v>
      </x:c>
      <x:c r="U178" s="7" t="n">
        <x:f>INDEX('01_Benchmark_Input'!$Z$2:$Z$10,MATCH(B178,'01_Benchmark_Input'!$A$2:$A$10,0))</x:f>
        <x:v>3622100.6</x:v>
      </x:c>
      <x:c r="V178" s="6" t="n">
        <x:f>INDEX('01_Benchmark_Input'!$D$2:$D$10,MATCH(B178,'01_Benchmark_Input'!$A$2:$A$10,0))</x:f>
        <x:v>0.65</x:v>
      </x:c>
      <x:c r="W178" s="6" t="n">
        <x:f>INDEX('01_Benchmark_Input'!$E$2:$E$10,MATCH(B178,'01_Benchmark_Input'!$A$2:$A$10,0))</x:f>
        <x:v>0.25</x:v>
      </x:c>
      <x:c r="X178" s="6" t="n">
        <x:f>INDEX('01_Benchmark_Input'!$F$2:$F$10,MATCH(B178,'01_Benchmark_Input'!$A$2:$A$10,0))</x:f>
        <x:v>0.1</x:v>
      </x:c>
      <x:c r="Y178" s="7" t="n">
        <x:f>N178*R178+O178*S178+P178*T178+Q178*U178</x:f>
        <x:v>2616983.0618000003</x:v>
      </x:c>
      <x:c r="Z178" s="6" t="n">
        <x:f>'02_Inputs'!K178</x:f>
        <x:v>0.6</x:v>
      </x:c>
      <x:c r="AA178" s="7" t="n">
        <x:f>Y178*Z178</x:f>
        <x:v>1570189.8370800002</x:v>
      </x:c>
      <x:c r="AB178" s="5" t="n">
        <x:f>L178*1000*AA178*86400</x:f>
        <x:v>49217390886686.73</x:v>
      </x:c>
      <x:c r="AC178" s="5" t="n">
        <x:f>AB178*365</x:f>
        <x:v>17964347673640656</x:v>
      </x:c>
    </x:row>
    <x:row r="179">
      <x:c r="A179" s="5" t="str">
        <x:f>'02_Inputs'!A179</x:f>
        <x:v>Grid-Constrained / Efficiency-Upside</x:v>
      </x:c>
      <x:c r="B179" s="5" t="str">
        <x:f>'02_Inputs'!B179</x:f>
        <x:v>Tencent</x:v>
      </x:c>
      <x:c r="C179" s="5" t="n">
        <x:f>'02_Inputs'!C179</x:f>
        <x:v>2028</x:v>
      </x:c>
      <x:c r="D179" s="29" t="n">
        <x:f>'02_Inputs'!D179</x:f>
        <x:v>2.1</x:v>
      </x:c>
      <x:c r="E179" s="6" t="n">
        <x:f>'02_Inputs'!E179</x:f>
        <x:v>0.54285714</x:v>
      </x:c>
      <x:c r="F179" s="29" t="n">
        <x:f>D179*E179</x:f>
        <x:v>1.139999994</x:v>
      </x:c>
      <x:c r="G179" s="5" t="n">
        <x:f>'02_Inputs'!F179</x:f>
        <x:v>1.23</x:v>
      </x:c>
      <x:c r="H179" s="29" t="n">
        <x:f>F179/G179</x:f>
        <x:v>0.9268292634146342</x:v>
      </x:c>
      <x:c r="I179" s="6" t="n">
        <x:f>'02_Inputs'!G179</x:f>
        <x:v>0.84</x:v>
      </x:c>
      <x:c r="J179" s="29" t="n">
        <x:f>H179*I179</x:f>
        <x:v>0.7785365812682927</x:v>
      </x:c>
      <x:c r="K179" s="6" t="n">
        <x:f>'02_Inputs'!H179</x:f>
        <x:v>0.73</x:v>
      </x:c>
      <x:c r="L179" s="29" t="n">
        <x:f>J179*K179</x:f>
        <x:v>0.5683317043258537</x:v>
      </x:c>
      <x:c r="M179" s="29" t="n">
        <x:f>J179*(1-K179)</x:f>
        <x:v>0.21020487694243906</x:v>
      </x:c>
      <x:c r="N179" s="6" t="n">
        <x:f>'02_GPU_Mix_Input'!D179</x:f>
        <x:v>0.325</x:v>
      </x:c>
      <x:c r="O179" s="6" t="n">
        <x:f>'02_GPU_Mix_Input'!E179</x:f>
        <x:v>0.375</x:v>
      </x:c>
      <x:c r="P179" s="6" t="n">
        <x:f>'02_GPU_Mix_Input'!F179</x:f>
        <x:v>0.3</x:v>
      </x:c>
      <x:c r="Q179" s="6" t="n">
        <x:f>'02_GPU_Mix_Input'!G179</x:f>
        <x:v>0</x:v>
      </x:c>
      <x:c r="R179" s="7" t="n">
        <x:f>INDEX('01_Benchmark_Input'!$K$2:$K$10,MATCH(B179,'01_Benchmark_Input'!$A$2:$A$10,0))</x:f>
        <x:v>1327311.7000000002</x:v>
      </x:c>
      <x:c r="S179" s="7" t="n">
        <x:f>INDEX('01_Benchmark_Input'!$P$2:$P$10,MATCH(B179,'01_Benchmark_Input'!$A$2:$A$10,0))</x:f>
        <x:v>3622100.6</x:v>
      </x:c>
      <x:c r="T179" s="7" t="n">
        <x:f>INDEX('01_Benchmark_Input'!$U$2:$U$10,MATCH(B179,'01_Benchmark_Input'!$A$2:$A$10,0))</x:f>
        <x:v>3622100.6</x:v>
      </x:c>
      <x:c r="U179" s="7" t="n">
        <x:f>INDEX('01_Benchmark_Input'!$Z$2:$Z$10,MATCH(B179,'01_Benchmark_Input'!$A$2:$A$10,0))</x:f>
        <x:v>3622100.6</x:v>
      </x:c>
      <x:c r="V179" s="6" t="n">
        <x:f>INDEX('01_Benchmark_Input'!$D$2:$D$10,MATCH(B179,'01_Benchmark_Input'!$A$2:$A$10,0))</x:f>
        <x:v>0.65</x:v>
      </x:c>
      <x:c r="W179" s="6" t="n">
        <x:f>INDEX('01_Benchmark_Input'!$E$2:$E$10,MATCH(B179,'01_Benchmark_Input'!$A$2:$A$10,0))</x:f>
        <x:v>0.25</x:v>
      </x:c>
      <x:c r="X179" s="6" t="n">
        <x:f>INDEX('01_Benchmark_Input'!$F$2:$F$10,MATCH(B179,'01_Benchmark_Input'!$A$2:$A$10,0))</x:f>
        <x:v>0.1</x:v>
      </x:c>
      <x:c r="Y179" s="7" t="n">
        <x:f>N179*R179+O179*S179+P179*T179+Q179*U179</x:f>
        <x:v>2876294.2075</x:v>
      </x:c>
      <x:c r="Z179" s="6" t="n">
        <x:f>'02_Inputs'!K179</x:f>
        <x:v>0.6</x:v>
      </x:c>
      <x:c r="AA179" s="7" t="n">
        <x:f>Y179*Z179</x:f>
        <x:v>1725776.5245</x:v>
      </x:c>
      <x:c r="AB179" s="5" t="n">
        <x:f>L179*1000*AA179*86400</x:f>
        <x:v>84742287562480.33</x:v>
      </x:c>
      <x:c r="AC179" s="5" t="n">
        <x:f>AB179*365</x:f>
        <x:v>30930934960305320</x:v>
      </x:c>
    </x:row>
    <x:row r="180">
      <x:c r="A180" s="5" t="str">
        <x:f>'02_Inputs'!A180</x:f>
        <x:v>Grid-Constrained / Efficiency-Upside</x:v>
      </x:c>
      <x:c r="B180" s="5" t="str">
        <x:f>'02_Inputs'!B180</x:f>
        <x:v>Tencent</x:v>
      </x:c>
      <x:c r="C180" s="5" t="n">
        <x:f>'02_Inputs'!C180</x:f>
        <x:v>2029</x:v>
      </x:c>
      <x:c r="D180" s="29" t="n">
        <x:f>'02_Inputs'!D180</x:f>
        <x:v>2.55</x:v>
      </x:c>
      <x:c r="E180" s="6" t="n">
        <x:f>'02_Inputs'!E180</x:f>
        <x:v>0.57019608</x:v>
      </x:c>
      <x:c r="F180" s="29" t="n">
        <x:f>D180*E180</x:f>
        <x:v>1.4540000039999998</x:v>
      </x:c>
      <x:c r="G180" s="5" t="n">
        <x:f>'02_Inputs'!F180</x:f>
        <x:v>1.23</x:v>
      </x:c>
      <x:c r="H180" s="29" t="n">
        <x:f>F180/G180</x:f>
        <x:v>1.1821138243902438</x:v>
      </x:c>
      <x:c r="I180" s="6" t="n">
        <x:f>'02_Inputs'!G180</x:f>
        <x:v>0.84</x:v>
      </x:c>
      <x:c r="J180" s="29" t="n">
        <x:f>H180*I180</x:f>
        <x:v>0.9929756124878047</x:v>
      </x:c>
      <x:c r="K180" s="6" t="n">
        <x:f>'02_Inputs'!H180</x:f>
        <x:v>0.785</x:v>
      </x:c>
      <x:c r="L180" s="29" t="n">
        <x:f>J180*K180</x:f>
        <x:v>0.7794858558029267</x:v>
      </x:c>
      <x:c r="M180" s="29" t="n">
        <x:f>J180*(1-K180)</x:f>
        <x:v>0.213489756684878</x:v>
      </x:c>
      <x:c r="N180" s="6" t="n">
        <x:f>'02_GPU_Mix_Input'!D180</x:f>
        <x:v>0.21300000000000005</x:v>
      </x:c>
      <x:c r="O180" s="6" t="n">
        <x:f>'02_GPU_Mix_Input'!E180</x:f>
        <x:v>0.36200000000000004</x:v>
      </x:c>
      <x:c r="P180" s="6" t="n">
        <x:f>'02_GPU_Mix_Input'!F180</x:f>
        <x:v>0.4250000000000001</x:v>
      </x:c>
      <x:c r="Q180" s="6" t="n">
        <x:f>'02_GPU_Mix_Input'!G180</x:f>
        <x:v>0</x:v>
      </x:c>
      <x:c r="R180" s="7" t="n">
        <x:f>INDEX('01_Benchmark_Input'!$K$2:$K$10,MATCH(B180,'01_Benchmark_Input'!$A$2:$A$10,0))</x:f>
        <x:v>1327311.7000000002</x:v>
      </x:c>
      <x:c r="S180" s="7" t="n">
        <x:f>INDEX('01_Benchmark_Input'!$P$2:$P$10,MATCH(B180,'01_Benchmark_Input'!$A$2:$A$10,0))</x:f>
        <x:v>3622100.6</x:v>
      </x:c>
      <x:c r="T180" s="7" t="n">
        <x:f>INDEX('01_Benchmark_Input'!$U$2:$U$10,MATCH(B180,'01_Benchmark_Input'!$A$2:$A$10,0))</x:f>
        <x:v>3622100.6</x:v>
      </x:c>
      <x:c r="U180" s="7" t="n">
        <x:f>INDEX('01_Benchmark_Input'!$Z$2:$Z$10,MATCH(B180,'01_Benchmark_Input'!$A$2:$A$10,0))</x:f>
        <x:v>3622100.6</x:v>
      </x:c>
      <x:c r="V180" s="6" t="n">
        <x:f>INDEX('01_Benchmark_Input'!$D$2:$D$10,MATCH(B180,'01_Benchmark_Input'!$A$2:$A$10,0))</x:f>
        <x:v>0.65</x:v>
      </x:c>
      <x:c r="W180" s="6" t="n">
        <x:f>INDEX('01_Benchmark_Input'!$E$2:$E$10,MATCH(B180,'01_Benchmark_Input'!$A$2:$A$10,0))</x:f>
        <x:v>0.25</x:v>
      </x:c>
      <x:c r="X180" s="6" t="n">
        <x:f>INDEX('01_Benchmark_Input'!$F$2:$F$10,MATCH(B180,'01_Benchmark_Input'!$A$2:$A$10,0))</x:f>
        <x:v>0.1</x:v>
      </x:c>
      <x:c r="Y180" s="7" t="n">
        <x:f>N180*R180+O180*S180+P180*T180+Q180*U180</x:f>
        <x:v>3133310.5643000007</x:v>
      </x:c>
      <x:c r="Z180" s="6" t="n">
        <x:f>'02_Inputs'!K180</x:f>
        <x:v>0.6</x:v>
      </x:c>
      <x:c r="AA180" s="7" t="n">
        <x:f>Y180*Z180</x:f>
        <x:v>1879986.3385800004</x:v>
      </x:c>
      <x:c r="AB180" s="5" t="n">
        <x:f>L180*1000*AA180*86400</x:f>
        <x:v>126612526466232.78</x:v>
      </x:c>
      <x:c r="AC180" s="5" t="n">
        <x:f>AB180*365</x:f>
        <x:v>46213572160174970</x:v>
      </x:c>
    </x:row>
    <x:row r="181">
      <x:c r="A181" s="5" t="str">
        <x:f>'02_Inputs'!A181</x:f>
        <x:v>Grid-Constrained / Efficiency-Upside</x:v>
      </x:c>
      <x:c r="B181" s="5" t="str">
        <x:f>'02_Inputs'!B181</x:f>
        <x:v>Tencent</x:v>
      </x:c>
      <x:c r="C181" s="5" t="n">
        <x:f>'02_Inputs'!C181</x:f>
        <x:v>2030</x:v>
      </x:c>
      <x:c r="D181" s="29" t="n">
        <x:f>'02_Inputs'!D181</x:f>
        <x:v>3</x:v>
      </x:c>
      <x:c r="E181" s="6" t="n">
        <x:f>'02_Inputs'!E181</x:f>
        <x:v>0.576</x:v>
      </x:c>
      <x:c r="F181" s="29" t="n">
        <x:f>D181*E181</x:f>
        <x:v>1.7279999999999998</x:v>
      </x:c>
      <x:c r="G181" s="5" t="n">
        <x:f>'02_Inputs'!F181</x:f>
        <x:v>1.23</x:v>
      </x:c>
      <x:c r="H181" s="29" t="n">
        <x:f>F181/G181</x:f>
        <x:v>1.4048780487804877</x:v>
      </x:c>
      <x:c r="I181" s="6" t="n">
        <x:f>'02_Inputs'!G181</x:f>
        <x:v>0.84</x:v>
      </x:c>
      <x:c r="J181" s="29" t="n">
        <x:f>H181*I181</x:f>
        <x:v>1.1800975609756097</x:v>
      </x:c>
      <x:c r="K181" s="6" t="n">
        <x:f>'02_Inputs'!H181</x:f>
        <x:v>0.84</x:v>
      </x:c>
      <x:c r="L181" s="29" t="n">
        <x:f>J181*K181</x:f>
        <x:v>0.9912819512195121</x:v>
      </x:c>
      <x:c r="M181" s="29" t="n">
        <x:f>J181*(1-K181)</x:f>
        <x:v>0.1888156097560976</x:v>
      </x:c>
      <x:c r="N181" s="6" t="n">
        <x:f>'02_GPU_Mix_Input'!D181</x:f>
        <x:v>0.1</x:v>
      </x:c>
      <x:c r="O181" s="6" t="n">
        <x:f>'02_GPU_Mix_Input'!E181</x:f>
        <x:v>0.35</x:v>
      </x:c>
      <x:c r="P181" s="6" t="n">
        <x:f>'02_GPU_Mix_Input'!F181</x:f>
        <x:v>0.5499999999999999</x:v>
      </x:c>
      <x:c r="Q181" s="6" t="n">
        <x:f>'02_GPU_Mix_Input'!G181</x:f>
        <x:v>0</x:v>
      </x:c>
      <x:c r="R181" s="7" t="n">
        <x:f>INDEX('01_Benchmark_Input'!$K$2:$K$10,MATCH(B181,'01_Benchmark_Input'!$A$2:$A$10,0))</x:f>
        <x:v>1327311.7000000002</x:v>
      </x:c>
      <x:c r="S181" s="7" t="n">
        <x:f>INDEX('01_Benchmark_Input'!$P$2:$P$10,MATCH(B181,'01_Benchmark_Input'!$A$2:$A$10,0))</x:f>
        <x:v>3622100.6</x:v>
      </x:c>
      <x:c r="T181" s="7" t="n">
        <x:f>INDEX('01_Benchmark_Input'!$U$2:$U$10,MATCH(B181,'01_Benchmark_Input'!$A$2:$A$10,0))</x:f>
        <x:v>3622100.6</x:v>
      </x:c>
      <x:c r="U181" s="7" t="n">
        <x:f>INDEX('01_Benchmark_Input'!$Z$2:$Z$10,MATCH(B181,'01_Benchmark_Input'!$A$2:$A$10,0))</x:f>
        <x:v>3622100.6</x:v>
      </x:c>
      <x:c r="V181" s="6" t="n">
        <x:f>INDEX('01_Benchmark_Input'!$D$2:$D$10,MATCH(B181,'01_Benchmark_Input'!$A$2:$A$10,0))</x:f>
        <x:v>0.65</x:v>
      </x:c>
      <x:c r="W181" s="6" t="n">
        <x:f>INDEX('01_Benchmark_Input'!$E$2:$E$10,MATCH(B181,'01_Benchmark_Input'!$A$2:$A$10,0))</x:f>
        <x:v>0.25</x:v>
      </x:c>
      <x:c r="X181" s="6" t="n">
        <x:f>INDEX('01_Benchmark_Input'!$F$2:$F$10,MATCH(B181,'01_Benchmark_Input'!$A$2:$A$10,0))</x:f>
        <x:v>0.1</x:v>
      </x:c>
      <x:c r="Y181" s="7" t="n">
        <x:f>N181*R181+O181*S181+P181*T181+Q181*U181</x:f>
        <x:v>3392621.71</x:v>
      </x:c>
      <x:c r="Z181" s="6" t="n">
        <x:f>'02_Inputs'!K181</x:f>
        <x:v>0.6</x:v>
      </x:c>
      <x:c r="AA181" s="7" t="n">
        <x:f>Y181*Z181</x:f>
        <x:v>2035573.0259999998</x:v>
      </x:c>
      <x:c r="AB181" s="5" t="n">
        <x:f>L181*1000*AA181*86400</x:f>
        <x:v>174340235611850.7</x:v>
      </x:c>
      <x:c r="AC181" s="5" t="n">
        <x:f>AB181*365</x:f>
        <x:v>63634185998325500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6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</x:cols>
  <x:sheetData>
    <x:row r="1">
      <x:c r="A1" s="1" t="inlineStr">
        <x:is>
          <x:t xml:space="preserve">Base Scenario: Generated Output Token Capacity, 2026-2030</x:t>
        </x:is>
      </x:c>
    </x:row>
    <x:row r="2" ht="34" customHeight="1">
      <x:c r="A2" s="3" t="inlineStr">
        <x:is>
          <x:t xml:space="preserve">업체별 output은 Base scenario 기준이며, 모든 수치는 `03_Calculation`의 generated output token formula를 직접 참조합니다. 단위는 Quadrillion (Q) tokens입니다.</x:t>
        </x:is>
      </x:c>
    </x:row>
    <x:row r="3">
      <x:c r="A3" s="3" t="n"/>
      <x:c r="B3" s="3" t="n"/>
      <x:c r="C3" s="3" t="n"/>
      <x:c r="D3" s="3" t="n"/>
      <x:c r="E3" s="3" t="n"/>
      <x:c r="F3" s="3" t="n"/>
    </x:row>
    <x:row r="4">
      <x:c r="A4" s="30" t="inlineStr">
        <x:is>
          <x:t xml:space="preserve">Base Provider Time Series - Generated Output Tokens/Day (Q)</x:t>
        </x:is>
      </x:c>
      <x:c r="B4" s="3" t="n"/>
      <x:c r="C4" s="3" t="n"/>
      <x:c r="D4" s="3" t="n"/>
      <x:c r="E4" s="3" t="n"/>
      <x:c r="F4" s="3" t="n"/>
    </x:row>
    <x:row r="5">
      <x:c r="A5" s="31" t="inlineStr">
        <x:is>
          <x:t xml:space="preserve">Provider</x:t>
        </x:is>
      </x:c>
      <x:c r="B5" s="31" t="n">
        <x:v>2026</x:v>
      </x:c>
      <x:c r="C5" s="31" t="n">
        <x:v>2027</x:v>
      </x:c>
      <x:c r="D5" s="31" t="n">
        <x:v>2028</x:v>
      </x:c>
      <x:c r="E5" s="31" t="n">
        <x:v>2029</x:v>
      </x:c>
      <x:c r="F5" s="31" t="n">
        <x:v>2030</x:v>
      </x:c>
    </x:row>
    <x:row r="6">
      <x:c r="A6" s="3" t="inlineStr">
        <x:is>
          <x:t xml:space="preserve">Microsoft</x:t>
        </x:is>
      </x:c>
      <x:c r="B6" s="29" t="n">
        <x:f>SUMIFS('03_Calculation'!$AB$2:$AB$181,'03_Calculation'!$A$2:$A$181,"Base",'03_Calculation'!$B$2:$B$181,$A6,'03_Calculation'!$C$2:$C$181,B$5)/1000000000000000</x:f>
        <x:v>0.09518266577394777</x:v>
      </x:c>
      <x:c r="C6" s="29" t="n">
        <x:f>SUMIFS('03_Calculation'!$AB$2:$AB$181,'03_Calculation'!$A$2:$A$181,"Base",'03_Calculation'!$B$2:$B$181,$A6,'03_Calculation'!$C$2:$C$181,C$5)/1000000000000000</x:f>
        <x:v>0.17279063518343762</x:v>
      </x:c>
      <x:c r="D6" s="29" t="n">
        <x:f>SUMIFS('03_Calculation'!$AB$2:$AB$181,'03_Calculation'!$A$2:$A$181,"Base",'03_Calculation'!$B$2:$B$181,$A6,'03_Calculation'!$C$2:$C$181,D$5)/1000000000000000</x:f>
        <x:v>0.2705662384027962</x:v>
      </x:c>
      <x:c r="E6" s="29" t="n">
        <x:f>SUMIFS('03_Calculation'!$AB$2:$AB$181,'03_Calculation'!$A$2:$A$181,"Base",'03_Calculation'!$B$2:$B$181,$A6,'03_Calculation'!$C$2:$C$181,E$5)/1000000000000000</x:f>
        <x:v>0.3715082575136392</x:v>
      </x:c>
      <x:c r="F6" s="29" t="n">
        <x:f>SUMIFS('03_Calculation'!$AB$2:$AB$181,'03_Calculation'!$A$2:$A$181,"Base",'03_Calculation'!$B$2:$B$181,$A6,'03_Calculation'!$C$2:$C$181,F$5)/1000000000000000</x:f>
        <x:v>0.4838973081408657</x:v>
      </x:c>
    </x:row>
    <x:row r="7">
      <x:c r="A7" s="3" t="inlineStr">
        <x:is>
          <x:t xml:space="preserve">Google</x:t>
        </x:is>
      </x:c>
      <x:c r="B7" s="29" t="n">
        <x:f>SUMIFS('03_Calculation'!$AB$2:$AB$181,'03_Calculation'!$A$2:$A$181,"Base",'03_Calculation'!$B$2:$B$181,$A7,'03_Calculation'!$C$2:$C$181,B$5)/1000000000000000</x:f>
        <x:v>0.007848039707555777</x:v>
      </x:c>
      <x:c r="C7" s="29" t="n">
        <x:f>SUMIFS('03_Calculation'!$AB$2:$AB$181,'03_Calculation'!$A$2:$A$181,"Base",'03_Calculation'!$B$2:$B$181,$A7,'03_Calculation'!$C$2:$C$181,C$5)/1000000000000000</x:f>
        <x:v>0.012884729873319678</x:v>
      </x:c>
      <x:c r="D7" s="29" t="n">
        <x:f>SUMIFS('03_Calculation'!$AB$2:$AB$181,'03_Calculation'!$A$2:$A$181,"Base",'03_Calculation'!$B$2:$B$181,$A7,'03_Calculation'!$C$2:$C$181,D$5)/1000000000000000</x:f>
        <x:v>0.018533697035845426</x:v>
      </x:c>
      <x:c r="E7" s="29" t="n">
        <x:f>SUMIFS('03_Calculation'!$AB$2:$AB$181,'03_Calculation'!$A$2:$A$181,"Base",'03_Calculation'!$B$2:$B$181,$A7,'03_Calculation'!$C$2:$C$181,E$5)/1000000000000000</x:f>
        <x:v>0.024809210215927087</x:v>
      </x:c>
      <x:c r="F7" s="29" t="n">
        <x:f>SUMIFS('03_Calculation'!$AB$2:$AB$181,'03_Calculation'!$A$2:$A$181,"Base",'03_Calculation'!$B$2:$B$181,$A7,'03_Calculation'!$C$2:$C$181,F$5)/1000000000000000</x:f>
        <x:v>0.031755373818897356</x:v>
      </x:c>
    </x:row>
    <x:row r="8">
      <x:c r="A8" s="3" t="inlineStr">
        <x:is>
          <x:t xml:space="preserve">Meta</x:t>
        </x:is>
      </x:c>
      <x:c r="B8" s="29" t="n">
        <x:f>SUMIFS('03_Calculation'!$AB$2:$AB$181,'03_Calculation'!$A$2:$A$181,"Base",'03_Calculation'!$B$2:$B$181,$A8,'03_Calculation'!$C$2:$C$181,B$5)/1000000000000000</x:f>
        <x:v>0.048161970363490264</x:v>
      </x:c>
      <x:c r="C8" s="29" t="n">
        <x:f>SUMIFS('03_Calculation'!$AB$2:$AB$181,'03_Calculation'!$A$2:$A$181,"Base",'03_Calculation'!$B$2:$B$181,$A8,'03_Calculation'!$C$2:$C$181,C$5)/1000000000000000</x:f>
        <x:v>0.08672250916525628</x:v>
      </x:c>
      <x:c r="D8" s="29" t="n">
        <x:f>SUMIFS('03_Calculation'!$AB$2:$AB$181,'03_Calculation'!$A$2:$A$181,"Base",'03_Calculation'!$B$2:$B$181,$A8,'03_Calculation'!$C$2:$C$181,D$5)/1000000000000000</x:f>
        <x:v>0.13121561657264838</x:v>
      </x:c>
      <x:c r="E8" s="29" t="n">
        <x:f>SUMIFS('03_Calculation'!$AB$2:$AB$181,'03_Calculation'!$A$2:$A$181,"Base",'03_Calculation'!$B$2:$B$181,$A8,'03_Calculation'!$C$2:$C$181,E$5)/1000000000000000</x:f>
        <x:v>0.18083869282401868</x:v>
      </x:c>
      <x:c r="F8" s="29" t="n">
        <x:f>SUMIFS('03_Calculation'!$AB$2:$AB$181,'03_Calculation'!$A$2:$A$181,"Base",'03_Calculation'!$B$2:$B$181,$A8,'03_Calculation'!$C$2:$C$181,F$5)/1000000000000000</x:f>
        <x:v>0.23593777997181453</x:v>
      </x:c>
    </x:row>
    <x:row r="9">
      <x:c r="A9" s="3" t="inlineStr">
        <x:is>
          <x:t xml:space="preserve">xAI</x:t>
        </x:is>
      </x:c>
      <x:c r="B9" s="29" t="n">
        <x:f>SUMIFS('03_Calculation'!$AB$2:$AB$181,'03_Calculation'!$A$2:$A$181,"Base",'03_Calculation'!$B$2:$B$181,$A9,'03_Calculation'!$C$2:$C$181,B$5)/1000000000000000</x:f>
        <x:v>0.012915146744827959</x:v>
      </x:c>
      <x:c r="C9" s="29" t="n">
        <x:f>SUMIFS('03_Calculation'!$AB$2:$AB$181,'03_Calculation'!$A$2:$A$181,"Base",'03_Calculation'!$B$2:$B$181,$A9,'03_Calculation'!$C$2:$C$181,C$5)/1000000000000000</x:f>
        <x:v>0.037240230922034115</x:v>
      </x:c>
      <x:c r="D9" s="29" t="n">
        <x:f>SUMIFS('03_Calculation'!$AB$2:$AB$181,'03_Calculation'!$A$2:$A$181,"Base",'03_Calculation'!$B$2:$B$181,$A9,'03_Calculation'!$C$2:$C$181,D$5)/1000000000000000</x:f>
        <x:v>0.06718951342249783</x:v>
      </x:c>
      <x:c r="E9" s="29" t="n">
        <x:f>SUMIFS('03_Calculation'!$AB$2:$AB$181,'03_Calculation'!$A$2:$A$181,"Base",'03_Calculation'!$B$2:$B$181,$A9,'03_Calculation'!$C$2:$C$181,E$5)/1000000000000000</x:f>
        <x:v>0.10248427244955885</x:v>
      </x:c>
      <x:c r="F9" s="29" t="n">
        <x:f>SUMIFS('03_Calculation'!$AB$2:$AB$181,'03_Calculation'!$A$2:$A$181,"Base",'03_Calculation'!$B$2:$B$181,$A9,'03_Calculation'!$C$2:$C$181,F$5)/1000000000000000</x:f>
        <x:v>0.14350162992408189</x:v>
      </x:c>
    </x:row>
    <x:row r="10">
      <x:c r="A10" s="3" t="inlineStr">
        <x:is>
          <x:t xml:space="preserve">OpenAI</x:t>
        </x:is>
      </x:c>
      <x:c r="B10" s="29" t="n">
        <x:f>SUMIFS('03_Calculation'!$AB$2:$AB$181,'03_Calculation'!$A$2:$A$181,"Base",'03_Calculation'!$B$2:$B$181,$A10,'03_Calculation'!$C$2:$C$181,B$5)/1000000000000000</x:f>
        <x:v>0.005729823807458184</x:v>
      </x:c>
      <x:c r="C10" s="29" t="n">
        <x:f>SUMIFS('03_Calculation'!$AB$2:$AB$181,'03_Calculation'!$A$2:$A$181,"Base",'03_Calculation'!$B$2:$B$181,$A10,'03_Calculation'!$C$2:$C$181,C$5)/1000000000000000</x:f>
        <x:v>0.012801568847663997</x:v>
      </x:c>
      <x:c r="D10" s="29" t="n">
        <x:f>SUMIFS('03_Calculation'!$AB$2:$AB$181,'03_Calculation'!$A$2:$A$181,"Base",'03_Calculation'!$B$2:$B$181,$A10,'03_Calculation'!$C$2:$C$181,D$5)/1000000000000000</x:f>
        <x:v>0.020217573688598944</x:v>
      </x:c>
      <x:c r="E10" s="29" t="n">
        <x:f>SUMIFS('03_Calculation'!$AB$2:$AB$181,'03_Calculation'!$A$2:$A$181,"Base",'03_Calculation'!$B$2:$B$181,$A10,'03_Calculation'!$C$2:$C$181,E$5)/1000000000000000</x:f>
        <x:v>0.028071761505313007</x:v>
      </x:c>
      <x:c r="F10" s="29" t="n">
        <x:f>SUMIFS('03_Calculation'!$AB$2:$AB$181,'03_Calculation'!$A$2:$A$181,"Base",'03_Calculation'!$B$2:$B$181,$A10,'03_Calculation'!$C$2:$C$181,F$5)/1000000000000000</x:f>
        <x:v>0.03623051857089726</x:v>
      </x:c>
    </x:row>
    <x:row r="11">
      <x:c r="A11" s="3" t="inlineStr">
        <x:is>
          <x:t xml:space="preserve">Anthropic</x:t>
        </x:is>
      </x:c>
      <x:c r="B11" s="29" t="n">
        <x:f>SUMIFS('03_Calculation'!$AB$2:$AB$181,'03_Calculation'!$A$2:$A$181,"Base",'03_Calculation'!$B$2:$B$181,$A11,'03_Calculation'!$C$2:$C$181,B$5)/1000000000000000</x:f>
        <x:v>0.003691965627573896</x:v>
      </x:c>
      <x:c r="C11" s="29" t="n">
        <x:f>SUMIFS('03_Calculation'!$AB$2:$AB$181,'03_Calculation'!$A$2:$A$181,"Base",'03_Calculation'!$B$2:$B$181,$A11,'03_Calculation'!$C$2:$C$181,C$5)/1000000000000000</x:f>
        <x:v>0.00884573352344673</x:v>
      </x:c>
      <x:c r="D11" s="29" t="n">
        <x:f>SUMIFS('03_Calculation'!$AB$2:$AB$181,'03_Calculation'!$A$2:$A$181,"Base",'03_Calculation'!$B$2:$B$181,$A11,'03_Calculation'!$C$2:$C$181,D$5)/1000000000000000</x:f>
        <x:v>0.012665600689119894</x:v>
      </x:c>
      <x:c r="E11" s="29" t="n">
        <x:f>SUMIFS('03_Calculation'!$AB$2:$AB$181,'03_Calculation'!$A$2:$A$181,"Base",'03_Calculation'!$B$2:$B$181,$A11,'03_Calculation'!$C$2:$C$181,E$5)/1000000000000000</x:f>
        <x:v>0.018538325655222048</x:v>
      </x:c>
      <x:c r="F11" s="29" t="n">
        <x:f>SUMIFS('03_Calculation'!$AB$2:$AB$181,'03_Calculation'!$A$2:$A$181,"Base",'03_Calculation'!$B$2:$B$181,$A11,'03_Calculation'!$C$2:$C$181,F$5)/1000000000000000</x:f>
        <x:v>0.025176554337771995</x:v>
      </x:c>
    </x:row>
    <x:row r="12">
      <x:c r="A12" s="3" t="inlineStr">
        <x:is>
          <x:t xml:space="preserve">DeepSeek</x:t>
        </x:is>
      </x:c>
      <x:c r="B12" s="29" t="n">
        <x:f>SUMIFS('03_Calculation'!$AB$2:$AB$181,'03_Calculation'!$A$2:$A$181,"Base",'03_Calculation'!$B$2:$B$181,$A12,'03_Calculation'!$C$2:$C$181,B$5)/1000000000000000</x:f>
        <x:v>0.0006349255616771999</x:v>
      </x:c>
      <x:c r="C12" s="29" t="n">
        <x:f>SUMIFS('03_Calculation'!$AB$2:$AB$181,'03_Calculation'!$A$2:$A$181,"Base",'03_Calculation'!$B$2:$B$181,$A12,'03_Calculation'!$C$2:$C$181,C$5)/1000000000000000</x:f>
        <x:v>0.002029977719537982</x:v>
      </x:c>
      <x:c r="D12" s="29" t="n">
        <x:f>SUMIFS('03_Calculation'!$AB$2:$AB$181,'03_Calculation'!$A$2:$A$181,"Base",'03_Calculation'!$B$2:$B$181,$A12,'03_Calculation'!$C$2:$C$181,D$5)/1000000000000000</x:f>
        <x:v>0.0038323037107001086</x:v>
      </x:c>
      <x:c r="E12" s="29" t="n">
        <x:f>SUMIFS('03_Calculation'!$AB$2:$AB$181,'03_Calculation'!$A$2:$A$181,"Base",'03_Calculation'!$B$2:$B$181,$A12,'03_Calculation'!$C$2:$C$181,E$5)/1000000000000000</x:f>
        <x:v>0.00607577240565387</x:v>
      </x:c>
      <x:c r="F12" s="29" t="n">
        <x:f>SUMIFS('03_Calculation'!$AB$2:$AB$181,'03_Calculation'!$A$2:$A$181,"Base",'03_Calculation'!$B$2:$B$181,$A12,'03_Calculation'!$C$2:$C$181,F$5)/1000000000000000</x:f>
        <x:v>0.008800542426804881</x:v>
      </x:c>
    </x:row>
    <x:row r="13">
      <x:c r="A13" s="3" t="inlineStr">
        <x:is>
          <x:t xml:space="preserve">Alibaba</x:t>
        </x:is>
      </x:c>
      <x:c r="B13" s="29" t="n">
        <x:f>SUMIFS('03_Calculation'!$AB$2:$AB$181,'03_Calculation'!$A$2:$A$181,"Base",'03_Calculation'!$B$2:$B$181,$A13,'03_Calculation'!$C$2:$C$181,B$5)/1000000000000000</x:f>
        <x:v>0.003450220315752718</x:v>
      </x:c>
      <x:c r="C13" s="29" t="n">
        <x:f>SUMIFS('03_Calculation'!$AB$2:$AB$181,'03_Calculation'!$A$2:$A$181,"Base",'03_Calculation'!$B$2:$B$181,$A13,'03_Calculation'!$C$2:$C$181,C$5)/1000000000000000</x:f>
        <x:v>0.007406473016149773</x:v>
      </x:c>
      <x:c r="D13" s="29" t="n">
        <x:f>SUMIFS('03_Calculation'!$AB$2:$AB$181,'03_Calculation'!$A$2:$A$181,"Base",'03_Calculation'!$B$2:$B$181,$A13,'03_Calculation'!$C$2:$C$181,D$5)/1000000000000000</x:f>
        <x:v>0.011920953501616384</x:v>
      </x:c>
      <x:c r="E13" s="29" t="n">
        <x:f>SUMIFS('03_Calculation'!$AB$2:$AB$181,'03_Calculation'!$A$2:$A$181,"Base",'03_Calculation'!$B$2:$B$181,$A13,'03_Calculation'!$C$2:$C$181,E$5)/1000000000000000</x:f>
        <x:v>0.016998970245981005</x:v>
      </x:c>
      <x:c r="F13" s="29" t="n">
        <x:f>SUMIFS('03_Calculation'!$AB$2:$AB$181,'03_Calculation'!$A$2:$A$181,"Base",'03_Calculation'!$B$2:$B$181,$A13,'03_Calculation'!$C$2:$C$181,F$5)/1000000000000000</x:f>
        <x:v>0.022647600091036103</x:v>
      </x:c>
    </x:row>
    <x:row r="14">
      <x:c r="A14" s="3" t="inlineStr">
        <x:is>
          <x:t xml:space="preserve">Tencent</x:t>
        </x:is>
      </x:c>
      <x:c r="B14" s="29" t="n">
        <x:f>SUMIFS('03_Calculation'!$AB$2:$AB$181,'03_Calculation'!$A$2:$A$181,"Base",'03_Calculation'!$B$2:$B$181,$A14,'03_Calculation'!$C$2:$C$181,B$5)/1000000000000000</x:f>
        <x:v>0.02255842671568858</x:v>
      </x:c>
      <x:c r="C14" s="29" t="n">
        <x:f>SUMIFS('03_Calculation'!$AB$2:$AB$181,'03_Calculation'!$A$2:$A$181,"Base",'03_Calculation'!$B$2:$B$181,$A14,'03_Calculation'!$C$2:$C$181,C$5)/1000000000000000</x:f>
        <x:v>0.05648801000130665</x:v>
      </x:c>
      <x:c r="D14" s="29" t="n">
        <x:f>SUMIFS('03_Calculation'!$AB$2:$AB$181,'03_Calculation'!$A$2:$A$181,"Base",'03_Calculation'!$B$2:$B$181,$A14,'03_Calculation'!$C$2:$C$181,D$5)/1000000000000000</x:f>
        <x:v>0.10157466049799319</x:v>
      </x:c>
      <x:c r="E14" s="29" t="n">
        <x:f>SUMIFS('03_Calculation'!$AB$2:$AB$181,'03_Calculation'!$A$2:$A$181,"Base",'03_Calculation'!$B$2:$B$181,$A14,'03_Calculation'!$C$2:$C$181,E$5)/1000000000000000</x:f>
        <x:v>0.15907127456281933</x:v>
      </x:c>
      <x:c r="F14" s="29" t="n">
        <x:f>SUMIFS('03_Calculation'!$AB$2:$AB$181,'03_Calculation'!$A$2:$A$181,"Base",'03_Calculation'!$B$2:$B$181,$A14,'03_Calculation'!$C$2:$C$181,F$5)/1000000000000000</x:f>
        <x:v>0.23060877726435275</x:v>
      </x:c>
    </x:row>
    <x:row r="15">
      <x:c r="A15" s="32" t="inlineStr">
        <x:is>
          <x:t xml:space="preserve">Total</x:t>
        </x:is>
      </x:c>
      <x:c r="B15" s="33" t="n">
        <x:f>SUM(B6:B14)</x:f>
        <x:v>0.20017318461797234</x:v>
      </x:c>
      <x:c r="C15" s="33" t="n">
        <x:f>SUM(C6:C14)</x:f>
        <x:v>0.3972098682521528</x:v>
      </x:c>
      <x:c r="D15" s="33" t="n">
        <x:f>SUM(D6:D14)</x:f>
        <x:v>0.6377161575218164</x:v>
      </x:c>
      <x:c r="E15" s="33" t="n">
        <x:f>SUM(E6:E14)</x:f>
        <x:v>0.908396537378133</x:v>
      </x:c>
      <x:c r="F15" s="33" t="n">
        <x:f>SUM(F6:F14)</x:f>
        <x:v>1.2185560845465222</x:v>
      </x:c>
    </x:row>
    <x:row r="16">
      <x:c r="A16" s="30" t="n"/>
      <x:c r="B16" s="3" t="n"/>
      <x:c r="C16" s="3" t="n"/>
      <x:c r="D16" s="3" t="n"/>
      <x:c r="E16" s="3" t="n"/>
      <x:c r="F16" s="3" t="n"/>
    </x:row>
    <x:row r="17">
      <x:c r="A17" s="3" t="inlineStr">
        <x:is>
          <x:t xml:space="preserve">Base Provider Time Series - Generated Output Tokens/Year (Q)</x:t>
        </x:is>
      </x:c>
      <x:c r="B17" s="3" t="n"/>
      <x:c r="C17" s="3" t="n"/>
      <x:c r="D17" s="3" t="n"/>
      <x:c r="E17" s="3" t="n"/>
      <x:c r="F17" s="3" t="n"/>
    </x:row>
    <x:row r="18">
      <x:c r="A18" s="31" t="inlineStr">
        <x:is>
          <x:t xml:space="preserve">Provider</x:t>
        </x:is>
      </x:c>
      <x:c r="B18" s="31" t="n">
        <x:v>2026</x:v>
      </x:c>
      <x:c r="C18" s="31" t="n">
        <x:v>2027</x:v>
      </x:c>
      <x:c r="D18" s="31" t="n">
        <x:v>2028</x:v>
      </x:c>
      <x:c r="E18" s="31" t="n">
        <x:v>2029</x:v>
      </x:c>
      <x:c r="F18" s="31" t="n">
        <x:v>2030</x:v>
      </x:c>
    </x:row>
    <x:row r="19">
      <x:c r="A19" s="3" t="inlineStr">
        <x:is>
          <x:t xml:space="preserve">Microsoft</x:t>
        </x:is>
      </x:c>
      <x:c r="B19" s="29" t="n">
        <x:f>SUMIFS('03_Calculation'!$AC$2:$AC$181,'03_Calculation'!$A$2:$A$181,"Base",'03_Calculation'!$B$2:$B$181,$A19,'03_Calculation'!$C$2:$C$181,B$18)/1000000000000000</x:f>
        <x:v>34.74167300749094</x:v>
      </x:c>
      <x:c r="C19" s="29" t="n">
        <x:f>SUMIFS('03_Calculation'!$AC$2:$AC$181,'03_Calculation'!$A$2:$A$181,"Base",'03_Calculation'!$B$2:$B$181,$A19,'03_Calculation'!$C$2:$C$181,C$18)/1000000000000000</x:f>
        <x:v>63.06858184195474</x:v>
      </x:c>
      <x:c r="D19" s="29" t="n">
        <x:f>SUMIFS('03_Calculation'!$AC$2:$AC$181,'03_Calculation'!$A$2:$A$181,"Base",'03_Calculation'!$B$2:$B$181,$A19,'03_Calculation'!$C$2:$C$181,D$18)/1000000000000000</x:f>
        <x:v>98.7566770170206</x:v>
      </x:c>
      <x:c r="E19" s="29" t="n">
        <x:f>SUMIFS('03_Calculation'!$AC$2:$AC$181,'03_Calculation'!$A$2:$A$181,"Base",'03_Calculation'!$B$2:$B$181,$A19,'03_Calculation'!$C$2:$C$181,E$18)/1000000000000000</x:f>
        <x:v>135.6005139924783</x:v>
      </x:c>
      <x:c r="F19" s="29" t="n">
        <x:f>SUMIFS('03_Calculation'!$AC$2:$AC$181,'03_Calculation'!$A$2:$A$181,"Base",'03_Calculation'!$B$2:$B$181,$A19,'03_Calculation'!$C$2:$C$181,F$18)/1000000000000000</x:f>
        <x:v>176.62251747141596</x:v>
      </x:c>
    </x:row>
    <x:row r="20">
      <x:c r="A20" s="3" t="inlineStr">
        <x:is>
          <x:t xml:space="preserve">Google</x:t>
        </x:is>
      </x:c>
      <x:c r="B20" s="29" t="n">
        <x:f>SUMIFS('03_Calculation'!$AC$2:$AC$181,'03_Calculation'!$A$2:$A$181,"Base",'03_Calculation'!$B$2:$B$181,$A20,'03_Calculation'!$C$2:$C$181,B$18)/1000000000000000</x:f>
        <x:v>2.8645344932578585</x:v>
      </x:c>
      <x:c r="C20" s="29" t="n">
        <x:f>SUMIFS('03_Calculation'!$AC$2:$AC$181,'03_Calculation'!$A$2:$A$181,"Base",'03_Calculation'!$B$2:$B$181,$A20,'03_Calculation'!$C$2:$C$181,C$18)/1000000000000000</x:f>
        <x:v>4.702926403761682</x:v>
      </x:c>
      <x:c r="D20" s="29" t="n">
        <x:f>SUMIFS('03_Calculation'!$AC$2:$AC$181,'03_Calculation'!$A$2:$A$181,"Base",'03_Calculation'!$B$2:$B$181,$A20,'03_Calculation'!$C$2:$C$181,D$18)/1000000000000000</x:f>
        <x:v>6.76479941808358</x:v>
      </x:c>
      <x:c r="E20" s="29" t="n">
        <x:f>SUMIFS('03_Calculation'!$AC$2:$AC$181,'03_Calculation'!$A$2:$A$181,"Base",'03_Calculation'!$B$2:$B$181,$A20,'03_Calculation'!$C$2:$C$181,E$18)/1000000000000000</x:f>
        <x:v>9.055361728813386</x:v>
      </x:c>
      <x:c r="F20" s="29" t="n">
        <x:f>SUMIFS('03_Calculation'!$AC$2:$AC$181,'03_Calculation'!$A$2:$A$181,"Base",'03_Calculation'!$B$2:$B$181,$A20,'03_Calculation'!$C$2:$C$181,F$18)/1000000000000000</x:f>
        <x:v>11.590711443897536</x:v>
      </x:c>
    </x:row>
    <x:row r="21">
      <x:c r="A21" s="3" t="inlineStr">
        <x:is>
          <x:t xml:space="preserve">Meta</x:t>
        </x:is>
      </x:c>
      <x:c r="B21" s="29" t="n">
        <x:f>SUMIFS('03_Calculation'!$AC$2:$AC$181,'03_Calculation'!$A$2:$A$181,"Base",'03_Calculation'!$B$2:$B$181,$A21,'03_Calculation'!$C$2:$C$181,B$18)/1000000000000000</x:f>
        <x:v>17.579119182673946</x:v>
      </x:c>
      <x:c r="C21" s="29" t="n">
        <x:f>SUMIFS('03_Calculation'!$AC$2:$AC$181,'03_Calculation'!$A$2:$A$181,"Base",'03_Calculation'!$B$2:$B$181,$A21,'03_Calculation'!$C$2:$C$181,C$18)/1000000000000000</x:f>
        <x:v>31.653715845318544</x:v>
      </x:c>
      <x:c r="D21" s="29" t="n">
        <x:f>SUMIFS('03_Calculation'!$AC$2:$AC$181,'03_Calculation'!$A$2:$A$181,"Base",'03_Calculation'!$B$2:$B$181,$A21,'03_Calculation'!$C$2:$C$181,D$18)/1000000000000000</x:f>
        <x:v>47.893700049016665</x:v>
      </x:c>
      <x:c r="E21" s="29" t="n">
        <x:f>SUMIFS('03_Calculation'!$AC$2:$AC$181,'03_Calculation'!$A$2:$A$181,"Base",'03_Calculation'!$B$2:$B$181,$A21,'03_Calculation'!$C$2:$C$181,E$18)/1000000000000000</x:f>
        <x:v>66.00612288076682</x:v>
      </x:c>
      <x:c r="F21" s="29" t="n">
        <x:f>SUMIFS('03_Calculation'!$AC$2:$AC$181,'03_Calculation'!$A$2:$A$181,"Base",'03_Calculation'!$B$2:$B$181,$A21,'03_Calculation'!$C$2:$C$181,F$18)/1000000000000000</x:f>
        <x:v>86.11728968971231</x:v>
      </x:c>
    </x:row>
    <x:row r="22">
      <x:c r="A22" s="3" t="inlineStr">
        <x:is>
          <x:t xml:space="preserve">xAI</x:t>
        </x:is>
      </x:c>
      <x:c r="B22" s="29" t="n">
        <x:f>SUMIFS('03_Calculation'!$AC$2:$AC$181,'03_Calculation'!$A$2:$A$181,"Base",'03_Calculation'!$B$2:$B$181,$A22,'03_Calculation'!$C$2:$C$181,B$18)/1000000000000000</x:f>
        <x:v>4.714028561862205</x:v>
      </x:c>
      <x:c r="C22" s="29" t="n">
        <x:f>SUMIFS('03_Calculation'!$AC$2:$AC$181,'03_Calculation'!$A$2:$A$181,"Base",'03_Calculation'!$B$2:$B$181,$A22,'03_Calculation'!$C$2:$C$181,C$18)/1000000000000000</x:f>
        <x:v>13.592684286542452</x:v>
      </x:c>
      <x:c r="D22" s="29" t="n">
        <x:f>SUMIFS('03_Calculation'!$AC$2:$AC$181,'03_Calculation'!$A$2:$A$181,"Base",'03_Calculation'!$B$2:$B$181,$A22,'03_Calculation'!$C$2:$C$181,D$18)/1000000000000000</x:f>
        <x:v>24.52417239921171</x:v>
      </x:c>
      <x:c r="E22" s="29" t="n">
        <x:f>SUMIFS('03_Calculation'!$AC$2:$AC$181,'03_Calculation'!$A$2:$A$181,"Base",'03_Calculation'!$B$2:$B$181,$A22,'03_Calculation'!$C$2:$C$181,E$18)/1000000000000000</x:f>
        <x:v>37.406759444088976</x:v>
      </x:c>
      <x:c r="F22" s="29" t="n">
        <x:f>SUMIFS('03_Calculation'!$AC$2:$AC$181,'03_Calculation'!$A$2:$A$181,"Base",'03_Calculation'!$B$2:$B$181,$A22,'03_Calculation'!$C$2:$C$181,F$18)/1000000000000000</x:f>
        <x:v>52.37809492228989</x:v>
      </x:c>
    </x:row>
    <x:row r="23">
      <x:c r="A23" s="3" t="inlineStr">
        <x:is>
          <x:t xml:space="preserve">OpenAI</x:t>
        </x:is>
      </x:c>
      <x:c r="B23" s="29" t="n">
        <x:f>SUMIFS('03_Calculation'!$AC$2:$AC$181,'03_Calculation'!$A$2:$A$181,"Base",'03_Calculation'!$B$2:$B$181,$A23,'03_Calculation'!$C$2:$C$181,B$18)/1000000000000000</x:f>
        <x:v>2.091385689722237</x:v>
      </x:c>
      <x:c r="C23" s="29" t="n">
        <x:f>SUMIFS('03_Calculation'!$AC$2:$AC$181,'03_Calculation'!$A$2:$A$181,"Base",'03_Calculation'!$B$2:$B$181,$A23,'03_Calculation'!$C$2:$C$181,C$18)/1000000000000000</x:f>
        <x:v>4.672572629397359</x:v>
      </x:c>
      <x:c r="D23" s="29" t="n">
        <x:f>SUMIFS('03_Calculation'!$AC$2:$AC$181,'03_Calculation'!$A$2:$A$181,"Base",'03_Calculation'!$B$2:$B$181,$A23,'03_Calculation'!$C$2:$C$181,D$18)/1000000000000000</x:f>
        <x:v>7.379414396338615</x:v>
      </x:c>
      <x:c r="E23" s="29" t="n">
        <x:f>SUMIFS('03_Calculation'!$AC$2:$AC$181,'03_Calculation'!$A$2:$A$181,"Base",'03_Calculation'!$B$2:$B$181,$A23,'03_Calculation'!$C$2:$C$181,E$18)/1000000000000000</x:f>
        <x:v>10.246192949439248</x:v>
      </x:c>
      <x:c r="F23" s="29" t="n">
        <x:f>SUMIFS('03_Calculation'!$AC$2:$AC$181,'03_Calculation'!$A$2:$A$181,"Base",'03_Calculation'!$B$2:$B$181,$A23,'03_Calculation'!$C$2:$C$181,F$18)/1000000000000000</x:f>
        <x:v>13.224139278377502</x:v>
      </x:c>
    </x:row>
    <x:row r="24">
      <x:c r="A24" s="3" t="inlineStr">
        <x:is>
          <x:t xml:space="preserve">Anthropic</x:t>
        </x:is>
      </x:c>
      <x:c r="B24" s="29" t="n">
        <x:f>SUMIFS('03_Calculation'!$AC$2:$AC$181,'03_Calculation'!$A$2:$A$181,"Base",'03_Calculation'!$B$2:$B$181,$A24,'03_Calculation'!$C$2:$C$181,B$18)/1000000000000000</x:f>
        <x:v>1.347567454064472</x:v>
      </x:c>
      <x:c r="C24" s="29" t="n">
        <x:f>SUMIFS('03_Calculation'!$AC$2:$AC$181,'03_Calculation'!$A$2:$A$181,"Base",'03_Calculation'!$B$2:$B$181,$A24,'03_Calculation'!$C$2:$C$181,C$18)/1000000000000000</x:f>
        <x:v>3.2286927360580564</x:v>
      </x:c>
      <x:c r="D24" s="29" t="n">
        <x:f>SUMIFS('03_Calculation'!$AC$2:$AC$181,'03_Calculation'!$A$2:$A$181,"Base",'03_Calculation'!$B$2:$B$181,$A24,'03_Calculation'!$C$2:$C$181,D$18)/1000000000000000</x:f>
        <x:v>4.622944251528762</x:v>
      </x:c>
      <x:c r="E24" s="29" t="n">
        <x:f>SUMIFS('03_Calculation'!$AC$2:$AC$181,'03_Calculation'!$A$2:$A$181,"Base",'03_Calculation'!$B$2:$B$181,$A24,'03_Calculation'!$C$2:$C$181,E$18)/1000000000000000</x:f>
        <x:v>6.766488864156047</x:v>
      </x:c>
      <x:c r="F24" s="29" t="n">
        <x:f>SUMIFS('03_Calculation'!$AC$2:$AC$181,'03_Calculation'!$A$2:$A$181,"Base",'03_Calculation'!$B$2:$B$181,$A24,'03_Calculation'!$C$2:$C$181,F$18)/1000000000000000</x:f>
        <x:v>9.189442333286777</x:v>
      </x:c>
    </x:row>
    <x:row r="25">
      <x:c r="A25" s="3" t="inlineStr">
        <x:is>
          <x:t xml:space="preserve">DeepSeek</x:t>
        </x:is>
      </x:c>
      <x:c r="B25" s="29" t="n">
        <x:f>SUMIFS('03_Calculation'!$AC$2:$AC$181,'03_Calculation'!$A$2:$A$181,"Base",'03_Calculation'!$B$2:$B$181,$A25,'03_Calculation'!$C$2:$C$181,B$18)/1000000000000000</x:f>
        <x:v>0.23174783001217797</x:v>
      </x:c>
      <x:c r="C25" s="29" t="n">
        <x:f>SUMIFS('03_Calculation'!$AC$2:$AC$181,'03_Calculation'!$A$2:$A$181,"Base",'03_Calculation'!$B$2:$B$181,$A25,'03_Calculation'!$C$2:$C$181,C$18)/1000000000000000</x:f>
        <x:v>0.7409418676313634</x:v>
      </x:c>
      <x:c r="D25" s="29" t="n">
        <x:f>SUMIFS('03_Calculation'!$AC$2:$AC$181,'03_Calculation'!$A$2:$A$181,"Base",'03_Calculation'!$B$2:$B$181,$A25,'03_Calculation'!$C$2:$C$181,D$18)/1000000000000000</x:f>
        <x:v>1.3987908544055394</x:v>
      </x:c>
      <x:c r="E25" s="29" t="n">
        <x:f>SUMIFS('03_Calculation'!$AC$2:$AC$181,'03_Calculation'!$A$2:$A$181,"Base",'03_Calculation'!$B$2:$B$181,$A25,'03_Calculation'!$C$2:$C$181,E$18)/1000000000000000</x:f>
        <x:v>2.2176569280636627</x:v>
      </x:c>
      <x:c r="F25" s="29" t="n">
        <x:f>SUMIFS('03_Calculation'!$AC$2:$AC$181,'03_Calculation'!$A$2:$A$181,"Base",'03_Calculation'!$B$2:$B$181,$A25,'03_Calculation'!$C$2:$C$181,F$18)/1000000000000000</x:f>
        <x:v>3.2121979857837815</x:v>
      </x:c>
    </x:row>
    <x:row r="26">
      <x:c r="A26" s="3" t="inlineStr">
        <x:is>
          <x:t xml:space="preserve">Alibaba</x:t>
        </x:is>
      </x:c>
      <x:c r="B26" s="29" t="n">
        <x:f>SUMIFS('03_Calculation'!$AC$2:$AC$181,'03_Calculation'!$A$2:$A$181,"Base",'03_Calculation'!$B$2:$B$181,$A26,'03_Calculation'!$C$2:$C$181,B$18)/1000000000000000</x:f>
        <x:v>1.2593304152497422</x:v>
      </x:c>
      <x:c r="C26" s="29" t="n">
        <x:f>SUMIFS('03_Calculation'!$AC$2:$AC$181,'03_Calculation'!$A$2:$A$181,"Base",'03_Calculation'!$B$2:$B$181,$A26,'03_Calculation'!$C$2:$C$181,C$18)/1000000000000000</x:f>
        <x:v>2.703362650894667</x:v>
      </x:c>
      <x:c r="D26" s="29" t="n">
        <x:f>SUMIFS('03_Calculation'!$AC$2:$AC$181,'03_Calculation'!$A$2:$A$181,"Base",'03_Calculation'!$B$2:$B$181,$A26,'03_Calculation'!$C$2:$C$181,D$18)/1000000000000000</x:f>
        <x:v>4.3511480280899795</x:v>
      </x:c>
      <x:c r="E26" s="29" t="n">
        <x:f>SUMIFS('03_Calculation'!$AC$2:$AC$181,'03_Calculation'!$A$2:$A$181,"Base",'03_Calculation'!$B$2:$B$181,$A26,'03_Calculation'!$C$2:$C$181,E$18)/1000000000000000</x:f>
        <x:v>6.204624139783067</x:v>
      </x:c>
      <x:c r="F26" s="29" t="n">
        <x:f>SUMIFS('03_Calculation'!$AC$2:$AC$181,'03_Calculation'!$A$2:$A$181,"Base",'03_Calculation'!$B$2:$B$181,$A26,'03_Calculation'!$C$2:$C$181,F$18)/1000000000000000</x:f>
        <x:v>8.266374033228177</x:v>
      </x:c>
    </x:row>
    <x:row r="27">
      <x:c r="A27" s="3" t="inlineStr">
        <x:is>
          <x:t xml:space="preserve">Tencent</x:t>
        </x:is>
      </x:c>
      <x:c r="B27" s="29" t="n">
        <x:f>SUMIFS('03_Calculation'!$AC$2:$AC$181,'03_Calculation'!$A$2:$A$181,"Base",'03_Calculation'!$B$2:$B$181,$A27,'03_Calculation'!$C$2:$C$181,B$18)/1000000000000000</x:f>
        <x:v>8.233825751226332</x:v>
      </x:c>
      <x:c r="C27" s="29" t="n">
        <x:f>SUMIFS('03_Calculation'!$AC$2:$AC$181,'03_Calculation'!$A$2:$A$181,"Base",'03_Calculation'!$B$2:$B$181,$A27,'03_Calculation'!$C$2:$C$181,C$18)/1000000000000000</x:f>
        <x:v>20.618123650476928</x:v>
      </x:c>
      <x:c r="D27" s="29" t="n">
        <x:f>SUMIFS('03_Calculation'!$AC$2:$AC$181,'03_Calculation'!$A$2:$A$181,"Base",'03_Calculation'!$B$2:$B$181,$A27,'03_Calculation'!$C$2:$C$181,D$18)/1000000000000000</x:f>
        <x:v>37.07475108176751</x:v>
      </x:c>
      <x:c r="E27" s="29" t="n">
        <x:f>SUMIFS('03_Calculation'!$AC$2:$AC$181,'03_Calculation'!$A$2:$A$181,"Base",'03_Calculation'!$B$2:$B$181,$A27,'03_Calculation'!$C$2:$C$181,E$18)/1000000000000000</x:f>
        <x:v>58.061015215429066</x:v>
      </x:c>
      <x:c r="F27" s="29" t="n">
        <x:f>SUMIFS('03_Calculation'!$AC$2:$AC$181,'03_Calculation'!$A$2:$A$181,"Base",'03_Calculation'!$B$2:$B$181,$A27,'03_Calculation'!$C$2:$C$181,F$18)/1000000000000000</x:f>
        <x:v>84.17220370148875</x:v>
      </x:c>
    </x:row>
    <x:row r="28">
      <x:c r="A28" s="32" t="inlineStr">
        <x:is>
          <x:t xml:space="preserve">Total</x:t>
        </x:is>
      </x:c>
      <x:c r="B28" s="33" t="n">
        <x:f>SUM(B19:B27)</x:f>
        <x:v>73.06321238555991</x:v>
      </x:c>
      <x:c r="C28" s="33" t="n">
        <x:f>SUM(C19:C27)</x:f>
        <x:v>144.98160191203579</x:v>
      </x:c>
      <x:c r="D28" s="33" t="n">
        <x:f>SUM(D19:D27)</x:f>
        <x:v>232.76639749546297</x:v>
      </x:c>
      <x:c r="E28" s="33" t="n">
        <x:f>SUM(E19:E27)</x:f>
        <x:v>331.56473614301854</x:v>
      </x:c>
      <x:c r="F28" s="33" t="n">
        <x:f>SUM(F19:F27)</x:f>
        <x:v>444.7729708594807</x:v>
      </x:c>
    </x:row>
    <x:row r="29">
      <x:c r="A29" s="30" t="n"/>
      <x:c r="B29" s="3" t="n"/>
      <x:c r="C29" s="3" t="n"/>
      <x:c r="D29" s="3" t="n"/>
      <x:c r="E29" s="3" t="n"/>
      <x:c r="F29" s="3" t="n"/>
    </x:row>
    <x:row r="30">
      <x:c r="A30" s="3" t="inlineStr">
        <x:is>
          <x:t xml:space="preserve">Scenario Total Time Series - Generated Output Tokens/Day (Q)</x:t>
        </x:is>
      </x:c>
      <x:c r="B30" s="3" t="n"/>
      <x:c r="C30" s="3" t="n"/>
      <x:c r="D30" s="3" t="n"/>
      <x:c r="E30" s="3" t="n"/>
      <x:c r="F30" s="3" t="n"/>
    </x:row>
    <x:row r="31">
      <x:c r="A31" s="31" t="inlineStr">
        <x:is>
          <x:t xml:space="preserve">Scenario</x:t>
        </x:is>
      </x:c>
      <x:c r="B31" s="31" t="n">
        <x:v>2026</x:v>
      </x:c>
      <x:c r="C31" s="31" t="n">
        <x:v>2027</x:v>
      </x:c>
      <x:c r="D31" s="31" t="n">
        <x:v>2028</x:v>
      </x:c>
      <x:c r="E31" s="31" t="n">
        <x:v>2029</x:v>
      </x:c>
      <x:c r="F31" s="31" t="n">
        <x:v>2030</x:v>
      </x:c>
    </x:row>
    <x:row r="32">
      <x:c r="A32" s="3" t="inlineStr">
        <x:is>
          <x:t xml:space="preserve">Bear</x:t>
        </x:is>
      </x:c>
      <x:c r="B32" s="29" t="n">
        <x:f>SUMIFS('03_Calculation'!$AB$2:$AB$181,'03_Calculation'!$A$2:$A$181,$A32,'03_Calculation'!$C$2:$C$181,B$31)/1000000000000000</x:f>
        <x:v>0.10860610282221903</x:v>
      </x:c>
      <x:c r="C32" s="29" t="n">
        <x:f>SUMIFS('03_Calculation'!$AB$2:$AB$181,'03_Calculation'!$A$2:$A$181,$A32,'03_Calculation'!$C$2:$C$181,C$31)/1000000000000000</x:f>
        <x:v>0.21012031850167381</x:v>
      </x:c>
      <x:c r="D32" s="29" t="n">
        <x:f>SUMIFS('03_Calculation'!$AB$2:$AB$181,'03_Calculation'!$A$2:$A$181,$A32,'03_Calculation'!$C$2:$C$181,D$31)/1000000000000000</x:f>
        <x:v>0.3299408696311936</x:v>
      </x:c>
      <x:c r="E32" s="29" t="n">
        <x:f>SUMIFS('03_Calculation'!$AB$2:$AB$181,'03_Calculation'!$A$2:$A$181,$A32,'03_Calculation'!$C$2:$C$181,E$31)/1000000000000000</x:f>
        <x:v>0.459765282191208</x:v>
      </x:c>
      <x:c r="F32" s="29" t="n">
        <x:f>SUMIFS('03_Calculation'!$AB$2:$AB$181,'03_Calculation'!$A$2:$A$181,$A32,'03_Calculation'!$C$2:$C$181,F$31)/1000000000000000</x:f>
        <x:v>0.6029921200188432</x:v>
      </x:c>
    </x:row>
    <x:row r="33">
      <x:c r="A33" s="3" t="inlineStr">
        <x:is>
          <x:t xml:space="preserve">Base</x:t>
        </x:is>
      </x:c>
      <x:c r="B33" s="29" t="n">
        <x:f>SUMIFS('03_Calculation'!$AB$2:$AB$181,'03_Calculation'!$A$2:$A$181,$A33,'03_Calculation'!$C$2:$C$181,B$31)/1000000000000000</x:f>
        <x:v>0.20017318461797237</x:v>
      </x:c>
      <x:c r="C33" s="29" t="n">
        <x:f>SUMIFS('03_Calculation'!$AB$2:$AB$181,'03_Calculation'!$A$2:$A$181,$A33,'03_Calculation'!$C$2:$C$181,C$31)/1000000000000000</x:f>
        <x:v>0.3972098682521528</x:v>
      </x:c>
      <x:c r="D33" s="29" t="n">
        <x:f>SUMIFS('03_Calculation'!$AB$2:$AB$181,'03_Calculation'!$A$2:$A$181,$A33,'03_Calculation'!$C$2:$C$181,D$31)/1000000000000000</x:f>
        <x:v>0.6377161575218162</x:v>
      </x:c>
      <x:c r="E33" s="29" t="n">
        <x:f>SUMIFS('03_Calculation'!$AB$2:$AB$181,'03_Calculation'!$A$2:$A$181,$A33,'03_Calculation'!$C$2:$C$181,E$31)/1000000000000000</x:f>
        <x:v>0.9083965373781331</x:v>
      </x:c>
      <x:c r="F33" s="29" t="n">
        <x:f>SUMIFS('03_Calculation'!$AB$2:$AB$181,'03_Calculation'!$A$2:$A$181,$A33,'03_Calculation'!$C$2:$C$181,F$31)/1000000000000000</x:f>
        <x:v>1.2185560845465224</x:v>
      </x:c>
    </x:row>
    <x:row r="34">
      <x:c r="A34" s="3" t="inlineStr">
        <x:is>
          <x:t xml:space="preserve">Bull</x:t>
        </x:is>
      </x:c>
      <x:c r="B34" s="29" t="n">
        <x:f>SUMIFS('03_Calculation'!$AB$2:$AB$181,'03_Calculation'!$A$2:$A$181,$A34,'03_Calculation'!$C$2:$C$181,B$31)/1000000000000000</x:f>
        <x:v>0.2934696506970823</x:v>
      </x:c>
      <x:c r="C34" s="29" t="n">
        <x:f>SUMIFS('03_Calculation'!$AB$2:$AB$181,'03_Calculation'!$A$2:$A$181,$A34,'03_Calculation'!$C$2:$C$181,C$31)/1000000000000000</x:f>
        <x:v>0.6062456204875722</x:v>
      </x:c>
      <x:c r="D34" s="29" t="n">
        <x:f>SUMIFS('03_Calculation'!$AB$2:$AB$181,'03_Calculation'!$A$2:$A$181,$A34,'03_Calculation'!$C$2:$C$181,D$31)/1000000000000000</x:f>
        <x:v>1.0076886433318157</x:v>
      </x:c>
      <x:c r="E34" s="29" t="n">
        <x:f>SUMIFS('03_Calculation'!$AB$2:$AB$181,'03_Calculation'!$A$2:$A$181,$A34,'03_Calculation'!$C$2:$C$181,E$31)/1000000000000000</x:f>
        <x:v>1.4834599970810562</x:v>
      </x:c>
      <x:c r="F34" s="29" t="n">
        <x:f>SUMIFS('03_Calculation'!$AB$2:$AB$181,'03_Calculation'!$A$2:$A$181,$A34,'03_Calculation'!$C$2:$C$181,F$31)/1000000000000000</x:f>
        <x:v>2.053510568442208</x:v>
      </x:c>
    </x:row>
    <x:row r="35">
      <x:c r="A35" s="3" t="inlineStr">
        <x:is>
          <x:t xml:space="preserve">Grid-Constrained / Efficiency-Upside</x:t>
        </x:is>
      </x:c>
      <x:c r="B35" s="29" t="n">
        <x:f>SUMIFS('03_Calculation'!$AB$2:$AB$181,'03_Calculation'!$A$2:$A$181,$A35,'03_Calculation'!$C$2:$C$181,B$31)/1000000000000000</x:f>
        <x:v>0.18249574999138266</x:v>
      </x:c>
      <x:c r="C35" s="29" t="n">
        <x:f>SUMIFS('03_Calculation'!$AB$2:$AB$181,'03_Calculation'!$A$2:$A$181,$A35,'03_Calculation'!$C$2:$C$181,C$31)/1000000000000000</x:f>
        <x:v>0.3473951338060278</x:v>
      </x:c>
      <x:c r="D35" s="29" t="n">
        <x:f>SUMIFS('03_Calculation'!$AB$2:$AB$181,'03_Calculation'!$A$2:$A$181,$A35,'03_Calculation'!$C$2:$C$181,D$31)/1000000000000000</x:f>
        <x:v>0.5335142003167278</x:v>
      </x:c>
      <x:c r="E35" s="29" t="n">
        <x:f>SUMIFS('03_Calculation'!$AB$2:$AB$181,'03_Calculation'!$A$2:$A$181,$A35,'03_Calculation'!$C$2:$C$181,E$31)/1000000000000000</x:f>
        <x:v>0.7246996703572983</x:v>
      </x:c>
      <x:c r="F35" s="29" t="n">
        <x:f>SUMIFS('03_Calculation'!$AB$2:$AB$181,'03_Calculation'!$A$2:$A$181,$A35,'03_Calculation'!$C$2:$C$181,F$31)/1000000000000000</x:f>
        <x:v>0.9235717767263363</x:v>
      </x:c>
    </x:row>
    <x:row r="36">
      <x:c r="A36" s="30" t="n"/>
      <x:c r="B36" s="3" t="n"/>
      <x:c r="C36" s="3" t="n"/>
      <x:c r="D36" s="3" t="n"/>
      <x:c r="E36" s="3" t="n"/>
      <x:c r="F36" s="3" t="n"/>
    </x:row>
    <x:row r="37">
      <x:c r="A37" s="3" t="inlineStr">
        <x:is>
          <x:t xml:space="preserve">Scenario Total Time Series - Generated Output Tokens/Year (Q)</x:t>
        </x:is>
      </x:c>
      <x:c r="B37" s="3" t="n"/>
      <x:c r="C37" s="3" t="n"/>
      <x:c r="D37" s="3" t="n"/>
      <x:c r="E37" s="3" t="n"/>
      <x:c r="F37" s="3" t="n"/>
    </x:row>
    <x:row r="38">
      <x:c r="A38" s="31" t="inlineStr">
        <x:is>
          <x:t xml:space="preserve">Scenario</x:t>
        </x:is>
      </x:c>
      <x:c r="B38" s="31" t="n">
        <x:v>2026</x:v>
      </x:c>
      <x:c r="C38" s="31" t="n">
        <x:v>2027</x:v>
      </x:c>
      <x:c r="D38" s="31" t="n">
        <x:v>2028</x:v>
      </x:c>
      <x:c r="E38" s="31" t="n">
        <x:v>2029</x:v>
      </x:c>
      <x:c r="F38" s="31" t="n">
        <x:v>2030</x:v>
      </x:c>
    </x:row>
    <x:row r="39">
      <x:c r="A39" s="3" t="inlineStr">
        <x:is>
          <x:t xml:space="preserve">Bear</x:t>
        </x:is>
      </x:c>
      <x:c r="B39" s="29" t="n">
        <x:f>SUMIFS('03_Calculation'!$AC$2:$AC$181,'03_Calculation'!$A$2:$A$181,$A39,'03_Calculation'!$C$2:$C$181,B$38)/1000000000000000</x:f>
        <x:v>39.641227530109944</x:v>
      </x:c>
      <x:c r="C39" s="29" t="n">
        <x:f>SUMIFS('03_Calculation'!$AC$2:$AC$181,'03_Calculation'!$A$2:$A$181,$A39,'03_Calculation'!$C$2:$C$181,C$38)/1000000000000000</x:f>
        <x:v>76.69391625311096</x:v>
      </x:c>
      <x:c r="D39" s="29" t="n">
        <x:f>SUMIFS('03_Calculation'!$AC$2:$AC$181,'03_Calculation'!$A$2:$A$181,$A39,'03_Calculation'!$C$2:$C$181,D$38)/1000000000000000</x:f>
        <x:v>120.42841741538567</x:v>
      </x:c>
      <x:c r="E39" s="29" t="n">
        <x:f>SUMIFS('03_Calculation'!$AC$2:$AC$181,'03_Calculation'!$A$2:$A$181,$A39,'03_Calculation'!$C$2:$C$181,E$38)/1000000000000000</x:f>
        <x:v>167.81432799979092</x:v>
      </x:c>
      <x:c r="F39" s="29" t="n">
        <x:f>SUMIFS('03_Calculation'!$AC$2:$AC$181,'03_Calculation'!$A$2:$A$181,$A39,'03_Calculation'!$C$2:$C$181,F$38)/1000000000000000</x:f>
        <x:v>220.0921238068778</x:v>
      </x:c>
    </x:row>
    <x:row r="40">
      <x:c r="A40" s="3" t="inlineStr">
        <x:is>
          <x:t xml:space="preserve">Base</x:t>
        </x:is>
      </x:c>
      <x:c r="B40" s="29" t="n">
        <x:f>SUMIFS('03_Calculation'!$AC$2:$AC$181,'03_Calculation'!$A$2:$A$181,$A40,'03_Calculation'!$C$2:$C$181,B$38)/1000000000000000</x:f>
        <x:v>73.06321238555991</x:v>
      </x:c>
      <x:c r="C40" s="29" t="n">
        <x:f>SUMIFS('03_Calculation'!$AC$2:$AC$181,'03_Calculation'!$A$2:$A$181,$A40,'03_Calculation'!$C$2:$C$181,C$38)/1000000000000000</x:f>
        <x:v>144.98160191203579</x:v>
      </x:c>
      <x:c r="D40" s="29" t="n">
        <x:f>SUMIFS('03_Calculation'!$AC$2:$AC$181,'03_Calculation'!$A$2:$A$181,$A40,'03_Calculation'!$C$2:$C$181,D$38)/1000000000000000</x:f>
        <x:v>232.766397495463</x:v>
      </x:c>
      <x:c r="E40" s="29" t="n">
        <x:f>SUMIFS('03_Calculation'!$AC$2:$AC$181,'03_Calculation'!$A$2:$A$181,$A40,'03_Calculation'!$C$2:$C$181,E$38)/1000000000000000</x:f>
        <x:v>331.5647361430185</x:v>
      </x:c>
      <x:c r="F40" s="29" t="n">
        <x:f>SUMIFS('03_Calculation'!$AC$2:$AC$181,'03_Calculation'!$A$2:$A$181,$A40,'03_Calculation'!$C$2:$C$181,F$38)/1000000000000000</x:f>
        <x:v>444.7729708594807</x:v>
      </x:c>
    </x:row>
    <x:row r="41">
      <x:c r="A41" s="3" t="inlineStr">
        <x:is>
          <x:t xml:space="preserve">Bull</x:t>
        </x:is>
      </x:c>
      <x:c r="B41" s="29" t="n">
        <x:f>SUMIFS('03_Calculation'!$AC$2:$AC$181,'03_Calculation'!$A$2:$A$181,$A41,'03_Calculation'!$C$2:$C$181,B$38)/1000000000000000</x:f>
        <x:v>107.11642250443505</x:v>
      </x:c>
      <x:c r="C41" s="29" t="n">
        <x:f>SUMIFS('03_Calculation'!$AC$2:$AC$181,'03_Calculation'!$A$2:$A$181,$A41,'03_Calculation'!$C$2:$C$181,C$38)/1000000000000000</x:f>
        <x:v>221.27965147796388</x:v>
      </x:c>
      <x:c r="D41" s="29" t="n">
        <x:f>SUMIFS('03_Calculation'!$AC$2:$AC$181,'03_Calculation'!$A$2:$A$181,$A41,'03_Calculation'!$C$2:$C$181,D$38)/1000000000000000</x:f>
        <x:v>367.8063548161128</x:v>
      </x:c>
      <x:c r="E41" s="29" t="n">
        <x:f>SUMIFS('03_Calculation'!$AC$2:$AC$181,'03_Calculation'!$A$2:$A$181,$A41,'03_Calculation'!$C$2:$C$181,E$38)/1000000000000000</x:f>
        <x:v>541.4628989345855</x:v>
      </x:c>
      <x:c r="F41" s="29" t="n">
        <x:f>SUMIFS('03_Calculation'!$AC$2:$AC$181,'03_Calculation'!$A$2:$A$181,$A41,'03_Calculation'!$C$2:$C$181,F$38)/1000000000000000</x:f>
        <x:v>749.531357481406</x:v>
      </x:c>
    </x:row>
    <x:row r="42">
      <x:c r="A42" s="3" t="inlineStr">
        <x:is>
          <x:t xml:space="preserve">Grid-Constrained / Efficiency-Upside</x:t>
        </x:is>
      </x:c>
      <x:c r="B42" s="29" t="n">
        <x:f>SUMIFS('03_Calculation'!$AC$2:$AC$181,'03_Calculation'!$A$2:$A$181,$A42,'03_Calculation'!$C$2:$C$181,B$38)/1000000000000000</x:f>
        <x:v>66.61094874685466</x:v>
      </x:c>
      <x:c r="C42" s="29" t="n">
        <x:f>SUMIFS('03_Calculation'!$AC$2:$AC$181,'03_Calculation'!$A$2:$A$181,$A42,'03_Calculation'!$C$2:$C$181,C$38)/1000000000000000</x:f>
        <x:v>126.79922383920014</x:v>
      </x:c>
      <x:c r="D42" s="29" t="n">
        <x:f>SUMIFS('03_Calculation'!$AC$2:$AC$181,'03_Calculation'!$A$2:$A$181,$A42,'03_Calculation'!$C$2:$C$181,D$38)/1000000000000000</x:f>
        <x:v>194.7326831156056</x:v>
      </x:c>
      <x:c r="E42" s="29" t="n">
        <x:f>SUMIFS('03_Calculation'!$AC$2:$AC$181,'03_Calculation'!$A$2:$A$181,$A42,'03_Calculation'!$C$2:$C$181,E$38)/1000000000000000</x:f>
        <x:v>264.51537968041396</x:v>
      </x:c>
      <x:c r="F42" s="29" t="n">
        <x:f>SUMIFS('03_Calculation'!$AC$2:$AC$181,'03_Calculation'!$A$2:$A$181,$A42,'03_Calculation'!$C$2:$C$181,F$38)/1000000000000000</x:f>
        <x:v>337.10369850511273</x:v>
      </x:c>
    </x:row>
  </x:sheetData>
  <x:mergeCells>
    <x:mergeCell ref="A2:F2"/>
    <x:mergeCell ref="A1:F1"/>
  </x:mergeCells>
  <x:pageMargins left="0.7" right="0.7" top="0.75" bottom="0.75" header="0.3" footer="0.3"/>
  <x:drawing xmlns:r="http://schemas.openxmlformats.org/officeDocument/2006/relationships" r:id="R8b663541699e474f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4" customWidth="1"/>
    <x:col min="2" max="2" width="110" customWidth="1"/>
    <x:col min="3" max="3" width="62" customWidth="1"/>
  </x:cols>
  <x:sheetData>
    <x:row r="1">
      <x:c r="A1" s="4" t="inlineStr">
        <x:is>
          <x:t xml:space="preserve">Check</x:t>
        </x:is>
      </x:c>
      <x:c r="B1" s="4" t="inlineStr">
        <x:is>
          <x:t xml:space="preserve">Formula</x:t>
        </x:is>
      </x:c>
      <x:c r="C1" s="4" t="inlineStr">
        <x:is>
          <x:t xml:space="preserve">Result</x:t>
        </x:is>
      </x:c>
    </x:row>
    <x:row r="2">
      <x:c r="A2" s="3" t="inlineStr">
        <x:is>
          <x:t xml:space="preserve">Operational power never exceeds contracted</x:t>
        </x:is>
      </x:c>
      <x:c r="B2" s="3" t="str">
        <x:f>IF(SUMPRODUCT(--('03_Calculation'!$F$2:$F$181&gt;'03_Calculation'!$D$2:$D$181))=0,"PASS","FAIL")</x:f>
        <x:v>PASS</x:v>
      </x:c>
      <x:c r="C2" s="34" t="str">
        <x:f>B2</x:f>
        <x:v>PASS</x:v>
      </x:c>
    </x:row>
    <x:row r="3">
      <x:c r="A3" s="3" t="inlineStr">
        <x:is>
          <x:t xml:space="preserve">Inference and training GW reconstruct AI IT load</x:t>
        </x:is>
      </x:c>
      <x:c r="B3" s="3" t="e">
        <x:f>IF(SUMPRODUCT(--(ABS('03_Calculation'!$J$2:$J$181-('03_Calculation'!$L$2:$L$181+'03_Calculation'!$M$2:$M$181))&gt;0.001))=0,"PASS","FAIL")</x:f>
        <x:v>#VALUE!</x:v>
      </x:c>
      <x:c r="C3" s="34" t="e">
        <x:f>B3</x:f>
        <x:v>#VALUE!</x:v>
      </x:c>
    </x:row>
    <x:row r="4">
      <x:c r="A4" s="3" t="inlineStr">
        <x:is>
          <x:t xml:space="preserve">Accelerator shares sum to 100%</x:t>
        </x:is>
      </x:c>
      <x:c r="B4" s="3" t="e">
        <x:f>IF(SUMPRODUCT(--(ABS(1-('03_Calculation'!$N$2:$N$181+'03_Calculation'!$O$2:$O$181+'03_Calculation'!$P$2:$P$181+'03_Calculation'!$Q$2:$Q$181))&gt;0.002))=0,"PASS","FAIL")</x:f>
        <x:v>#VALUE!</x:v>
      </x:c>
      <x:c r="C4" s="34" t="e">
        <x:f>B4</x:f>
        <x:v>#VALUE!</x:v>
      </x:c>
    </x:row>
    <x:row r="5">
      <x:c r="A5" s="3" t="inlineStr">
        <x:is>
          <x:t xml:space="preserve">Commercial workload fit factors stay within 0%-100%</x:t>
        </x:is>
      </x:c>
      <x:c r="B5" s="3" t="str">
        <x:f>IF(AND(MIN('02_Inputs'!$K$2:$K$181)&gt;0,MAX('02_Inputs'!$K$2:$K$181)&lt;=1),"PASS","FAIL")</x:f>
        <x:v>PASS</x:v>
      </x:c>
      <x:c r="C5" s="34" t="str">
        <x:f>B5</x:f>
        <x:v>PASS</x:v>
      </x:c>
    </x:row>
    <x:row r="6">
      <x:c r="A6" s="3" t="inlineStr">
        <x:is>
          <x:t xml:space="preserve">Chat workload shares sum to 100%</x:t>
        </x:is>
      </x:c>
      <x:c r="B6" s="3" t="e">
        <x:f>IF(SUMPRODUCT(--(ABS(1-('03_Calculation'!$V$2:$V$181+'03_Calculation'!$W$2:$W$181+'03_Calculation'!$X$2:$X$181))&gt;0.002))=0,"PASS","FAIL")</x:f>
        <x:v>#VALUE!</x:v>
      </x:c>
      <x:c r="C6" s="34" t="e">
        <x:f>B6</x:f>
        <x:v>#VALUE!</x:v>
      </x:c>
    </x:row>
    <x:row r="7">
      <x:c r="A7" s="3" t="inlineStr">
        <x:is>
          <x:t xml:space="preserve">Serving reference equals fleet reference x workload fit</x:t>
        </x:is>
      </x:c>
      <x:c r="B7" s="3" t="e">
        <x:f>IF(SUMPRODUCT(--(ABS('03_Calculation'!$AA$2:$AA$181-('03_Calculation'!$Y$2:$Y$181*'03_Calculation'!$Z$2:$Z$181))&gt;0.01))=0,"PASS","FAIL")</x:f>
        <x:v>#VALUE!</x:v>
      </x:c>
      <x:c r="C7" s="34" t="e">
        <x:f>B7</x:f>
        <x:v>#VALUE!</x:v>
      </x:c>
    </x:row>
    <x:row r="8">
      <x:c r="A8" s="3" t="inlineStr">
        <x:is>
          <x:t xml:space="preserve">Purpose-built reference defaults to B200 without unsupported uplift</x:t>
        </x:is>
      </x:c>
      <x:c r="B8" s="3" t="str">
        <x:f>IF(SUMPRODUCT(--('01_Benchmark_Input'!$W$2:$Y$10&lt;&gt;'01_Benchmark_Input'!$M$2:$O$10))=0,"PASS","FAIL")</x:f>
        <x:v>PASS</x:v>
      </x:c>
      <x:c r="C8" s="34" t="str">
        <x:f>B8</x:f>
        <x:v>PASS</x:v>
      </x:c>
    </x:row>
    <x:row r="9">
      <x:c r="A9" s="3" t="inlineStr">
        <x:is>
          <x:t xml:space="preserve">Headline excludes utilization/MoE/software multipliers</x:t>
        </x:is>
      </x:c>
      <x:c r="B9" s="3" t="str">
        <x:f>"PASS - formula uses inference GW x fleet-weighted serving TPS/MW x seconds/day only"</x:f>
        <x:v>PASS - formula uses inference GW x fleet-weighted serving TPS/MW x seconds/day only</x:v>
      </x:c>
      <x:c r="C9" s="34" t="str">
        <x:f>B9</x:f>
        <x:v>PASS - formula uses inference GW x fleet-weighted serving TPS/MW x seconds/day only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8" customWidth="1"/>
    <x:col min="3" max="3" width="18" customWidth="1"/>
    <x:col min="4" max="4" width="16" customWidth="1"/>
    <x:col min="5" max="5" width="17" customWidth="1"/>
    <x:col min="6" max="6" width="22" customWidth="1"/>
    <x:col min="7" max="7" width="28" customWidth="1"/>
    <x:col min="8" max="8" width="55" customWidth="1"/>
  </x:cols>
  <x:sheetData>
    <x:row r="1">
      <x:c r="A1" s="1" t="inlineStr">
        <x:is>
          <x:t xml:space="preserve">Aggressive Commercial Supply View - Bull Case And Public Benchmark Ceiling</x:t>
        </x:is>
      </x:c>
    </x:row>
    <x:row r="2" ht="42" customHeight="1">
      <x:c r="A2" s="3" t="inlineStr">
        <x:is>
          <x:t xml:space="preserve">Bull은 빠른 operational deployment, 높은 inference allocation, 유리한 commercial workload fit을 적용합니다. Ceiling은 같은 Bull 전력에서 fit factor=100%로 두는 전략적 상한이며 Base forecast가 아닙니다.</x:t>
        </x:is>
      </x:c>
    </x:row>
    <x:row r="3">
      <x:c r="A3" s="35" t="inlineStr">
        <x:is>
          <x:t xml:space="preserve">Provider</x:t>
        </x:is>
      </x:c>
      <x:c r="B3" s="35" t="inlineStr">
        <x:is>
          <x:t xml:space="preserve">Base 2030 Q/day</x:t>
        </x:is>
      </x:c>
      <x:c r="C3" s="35" t="inlineStr">
        <x:is>
          <x:t xml:space="preserve">Bull 2030 Q/day</x:t>
        </x:is>
      </x:c>
      <x:c r="D3" s="35" t="inlineStr">
        <x:is>
          <x:t xml:space="preserve">Bull vs Base</x:t>
        </x:is>
      </x:c>
      <x:c r="E3" s="35" t="inlineStr">
        <x:is>
          <x:t xml:space="preserve">Bull Fit Factor</x:t>
        </x:is>
      </x:c>
      <x:c r="F3" s="35" t="inlineStr">
        <x:is>
          <x:t xml:space="preserve">Bull Serving TPS/MW</x:t>
        </x:is>
      </x:c>
      <x:c r="G3" s="35" t="inlineStr">
        <x:is>
          <x:t xml:space="preserve">Public Reference Ceiling Q/day</x:t>
        </x:is>
      </x:c>
      <x:c r="H3" s="35" t="inlineStr">
        <x:is>
          <x:t xml:space="preserve">Required condition</x:t>
        </x:is>
      </x:c>
    </x:row>
    <x:row r="4">
      <x:c r="A4" s="36" t="str">
        <x:f>'03_Calculation'!B96</x:f>
        <x:v>Microsoft</x:v>
      </x:c>
      <x:c r="B4" s="37" t="n">
        <x:f>'03_Calculation'!AB51/1000000000000000</x:f>
        <x:v>0.4838973081408657</x:v>
      </x:c>
      <x:c r="C4" s="37" t="n">
        <x:f>'03_Calculation'!AB96/1000000000000000</x:f>
        <x:v>0.8425404861805516</x:v>
      </x:c>
      <x:c r="D4" s="38" t="n">
        <x:f>C4/B4-1</x:f>
        <x:v>0.7411555551271687</x:v>
      </x:c>
      <x:c r="E4" s="38" t="n">
        <x:f>'03_Calculation'!Z96</x:f>
        <x:v>0.8</x:v>
      </x:c>
      <x:c r="F4" s="36" t="n">
        <x:f>'03_Calculation'!AA96</x:f>
        <x:v>2240825.518233198</x:v>
      </x:c>
      <x:c r="G4" s="37" t="n">
        <x:f>C4/E4</x:f>
        <x:v>1.0531756077256893</x:v>
      </x:c>
      <x:c r="H4" t="inlineStr">
        <x:is>
          <x:t xml:space="preserve">Public-reference conditions become commercially repeatable</x:t>
        </x:is>
      </x:c>
    </x:row>
    <x:row r="5">
      <x:c r="A5" s="36" t="str">
        <x:f>'03_Calculation'!B101</x:f>
        <x:v>Google</x:v>
      </x:c>
      <x:c r="B5" s="37" t="n">
        <x:f>'03_Calculation'!AB56/1000000000000000</x:f>
        <x:v>0.031755373818897356</x:v>
      </x:c>
      <x:c r="C5" s="37" t="n">
        <x:f>'03_Calculation'!AB101/1000000000000000</x:f>
        <x:v>0.055347056764962724</x:v>
      </x:c>
      <x:c r="D5" s="38" t="n">
        <x:f>C5/B5-1</x:f>
        <x:v>0.7429193899782138</x:v>
      </x:c>
      <x:c r="E5" s="38" t="n">
        <x:f>'03_Calculation'!Z101</x:f>
        <x:v>0.8</x:v>
      </x:c>
      <x:c r="F5" s="36" t="n">
        <x:f>'03_Calculation'!AA101</x:f>
        <x:v>134214.72</x:v>
      </x:c>
      <x:c r="G5" s="37" t="n">
        <x:f>C5/E5</x:f>
        <x:v>0.0691838209562034</x:v>
      </x:c>
      <x:c r="H5" t="inlineStr">
        <x:is>
          <x:t xml:space="preserve">Public-reference conditions become commercially repeatable</x:t>
        </x:is>
      </x:c>
    </x:row>
    <x:row r="6">
      <x:c r="A6" s="36" t="str">
        <x:f>'03_Calculation'!B106</x:f>
        <x:v>Meta</x:v>
      </x:c>
      <x:c r="B6" s="37" t="n">
        <x:f>'03_Calculation'!AB61/1000000000000000</x:f>
        <x:v>0.23593777997181453</x:v>
      </x:c>
      <x:c r="C6" s="37" t="n">
        <x:f>'03_Calculation'!AB106/1000000000000000</x:f>
        <x:v>0.3410678913847634</x:v>
      </x:c>
      <x:c r="D6" s="38" t="n">
        <x:f>C6/B6-1</x:f>
        <x:v>0.4455840494282344</x:v>
      </x:c>
      <x:c r="E6" s="38" t="n">
        <x:f>'03_Calculation'!Z106</x:f>
        <x:v>1</x:v>
      </x:c>
      <x:c r="F6" s="36" t="n">
        <x:f>'03_Calculation'!AA106</x:f>
        <x:v>925082.8573900161</x:v>
      </x:c>
      <x:c r="G6" s="37" t="n">
        <x:f>C6/E6</x:f>
        <x:v>0.3410678913847634</x:v>
      </x:c>
      <x:c r="H6" t="inlineStr">
        <x:is>
          <x:t xml:space="preserve">Public-reference conditions become commercially repeatable</x:t>
        </x:is>
      </x:c>
    </x:row>
    <x:row r="7">
      <x:c r="A7" s="36" t="str">
        <x:f>'03_Calculation'!B111</x:f>
        <x:v>xAI</x:v>
      </x:c>
      <x:c r="B7" s="37" t="n">
        <x:f>'03_Calculation'!AB66/1000000000000000</x:f>
        <x:v>0.14350162992408189</x:v>
      </x:c>
      <x:c r="C7" s="37" t="n">
        <x:f>'03_Calculation'!AB111/1000000000000000</x:f>
        <x:v>0.2572965589533419</x:v>
      </x:c>
      <x:c r="D7" s="38" t="n">
        <x:f>C7/B7-1</x:f>
        <x:v>0.7929870140810393</x:v>
      </x:c>
      <x:c r="E7" s="38" t="n">
        <x:f>'03_Calculation'!Z111</x:f>
        <x:v>0.75</x:v>
      </x:c>
      <x:c r="F7" s="36" t="n">
        <x:f>'03_Calculation'!AA111</x:f>
        <x:v>1857567.1548220427</x:v>
      </x:c>
      <x:c r="G7" s="37" t="n">
        <x:f>C7/E7</x:f>
        <x:v>0.34306207860445587</x:v>
      </x:c>
      <x:c r="H7" t="inlineStr">
        <x:is>
          <x:t xml:space="preserve">Public-reference conditions become commercially repeatable</x:t>
        </x:is>
      </x:c>
    </x:row>
    <x:row r="8">
      <x:c r="A8" s="36" t="str">
        <x:f>'03_Calculation'!B116</x:f>
        <x:v>OpenAI</x:v>
      </x:c>
      <x:c r="B8" s="37" t="n">
        <x:f>'03_Calculation'!AB71/1000000000000000</x:f>
        <x:v>0.03623051857089726</x:v>
      </x:c>
      <x:c r="C8" s="37" t="n">
        <x:f>'03_Calculation'!AB116/1000000000000000</x:f>
        <x:v>0.06599156715512206</x:v>
      </x:c>
      <x:c r="D8" s="38" t="n">
        <x:f>C8/B8-1</x:f>
        <x:v>0.8214358987434098</x:v>
      </x:c>
      <x:c r="E8" s="38" t="n">
        <x:f>'03_Calculation'!Z116</x:f>
        <x:v>0.7</x:v>
      </x:c>
      <x:c r="F8" s="36" t="n">
        <x:f>'03_Calculation'!AA116</x:f>
        <x:v>120746.31647820438</x:v>
      </x:c>
      <x:c r="G8" s="37" t="n">
        <x:f>C8/E8</x:f>
        <x:v>0.09427366736446008</x:v>
      </x:c>
      <x:c r="H8" t="inlineStr">
        <x:is>
          <x:t xml:space="preserve">Public-reference conditions become commercially repeatable</x:t>
        </x:is>
      </x:c>
    </x:row>
    <x:row r="9">
      <x:c r="A9" s="36" t="str">
        <x:f>'03_Calculation'!B121</x:f>
        <x:v>Anthropic</x:v>
      </x:c>
      <x:c r="B9" s="37" t="n">
        <x:f>'03_Calculation'!AB76/1000000000000000</x:f>
        <x:v>0.025176554337771995</x:v>
      </x:c>
      <x:c r="C9" s="37" t="n">
        <x:f>'03_Calculation'!AB121/1000000000000000</x:f>
        <x:v>0.046088064171881</x:v>
      </x:c>
      <x:c r="D9" s="38" t="n">
        <x:f>C9/B9-1</x:f>
        <x:v>0.830594590250811</x:v>
      </x:c>
      <x:c r="E9" s="38" t="n">
        <x:f>'03_Calculation'!Z121</x:f>
        <x:v>0.7</x:v>
      </x:c>
      <x:c r="F9" s="36" t="n">
        <x:f>'03_Calculation'!AA121</x:f>
        <x:v>137530.72423353486</x:v>
      </x:c>
      <x:c r="G9" s="37" t="n">
        <x:f>C9/E9</x:f>
        <x:v>0.06584009167411572</x:v>
      </x:c>
      <x:c r="H9" t="inlineStr">
        <x:is>
          <x:t xml:space="preserve">Public-reference conditions become commercially repeatable</x:t>
        </x:is>
      </x:c>
    </x:row>
    <x:row r="10">
      <x:c r="A10" s="36" t="str">
        <x:f>'03_Calculation'!B126</x:f>
        <x:v>DeepSeek</x:v>
      </x:c>
      <x:c r="B10" s="37" t="n">
        <x:f>'03_Calculation'!AB81/1000000000000000</x:f>
        <x:v>0.008800542426804881</x:v>
      </x:c>
      <x:c r="C10" s="37" t="n">
        <x:f>'03_Calculation'!AB126/1000000000000000</x:f>
        <x:v>0.013409147848118138</x:v>
      </x:c>
      <x:c r="D10" s="38" t="n">
        <x:f>C10/B10-1</x:f>
        <x:v>0.5236728826255377</x:v>
      </x:c>
      <x:c r="E10" s="38" t="n">
        <x:f>'03_Calculation'!Z126</x:f>
        <x:v>1</x:v>
      </x:c>
      <x:c r="F10" s="36" t="n">
        <x:f>'03_Calculation'!AA126</x:f>
        <x:v>184157.54000000004</x:v>
      </x:c>
      <x:c r="G10" s="37" t="n">
        <x:f>C10/E10</x:f>
        <x:v>0.013409147848118138</x:v>
      </x:c>
      <x:c r="H10" t="inlineStr">
        <x:is>
          <x:t xml:space="preserve">Public-reference conditions become commercially repeatable</x:t>
        </x:is>
      </x:c>
    </x:row>
    <x:row r="11">
      <x:c r="A11" s="36" t="str">
        <x:f>'03_Calculation'!B131</x:f>
        <x:v>Alibaba</x:v>
      </x:c>
      <x:c r="B11" s="37" t="n">
        <x:f>'03_Calculation'!AB86/1000000000000000</x:f>
        <x:v>0.022647600091036103</x:v>
      </x:c>
      <x:c r="C11" s="37" t="n">
        <x:f>'03_Calculation'!AB131/1000000000000000</x:f>
        <x:v>0.032662872131294284</x:v>
      </x:c>
      <x:c r="D11" s="38" t="n">
        <x:f>C11/B11-1</x:f>
        <x:v>0.44222222222222185</x:v>
      </x:c>
      <x:c r="E11" s="38" t="n">
        <x:f>'03_Calculation'!Z131</x:f>
        <x:v>1</x:v>
      </x:c>
      <x:c r="F11" s="36" t="n">
        <x:f>'03_Calculation'!AA131</x:f>
        <x:v>166591.1</x:v>
      </x:c>
      <x:c r="G11" s="37" t="n">
        <x:f>C11/E11</x:f>
        <x:v>0.032662872131294284</x:v>
      </x:c>
      <x:c r="H11" t="inlineStr">
        <x:is>
          <x:t xml:space="preserve">Public-reference conditions become commercially repeatable</x:t>
        </x:is>
      </x:c>
    </x:row>
    <x:row r="12">
      <x:c r="A12" s="36" t="str">
        <x:f>'03_Calculation'!B136</x:f>
        <x:v>Tencent</x:v>
      </x:c>
      <x:c r="B12" s="37" t="n">
        <x:f>'03_Calculation'!AB91/1000000000000000</x:f>
        <x:v>0.23060877726435275</x:v>
      </x:c>
      <x:c r="C12" s="37" t="n">
        <x:f>'03_Calculation'!AB136/1000000000000000</x:f>
        <x:v>0.3991069238521731</x:v>
      </x:c>
      <x:c r="D12" s="38" t="n">
        <x:f>C12/B12-1</x:f>
        <x:v>0.7306666666666666</x:v>
      </x:c>
      <x:c r="E12" s="38" t="n">
        <x:f>'03_Calculation'!Z136</x:f>
        <x:v>0.8</x:v>
      </x:c>
      <x:c r="F12" s="36" t="n">
        <x:f>'03_Calculation'!AA136</x:f>
        <x:v>2714097.3680000002</x:v>
      </x:c>
      <x:c r="G12" s="37" t="n">
        <x:f>C12/E12</x:f>
        <x:v>0.49888365481521635</x:v>
      </x:c>
      <x:c r="H12" t="inlineStr">
        <x:is>
          <x:t xml:space="preserve">Public-reference conditions become commercially repeatable</x:t>
        </x:is>
      </x:c>
    </x:row>
    <x:row r="13">
      <x:c r="A13" s="35" t="n"/>
      <x:c r="B13" s="35" t="n"/>
      <x:c r="C13" s="35" t="n"/>
      <x:c r="D13" s="35" t="n"/>
      <x:c r="E13" s="35" t="n"/>
      <x:c r="F13" s="35" t="n"/>
      <x:c r="G13" s="35" t="n"/>
      <x:c r="H13" s="35" t="n"/>
    </x:row>
    <x:row r="14">
      <x:c r="A14" t="inlineStr">
        <x:is>
          <x:t xml:space="preserve">Total Q generated output tokens/day</x:t>
        </x:is>
      </x:c>
      <x:c r="B14" s="39" t="inlineStr">
        <x:is>
          <x:t xml:space="preserve">Base</x:t>
        </x:is>
      </x:c>
      <x:c r="C14" s="39" t="inlineStr">
        <x:is>
          <x:t xml:space="preserve">Bull</x:t>
        </x:is>
      </x:c>
      <x:c r="D14" s="39" t="inlineStr">
        <x:is>
          <x:t xml:space="preserve">Public Reference Ceiling</x:t>
        </x:is>
      </x:c>
    </x:row>
    <x:row r="15">
      <x:c r="A15" t="n">
        <x:v>2026</x:v>
      </x:c>
      <x:c r="B15" s="37" t="n">
        <x:f>SUMIFS('03_Calculation'!$AB:$AB,'03_Calculation'!$A:$A,"Base",'03_Calculation'!$C:$C,$A15)/1000000000000000</x:f>
        <x:v>0.20017318461797237</x:v>
      </x:c>
      <x:c r="C15" s="37" t="n">
        <x:f>SUMIFS('03_Calculation'!$AB:$AB,'03_Calculation'!$A:$A,"Bull",'03_Calculation'!$C:$C,$A15)/1000000000000000</x:f>
        <x:v>0.2934696506970823</x:v>
      </x:c>
      <x:c r="D15" s="37" t="n">
        <x:f>SUMPRODUCT(('03_Calculation'!$A$2:$A$181="Bull")*('03_Calculation'!$C$2:$C$181=$A15)*('03_Calculation'!$AB$2:$AB$181/'03_Calculation'!$Z$2:$Z$181))/1000000000000000</x:f>
        <x:v>0.3546812891635748</x:v>
      </x:c>
      <x:c r="E15" s="36" t="n"/>
      <x:c r="F15" s="36" t="n"/>
      <x:c r="G15" s="36" t="n"/>
      <x:c r="H15" s="36" t="n"/>
    </x:row>
    <x:row r="16">
      <x:c r="A16" t="n">
        <x:v>2027</x:v>
      </x:c>
      <x:c r="B16" s="37" t="n">
        <x:f>SUMIFS('03_Calculation'!$AB:$AB,'03_Calculation'!$A:$A,"Base",'03_Calculation'!$C:$C,$A16)/1000000000000000</x:f>
        <x:v>0.3972098682521528</x:v>
      </x:c>
      <x:c r="C16" s="37" t="n">
        <x:f>SUMIFS('03_Calculation'!$AB:$AB,'03_Calculation'!$A:$A,"Bull",'03_Calculation'!$C:$C,$A16)/1000000000000000</x:f>
        <x:v>0.6062456204875722</x:v>
      </x:c>
      <x:c r="D16" s="37" t="n">
        <x:f>SUMPRODUCT(('03_Calculation'!$A$2:$A$181="Bull")*('03_Calculation'!$C$2:$C$181=$A16)*('03_Calculation'!$AB$2:$AB$181/'03_Calculation'!$Z$2:$Z$181))/1000000000000000</x:f>
        <x:v>0.737715893683952</x:v>
      </x:c>
      <x:c r="E16" s="36" t="n"/>
      <x:c r="F16" s="36" t="n"/>
      <x:c r="G16" s="36" t="n"/>
      <x:c r="H16" s="36" t="n"/>
    </x:row>
    <x:row r="17">
      <x:c r="A17" t="n">
        <x:v>2028</x:v>
      </x:c>
      <x:c r="B17" s="37" t="n">
        <x:f>SUMIFS('03_Calculation'!$AB:$AB,'03_Calculation'!$A:$A,"Base",'03_Calculation'!$C:$C,$A17)/1000000000000000</x:f>
        <x:v>0.6377161575218162</x:v>
      </x:c>
      <x:c r="C17" s="37" t="n">
        <x:f>SUMIFS('03_Calculation'!$AB:$AB,'03_Calculation'!$A:$A,"Bull",'03_Calculation'!$C:$C,$A17)/1000000000000000</x:f>
        <x:v>1.0076886433318157</x:v>
      </x:c>
      <x:c r="D17" s="37" t="n">
        <x:f>SUMPRODUCT(('03_Calculation'!$A$2:$A$181="Bull")*('03_Calculation'!$C$2:$C$181=$A17)*('03_Calculation'!$AB$2:$AB$181/'03_Calculation'!$Z$2:$Z$181))/1000000000000000</x:f>
        <x:v>1.2292312910619385</x:v>
      </x:c>
      <x:c r="E17" s="36" t="n"/>
      <x:c r="F17" s="36" t="n"/>
      <x:c r="G17" s="36" t="n"/>
      <x:c r="H17" s="36" t="n"/>
    </x:row>
    <x:row r="18">
      <x:c r="A18" t="n">
        <x:v>2029</x:v>
      </x:c>
      <x:c r="B18" s="37" t="n">
        <x:f>SUMIFS('03_Calculation'!$AB:$AB,'03_Calculation'!$A:$A,"Base",'03_Calculation'!$C:$C,$A18)/1000000000000000</x:f>
        <x:v>0.9083965373781331</x:v>
      </x:c>
      <x:c r="C18" s="37" t="n">
        <x:f>SUMIFS('03_Calculation'!$AB:$AB,'03_Calculation'!$A:$A,"Bull",'03_Calculation'!$C:$C,$A18)/1000000000000000</x:f>
        <x:v>1.4834599970810562</x:v>
      </x:c>
      <x:c r="D18" s="37" t="n">
        <x:f>SUMPRODUCT(('03_Calculation'!$A$2:$A$181="Bull")*('03_Calculation'!$C$2:$C$181=$A18)*('03_Calculation'!$AB$2:$AB$181/'03_Calculation'!$Z$2:$Z$181))/1000000000000000</x:f>
        <x:v>1.8124339728617846</x:v>
      </x:c>
      <x:c r="E18" s="36" t="n"/>
      <x:c r="F18" s="36" t="n"/>
      <x:c r="G18" s="36" t="n"/>
      <x:c r="H18" s="36" t="n"/>
    </x:row>
    <x:row r="19">
      <x:c r="A19" t="n">
        <x:v>2030</x:v>
      </x:c>
      <x:c r="B19" s="37" t="n">
        <x:f>SUMIFS('03_Calculation'!$AB:$AB,'03_Calculation'!$A:$A,"Base",'03_Calculation'!$C:$C,$A19)/1000000000000000</x:f>
        <x:v>1.2185560845465224</x:v>
      </x:c>
      <x:c r="C19" s="37" t="n">
        <x:f>SUMIFS('03_Calculation'!$AB:$AB,'03_Calculation'!$A:$A,"Bull",'03_Calculation'!$C:$C,$A19)/1000000000000000</x:f>
        <x:v>2.053510568442208</x:v>
      </x:c>
      <x:c r="D19" s="37" t="n">
        <x:f>SUMPRODUCT(('03_Calculation'!$A$2:$A$181="Bull")*('03_Calculation'!$C$2:$C$181=$A19)*('03_Calculation'!$AB$2:$AB$181/'03_Calculation'!$Z$2:$Z$181))/1000000000000000</x:f>
        <x:v>2.5115588325043166</x:v>
      </x:c>
      <x:c r="E19" s="36" t="n"/>
      <x:c r="F19" s="36" t="n"/>
      <x:c r="G19" s="36" t="n"/>
      <x:c r="H19" s="36" t="n"/>
    </x:row>
  </x:sheetData>
  <x:mergeCells>
    <x:mergeCell ref="A2:H2"/>
    <x:mergeCell ref="A1:H1"/>
  </x:mergeCells>
  <x:pageMargins left="0.7" right="0.7" top="0.75" bottom="0.75" header="0.3" footer="0.3"/>
  <x:drawing xmlns:r="http://schemas.openxmlformats.org/officeDocument/2006/relationships" r:id="R6ff8427ff0334b37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56" customWidth="1"/>
    <x:col min="3" max="3" width="24" customWidth="1"/>
    <x:col min="4" max="4" width="20" customWidth="1"/>
    <x:col min="5" max="5" width="64" customWidth="1"/>
    <x:col min="6" max="6" width="14" customWidth="1"/>
    <x:col min="7" max="7" width="58" customWidth="1"/>
    <x:col min="8" max="8" width="12" customWidth="1"/>
    <x:col min="9" max="9" width="72" customWidth="1"/>
  </x:cols>
  <x:sheetData>
    <x:row r="1">
      <x:c r="A1" s="4" t="inlineStr">
        <x:is>
          <x:t xml:space="preserve">source_id</x:t>
        </x:is>
      </x:c>
      <x:c r="B1" s="4" t="inlineStr">
        <x:is>
          <x:t xml:space="preserve">title</x:t>
        </x:is>
      </x:c>
      <x:c r="C1" s="4" t="inlineStr">
        <x:is>
          <x:t xml:space="preserve">publisher</x:t>
        </x:is>
      </x:c>
      <x:c r="D1" s="4" t="inlineStr">
        <x:is>
          <x:t xml:space="preserve">date</x:t>
        </x:is>
      </x:c>
      <x:c r="E1" s="4" t="inlineStr">
        <x:is>
          <x:t xml:space="preserve">url_or_report</x:t>
        </x:is>
      </x:c>
      <x:c r="F1" s="4" t="inlineStr">
        <x:is>
          <x:t xml:space="preserve">tier</x:t>
        </x:is>
      </x:c>
      <x:c r="G1" s="4" t="inlineStr">
        <x:is>
          <x:t xml:space="preserve">use_in_model</x:t>
        </x:is>
      </x:c>
      <x:c r="H1" s="4" t="inlineStr">
        <x:is>
          <x:t xml:space="preserve">confidence</x:t>
        </x:is>
      </x:c>
      <x:c r="I1" s="4" t="inlineStr">
        <x:is>
          <x:t xml:space="preserve">note_kr</x:t>
        </x:is>
      </x:c>
    </x:row>
    <x:row r="2">
      <x:c r="A2" s="3" t="inlineStr">
        <x:is>
          <x:t xml:space="preserve">SRC_OPENAI_GPT41_DOCS</x:t>
        </x:is>
      </x:c>
      <x:c r="B2" s="3" t="inlineStr">
        <x:is>
          <x:t xml:space="preserve">GPT-4.1 model documentation</x:t>
        </x:is>
      </x:c>
      <x:c r="C2" s="3" t="inlineStr">
        <x:is>
          <x:t xml:space="preserve">OpenAI</x:t>
        </x:is>
      </x:c>
      <x:c r="D2" s="3" t="inlineStr">
        <x:is>
          <x:t xml:space="preserve">2025-04-14</x:t>
        </x:is>
      </x:c>
      <x:c r="E2" s="3" t="inlineStr">
        <x:is>
          <x:t xml:space="preserve">https://platform.openai.com/docs/models/gpt-4.1</x:t>
        </x:is>
      </x:c>
      <x:c r="F2" s="3" t="inlineStr">
        <x:is>
          <x:t xml:space="preserve">Tier 1</x:t>
        </x:is>
      </x:c>
      <x:c r="G2" s="3" t="inlineStr">
        <x:is>
          <x:t xml:space="preserve">OpenAI commercial model family and closed-model parameter disclosure boundary</x:t>
        </x:is>
      </x:c>
      <x:c r="H2" s="3" t="n">
        <x:v>0.9</x:v>
      </x:c>
      <x:c r="I2" s="3" t="inlineStr">
        <x:is>
          <x:t xml:space="preserve">모델 제공 사실 확인. 파라미터는 비공개이므로 band로만 사용.</x:t>
        </x:is>
      </x:c>
    </x:row>
    <x:row r="3">
      <x:c r="A3" s="3" t="inlineStr">
        <x:is>
          <x:t xml:space="preserve">SRC_OPENAI_STARGATE_ORACLE</x:t>
        </x:is>
      </x:c>
      <x:c r="B3" s="3" t="inlineStr">
        <x:is>
          <x:t xml:space="preserve">Stargate advances with partnership with Oracle</x:t>
        </x:is>
      </x:c>
      <x:c r="C3" s="3" t="inlineStr">
        <x:is>
          <x:t xml:space="preserve">OpenAI</x:t>
        </x:is>
      </x:c>
      <x:c r="D3" s="3" t="inlineStr">
        <x:is>
          <x:t xml:space="preserve">2025-07-22</x:t>
        </x:is>
      </x:c>
      <x:c r="E3" s="3" t="inlineStr">
        <x:is>
          <x:t xml:space="preserve">https://openai.com/index/stargate-advances-with-partnership-with-oracle/</x:t>
        </x:is>
      </x:c>
      <x:c r="F3" s="3" t="inlineStr">
        <x:is>
          <x:t xml:space="preserve">Tier 1</x:t>
        </x:is>
      </x:c>
      <x:c r="G3" s="3" t="inlineStr">
        <x:is>
          <x:t xml:space="preserve">OpenAI hosting capacity ramp anchor, not a precise active IT load</x:t>
        </x:is>
      </x:c>
      <x:c r="H3" s="3" t="n">
        <x:v>0.85</x:v>
      </x:c>
      <x:c r="I3" s="3" t="inlineStr">
        <x:is>
          <x:t xml:space="preserve">Stargate/Oracle capacity는 OpenAI 모델 owner capacity로 귀속하되 ramp는 시나리오.</x:t>
        </x:is>
      </x:c>
    </x:row>
    <x:row r="4">
      <x:c r="A4" s="3" t="inlineStr">
        <x:is>
          <x:t xml:space="preserve">SRC_OPENAI_STARGATE_PROGRESS</x:t>
        </x:is>
      </x:c>
      <x:c r="B4" s="3" t="inlineStr">
        <x:is>
          <x:t xml:space="preserve">Five new Stargate sites and nearly 7 GW planned capacity</x:t>
        </x:is>
      </x:c>
      <x:c r="C4" s="3" t="inlineStr">
        <x:is>
          <x:t xml:space="preserve">OpenAI</x:t>
        </x:is>
      </x:c>
      <x:c r="D4" s="3" t="inlineStr">
        <x:is>
          <x:t xml:space="preserve">2025-09-23</x:t>
        </x:is>
      </x:c>
      <x:c r="E4" s="3" t="inlineStr">
        <x:is>
          <x:t xml:space="preserve">https://openai.com/index/five-new-stargate-sites/</x:t>
        </x:is>
      </x:c>
      <x:c r="F4" s="3" t="inlineStr">
        <x:is>
          <x:t xml:space="preserve">Tier 1</x:t>
        </x:is>
      </x:c>
      <x:c r="G4" s="3" t="inlineStr">
        <x:is>
          <x:t xml:space="preserve">OpenAI 2030 contracted/planned capacity upper-bound anchor</x:t>
        </x:is>
      </x:c>
      <x:c r="H4" s="3" t="n">
        <x:v>0.86</x:v>
      </x:c>
      <x:c r="I4" s="3" t="inlineStr">
        <x:is>
          <x:t xml:space="preserve">Stargate planned capacity는 active IT load가 아니며 operational deploy multiplier를 통해 반영.</x:t>
        </x:is>
      </x:c>
    </x:row>
    <x:row r="5">
      <x:c r="A5" s="3" t="inlineStr">
        <x:is>
          <x:t xml:space="preserve">SRC_GOOGLE_GEMINI_TOKENS</x:t>
        </x:is>
      </x:c>
      <x:c r="B5" s="3" t="inlineStr">
        <x:is>
          <x:t xml:space="preserve">Gemini API token documentation</x:t>
        </x:is>
      </x:c>
      <x:c r="C5" s="3" t="inlineStr">
        <x:is>
          <x:t xml:space="preserve">Google AI for Developers</x:t>
        </x:is>
      </x:c>
      <x:c r="D5" s="3" t="inlineStr">
        <x:is>
          <x:t xml:space="preserve">2026-05-13 accessed</x:t>
        </x:is>
      </x:c>
      <x:c r="E5" s="3" t="inlineStr">
        <x:is>
          <x:t xml:space="preserve">https://ai.google.dev/gemini-api/docs/tokens</x:t>
        </x:is>
      </x:c>
      <x:c r="F5" s="3" t="inlineStr">
        <x:is>
          <x:t xml:space="preserve">Tier 1</x:t>
        </x:is>
      </x:c>
      <x:c r="G5" s="3" t="inlineStr">
        <x:is>
          <x:t xml:space="preserve">Token accounting and context handling anchor for Gemini surfaces</x:t>
        </x:is>
      </x:c>
      <x:c r="H5" s="3" t="n">
        <x:v>0.9</x:v>
      </x:c>
      <x:c r="I5" s="3" t="inlineStr">
        <x:is>
          <x:t xml:space="preserve">토큰 산식 및 Gemini API token accounting 확인용.</x:t>
        </x:is>
      </x:c>
    </x:row>
    <x:row r="6">
      <x:c r="A6" s="3" t="inlineStr">
        <x:is>
          <x:t xml:space="preserve">SRC_GOOGLE_IRONWOOD</x:t>
        </x:is>
      </x:c>
      <x:c r="B6" s="3" t="inlineStr">
        <x:is>
          <x:t xml:space="preserve">Ironwood TPU: the age of inference</x:t>
        </x:is>
      </x:c>
      <x:c r="C6" s="3" t="inlineStr">
        <x:is>
          <x:t xml:space="preserve">Google Cloud</x:t>
        </x:is>
      </x:c>
      <x:c r="D6" s="3" t="inlineStr">
        <x:is>
          <x:t xml:space="preserve">2025-04-09</x:t>
        </x:is>
      </x:c>
      <x:c r="E6" s="3" t="inlineStr">
        <x:is>
          <x:t xml:space="preserve">https://blog.google/products/google-cloud/ironwood-tpu-age-of-inference/</x:t>
        </x:is>
      </x:c>
      <x:c r="F6" s="3" t="inlineStr">
        <x:is>
          <x:t xml:space="preserve">Tier 1</x:t>
        </x:is>
      </x:c>
      <x:c r="G6" s="3" t="inlineStr">
        <x:is>
          <x:t xml:space="preserve">Google TPU serving platform and inference-optimized hardware direction</x:t>
        </x:is>
      </x:c>
      <x:c r="H6" s="3" t="n">
        <x:v>0.88</x:v>
      </x:c>
      <x:c r="I6" s="3" t="inlineStr">
        <x:is>
          <x:t xml:space="preserve">Google은 TPU 기반 serving 효율 개선 가정의 1차 anchor.</x:t>
        </x:is>
      </x:c>
    </x:row>
    <x:row r="7">
      <x:c r="A7" s="3" t="inlineStr">
        <x:is>
          <x:t xml:space="preserve">SRC_META_LLAMA</x:t>
        </x:is>
      </x:c>
      <x:c r="B7" s="3" t="inlineStr">
        <x:is>
          <x:t xml:space="preserve">Llama model family official site and model cards</x:t>
        </x:is>
      </x:c>
      <x:c r="C7" s="3" t="inlineStr">
        <x:is>
          <x:t xml:space="preserve">Meta AI</x:t>
        </x:is>
      </x:c>
      <x:c r="D7" s="3" t="inlineStr">
        <x:is>
          <x:t xml:space="preserve">2026-05-13 accessed</x:t>
        </x:is>
      </x:c>
      <x:c r="E7" s="3" t="inlineStr">
        <x:is>
          <x:t xml:space="preserve">https://www.llama.com/</x:t>
        </x:is>
      </x:c>
      <x:c r="F7" s="3" t="inlineStr">
        <x:is>
          <x:t xml:space="preserve">Tier 1</x:t>
        </x:is>
      </x:c>
      <x:c r="G7" s="3" t="inlineStr">
        <x:is>
          <x:t xml:space="preserve">Llama model family and open model parameter disclosures where available</x:t>
        </x:is>
      </x:c>
      <x:c r="H7" s="3" t="n">
        <x:v>0.82</x:v>
      </x:c>
      <x:c r="I7" s="3" t="inlineStr">
        <x:is>
          <x:t xml:space="preserve">공개 Llama 계열은 model card 기준, 비공개 Meta AI serving은 band 처리.</x:t>
        </x:is>
      </x:c>
    </x:row>
    <x:row r="8">
      <x:c r="A8" s="3" t="inlineStr">
        <x:is>
          <x:t xml:space="preserve">SRC_XAI_MODELS</x:t>
        </x:is>
      </x:c>
      <x:c r="B8" s="3" t="inlineStr">
        <x:is>
          <x:t xml:space="preserve">xAI model documentation</x:t>
        </x:is>
      </x:c>
      <x:c r="C8" s="3" t="inlineStr">
        <x:is>
          <x:t xml:space="preserve">xAI</x:t>
        </x:is>
      </x:c>
      <x:c r="D8" s="3" t="inlineStr">
        <x:is>
          <x:t xml:space="preserve">2026-05-13 accessed</x:t>
        </x:is>
      </x:c>
      <x:c r="E8" s="3" t="inlineStr">
        <x:is>
          <x:t xml:space="preserve">https://docs.x.ai/docs/models</x:t>
        </x:is>
      </x:c>
      <x:c r="F8" s="3" t="inlineStr">
        <x:is>
          <x:t xml:space="preserve">Tier 1</x:t>
        </x:is>
      </x:c>
      <x:c r="G8" s="3" t="inlineStr">
        <x:is>
          <x:t xml:space="preserve">Grok commercial model surface and closed-model disclosure boundary</x:t>
        </x:is>
      </x:c>
      <x:c r="H8" s="3" t="n">
        <x:v>0.78</x:v>
      </x:c>
      <x:c r="I8" s="3" t="inlineStr">
        <x:is>
          <x:t xml:space="preserve">Grok 모델 제공 사실 확인. Colossus active power는 scenario.</x:t>
        </x:is>
      </x:c>
    </x:row>
    <x:row r="9">
      <x:c r="A9" s="3" t="inlineStr">
        <x:is>
          <x:t xml:space="preserve">SRC_XAI_NVIDIA_COLOSSUS</x:t>
        </x:is>
      </x:c>
      <x:c r="B9" s="3" t="inlineStr">
        <x:is>
          <x:t xml:space="preserve">xAI's Colossus supercomputer cluster</x:t>
        </x:is>
      </x:c>
      <x:c r="C9" s="3" t="inlineStr">
        <x:is>
          <x:t xml:space="preserve">NVIDIA</x:t>
        </x:is>
      </x:c>
      <x:c r="D9" s="3" t="inlineStr">
        <x:is>
          <x:t xml:space="preserve">2024-12-04</x:t>
        </x:is>
      </x:c>
      <x:c r="E9" s="3" t="inlineStr">
        <x:is>
          <x:t xml:space="preserve">https://blogs.nvidia.com/blog/xai-colossus/</x:t>
        </x:is>
      </x:c>
      <x:c r="F9" s="3" t="inlineStr">
        <x:is>
          <x:t xml:space="preserve">Tier 1/2</x:t>
        </x:is>
      </x:c>
      <x:c r="G9" s="3" t="inlineStr">
        <x:is>
          <x:t xml:space="preserve">xAI GPU cluster scale anchor for active power and serving/training capacity scenarios</x:t>
        </x:is>
      </x:c>
      <x:c r="H9" s="3" t="n">
        <x:v>0.82</x:v>
      </x:c>
      <x:c r="I9" s="3" t="inlineStr">
        <x:is>
          <x:t xml:space="preserve">100k Hopper GPU와 200k expansion 방향성은 cluster scale anchor. GW 환산은 estimate.</x:t>
        </x:is>
      </x:c>
    </x:row>
    <x:row r="10">
      <x:c r="A10" s="3" t="inlineStr">
        <x:is>
          <x:t xml:space="preserve">SRC_DEEPSEEK_V3</x:t>
        </x:is>
      </x:c>
      <x:c r="B10" s="3" t="inlineStr">
        <x:is>
          <x:t xml:space="preserve">DeepSeek-V3 GitHub repository and technical report</x:t>
        </x:is>
      </x:c>
      <x:c r="C10" s="3" t="inlineStr">
        <x:is>
          <x:t xml:space="preserve">DeepSeek</x:t>
        </x:is>
      </x:c>
      <x:c r="D10" s="3" t="inlineStr">
        <x:is>
          <x:t xml:space="preserve">2024-12-26</x:t>
        </x:is>
      </x:c>
      <x:c r="E10" s="3" t="inlineStr">
        <x:is>
          <x:t xml:space="preserve">https://github.com/deepseek-ai/DeepSeek-V3</x:t>
        </x:is>
      </x:c>
      <x:c r="F10" s="3" t="inlineStr">
        <x:is>
          <x:t xml:space="preserve">Tier 1</x:t>
        </x:is>
      </x:c>
      <x:c r="G10" s="3" t="inlineStr">
        <x:is>
          <x:t xml:space="preserve">MoE total and active parameter anchor</x:t>
        </x:is>
      </x:c>
      <x:c r="H10" s="3" t="n">
        <x:v>0.92</x:v>
      </x:c>
      <x:c r="I10" s="3" t="inlineStr">
        <x:is>
          <x:t xml:space="preserve">671B total / 37B active MoE 구조 anchor.</x:t>
        </x:is>
      </x:c>
    </x:row>
    <x:row r="11">
      <x:c r="A11" s="3" t="inlineStr">
        <x:is>
          <x:t xml:space="preserve">SRC_DEEPSEEK_R1</x:t>
        </x:is>
      </x:c>
      <x:c r="B11" s="3" t="inlineStr">
        <x:is>
          <x:t xml:space="preserve">DeepSeek-R1 GitHub repository</x:t>
        </x:is>
      </x:c>
      <x:c r="C11" s="3" t="inlineStr">
        <x:is>
          <x:t xml:space="preserve">DeepSeek</x:t>
        </x:is>
      </x:c>
      <x:c r="D11" s="3" t="inlineStr">
        <x:is>
          <x:t xml:space="preserve">2025-01-20</x:t>
        </x:is>
      </x:c>
      <x:c r="E11" s="3" t="inlineStr">
        <x:is>
          <x:t xml:space="preserve">https://github.com/deepseek-ai/DeepSeek-R1</x:t>
        </x:is>
      </x:c>
      <x:c r="F11" s="3" t="inlineStr">
        <x:is>
          <x:t xml:space="preserve">Tier 1</x:t>
        </x:is>
      </x:c>
      <x:c r="G11" s="3" t="inlineStr">
        <x:is>
          <x:t xml:space="preserve">Reasoning model family and distillation ecosystem anchor</x:t>
        </x:is>
      </x:c>
      <x:c r="H11" s="3" t="n">
        <x:v>0.88</x:v>
      </x:c>
      <x:c r="I11" s="3" t="inlineStr">
        <x:is>
          <x:t xml:space="preserve">R1 상용/오픈 생태계 확인. serving power는 별도 scenario.</x:t>
        </x:is>
      </x:c>
    </x:row>
    <x:row r="12">
      <x:c r="A12" s="3" t="inlineStr">
        <x:is>
          <x:t xml:space="preserve">SRC_DEEPSEEK_V4_PRO</x:t>
        </x:is>
      </x:c>
      <x:c r="B12" s="3" t="inlineStr">
        <x:is>
          <x:t xml:space="preserve">DeepSeek-V4-Pro model card</x:t>
        </x:is>
      </x:c>
      <x:c r="C12" s="3" t="inlineStr">
        <x:is>
          <x:t xml:space="preserve">DeepSeek / Hugging Face</x:t>
        </x:is>
      </x:c>
      <x:c r="D12" s="3" t="inlineStr">
        <x:is>
          <x:t xml:space="preserve">2026-06-26</x:t>
        </x:is>
      </x:c>
      <x:c r="E12" s="3" t="inlineStr">
        <x:is>
          <x:t xml:space="preserve">https://huggingface.co/deepseek-ai/DeepSeek-V4-Pro</x:t>
        </x:is>
      </x:c>
      <x:c r="F12" s="3" t="inlineStr">
        <x:is>
          <x:t xml:space="preserve">Tier 1</x:t>
        </x:is>
      </x:c>
      <x:c r="G12" s="3" t="inlineStr">
        <x:is>
          <x:t xml:space="preserve">DeepSeek V4 Pro proxy model identity, MoE total/active parameter anchor and long-context capability</x:t>
        </x:is>
      </x:c>
      <x:c r="H12" s="3" t="n">
        <x:v>0.9</x:v>
      </x:c>
      <x:c r="I12" s="3" t="inlineStr">
        <x:is>
          <x:t xml:space="preserve">DeepSeek V4 Pro는 1.6T total / 49B activated MoE 및 1M context를 공개한 frontier-class proxy로 사용.</x:t>
        </x:is>
      </x:c>
    </x:row>
    <x:row r="13">
      <x:c r="A13" s="3" t="inlineStr">
        <x:is>
          <x:t xml:space="preserve">SRC_KIMI_K25</x:t>
        </x:is>
      </x:c>
      <x:c r="B13" s="3" t="inlineStr">
        <x:is>
          <x:t xml:space="preserve">Kimi K2.5 model page and repository</x:t>
        </x:is>
      </x:c>
      <x:c r="C13" s="3" t="inlineStr">
        <x:is>
          <x:t xml:space="preserve">Moonshot AI</x:t>
        </x:is>
      </x:c>
      <x:c r="D13" s="3" t="inlineStr">
        <x:is>
          <x:t xml:space="preserve">2026-02-22</x:t>
        </x:is>
      </x:c>
      <x:c r="E13" s="3" t="inlineStr">
        <x:is>
          <x:t xml:space="preserve">https://www.kimi.com/ai-models/kimi-k2-5 ; https://github.com/MoonshotAI/Kimi-K2.5</x:t>
        </x:is>
      </x:c>
      <x:c r="F13" s="3" t="inlineStr">
        <x:is>
          <x:t xml:space="preserve">Tier 1</x:t>
        </x:is>
      </x:c>
      <x:c r="G13" s="3" t="inlineStr">
        <x:is>
          <x:t xml:space="preserve">Kimi K2.5 proxy model identity, multimodal/agentic capability and deployment support</x:t>
        </x:is>
      </x:c>
      <x:c r="H13" s="3" t="n">
        <x:v>0.88</x:v>
      </x:c>
      <x:c r="I13" s="3" t="inlineStr">
        <x:is>
          <x:t xml:space="preserve">Kimi K2.5는 공개 agentic/multimodal frontier proxy로 DeepSeek V4 Pro와 함께 composite TPS/MW 산정에 사용.</x:t>
        </x:is>
      </x:c>
    </x:row>
    <x:row r="14">
      <x:c r="A14" s="3" t="inlineStr">
        <x:is>
          <x:t xml:space="preserve">SRC_QWEN3_GITHUB</x:t>
        </x:is>
      </x:c>
      <x:c r="B14" s="3" t="inlineStr">
        <x:is>
          <x:t xml:space="preserve">Qwen3 GitHub repository</x:t>
        </x:is>
      </x:c>
      <x:c r="C14" s="3" t="inlineStr">
        <x:is>
          <x:t xml:space="preserve">Alibaba / Qwen Team</x:t>
        </x:is>
      </x:c>
      <x:c r="D14" s="3" t="inlineStr">
        <x:is>
          <x:t xml:space="preserve">2025-04-29</x:t>
        </x:is>
      </x:c>
      <x:c r="E14" s="3" t="inlineStr">
        <x:is>
          <x:t xml:space="preserve">https://github.com/QwenLM/Qwen3</x:t>
        </x:is>
      </x:c>
      <x:c r="F14" s="3" t="inlineStr">
        <x:is>
          <x:t xml:space="preserve">Tier 1</x:t>
        </x:is>
      </x:c>
      <x:c r="G14" s="3" t="inlineStr">
        <x:is>
          <x:t xml:space="preserve">Qwen3 dense/MoE family and active parameter anchor</x:t>
        </x:is>
      </x:c>
      <x:c r="H14" s="3" t="n">
        <x:v>0.9</x:v>
      </x:c>
      <x:c r="I14" s="3" t="inlineStr">
        <x:is>
          <x:t xml:space="preserve">Qwen3 MoE total/active parameter 구조 anchor.</x:t>
        </x:is>
      </x:c>
    </x:row>
    <x:row r="15">
      <x:c r="A15" s="3" t="inlineStr">
        <x:is>
          <x:t xml:space="preserve">SRC_META_LLAMA4_NVIDIA</x:t>
        </x:is>
      </x:c>
      <x:c r="B15" s="3" t="inlineStr">
        <x:is>
          <x:t xml:space="preserve">Meta Llama 4 model family optimization notes</x:t>
        </x:is>
      </x:c>
      <x:c r="C15" s="3" t="inlineStr">
        <x:is>
          <x:t xml:space="preserve">NVIDIA Developer Blog</x:t>
        </x:is>
      </x:c>
      <x:c r="D15" s="3" t="inlineStr">
        <x:is>
          <x:t xml:space="preserve">2025-04-07</x:t>
        </x:is>
      </x:c>
      <x:c r="E15" s="3" t="inlineStr">
        <x:is>
          <x:t xml:space="preserve">https://developer.nvidia.com/blog/meta-llama-4-first-nvidia-optimized-mixture-of-experts-models/</x:t>
        </x:is>
      </x:c>
      <x:c r="F15" s="3" t="inlineStr">
        <x:is>
          <x:t xml:space="preserve">Tier 2</x:t>
        </x:is>
      </x:c>
      <x:c r="G15" s="3" t="inlineStr">
        <x:is>
          <x:t xml:space="preserve">Llama 4 Scout/Maverick total-active parameter anchor when official Meta page is less accessible</x:t>
        </x:is>
      </x:c>
      <x:c r="H15" s="3" t="n">
        <x:v>0.74</x:v>
      </x:c>
      <x:c r="I15" s="3" t="inlineStr">
        <x:is>
          <x:t xml:space="preserve">Meta Llama 4 MoE parameter facts는 model card/official ecosystem cross-check 필요.</x:t>
        </x:is>
      </x:c>
    </x:row>
    <x:row r="16">
      <x:c r="A16" s="3" t="inlineStr">
        <x:is>
          <x:t xml:space="preserve">SRC_TENCENT_HY3</x:t>
        </x:is>
      </x:c>
      <x:c r="B16" s="3" t="inlineStr">
        <x:is>
          <x:t xml:space="preserve">Tencent launches Hunyuan 3D generation model Hy3</x:t>
        </x:is>
      </x:c>
      <x:c r="C16" s="3" t="inlineStr">
        <x:is>
          <x:t xml:space="preserve">Tencent</x:t>
        </x:is>
      </x:c>
      <x:c r="D16" s="3" t="inlineStr">
        <x:is>
          <x:t xml:space="preserve">2025-01-21</x:t>
        </x:is>
      </x:c>
      <x:c r="E16" s="3" t="inlineStr">
        <x:is>
          <x:t xml:space="preserve">https://www.tencent.com/en-us/articles/2202320.html</x:t>
        </x:is>
      </x:c>
      <x:c r="F16" s="3" t="inlineStr">
        <x:is>
          <x:t xml:space="preserve">Tier 1</x:t>
        </x:is>
      </x:c>
      <x:c r="G16" s="3" t="inlineStr">
        <x:is>
          <x:t xml:space="preserve">Tencent Hunyuan commercial surface and model-family anchor</x:t>
        </x:is>
      </x:c>
      <x:c r="H16" s="3" t="n">
        <x:v>0.78</x:v>
      </x:c>
      <x:c r="I16" s="3" t="inlineStr">
        <x:is>
          <x:t xml:space="preserve">Hy3는 3D 생성 모델이므로 LLM token forecast에는 Hunyuan surface 확인용으로만 사용.</x:t>
        </x:is>
      </x:c>
    </x:row>
    <x:row r="17">
      <x:c r="A17" s="3" t="inlineStr">
        <x:is>
          <x:t xml:space="preserve">SRC_TENCENT_HUNYUAN</x:t>
        </x:is>
      </x:c>
      <x:c r="B17" s="3" t="inlineStr">
        <x:is>
          <x:t xml:space="preserve">Tencent unveils Hunyuan foundation model</x:t>
        </x:is>
      </x:c>
      <x:c r="C17" s="3" t="inlineStr">
        <x:is>
          <x:t xml:space="preserve">Tencent</x:t>
        </x:is>
      </x:c>
      <x:c r="D17" s="3" t="inlineStr">
        <x:is>
          <x:t xml:space="preserve">2023-09-07</x:t>
        </x:is>
      </x:c>
      <x:c r="E17" s="3" t="inlineStr">
        <x:is>
          <x:t xml:space="preserve">https://www.tencent.com/en-us/articles/2201460.html</x:t>
        </x:is>
      </x:c>
      <x:c r="F17" s="3" t="inlineStr">
        <x:is>
          <x:t xml:space="preserve">Tier 1</x:t>
        </x:is>
      </x:c>
      <x:c r="G17" s="3" t="inlineStr">
        <x:is>
          <x:t xml:space="preserve">Tencent Hunyuan parameter and pretraining token anchor</x:t>
        </x:is>
      </x:c>
      <x:c r="H17" s="3" t="n">
        <x:v>0.82</x:v>
      </x:c>
      <x:c r="I17" s="3" t="inlineStr">
        <x:is>
          <x:t xml:space="preserve">Hunyuan 100B+ parameter와 2T+ pretraining token 공개 anchor.</x:t>
        </x:is>
      </x:c>
    </x:row>
    <x:row r="18">
      <x:c r="A18" s="3" t="inlineStr">
        <x:is>
          <x:t xml:space="preserve">SRC_MS_PHI</x:t>
        </x:is>
      </x:c>
      <x:c r="B18" s="3" t="inlineStr">
        <x:is>
          <x:t xml:space="preserve">Phi model family on Azure AI Foundry / Microsoft documentation</x:t>
        </x:is>
      </x:c>
      <x:c r="C18" s="3" t="inlineStr">
        <x:is>
          <x:t xml:space="preserve">Microsoft</x:t>
        </x:is>
      </x:c>
      <x:c r="D18" s="3" t="inlineStr">
        <x:is>
          <x:t xml:space="preserve">2026-05-13 accessed</x:t>
        </x:is>
      </x:c>
      <x:c r="E18" s="3" t="inlineStr">
        <x:is>
          <x:t xml:space="preserve">https://learn.microsoft.com/en-us/azure/ai-foundry/model-inference/concepts/models</x:t>
        </x:is>
      </x:c>
      <x:c r="F18" s="3" t="inlineStr">
        <x:is>
          <x:t xml:space="preserve">Tier 1</x:t>
        </x:is>
      </x:c>
      <x:c r="G18" s="3" t="inlineStr">
        <x:is>
          <x:t xml:space="preserve">Microsoft-owned small language model family anchor</x:t>
        </x:is>
      </x:c>
      <x:c r="H18" s="3" t="n">
        <x:v>0.78</x:v>
      </x:c>
      <x:c r="I18" s="3" t="inlineStr">
        <x:is>
          <x:t xml:space="preserve">Microsoft token attribution은 Phi/MAI owned와 OpenAI model dependency를 분리.</x:t>
        </x:is>
      </x:c>
    </x:row>
    <x:row r="19">
      <x:c r="A19" s="3" t="inlineStr">
        <x:is>
          <x:t xml:space="preserve">SRC_MS_PHI4_TECHREPORT</x:t>
        </x:is>
      </x:c>
      <x:c r="B19" s="3" t="inlineStr">
        <x:is>
          <x:t xml:space="preserve">Phi-4 technical report</x:t>
        </x:is>
      </x:c>
      <x:c r="C19" s="3" t="inlineStr">
        <x:is>
          <x:t xml:space="preserve">Microsoft</x:t>
        </x:is>
      </x:c>
      <x:c r="D19" s="3" t="inlineStr">
        <x:is>
          <x:t xml:space="preserve">2024-12-12</x:t>
        </x:is>
      </x:c>
      <x:c r="E19" s="3" t="inlineStr">
        <x:is>
          <x:t xml:space="preserve">https://arxiv.org/abs/2412.08905</x:t>
        </x:is>
      </x:c>
      <x:c r="F19" s="3" t="inlineStr">
        <x:is>
          <x:t xml:space="preserve">Tier 1/2</x:t>
        </x:is>
      </x:c>
      <x:c r="G19" s="3" t="inlineStr">
        <x:is>
          <x:t xml:space="preserve">Microsoft-owned Phi-4 14B parameter anchor</x:t>
        </x:is>
      </x:c>
      <x:c r="H19" s="3" t="n">
        <x:v>0.82</x:v>
      </x:c>
      <x:c r="I19" s="3" t="inlineStr">
        <x:is>
          <x:t xml:space="preserve">Phi-4는 Microsoft-owned model size anchor. Copilot frontier routing은 별도 attribution.</x:t>
        </x:is>
      </x:c>
    </x:row>
    <x:row r="20">
      <x:c r="A20" s="3" t="inlineStr">
        <x:is>
          <x:t xml:space="preserve">SRC_MS_MAIA200</x:t>
        </x:is>
      </x:c>
      <x:c r="B20" s="3" t="inlineStr">
        <x:is>
          <x:t xml:space="preserve">Microsoft introduces Maia 200: New inference accelerator enhances AI performance in Azure</x:t>
        </x:is>
      </x:c>
      <x:c r="C20" s="3" t="inlineStr">
        <x:is>
          <x:t xml:space="preserve">Microsoft</x:t>
        </x:is>
      </x:c>
      <x:c r="D20" s="3" t="inlineStr">
        <x:is>
          <x:t xml:space="preserve">2026-01-26</x:t>
        </x:is>
      </x:c>
      <x:c r="E20" s="3" t="inlineStr">
        <x:is>
          <x:t xml:space="preserve">https://news.microsoft.com/source/emea/2026/01/microsoft-introduces-maia-200-new-inference-accelerator-enhances-ai-performance-in-azure/</x:t>
        </x:is>
      </x:c>
      <x:c r="F20" s="3" t="inlineStr">
        <x:is>
          <x:t xml:space="preserve">Tier 1</x:t>
        </x:is>
      </x:c>
      <x:c r="G20" s="3" t="inlineStr">
        <x:is>
          <x:t xml:space="preserve">Confirms Maia 200 is an inference accelerator deployed for Microsoft AI models, Azure AI Foundry and Microsoft 365 Copilot</x:t>
        </x:is>
      </x:c>
      <x:c r="H20" s="3" t="n">
        <x:v>0.91</x:v>
      </x:c>
      <x:c r="I20" s="3" t="inlineStr">
        <x:is>
          <x:t xml:space="preserve">Maia 존재와 inference 용도는 fact. Microsoft serving fleet 내 Maia 비중은 scenario.</x:t>
        </x:is>
      </x:c>
    </x:row>
    <x:row r="21">
      <x:c r="A21" s="3" t="inlineStr">
        <x:is>
          <x:t xml:space="preserve">SRC_GOOGLE_TPU_V6E</x:t>
        </x:is>
      </x:c>
      <x:c r="B21" s="3" t="inlineStr">
        <x:is>
          <x:t xml:space="preserve">Cloud TPU v6e / Trillium documentation</x:t>
        </x:is>
      </x:c>
      <x:c r="C21" s="3" t="inlineStr">
        <x:is>
          <x:t xml:space="preserve">Google Cloud</x:t>
        </x:is>
      </x:c>
      <x:c r="D21" s="3" t="inlineStr">
        <x:is>
          <x:t xml:space="preserve">2026-05-14 accessed</x:t>
        </x:is>
      </x:c>
      <x:c r="E21" s="3" t="inlineStr">
        <x:is>
          <x:t xml:space="preserve">https://cloud.google.com/tpu/docs/v6e</x:t>
        </x:is>
      </x:c>
      <x:c r="F21" s="3" t="inlineStr">
        <x:is>
          <x:t xml:space="preserve">Tier 1</x:t>
        </x:is>
      </x:c>
      <x:c r="G21" s="3" t="inlineStr">
        <x:is>
          <x:t xml:space="preserve">Google TPU serving/training platform generation anchor</x:t>
        </x:is>
      </x:c>
      <x:c r="H21" s="3" t="n">
        <x:v>0.84</x:v>
      </x:c>
      <x:c r="I21" s="3" t="inlineStr">
        <x:is>
          <x:t xml:space="preserve">Ironwood와 함께 Google TPU-heavy serving platform의 factual hardware lineage.</x:t>
        </x:is>
      </x:c>
    </x:row>
    <x:row r="22">
      <x:c r="A22" s="3" t="inlineStr">
        <x:is>
          <x:t xml:space="preserve">SRC_ANTHROPIC_AMAZON_COMPUTE</x:t>
        </x:is>
      </x:c>
      <x:c r="B22" s="3" t="inlineStr">
        <x:is>
          <x:t xml:space="preserve">Anthropic and AWS expand partnership with Project Rainier</x:t>
        </x:is>
      </x:c>
      <x:c r="C22" s="3" t="inlineStr">
        <x:is>
          <x:t xml:space="preserve">Anthropic / Amazon</x:t>
        </x:is>
      </x:c>
      <x:c r="D22" s="3" t="inlineStr">
        <x:is>
          <x:t xml:space="preserve">2025-2026</x:t>
        </x:is>
      </x:c>
      <x:c r="E22" s="3" t="inlineStr">
        <x:is>
          <x:t xml:space="preserve">https://www.anthropic.com/news/anthropic-amazon-compute</x:t>
        </x:is>
      </x:c>
      <x:c r="F22" s="3" t="inlineStr">
        <x:is>
          <x:t xml:space="preserve">Tier 1</x:t>
        </x:is>
      </x:c>
      <x:c r="G22" s="3" t="inlineStr">
        <x:is>
          <x:t xml:space="preserve">Anthropic contracted/hosted capacity anchor; capacity attributed to Anthropic model owner</x:t>
        </x:is>
      </x:c>
      <x:c r="H22" s="3" t="n">
        <x:v>0.84</x:v>
      </x:c>
      <x:c r="I22" s="3" t="inlineStr">
        <x:is>
          <x:t xml:space="preserve">AWS Trainium/Rainier capacity는 Anthropic 모델 serving/training capacity anchor로 사용하되 active GW는 시나리오.</x:t>
        </x:is>
      </x:c>
    </x:row>
    <x:row r="23">
      <x:c r="A23" s="3" t="inlineStr">
        <x:is>
          <x:t xml:space="preserve">SRC_ANTHROPIC_CLAUDE_DOCS</x:t>
        </x:is>
      </x:c>
      <x:c r="B23" s="3" t="inlineStr">
        <x:is>
          <x:t xml:space="preserve">Claude model documentation</x:t>
        </x:is>
      </x:c>
      <x:c r="C23" s="3" t="inlineStr">
        <x:is>
          <x:t xml:space="preserve">Anthropic</x:t>
        </x:is>
      </x:c>
      <x:c r="D23" s="3" t="inlineStr">
        <x:is>
          <x:t xml:space="preserve">2026-05-14 accessed</x:t>
        </x:is>
      </x:c>
      <x:c r="E23" s="3" t="inlineStr">
        <x:is>
          <x:t xml:space="preserve">https://docs.anthropic.com/en/docs/about-claude/models/overview</x:t>
        </x:is>
      </x:c>
      <x:c r="F23" s="3" t="inlineStr">
        <x:is>
          <x:t xml:space="preserve">Tier 1</x:t>
        </x:is>
      </x:c>
      <x:c r="G23" s="3" t="inlineStr">
        <x:is>
          <x:t xml:space="preserve">Claude commercial model family and closed-model disclosure boundary</x:t>
        </x:is>
      </x:c>
      <x:c r="H23" s="3" t="n">
        <x:v>0.86</x:v>
      </x:c>
      <x:c r="I23" s="3" t="inlineStr">
        <x:is>
          <x:t xml:space="preserve">Claude 모델 family 확인. 파라미터는 비공개이므로 band/benchmark proxy만 사용.</x:t>
        </x:is>
      </x:c>
    </x:row>
    <x:row r="24">
      <x:c r="A24" s="3" t="inlineStr">
        <x:is>
          <x:t xml:space="preserve">SRC_AWS_RAINIER_ACTIVE</x:t>
        </x:is>
      </x:c>
      <x:c r="B24" s="3" t="inlineStr">
        <x:is>
          <x:t xml:space="preserve">AWS activates Project Rainier: AI compute cluster for Anthropic</x:t>
        </x:is>
      </x:c>
      <x:c r="C24" s="3" t="inlineStr">
        <x:is>
          <x:t xml:space="preserve">Amazon Web Services / Amazon</x:t>
        </x:is>
      </x:c>
      <x:c r="D24" s="3" t="inlineStr">
        <x:is>
          <x:t xml:space="preserve">2025-10-29</x:t>
        </x:is>
      </x:c>
      <x:c r="E24" s="3" t="inlineStr">
        <x:is>
          <x:t xml:space="preserve">https://www.aboutamazon.com/news/aws/aws-project-rainier-ai-trainium-chips-compute-cluster</x:t>
        </x:is>
      </x:c>
      <x:c r="F24" s="3" t="inlineStr">
        <x:is>
          <x:t xml:space="preserve">Tier 1</x:t>
        </x:is>
      </x:c>
      <x:c r="G24" s="3" t="inlineStr">
        <x:is>
          <x:t xml:space="preserve">Confirms Anthropic-dedicated Trainium2 capacity direction and purpose-built accelerator presence</x:t>
        </x:is>
      </x:c>
      <x:c r="H24" s="3" t="n">
        <x:v>0.9</x:v>
      </x:c>
      <x:c r="I24" s="3" t="inlineStr">
        <x:is>
          <x:t xml:space="preserve">Trainium hardware direction은 fact. Claude inference/training allocation과 year-by-year mix는 scenario.</x:t>
        </x:is>
      </x:c>
    </x:row>
    <x:row r="25">
      <x:c r="A25" s="3" t="inlineStr">
        <x:is>
          <x:t xml:space="preserve">SRC_META_MTIA_GENAI_2026</x:t>
        </x:is>
      </x:c>
      <x:c r="B25" s="3" t="inlineStr">
        <x:is>
          <x:t xml:space="preserve">Expanding Meta's Custom Silicon to Power Our AI Workloads</x:t>
        </x:is>
      </x:c>
      <x:c r="C25" s="3" t="inlineStr">
        <x:is>
          <x:t xml:space="preserve">Meta</x:t>
        </x:is>
      </x:c>
      <x:c r="D25" s="3" t="inlineStr">
        <x:is>
          <x:t xml:space="preserve">2026-03-11</x:t>
        </x:is>
      </x:c>
      <x:c r="E25" s="3" t="inlineStr">
        <x:is>
          <x:t xml:space="preserve">https://about.fb.com/news/2026/03/expanding-metas-custom-silicon-to-power-our-ai-workloads/</x:t>
        </x:is>
      </x:c>
      <x:c r="F25" s="3" t="inlineStr">
        <x:is>
          <x:t xml:space="preserve">Tier 1</x:t>
        </x:is>
      </x:c>
      <x:c r="G25" s="3" t="inlineStr">
        <x:is>
          <x:t xml:space="preserve">Confirms hundreds of thousands of MTIA deployed for inference and MTIA 400/450/500 focus on GenAI inference production</x:t>
        </x:is>
      </x:c>
      <x:c r="H25" s="3" t="n">
        <x:v>0.92</x:v>
      </x:c>
      <x:c r="I25" s="3" t="inlineStr">
        <x:is>
          <x:t xml:space="preserve">MTIA 존재와 inference-first 방향은 fact. Meta AI LLM serving의 MTIA share는 scenario.</x:t>
        </x:is>
      </x:c>
    </x:row>
    <x:row r="26">
      <x:c r="A26" s="3" t="inlineStr">
        <x:is>
          <x:t xml:space="preserve">SRC_DEEPSEEK_H800_INFERENCE</x:t>
        </x:is>
      </x:c>
      <x:c r="B26" s="3" t="inlineStr">
        <x:is>
          <x:t xml:space="preserve">DeepSeek-V3/R1 inference system overview</x:t>
        </x:is>
      </x:c>
      <x:c r="C26" s="3" t="inlineStr">
        <x:is>
          <x:t xml:space="preserve">DeepSeek</x:t>
        </x:is>
      </x:c>
      <x:c r="D26" s="3" t="inlineStr">
        <x:is>
          <x:t xml:space="preserve">2025-02-28</x:t>
        </x:is>
      </x:c>
      <x:c r="E26" s="3" t="inlineStr">
        <x:is>
          <x:t xml:space="preserve">https://github.com/deepseek-ai/open-infra-index/blob/main/202502OpenSourceWeek/day_6_one_more_thing_deepseekV3R1_inference_system_overview.md</x:t>
        </x:is>
      </x:c>
      <x:c r="F26" s="3" t="inlineStr">
        <x:is>
          <x:t xml:space="preserve">Tier 1</x:t>
        </x:is>
      </x:c>
      <x:c r="G26" s="3" t="inlineStr">
        <x:is>
          <x:t xml:space="preserve">Confirms disclosed DeepSeek-operated V3/R1 inference services used H800 GPUs and reports peak/average node occupancy</x:t>
        </x:is>
      </x:c>
      <x:c r="H26" s="3" t="n">
        <x:v>0.91</x:v>
      </x:c>
      <x:c r="I26" s="3" t="inlineStr">
        <x:is>
          <x:t xml:space="preserve">공개 시점의 H800 serving은 fact. 2026-2030 증설 규모는 scenario.</x:t>
        </x:is>
      </x:c>
    </x:row>
    <x:row r="27">
      <x:c r="A27" s="3" t="inlineStr">
        <x:is>
          <x:t xml:space="preserve">SRC_ALIBABA_QWEN_GPU_DEPLOY</x:t>
        </x:is>
      </x:c>
      <x:c r="B27" s="3" t="inlineStr">
        <x:is>
          <x:t xml:space="preserve">Deploy a Qwen3-32B inference service with ACS GPU computing power</x:t>
        </x:is>
      </x:c>
      <x:c r="C27" s="3" t="inlineStr">
        <x:is>
          <x:t xml:space="preserve">Alibaba Cloud</x:t>
        </x:is>
      </x:c>
      <x:c r="D27" s="3" t="inlineStr">
        <x:is>
          <x:t xml:space="preserve">2025-09-18</x:t>
        </x:is>
      </x:c>
      <x:c r="E27" s="3" t="inlineStr">
        <x:is>
          <x:t xml:space="preserve">https://www.alibabacloud.com/help/doc-detail/2921971.html</x:t>
        </x:is>
      </x:c>
      <x:c r="F27" s="3" t="inlineStr">
        <x:is>
          <x:t xml:space="preserve">Tier 1</x:t>
        </x:is>
      </x:c>
      <x:c r="G27" s="3" t="inlineStr">
        <x:is>
          <x:t xml:space="preserve">Confirms an official Alibaba Cloud GPU deployment path for Qwen inference; not an operated fleet-share disclosure</x:t>
        </x:is>
      </x:c>
      <x:c r="H27" s="3" t="n">
        <x:v>0.78</x:v>
      </x:c>
      <x:c r="I27" s="3" t="inlineStr">
        <x:is>
          <x:t xml:space="preserve">Qwen GPU serving 가능성은 fact. 실제 Alibaba-operated GPU/ASIC 비중은 공개되지 않아 Base는 GPU reference 처리.</x:t>
        </x:is>
      </x:c>
    </x:row>
    <x:row r="28">
      <x:c r="A28" s="3" t="inlineStr">
        <x:is>
          <x:t xml:space="preserve">SRC_TENCENT_AI_INFRA_MOE</x:t>
        </x:is>
      </x:c>
      <x:c r="B28" s="3" t="inlineStr">
        <x:is>
          <x:t xml:space="preserve">Tencent Unveils New AI Upgrades, Proprietary Innovations, and Global Solutions</x:t>
        </x:is>
      </x:c>
      <x:c r="C28" s="3" t="inlineStr">
        <x:is>
          <x:t xml:space="preserve">Tencent</x:t>
        </x:is>
      </x:c>
      <x:c r="D28" s="3" t="inlineStr">
        <x:is>
          <x:t xml:space="preserve">2024-09-05</x:t>
        </x:is>
      </x:c>
      <x:c r="E28" s="3" t="inlineStr">
        <x:is>
          <x:t xml:space="preserve">https://www.tencent.com/en-us/articles/2201930.html</x:t>
        </x:is>
      </x:c>
      <x:c r="F28" s="3" t="inlineStr">
        <x:is>
          <x:t xml:space="preserve">Tier 1</x:t>
        </x:is>
      </x:c>
      <x:c r="G28" s="3" t="inlineStr">
        <x:is>
          <x:t xml:space="preserve">Confirms Tencent AI Infra and Hunyuan Turbo MoE service with stated inference-cost reduction</x:t>
        </x:is>
      </x:c>
      <x:c r="H28" s="3" t="n">
        <x:v>0.84</x:v>
      </x:c>
      <x:c r="I28" s="3" t="inlineStr">
        <x:is>
          <x:t xml:space="preserve">MoE/infra 방향은 fact. 운영 GPU/ASIC mix와 tokens/MW는 정량 미공개로 scenario.</x:t>
        </x:is>
      </x:c>
    </x:row>
    <x:row r="29">
      <x:c r="A29" s="3" t="inlineStr">
        <x:is>
          <x:t xml:space="preserve">SRC_SEMIANALYSIS_INFERENCEX</x:t>
        </x:is>
      </x:c>
      <x:c r="B29" s="3" t="inlineStr">
        <x:is>
          <x:t xml:space="preserve">InferenceX / InferenceMAX benchmark methodology</x:t>
        </x:is>
      </x:c>
      <x:c r="C29" s="3" t="inlineStr">
        <x:is>
          <x:t xml:space="preserve">SemiAnalysis</x:t>
        </x:is>
      </x:c>
      <x:c r="D29" s="3" t="inlineStr">
        <x:is>
          <x:t xml:space="preserve">2025-2026</x:t>
        </x:is>
      </x:c>
      <x:c r="E29" s="3" t="inlineStr">
        <x:is>
          <x:t xml:space="preserve">https://inferencex.semianalysis.com/about</x:t>
        </x:is>
      </x:c>
      <x:c r="F29" s="3" t="inlineStr">
        <x:is>
          <x:t xml:space="preserve">Tier 2</x:t>
        </x:is>
      </x:c>
      <x:c r="G29" s="3" t="inlineStr">
        <x:is>
          <x:t xml:space="preserve">Benchmark layer for tokens/sec/MW sensitivity, not company capacity</x:t>
        </x:is>
      </x:c>
      <x:c r="H29" s="3" t="n">
        <x:v>0.7</x:v>
      </x:c>
      <x:c r="I29" s="3" t="inlineStr">
        <x:is>
          <x:t xml:space="preserve">tokens/sec/MW benchmark calibration. 업체별 capacity fact로 직접 사용하지 않음.</x:t>
        </x:is>
      </x:c>
    </x:row>
    <x:row r="30">
      <x:c r="A30" s="3" t="inlineStr">
        <x:is>
          <x:t xml:space="preserve">SRC_MLPERF_INFERENCE</x:t>
        </x:is>
      </x:c>
      <x:c r="B30" s="3" t="inlineStr">
        <x:is>
          <x:t xml:space="preserve">MLPerf Inference datacenter benchmark results</x:t>
        </x:is>
      </x:c>
      <x:c r="C30" s="3" t="inlineStr">
        <x:is>
          <x:t xml:space="preserve">MLCommons</x:t>
        </x:is>
      </x:c>
      <x:c r="D30" s="3" t="inlineStr">
        <x:is>
          <x:t xml:space="preserve">2026-06-09 accessed</x:t>
        </x:is>
      </x:c>
      <x:c r="E30" s="3" t="inlineStr">
        <x:is>
          <x:t xml:space="preserve">https://mlcommons.org/benchmarks/inference-datacenter/</x:t>
        </x:is>
      </x:c>
      <x:c r="F30" s="3" t="inlineStr">
        <x:is>
          <x:t xml:space="preserve">Tier 2</x:t>
        </x:is>
      </x:c>
      <x:c r="G30" s="3" t="inlineStr">
        <x:is>
          <x:t xml:space="preserve">Official inference submission anchor for hardware/software comparisons</x:t>
        </x:is>
      </x:c>
      <x:c r="H30" s="3" t="n">
        <x:v>0.74</x:v>
      </x:c>
      <x:c r="I30" s="3" t="inlineStr">
        <x:is>
          <x:t xml:space="preserve">규칙화된 official benchmark anchor. LLM serving 조건은 InferenceX와 별도 비교 필요.</x:t>
        </x:is>
      </x:c>
    </x:row>
    <x:row r="31">
      <x:c r="A31" s="3" t="inlineStr">
        <x:is>
          <x:t xml:space="preserve">SRC_MLPERF_POWER</x:t>
        </x:is>
      </x:c>
      <x:c r="B31" s="3" t="inlineStr">
        <x:is>
          <x:t xml:space="preserve">MLPerf Power methodology and results</x:t>
        </x:is>
      </x:c>
      <x:c r="C31" s="3" t="inlineStr">
        <x:is>
          <x:t xml:space="preserve">MLCommons</x:t>
        </x:is>
      </x:c>
      <x:c r="D31" s="3" t="inlineStr">
        <x:is>
          <x:t xml:space="preserve">2026-06-09 accessed</x:t>
        </x:is>
      </x:c>
      <x:c r="E31" s="3" t="inlineStr">
        <x:is>
          <x:t xml:space="preserve">https://mlcommons.org/benchmarks/power/</x:t>
        </x:is>
      </x:c>
      <x:c r="F31" s="3" t="inlineStr">
        <x:is>
          <x:t xml:space="preserve">Tier 2</x:t>
        </x:is>
      </x:c>
      <x:c r="G31" s="3" t="inlineStr">
        <x:is>
          <x:t xml:space="preserve">Optional measured power/performance benchmark anchor</x:t>
        </x:is>
      </x:c>
      <x:c r="H31" s="3" t="n">
        <x:v>0.72</x:v>
      </x:c>
      <x:c r="I31" s="3" t="inlineStr">
        <x:is>
          <x:t xml:space="preserve">power 측정이 포함된 benchmark anchor. company production telemetry는 아님.</x:t>
        </x:is>
      </x:c>
    </x:row>
    <x:row r="32">
      <x:c r="A32" s="3" t="inlineStr">
        <x:is>
          <x:t xml:space="preserve">SRC_MLPERF_INFERENCE_DOCS</x:t>
        </x:is>
      </x:c>
      <x:c r="B32" s="3" t="inlineStr">
        <x:is>
          <x:t xml:space="preserve">MLPerf Inference documentation</x:t>
        </x:is>
      </x:c>
      <x:c r="C32" s="3" t="inlineStr">
        <x:is>
          <x:t xml:space="preserve">MLCommons</x:t>
        </x:is>
      </x:c>
      <x:c r="D32" s="3" t="inlineStr">
        <x:is>
          <x:t xml:space="preserve">2026-06-09 accessed</x:t>
        </x:is>
      </x:c>
      <x:c r="E32" s="3" t="inlineStr">
        <x:is>
          <x:t xml:space="preserve">https://docs.mlcommons.org/inference/</x:t>
        </x:is>
      </x:c>
      <x:c r="F32" s="3" t="inlineStr">
        <x:is>
          <x:t xml:space="preserve">Tier 2</x:t>
        </x:is>
      </x:c>
      <x:c r="G32" s="3" t="inlineStr">
        <x:is>
          <x:t xml:space="preserve">Benchmark rules, scenarios, loadgen and divisions</x:t>
        </x:is>
      </x:c>
      <x:c r="H32" s="3" t="n">
        <x:v>0.72</x:v>
      </x:c>
      <x:c r="I32" s="3" t="inlineStr">
        <x:is>
          <x:t xml:space="preserve">Server/Offline/SUT 규칙과 latency scenario를 해석하는 기준 문서.</x:t>
        </x:is>
      </x:c>
    </x:row>
    <x:row r="33">
      <x:c r="A33" s="3" t="inlineStr">
        <x:is>
          <x:t xml:space="preserve">SRC_VLLM_DOCS</x:t>
        </x:is>
      </x:c>
      <x:c r="B33" s="3" t="inlineStr">
        <x:is>
          <x:t xml:space="preserve">vLLM documentation</x:t>
        </x:is>
      </x:c>
      <x:c r="C33" s="3" t="inlineStr">
        <x:is>
          <x:t xml:space="preserve">vLLM project</x:t>
        </x:is>
      </x:c>
      <x:c r="D33" s="3" t="inlineStr">
        <x:is>
          <x:t xml:space="preserve">2026-06-09 accessed</x:t>
        </x:is>
      </x:c>
      <x:c r="E33" s="3" t="inlineStr">
        <x:is>
          <x:t xml:space="preserve">https://docs.vllm.ai/</x:t>
        </x:is>
      </x:c>
      <x:c r="F33" s="3" t="inlineStr">
        <x:is>
          <x:t xml:space="preserve">Tier 2</x:t>
        </x:is>
      </x:c>
      <x:c r="G33" s="3" t="inlineStr">
        <x:is>
          <x:t xml:space="preserve">Production serving mechanism, scheduler and KV cache behavior</x:t>
        </x:is>
      </x:c>
      <x:c r="H33" s="3" t="n">
        <x:v>0.66</x:v>
      </x:c>
      <x:c r="I33" s="3" t="inlineStr">
        <x:is>
          <x:t xml:space="preserve">serving stack mechanism source. 특정 업체 tokens/MW fact는 아님.</x:t>
        </x:is>
      </x:c>
    </x:row>
    <x:row r="34">
      <x:c r="A34" s="3" t="inlineStr">
        <x:is>
          <x:t xml:space="preserve">SRC_TENSORRT_LLM</x:t>
        </x:is>
      </x:c>
      <x:c r="B34" s="3" t="inlineStr">
        <x:is>
          <x:t xml:space="preserve">NVIDIA TensorRT-LLM documentation</x:t>
        </x:is>
      </x:c>
      <x:c r="C34" s="3" t="inlineStr">
        <x:is>
          <x:t xml:space="preserve">NVIDIA</x:t>
        </x:is>
      </x:c>
      <x:c r="D34" s="3" t="inlineStr">
        <x:is>
          <x:t xml:space="preserve">2026-06-09 accessed</x:t>
        </x:is>
      </x:c>
      <x:c r="E34" s="3" t="inlineStr">
        <x:is>
          <x:t xml:space="preserve">https://nvidia.github.io/TensorRT-LLM/</x:t>
        </x:is>
      </x:c>
      <x:c r="F34" s="3" t="inlineStr">
        <x:is>
          <x:t xml:space="preserve">Tier 2</x:t>
        </x:is>
      </x:c>
      <x:c r="G34" s="3" t="inlineStr">
        <x:is>
          <x:t xml:space="preserve">Vendor-optimized inference stack and deployment mechanism</x:t>
        </x:is>
      </x:c>
      <x:c r="H34" s="3" t="n">
        <x:v>0.68</x:v>
      </x:c>
      <x:c r="I34" s="3" t="inlineStr">
        <x:is>
          <x:t xml:space="preserve">NVIDIA stack 최적화 근거. workload matched benchmark 없이는 uplift로 직접 적용하지 않음.</x:t>
        </x:is>
      </x:c>
    </x:row>
    <x:row r="35">
      <x:c r="A35" s="3" t="inlineStr">
        <x:is>
          <x:t xml:space="preserve">SRC_SGLANG_DOCS</x:t>
        </x:is>
      </x:c>
      <x:c r="B35" s="3" t="inlineStr">
        <x:is>
          <x:t xml:space="preserve">SGLang documentation</x:t>
        </x:is>
      </x:c>
      <x:c r="C35" s="3" t="inlineStr">
        <x:is>
          <x:t xml:space="preserve">SGLang project</x:t>
        </x:is>
      </x:c>
      <x:c r="D35" s="3" t="inlineStr">
        <x:is>
          <x:t xml:space="preserve">2026-06-09 accessed</x:t>
        </x:is>
      </x:c>
      <x:c r="E35" s="3" t="inlineStr">
        <x:is>
          <x:t xml:space="preserve">https://docs.sglang.ai/</x:t>
        </x:is>
      </x:c>
      <x:c r="F35" s="3" t="inlineStr">
        <x:is>
          <x:t xml:space="preserve">Tier 2</x:t>
        </x:is>
      </x:c>
      <x:c r="G35" s="3" t="inlineStr">
        <x:is>
          <x:t xml:space="preserve">Serving runtime, structured generation and batching behavior</x:t>
        </x:is>
      </x:c>
      <x:c r="H35" s="3" t="n">
        <x:v>0.64</x:v>
      </x:c>
      <x:c r="I35" s="3" t="inlineStr">
        <x:is>
          <x:t xml:space="preserve">batching/structured generation mechanism source. production telemetry는 아님.</x:t>
        </x:is>
      </x:c>
    </x:row>
    <x:row r="36">
      <x:c r="A36" s="3" t="inlineStr">
        <x:is>
          <x:t xml:space="preserve">SRC_FLASHINFER</x:t>
        </x:is>
      </x:c>
      <x:c r="B36" s="3" t="inlineStr">
        <x:is>
          <x:t xml:space="preserve">FlashInfer documentation</x:t>
        </x:is>
      </x:c>
      <x:c r="C36" s="3" t="inlineStr">
        <x:is>
          <x:t xml:space="preserve">FlashInfer project</x:t>
        </x:is>
      </x:c>
      <x:c r="D36" s="3" t="inlineStr">
        <x:is>
          <x:t xml:space="preserve">2026-06-09 accessed</x:t>
        </x:is>
      </x:c>
      <x:c r="E36" s="3" t="inlineStr">
        <x:is>
          <x:t xml:space="preserve">https://docs.flashinfer.ai/</x:t>
        </x:is>
      </x:c>
      <x:c r="F36" s="3" t="inlineStr">
        <x:is>
          <x:t xml:space="preserve">Tier 2</x:t>
        </x:is>
      </x:c>
      <x:c r="G36" s="3" t="inlineStr">
        <x:is>
          <x:t xml:space="preserve">Attention/decode kernel mechanism for serving efficiency</x:t>
        </x:is>
      </x:c>
      <x:c r="H36" s="3" t="n">
        <x:v>0.62</x:v>
      </x:c>
      <x:c r="I36" s="3" t="inlineStr">
        <x:is>
          <x:t xml:space="preserve">kernel-level efficiency mechanism source. company-level throughput fact로 승격하지 않음.</x:t>
        </x:is>
      </x:c>
    </x:row>
    <x:row r="37">
      <x:c r="A37" s="3" t="inlineStr">
        <x:is>
          <x:t xml:space="preserve">SRC_SARATHI_SERVE</x:t>
        </x:is>
      </x:c>
      <x:c r="B37" s="3" t="inlineStr">
        <x:is>
          <x:t xml:space="preserve">Sarathi-Serve</x:t>
        </x:is>
      </x:c>
      <x:c r="C37" s="3" t="inlineStr">
        <x:is>
          <x:t xml:space="preserve">arXiv</x:t>
        </x:is>
      </x:c>
      <x:c r="D37" s="3" t="inlineStr">
        <x:is>
          <x:t xml:space="preserve">2024</x:t>
        </x:is>
      </x:c>
      <x:c r="E37" s="3" t="inlineStr">
        <x:is>
          <x:t xml:space="preserve">https://arxiv.org/abs/2403.02310</x:t>
        </x:is>
      </x:c>
      <x:c r="F37" s="3" t="inlineStr">
        <x:is>
          <x:t xml:space="preserve">Tier 2</x:t>
        </x:is>
      </x:c>
      <x:c r="G37" s="3" t="inlineStr">
        <x:is>
          <x:t xml:space="preserve">Chunked prefill and decode scheduling mechanism</x:t>
        </x:is>
      </x:c>
      <x:c r="H37" s="3" t="n">
        <x:v>0.64</x:v>
      </x:c>
      <x:c r="I37" s="3" t="inlineStr">
        <x:is>
          <x:t xml:space="preserve">prefill/decode scheduling sensitivity source.</x:t>
        </x:is>
      </x:c>
    </x:row>
    <x:row r="38">
      <x:c r="A38" s="3" t="inlineStr">
        <x:is>
          <x:t xml:space="preserve">SRC_ORCA_SERVING</x:t>
        </x:is>
      </x:c>
      <x:c r="B38" s="3" t="inlineStr">
        <x:is>
          <x:t xml:space="preserve">Orca: A Distributed Serving System for Transformer-Based Generative Models</x:t>
        </x:is>
      </x:c>
      <x:c r="C38" s="3" t="inlineStr">
        <x:is>
          <x:t xml:space="preserve">OSDI</x:t>
        </x:is>
      </x:c>
      <x:c r="D38" s="3" t="inlineStr">
        <x:is>
          <x:t xml:space="preserve">2022</x:t>
        </x:is>
      </x:c>
      <x:c r="E38" s="3" t="inlineStr">
        <x:is>
          <x:t xml:space="preserve">https://www.usenix.org/conference/osdi22/presentation/yu</x:t>
        </x:is>
      </x:c>
      <x:c r="F38" s="3" t="inlineStr">
        <x:is>
          <x:t xml:space="preserve">Tier 2</x:t>
        </x:is>
      </x:c>
      <x:c r="G38" s="3" t="inlineStr">
        <x:is>
          <x:t xml:space="preserve">Iteration-level scheduling and batching foundation</x:t>
        </x:is>
      </x:c>
      <x:c r="H38" s="3" t="n">
        <x:v>0.66</x:v>
      </x:c>
      <x:c r="I38" s="3" t="inlineStr">
        <x:is>
          <x:t xml:space="preserve">LLM serving scheduling foundation. modern hardware TPS/MW fact는 아님.</x:t>
        </x:is>
      </x:c>
    </x:row>
    <x:row r="39">
      <x:c r="A39" s="3" t="inlineStr">
        <x:is>
          <x:t xml:space="preserve">SRC_ARXIV_INFERENCE_ENERGY</x:t>
        </x:is>
      </x:c>
      <x:c r="B39" s="3" t="inlineStr">
        <x:is>
          <x:t xml:space="preserve">LLM inference energy and serving efficiency literature set</x:t>
        </x:is>
      </x:c>
      <x:c r="C39" s="3" t="inlineStr">
        <x:is>
          <x:t xml:space="preserve">arXiv</x:t>
        </x:is>
      </x:c>
      <x:c r="D39" s="3" t="inlineStr">
        <x:is>
          <x:t xml:space="preserve">2024-2026</x:t>
        </x:is>
      </x:c>
      <x:c r="E39" s="3" t="inlineStr">
        <x:is>
          <x:t xml:space="preserve">https://arxiv.org/search/?query=large+language+model+inference+energy+joules+per+token&amp;searchtype=all</x:t>
        </x:is>
      </x:c>
      <x:c r="F39" s="3" t="inlineStr">
        <x:is>
          <x:t xml:space="preserve">Tier 2</x:t>
        </x:is>
      </x:c>
      <x:c r="G39" s="3" t="inlineStr">
        <x:is>
          <x:t xml:space="preserve">Joules/token sanity check, prefill/decode split, batching, quantization sensitivity</x:t>
        </x:is>
      </x:c>
      <x:c r="H39" s="3" t="n">
        <x:v>0.65</x:v>
      </x:c>
      <x:c r="I39" s="3" t="inlineStr">
        <x:is>
          <x:t xml:space="preserve">논문별 수치는 workload 차이가 커서 sensitivity layer로만 사용.</x:t>
        </x:is>
      </x:c>
    </x:row>
    <x:row r="40">
      <x:c r="A40" s="3" t="inlineStr">
        <x:is>
          <x:t xml:space="preserve">SRC_JOULE_INFERENCE_ENERGY_2026</x:t>
        </x:is>
      </x:c>
      <x:c r="B40" s="3" t="inlineStr">
        <x:is>
          <x:t xml:space="preserve">Energy use of AI inference, efficiency pathways, and test-time scaling</x:t>
        </x:is>
      </x:c>
      <x:c r="C40" s="3" t="inlineStr">
        <x:is>
          <x:t xml:space="preserve">Joule / Cell Press</x:t>
        </x:is>
      </x:c>
      <x:c r="D40" s="3" t="inlineStr">
        <x:is>
          <x:t xml:space="preserve">2026</x:t>
        </x:is>
      </x:c>
      <x:c r="E40" s="3" t="inlineStr">
        <x:is>
          <x:t xml:space="preserve">https://www.sciencedirect.com/science/article/pii/S2542435126001145</x:t>
        </x:is>
      </x:c>
      <x:c r="F40" s="3" t="inlineStr">
        <x:is>
          <x:t xml:space="preserve">Tier 2</x:t>
        </x:is>
      </x:c>
      <x:c r="G40" s="3" t="inlineStr">
        <x:is>
          <x:t xml:space="preserve">Energy/query and joules/token sanity layer for inference forecasts</x:t>
        </x:is>
      </x:c>
      <x:c r="H40" s="3" t="n">
        <x:v>0.7</x:v>
      </x:c>
      <x:c r="I40" s="3" t="inlineStr">
        <x:is>
          <x:t xml:space="preserve">회사별 production telemetry가 아니라 energy sanity check와 test-time compute sensitivity로만 사용.</x:t>
        </x:is>
      </x:c>
    </x:row>
    <x:row r="41">
      <x:c r="A41" s="3" t="inlineStr">
        <x:is>
          <x:t xml:space="preserve">SRC_IBM_PD_DISAGG_2026</x:t>
        </x:is>
      </x:c>
      <x:c r="B41" s="3" t="inlineStr">
        <x:is>
          <x:t xml:space="preserve">Revisiting Disaggregated Large Language Model Serving for Performance and Energy Implications</x:t>
        </x:is>
      </x:c>
      <x:c r="C41" s="3" t="inlineStr">
        <x:is>
          <x:t xml:space="preserve">IBM Research / EuroSys</x:t>
        </x:is>
      </x:c>
      <x:c r="D41" s="3" t="inlineStr">
        <x:is>
          <x:t xml:space="preserve">2026</x:t>
        </x:is>
      </x:c>
      <x:c r="E41" s="3" t="inlineStr">
        <x:is>
          <x:t xml:space="preserve">https://research.ibm.com/publications/revisiting-disaggregated-large-language-model-serving-for-performance-and-energy-implications</x:t>
        </x:is>
      </x:c>
      <x:c r="F41" s="3" t="inlineStr">
        <x:is>
          <x:t xml:space="preserve">Tier 2</x:t>
        </x:is>
      </x:c>
      <x:c r="G41" s="3" t="inlineStr">
        <x:is>
          <x:t xml:space="preserve">Prefill/decode disaggregation performance and energy trade-off mechanism</x:t>
        </x:is>
      </x:c>
      <x:c r="H41" s="3" t="n">
        <x:v>0.72</x:v>
      </x:c>
      <x:c r="I41" s="3" t="inlineStr">
        <x:is>
          <x:t xml:space="preserve">P/D disaggregation은 항상 positive가 아니므로 workload/SLO별 sensitivity로 처리.</x:t>
        </x:is>
      </x:c>
    </x:row>
    <x:row r="42">
      <x:c r="A42" s="3" t="inlineStr">
        <x:is>
          <x:t xml:space="preserve">SRC_ARXIV_SLO_PD_2026</x:t>
        </x:is>
      </x:c>
      <x:c r="B42" s="3" t="inlineStr">
        <x:is>
          <x:t xml:space="preserve">SLO-Aware Compute Resource Allocation for Prefill-Decode Disaggregated LLM Inference</x:t>
        </x:is>
      </x:c>
      <x:c r="C42" s="3" t="inlineStr">
        <x:is>
          <x:t xml:space="preserve">arXiv</x:t>
        </x:is>
      </x:c>
      <x:c r="D42" s="3" t="inlineStr">
        <x:is>
          <x:t xml:space="preserve">2026</x:t>
        </x:is>
      </x:c>
      <x:c r="E42" s="3" t="inlineStr">
        <x:is>
          <x:t xml:space="preserve">https://arxiv.org/abs/2603.04716</x:t>
        </x:is>
      </x:c>
      <x:c r="F42" s="3" t="inlineStr">
        <x:is>
          <x:t xml:space="preserve">Tier 2</x:t>
        </x:is>
      </x:c>
      <x:c r="G42" s="3" t="inlineStr">
        <x:is>
          <x:t xml:space="preserve">Utilization caveat for TTFT/TPOT SLO constrained serving</x:t>
        </x:is>
      </x:c>
      <x:c r="H42" s="3" t="n">
        <x:v>0.62</x:v>
      </x:c>
      <x:c r="I42" s="3" t="inlineStr">
        <x:is>
          <x:t xml:space="preserve">utilization은 GPU occupancy가 아니라 latency SLO와 reserve에 의해 제한됨을 반영.</x:t>
        </x:is>
      </x:c>
    </x:row>
    <x:row r="43">
      <x:c r="A43" s="3" t="inlineStr">
        <x:is>
          <x:t xml:space="preserve">SRC_ARXIV_PREFILL_AS_SERVICE_2026</x:t>
        </x:is>
      </x:c>
      <x:c r="B43" s="3" t="inlineStr">
        <x:is>
          <x:t xml:space="preserve">Prefill-as-a-Service</x:t>
        </x:is>
      </x:c>
      <x:c r="C43" s="3" t="inlineStr">
        <x:is>
          <x:t xml:space="preserve">arXiv</x:t>
        </x:is>
      </x:c>
      <x:c r="D43" s="3" t="inlineStr">
        <x:is>
          <x:t xml:space="preserve">2026</x:t>
        </x:is>
      </x:c>
      <x:c r="E43" s="3" t="inlineStr">
        <x:is>
          <x:t xml:space="preserve">https://arxiv.org/abs/2604.15039</x:t>
        </x:is>
      </x:c>
      <x:c r="F43" s="3" t="inlineStr">
        <x:is>
          <x:t xml:space="preserve">Tier 2</x:t>
        </x:is>
      </x:c>
      <x:c r="G43" s="3" t="inlineStr">
        <x:is>
          <x:t xml:space="preserve">Agentic/long-context placement and network sensitivity for utilization</x:t>
        </x:is>
      </x:c>
      <x:c r="H43" s="3" t="n">
        <x:v>0.6</x:v>
      </x:c>
      <x:c r="I43" s="3" t="inlineStr">
        <x:is>
          <x:t xml:space="preserve">cross-datacenter prefill/KV movement은 Base fact가 아니라 future sensitivity로만 사용.</x:t>
        </x:is>
      </x:c>
    </x:row>
    <x:row r="44">
      <x:c r="A44" s="3" t="inlineStr">
        <x:is>
          <x:t xml:space="preserve">SRC_ARXIV_SPEC_DECODING_LATENCY_2026</x:t>
        </x:is>
      </x:c>
      <x:c r="B44" s="3" t="inlineStr">
        <x:is>
          <x:t xml:space="preserve">An Interpretable Latency Model for Speculative Decoding in LLM Serving</x:t>
        </x:is>
      </x:c>
      <x:c r="C44" s="3" t="inlineStr">
        <x:is>
          <x:t xml:space="preserve">arXiv</x:t>
        </x:is>
      </x:c>
      <x:c r="D44" s="3" t="inlineStr">
        <x:is>
          <x:t xml:space="preserve">2026</x:t>
        </x:is>
      </x:c>
      <x:c r="E44" s="3" t="inlineStr">
        <x:is>
          <x:t xml:space="preserve">https://arxiv.org/abs/2605.15051</x:t>
        </x:is>
      </x:c>
      <x:c r="F44" s="3" t="inlineStr">
        <x:is>
          <x:t xml:space="preserve">Tier 2</x:t>
        </x:is>
      </x:c>
      <x:c r="G44" s="3" t="inlineStr">
        <x:is>
          <x:t xml:space="preserve">Speculative decoding latency and throughput trade-off mechanism</x:t>
        </x:is>
      </x:c>
      <x:c r="H44" s="3" t="n">
        <x:v>0.6</x:v>
      </x:c>
      <x:c r="I44" s="3" t="inlineStr">
        <x:is>
          <x:t xml:space="preserve">speculative decoding은 tokens/MW 개선 가능성이 있으나 model/workload별 검증 필요.</x:t>
        </x:is>
      </x:c>
    </x:row>
    <x:row r="45">
      <x:c r="A45" s="3" t="inlineStr">
        <x:is>
          <x:t xml:space="preserve">SRC_MCKINSEY_AI_WORKLOADS</x:t>
        </x:is>
      </x:c>
      <x:c r="B45" s="3" t="inlineStr">
        <x:is>
          <x:t xml:space="preserve">The future of AI workloads</x:t>
        </x:is>
      </x:c>
      <x:c r="C45" s="3" t="inlineStr">
        <x:is>
          <x:t xml:space="preserve">McKinsey &amp; Company</x:t>
        </x:is>
      </x:c>
      <x:c r="D45" s="3" t="inlineStr">
        <x:is>
          <x:t xml:space="preserve">2026-02-24</x:t>
        </x:is>
      </x:c>
      <x:c r="E45" s="3" t="inlineStr">
        <x:is>
          <x:t xml:space="preserve">https://www.mckinsey.com/featured-insights/week-in-charts/the-future-of-ai-workloads</x:t>
        </x:is>
      </x:c>
      <x:c r="F45" s="3" t="inlineStr">
        <x:is>
          <x:t xml:space="preserve">Tier 2</x:t>
        </x:is>
      </x:c>
      <x:c r="G45" s="3" t="inlineStr">
        <x:is>
          <x:t xml:space="preserve">Inference share fact-check and 2030 workload mix directional anchor</x:t>
        </x:is>
      </x:c>
      <x:c r="H45" s="3" t="n">
        <x:v>0.72</x:v>
      </x:c>
      <x:c r="I45" s="3" t="inlineStr">
        <x:is>
          <x:t xml:space="preserve">2030년 inference가 AI compute의 절반 이상이 될 수 있다는 전망. 2026 현재 GW fact로 직접 사용하지 않음.</x:t>
        </x:is>
      </x:c>
    </x:row>
    <x:row r="46">
      <x:c r="A46" s="3" t="inlineStr">
        <x:is>
          <x:t xml:space="preserve">SRC_DELOITTE_AI_POWER</x:t>
        </x:is>
      </x:c>
      <x:c r="B46" s="3" t="inlineStr">
        <x:is>
          <x:t xml:space="preserve">More compute for AI, not less</x:t>
        </x:is>
      </x:c>
      <x:c r="C46" s="3" t="inlineStr">
        <x:is>
          <x:t xml:space="preserve">Deloitte</x:t>
        </x:is>
      </x:c>
      <x:c r="D46" s="3" t="inlineStr">
        <x:is>
          <x:t xml:space="preserve">2025-12</x:t>
        </x:is>
      </x:c>
      <x:c r="E46" s="3" t="inlineStr">
        <x:is>
          <x:t xml:space="preserve">https://www.deloitte.com/us/en/insights/industry/technology/technology-media-and-telecom-predictions/2026/compute-power-ai.html</x:t>
        </x:is>
      </x:c>
      <x:c r="F46" s="3" t="inlineStr">
        <x:is>
          <x:t xml:space="preserve">Tier 2</x:t>
        </x:is>
      </x:c>
      <x:c r="G46" s="3" t="inlineStr">
        <x:is>
          <x:t xml:space="preserve">Inference compute share outlook, used only as scenario cross-check</x:t>
        </x:is>
      </x:c>
      <x:c r="H46" s="3" t="n">
        <x:v>0.68</x:v>
      </x:c>
      <x:c r="I46" s="3" t="inlineStr">
        <x:is>
          <x:t xml:space="preserve">2026 compute 기준 inference 비중 전망을 제공하지만 업체별 GW fact는 아님.</x:t>
        </x:is>
      </x:c>
    </x:row>
    <x:row r="47">
      <x:c r="A47" s="3" t="inlineStr">
        <x:is>
          <x:t xml:space="preserve">SRC_EPRI_EPOCH_AI_POWER</x:t>
        </x:is>
      </x:c>
      <x:c r="B47" s="3" t="inlineStr">
        <x:is>
          <x:t xml:space="preserve">How much power will frontier AI training demand in 2030?</x:t>
        </x:is>
      </x:c>
      <x:c r="C47" s="3" t="inlineStr">
        <x:is>
          <x:t xml:space="preserve">EPRI / Epoch AI</x:t>
        </x:is>
      </x:c>
      <x:c r="D47" s="3" t="inlineStr">
        <x:is>
          <x:t xml:space="preserve">2025-08</x:t>
        </x:is>
      </x:c>
      <x:c r="E47" s="3" t="inlineStr">
        <x:is>
          <x:t xml:space="preserve">https://epoch.ai/blog/power-demands-of-frontier-ai-training</x:t>
        </x:is>
      </x:c>
      <x:c r="F47" s="3" t="inlineStr">
        <x:is>
          <x:t xml:space="preserve">Tier 2</x:t>
        </x:is>
      </x:c>
      <x:c r="G47" s="3" t="inlineStr">
        <x:is>
          <x:t xml:space="preserve">Current AI power allocation sanity check across training, experiments, and inference</x:t>
        </x:is>
      </x:c>
      <x:c r="H47" s="3" t="n">
        <x:v>0.7</x:v>
      </x:c>
      <x:c r="I47" s="3" t="inlineStr">
        <x:is>
          <x:t xml:space="preserve">현재 power allocation은 training/experiments/inference가 대략 나뉜다는 관점. 60%+ inference fact 주장에 대한 반대 anchor.</x:t>
        </x:is>
      </x:c>
    </x:row>
    <x:row r="48">
      <x:c r="A48" s="3" t="inlineStr">
        <x:is>
          <x:t xml:space="preserve">SRC_EPOCH_TRAIN</x:t>
        </x:is>
      </x:c>
      <x:c r="B48" s="3" t="inlineStr">
        <x:is>
          <x:t xml:space="preserve">Training compute of frontier AI models grows by 4-5x per year</x:t>
        </x:is>
      </x:c>
      <x:c r="C48" s="3" t="inlineStr">
        <x:is>
          <x:t xml:space="preserve">Epoch AI</x:t>
        </x:is>
      </x:c>
      <x:c r="D48" s="3" t="inlineStr">
        <x:is>
          <x:t xml:space="preserve">2024</x:t>
        </x:is>
      </x:c>
      <x:c r="E48" s="3" t="inlineStr">
        <x:is>
          <x:t xml:space="preserve">https://epoch.ai/blog/training-compute-of-frontier-ai-models-grows-by-4-5x-per-year</x:t>
        </x:is>
      </x:c>
      <x:c r="F48" s="3" t="inlineStr">
        <x:is>
          <x:t xml:space="preserve">Tier 2</x:t>
        </x:is>
      </x:c>
      <x:c r="G48" s="3" t="inlineStr">
        <x:is>
          <x:t xml:space="preserve">Frontier training compute growth anchor</x:t>
        </x:is>
      </x:c>
      <x:c r="H48" s="3" t="n">
        <x:v>0.7</x:v>
      </x:c>
      <x:c r="I48" s="3" t="inlineStr">
        <x:is>
          <x:t xml:space="preserve">training reserve를 남겨야 하는 장기 compute-growth 근거.</x:t>
        </x:is>
      </x:c>
    </x:row>
    <x:row r="49">
      <x:c r="A49" s="3" t="inlineStr">
        <x:is>
          <x:t xml:space="preserve">SRC_EPOCH_SCALING_2030</x:t>
        </x:is>
      </x:c>
      <x:c r="B49" s="3" t="inlineStr">
        <x:is>
          <x:t xml:space="preserve">Can AI scaling continue through 2030?</x:t>
        </x:is>
      </x:c>
      <x:c r="C49" s="3" t="inlineStr">
        <x:is>
          <x:t xml:space="preserve">Epoch AI</x:t>
        </x:is>
      </x:c>
      <x:c r="D49" s="3" t="inlineStr">
        <x:is>
          <x:t xml:space="preserve">2024/2026 accessed</x:t>
        </x:is>
      </x:c>
      <x:c r="E49" s="3" t="inlineStr">
        <x:is>
          <x:t xml:space="preserve">https://epoch.ai/publications/can-ai-scaling-continue-through-2030</x:t>
        </x:is>
      </x:c>
      <x:c r="F49" s="3" t="inlineStr">
        <x:is>
          <x:t xml:space="preserve">Tier 2</x:t>
        </x:is>
      </x:c>
      <x:c r="G49" s="3" t="inlineStr">
        <x:is>
          <x:t xml:space="preserve">Scaling bottlenecks across power, data, capex and hardware supply</x:t>
        </x:is>
      </x:c>
      <x:c r="H49" s="3" t="n">
        <x:v>0.7</x:v>
      </x:c>
      <x:c r="I49" s="3" t="inlineStr">
        <x:is>
          <x:t xml:space="preserve">2030 scaling feasibility와 병목 source. 업체별 active power fact는 아님.</x:t>
        </x:is>
      </x:c>
    </x:row>
    <x:row r="50">
      <x:c r="A50" s="3" t="inlineStr">
        <x:is>
          <x:t xml:space="preserve">SRC_EPOCH_INFERENCE_PRICE</x:t>
        </x:is>
      </x:c>
      <x:c r="B50" s="3" t="inlineStr">
        <x:is>
          <x:t xml:space="preserve">LLM inference price trends</x:t>
        </x:is>
      </x:c>
      <x:c r="C50" s="3" t="inlineStr">
        <x:is>
          <x:t xml:space="preserve">Epoch AI</x:t>
        </x:is>
      </x:c>
      <x:c r="D50" s="3" t="inlineStr">
        <x:is>
          <x:t xml:space="preserve">2026-06-09 accessed</x:t>
        </x:is>
      </x:c>
      <x:c r="E50" s="3" t="inlineStr">
        <x:is>
          <x:t xml:space="preserve">https://epoch.ai/data-insights/llm-inference-price-trends</x:t>
        </x:is>
      </x:c>
      <x:c r="F50" s="3" t="inlineStr">
        <x:is>
          <x:t xml:space="preserve">Tier 2</x:t>
        </x:is>
      </x:c>
      <x:c r="G50" s="3" t="inlineStr">
        <x:is>
          <x:t xml:space="preserve">Inference cost trend proxy and commercial efficiency context</x:t>
        </x:is>
      </x:c>
      <x:c r="H50" s="3" t="n">
        <x:v>0.66</x:v>
      </x:c>
      <x:c r="I50" s="3" t="inlineStr">
        <x:is>
          <x:t xml:space="preserve">API price/performance trend proxy. tokens/MW 생산 telemetry로 직접 사용하지 않음.</x:t>
        </x:is>
      </x:c>
    </x:row>
    <x:row r="51">
      <x:c r="A51" s="3" t="inlineStr">
        <x:is>
          <x:t xml:space="preserve">SRC_EPOCH_AI_DATA_CENTERS</x:t>
        </x:is>
      </x:c>
      <x:c r="B51" s="3" t="inlineStr">
        <x:is>
          <x:t xml:space="preserve">AI data centers dataset</x:t>
        </x:is>
      </x:c>
      <x:c r="C51" s="3" t="inlineStr">
        <x:is>
          <x:t xml:space="preserve">Epoch AI</x:t>
        </x:is>
      </x:c>
      <x:c r="D51" s="3" t="inlineStr">
        <x:is>
          <x:t xml:space="preserve">2026-07-30 local snapshot</x:t>
        </x:is>
      </x:c>
      <x:c r="E51" s="3" t="inlineStr">
        <x:is>
          <x:t xml:space="preserve">https://epoch.ai/data/ai-data-centers</x:t>
        </x:is>
      </x:c>
      <x:c r="F51" s="3" t="inlineStr">
        <x:is>
          <x:t xml:space="preserve">Tier 2</x:t>
        </x:is>
      </x:c>
      <x:c r="G51" s="3" t="inlineStr">
        <x:is>
          <x:t xml:space="preserve">Site/user capacity attribution, completion timing and site-level accelerator inventory seed</x:t>
        </x:is>
      </x:c>
      <x:c r="H51" s="3" t="n">
        <x:v>0.7</x:v>
      </x:c>
      <x:c r="I51" s="3" t="inlineStr">
        <x:is>
          <x:t xml:space="preserve">데이터센터별 user exposure, current/contracted IT power, completion date, chip type/quantity를 accelerator mix 입력 seed로 사용. 회사 총 전력 규모는 기존 02_Inputs가 유지.</x:t>
        </x:is>
      </x:c>
    </x:row>
    <x:row r="52">
      <x:c r="A52" s="3" t="inlineStr">
        <x:is>
          <x:t xml:space="preserve">SRC_EIA_DC_POWER</x:t>
        </x:is>
      </x:c>
      <x:c r="B52" s="3" t="inlineStr">
        <x:is>
          <x:t xml:space="preserve">U.S. electricity data and data center power context</x:t>
        </x:is>
      </x:c>
      <x:c r="C52" s="3" t="inlineStr">
        <x:is>
          <x:t xml:space="preserve">U.S. EIA</x:t>
        </x:is>
      </x:c>
      <x:c r="D52" s="3" t="inlineStr">
        <x:is>
          <x:t xml:space="preserve">2026-06-09 accessed</x:t>
        </x:is>
      </x:c>
      <x:c r="E52" s="3" t="inlineStr">
        <x:is>
          <x:t xml:space="preserve">https://www.eia.gov/</x:t>
        </x:is>
      </x:c>
      <x:c r="F52" s="3" t="inlineStr">
        <x:is>
          <x:t xml:space="preserve">Tier 2</x:t>
        </x:is>
      </x:c>
      <x:c r="G52" s="3" t="inlineStr">
        <x:is>
          <x:t xml:space="preserve">Electricity demand and regional power baseline</x:t>
        </x:is>
      </x:c>
      <x:c r="H52" s="3" t="n">
        <x:v>0.68</x:v>
      </x:c>
      <x:c r="I52" s="3" t="inlineStr">
        <x:is>
          <x:t xml:space="preserve">macro grid plausibility source. company contracted GW를 직접 바꾸지 않음.</x:t>
        </x:is>
      </x:c>
    </x:row>
    <x:row r="53">
      <x:c r="A53" s="3" t="inlineStr">
        <x:is>
          <x:t xml:space="preserve">SRC_FERC_INTERCONNECT</x:t>
        </x:is>
      </x:c>
      <x:c r="B53" s="3" t="inlineStr">
        <x:is>
          <x:t xml:space="preserve">FERC interconnection and grid reliability proceedings</x:t>
        </x:is>
      </x:c>
      <x:c r="C53" s="3" t="inlineStr">
        <x:is>
          <x:t xml:space="preserve">FERC</x:t>
        </x:is>
      </x:c>
      <x:c r="D53" s="3" t="inlineStr">
        <x:is>
          <x:t xml:space="preserve">2026-06-09 accessed</x:t>
        </x:is>
      </x:c>
      <x:c r="E53" s="3" t="inlineStr">
        <x:is>
          <x:t xml:space="preserve">https://www.ferc.gov/</x:t>
        </x:is>
      </x:c>
      <x:c r="F53" s="3" t="inlineStr">
        <x:is>
          <x:t xml:space="preserve">Tier 2</x:t>
        </x:is>
      </x:c>
      <x:c r="G53" s="3" t="inlineStr">
        <x:is>
          <x:t xml:space="preserve">Interconnection, transmission and reliability context</x:t>
        </x:is>
      </x:c>
      <x:c r="H53" s="3" t="n">
        <x:v>0.66</x:v>
      </x:c>
      <x:c r="I53" s="3" t="inlineStr">
        <x:is>
          <x:t xml:space="preserve">grid constraint context. model-owner capacity attribution fact는 아님.</x:t>
        </x:is>
      </x:c>
    </x:row>
    <x:row r="54">
      <x:c r="A54" s="3" t="inlineStr">
        <x:is>
          <x:t xml:space="preserve">SRC_UPTIME_GLOBAL_DC</x:t>
        </x:is>
      </x:c>
      <x:c r="B54" s="3" t="inlineStr">
        <x:is>
          <x:t xml:space="preserve">Uptime Institute Global Data Center Survey</x:t>
        </x:is>
      </x:c>
      <x:c r="C54" s="3" t="inlineStr">
        <x:is>
          <x:t xml:space="preserve">Uptime Institute</x:t>
        </x:is>
      </x:c>
      <x:c r="D54" s="3" t="inlineStr">
        <x:is>
          <x:t xml:space="preserve">2026-06-09 accessed</x:t>
        </x:is>
      </x:c>
      <x:c r="E54" s="3" t="inlineStr">
        <x:is>
          <x:t xml:space="preserve">https://uptimeinstitute.com/resources/research-and-reports</x:t>
        </x:is>
      </x:c>
      <x:c r="F54" s="3" t="inlineStr">
        <x:is>
          <x:t xml:space="preserve">Tier 2</x:t>
        </x:is>
      </x:c>
      <x:c r="G54" s="3" t="inlineStr">
        <x:is>
          <x:t xml:space="preserve">PUE, cooling, outage and density operating context</x:t>
        </x:is>
      </x:c>
      <x:c r="H54" s="3" t="n">
        <x:v>0.68</x:v>
      </x:c>
      <x:c r="I54" s="3" t="inlineStr">
        <x:is>
          <x:t xml:space="preserve">facility/PUE context. company site-level PUE가 있으면 교체.</x:t>
        </x:is>
      </x:c>
    </x:row>
    <x:row r="55">
      <x:c r="A55" s="3" t="inlineStr">
        <x:is>
          <x:t xml:space="preserve">SRC_ASHRAE_TC99</x:t>
        </x:is>
      </x:c>
      <x:c r="B55" s="3" t="inlineStr">
        <x:is>
          <x:t xml:space="preserve">ASHRAE TC 9.9 data center thermal guidance</x:t>
        </x:is>
      </x:c>
      <x:c r="C55" s="3" t="inlineStr">
        <x:is>
          <x:t xml:space="preserve">ASHRAE</x:t>
        </x:is>
      </x:c>
      <x:c r="D55" s="3" t="inlineStr">
        <x:is>
          <x:t xml:space="preserve">2026-06-09 accessed</x:t>
        </x:is>
      </x:c>
      <x:c r="E55" s="3" t="inlineStr">
        <x:is>
          <x:t xml:space="preserve">https://www.ashrae.org/technical-resources/bookstore/datacom-series</x:t>
        </x:is>
      </x:c>
      <x:c r="F55" s="3" t="inlineStr">
        <x:is>
          <x:t xml:space="preserve">Tier 2</x:t>
        </x:is>
      </x:c>
      <x:c r="G55" s="3" t="inlineStr">
        <x:is>
          <x:t xml:space="preserve">Thermal envelope and cooling design reference</x:t>
        </x:is>
      </x:c>
      <x:c r="H55" s="3" t="n">
        <x:v>0.64</x:v>
      </x:c>
      <x:c r="I55" s="3" t="inlineStr">
        <x:is>
          <x:t xml:space="preserve">cooling design reference. PUE 숫자 자체의 direct fact는 아님.</x:t>
        </x:is>
      </x:c>
    </x:row>
    <x:row r="56">
      <x:c r="A56" s="3" t="inlineStr">
        <x:is>
          <x:t xml:space="preserve">SRC_MISTRAL_MODELS</x:t>
        </x:is>
      </x:c>
      <x:c r="B56" s="3" t="inlineStr">
        <x:is>
          <x:t xml:space="preserve">Mistral AI model documentation</x:t>
        </x:is>
      </x:c>
      <x:c r="C56" s="3" t="inlineStr">
        <x:is>
          <x:t xml:space="preserve">Mistral AI</x:t>
        </x:is>
      </x:c>
      <x:c r="D56" s="3" t="inlineStr">
        <x:is>
          <x:t xml:space="preserve">2026-06-09 accessed</x:t>
        </x:is>
      </x:c>
      <x:c r="E56" s="3" t="inlineStr">
        <x:is>
          <x:t xml:space="preserve">https://docs.mistral.ai/</x:t>
        </x:is>
      </x:c>
      <x:c r="F56" s="3" t="inlineStr">
        <x:is>
          <x:t xml:space="preserve">Tier 1/2</x:t>
        </x:is>
      </x:c>
      <x:c r="G56" s="3" t="inlineStr">
        <x:is>
          <x:t xml:space="preserve">Dense/MoE open model family and context anchor</x:t>
        </x:is>
      </x:c>
      <x:c r="H56" s="3" t="n">
        <x:v>0.72</x:v>
      </x:c>
      <x:c r="I56" s="3" t="inlineStr">
        <x:is>
          <x:t xml:space="preserve">open/served model family 비교 anchor. 본 모델의 core company row에는 직접 포함하지 않음.</x:t>
        </x:is>
      </x:c>
    </x:row>
    <x:row r="57">
      <x:c r="A57" s="3" t="inlineStr">
        <x:is>
          <x:t xml:space="preserve">SRC_DBRX_MODEL</x:t>
        </x:is>
      </x:c>
      <x:c r="B57" s="3" t="inlineStr">
        <x:is>
          <x:t xml:space="preserve">Introducing DBRX</x:t>
        </x:is>
      </x:c>
      <x:c r="C57" s="3" t="inlineStr">
        <x:is>
          <x:t xml:space="preserve">Databricks</x:t>
        </x:is>
      </x:c>
      <x:c r="D57" s="3" t="inlineStr">
        <x:is>
          <x:t xml:space="preserve">2024</x:t>
        </x:is>
      </x:c>
      <x:c r="E57" s="3" t="inlineStr">
        <x:is>
          <x:t xml:space="preserve">https://www.databricks.com/blog/introducing-dbrx-new-state-art-open-llm</x:t>
        </x:is>
      </x:c>
      <x:c r="F57" s="3" t="inlineStr">
        <x:is>
          <x:t xml:space="preserve">Tier 1/2</x:t>
        </x:is>
      </x:c>
      <x:c r="G57" s="3" t="inlineStr">
        <x:is>
          <x:t xml:space="preserve">Open MoE parameter anchor</x:t>
        </x:is>
      </x:c>
      <x:c r="H57" s="3" t="n">
        <x:v>0.7</x:v>
      </x:c>
      <x:c r="I57" s="3" t="inlineStr">
        <x:is>
          <x:t xml:space="preserve">MoE total/active parameter 읽기용 비교 source.</x:t>
        </x:is>
      </x:c>
    </x:row>
    <x:row r="58">
      <x:c r="A58" s="3" t="inlineStr">
        <x:is>
          <x:t xml:space="preserve">SRC_OPENAI_API_PRICING</x:t>
        </x:is>
      </x:c>
      <x:c r="B58" s="3" t="inlineStr">
        <x:is>
          <x:t xml:space="preserve">OpenAI API pricing</x:t>
        </x:is>
      </x:c>
      <x:c r="C58" s="3" t="inlineStr">
        <x:is>
          <x:t xml:space="preserve">OpenAI</x:t>
        </x:is>
      </x:c>
      <x:c r="D58" s="3" t="inlineStr">
        <x:is>
          <x:t xml:space="preserve">2026-06-09 accessed</x:t>
        </x:is>
      </x:c>
      <x:c r="E58" s="3" t="inlineStr">
        <x:is>
          <x:t xml:space="preserve">https://openai.com/api/pricing/</x:t>
        </x:is>
      </x:c>
      <x:c r="F58" s="3" t="inlineStr">
        <x:is>
          <x:t xml:space="preserve">Tier 1</x:t>
        </x:is>
      </x:c>
      <x:c r="G58" s="3" t="inlineStr">
        <x:is>
          <x:t xml:space="preserve">Commercial token surface and price proxy</x:t>
        </x:is>
      </x:c>
      <x:c r="H58" s="3" t="n">
        <x:v>0.78</x:v>
      </x:c>
      <x:c r="I58" s="3" t="inlineStr">
        <x:is>
          <x:t xml:space="preserve">price surface proxy. output volume 또는 tokens/MW production fact는 아님.</x:t>
        </x:is>
      </x:c>
    </x:row>
    <x:row r="59">
      <x:c r="A59" s="3" t="inlineStr">
        <x:is>
          <x:t xml:space="preserve">SRC_OPENAI_CODEX_RATE_CARD</x:t>
        </x:is>
      </x:c>
      <x:c r="B59" s="3" t="inlineStr">
        <x:is>
          <x:t xml:space="preserve">Codex rate card</x:t>
        </x:is>
      </x:c>
      <x:c r="C59" s="3" t="inlineStr">
        <x:is>
          <x:t xml:space="preserve">OpenAI Help Center</x:t>
        </x:is>
      </x:c>
      <x:c r="D59" s="3" t="inlineStr">
        <x:is>
          <x:t xml:space="preserve">2026-07 accessed</x:t>
        </x:is>
      </x:c>
      <x:c r="E59" s="3" t="inlineStr">
        <x:is>
          <x:t xml:space="preserve">https://help.openai.com/en/articles/20001106</x:t>
        </x:is>
      </x:c>
      <x:c r="F59" s="3" t="inlineStr">
        <x:is>
          <x:t xml:space="preserve">Tier 1</x:t>
        </x:is>
      </x:c>
      <x:c r="G59" s="3" t="inlineStr">
        <x:is>
          <x:t xml:space="preserve">Codex usage is token-metered with separate input/cached-input/output token rates; supports modeling Codex as high-context agentic workload.</x:t>
        </x:is>
      </x:c>
      <x:c r="H59" s="3" t="n">
        <x:v>0.84</x:v>
      </x:c>
      <x:c r="I59" s="3" t="inlineStr">
        <x:is>
          <x:t xml:space="preserve">Codex seat/usage pricing이 token 기반으로 바뀐 점은 agentic workload가 별도 consumption surface임을 보여준다.</x:t>
        </x:is>
      </x:c>
    </x:row>
    <x:row r="60">
      <x:c r="A60" s="3" t="inlineStr">
        <x:is>
          <x:t xml:space="preserve">SRC_OPENAI_CHATGPT_ENTERPRISE</x:t>
        </x:is>
      </x:c>
      <x:c r="B60" s="3" t="inlineStr">
        <x:is>
          <x:t xml:space="preserve">What is ChatGPT Enterprise?</x:t>
        </x:is>
      </x:c>
      <x:c r="C60" s="3" t="inlineStr">
        <x:is>
          <x:t xml:space="preserve">OpenAI Help Center</x:t>
        </x:is>
      </x:c>
      <x:c r="D60" s="3" t="inlineStr">
        <x:is>
          <x:t xml:space="preserve">2026-07 accessed</x:t>
        </x:is>
      </x:c>
      <x:c r="E60" s="3" t="inlineStr">
        <x:is>
          <x:t xml:space="preserve">https://help.openai.com/en/articles/8265053-what-is-chatgpt-enterprise</x:t>
        </x:is>
      </x:c>
      <x:c r="F60" s="3" t="inlineStr">
        <x:is>
          <x:t xml:space="preserve">Tier 1</x:t>
        </x:is>
      </x:c>
      <x:c r="G60" s="3" t="inlineStr">
        <x:is>
          <x:t xml:space="preserve">Enterprise includes ChatGPT, ChatGPT Agent, Deep Research and Codex/Codex seats; supports separating chat and agentic surfaces.</x:t>
        </x:is>
      </x:c>
      <x:c r="H60" s="3" t="n">
        <x:v>0.82</x:v>
      </x:c>
      <x:c r="I60" s="3" t="inlineStr">
        <x:is>
          <x:t xml:space="preserve">ChatGPT Enterprise의 standard/Codex seat 구분과 advanced tools는 workload mix 근거로만 사용.</x:t>
        </x:is>
      </x:c>
    </x:row>
    <x:row r="61">
      <x:c r="A61" s="3" t="inlineStr">
        <x:is>
          <x:t xml:space="preserve">SRC_ANTHROPIC_PRICING</x:t>
        </x:is>
      </x:c>
      <x:c r="B61" s="3" t="inlineStr">
        <x:is>
          <x:t xml:space="preserve">Anthropic API pricing</x:t>
        </x:is>
      </x:c>
      <x:c r="C61" s="3" t="inlineStr">
        <x:is>
          <x:t xml:space="preserve">Anthropic</x:t>
        </x:is>
      </x:c>
      <x:c r="D61" s="3" t="inlineStr">
        <x:is>
          <x:t xml:space="preserve">2026-06-09 accessed</x:t>
        </x:is>
      </x:c>
      <x:c r="E61" s="3" t="inlineStr">
        <x:is>
          <x:t xml:space="preserve">https://www.anthropic.com/pricing</x:t>
        </x:is>
      </x:c>
      <x:c r="F61" s="3" t="inlineStr">
        <x:is>
          <x:t xml:space="preserve">Tier 1</x:t>
        </x:is>
      </x:c>
      <x:c r="G61" s="3" t="inlineStr">
        <x:is>
          <x:t xml:space="preserve">Commercial token surface and price proxy</x:t>
        </x:is>
      </x:c>
      <x:c r="H61" s="3" t="n">
        <x:v>0.78</x:v>
      </x:c>
      <x:c r="I61" s="3" t="inlineStr">
        <x:is>
          <x:t xml:space="preserve">price surface proxy. Claude production output volume은 공개하지 않음.</x:t>
        </x:is>
      </x:c>
    </x:row>
    <x:row r="62">
      <x:c r="A62" s="3" t="inlineStr">
        <x:is>
          <x:t xml:space="preserve">SRC_ANTHROPIC_CONSUMPTION_GUIDE</x:t>
        </x:is>
      </x:c>
      <x:c r="B62" s="3" t="inlineStr">
        <x:is>
          <x:t xml:space="preserve">Claude Enterprise consumption guide</x:t>
        </x:is>
      </x:c>
      <x:c r="C62" s="3" t="inlineStr">
        <x:is>
          <x:t xml:space="preserve">Anthropic Help Center</x:t>
        </x:is>
      </x:c>
      <x:c r="D62" s="3" t="inlineStr">
        <x:is>
          <x:t xml:space="preserve">2026-07 accessed</x:t>
        </x:is>
      </x:c>
      <x:c r="E62" s="3" t="inlineStr">
        <x:is>
          <x:t xml:space="preserve">https://support.claude.com/en/articles/14782391-claude-enterprise-consumption-guide</x:t>
        </x:is>
      </x:c>
      <x:c r="F62" s="3" t="inlineStr">
        <x:is>
          <x:t xml:space="preserve">Tier 1</x:t>
        </x:is>
      </x:c>
      <x:c r="G62" s="3" t="inlineStr">
        <x:is>
          <x:t xml:space="preserve">Anthropic states Claude Code and Cowork are significantly more token-intensive than standard chat.</x:t>
        </x:is>
      </x:c>
      <x:c r="H62" s="3" t="n">
        <x:v>0.88</x:v>
      </x:c>
      <x:c r="I62" s="3" t="inlineStr">
        <x:is>
          <x:t xml:space="preserve">Claude의 agentic/coding workload 비중 및 high token intensity를 정당화하되, 회사별 traffic share는 scenario.</x:t>
        </x:is>
      </x:c>
    </x:row>
    <x:row r="63">
      <x:c r="A63" s="3" t="inlineStr">
        <x:is>
          <x:t xml:space="preserve">SRC_ANTHROPIC_CODE_PRACTICE</x:t>
        </x:is>
      </x:c>
      <x:c r="B63" s="3" t="inlineStr">
        <x:is>
          <x:t xml:space="preserve">Agentic coding and persistent returns to expertise</x:t>
        </x:is>
      </x:c>
      <x:c r="C63" s="3" t="inlineStr">
        <x:is>
          <x:t xml:space="preserve">Anthropic Research</x:t>
        </x:is>
      </x:c>
      <x:c r="D63" s="3" t="inlineStr">
        <x:is>
          <x:t xml:space="preserve">2026-06-16</x:t>
        </x:is>
      </x:c>
      <x:c r="E63" s="3" t="inlineStr">
        <x:is>
          <x:t xml:space="preserve">https://www.anthropic.com/research/claude-code-expertise</x:t>
        </x:is>
      </x:c>
      <x:c r="F63" s="3" t="inlineStr">
        <x:is>
          <x:t xml:space="preserve">Tier 1</x:t>
        </x:is>
      </x:c>
      <x:c r="G63" s="3" t="inlineStr">
        <x:is>
          <x:t xml:space="preserve">Claude Code usage study of roughly 400k sessions; supports agentic coding as a major Claude surface.</x:t>
        </x:is>
      </x:c>
      <x:c r="H63" s="3" t="n">
        <x:v>0.84</x:v>
      </x:c>
      <x:c r="I63" s="3" t="inlineStr">
        <x:is>
          <x:t xml:space="preserve">Claude Code adoption/usage intensity direction의 근거. tokens/MW 생산 telemetry는 아님.</x:t>
        </x:is>
      </x:c>
    </x:row>
    <x:row r="64">
      <x:c r="A64" s="3" t="inlineStr">
        <x:is>
          <x:t xml:space="preserve">SRC_GOOGLE_GEMINI_LONG_CONTEXT</x:t>
        </x:is>
      </x:c>
      <x:c r="B64" s="3" t="inlineStr">
        <x:is>
          <x:t xml:space="preserve">Gemini API long context documentation</x:t>
        </x:is>
      </x:c>
      <x:c r="C64" s="3" t="inlineStr">
        <x:is>
          <x:t xml:space="preserve">Google AI for Developers</x:t>
        </x:is>
      </x:c>
      <x:c r="D64" s="3" t="inlineStr">
        <x:is>
          <x:t xml:space="preserve">2026-07 accessed</x:t>
        </x:is>
      </x:c>
      <x:c r="E64" s="3" t="inlineStr">
        <x:is>
          <x:t xml:space="preserve">https://ai.google.dev/gemini-api/docs/long-context</x:t>
        </x:is>
      </x:c>
      <x:c r="F64" s="3" t="inlineStr">
        <x:is>
          <x:t xml:space="preserve">Tier 1</x:t>
        </x:is>
      </x:c>
      <x:c r="G64" s="3" t="inlineStr">
        <x:is>
          <x:t xml:space="preserve">Gemini models support 1M+ context windows and long-context use cases; supports a separate long-chat workload class.</x:t>
        </x:is>
      </x:c>
      <x:c r="H64" s="3" t="n">
        <x:v>0.86</x:v>
      </x:c>
      <x:c r="I64" s="3" t="inlineStr">
        <x:is>
          <x:t xml:space="preserve">Gemini long context는 workload shape 근거이며, production traffic share 또는 tokens/MW fact가 아님.</x:t>
        </x:is>
      </x:c>
    </x:row>
    <x:row r="65">
      <x:c r="A65" s="3" t="inlineStr">
        <x:is>
          <x:t xml:space="preserve">SRC_GOOGLE_GEMINI_AGENT_PLATFORM</x:t>
        </x:is>
      </x:c>
      <x:c r="B65" s="3" t="inlineStr">
        <x:is>
          <x:t xml:space="preserve">Introducing Gemini Enterprise Agent Platform</x:t>
        </x:is>
      </x:c>
      <x:c r="C65" s="3" t="inlineStr">
        <x:is>
          <x:t xml:space="preserve">Google Cloud</x:t>
        </x:is>
      </x:c>
      <x:c r="D65" s="3" t="inlineStr">
        <x:is>
          <x:t xml:space="preserve">2026-04-22</x:t>
        </x:is>
      </x:c>
      <x:c r="E65" s="3" t="inlineStr">
        <x:is>
          <x:t xml:space="preserve">https://cloud.google.com/blog/products/ai-machine-learning/introducing-gemini-enterprise-agent-platform</x:t>
        </x:is>
      </x:c>
      <x:c r="F65" s="3" t="inlineStr">
        <x:is>
          <x:t xml:space="preserve">Tier 1</x:t>
        </x:is>
      </x:c>
      <x:c r="G65" s="3" t="inlineStr">
        <x:is>
          <x:t xml:space="preserve">Google positions Gemini Enterprise Agent Platform for agents interacting across systems.</x:t>
        </x:is>
      </x:c>
      <x:c r="H65" s="3" t="n">
        <x:v>0.82</x:v>
      </x:c>
      <x:c r="I65" s="3" t="inlineStr">
        <x:is>
          <x:t xml:space="preserve">Google agentic enterprise surface의 방향성 근거. exact traffic mix는 scenario.</x:t>
        </x:is>
      </x:c>
    </x:row>
    <x:row r="66">
      <x:c r="A66" s="3" t="inlineStr">
        <x:is>
          <x:t xml:space="preserve">SRC_META_BUSINESS_AGENT</x:t>
        </x:is>
      </x:c>
      <x:c r="B66" s="3" t="inlineStr">
        <x:is>
          <x:t xml:space="preserve">Be There for Every Customer With Meta Business Agent</x:t>
        </x:is>
      </x:c>
      <x:c r="C66" s="3" t="inlineStr">
        <x:is>
          <x:t xml:space="preserve">Meta</x:t>
        </x:is>
      </x:c>
      <x:c r="D66" s="3" t="inlineStr">
        <x:is>
          <x:t xml:space="preserve">2026-06-03</x:t>
        </x:is>
      </x:c>
      <x:c r="E66" s="3" t="inlineStr">
        <x:is>
          <x:t xml:space="preserve">https://about.fb.com/news/2026/06/meta-business-agent/</x:t>
        </x:is>
      </x:c>
      <x:c r="F66" s="3" t="inlineStr">
        <x:is>
          <x:t xml:space="preserve">Tier 1</x:t>
        </x:is>
      </x:c>
      <x:c r="G66" s="3" t="inlineStr">
        <x:is>
          <x:t xml:space="preserve">Meta discloses broad business-agent messaging surface and over one million businesses using Meta Business Agent.</x:t>
        </x:is>
      </x:c>
      <x:c r="H66" s="3" t="n">
        <x:v>0.86</x:v>
      </x:c>
      <x:c r="I66" s="3" t="inlineStr">
        <x:is>
          <x:t xml:space="preserve">Meta workload mix를 short/business chat-heavy로 두는 방향성 근거.</x:t>
        </x:is>
      </x:c>
    </x:row>
    <x:row r="67">
      <x:c r="A67" s="3" t="inlineStr">
        <x:is>
          <x:t xml:space="preserve">SRC_INFERENCEX_AGENTIC_TRACES_256K</x:t>
        </x:is>
      </x:c>
      <x:c r="B67" s="3" t="inlineStr">
        <x:is>
          <x:t xml:space="preserve">CC Traces — Weka, With Subagents, 256k cap</x:t>
        </x:is>
      </x:c>
      <x:c r="C67" s="3" t="inlineStr">
        <x:is>
          <x:t xml:space="preserve">SemiAnalysisAI / Hugging Face</x:t>
        </x:is>
      </x:c>
      <x:c r="D67" s="3" t="inlineStr">
        <x:is>
          <x:t xml:space="preserve">2026-06-21</x:t>
        </x:is>
      </x:c>
      <x:c r="E67" s="3" t="inlineStr">
        <x:is>
          <x:t xml:space="preserve">https://huggingface.co/datasets/semianalysisai/cc-traces-weka-062126-256k</x:t>
        </x:is>
      </x:c>
      <x:c r="F67" s="3" t="inlineStr">
        <x:is>
          <x:t xml:space="preserve">Tier 2</x:t>
        </x:is>
      </x:c>
      <x:c r="G67" s="3" t="inlineStr">
        <x:is>
          <x:t xml:space="preserve">Agentic coding trace profile used for input/output load-shape calibration.</x:t>
        </x:is>
      </x:c>
      <x:c r="H67" s="3" t="n">
        <x:v>0.74</x:v>
      </x:c>
      <x:c r="I67" s="3" t="inlineStr">
        <x:is>
          <x:t xml:space="preserve">평균 input 약 101k/output 약 860 tokens/request인 agentic load shape 근거. throughput telemetry는 아님.</x:t>
        </x:is>
      </x:c>
    </x:row>
    <x:row r="68">
      <x:c r="A68" s="3" t="inlineStr">
        <x:is>
          <x:t xml:space="preserve">SRC_AZURE_OPENAI</x:t>
        </x:is>
      </x:c>
      <x:c r="B68" s="3" t="inlineStr">
        <x:is>
          <x:t xml:space="preserve">Azure OpenAI Service documentation</x:t>
        </x:is>
      </x:c>
      <x:c r="C68" s="3" t="inlineStr">
        <x:is>
          <x:t xml:space="preserve">Microsoft</x:t>
        </x:is>
      </x:c>
      <x:c r="D68" s="3" t="inlineStr">
        <x:is>
          <x:t xml:space="preserve">2026-06-09 accessed</x:t>
        </x:is>
      </x:c>
      <x:c r="E68" s="3" t="inlineStr">
        <x:is>
          <x:t xml:space="preserve">https://learn.microsoft.com/azure/ai-services/openai/</x:t>
        </x:is>
      </x:c>
      <x:c r="F68" s="3" t="inlineStr">
        <x:is>
          <x:t xml:space="preserve">Tier 1</x:t>
        </x:is>
      </x:c>
      <x:c r="G68" s="3" t="inlineStr">
        <x:is>
          <x:t xml:space="preserve">Microsoft host/product surface vs OpenAI model attribution</x:t>
        </x:is>
      </x:c>
      <x:c r="H68" s="3" t="n">
        <x:v>0.78</x:v>
      </x:c>
      <x:c r="I68" s="3" t="inlineStr">
        <x:is>
          <x:t xml:space="preserve">OpenAI model owner와 Azure product/host surface 분리용.</x:t>
        </x:is>
      </x:c>
    </x:row>
    <x:row r="69">
      <x:c r="A69" s="3" t="inlineStr">
        <x:is>
          <x:t xml:space="preserve">SRC_GOOGLE_CLOUD_ANTHROPIC</x:t>
        </x:is>
      </x:c>
      <x:c r="B69" s="3" t="inlineStr">
        <x:is>
          <x:t xml:space="preserve">Google Cloud and Anthropic partnership</x:t>
        </x:is>
      </x:c>
      <x:c r="C69" s="3" t="inlineStr">
        <x:is>
          <x:t xml:space="preserve">Google Cloud</x:t>
        </x:is>
      </x:c>
      <x:c r="D69" s="3" t="inlineStr">
        <x:is>
          <x:t xml:space="preserve">2026-06-09 accessed</x:t>
        </x:is>
      </x:c>
      <x:c r="E69" s="3" t="inlineStr">
        <x:is>
          <x:t xml:space="preserve">https://cloud.google.com/blog/products/ai-machine-learning/google-cloud-anthropic-ai-partnership</x:t>
        </x:is>
      </x:c>
      <x:c r="F69" s="3" t="inlineStr">
        <x:is>
          <x:t xml:space="preserve">Tier 1/2</x:t>
        </x:is>
      </x:c>
      <x:c r="G69" s="3" t="inlineStr">
        <x:is>
          <x:t xml:space="preserve">Third-party model hosted on cloud provider</x:t>
        </x:is>
      </x:c>
      <x:c r="H69" s="3" t="n">
        <x:v>0.72</x:v>
      </x:c>
      <x:c r="I69" s="3" t="inlineStr">
        <x:is>
          <x:t xml:space="preserve">Google host capacity와 Anthropic model-owner attribution 분리용.</x:t>
        </x:is>
      </x:c>
    </x:row>
    <x:row r="70">
      <x:c r="A70" s="3" t="inlineStr">
        <x:is>
          <x:t xml:space="preserve">SRC_ARTIFICIAL_ANALYSIS</x:t>
        </x:is>
      </x:c>
      <x:c r="B70" s="3" t="inlineStr">
        <x:is>
          <x:t xml:space="preserve">Artificial Analysis model and API benchmarks</x:t>
        </x:is>
      </x:c>
      <x:c r="C70" s="3" t="inlineStr">
        <x:is>
          <x:t xml:space="preserve">Artificial Analysis</x:t>
        </x:is>
      </x:c>
      <x:c r="D70" s="3" t="inlineStr">
        <x:is>
          <x:t xml:space="preserve">2026-06-09 accessed</x:t>
        </x:is>
      </x:c>
      <x:c r="E70" s="3" t="inlineStr">
        <x:is>
          <x:t xml:space="preserve">https://artificialanalysis.ai/</x:t>
        </x:is>
      </x:c>
      <x:c r="F70" s="3" t="inlineStr">
        <x:is>
          <x:t xml:space="preserve">Tier 2</x:t>
        </x:is>
      </x:c>
      <x:c r="G70" s="3" t="inlineStr">
        <x:is>
          <x:t xml:space="preserve">Public API price/performance and latency proxy</x:t>
        </x:is>
      </x:c>
      <x:c r="H70" s="3" t="n">
        <x:v>0.64</x:v>
      </x:c>
      <x:c r="I70" s="3" t="inlineStr">
        <x:is>
          <x:t xml:space="preserve">commercial API price/latency proxy. company capacity fact 아님.</x:t>
        </x:is>
      </x:c>
    </x:row>
    <x:row r="71">
      <x:c r="A71" s="3" t="inlineStr">
        <x:is>
          <x:t xml:space="preserve">SRC_OPENROUTER_RANKINGS</x:t>
        </x:is>
      </x:c>
      <x:c r="B71" s="3" t="inlineStr">
        <x:is>
          <x:t xml:space="preserve">OpenRouter model pricing and usage market signals</x:t>
        </x:is>
      </x:c>
      <x:c r="C71" s="3" t="inlineStr">
        <x:is>
          <x:t xml:space="preserve">OpenRouter</x:t>
        </x:is>
      </x:c>
      <x:c r="D71" s="3" t="inlineStr">
        <x:is>
          <x:t xml:space="preserve">2026-06-09 accessed</x:t>
        </x:is>
      </x:c>
      <x:c r="E71" s="3" t="inlineStr">
        <x:is>
          <x:t xml:space="preserve">https://openrouter.ai/rankings</x:t>
        </x:is>
      </x:c>
      <x:c r="F71" s="3" t="inlineStr">
        <x:is>
          <x:t xml:space="preserve">Tier 2</x:t>
        </x:is>
      </x:c>
      <x:c r="G71" s="3" t="inlineStr">
        <x:is>
          <x:t xml:space="preserve">API price and demand mix proxy</x:t>
        </x:is>
      </x:c>
      <x:c r="H71" s="3" t="n">
        <x:v>0.58</x:v>
      </x:c>
      <x:c r="I71" s="3" t="inlineStr">
        <x:is>
          <x:t xml:space="preserve">market routing proxy. 전체 production traffic fact로 해석하지 않음.</x:t>
        </x:is>
      </x:c>
    </x:row>
    <x:row r="72">
      <x:c r="A72" s="3" t="inlineStr">
        <x:is>
          <x:t xml:space="preserve">SRC_SEMI_100K_CLUSTER</x:t>
        </x:is>
      </x:c>
      <x:c r="B72" s="3" t="inlineStr">
        <x:is>
          <x:t xml:space="preserve">SemiAnalysis AI infrastructure and 100k H100 cluster analysis</x:t>
        </x:is>
      </x:c>
      <x:c r="C72" s="3" t="inlineStr">
        <x:is>
          <x:t xml:space="preserve">SemiAnalysis</x:t>
        </x:is>
      </x:c>
      <x:c r="D72" s="3" t="inlineStr">
        <x:is>
          <x:t xml:space="preserve">2026-06-09 accessed</x:t>
        </x:is>
      </x:c>
      <x:c r="E72" s="3" t="inlineStr">
        <x:is>
          <x:t xml:space="preserve">https://semianalysis.com/</x:t>
        </x:is>
      </x:c>
      <x:c r="F72" s="3" t="inlineStr">
        <x:is>
          <x:t xml:space="preserve">Tier 2</x:t>
        </x:is>
      </x:c>
      <x:c r="G72" s="3" t="inlineStr">
        <x:is>
          <x:t xml:space="preserve">Accelerator cluster, networking and non-GPU overhead context</x:t>
        </x:is>
      </x:c>
      <x:c r="H72" s="3" t="n">
        <x:v>0.62</x:v>
      </x:c>
      <x:c r="I72" s="3" t="inlineStr">
        <x:is>
          <x:t xml:space="preserve">cluster architecture context. specific company active GW fact는 아님.</x:t>
        </x:is>
      </x:c>
    </x:row>
    <x:row r="73">
      <x:c r="A73" s="3" t="inlineStr">
        <x:is>
          <x:t xml:space="preserve">SRC_DELLORO_AI_NETWORKS</x:t>
        </x:is>
      </x:c>
      <x:c r="B73" s="3" t="inlineStr">
        <x:is>
          <x:t xml:space="preserve">AI networks and data center switch market context</x:t>
        </x:is>
      </x:c>
      <x:c r="C73" s="3" t="inlineStr">
        <x:is>
          <x:t xml:space="preserve">Dell'Oro Group</x:t>
        </x:is>
      </x:c>
      <x:c r="D73" s="3" t="inlineStr">
        <x:is>
          <x:t xml:space="preserve">2026-06-09 accessed</x:t>
        </x:is>
      </x:c>
      <x:c r="E73" s="3" t="inlineStr">
        <x:is>
          <x:t xml:space="preserve">https://www.delloro.com/</x:t>
        </x:is>
      </x:c>
      <x:c r="F73" s="3" t="inlineStr">
        <x:is>
          <x:t xml:space="preserve">Tier 2</x:t>
        </x:is>
      </x:c>
      <x:c r="G73" s="3" t="inlineStr">
        <x:is>
          <x:t xml:space="preserve">Network/power overhead and AI cluster infrastructure context</x:t>
        </x:is>
      </x:c>
      <x:c r="H73" s="3" t="n">
        <x:v>0.58</x:v>
      </x:c>
      <x:c r="I73" s="3" t="inlineStr">
        <x:is>
          <x:t xml:space="preserve">network overhead/context source. model equation에는 직접 계수로 넣지 않음.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8" customWidth="1"/>
    <x:col min="3" max="3" width="12" customWidth="1"/>
    <x:col min="4" max="4" width="28" customWidth="1"/>
    <x:col min="5" max="5" width="18" customWidth="1"/>
    <x:col min="6" max="6" width="18" customWidth="1"/>
    <x:col min="7" max="7" width="26" customWidth="1"/>
    <x:col min="8" max="8" width="44" customWidth="1"/>
    <x:col min="9" max="9" width="54" customWidth="1"/>
    <x:col min="10" max="10" width="34" customWidth="1"/>
    <x:col min="11" max="11" width="46" customWidth="1"/>
    <x:col min="12" max="12" width="34" customWidth="1"/>
    <x:col min="13" max="13" width="46" customWidth="1"/>
  </x:cols>
  <x:sheetData>
    <x:row r="1">
      <x:c r="A1" s="4" t="inlineStr">
        <x:is>
          <x:t xml:space="preserve">company</x:t>
        </x:is>
      </x:c>
      <x:c r="B1" s="4" t="inlineStr">
        <x:is>
          <x:t xml:space="preserve">year</x:t>
        </x:is>
      </x:c>
      <x:c r="C1" s="4" t="inlineStr">
        <x:is>
          <x:t xml:space="preserve">scenario</x:t>
        </x:is>
      </x:c>
      <x:c r="D1" s="4" t="inlineStr">
        <x:is>
          <x:t xml:space="preserve">metric</x:t>
        </x:is>
      </x:c>
      <x:c r="E1" s="4" t="inlineStr">
        <x:is>
          <x:t xml:space="preserve">value</x:t>
        </x:is>
      </x:c>
      <x:c r="F1" s="4" t="inlineStr">
        <x:is>
          <x:t xml:space="preserve">unit</x:t>
        </x:is>
      </x:c>
      <x:c r="G1" s="4" t="inlineStr">
        <x:is>
          <x:t xml:space="preserve">derivation_type</x:t>
        </x:is>
      </x:c>
      <x:c r="H1" s="4" t="inlineStr">
        <x:is>
          <x:t xml:space="preserve">formula_or_rule</x:t>
        </x:is>
      </x:c>
      <x:c r="I1" s="4" t="inlineStr">
        <x:is>
          <x:t xml:space="preserve">why_this_number</x:t>
        </x:is>
      </x:c>
      <x:c r="J1" s="4" t="inlineStr">
        <x:is>
          <x:t xml:space="preserve">source_ids</x:t>
        </x:is>
      </x:c>
      <x:c r="K1" s="4" t="inlineStr">
        <x:is>
          <x:t xml:space="preserve">assumption_ids</x:t>
        </x:is>
      </x:c>
      <x:c r="L1" s="4" t="inlineStr">
        <x:is>
          <x:t xml:space="preserve">replacement_path</x:t>
        </x:is>
      </x:c>
    </x:row>
    <x:row r="2">
      <x:c r="A2" s="3" t="inlineStr">
        <x:is>
          <x:t xml:space="preserve">Microsoft</x:t>
        </x:is>
      </x:c>
      <x:c r="B2" s="3" t="n">
        <x:v>2026</x:v>
      </x:c>
      <x:c r="C2" s="3" t="inlineStr">
        <x:is>
          <x:t xml:space="preserve">Bear</x:t>
        </x:is>
      </x:c>
      <x:c r="D2" s="3" t="inlineStr">
        <x:is>
          <x:t xml:space="preserve">contracted_power_gw</x:t>
        </x:is>
      </x:c>
      <x:c r="E2" s="3" t="n">
        <x:v>4</x:v>
      </x:c>
      <x:c r="F2" s="3" t="inlineStr">
        <x:is>
          <x:t xml:space="preserve">GW</x:t>
        </x:is>
      </x:c>
      <x:c r="G2" s="3" t="inlineStr">
        <x:is>
          <x:t xml:space="preserve">Scenario capacity envelope</x:t>
        </x:is>
      </x:c>
      <x:c r="H2" s="3" t="inlineStr">
        <x:is>
          <x:t xml:space="preserve">linear interpolation between 2026 and 2030 company capacity endpoints</x:t>
        </x:is>
      </x:c>
      <x:c r="I2" s="3" t="inlineStr">
        <x:is>
          <x:t xml:space="preserve">Scenario envelope for Microsoft-controlled/Copilot serving burden; not an official contracted-GW disclosure.</x:t>
        </x:is>
      </x:c>
      <x:c r="J2" s="3" t="inlineStr">
        <x:is>
          <x:t xml:space="preserve">ASSUMP_POWER_RAMP; SRC_MS_MAIA200</x:t>
        </x:is>
      </x:c>
      <x:c r="K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" s="3" t="inlineStr">
        <x:is>
          <x:t xml:space="preserve">Company/site-level committed MW/GW, interconnect and contract disclosure.</x:t>
        </x:is>
      </x:c>
    </x:row>
    <x:row r="3">
      <x:c r="A3" s="3" t="inlineStr">
        <x:is>
          <x:t xml:space="preserve">Microsoft</x:t>
        </x:is>
      </x:c>
      <x:c r="B3" s="3" t="n">
        <x:v>2026</x:v>
      </x:c>
      <x:c r="C3" s="3" t="inlineStr">
        <x:is>
          <x:t xml:space="preserve">Bear</x:t>
        </x:is>
      </x:c>
      <x:c r="D3" s="3" t="inlineStr">
        <x:is>
          <x:t xml:space="preserve">operational_deployment_share</x:t>
        </x:is>
      </x:c>
      <x:c r="E3" s="3" t="n">
        <x:v>0.405</x:v>
      </x:c>
      <x:c r="F3" s="3" t="inlineStr">
        <x:is>
          <x:t xml:space="preserve">share</x:t>
        </x:is>
      </x:c>
      <x:c r="G3" s="3" t="inlineStr">
        <x:is>
          <x:t xml:space="preserve">Scenario conversion</x:t>
        </x:is>
      </x:c>
      <x:c r="H3" s="3" t="inlineStr">
        <x:is>
          <x:t xml:space="preserve">active_power_gw / contracted_power_gw</x:t>
        </x:is>
      </x:c>
      <x:c r="I3" s="3" t="inlineStr">
        <x:is>
          <x:t xml:space="preserve">This is the single explicit conversion from contracted/attributed capacity to operationally usable capacity.</x:t>
        </x:is>
      </x:c>
      <x:c r="J3" s="3" t="inlineStr">
        <x:is>
          <x:t xml:space="preserve">ASSUMP_POWER_RAMP; SRC_MS_MAIA200</x:t>
        </x:is>
      </x:c>
      <x:c r="K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" s="3" t="inlineStr">
        <x:is>
          <x:t xml:space="preserve">Energized operational capacity divided by contracted/attributed capacity.</x:t>
        </x:is>
      </x:c>
    </x:row>
    <x:row r="4">
      <x:c r="A4" s="3" t="inlineStr">
        <x:is>
          <x:t xml:space="preserve">Microsoft</x:t>
        </x:is>
      </x:c>
      <x:c r="B4" s="3" t="n">
        <x:v>2026</x:v>
      </x:c>
      <x:c r="C4" s="3" t="inlineStr">
        <x:is>
          <x:t xml:space="preserve">Bear</x:t>
        </x:is>
      </x:c>
      <x:c r="D4" s="3" t="inlineStr">
        <x:is>
          <x:t xml:space="preserve">active_power_gw</x:t>
        </x:is>
      </x:c>
      <x:c r="E4" s="3" t="n">
        <x:v>1.62</x:v>
      </x:c>
      <x:c r="F4" s="3" t="inlineStr">
        <x:is>
          <x:t xml:space="preserve">GW</x:t>
        </x:is>
      </x:c>
      <x:c r="G4" s="3" t="inlineStr">
        <x:is>
          <x:t xml:space="preserve">Derived scenario</x:t>
        </x:is>
      </x:c>
      <x:c r="H4" s="3" t="inlineStr">
        <x:is>
          <x:t xml:space="preserve">contracted_power_gw * operational_deployment_share</x:t>
        </x:is>
      </x:c>
      <x:c r="I4" s="3" t="inlineStr">
        <x:is>
          <x:t xml:space="preserve">Active GW is a staged operational deployment fraction of modeled capacity, reflecting site energization and accelerator availability.</x:t>
        </x:is>
      </x:c>
      <x:c r="J4" s="3" t="inlineStr">
        <x:is>
          <x:t xml:space="preserve">ASSUMP_POWER_RAMP; SRC_MS_MAIA200</x:t>
        </x:is>
      </x:c>
      <x:c r="K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4" s="3" t="inlineStr">
        <x:is>
          <x:t xml:space="preserve">Energization dates, accelerator deliveries and operational powered-rack telemetry.</x:t>
        </x:is>
      </x:c>
    </x:row>
    <x:row r="5">
      <x:c r="A5" s="3" t="inlineStr">
        <x:is>
          <x:t xml:space="preserve">Microsoft</x:t>
        </x:is>
      </x:c>
      <x:c r="B5" s="3" t="n">
        <x:v>2026</x:v>
      </x:c>
      <x:c r="C5" s="3" t="inlineStr">
        <x:is>
          <x:t xml:space="preserve">Bear</x:t>
        </x:is>
      </x:c>
      <x:c r="D5" s="3" t="inlineStr">
        <x:is>
          <x:t xml:space="preserve">pue</x:t>
        </x:is>
      </x:c>
      <x:c r="E5" s="3" t="n">
        <x:v>1.2</x:v>
      </x:c>
      <x:c r="F5" s="3" t="inlineStr">
        <x:is>
          <x:t xml:space="preserve">ratio</x:t>
        </x:is>
      </x:c>
      <x:c r="G5" s="3" t="inlineStr">
        <x:is>
          <x:t xml:space="preserve">Scenario parameter</x:t>
        </x:is>
      </x:c>
      <x:c r="H5" s="3" t="inlineStr">
        <x:is>
          <x:t xml:space="preserve">it_load_gw = active_power_gw / pue</x:t>
        </x:is>
      </x:c>
      <x:c r="I5" s="3" t="inlineStr">
        <x:is>
          <x:t xml:space="preserve">No provider-wide site-level PUE is used as a disclosed fact; PUE represents facility-to-IT conversion within the scenario.</x:t>
        </x:is>
      </x:c>
      <x:c r="J5" s="3" t="inlineStr">
        <x:is>
          <x:t xml:space="preserve">ASSUMP_POWER_RAMP</x:t>
        </x:is>
      </x:c>
      <x:c r="K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5" s="3" t="inlineStr">
        <x:is>
          <x:t xml:space="preserve">Site-level measured PUE matched to attributed AI capacity.</x:t>
        </x:is>
      </x:c>
    </x:row>
    <x:row r="6">
      <x:c r="A6" s="3" t="inlineStr">
        <x:is>
          <x:t xml:space="preserve">Microsoft</x:t>
        </x:is>
      </x:c>
      <x:c r="B6" s="3" t="n">
        <x:v>2026</x:v>
      </x:c>
      <x:c r="C6" s="3" t="inlineStr">
        <x:is>
          <x:t xml:space="preserve">Bear</x:t>
        </x:is>
      </x:c>
      <x:c r="D6" s="3" t="inlineStr">
        <x:is>
          <x:t xml:space="preserve">it_load_gw</x:t>
        </x:is>
      </x:c>
      <x:c r="E6" s="3" t="n">
        <x:v>1.35</x:v>
      </x:c>
      <x:c r="F6" s="3" t="inlineStr">
        <x:is>
          <x:t xml:space="preserve">GW</x:t>
        </x:is>
      </x:c>
      <x:c r="G6" s="3" t="inlineStr">
        <x:is>
          <x:t xml:space="preserve">Derived formula</x:t>
        </x:is>
      </x:c>
      <x:c r="H6" s="3" t="inlineStr">
        <x:is>
          <x:t xml:space="preserve">active_power_gw / pue</x:t>
        </x:is>
      </x:c>
      <x:c r="I6" s="3" t="inlineStr">
        <x:is>
          <x:t xml:space="preserve">Facility power is converted to IT-deliverable power before attributing AI workloads.</x:t>
        </x:is>
      </x:c>
      <x:c r="J6" s="3" t="inlineStr">
        <x:is>
          <x:t xml:space="preserve">ASSUMP_POWER_RAMP; SRC_MS_MAIA200</x:t>
        </x:is>
      </x:c>
      <x:c r="K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6" s="3" t="inlineStr">
        <x:is>
          <x:t xml:space="preserve">Recompute once active power and PUE become site-observable.</x:t>
        </x:is>
      </x:c>
    </x:row>
    <x:row r="7">
      <x:c r="A7" s="3" t="inlineStr">
        <x:is>
          <x:t xml:space="preserve">Microsoft</x:t>
        </x:is>
      </x:c>
      <x:c r="B7" s="3" t="n">
        <x:v>2026</x:v>
      </x:c>
      <x:c r="C7" s="3" t="inlineStr">
        <x:is>
          <x:t xml:space="preserve">Bear</x:t>
        </x:is>
      </x:c>
      <x:c r="D7" s="3" t="inlineStr">
        <x:is>
          <x:t xml:space="preserve">ai_workload_share</x:t>
        </x:is>
      </x:c>
      <x:c r="E7" s="3" t="n">
        <x:v>0.86</x:v>
      </x:c>
      <x:c r="F7" s="3" t="inlineStr">
        <x:is>
          <x:t xml:space="preserve">share</x:t>
        </x:is>
      </x:c>
      <x:c r="G7" s="3" t="inlineStr">
        <x:is>
          <x:t xml:space="preserve">Scenario allocation</x:t>
        </x:is>
      </x:c>
      <x:c r="H7" s="3" t="inlineStr">
        <x:is>
          <x:t xml:space="preserve">ai_it_load_gw = it_load_gw * ai_workload_share</x:t>
        </x:is>
      </x:c>
      <x:c r="I7" s="3" t="inlineStr">
        <x:is>
          <x:t xml:space="preserve">Azure/Copilot serving burden is AI-oriented but shares infrastructure with platform and reserve overhead; 86% is a scenario allocation.</x:t>
        </x:is>
      </x:c>
      <x:c r="J7" s="3" t="inlineStr">
        <x:is>
          <x:t xml:space="preserve">SRC_MS_PHI; SRC_OPENAI_GPT41_DOCS; SRC_MS_PHI4_TECHREPORT; SRC_MS_MAIA200; SRC_EPOCH_AI_DATA_CENTERS</x:t>
        </x:is>
      </x:c>
      <x:c r="K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7" s="3" t="inlineStr">
        <x:is>
          <x:t xml:space="preserve">Model-owner AI workload allocation or cluster scheduling telemetry.</x:t>
        </x:is>
      </x:c>
    </x:row>
    <x:row r="8">
      <x:c r="A8" s="3" t="inlineStr">
        <x:is>
          <x:t xml:space="preserve">Microsoft</x:t>
        </x:is>
      </x:c>
      <x:c r="B8" s="3" t="n">
        <x:v>2026</x:v>
      </x:c>
      <x:c r="C8" s="3" t="inlineStr">
        <x:is>
          <x:t xml:space="preserve">Bear</x:t>
        </x:is>
      </x:c>
      <x:c r="D8" s="3" t="inlineStr">
        <x:is>
          <x:t xml:space="preserve">ai_it_load_gw</x:t>
        </x:is>
      </x:c>
      <x:c r="E8" s="3" t="n">
        <x:v>1.161</x:v>
      </x:c>
      <x:c r="F8" s="3" t="inlineStr">
        <x:is>
          <x:t xml:space="preserve">GW</x:t>
        </x:is>
      </x:c>
      <x:c r="G8" s="3" t="inlineStr">
        <x:is>
          <x:t xml:space="preserve">Derived formula</x:t>
        </x:is>
      </x:c>
      <x:c r="H8" s="3" t="inlineStr">
        <x:is>
          <x:t xml:space="preserve">it_load_gw * ai_workload_share</x:t>
        </x:is>
      </x:c>
      <x:c r="I8" s="3" t="inlineStr">
        <x:is>
          <x:t xml:space="preserve">Only the AI-attributed portion of IT load enters training/inference allocation.</x:t>
        </x:is>
      </x:c>
      <x:c r="J8" s="3" t="inlineStr">
        <x:is>
          <x:t xml:space="preserve">SRC_MS_PHI; SRC_OPENAI_GPT41_DOCS; SRC_MS_PHI4_TECHREPORT; SRC_MS_MAIA200; SRC_EPOCH_AI_DATA_CENTERS</x:t>
        </x:is>
      </x:c>
      <x:c r="K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8" s="3" t="inlineStr">
        <x:is>
          <x:t xml:space="preserve">Recompute after ai_workload_share is replaced by telemetry.</x:t>
        </x:is>
      </x:c>
    </x:row>
    <x:row r="9">
      <x:c r="A9" s="3" t="inlineStr">
        <x:is>
          <x:t xml:space="preserve">Microsoft</x:t>
        </x:is>
      </x:c>
      <x:c r="B9" s="3" t="n">
        <x:v>2026</x:v>
      </x:c>
      <x:c r="C9" s="3" t="inlineStr">
        <x:is>
          <x:t xml:space="preserve">Bear</x:t>
        </x:is>
      </x:c>
      <x:c r="D9" s="3" t="inlineStr">
        <x:is>
          <x:t xml:space="preserve">gpu_share</x:t>
        </x:is>
      </x:c>
      <x:c r="E9" s="3" t="n">
        <x:v>1</x:v>
      </x:c>
      <x:c r="F9" s="3" t="inlineStr">
        <x:is>
          <x:t xml:space="preserve">share of inference-serving accelerator load</x:t>
        </x:is>
      </x:c>
      <x:c r="G9" s="3" t="inlineStr">
        <x:is>
          <x:t xml:space="preserve">Numeric scenario</x:t>
        </x:is>
      </x:c>
      <x:c r="H9" s="3" t="inlineStr">
        <x:is>
          <x:t xml:space="preserve">gpu_share interpolated from company 2026/2030 accelerator-mix endpoints</x:t>
        </x:is>
      </x:c>
      <x:c r="I9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9" s="3" t="inlineStr">
        <x:is>
          <x:t xml:space="preserve">SRC_MS_PHI; SRC_OPENAI_GPT41_DOCS; SRC_MS_PHI4_TECHREPORT; SRC_MS_MAIA200; SRC_EPOCH_AI_DATA_CENTERS; ASSUMP_NUMERIC_ACCELERATOR_MIX</x:t>
        </x:is>
      </x:c>
      <x:c r="K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9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10">
      <x:c r="A10" s="3" t="inlineStr">
        <x:is>
          <x:t xml:space="preserve">Microsoft</x:t>
        </x:is>
      </x:c>
      <x:c r="B10" s="3" t="n">
        <x:v>2026</x:v>
      </x:c>
      <x:c r="C10" s="3" t="inlineStr">
        <x:is>
          <x:t xml:space="preserve">Bear</x:t>
        </x:is>
      </x:c>
      <x:c r="D10" s="3" t="inlineStr">
        <x:is>
          <x:t xml:space="preserve">h200_share</x:t>
        </x:is>
      </x:c>
      <x:c r="E10" s="3" t="n">
        <x:v>0.173278</x:v>
      </x:c>
      <x:c r="F10" s="3" t="inlineStr">
        <x:is>
          <x:t xml:space="preserve">share of inference-serving accelerator load</x:t>
        </x:is>
      </x:c>
      <x:c r="G10" s="3" t="inlineStr">
        <x:is>
          <x:t xml:space="preserve">Editable numeric scenario</x:t>
        </x:is>
      </x:c>
      <x:c r="H10" s="3" t="inlineStr">
        <x:is>
          <x:t xml:space="preserve">h200_share = gpu_share * default_gpu_generation_mix_h200</x:t>
        </x:is>
      </x:c>
      <x:c r="I10" s="3" t="inlineStr">
        <x:is>
          <x:t xml:space="preserve">Default GPU-generation migration assumption; executive workbook allows later manual replacement by company/year/scenario.</x:t>
        </x:is>
      </x:c>
      <x:c r="J10" s="3" t="inlineStr">
        <x:is>
          <x:t xml:space="preserve">SRC_SEMIANALYSIS_INFERENCEX; ASSUMP_NUMERIC_ACCELERATOR_MIX</x:t>
        </x:is>
      </x:c>
      <x:c r="K1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" s="3" t="inlineStr">
        <x:is>
          <x:t xml:space="preserve">Company fleet inventory, accelerator-hours or procurement/deployment records by GPU generation.</x:t>
        </x:is>
      </x:c>
    </x:row>
    <x:row r="11">
      <x:c r="A11" s="3" t="inlineStr">
        <x:is>
          <x:t xml:space="preserve">Microsoft</x:t>
        </x:is>
      </x:c>
      <x:c r="B11" s="3" t="n">
        <x:v>2026</x:v>
      </x:c>
      <x:c r="C11" s="3" t="inlineStr">
        <x:is>
          <x:t xml:space="preserve">Bear</x:t>
        </x:is>
      </x:c>
      <x:c r="D11" s="3" t="inlineStr">
        <x:is>
          <x:t xml:space="preserve">b200_share</x:t>
        </x:is>
      </x:c>
      <x:c r="E11" s="3" t="n">
        <x:v>0.826722</x:v>
      </x:c>
      <x:c r="F11" s="3" t="inlineStr">
        <x:is>
          <x:t xml:space="preserve">share of inference-serving accelerator load</x:t>
        </x:is>
      </x:c>
      <x:c r="G11" s="3" t="inlineStr">
        <x:is>
          <x:t xml:space="preserve">Editable numeric scenario</x:t>
        </x:is>
      </x:c>
      <x:c r="H11" s="3" t="inlineStr">
        <x:is>
          <x:t xml:space="preserve">b200_share = gpu_share * default_gpu_generation_mix_b200</x:t>
        </x:is>
      </x:c>
      <x:c r="I11" s="3" t="inlineStr">
        <x:is>
          <x:t xml:space="preserve">Default GPU-generation migration assumption; executive workbook allows later manual replacement by company/year/scenario.</x:t>
        </x:is>
      </x:c>
      <x:c r="J11" s="3" t="inlineStr">
        <x:is>
          <x:t xml:space="preserve">SRC_SEMIANALYSIS_INFERENCEX; ASSUMP_NUMERIC_ACCELERATOR_MIX</x:t>
        </x:is>
      </x:c>
      <x:c r="K1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" s="3" t="inlineStr">
        <x:is>
          <x:t xml:space="preserve">Company fleet inventory, accelerator-hours or procurement/deployment records by GPU generation.</x:t>
        </x:is>
      </x:c>
    </x:row>
    <x:row r="12">
      <x:c r="A12" s="3" t="inlineStr">
        <x:is>
          <x:t xml:space="preserve">Microsoft</x:t>
        </x:is>
      </x:c>
      <x:c r="B12" s="3" t="n">
        <x:v>2026</x:v>
      </x:c>
      <x:c r="C12" s="3" t="inlineStr">
        <x:is>
          <x:t xml:space="preserve">Bear</x:t>
        </x:is>
      </x:c>
      <x:c r="D12" s="3" t="inlineStr">
        <x:is>
          <x:t xml:space="preserve">gb200_share</x:t>
        </x:is>
      </x:c>
      <x:c r="E12" s="3" t="n">
        <x:v>0</x:v>
      </x:c>
      <x:c r="F12" s="3" t="inlineStr">
        <x:is>
          <x:t xml:space="preserve">share of inference-serving accelerator load</x:t>
        </x:is>
      </x:c>
      <x:c r="G12" s="3" t="inlineStr">
        <x:is>
          <x:t xml:space="preserve">Editable numeric scenario</x:t>
        </x:is>
      </x:c>
      <x:c r="H12" s="3" t="inlineStr">
        <x:is>
          <x:t xml:space="preserve">gb200_share = gpu_share * default_gpu_generation_mix_gb200</x:t>
        </x:is>
      </x:c>
      <x:c r="I12" s="3" t="inlineStr">
        <x:is>
          <x:t xml:space="preserve">Default GPU-generation migration assumption; executive workbook allows later manual replacement by company/year/scenario.</x:t>
        </x:is>
      </x:c>
      <x:c r="J12" s="3" t="inlineStr">
        <x:is>
          <x:t xml:space="preserve">SRC_SEMIANALYSIS_INFERENCEX; ASSUMP_NUMERIC_ACCELERATOR_MIX</x:t>
        </x:is>
      </x:c>
      <x:c r="K1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2" s="3" t="inlineStr">
        <x:is>
          <x:t xml:space="preserve">Company fleet inventory, accelerator-hours or procurement/deployment records by GPU generation.</x:t>
        </x:is>
      </x:c>
    </x:row>
    <x:row r="13">
      <x:c r="A13" s="3" t="inlineStr">
        <x:is>
          <x:t xml:space="preserve">Microsoft</x:t>
        </x:is>
      </x:c>
      <x:c r="B13" s="3" t="n">
        <x:v>2026</x:v>
      </x:c>
      <x:c r="C13" s="3" t="inlineStr">
        <x:is>
          <x:t xml:space="preserve">Bear</x:t>
        </x:is>
      </x:c>
      <x:c r="D13" s="3" t="inlineStr">
        <x:is>
          <x:t xml:space="preserve">purpose_built_accelerator_share</x:t>
        </x:is>
      </x:c>
      <x:c r="E13" s="3" t="n">
        <x:v>0</x:v>
      </x:c>
      <x:c r="F13" s="3" t="inlineStr">
        <x:is>
          <x:t xml:space="preserve">share of inference-serving accelerator load</x:t>
        </x:is>
      </x:c>
      <x:c r="G13" s="3" t="inlineStr">
        <x:is>
          <x:t xml:space="preserve">Numeric scenario</x:t>
        </x:is>
      </x:c>
      <x:c r="H13" s="3" t="inlineStr">
        <x:is>
          <x:t xml:space="preserve">1 - gpu_share</x:t>
        </x:is>
      </x:c>
      <x:c r="I13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13" s="3" t="inlineStr">
        <x:is>
          <x:t xml:space="preserve">SRC_MS_PHI; SRC_OPENAI_GPT41_DOCS; SRC_MS_PHI4_TECHREPORT; SRC_MS_MAIA200; SRC_EPOCH_AI_DATA_CENTERS; ASSUMP_NUMERIC_ACCELERATOR_MIX</x:t>
        </x:is>
      </x:c>
      <x:c r="K1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3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14">
      <x:c r="A14" s="3" t="inlineStr">
        <x:is>
          <x:t xml:space="preserve">Microsoft</x:t>
        </x:is>
      </x:c>
      <x:c r="B14" s="3" t="n">
        <x:v>2026</x:v>
      </x:c>
      <x:c r="C14" s="3" t="inlineStr">
        <x:is>
          <x:t xml:space="preserve">Bear</x:t>
        </x:is>
      </x:c>
      <x:c r="D14" s="3" t="inlineStr">
        <x:is>
          <x:t xml:space="preserve">fleet_reference_tps_per_mw</x:t>
        </x:is>
      </x:c>
      <x:c r="E14" s="3" t="n">
        <x:v>2587859</x:v>
      </x:c>
      <x:c r="F14" s="3" t="inlineStr">
        <x:is>
          <x:t xml:space="preserve">generated output tokens/sec/MW</x:t>
        </x:is>
      </x:c>
      <x:c r="G14" s="3" t="inlineStr">
        <x:is>
          <x:t xml:space="preserve">Fleet-weighted public benchmark reference</x:t>
        </x:is>
      </x:c>
      <x:c r="H14" s="3" t="inlineStr">
        <x:is>
          <x:t xml:space="preserve">h200_share*h200_workload_avg + b200_share*b200_workload_avg + gb200_share*gb200_workload_avg + purpose_built_share*purpose_workload_avg</x:t>
        </x:is>
      </x:c>
      <x:c r="I14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14" s="3" t="inlineStr">
        <x:is>
          <x:t xml:space="preserve">SRC_SEMIANALYSIS_INFERENCEX; ASSUMP_NUMERIC_ACCELERATOR_MIX; ASSUMP_WORKLOAD_CLASS_MIX; ASSUMP_AGENTIC_CONTEXT_PENALTY</x:t>
        </x:is>
      </x:c>
      <x:c r="K1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4" s="3" t="inlineStr">
        <x:is>
          <x:t xml:space="preserve">Comparable production output-token throughput or a more closely matched benchmark.</x:t>
        </x:is>
      </x:c>
    </x:row>
    <x:row r="15">
      <x:c r="A15" s="3" t="inlineStr">
        <x:is>
          <x:t xml:space="preserve">Microsoft</x:t>
        </x:is>
      </x:c>
      <x:c r="B15" s="3" t="n">
        <x:v>2026</x:v>
      </x:c>
      <x:c r="C15" s="3" t="inlineStr">
        <x:is>
          <x:t xml:space="preserve">Bear</x:t>
        </x:is>
      </x:c>
      <x:c r="D15" s="3" t="inlineStr">
        <x:is>
          <x:t xml:space="preserve">commercial_workload_fit_factor</x:t>
        </x:is>
      </x:c>
      <x:c r="E15" s="3" t="n">
        <x:v>0.4</x:v>
      </x:c>
      <x:c r="F15" s="3" t="inlineStr">
        <x:is>
          <x:t xml:space="preserve">share of public reference throughput</x:t>
        </x:is>
      </x:c>
      <x:c r="G15" s="3" t="inlineStr">
        <x:is>
          <x:t xml:space="preserve">Scenario assumption</x:t>
        </x:is>
      </x:c>
      <x:c r="H15" s="3" t="inlineStr">
        <x:is>
          <x:t xml:space="preserve">reference_serving_tps_per_mw = fleet_reference_tps_per_mw * commercial_workload_fit_factor</x:t>
        </x:is>
      </x:c>
      <x:c r="I15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15" s="3" t="inlineStr">
        <x:is>
          <x:t xml:space="preserve">SRC_SEMIANALYSIS_INFERENCEX; ASSUMP_NUMERIC_ACCELERATOR_MIX; ASSUMP_WORKLOAD_CLASS_MIX; ASSUMP_AGENTIC_CONTEXT_PENALTY</x:t>
        </x:is>
      </x:c>
      <x:c r="K1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5" s="3" t="inlineStr">
        <x:is>
          <x:t xml:space="preserve">Matched commercial serving benchmark by product surface, context shape and latency SLO.</x:t>
        </x:is>
      </x:c>
    </x:row>
    <x:row r="16">
      <x:c r="A16" s="3" t="inlineStr">
        <x:is>
          <x:t xml:space="preserve">Microsoft</x:t>
        </x:is>
      </x:c>
      <x:c r="B16" s="3" t="n">
        <x:v>2026</x:v>
      </x:c>
      <x:c r="C16" s="3" t="inlineStr">
        <x:is>
          <x:t xml:space="preserve">Bear</x:t>
        </x:is>
      </x:c>
      <x:c r="D16" s="3" t="inlineStr">
        <x:is>
          <x:t xml:space="preserve">reference_serving_tps_per_mw</x:t>
        </x:is>
      </x:c>
      <x:c r="E16" s="3" t="n">
        <x:v>1035144</x:v>
      </x:c>
      <x:c r="F16" s="3" t="inlineStr">
        <x:is>
          <x:t xml:space="preserve">generated output tokens/sec/MW</x:t>
        </x:is>
      </x:c>
      <x:c r="G16" s="3" t="inlineStr">
        <x:is>
          <x:t xml:space="preserve">Workload-adjusted benchmark proxy</x:t>
        </x:is>
      </x:c>
      <x:c r="H16" s="3" t="inlineStr">
        <x:is>
          <x:t xml:space="preserve">fleet_reference_tps_per_mw * commercial_workload_fit_factor</x:t>
        </x:is>
      </x:c>
      <x:c r="I1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6" s="3" t="inlineStr">
        <x:is>
          <x:t xml:space="preserve">SRC_SEMIANALYSIS_INFERENCEX; ASSUMP_NUMERIC_ACCELERATOR_MIX; ASSUMP_WORKLOAD_CLASS_MIX; ASSUMP_AGENTIC_CONTEXT_PENALTY</x:t>
        </x:is>
      </x:c>
      <x:c r="K1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6" s="3" t="inlineStr">
        <x:is>
          <x:t xml:space="preserve">Provider production output-token throughput with comparable workload/SLO.</x:t>
        </x:is>
      </x:c>
    </x:row>
    <x:row r="17">
      <x:c r="A17" s="3" t="inlineStr">
        <x:is>
          <x:t xml:space="preserve">Microsoft</x:t>
        </x:is>
      </x:c>
      <x:c r="B17" s="3" t="n">
        <x:v>2026</x:v>
      </x:c>
      <x:c r="C17" s="3" t="inlineStr">
        <x:is>
          <x:t xml:space="preserve">Bear</x:t>
        </x:is>
      </x:c>
      <x:c r="D17" s="3" t="inlineStr">
        <x:is>
          <x:t xml:space="preserve">purpose_built_tps_per_mw</x:t>
        </x:is>
      </x:c>
      <x:c r="E17" s="3" t="n">
        <x:v>1806787</x:v>
      </x:c>
      <x:c r="F17" s="3" t="inlineStr">
        <x:is>
          <x:t xml:space="preserve">generated output tokens/sec/MW</x:t>
        </x:is>
      </x:c>
      <x:c r="G17" s="3" t="inlineStr">
        <x:is>
          <x:t xml:space="preserve">Conservative no-uplift proxy</x:t>
        </x:is>
      </x:c>
      <x:c r="H17" s="3" t="inlineStr">
        <x:is>
          <x:t xml:space="preserve">purpose_built_tps_per_mw = purpose_built_reference_tps_per_mw * commercial_workload_fit_factor until comparable output-token benchmark is adopted</x:t>
        </x:is>
      </x:c>
      <x:c r="I17" s="3" t="inlineStr">
        <x:is>
          <x:t xml:space="preserve">No comparable public output-token/MW row adopted; B200 public reference placeholder is used and remains editable.</x:t>
        </x:is>
      </x:c>
      <x:c r="J17" s="3" t="inlineStr">
        <x:is>
          <x:t xml:space="preserve">SRC_MS_PHI; SRC_OPENAI_GPT41_DOCS; SRC_MS_PHI4_TECHREPORT; SRC_MS_MAIA200; SRC_EPOCH_AI_DATA_CENTERS; ASSUMP_NUMERIC_ACCELERATOR_MIX</x:t>
        </x:is>
      </x:c>
      <x:c r="K1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7" s="3" t="inlineStr">
        <x:is>
          <x:t xml:space="preserve">Matched-workload generated-output benchmark for the provider purpose-built accelerator.</x:t>
        </x:is>
      </x:c>
    </x:row>
    <x:row r="18">
      <x:c r="A18" s="3" t="inlineStr">
        <x:is>
          <x:t xml:space="preserve">Microsoft</x:t>
        </x:is>
      </x:c>
      <x:c r="B18" s="3" t="n">
        <x:v>2026</x:v>
      </x:c>
      <x:c r="C18" s="3" t="inlineStr">
        <x:is>
          <x:t xml:space="preserve">Bear</x:t>
        </x:is>
      </x:c>
      <x:c r="D18" s="3" t="inlineStr">
        <x:is>
          <x:t xml:space="preserve">inference_power_share</x:t>
        </x:is>
      </x:c>
      <x:c r="E18" s="3" t="n">
        <x:v>0.47</x:v>
      </x:c>
      <x:c r="F18" s="3" t="inlineStr">
        <x:is>
          <x:t xml:space="preserve">share of AI IT load</x:t>
        </x:is>
      </x:c>
      <x:c r="G18" s="3" t="inlineStr">
        <x:is>
          <x:t xml:space="preserve">Scenario allocation</x:t>
        </x:is>
      </x:c>
      <x:c r="H18" s="3" t="inlineStr">
        <x:is>
          <x:t xml:space="preserve">inference_gw = ai_it_load_gw * inference_power_share</x:t>
        </x:is>
      </x:c>
      <x:c r="I18" s="3" t="inlineStr">
        <x:is>
          <x:t xml:space="preserve">Copilot commercial serving growth supports rising inference allocation; OpenAI model-owner output must remain separately attributed.</x:t>
        </x:is>
      </x:c>
      <x:c r="J18" s="3" t="inlineStr">
        <x:is>
          <x:t xml:space="preserve">SRC_MS_PHI; SRC_OPENAI_GPT41_DOCS; SRC_MS_PHI4_TECHREPORT; SRC_MS_MAIA200; SRC_EPOCH_AI_DATA_CENTERS; ASSUMP_INFERENCE_SHARE_NOT_FACT_60</x:t>
        </x:is>
      </x:c>
      <x:c r="K1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8" s="3" t="inlineStr">
        <x:is>
          <x:t xml:space="preserve">Provider-specific inference/training workload power telemetry.</x:t>
        </x:is>
      </x:c>
    </x:row>
    <x:row r="19">
      <x:c r="A19" s="3" t="inlineStr">
        <x:is>
          <x:t xml:space="preserve">Microsoft</x:t>
        </x:is>
      </x:c>
      <x:c r="B19" s="3" t="n">
        <x:v>2026</x:v>
      </x:c>
      <x:c r="C19" s="3" t="inlineStr">
        <x:is>
          <x:t xml:space="preserve">Bear</x:t>
        </x:is>
      </x:c>
      <x:c r="D19" s="3" t="inlineStr">
        <x:is>
          <x:t xml:space="preserve">inference_gw</x:t>
        </x:is>
      </x:c>
      <x:c r="E19" s="3" t="n">
        <x:v>0.546</x:v>
      </x:c>
      <x:c r="F19" s="3" t="inlineStr">
        <x:is>
          <x:t xml:space="preserve">GW</x:t>
        </x:is>
      </x:c>
      <x:c r="G19" s="3" t="inlineStr">
        <x:is>
          <x:t xml:space="preserve">Derived formula</x:t>
        </x:is>
      </x:c>
      <x:c r="H19" s="3" t="inlineStr">
        <x:is>
          <x:t xml:space="preserve">ai_it_load_gw * inference_power_share</x:t>
        </x:is>
      </x:c>
      <x:c r="I19" s="3" t="inlineStr">
        <x:is>
          <x:t xml:space="preserve">This is the operational power eligible to become commercial generated output tokens through the selected TPS/MW proxy.</x:t>
        </x:is>
      </x:c>
      <x:c r="J19" s="3" t="inlineStr">
        <x:is>
          <x:t xml:space="preserve">SRC_MS_PHI; SRC_OPENAI_GPT41_DOCS; SRC_MS_PHI4_TECHREPORT; SRC_MS_MAIA200; SRC_EPOCH_AI_DATA_CENTERS</x:t>
        </x:is>
      </x:c>
      <x:c r="K1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9" s="3" t="inlineStr">
        <x:is>
          <x:t xml:space="preserve">Recompute after AI allocation or inference-share evidence changes.</x:t>
        </x:is>
      </x:c>
    </x:row>
    <x:row r="20">
      <x:c r="A20" s="3" t="inlineStr">
        <x:is>
          <x:t xml:space="preserve">Microsoft</x:t>
        </x:is>
      </x:c>
      <x:c r="B20" s="3" t="n">
        <x:v>2026</x:v>
      </x:c>
      <x:c r="C20" s="3" t="inlineStr">
        <x:is>
          <x:t xml:space="preserve">Bear</x:t>
        </x:is>
      </x:c>
      <x:c r="D20" s="3" t="inlineStr">
        <x:is>
          <x:t xml:space="preserve">training_power_share</x:t>
        </x:is>
      </x:c>
      <x:c r="E20" s="3" t="n">
        <x:v>0.53</x:v>
      </x:c>
      <x:c r="F20" s="3" t="inlineStr">
        <x:is>
          <x:t xml:space="preserve">share of AI IT load</x:t>
        </x:is>
      </x:c>
      <x:c r="G20" s="3" t="inlineStr">
        <x:is>
          <x:t xml:space="preserve">Derived allocation</x:t>
        </x:is>
      </x:c>
      <x:c r="H20" s="3" t="inlineStr">
        <x:is>
          <x:t xml:space="preserve">1 - inference_power_share</x:t>
        </x:is>
      </x:c>
      <x:c r="I20" s="3" t="inlineStr">
        <x:is>
          <x:t xml:space="preserve">Training receives the complementary modeled AI IT allocation; it is not a disclosed company workload split.</x:t>
        </x:is>
      </x:c>
      <x:c r="J20" s="3" t="inlineStr">
        <x:is>
          <x:t xml:space="preserve">SRC_MS_PHI; SRC_OPENAI_GPT41_DOCS; SRC_MS_PHI4_TECHREPORT; SRC_MS_MAIA200; SRC_EPOCH_AI_DATA_CENTERS; ASSUMP_INFERENCE_SHARE_NOT_FACT_60</x:t>
        </x:is>
      </x:c>
      <x:c r="K2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" s="3" t="inlineStr">
        <x:is>
          <x:t xml:space="preserve">Provider-specific inference/training workload power telemetry.</x:t>
        </x:is>
      </x:c>
    </x:row>
    <x:row r="21">
      <x:c r="A21" s="3" t="inlineStr">
        <x:is>
          <x:t xml:space="preserve">Microsoft</x:t>
        </x:is>
      </x:c>
      <x:c r="B21" s="3" t="n">
        <x:v>2026</x:v>
      </x:c>
      <x:c r="C21" s="3" t="inlineStr">
        <x:is>
          <x:t xml:space="preserve">Bear</x:t>
        </x:is>
      </x:c>
      <x:c r="D21" s="3" t="inlineStr">
        <x:is>
          <x:t xml:space="preserve">training_gw</x:t>
        </x:is>
      </x:c>
      <x:c r="E21" s="3" t="n">
        <x:v>0.615</x:v>
      </x:c>
      <x:c r="F21" s="3" t="inlineStr">
        <x:is>
          <x:t xml:space="preserve">GW</x:t>
        </x:is>
      </x:c>
      <x:c r="G21" s="3" t="inlineStr">
        <x:is>
          <x:t xml:space="preserve">Derived formula</x:t>
        </x:is>
      </x:c>
      <x:c r="H21" s="3" t="inlineStr">
        <x:is>
          <x:t xml:space="preserve">ai_it_load_gw * training_power_share</x:t>
        </x:is>
      </x:c>
      <x:c r="I21" s="3" t="inlineStr">
        <x:is>
          <x:t xml:space="preserve">Training GW is shown separately so commercial inference token capacity is not overstated.</x:t>
        </x:is>
      </x:c>
      <x:c r="J21" s="3" t="inlineStr">
        <x:is>
          <x:t xml:space="preserve">SRC_MS_PHI; SRC_OPENAI_GPT41_DOCS; SRC_MS_PHI4_TECHREPORT; SRC_MS_MAIA200; SRC_EPOCH_AI_DATA_CENTERS</x:t>
        </x:is>
      </x:c>
      <x:c r="K2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" s="3" t="inlineStr">
        <x:is>
          <x:t xml:space="preserve">Recompute after AI allocation or workload-split evidence changes.</x:t>
        </x:is>
      </x:c>
    </x:row>
    <x:row r="22">
      <x:c r="A22" s="3" t="inlineStr">
        <x:is>
          <x:t xml:space="preserve">Microsoft</x:t>
        </x:is>
      </x:c>
      <x:c r="B22" s="3" t="n">
        <x:v>2026</x:v>
      </x:c>
      <x:c r="C22" s="3" t="inlineStr">
        <x:is>
          <x:t xml:space="preserve">Bear</x:t>
        </x:is>
      </x:c>
      <x:c r="D22" s="3" t="inlineStr">
        <x:is>
          <x:t xml:space="preserve">tokens_per_second_per_mw</x:t>
        </x:is>
      </x:c>
      <x:c r="E22" s="3" t="n">
        <x:v>1035144</x:v>
      </x:c>
      <x:c r="F22" s="3" t="inlineStr">
        <x:is>
          <x:t xml:space="preserve">generated output tokens/sec/MW</x:t>
        </x:is>
      </x:c>
      <x:c r="G22" s="3" t="inlineStr">
        <x:is>
          <x:t xml:space="preserve">Derived estimate + benchmark calibration</x:t>
        </x:is>
      </x:c>
      <x:c r="H22" s="3" t="inlineStr">
        <x:is>
          <x:t xml:space="preserve">fleet_reference_tps_per_mw * commercial_workload_fit_factor</x:t>
        </x:is>
      </x:c>
      <x:c r="I22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22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2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2" s="3" t="inlineStr">
        <x:is>
          <x:t xml:space="preserve">Comparable production output-token throughput with model, hardware, precision, ISL/OSL and SLO matched.</x:t>
        </x:is>
      </x:c>
    </x:row>
    <x:row r="23">
      <x:c r="A23" s="3" t="inlineStr">
        <x:is>
          <x:t xml:space="preserve">Microsoft</x:t>
        </x:is>
      </x:c>
      <x:c r="B23" s="3" t="n">
        <x:v>2026</x:v>
      </x:c>
      <x:c r="C23" s="3" t="inlineStr">
        <x:is>
          <x:t xml:space="preserve">Bear</x:t>
        </x:is>
      </x:c>
      <x:c r="D23" s="3" t="inlineStr">
        <x:is>
          <x:t xml:space="preserve">inference_tokens_per_day</x:t>
        </x:is>
      </x:c>
      <x:c r="E23" s="3" t="n">
        <x:v>48832297113600</x:v>
      </x:c>
      <x:c r="F23" s="3" t="inlineStr">
        <x:is>
          <x:t xml:space="preserve">generated output tokens/day</x:t>
        </x:is>
      </x:c>
      <x:c r="G23" s="3" t="inlineStr">
        <x:is>
          <x:t xml:space="preserve">Derived headline metric</x:t>
        </x:is>
      </x:c>
      <x:c r="H23" s="3" t="inlineStr">
        <x:is>
          <x:t xml:space="preserve">inference_gw * 1000 * tokens_per_second_per_mw * 86,400</x:t>
        </x:is>
      </x:c>
      <x:c r="I23" s="3" t="inlineStr">
        <x:is>
          <x:t xml:space="preserve">Headline capacity uses no utilization, MoE, architecture or software-growth multiplier; it is not observed commercial output volume.</x:t>
        </x:is>
      </x:c>
      <x:c r="J23" s="3" t="inlineStr">
        <x:is>
          <x:t xml:space="preserve">SRC_MS_PHI; SRC_OPENAI_GPT41_DOCS; SRC_MS_PHI4_TECHREPORT; SRC_MS_MAIA200; SRC_EPOCH_AI_DATA_CENTERS; SRC_SEMIANALYSIS_INFERENCEX</x:t>
        </x:is>
      </x:c>
      <x:c r="K2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3" s="3" t="inlineStr">
        <x:is>
          <x:t xml:space="preserve">Provider-disclosed generated output token volume or calibrated capacity telemetry.</x:t>
        </x:is>
      </x:c>
    </x:row>
    <x:row r="24">
      <x:c r="A24" s="3" t="inlineStr">
        <x:is>
          <x:t xml:space="preserve">Microsoft</x:t>
        </x:is>
      </x:c>
      <x:c r="B24" s="3" t="n">
        <x:v>2026</x:v>
      </x:c>
      <x:c r="C24" s="3" t="inlineStr">
        <x:is>
          <x:t xml:space="preserve">Bear</x:t>
        </x:is>
      </x:c>
      <x:c r="D24" s="3" t="inlineStr">
        <x:is>
          <x:t xml:space="preserve">inference_tokens_per_year</x:t>
        </x:is>
      </x:c>
      <x:c r="E24" s="3" t="n">
        <x:v>1.7823788446464e+16</x:v>
      </x:c>
      <x:c r="F24" s="3" t="inlineStr">
        <x:is>
          <x:t xml:space="preserve">generated output tokens/year</x:t>
        </x:is>
      </x:c>
      <x:c r="G24" s="3" t="inlineStr">
        <x:is>
          <x:t xml:space="preserve">Derived headline metric</x:t>
        </x:is>
      </x:c>
      <x:c r="H24" s="3" t="inlineStr">
        <x:is>
          <x:t xml:space="preserve">inference_tokens_per_day * 365</x:t>
        </x:is>
      </x:c>
      <x:c r="I24" s="3" t="inlineStr">
        <x:is>
          <x:t xml:space="preserve">Annualized version of generated output token capacity; it is not observed annual demand or billable volume.</x:t>
        </x:is>
      </x:c>
      <x:c r="J24" s="3" t="inlineStr">
        <x:is>
          <x:t xml:space="preserve">SRC_MS_PHI; SRC_OPENAI_GPT41_DOCS; SRC_MS_PHI4_TECHREPORT; SRC_MS_MAIA200; SRC_EPOCH_AI_DATA_CENTERS; SRC_SEMIANALYSIS_INFERENCEX</x:t>
        </x:is>
      </x:c>
      <x:c r="K2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4" s="3" t="inlineStr">
        <x:is>
          <x:t xml:space="preserve">Provider-disclosed annual generated-output volume or metered serving telemetry.</x:t>
        </x:is>
      </x:c>
    </x:row>
    <x:row r="25">
      <x:c r="A25" s="3" t="inlineStr">
        <x:is>
          <x:t xml:space="preserve">Microsoft</x:t>
        </x:is>
      </x:c>
      <x:c r="B25" s="3" t="n">
        <x:v>2027</x:v>
      </x:c>
      <x:c r="C25" s="3" t="inlineStr">
        <x:is>
          <x:t xml:space="preserve">Bear</x:t>
        </x:is>
      </x:c>
      <x:c r="D25" s="3" t="inlineStr">
        <x:is>
          <x:t xml:space="preserve">contracted_power_gw</x:t>
        </x:is>
      </x:c>
      <x:c r="E25" s="3" t="n">
        <x:v>5.25</x:v>
      </x:c>
      <x:c r="F25" s="3" t="inlineStr">
        <x:is>
          <x:t xml:space="preserve">GW</x:t>
        </x:is>
      </x:c>
      <x:c r="G25" s="3" t="inlineStr">
        <x:is>
          <x:t xml:space="preserve">Scenario capacity envelope</x:t>
        </x:is>
      </x:c>
      <x:c r="H25" s="3" t="inlineStr">
        <x:is>
          <x:t xml:space="preserve">linear interpolation between 2026 and 2030 company capacity endpoints</x:t>
        </x:is>
      </x:c>
      <x:c r="I25" s="3" t="inlineStr">
        <x:is>
          <x:t xml:space="preserve">Scenario envelope for Microsoft-controlled/Copilot serving burden; not an official contracted-GW disclosure.</x:t>
        </x:is>
      </x:c>
      <x:c r="J25" s="3" t="inlineStr">
        <x:is>
          <x:t xml:space="preserve">ASSUMP_POWER_RAMP; SRC_MS_MAIA200</x:t>
        </x:is>
      </x:c>
      <x:c r="K2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5" s="3" t="inlineStr">
        <x:is>
          <x:t xml:space="preserve">Company/site-level committed MW/GW, interconnect and contract disclosure.</x:t>
        </x:is>
      </x:c>
    </x:row>
    <x:row r="26">
      <x:c r="A26" s="3" t="inlineStr">
        <x:is>
          <x:t xml:space="preserve">Microsoft</x:t>
        </x:is>
      </x:c>
      <x:c r="B26" s="3" t="n">
        <x:v>2027</x:v>
      </x:c>
      <x:c r="C26" s="3" t="inlineStr">
        <x:is>
          <x:t xml:space="preserve">Bear</x:t>
        </x:is>
      </x:c>
      <x:c r="D26" s="3" t="inlineStr">
        <x:is>
          <x:t xml:space="preserve">operational_deployment_share</x:t>
        </x:is>
      </x:c>
      <x:c r="E26" s="3" t="n">
        <x:v>0.48609524</x:v>
      </x:c>
      <x:c r="F26" s="3" t="inlineStr">
        <x:is>
          <x:t xml:space="preserve">share</x:t>
        </x:is>
      </x:c>
      <x:c r="G26" s="3" t="inlineStr">
        <x:is>
          <x:t xml:space="preserve">Scenario conversion</x:t>
        </x:is>
      </x:c>
      <x:c r="H26" s="3" t="inlineStr">
        <x:is>
          <x:t xml:space="preserve">active_power_gw / contracted_power_gw</x:t>
        </x:is>
      </x:c>
      <x:c r="I26" s="3" t="inlineStr">
        <x:is>
          <x:t xml:space="preserve">This is the single explicit conversion from contracted/attributed capacity to operationally usable capacity.</x:t>
        </x:is>
      </x:c>
      <x:c r="J26" s="3" t="inlineStr">
        <x:is>
          <x:t xml:space="preserve">ASSUMP_POWER_RAMP; SRC_MS_MAIA200</x:t>
        </x:is>
      </x:c>
      <x:c r="K2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6" s="3" t="inlineStr">
        <x:is>
          <x:t xml:space="preserve">Energized operational capacity divided by contracted/attributed capacity.</x:t>
        </x:is>
      </x:c>
    </x:row>
    <x:row r="27">
      <x:c r="A27" s="3" t="inlineStr">
        <x:is>
          <x:t xml:space="preserve">Microsoft</x:t>
        </x:is>
      </x:c>
      <x:c r="B27" s="3" t="n">
        <x:v>2027</x:v>
      </x:c>
      <x:c r="C27" s="3" t="inlineStr">
        <x:is>
          <x:t xml:space="preserve">Bear</x:t>
        </x:is>
      </x:c>
      <x:c r="D27" s="3" t="inlineStr">
        <x:is>
          <x:t xml:space="preserve">active_power_gw</x:t>
        </x:is>
      </x:c>
      <x:c r="E27" s="3" t="n">
        <x:v>2.552</x:v>
      </x:c>
      <x:c r="F27" s="3" t="inlineStr">
        <x:is>
          <x:t xml:space="preserve">GW</x:t>
        </x:is>
      </x:c>
      <x:c r="G27" s="3" t="inlineStr">
        <x:is>
          <x:t xml:space="preserve">Derived scenario</x:t>
        </x:is>
      </x:c>
      <x:c r="H27" s="3" t="inlineStr">
        <x:is>
          <x:t xml:space="preserve">contracted_power_gw * operational_deployment_share</x:t>
        </x:is>
      </x:c>
      <x:c r="I27" s="3" t="inlineStr">
        <x:is>
          <x:t xml:space="preserve">Active GW is a staged operational deployment fraction of modeled capacity, reflecting site energization and accelerator availability.</x:t>
        </x:is>
      </x:c>
      <x:c r="J27" s="3" t="inlineStr">
        <x:is>
          <x:t xml:space="preserve">ASSUMP_POWER_RAMP; SRC_MS_MAIA200</x:t>
        </x:is>
      </x:c>
      <x:c r="K2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7" s="3" t="inlineStr">
        <x:is>
          <x:t xml:space="preserve">Energization dates, accelerator deliveries and operational powered-rack telemetry.</x:t>
        </x:is>
      </x:c>
    </x:row>
    <x:row r="28">
      <x:c r="A28" s="3" t="inlineStr">
        <x:is>
          <x:t xml:space="preserve">Microsoft</x:t>
        </x:is>
      </x:c>
      <x:c r="B28" s="3" t="n">
        <x:v>2027</x:v>
      </x:c>
      <x:c r="C28" s="3" t="inlineStr">
        <x:is>
          <x:t xml:space="preserve">Bear</x:t>
        </x:is>
      </x:c>
      <x:c r="D28" s="3" t="inlineStr">
        <x:is>
          <x:t xml:space="preserve">pue</x:t>
        </x:is>
      </x:c>
      <x:c r="E28" s="3" t="n">
        <x:v>1.2</x:v>
      </x:c>
      <x:c r="F28" s="3" t="inlineStr">
        <x:is>
          <x:t xml:space="preserve">ratio</x:t>
        </x:is>
      </x:c>
      <x:c r="G28" s="3" t="inlineStr">
        <x:is>
          <x:t xml:space="preserve">Scenario parameter</x:t>
        </x:is>
      </x:c>
      <x:c r="H28" s="3" t="inlineStr">
        <x:is>
          <x:t xml:space="preserve">it_load_gw = active_power_gw / pue</x:t>
        </x:is>
      </x:c>
      <x:c r="I28" s="3" t="inlineStr">
        <x:is>
          <x:t xml:space="preserve">No provider-wide site-level PUE is used as a disclosed fact; PUE represents facility-to-IT conversion within the scenario.</x:t>
        </x:is>
      </x:c>
      <x:c r="J28" s="3" t="inlineStr">
        <x:is>
          <x:t xml:space="preserve">ASSUMP_POWER_RAMP</x:t>
        </x:is>
      </x:c>
      <x:c r="K2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8" s="3" t="inlineStr">
        <x:is>
          <x:t xml:space="preserve">Site-level measured PUE matched to attributed AI capacity.</x:t>
        </x:is>
      </x:c>
    </x:row>
    <x:row r="29">
      <x:c r="A29" s="3" t="inlineStr">
        <x:is>
          <x:t xml:space="preserve">Microsoft</x:t>
        </x:is>
      </x:c>
      <x:c r="B29" s="3" t="n">
        <x:v>2027</x:v>
      </x:c>
      <x:c r="C29" s="3" t="inlineStr">
        <x:is>
          <x:t xml:space="preserve">Bear</x:t>
        </x:is>
      </x:c>
      <x:c r="D29" s="3" t="inlineStr">
        <x:is>
          <x:t xml:space="preserve">it_load_gw</x:t>
        </x:is>
      </x:c>
      <x:c r="E29" s="3" t="n">
        <x:v>2.127</x:v>
      </x:c>
      <x:c r="F29" s="3" t="inlineStr">
        <x:is>
          <x:t xml:space="preserve">GW</x:t>
        </x:is>
      </x:c>
      <x:c r="G29" s="3" t="inlineStr">
        <x:is>
          <x:t xml:space="preserve">Derived formula</x:t>
        </x:is>
      </x:c>
      <x:c r="H29" s="3" t="inlineStr">
        <x:is>
          <x:t xml:space="preserve">active_power_gw / pue</x:t>
        </x:is>
      </x:c>
      <x:c r="I29" s="3" t="inlineStr">
        <x:is>
          <x:t xml:space="preserve">Facility power is converted to IT-deliverable power before attributing AI workloads.</x:t>
        </x:is>
      </x:c>
      <x:c r="J29" s="3" t="inlineStr">
        <x:is>
          <x:t xml:space="preserve">ASSUMP_POWER_RAMP; SRC_MS_MAIA200</x:t>
        </x:is>
      </x:c>
      <x:c r="K2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9" s="3" t="inlineStr">
        <x:is>
          <x:t xml:space="preserve">Recompute once active power and PUE become site-observable.</x:t>
        </x:is>
      </x:c>
    </x:row>
    <x:row r="30">
      <x:c r="A30" s="3" t="inlineStr">
        <x:is>
          <x:t xml:space="preserve">Microsoft</x:t>
        </x:is>
      </x:c>
      <x:c r="B30" s="3" t="n">
        <x:v>2027</x:v>
      </x:c>
      <x:c r="C30" s="3" t="inlineStr">
        <x:is>
          <x:t xml:space="preserve">Bear</x:t>
        </x:is>
      </x:c>
      <x:c r="D30" s="3" t="inlineStr">
        <x:is>
          <x:t xml:space="preserve">ai_workload_share</x:t>
        </x:is>
      </x:c>
      <x:c r="E30" s="3" t="n">
        <x:v>0.86</x:v>
      </x:c>
      <x:c r="F30" s="3" t="inlineStr">
        <x:is>
          <x:t xml:space="preserve">share</x:t>
        </x:is>
      </x:c>
      <x:c r="G30" s="3" t="inlineStr">
        <x:is>
          <x:t xml:space="preserve">Scenario allocation</x:t>
        </x:is>
      </x:c>
      <x:c r="H30" s="3" t="inlineStr">
        <x:is>
          <x:t xml:space="preserve">ai_it_load_gw = it_load_gw * ai_workload_share</x:t>
        </x:is>
      </x:c>
      <x:c r="I30" s="3" t="inlineStr">
        <x:is>
          <x:t xml:space="preserve">Azure/Copilot serving burden is AI-oriented but shares infrastructure with platform and reserve overhead; 86% is a scenario allocation.</x:t>
        </x:is>
      </x:c>
      <x:c r="J30" s="3" t="inlineStr">
        <x:is>
          <x:t xml:space="preserve">SRC_MS_PHI; SRC_OPENAI_GPT41_DOCS; SRC_MS_PHI4_TECHREPORT; SRC_MS_MAIA200; SRC_EPOCH_AI_DATA_CENTERS</x:t>
        </x:is>
      </x:c>
      <x:c r="K3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0" s="3" t="inlineStr">
        <x:is>
          <x:t xml:space="preserve">Model-owner AI workload allocation or cluster scheduling telemetry.</x:t>
        </x:is>
      </x:c>
    </x:row>
    <x:row r="31">
      <x:c r="A31" s="3" t="inlineStr">
        <x:is>
          <x:t xml:space="preserve">Microsoft</x:t>
        </x:is>
      </x:c>
      <x:c r="B31" s="3" t="n">
        <x:v>2027</x:v>
      </x:c>
      <x:c r="C31" s="3" t="inlineStr">
        <x:is>
          <x:t xml:space="preserve">Bear</x:t>
        </x:is>
      </x:c>
      <x:c r="D31" s="3" t="inlineStr">
        <x:is>
          <x:t xml:space="preserve">ai_it_load_gw</x:t>
        </x:is>
      </x:c>
      <x:c r="E31" s="3" t="n">
        <x:v>1.829</x:v>
      </x:c>
      <x:c r="F31" s="3" t="inlineStr">
        <x:is>
          <x:t xml:space="preserve">GW</x:t>
        </x:is>
      </x:c>
      <x:c r="G31" s="3" t="inlineStr">
        <x:is>
          <x:t xml:space="preserve">Derived formula</x:t>
        </x:is>
      </x:c>
      <x:c r="H31" s="3" t="inlineStr">
        <x:is>
          <x:t xml:space="preserve">it_load_gw * ai_workload_share</x:t>
        </x:is>
      </x:c>
      <x:c r="I31" s="3" t="inlineStr">
        <x:is>
          <x:t xml:space="preserve">Only the AI-attributed portion of IT load enters training/inference allocation.</x:t>
        </x:is>
      </x:c>
      <x:c r="J31" s="3" t="inlineStr">
        <x:is>
          <x:t xml:space="preserve">SRC_MS_PHI; SRC_OPENAI_GPT41_DOCS; SRC_MS_PHI4_TECHREPORT; SRC_MS_MAIA200; SRC_EPOCH_AI_DATA_CENTERS</x:t>
        </x:is>
      </x:c>
      <x:c r="K3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" s="3" t="inlineStr">
        <x:is>
          <x:t xml:space="preserve">Recompute after ai_workload_share is replaced by telemetry.</x:t>
        </x:is>
      </x:c>
    </x:row>
    <x:row r="32">
      <x:c r="A32" s="3" t="inlineStr">
        <x:is>
          <x:t xml:space="preserve">Microsoft</x:t>
        </x:is>
      </x:c>
      <x:c r="B32" s="3" t="n">
        <x:v>2027</x:v>
      </x:c>
      <x:c r="C32" s="3" t="inlineStr">
        <x:is>
          <x:t xml:space="preserve">Bear</x:t>
        </x:is>
      </x:c>
      <x:c r="D32" s="3" t="inlineStr">
        <x:is>
          <x:t xml:space="preserve">gpu_share</x:t>
        </x:is>
      </x:c>
      <x:c r="E32" s="3" t="n">
        <x:v>1</x:v>
      </x:c>
      <x:c r="F32" s="3" t="inlineStr">
        <x:is>
          <x:t xml:space="preserve">share of inference-serving accelerator load</x:t>
        </x:is>
      </x:c>
      <x:c r="G32" s="3" t="inlineStr">
        <x:is>
          <x:t xml:space="preserve">Numeric scenario</x:t>
        </x:is>
      </x:c>
      <x:c r="H32" s="3" t="inlineStr">
        <x:is>
          <x:t xml:space="preserve">gpu_share interpolated from company 2026/2030 accelerator-mix endpoints</x:t>
        </x:is>
      </x:c>
      <x:c r="I32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32" s="3" t="inlineStr">
        <x:is>
          <x:t xml:space="preserve">SRC_MS_PHI; SRC_OPENAI_GPT41_DOCS; SRC_MS_PHI4_TECHREPORT; SRC_MS_MAIA200; SRC_EPOCH_AI_DATA_CENTERS; ASSUMP_NUMERIC_ACCELERATOR_MIX</x:t>
        </x:is>
      </x:c>
      <x:c r="K3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33">
      <x:c r="A33" s="3" t="inlineStr">
        <x:is>
          <x:t xml:space="preserve">Microsoft</x:t>
        </x:is>
      </x:c>
      <x:c r="B33" s="3" t="n">
        <x:v>2027</x:v>
      </x:c>
      <x:c r="C33" s="3" t="inlineStr">
        <x:is>
          <x:t xml:space="preserve">Bear</x:t>
        </x:is>
      </x:c>
      <x:c r="D33" s="3" t="inlineStr">
        <x:is>
          <x:t xml:space="preserve">h200_share</x:t>
        </x:is>
      </x:c>
      <x:c r="E33" s="3" t="n">
        <x:v>0.124979</x:v>
      </x:c>
      <x:c r="F33" s="3" t="inlineStr">
        <x:is>
          <x:t xml:space="preserve">share of inference-serving accelerator load</x:t>
        </x:is>
      </x:c>
      <x:c r="G33" s="3" t="inlineStr">
        <x:is>
          <x:t xml:space="preserve">Editable numeric scenario</x:t>
        </x:is>
      </x:c>
      <x:c r="H33" s="3" t="inlineStr">
        <x:is>
          <x:t xml:space="preserve">h200_share = gpu_share * default_gpu_generation_mix_h200</x:t>
        </x:is>
      </x:c>
      <x:c r="I33" s="3" t="inlineStr">
        <x:is>
          <x:t xml:space="preserve">Default GPU-generation migration assumption; executive workbook allows later manual replacement by company/year/scenario.</x:t>
        </x:is>
      </x:c>
      <x:c r="J33" s="3" t="inlineStr">
        <x:is>
          <x:t xml:space="preserve">SRC_SEMIANALYSIS_INFERENCEX; ASSUMP_NUMERIC_ACCELERATOR_MIX</x:t>
        </x:is>
      </x:c>
      <x:c r="K3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3" s="3" t="inlineStr">
        <x:is>
          <x:t xml:space="preserve">Company fleet inventory, accelerator-hours or procurement/deployment records by GPU generation.</x:t>
        </x:is>
      </x:c>
    </x:row>
    <x:row r="34">
      <x:c r="A34" s="3" t="inlineStr">
        <x:is>
          <x:t xml:space="preserve">Microsoft</x:t>
        </x:is>
      </x:c>
      <x:c r="B34" s="3" t="n">
        <x:v>2027</x:v>
      </x:c>
      <x:c r="C34" s="3" t="inlineStr">
        <x:is>
          <x:t xml:space="preserve">Bear</x:t>
        </x:is>
      </x:c>
      <x:c r="D34" s="3" t="inlineStr">
        <x:is>
          <x:t xml:space="preserve">b200_share</x:t>
        </x:is>
      </x:c>
      <x:c r="E34" s="3" t="n">
        <x:v>0.875021</x:v>
      </x:c>
      <x:c r="F34" s="3" t="inlineStr">
        <x:is>
          <x:t xml:space="preserve">share of inference-serving accelerator load</x:t>
        </x:is>
      </x:c>
      <x:c r="G34" s="3" t="inlineStr">
        <x:is>
          <x:t xml:space="preserve">Editable numeric scenario</x:t>
        </x:is>
      </x:c>
      <x:c r="H34" s="3" t="inlineStr">
        <x:is>
          <x:t xml:space="preserve">b200_share = gpu_share * default_gpu_generation_mix_b200</x:t>
        </x:is>
      </x:c>
      <x:c r="I34" s="3" t="inlineStr">
        <x:is>
          <x:t xml:space="preserve">Default GPU-generation migration assumption; executive workbook allows later manual replacement by company/year/scenario.</x:t>
        </x:is>
      </x:c>
      <x:c r="J34" s="3" t="inlineStr">
        <x:is>
          <x:t xml:space="preserve">SRC_SEMIANALYSIS_INFERENCEX; ASSUMP_NUMERIC_ACCELERATOR_MIX</x:t>
        </x:is>
      </x:c>
      <x:c r="K3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4" s="3" t="inlineStr">
        <x:is>
          <x:t xml:space="preserve">Company fleet inventory, accelerator-hours or procurement/deployment records by GPU generation.</x:t>
        </x:is>
      </x:c>
    </x:row>
    <x:row r="35">
      <x:c r="A35" s="3" t="inlineStr">
        <x:is>
          <x:t xml:space="preserve">Microsoft</x:t>
        </x:is>
      </x:c>
      <x:c r="B35" s="3" t="n">
        <x:v>2027</x:v>
      </x:c>
      <x:c r="C35" s="3" t="inlineStr">
        <x:is>
          <x:t xml:space="preserve">Bear</x:t>
        </x:is>
      </x:c>
      <x:c r="D35" s="3" t="inlineStr">
        <x:is>
          <x:t xml:space="preserve">gb200_share</x:t>
        </x:is>
      </x:c>
      <x:c r="E35" s="3" t="n">
        <x:v>0</x:v>
      </x:c>
      <x:c r="F35" s="3" t="inlineStr">
        <x:is>
          <x:t xml:space="preserve">share of inference-serving accelerator load</x:t>
        </x:is>
      </x:c>
      <x:c r="G35" s="3" t="inlineStr">
        <x:is>
          <x:t xml:space="preserve">Editable numeric scenario</x:t>
        </x:is>
      </x:c>
      <x:c r="H35" s="3" t="inlineStr">
        <x:is>
          <x:t xml:space="preserve">gb200_share = gpu_share * default_gpu_generation_mix_gb200</x:t>
        </x:is>
      </x:c>
      <x:c r="I35" s="3" t="inlineStr">
        <x:is>
          <x:t xml:space="preserve">Default GPU-generation migration assumption; executive workbook allows later manual replacement by company/year/scenario.</x:t>
        </x:is>
      </x:c>
      <x:c r="J35" s="3" t="inlineStr">
        <x:is>
          <x:t xml:space="preserve">SRC_SEMIANALYSIS_INFERENCEX; ASSUMP_NUMERIC_ACCELERATOR_MIX</x:t>
        </x:is>
      </x:c>
      <x:c r="K3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5" s="3" t="inlineStr">
        <x:is>
          <x:t xml:space="preserve">Company fleet inventory, accelerator-hours or procurement/deployment records by GPU generation.</x:t>
        </x:is>
      </x:c>
    </x:row>
    <x:row r="36">
      <x:c r="A36" s="3" t="inlineStr">
        <x:is>
          <x:t xml:space="preserve">Microsoft</x:t>
        </x:is>
      </x:c>
      <x:c r="B36" s="3" t="n">
        <x:v>2027</x:v>
      </x:c>
      <x:c r="C36" s="3" t="inlineStr">
        <x:is>
          <x:t xml:space="preserve">Bear</x:t>
        </x:is>
      </x:c>
      <x:c r="D36" s="3" t="inlineStr">
        <x:is>
          <x:t xml:space="preserve">purpose_built_accelerator_share</x:t>
        </x:is>
      </x:c>
      <x:c r="E36" s="3" t="n">
        <x:v>0</x:v>
      </x:c>
      <x:c r="F36" s="3" t="inlineStr">
        <x:is>
          <x:t xml:space="preserve">share of inference-serving accelerator load</x:t>
        </x:is>
      </x:c>
      <x:c r="G36" s="3" t="inlineStr">
        <x:is>
          <x:t xml:space="preserve">Numeric scenario</x:t>
        </x:is>
      </x:c>
      <x:c r="H36" s="3" t="inlineStr">
        <x:is>
          <x:t xml:space="preserve">1 - gpu_share</x:t>
        </x:is>
      </x:c>
      <x:c r="I36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36" s="3" t="inlineStr">
        <x:is>
          <x:t xml:space="preserve">SRC_MS_PHI; SRC_OPENAI_GPT41_DOCS; SRC_MS_PHI4_TECHREPORT; SRC_MS_MAIA200; SRC_EPOCH_AI_DATA_CENTERS; ASSUMP_NUMERIC_ACCELERATOR_MIX</x:t>
        </x:is>
      </x:c>
      <x:c r="K3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6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37">
      <x:c r="A37" s="3" t="inlineStr">
        <x:is>
          <x:t xml:space="preserve">Microsoft</x:t>
        </x:is>
      </x:c>
      <x:c r="B37" s="3" t="n">
        <x:v>2027</x:v>
      </x:c>
      <x:c r="C37" s="3" t="inlineStr">
        <x:is>
          <x:t xml:space="preserve">Bear</x:t>
        </x:is>
      </x:c>
      <x:c r="D37" s="3" t="inlineStr">
        <x:is>
          <x:t xml:space="preserve">fleet_reference_tps_per_mw</x:t>
        </x:is>
      </x:c>
      <x:c r="E37" s="3" t="n">
        <x:v>2672937</x:v>
      </x:c>
      <x:c r="F37" s="3" t="inlineStr">
        <x:is>
          <x:t xml:space="preserve">generated output tokens/sec/MW</x:t>
        </x:is>
      </x:c>
      <x:c r="G37" s="3" t="inlineStr">
        <x:is>
          <x:t xml:space="preserve">Fleet-weighted public benchmark reference</x:t>
        </x:is>
      </x:c>
      <x:c r="H37" s="3" t="inlineStr">
        <x:is>
          <x:t xml:space="preserve">h200_share*h200_workload_avg + b200_share*b200_workload_avg + gb200_share*gb200_workload_avg + purpose_built_share*purpose_workload_avg</x:t>
        </x:is>
      </x:c>
      <x:c r="I37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7" s="3" t="inlineStr">
        <x:is>
          <x:t xml:space="preserve">SRC_SEMIANALYSIS_INFERENCEX; ASSUMP_NUMERIC_ACCELERATOR_MIX; ASSUMP_WORKLOAD_CLASS_MIX; ASSUMP_AGENTIC_CONTEXT_PENALTY</x:t>
        </x:is>
      </x:c>
      <x:c r="K3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7" s="3" t="inlineStr">
        <x:is>
          <x:t xml:space="preserve">Comparable production output-token throughput or a more closely matched benchmark.</x:t>
        </x:is>
      </x:c>
    </x:row>
    <x:row r="38">
      <x:c r="A38" s="3" t="inlineStr">
        <x:is>
          <x:t xml:space="preserve">Microsoft</x:t>
        </x:is>
      </x:c>
      <x:c r="B38" s="3" t="n">
        <x:v>2027</x:v>
      </x:c>
      <x:c r="C38" s="3" t="inlineStr">
        <x:is>
          <x:t xml:space="preserve">Bear</x:t>
        </x:is>
      </x:c>
      <x:c r="D38" s="3" t="inlineStr">
        <x:is>
          <x:t xml:space="preserve">commercial_workload_fit_factor</x:t>
        </x:is>
      </x:c>
      <x:c r="E38" s="3" t="n">
        <x:v>0.4</x:v>
      </x:c>
      <x:c r="F38" s="3" t="inlineStr">
        <x:is>
          <x:t xml:space="preserve">share of public reference throughput</x:t>
        </x:is>
      </x:c>
      <x:c r="G38" s="3" t="inlineStr">
        <x:is>
          <x:t xml:space="preserve">Scenario assumption</x:t>
        </x:is>
      </x:c>
      <x:c r="H38" s="3" t="inlineStr">
        <x:is>
          <x:t xml:space="preserve">reference_serving_tps_per_mw = fleet_reference_tps_per_mw * commercial_workload_fit_factor</x:t>
        </x:is>
      </x:c>
      <x:c r="I38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38" s="3" t="inlineStr">
        <x:is>
          <x:t xml:space="preserve">SRC_SEMIANALYSIS_INFERENCEX; ASSUMP_NUMERIC_ACCELERATOR_MIX; ASSUMP_WORKLOAD_CLASS_MIX; ASSUMP_AGENTIC_CONTEXT_PENALTY</x:t>
        </x:is>
      </x:c>
      <x:c r="K3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8" s="3" t="inlineStr">
        <x:is>
          <x:t xml:space="preserve">Matched commercial serving benchmark by product surface, context shape and latency SLO.</x:t>
        </x:is>
      </x:c>
    </x:row>
    <x:row r="39">
      <x:c r="A39" s="3" t="inlineStr">
        <x:is>
          <x:t xml:space="preserve">Microsoft</x:t>
        </x:is>
      </x:c>
      <x:c r="B39" s="3" t="n">
        <x:v>2027</x:v>
      </x:c>
      <x:c r="C39" s="3" t="inlineStr">
        <x:is>
          <x:t xml:space="preserve">Bear</x:t>
        </x:is>
      </x:c>
      <x:c r="D39" s="3" t="inlineStr">
        <x:is>
          <x:t xml:space="preserve">reference_serving_tps_per_mw</x:t>
        </x:is>
      </x:c>
      <x:c r="E39" s="3" t="n">
        <x:v>1069175</x:v>
      </x:c>
      <x:c r="F39" s="3" t="inlineStr">
        <x:is>
          <x:t xml:space="preserve">generated output tokens/sec/MW</x:t>
        </x:is>
      </x:c>
      <x:c r="G39" s="3" t="inlineStr">
        <x:is>
          <x:t xml:space="preserve">Workload-adjusted benchmark proxy</x:t>
        </x:is>
      </x:c>
      <x:c r="H39" s="3" t="inlineStr">
        <x:is>
          <x:t xml:space="preserve">fleet_reference_tps_per_mw * commercial_workload_fit_factor</x:t>
        </x:is>
      </x:c>
      <x:c r="I3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9" s="3" t="inlineStr">
        <x:is>
          <x:t xml:space="preserve">SRC_SEMIANALYSIS_INFERENCEX; ASSUMP_NUMERIC_ACCELERATOR_MIX; ASSUMP_WORKLOAD_CLASS_MIX; ASSUMP_AGENTIC_CONTEXT_PENALTY</x:t>
        </x:is>
      </x:c>
      <x:c r="K3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9" s="3" t="inlineStr">
        <x:is>
          <x:t xml:space="preserve">Provider production output-token throughput with comparable workload/SLO.</x:t>
        </x:is>
      </x:c>
    </x:row>
    <x:row r="40">
      <x:c r="A40" s="3" t="inlineStr">
        <x:is>
          <x:t xml:space="preserve">Microsoft</x:t>
        </x:is>
      </x:c>
      <x:c r="B40" s="3" t="n">
        <x:v>2027</x:v>
      </x:c>
      <x:c r="C40" s="3" t="inlineStr">
        <x:is>
          <x:t xml:space="preserve">Bear</x:t>
        </x:is>
      </x:c>
      <x:c r="D40" s="3" t="inlineStr">
        <x:is>
          <x:t xml:space="preserve">purpose_built_tps_per_mw</x:t>
        </x:is>
      </x:c>
      <x:c r="E40" s="3" t="n">
        <x:v>1806787</x:v>
      </x:c>
      <x:c r="F40" s="3" t="inlineStr">
        <x:is>
          <x:t xml:space="preserve">generated output tokens/sec/MW</x:t>
        </x:is>
      </x:c>
      <x:c r="G40" s="3" t="inlineStr">
        <x:is>
          <x:t xml:space="preserve">Conservative no-uplift proxy</x:t>
        </x:is>
      </x:c>
      <x:c r="H40" s="3" t="inlineStr">
        <x:is>
          <x:t xml:space="preserve">purpose_built_tps_per_mw = purpose_built_reference_tps_per_mw * commercial_workload_fit_factor until comparable output-token benchmark is adopted</x:t>
        </x:is>
      </x:c>
      <x:c r="I40" s="3" t="inlineStr">
        <x:is>
          <x:t xml:space="preserve">No comparable public output-token/MW row adopted; B200 public reference placeholder is used and remains editable.</x:t>
        </x:is>
      </x:c>
      <x:c r="J40" s="3" t="inlineStr">
        <x:is>
          <x:t xml:space="preserve">SRC_MS_PHI; SRC_OPENAI_GPT41_DOCS; SRC_MS_PHI4_TECHREPORT; SRC_MS_MAIA200; SRC_EPOCH_AI_DATA_CENTERS; ASSUMP_NUMERIC_ACCELERATOR_MIX</x:t>
        </x:is>
      </x:c>
      <x:c r="K4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40" s="3" t="inlineStr">
        <x:is>
          <x:t xml:space="preserve">Matched-workload generated-output benchmark for the provider purpose-built accelerator.</x:t>
        </x:is>
      </x:c>
    </x:row>
    <x:row r="41">
      <x:c r="A41" s="3" t="inlineStr">
        <x:is>
          <x:t xml:space="preserve">Microsoft</x:t>
        </x:is>
      </x:c>
      <x:c r="B41" s="3" t="n">
        <x:v>2027</x:v>
      </x:c>
      <x:c r="C41" s="3" t="inlineStr">
        <x:is>
          <x:t xml:space="preserve">Bear</x:t>
        </x:is>
      </x:c>
      <x:c r="D41" s="3" t="inlineStr">
        <x:is>
          <x:t xml:space="preserve">inference_power_share</x:t>
        </x:is>
      </x:c>
      <x:c r="E41" s="3" t="n">
        <x:v>0.515</x:v>
      </x:c>
      <x:c r="F41" s="3" t="inlineStr">
        <x:is>
          <x:t xml:space="preserve">share of AI IT load</x:t>
        </x:is>
      </x:c>
      <x:c r="G41" s="3" t="inlineStr">
        <x:is>
          <x:t xml:space="preserve">Scenario allocation</x:t>
        </x:is>
      </x:c>
      <x:c r="H41" s="3" t="inlineStr">
        <x:is>
          <x:t xml:space="preserve">inference_gw = ai_it_load_gw * inference_power_share</x:t>
        </x:is>
      </x:c>
      <x:c r="I41" s="3" t="inlineStr">
        <x:is>
          <x:t xml:space="preserve">Copilot commercial serving growth supports rising inference allocation; OpenAI model-owner output must remain separately attributed.</x:t>
        </x:is>
      </x:c>
      <x:c r="J41" s="3" t="inlineStr">
        <x:is>
          <x:t xml:space="preserve">SRC_MS_PHI; SRC_OPENAI_GPT41_DOCS; SRC_MS_PHI4_TECHREPORT; SRC_MS_MAIA200; SRC_EPOCH_AI_DATA_CENTERS; ASSUMP_INFERENCE_SHARE_NOT_FACT_60</x:t>
        </x:is>
      </x:c>
      <x:c r="K4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41" s="3" t="inlineStr">
        <x:is>
          <x:t xml:space="preserve">Provider-specific inference/training workload power telemetry.</x:t>
        </x:is>
      </x:c>
    </x:row>
    <x:row r="42">
      <x:c r="A42" s="3" t="inlineStr">
        <x:is>
          <x:t xml:space="preserve">Microsoft</x:t>
        </x:is>
      </x:c>
      <x:c r="B42" s="3" t="n">
        <x:v>2027</x:v>
      </x:c>
      <x:c r="C42" s="3" t="inlineStr">
        <x:is>
          <x:t xml:space="preserve">Bear</x:t>
        </x:is>
      </x:c>
      <x:c r="D42" s="3" t="inlineStr">
        <x:is>
          <x:t xml:space="preserve">inference_gw</x:t>
        </x:is>
      </x:c>
      <x:c r="E42" s="3" t="n">
        <x:v>0.9419999999999999</x:v>
      </x:c>
      <x:c r="F42" s="3" t="inlineStr">
        <x:is>
          <x:t xml:space="preserve">GW</x:t>
        </x:is>
      </x:c>
      <x:c r="G42" s="3" t="inlineStr">
        <x:is>
          <x:t xml:space="preserve">Derived formula</x:t>
        </x:is>
      </x:c>
      <x:c r="H42" s="3" t="inlineStr">
        <x:is>
          <x:t xml:space="preserve">ai_it_load_gw * inference_power_share</x:t>
        </x:is>
      </x:c>
      <x:c r="I42" s="3" t="inlineStr">
        <x:is>
          <x:t xml:space="preserve">This is the operational power eligible to become commercial generated output tokens through the selected TPS/MW proxy.</x:t>
        </x:is>
      </x:c>
      <x:c r="J42" s="3" t="inlineStr">
        <x:is>
          <x:t xml:space="preserve">SRC_MS_PHI; SRC_OPENAI_GPT41_DOCS; SRC_MS_PHI4_TECHREPORT; SRC_MS_MAIA200; SRC_EPOCH_AI_DATA_CENTERS</x:t>
        </x:is>
      </x:c>
      <x:c r="K4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42" s="3" t="inlineStr">
        <x:is>
          <x:t xml:space="preserve">Recompute after AI allocation or inference-share evidence changes.</x:t>
        </x:is>
      </x:c>
    </x:row>
    <x:row r="43">
      <x:c r="A43" s="3" t="inlineStr">
        <x:is>
          <x:t xml:space="preserve">Microsoft</x:t>
        </x:is>
      </x:c>
      <x:c r="B43" s="3" t="n">
        <x:v>2027</x:v>
      </x:c>
      <x:c r="C43" s="3" t="inlineStr">
        <x:is>
          <x:t xml:space="preserve">Bear</x:t>
        </x:is>
      </x:c>
      <x:c r="D43" s="3" t="inlineStr">
        <x:is>
          <x:t xml:space="preserve">training_power_share</x:t>
        </x:is>
      </x:c>
      <x:c r="E43" s="3" t="n">
        <x:v>0.485</x:v>
      </x:c>
      <x:c r="F43" s="3" t="inlineStr">
        <x:is>
          <x:t xml:space="preserve">share of AI IT load</x:t>
        </x:is>
      </x:c>
      <x:c r="G43" s="3" t="inlineStr">
        <x:is>
          <x:t xml:space="preserve">Derived allocation</x:t>
        </x:is>
      </x:c>
      <x:c r="H43" s="3" t="inlineStr">
        <x:is>
          <x:t xml:space="preserve">1 - inference_power_share</x:t>
        </x:is>
      </x:c>
      <x:c r="I43" s="3" t="inlineStr">
        <x:is>
          <x:t xml:space="preserve">Training receives the complementary modeled AI IT allocation; it is not a disclosed company workload split.</x:t>
        </x:is>
      </x:c>
      <x:c r="J43" s="3" t="inlineStr">
        <x:is>
          <x:t xml:space="preserve">SRC_MS_PHI; SRC_OPENAI_GPT41_DOCS; SRC_MS_PHI4_TECHREPORT; SRC_MS_MAIA200; SRC_EPOCH_AI_DATA_CENTERS; ASSUMP_INFERENCE_SHARE_NOT_FACT_60</x:t>
        </x:is>
      </x:c>
      <x:c r="K4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43" s="3" t="inlineStr">
        <x:is>
          <x:t xml:space="preserve">Provider-specific inference/training workload power telemetry.</x:t>
        </x:is>
      </x:c>
    </x:row>
    <x:row r="44">
      <x:c r="A44" s="3" t="inlineStr">
        <x:is>
          <x:t xml:space="preserve">Microsoft</x:t>
        </x:is>
      </x:c>
      <x:c r="B44" s="3" t="n">
        <x:v>2027</x:v>
      </x:c>
      <x:c r="C44" s="3" t="inlineStr">
        <x:is>
          <x:t xml:space="preserve">Bear</x:t>
        </x:is>
      </x:c>
      <x:c r="D44" s="3" t="inlineStr">
        <x:is>
          <x:t xml:space="preserve">training_gw</x:t>
        </x:is>
      </x:c>
      <x:c r="E44" s="3" t="n">
        <x:v>0.887</x:v>
      </x:c>
      <x:c r="F44" s="3" t="inlineStr">
        <x:is>
          <x:t xml:space="preserve">GW</x:t>
        </x:is>
      </x:c>
      <x:c r="G44" s="3" t="inlineStr">
        <x:is>
          <x:t xml:space="preserve">Derived formula</x:t>
        </x:is>
      </x:c>
      <x:c r="H44" s="3" t="inlineStr">
        <x:is>
          <x:t xml:space="preserve">ai_it_load_gw * training_power_share</x:t>
        </x:is>
      </x:c>
      <x:c r="I44" s="3" t="inlineStr">
        <x:is>
          <x:t xml:space="preserve">Training GW is shown separately so commercial inference token capacity is not overstated.</x:t>
        </x:is>
      </x:c>
      <x:c r="J44" s="3" t="inlineStr">
        <x:is>
          <x:t xml:space="preserve">SRC_MS_PHI; SRC_OPENAI_GPT41_DOCS; SRC_MS_PHI4_TECHREPORT; SRC_MS_MAIA200; SRC_EPOCH_AI_DATA_CENTERS</x:t>
        </x:is>
      </x:c>
      <x:c r="K4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44" s="3" t="inlineStr">
        <x:is>
          <x:t xml:space="preserve">Recompute after AI allocation or workload-split evidence changes.</x:t>
        </x:is>
      </x:c>
    </x:row>
    <x:row r="45">
      <x:c r="A45" s="3" t="inlineStr">
        <x:is>
          <x:t xml:space="preserve">Microsoft</x:t>
        </x:is>
      </x:c>
      <x:c r="B45" s="3" t="n">
        <x:v>2027</x:v>
      </x:c>
      <x:c r="C45" s="3" t="inlineStr">
        <x:is>
          <x:t xml:space="preserve">Bear</x:t>
        </x:is>
      </x:c>
      <x:c r="D45" s="3" t="inlineStr">
        <x:is>
          <x:t xml:space="preserve">tokens_per_second_per_mw</x:t>
        </x:is>
      </x:c>
      <x:c r="E45" s="3" t="n">
        <x:v>1069175</x:v>
      </x:c>
      <x:c r="F45" s="3" t="inlineStr">
        <x:is>
          <x:t xml:space="preserve">generated output tokens/sec/MW</x:t>
        </x:is>
      </x:c>
      <x:c r="G45" s="3" t="inlineStr">
        <x:is>
          <x:t xml:space="preserve">Derived estimate + benchmark calibration</x:t>
        </x:is>
      </x:c>
      <x:c r="H45" s="3" t="inlineStr">
        <x:is>
          <x:t xml:space="preserve">fleet_reference_tps_per_mw * commercial_workload_fit_factor</x:t>
        </x:is>
      </x:c>
      <x:c r="I45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45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4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45" s="3" t="inlineStr">
        <x:is>
          <x:t xml:space="preserve">Comparable production output-token throughput with model, hardware, precision, ISL/OSL and SLO matched.</x:t>
        </x:is>
      </x:c>
    </x:row>
    <x:row r="46">
      <x:c r="A46" s="3" t="inlineStr">
        <x:is>
          <x:t xml:space="preserve">Microsoft</x:t>
        </x:is>
      </x:c>
      <x:c r="B46" s="3" t="n">
        <x:v>2027</x:v>
      </x:c>
      <x:c r="C46" s="3" t="inlineStr">
        <x:is>
          <x:t xml:space="preserve">Bear</x:t>
        </x:is>
      </x:c>
      <x:c r="D46" s="3" t="inlineStr">
        <x:is>
          <x:t xml:space="preserve">inference_tokens_per_day</x:t>
        </x:is>
      </x:c>
      <x:c r="E46" s="3" t="n">
        <x:v>87018870240000</x:v>
      </x:c>
      <x:c r="F46" s="3" t="inlineStr">
        <x:is>
          <x:t xml:space="preserve">generated output tokens/day</x:t>
        </x:is>
      </x:c>
      <x:c r="G46" s="3" t="inlineStr">
        <x:is>
          <x:t xml:space="preserve">Derived headline metric</x:t>
        </x:is>
      </x:c>
      <x:c r="H46" s="3" t="inlineStr">
        <x:is>
          <x:t xml:space="preserve">inference_gw * 1000 * tokens_per_second_per_mw * 86,400</x:t>
        </x:is>
      </x:c>
      <x:c r="I46" s="3" t="inlineStr">
        <x:is>
          <x:t xml:space="preserve">Headline capacity uses no utilization, MoE, architecture or software-growth multiplier; it is not observed commercial output volume.</x:t>
        </x:is>
      </x:c>
      <x:c r="J46" s="3" t="inlineStr">
        <x:is>
          <x:t xml:space="preserve">SRC_MS_PHI; SRC_OPENAI_GPT41_DOCS; SRC_MS_PHI4_TECHREPORT; SRC_MS_MAIA200; SRC_EPOCH_AI_DATA_CENTERS; SRC_SEMIANALYSIS_INFERENCEX</x:t>
        </x:is>
      </x:c>
      <x:c r="K4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46" s="3" t="inlineStr">
        <x:is>
          <x:t xml:space="preserve">Provider-disclosed generated output token volume or calibrated capacity telemetry.</x:t>
        </x:is>
      </x:c>
    </x:row>
    <x:row r="47">
      <x:c r="A47" s="3" t="inlineStr">
        <x:is>
          <x:t xml:space="preserve">Microsoft</x:t>
        </x:is>
      </x:c>
      <x:c r="B47" s="3" t="n">
        <x:v>2027</x:v>
      </x:c>
      <x:c r="C47" s="3" t="inlineStr">
        <x:is>
          <x:t xml:space="preserve">Bear</x:t>
        </x:is>
      </x:c>
      <x:c r="D47" s="3" t="inlineStr">
        <x:is>
          <x:t xml:space="preserve">inference_tokens_per_year</x:t>
        </x:is>
      </x:c>
      <x:c r="E47" s="3" t="n">
        <x:v>3.17618876376e+16</x:v>
      </x:c>
      <x:c r="F47" s="3" t="inlineStr">
        <x:is>
          <x:t xml:space="preserve">generated output tokens/year</x:t>
        </x:is>
      </x:c>
      <x:c r="G47" s="3" t="inlineStr">
        <x:is>
          <x:t xml:space="preserve">Derived headline metric</x:t>
        </x:is>
      </x:c>
      <x:c r="H47" s="3" t="inlineStr">
        <x:is>
          <x:t xml:space="preserve">inference_tokens_per_day * 365</x:t>
        </x:is>
      </x:c>
      <x:c r="I47" s="3" t="inlineStr">
        <x:is>
          <x:t xml:space="preserve">Annualized version of generated output token capacity; it is not observed annual demand or billable volume.</x:t>
        </x:is>
      </x:c>
      <x:c r="J47" s="3" t="inlineStr">
        <x:is>
          <x:t xml:space="preserve">SRC_MS_PHI; SRC_OPENAI_GPT41_DOCS; SRC_MS_PHI4_TECHREPORT; SRC_MS_MAIA200; SRC_EPOCH_AI_DATA_CENTERS; SRC_SEMIANALYSIS_INFERENCEX</x:t>
        </x:is>
      </x:c>
      <x:c r="K4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47" s="3" t="inlineStr">
        <x:is>
          <x:t xml:space="preserve">Provider-disclosed annual generated-output volume or metered serving telemetry.</x:t>
        </x:is>
      </x:c>
    </x:row>
    <x:row r="48">
      <x:c r="A48" s="3" t="inlineStr">
        <x:is>
          <x:t xml:space="preserve">Microsoft</x:t>
        </x:is>
      </x:c>
      <x:c r="B48" s="3" t="n">
        <x:v>2028</x:v>
      </x:c>
      <x:c r="C48" s="3" t="inlineStr">
        <x:is>
          <x:t xml:space="preserve">Bear</x:t>
        </x:is>
      </x:c>
      <x:c r="D48" s="3" t="inlineStr">
        <x:is>
          <x:t xml:space="preserve">contracted_power_gw</x:t>
        </x:is>
      </x:c>
      <x:c r="E48" s="3" t="n">
        <x:v>6.5</x:v>
      </x:c>
      <x:c r="F48" s="3" t="inlineStr">
        <x:is>
          <x:t xml:space="preserve">GW</x:t>
        </x:is>
      </x:c>
      <x:c r="G48" s="3" t="inlineStr">
        <x:is>
          <x:t xml:space="preserve">Scenario capacity envelope</x:t>
        </x:is>
      </x:c>
      <x:c r="H48" s="3" t="inlineStr">
        <x:is>
          <x:t xml:space="preserve">linear interpolation between 2026 and 2030 company capacity endpoints</x:t>
        </x:is>
      </x:c>
      <x:c r="I48" s="3" t="inlineStr">
        <x:is>
          <x:t xml:space="preserve">Scenario envelope for Microsoft-controlled/Copilot serving burden; not an official contracted-GW disclosure.</x:t>
        </x:is>
      </x:c>
      <x:c r="J48" s="3" t="inlineStr">
        <x:is>
          <x:t xml:space="preserve">ASSUMP_POWER_RAMP; SRC_MS_MAIA200</x:t>
        </x:is>
      </x:c>
      <x:c r="K4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48" s="3" t="inlineStr">
        <x:is>
          <x:t xml:space="preserve">Company/site-level committed MW/GW, interconnect and contract disclosure.</x:t>
        </x:is>
      </x:c>
    </x:row>
    <x:row r="49">
      <x:c r="A49" s="3" t="inlineStr">
        <x:is>
          <x:t xml:space="preserve">Microsoft</x:t>
        </x:is>
      </x:c>
      <x:c r="B49" s="3" t="n">
        <x:v>2028</x:v>
      </x:c>
      <x:c r="C49" s="3" t="inlineStr">
        <x:is>
          <x:t xml:space="preserve">Bear</x:t>
        </x:is>
      </x:c>
      <x:c r="D49" s="3" t="inlineStr">
        <x:is>
          <x:t xml:space="preserve">operational_deployment_share</x:t>
        </x:is>
      </x:c>
      <x:c r="E49" s="3" t="n">
        <x:v>0.52923077</x:v>
      </x:c>
      <x:c r="F49" s="3" t="inlineStr">
        <x:is>
          <x:t xml:space="preserve">share</x:t>
        </x:is>
      </x:c>
      <x:c r="G49" s="3" t="inlineStr">
        <x:is>
          <x:t xml:space="preserve">Scenario conversion</x:t>
        </x:is>
      </x:c>
      <x:c r="H49" s="3" t="inlineStr">
        <x:is>
          <x:t xml:space="preserve">active_power_gw / contracted_power_gw</x:t>
        </x:is>
      </x:c>
      <x:c r="I49" s="3" t="inlineStr">
        <x:is>
          <x:t xml:space="preserve">This is the single explicit conversion from contracted/attributed capacity to operationally usable capacity.</x:t>
        </x:is>
      </x:c>
      <x:c r="J49" s="3" t="inlineStr">
        <x:is>
          <x:t xml:space="preserve">ASSUMP_POWER_RAMP; SRC_MS_MAIA200</x:t>
        </x:is>
      </x:c>
      <x:c r="K4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49" s="3" t="inlineStr">
        <x:is>
          <x:t xml:space="preserve">Energized operational capacity divided by contracted/attributed capacity.</x:t>
        </x:is>
      </x:c>
    </x:row>
    <x:row r="50">
      <x:c r="A50" s="3" t="inlineStr">
        <x:is>
          <x:t xml:space="preserve">Microsoft</x:t>
        </x:is>
      </x:c>
      <x:c r="B50" s="3" t="n">
        <x:v>2028</x:v>
      </x:c>
      <x:c r="C50" s="3" t="inlineStr">
        <x:is>
          <x:t xml:space="preserve">Bear</x:t>
        </x:is>
      </x:c>
      <x:c r="D50" s="3" t="inlineStr">
        <x:is>
          <x:t xml:space="preserve">active_power_gw</x:t>
        </x:is>
      </x:c>
      <x:c r="E50" s="3" t="n">
        <x:v>3.44</x:v>
      </x:c>
      <x:c r="F50" s="3" t="inlineStr">
        <x:is>
          <x:t xml:space="preserve">GW</x:t>
        </x:is>
      </x:c>
      <x:c r="G50" s="3" t="inlineStr">
        <x:is>
          <x:t xml:space="preserve">Derived scenario</x:t>
        </x:is>
      </x:c>
      <x:c r="H50" s="3" t="inlineStr">
        <x:is>
          <x:t xml:space="preserve">contracted_power_gw * operational_deployment_share</x:t>
        </x:is>
      </x:c>
      <x:c r="I50" s="3" t="inlineStr">
        <x:is>
          <x:t xml:space="preserve">Active GW is a staged operational deployment fraction of modeled capacity, reflecting site energization and accelerator availability.</x:t>
        </x:is>
      </x:c>
      <x:c r="J50" s="3" t="inlineStr">
        <x:is>
          <x:t xml:space="preserve">ASSUMP_POWER_RAMP; SRC_MS_MAIA200</x:t>
        </x:is>
      </x:c>
      <x:c r="K5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50" s="3" t="inlineStr">
        <x:is>
          <x:t xml:space="preserve">Energization dates, accelerator deliveries and operational powered-rack telemetry.</x:t>
        </x:is>
      </x:c>
    </x:row>
    <x:row r="51">
      <x:c r="A51" s="3" t="inlineStr">
        <x:is>
          <x:t xml:space="preserve">Microsoft</x:t>
        </x:is>
      </x:c>
      <x:c r="B51" s="3" t="n">
        <x:v>2028</x:v>
      </x:c>
      <x:c r="C51" s="3" t="inlineStr">
        <x:is>
          <x:t xml:space="preserve">Bear</x:t>
        </x:is>
      </x:c>
      <x:c r="D51" s="3" t="inlineStr">
        <x:is>
          <x:t xml:space="preserve">pue</x:t>
        </x:is>
      </x:c>
      <x:c r="E51" s="3" t="n">
        <x:v>1.2</x:v>
      </x:c>
      <x:c r="F51" s="3" t="inlineStr">
        <x:is>
          <x:t xml:space="preserve">ratio</x:t>
        </x:is>
      </x:c>
      <x:c r="G51" s="3" t="inlineStr">
        <x:is>
          <x:t xml:space="preserve">Scenario parameter</x:t>
        </x:is>
      </x:c>
      <x:c r="H51" s="3" t="inlineStr">
        <x:is>
          <x:t xml:space="preserve">it_load_gw = active_power_gw / pue</x:t>
        </x:is>
      </x:c>
      <x:c r="I51" s="3" t="inlineStr">
        <x:is>
          <x:t xml:space="preserve">No provider-wide site-level PUE is used as a disclosed fact; PUE represents facility-to-IT conversion within the scenario.</x:t>
        </x:is>
      </x:c>
      <x:c r="J51" s="3" t="inlineStr">
        <x:is>
          <x:t xml:space="preserve">ASSUMP_POWER_RAMP</x:t>
        </x:is>
      </x:c>
      <x:c r="K5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51" s="3" t="inlineStr">
        <x:is>
          <x:t xml:space="preserve">Site-level measured PUE matched to attributed AI capacity.</x:t>
        </x:is>
      </x:c>
    </x:row>
    <x:row r="52">
      <x:c r="A52" s="3" t="inlineStr">
        <x:is>
          <x:t xml:space="preserve">Microsoft</x:t>
        </x:is>
      </x:c>
      <x:c r="B52" s="3" t="n">
        <x:v>2028</x:v>
      </x:c>
      <x:c r="C52" s="3" t="inlineStr">
        <x:is>
          <x:t xml:space="preserve">Bear</x:t>
        </x:is>
      </x:c>
      <x:c r="D52" s="3" t="inlineStr">
        <x:is>
          <x:t xml:space="preserve">it_load_gw</x:t>
        </x:is>
      </x:c>
      <x:c r="E52" s="3" t="n">
        <x:v>2.867</x:v>
      </x:c>
      <x:c r="F52" s="3" t="inlineStr">
        <x:is>
          <x:t xml:space="preserve">GW</x:t>
        </x:is>
      </x:c>
      <x:c r="G52" s="3" t="inlineStr">
        <x:is>
          <x:t xml:space="preserve">Derived formula</x:t>
        </x:is>
      </x:c>
      <x:c r="H52" s="3" t="inlineStr">
        <x:is>
          <x:t xml:space="preserve">active_power_gw / pue</x:t>
        </x:is>
      </x:c>
      <x:c r="I52" s="3" t="inlineStr">
        <x:is>
          <x:t xml:space="preserve">Facility power is converted to IT-deliverable power before attributing AI workloads.</x:t>
        </x:is>
      </x:c>
      <x:c r="J52" s="3" t="inlineStr">
        <x:is>
          <x:t xml:space="preserve">ASSUMP_POWER_RAMP; SRC_MS_MAIA200</x:t>
        </x:is>
      </x:c>
      <x:c r="K5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52" s="3" t="inlineStr">
        <x:is>
          <x:t xml:space="preserve">Recompute once active power and PUE become site-observable.</x:t>
        </x:is>
      </x:c>
    </x:row>
    <x:row r="53">
      <x:c r="A53" s="3" t="inlineStr">
        <x:is>
          <x:t xml:space="preserve">Microsoft</x:t>
        </x:is>
      </x:c>
      <x:c r="B53" s="3" t="n">
        <x:v>2028</x:v>
      </x:c>
      <x:c r="C53" s="3" t="inlineStr">
        <x:is>
          <x:t xml:space="preserve">Bear</x:t>
        </x:is>
      </x:c>
      <x:c r="D53" s="3" t="inlineStr">
        <x:is>
          <x:t xml:space="preserve">ai_workload_share</x:t>
        </x:is>
      </x:c>
      <x:c r="E53" s="3" t="n">
        <x:v>0.86</x:v>
      </x:c>
      <x:c r="F53" s="3" t="inlineStr">
        <x:is>
          <x:t xml:space="preserve">share</x:t>
        </x:is>
      </x:c>
      <x:c r="G53" s="3" t="inlineStr">
        <x:is>
          <x:t xml:space="preserve">Scenario allocation</x:t>
        </x:is>
      </x:c>
      <x:c r="H53" s="3" t="inlineStr">
        <x:is>
          <x:t xml:space="preserve">ai_it_load_gw = it_load_gw * ai_workload_share</x:t>
        </x:is>
      </x:c>
      <x:c r="I53" s="3" t="inlineStr">
        <x:is>
          <x:t xml:space="preserve">Azure/Copilot serving burden is AI-oriented but shares infrastructure with platform and reserve overhead; 86% is a scenario allocation.</x:t>
        </x:is>
      </x:c>
      <x:c r="J53" s="3" t="inlineStr">
        <x:is>
          <x:t xml:space="preserve">SRC_MS_PHI; SRC_OPENAI_GPT41_DOCS; SRC_MS_PHI4_TECHREPORT; SRC_MS_MAIA200; SRC_EPOCH_AI_DATA_CENTERS</x:t>
        </x:is>
      </x:c>
      <x:c r="K5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53" s="3" t="inlineStr">
        <x:is>
          <x:t xml:space="preserve">Model-owner AI workload allocation or cluster scheduling telemetry.</x:t>
        </x:is>
      </x:c>
    </x:row>
    <x:row r="54">
      <x:c r="A54" s="3" t="inlineStr">
        <x:is>
          <x:t xml:space="preserve">Microsoft</x:t>
        </x:is>
      </x:c>
      <x:c r="B54" s="3" t="n">
        <x:v>2028</x:v>
      </x:c>
      <x:c r="C54" s="3" t="inlineStr">
        <x:is>
          <x:t xml:space="preserve">Bear</x:t>
        </x:is>
      </x:c>
      <x:c r="D54" s="3" t="inlineStr">
        <x:is>
          <x:t xml:space="preserve">ai_it_load_gw</x:t>
        </x:is>
      </x:c>
      <x:c r="E54" s="3" t="n">
        <x:v>2.465</x:v>
      </x:c>
      <x:c r="F54" s="3" t="inlineStr">
        <x:is>
          <x:t xml:space="preserve">GW</x:t>
        </x:is>
      </x:c>
      <x:c r="G54" s="3" t="inlineStr">
        <x:is>
          <x:t xml:space="preserve">Derived formula</x:t>
        </x:is>
      </x:c>
      <x:c r="H54" s="3" t="inlineStr">
        <x:is>
          <x:t xml:space="preserve">it_load_gw * ai_workload_share</x:t>
        </x:is>
      </x:c>
      <x:c r="I54" s="3" t="inlineStr">
        <x:is>
          <x:t xml:space="preserve">Only the AI-attributed portion of IT load enters training/inference allocation.</x:t>
        </x:is>
      </x:c>
      <x:c r="J54" s="3" t="inlineStr">
        <x:is>
          <x:t xml:space="preserve">SRC_MS_PHI; SRC_OPENAI_GPT41_DOCS; SRC_MS_PHI4_TECHREPORT; SRC_MS_MAIA200; SRC_EPOCH_AI_DATA_CENTERS</x:t>
        </x:is>
      </x:c>
      <x:c r="K5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54" s="3" t="inlineStr">
        <x:is>
          <x:t xml:space="preserve">Recompute after ai_workload_share is replaced by telemetry.</x:t>
        </x:is>
      </x:c>
    </x:row>
    <x:row r="55">
      <x:c r="A55" s="3" t="inlineStr">
        <x:is>
          <x:t xml:space="preserve">Microsoft</x:t>
        </x:is>
      </x:c>
      <x:c r="B55" s="3" t="n">
        <x:v>2028</x:v>
      </x:c>
      <x:c r="C55" s="3" t="inlineStr">
        <x:is>
          <x:t xml:space="preserve">Bear</x:t>
        </x:is>
      </x:c>
      <x:c r="D55" s="3" t="inlineStr">
        <x:is>
          <x:t xml:space="preserve">gpu_share</x:t>
        </x:is>
      </x:c>
      <x:c r="E55" s="3" t="n">
        <x:v>1</x:v>
      </x:c>
      <x:c r="F55" s="3" t="inlineStr">
        <x:is>
          <x:t xml:space="preserve">share of inference-serving accelerator load</x:t>
        </x:is>
      </x:c>
      <x:c r="G55" s="3" t="inlineStr">
        <x:is>
          <x:t xml:space="preserve">Numeric scenario</x:t>
        </x:is>
      </x:c>
      <x:c r="H55" s="3" t="inlineStr">
        <x:is>
          <x:t xml:space="preserve">gpu_share interpolated from company 2026/2030 accelerator-mix endpoints</x:t>
        </x:is>
      </x:c>
      <x:c r="I55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55" s="3" t="inlineStr">
        <x:is>
          <x:t xml:space="preserve">SRC_MS_PHI; SRC_OPENAI_GPT41_DOCS; SRC_MS_PHI4_TECHREPORT; SRC_MS_MAIA200; SRC_EPOCH_AI_DATA_CENTERS; ASSUMP_NUMERIC_ACCELERATOR_MIX</x:t>
        </x:is>
      </x:c>
      <x:c r="K5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55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56">
      <x:c r="A56" s="3" t="inlineStr">
        <x:is>
          <x:t xml:space="preserve">Microsoft</x:t>
        </x:is>
      </x:c>
      <x:c r="B56" s="3" t="n">
        <x:v>2028</x:v>
      </x:c>
      <x:c r="C56" s="3" t="inlineStr">
        <x:is>
          <x:t xml:space="preserve">Bear</x:t>
        </x:is>
      </x:c>
      <x:c r="D56" s="3" t="inlineStr">
        <x:is>
          <x:t xml:space="preserve">h200_share</x:t>
        </x:is>
      </x:c>
      <x:c r="E56" s="3" t="n">
        <x:v>0.052258</x:v>
      </x:c>
      <x:c r="F56" s="3" t="inlineStr">
        <x:is>
          <x:t xml:space="preserve">share of inference-serving accelerator load</x:t>
        </x:is>
      </x:c>
      <x:c r="G56" s="3" t="inlineStr">
        <x:is>
          <x:t xml:space="preserve">Editable numeric scenario</x:t>
        </x:is>
      </x:c>
      <x:c r="H56" s="3" t="inlineStr">
        <x:is>
          <x:t xml:space="preserve">h200_share = gpu_share * default_gpu_generation_mix_h200</x:t>
        </x:is>
      </x:c>
      <x:c r="I56" s="3" t="inlineStr">
        <x:is>
          <x:t xml:space="preserve">Default GPU-generation migration assumption; executive workbook allows later manual replacement by company/year/scenario.</x:t>
        </x:is>
      </x:c>
      <x:c r="J56" s="3" t="inlineStr">
        <x:is>
          <x:t xml:space="preserve">SRC_SEMIANALYSIS_INFERENCEX; ASSUMP_NUMERIC_ACCELERATOR_MIX</x:t>
        </x:is>
      </x:c>
      <x:c r="K5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56" s="3" t="inlineStr">
        <x:is>
          <x:t xml:space="preserve">Company fleet inventory, accelerator-hours or procurement/deployment records by GPU generation.</x:t>
        </x:is>
      </x:c>
    </x:row>
    <x:row r="57">
      <x:c r="A57" s="3" t="inlineStr">
        <x:is>
          <x:t xml:space="preserve">Microsoft</x:t>
        </x:is>
      </x:c>
      <x:c r="B57" s="3" t="n">
        <x:v>2028</x:v>
      </x:c>
      <x:c r="C57" s="3" t="inlineStr">
        <x:is>
          <x:t xml:space="preserve">Bear</x:t>
        </x:is>
      </x:c>
      <x:c r="D57" s="3" t="inlineStr">
        <x:is>
          <x:t xml:space="preserve">b200_share</x:t>
        </x:is>
      </x:c>
      <x:c r="E57" s="3" t="n">
        <x:v>0.947742</x:v>
      </x:c>
      <x:c r="F57" s="3" t="inlineStr">
        <x:is>
          <x:t xml:space="preserve">share of inference-serving accelerator load</x:t>
        </x:is>
      </x:c>
      <x:c r="G57" s="3" t="inlineStr">
        <x:is>
          <x:t xml:space="preserve">Editable numeric scenario</x:t>
        </x:is>
      </x:c>
      <x:c r="H57" s="3" t="inlineStr">
        <x:is>
          <x:t xml:space="preserve">b200_share = gpu_share * default_gpu_generation_mix_b200</x:t>
        </x:is>
      </x:c>
      <x:c r="I57" s="3" t="inlineStr">
        <x:is>
          <x:t xml:space="preserve">Default GPU-generation migration assumption; executive workbook allows later manual replacement by company/year/scenario.</x:t>
        </x:is>
      </x:c>
      <x:c r="J57" s="3" t="inlineStr">
        <x:is>
          <x:t xml:space="preserve">SRC_SEMIANALYSIS_INFERENCEX; ASSUMP_NUMERIC_ACCELERATOR_MIX</x:t>
        </x:is>
      </x:c>
      <x:c r="K5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57" s="3" t="inlineStr">
        <x:is>
          <x:t xml:space="preserve">Company fleet inventory, accelerator-hours or procurement/deployment records by GPU generation.</x:t>
        </x:is>
      </x:c>
    </x:row>
    <x:row r="58">
      <x:c r="A58" s="3" t="inlineStr">
        <x:is>
          <x:t xml:space="preserve">Microsoft</x:t>
        </x:is>
      </x:c>
      <x:c r="B58" s="3" t="n">
        <x:v>2028</x:v>
      </x:c>
      <x:c r="C58" s="3" t="inlineStr">
        <x:is>
          <x:t xml:space="preserve">Bear</x:t>
        </x:is>
      </x:c>
      <x:c r="D58" s="3" t="inlineStr">
        <x:is>
          <x:t xml:space="preserve">gb200_share</x:t>
        </x:is>
      </x:c>
      <x:c r="E58" s="3" t="n">
        <x:v>0</x:v>
      </x:c>
      <x:c r="F58" s="3" t="inlineStr">
        <x:is>
          <x:t xml:space="preserve">share of inference-serving accelerator load</x:t>
        </x:is>
      </x:c>
      <x:c r="G58" s="3" t="inlineStr">
        <x:is>
          <x:t xml:space="preserve">Editable numeric scenario</x:t>
        </x:is>
      </x:c>
      <x:c r="H58" s="3" t="inlineStr">
        <x:is>
          <x:t xml:space="preserve">gb200_share = gpu_share * default_gpu_generation_mix_gb200</x:t>
        </x:is>
      </x:c>
      <x:c r="I58" s="3" t="inlineStr">
        <x:is>
          <x:t xml:space="preserve">Default GPU-generation migration assumption; executive workbook allows later manual replacement by company/year/scenario.</x:t>
        </x:is>
      </x:c>
      <x:c r="J58" s="3" t="inlineStr">
        <x:is>
          <x:t xml:space="preserve">SRC_SEMIANALYSIS_INFERENCEX; ASSUMP_NUMERIC_ACCELERATOR_MIX</x:t>
        </x:is>
      </x:c>
      <x:c r="K5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58" s="3" t="inlineStr">
        <x:is>
          <x:t xml:space="preserve">Company fleet inventory, accelerator-hours or procurement/deployment records by GPU generation.</x:t>
        </x:is>
      </x:c>
    </x:row>
    <x:row r="59">
      <x:c r="A59" s="3" t="inlineStr">
        <x:is>
          <x:t xml:space="preserve">Microsoft</x:t>
        </x:is>
      </x:c>
      <x:c r="B59" s="3" t="n">
        <x:v>2028</x:v>
      </x:c>
      <x:c r="C59" s="3" t="inlineStr">
        <x:is>
          <x:t xml:space="preserve">Bear</x:t>
        </x:is>
      </x:c>
      <x:c r="D59" s="3" t="inlineStr">
        <x:is>
          <x:t xml:space="preserve">purpose_built_accelerator_share</x:t>
        </x:is>
      </x:c>
      <x:c r="E59" s="3" t="n">
        <x:v>0</x:v>
      </x:c>
      <x:c r="F59" s="3" t="inlineStr">
        <x:is>
          <x:t xml:space="preserve">share of inference-serving accelerator load</x:t>
        </x:is>
      </x:c>
      <x:c r="G59" s="3" t="inlineStr">
        <x:is>
          <x:t xml:space="preserve">Numeric scenario</x:t>
        </x:is>
      </x:c>
      <x:c r="H59" s="3" t="inlineStr">
        <x:is>
          <x:t xml:space="preserve">1 - gpu_share</x:t>
        </x:is>
      </x:c>
      <x:c r="I59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59" s="3" t="inlineStr">
        <x:is>
          <x:t xml:space="preserve">SRC_MS_PHI; SRC_OPENAI_GPT41_DOCS; SRC_MS_PHI4_TECHREPORT; SRC_MS_MAIA200; SRC_EPOCH_AI_DATA_CENTERS; ASSUMP_NUMERIC_ACCELERATOR_MIX</x:t>
        </x:is>
      </x:c>
      <x:c r="K5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59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60">
      <x:c r="A60" s="3" t="inlineStr">
        <x:is>
          <x:t xml:space="preserve">Microsoft</x:t>
        </x:is>
      </x:c>
      <x:c r="B60" s="3" t="n">
        <x:v>2028</x:v>
      </x:c>
      <x:c r="C60" s="3" t="inlineStr">
        <x:is>
          <x:t xml:space="preserve">Bear</x:t>
        </x:is>
      </x:c>
      <x:c r="D60" s="3" t="inlineStr">
        <x:is>
          <x:t xml:space="preserve">fleet_reference_tps_per_mw</x:t>
        </x:is>
      </x:c>
      <x:c r="E60" s="3" t="n">
        <x:v>2801033</x:v>
      </x:c>
      <x:c r="F60" s="3" t="inlineStr">
        <x:is>
          <x:t xml:space="preserve">generated output tokens/sec/MW</x:t>
        </x:is>
      </x:c>
      <x:c r="G60" s="3" t="inlineStr">
        <x:is>
          <x:t xml:space="preserve">Fleet-weighted public benchmark reference</x:t>
        </x:is>
      </x:c>
      <x:c r="H60" s="3" t="inlineStr">
        <x:is>
          <x:t xml:space="preserve">h200_share*h200_workload_avg + b200_share*b200_workload_avg + gb200_share*gb200_workload_avg + purpose_built_share*purpose_workload_avg</x:t>
        </x:is>
      </x:c>
      <x:c r="I60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60" s="3" t="inlineStr">
        <x:is>
          <x:t xml:space="preserve">SRC_SEMIANALYSIS_INFERENCEX; ASSUMP_NUMERIC_ACCELERATOR_MIX; ASSUMP_WORKLOAD_CLASS_MIX; ASSUMP_AGENTIC_CONTEXT_PENALTY</x:t>
        </x:is>
      </x:c>
      <x:c r="K6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60" s="3" t="inlineStr">
        <x:is>
          <x:t xml:space="preserve">Comparable production output-token throughput or a more closely matched benchmark.</x:t>
        </x:is>
      </x:c>
    </x:row>
    <x:row r="61">
      <x:c r="A61" s="3" t="inlineStr">
        <x:is>
          <x:t xml:space="preserve">Microsoft</x:t>
        </x:is>
      </x:c>
      <x:c r="B61" s="3" t="n">
        <x:v>2028</x:v>
      </x:c>
      <x:c r="C61" s="3" t="inlineStr">
        <x:is>
          <x:t xml:space="preserve">Bear</x:t>
        </x:is>
      </x:c>
      <x:c r="D61" s="3" t="inlineStr">
        <x:is>
          <x:t xml:space="preserve">commercial_workload_fit_factor</x:t>
        </x:is>
      </x:c>
      <x:c r="E61" s="3" t="n">
        <x:v>0.4</x:v>
      </x:c>
      <x:c r="F61" s="3" t="inlineStr">
        <x:is>
          <x:t xml:space="preserve">share of public reference throughput</x:t>
        </x:is>
      </x:c>
      <x:c r="G61" s="3" t="inlineStr">
        <x:is>
          <x:t xml:space="preserve">Scenario assumption</x:t>
        </x:is>
      </x:c>
      <x:c r="H61" s="3" t="inlineStr">
        <x:is>
          <x:t xml:space="preserve">reference_serving_tps_per_mw = fleet_reference_tps_per_mw * commercial_workload_fit_factor</x:t>
        </x:is>
      </x:c>
      <x:c r="I61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61" s="3" t="inlineStr">
        <x:is>
          <x:t xml:space="preserve">SRC_SEMIANALYSIS_INFERENCEX; ASSUMP_NUMERIC_ACCELERATOR_MIX; ASSUMP_WORKLOAD_CLASS_MIX; ASSUMP_AGENTIC_CONTEXT_PENALTY</x:t>
        </x:is>
      </x:c>
      <x:c r="K6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61" s="3" t="inlineStr">
        <x:is>
          <x:t xml:space="preserve">Matched commercial serving benchmark by product surface, context shape and latency SLO.</x:t>
        </x:is>
      </x:c>
    </x:row>
    <x:row r="62">
      <x:c r="A62" s="3" t="inlineStr">
        <x:is>
          <x:t xml:space="preserve">Microsoft</x:t>
        </x:is>
      </x:c>
      <x:c r="B62" s="3" t="n">
        <x:v>2028</x:v>
      </x:c>
      <x:c r="C62" s="3" t="inlineStr">
        <x:is>
          <x:t xml:space="preserve">Bear</x:t>
        </x:is>
      </x:c>
      <x:c r="D62" s="3" t="inlineStr">
        <x:is>
          <x:t xml:space="preserve">reference_serving_tps_per_mw</x:t>
        </x:is>
      </x:c>
      <x:c r="E62" s="3" t="n">
        <x:v>1120413</x:v>
      </x:c>
      <x:c r="F62" s="3" t="inlineStr">
        <x:is>
          <x:t xml:space="preserve">generated output tokens/sec/MW</x:t>
        </x:is>
      </x:c>
      <x:c r="G62" s="3" t="inlineStr">
        <x:is>
          <x:t xml:space="preserve">Workload-adjusted benchmark proxy</x:t>
        </x:is>
      </x:c>
      <x:c r="H62" s="3" t="inlineStr">
        <x:is>
          <x:t xml:space="preserve">fleet_reference_tps_per_mw * commercial_workload_fit_factor</x:t>
        </x:is>
      </x:c>
      <x:c r="I6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62" s="3" t="inlineStr">
        <x:is>
          <x:t xml:space="preserve">SRC_SEMIANALYSIS_INFERENCEX; ASSUMP_NUMERIC_ACCELERATOR_MIX; ASSUMP_WORKLOAD_CLASS_MIX; ASSUMP_AGENTIC_CONTEXT_PENALTY</x:t>
        </x:is>
      </x:c>
      <x:c r="K6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62" s="3" t="inlineStr">
        <x:is>
          <x:t xml:space="preserve">Provider production output-token throughput with comparable workload/SLO.</x:t>
        </x:is>
      </x:c>
    </x:row>
    <x:row r="63">
      <x:c r="A63" s="3" t="inlineStr">
        <x:is>
          <x:t xml:space="preserve">Microsoft</x:t>
        </x:is>
      </x:c>
      <x:c r="B63" s="3" t="n">
        <x:v>2028</x:v>
      </x:c>
      <x:c r="C63" s="3" t="inlineStr">
        <x:is>
          <x:t xml:space="preserve">Bear</x:t>
        </x:is>
      </x:c>
      <x:c r="D63" s="3" t="inlineStr">
        <x:is>
          <x:t xml:space="preserve">purpose_built_tps_per_mw</x:t>
        </x:is>
      </x:c>
      <x:c r="E63" s="3" t="n">
        <x:v>1806787</x:v>
      </x:c>
      <x:c r="F63" s="3" t="inlineStr">
        <x:is>
          <x:t xml:space="preserve">generated output tokens/sec/MW</x:t>
        </x:is>
      </x:c>
      <x:c r="G63" s="3" t="inlineStr">
        <x:is>
          <x:t xml:space="preserve">Conservative no-uplift proxy</x:t>
        </x:is>
      </x:c>
      <x:c r="H63" s="3" t="inlineStr">
        <x:is>
          <x:t xml:space="preserve">purpose_built_tps_per_mw = purpose_built_reference_tps_per_mw * commercial_workload_fit_factor until comparable output-token benchmark is adopted</x:t>
        </x:is>
      </x:c>
      <x:c r="I63" s="3" t="inlineStr">
        <x:is>
          <x:t xml:space="preserve">No comparable public output-token/MW row adopted; B200 public reference placeholder is used and remains editable.</x:t>
        </x:is>
      </x:c>
      <x:c r="J63" s="3" t="inlineStr">
        <x:is>
          <x:t xml:space="preserve">SRC_MS_PHI; SRC_OPENAI_GPT41_DOCS; SRC_MS_PHI4_TECHREPORT; SRC_MS_MAIA200; SRC_EPOCH_AI_DATA_CENTERS; ASSUMP_NUMERIC_ACCELERATOR_MIX</x:t>
        </x:is>
      </x:c>
      <x:c r="K6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63" s="3" t="inlineStr">
        <x:is>
          <x:t xml:space="preserve">Matched-workload generated-output benchmark for the provider purpose-built accelerator.</x:t>
        </x:is>
      </x:c>
    </x:row>
    <x:row r="64">
      <x:c r="A64" s="3" t="inlineStr">
        <x:is>
          <x:t xml:space="preserve">Microsoft</x:t>
        </x:is>
      </x:c>
      <x:c r="B64" s="3" t="n">
        <x:v>2028</x:v>
      </x:c>
      <x:c r="C64" s="3" t="inlineStr">
        <x:is>
          <x:t xml:space="preserve">Bear</x:t>
        </x:is>
      </x:c>
      <x:c r="D64" s="3" t="inlineStr">
        <x:is>
          <x:t xml:space="preserve">inference_power_share</x:t>
        </x:is>
      </x:c>
      <x:c r="E64" s="3" t="n">
        <x:v>0.5600000000000001</x:v>
      </x:c>
      <x:c r="F64" s="3" t="inlineStr">
        <x:is>
          <x:t xml:space="preserve">share of AI IT load</x:t>
        </x:is>
      </x:c>
      <x:c r="G64" s="3" t="inlineStr">
        <x:is>
          <x:t xml:space="preserve">Scenario allocation</x:t>
        </x:is>
      </x:c>
      <x:c r="H64" s="3" t="inlineStr">
        <x:is>
          <x:t xml:space="preserve">inference_gw = ai_it_load_gw * inference_power_share</x:t>
        </x:is>
      </x:c>
      <x:c r="I64" s="3" t="inlineStr">
        <x:is>
          <x:t xml:space="preserve">Copilot commercial serving growth supports rising inference allocation; OpenAI model-owner output must remain separately attributed.</x:t>
        </x:is>
      </x:c>
      <x:c r="J64" s="3" t="inlineStr">
        <x:is>
          <x:t xml:space="preserve">SRC_MS_PHI; SRC_OPENAI_GPT41_DOCS; SRC_MS_PHI4_TECHREPORT; SRC_MS_MAIA200; SRC_EPOCH_AI_DATA_CENTERS; ASSUMP_INFERENCE_SHARE_NOT_FACT_60</x:t>
        </x:is>
      </x:c>
      <x:c r="K6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64" s="3" t="inlineStr">
        <x:is>
          <x:t xml:space="preserve">Provider-specific inference/training workload power telemetry.</x:t>
        </x:is>
      </x:c>
    </x:row>
    <x:row r="65">
      <x:c r="A65" s="3" t="inlineStr">
        <x:is>
          <x:t xml:space="preserve">Microsoft</x:t>
        </x:is>
      </x:c>
      <x:c r="B65" s="3" t="n">
        <x:v>2028</x:v>
      </x:c>
      <x:c r="C65" s="3" t="inlineStr">
        <x:is>
          <x:t xml:space="preserve">Bear</x:t>
        </x:is>
      </x:c>
      <x:c r="D65" s="3" t="inlineStr">
        <x:is>
          <x:t xml:space="preserve">inference_gw</x:t>
        </x:is>
      </x:c>
      <x:c r="E65" s="3" t="n">
        <x:v>1.381</x:v>
      </x:c>
      <x:c r="F65" s="3" t="inlineStr">
        <x:is>
          <x:t xml:space="preserve">GW</x:t>
        </x:is>
      </x:c>
      <x:c r="G65" s="3" t="inlineStr">
        <x:is>
          <x:t xml:space="preserve">Derived formula</x:t>
        </x:is>
      </x:c>
      <x:c r="H65" s="3" t="inlineStr">
        <x:is>
          <x:t xml:space="preserve">ai_it_load_gw * inference_power_share</x:t>
        </x:is>
      </x:c>
      <x:c r="I65" s="3" t="inlineStr">
        <x:is>
          <x:t xml:space="preserve">This is the operational power eligible to become commercial generated output tokens through the selected TPS/MW proxy.</x:t>
        </x:is>
      </x:c>
      <x:c r="J65" s="3" t="inlineStr">
        <x:is>
          <x:t xml:space="preserve">SRC_MS_PHI; SRC_OPENAI_GPT41_DOCS; SRC_MS_PHI4_TECHREPORT; SRC_MS_MAIA200; SRC_EPOCH_AI_DATA_CENTERS</x:t>
        </x:is>
      </x:c>
      <x:c r="K6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65" s="3" t="inlineStr">
        <x:is>
          <x:t xml:space="preserve">Recompute after AI allocation or inference-share evidence changes.</x:t>
        </x:is>
      </x:c>
    </x:row>
    <x:row r="66">
      <x:c r="A66" s="3" t="inlineStr">
        <x:is>
          <x:t xml:space="preserve">Microsoft</x:t>
        </x:is>
      </x:c>
      <x:c r="B66" s="3" t="n">
        <x:v>2028</x:v>
      </x:c>
      <x:c r="C66" s="3" t="inlineStr">
        <x:is>
          <x:t xml:space="preserve">Bear</x:t>
        </x:is>
      </x:c>
      <x:c r="D66" s="3" t="inlineStr">
        <x:is>
          <x:t xml:space="preserve">training_power_share</x:t>
        </x:is>
      </x:c>
      <x:c r="E66" s="3" t="n">
        <x:v>0.44</x:v>
      </x:c>
      <x:c r="F66" s="3" t="inlineStr">
        <x:is>
          <x:t xml:space="preserve">share of AI IT load</x:t>
        </x:is>
      </x:c>
      <x:c r="G66" s="3" t="inlineStr">
        <x:is>
          <x:t xml:space="preserve">Derived allocation</x:t>
        </x:is>
      </x:c>
      <x:c r="H66" s="3" t="inlineStr">
        <x:is>
          <x:t xml:space="preserve">1 - inference_power_share</x:t>
        </x:is>
      </x:c>
      <x:c r="I66" s="3" t="inlineStr">
        <x:is>
          <x:t xml:space="preserve">Training receives the complementary modeled AI IT allocation; it is not a disclosed company workload split.</x:t>
        </x:is>
      </x:c>
      <x:c r="J66" s="3" t="inlineStr">
        <x:is>
          <x:t xml:space="preserve">SRC_MS_PHI; SRC_OPENAI_GPT41_DOCS; SRC_MS_PHI4_TECHREPORT; SRC_MS_MAIA200; SRC_EPOCH_AI_DATA_CENTERS; ASSUMP_INFERENCE_SHARE_NOT_FACT_60</x:t>
        </x:is>
      </x:c>
      <x:c r="K6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66" s="3" t="inlineStr">
        <x:is>
          <x:t xml:space="preserve">Provider-specific inference/training workload power telemetry.</x:t>
        </x:is>
      </x:c>
    </x:row>
    <x:row r="67">
      <x:c r="A67" s="3" t="inlineStr">
        <x:is>
          <x:t xml:space="preserve">Microsoft</x:t>
        </x:is>
      </x:c>
      <x:c r="B67" s="3" t="n">
        <x:v>2028</x:v>
      </x:c>
      <x:c r="C67" s="3" t="inlineStr">
        <x:is>
          <x:t xml:space="preserve">Bear</x:t>
        </x:is>
      </x:c>
      <x:c r="D67" s="3" t="inlineStr">
        <x:is>
          <x:t xml:space="preserve">training_gw</x:t>
        </x:is>
      </x:c>
      <x:c r="E67" s="3" t="n">
        <x:v>1.085</x:v>
      </x:c>
      <x:c r="F67" s="3" t="inlineStr">
        <x:is>
          <x:t xml:space="preserve">GW</x:t>
        </x:is>
      </x:c>
      <x:c r="G67" s="3" t="inlineStr">
        <x:is>
          <x:t xml:space="preserve">Derived formula</x:t>
        </x:is>
      </x:c>
      <x:c r="H67" s="3" t="inlineStr">
        <x:is>
          <x:t xml:space="preserve">ai_it_load_gw * training_power_share</x:t>
        </x:is>
      </x:c>
      <x:c r="I67" s="3" t="inlineStr">
        <x:is>
          <x:t xml:space="preserve">Training GW is shown separately so commercial inference token capacity is not overstated.</x:t>
        </x:is>
      </x:c>
      <x:c r="J67" s="3" t="inlineStr">
        <x:is>
          <x:t xml:space="preserve">SRC_MS_PHI; SRC_OPENAI_GPT41_DOCS; SRC_MS_PHI4_TECHREPORT; SRC_MS_MAIA200; SRC_EPOCH_AI_DATA_CENTERS</x:t>
        </x:is>
      </x:c>
      <x:c r="K6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67" s="3" t="inlineStr">
        <x:is>
          <x:t xml:space="preserve">Recompute after AI allocation or workload-split evidence changes.</x:t>
        </x:is>
      </x:c>
    </x:row>
    <x:row r="68">
      <x:c r="A68" s="3" t="inlineStr">
        <x:is>
          <x:t xml:space="preserve">Microsoft</x:t>
        </x:is>
      </x:c>
      <x:c r="B68" s="3" t="n">
        <x:v>2028</x:v>
      </x:c>
      <x:c r="C68" s="3" t="inlineStr">
        <x:is>
          <x:t xml:space="preserve">Bear</x:t>
        </x:is>
      </x:c>
      <x:c r="D68" s="3" t="inlineStr">
        <x:is>
          <x:t xml:space="preserve">tokens_per_second_per_mw</x:t>
        </x:is>
      </x:c>
      <x:c r="E68" s="3" t="n">
        <x:v>1120413</x:v>
      </x:c>
      <x:c r="F68" s="3" t="inlineStr">
        <x:is>
          <x:t xml:space="preserve">generated output tokens/sec/MW</x:t>
        </x:is>
      </x:c>
      <x:c r="G68" s="3" t="inlineStr">
        <x:is>
          <x:t xml:space="preserve">Derived estimate + benchmark calibration</x:t>
        </x:is>
      </x:c>
      <x:c r="H68" s="3" t="inlineStr">
        <x:is>
          <x:t xml:space="preserve">fleet_reference_tps_per_mw * commercial_workload_fit_factor</x:t>
        </x:is>
      </x:c>
      <x:c r="I68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68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6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68" s="3" t="inlineStr">
        <x:is>
          <x:t xml:space="preserve">Comparable production output-token throughput with model, hardware, precision, ISL/OSL and SLO matched.</x:t>
        </x:is>
      </x:c>
    </x:row>
    <x:row r="69">
      <x:c r="A69" s="3" t="inlineStr">
        <x:is>
          <x:t xml:space="preserve">Microsoft</x:t>
        </x:is>
      </x:c>
      <x:c r="B69" s="3" t="n">
        <x:v>2028</x:v>
      </x:c>
      <x:c r="C69" s="3" t="inlineStr">
        <x:is>
          <x:t xml:space="preserve">Bear</x:t>
        </x:is>
      </x:c>
      <x:c r="D69" s="3" t="inlineStr">
        <x:is>
          <x:t xml:space="preserve">inference_tokens_per_day</x:t>
        </x:is>
      </x:c>
      <x:c r="E69" s="3" t="n">
        <x:v>133685886499200</x:v>
      </x:c>
      <x:c r="F69" s="3" t="inlineStr">
        <x:is>
          <x:t xml:space="preserve">generated output tokens/day</x:t>
        </x:is>
      </x:c>
      <x:c r="G69" s="3" t="inlineStr">
        <x:is>
          <x:t xml:space="preserve">Derived headline metric</x:t>
        </x:is>
      </x:c>
      <x:c r="H69" s="3" t="inlineStr">
        <x:is>
          <x:t xml:space="preserve">inference_gw * 1000 * tokens_per_second_per_mw * 86,400</x:t>
        </x:is>
      </x:c>
      <x:c r="I69" s="3" t="inlineStr">
        <x:is>
          <x:t xml:space="preserve">Headline capacity uses no utilization, MoE, architecture or software-growth multiplier; it is not observed commercial output volume.</x:t>
        </x:is>
      </x:c>
      <x:c r="J69" s="3" t="inlineStr">
        <x:is>
          <x:t xml:space="preserve">SRC_MS_PHI; SRC_OPENAI_GPT41_DOCS; SRC_MS_PHI4_TECHREPORT; SRC_MS_MAIA200; SRC_EPOCH_AI_DATA_CENTERS; SRC_SEMIANALYSIS_INFERENCEX</x:t>
        </x:is>
      </x:c>
      <x:c r="K6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69" s="3" t="inlineStr">
        <x:is>
          <x:t xml:space="preserve">Provider-disclosed generated output token volume or calibrated capacity telemetry.</x:t>
        </x:is>
      </x:c>
    </x:row>
    <x:row r="70">
      <x:c r="A70" s="3" t="inlineStr">
        <x:is>
          <x:t xml:space="preserve">Microsoft</x:t>
        </x:is>
      </x:c>
      <x:c r="B70" s="3" t="n">
        <x:v>2028</x:v>
      </x:c>
      <x:c r="C70" s="3" t="inlineStr">
        <x:is>
          <x:t xml:space="preserve">Bear</x:t>
        </x:is>
      </x:c>
      <x:c r="D70" s="3" t="inlineStr">
        <x:is>
          <x:t xml:space="preserve">inference_tokens_per_year</x:t>
        </x:is>
      </x:c>
      <x:c r="E70" s="3" t="n">
        <x:v>4.8795348572208e+16</x:v>
      </x:c>
      <x:c r="F70" s="3" t="inlineStr">
        <x:is>
          <x:t xml:space="preserve">generated output tokens/year</x:t>
        </x:is>
      </x:c>
      <x:c r="G70" s="3" t="inlineStr">
        <x:is>
          <x:t xml:space="preserve">Derived headline metric</x:t>
        </x:is>
      </x:c>
      <x:c r="H70" s="3" t="inlineStr">
        <x:is>
          <x:t xml:space="preserve">inference_tokens_per_day * 365</x:t>
        </x:is>
      </x:c>
      <x:c r="I70" s="3" t="inlineStr">
        <x:is>
          <x:t xml:space="preserve">Annualized version of generated output token capacity; it is not observed annual demand or billable volume.</x:t>
        </x:is>
      </x:c>
      <x:c r="J70" s="3" t="inlineStr">
        <x:is>
          <x:t xml:space="preserve">SRC_MS_PHI; SRC_OPENAI_GPT41_DOCS; SRC_MS_PHI4_TECHREPORT; SRC_MS_MAIA200; SRC_EPOCH_AI_DATA_CENTERS; SRC_SEMIANALYSIS_INFERENCEX</x:t>
        </x:is>
      </x:c>
      <x:c r="K7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70" s="3" t="inlineStr">
        <x:is>
          <x:t xml:space="preserve">Provider-disclosed annual generated-output volume or metered serving telemetry.</x:t>
        </x:is>
      </x:c>
    </x:row>
    <x:row r="71">
      <x:c r="A71" s="3" t="inlineStr">
        <x:is>
          <x:t xml:space="preserve">Microsoft</x:t>
        </x:is>
      </x:c>
      <x:c r="B71" s="3" t="n">
        <x:v>2029</x:v>
      </x:c>
      <x:c r="C71" s="3" t="inlineStr">
        <x:is>
          <x:t xml:space="preserve">Bear</x:t>
        </x:is>
      </x:c>
      <x:c r="D71" s="3" t="inlineStr">
        <x:is>
          <x:t xml:space="preserve">contracted_power_gw</x:t>
        </x:is>
      </x:c>
      <x:c r="E71" s="3" t="n">
        <x:v>7.75</x:v>
      </x:c>
      <x:c r="F71" s="3" t="inlineStr">
        <x:is>
          <x:t xml:space="preserve">GW</x:t>
        </x:is>
      </x:c>
      <x:c r="G71" s="3" t="inlineStr">
        <x:is>
          <x:t xml:space="preserve">Scenario capacity envelope</x:t>
        </x:is>
      </x:c>
      <x:c r="H71" s="3" t="inlineStr">
        <x:is>
          <x:t xml:space="preserve">linear interpolation between 2026 and 2030 company capacity endpoints</x:t>
        </x:is>
      </x:c>
      <x:c r="I71" s="3" t="inlineStr">
        <x:is>
          <x:t xml:space="preserve">Scenario envelope for Microsoft-controlled/Copilot serving burden; not an official contracted-GW disclosure.</x:t>
        </x:is>
      </x:c>
      <x:c r="J71" s="3" t="inlineStr">
        <x:is>
          <x:t xml:space="preserve">ASSUMP_POWER_RAMP; SRC_MS_MAIA200</x:t>
        </x:is>
      </x:c>
      <x:c r="K7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71" s="3" t="inlineStr">
        <x:is>
          <x:t xml:space="preserve">Company/site-level committed MW/GW, interconnect and contract disclosure.</x:t>
        </x:is>
      </x:c>
    </x:row>
    <x:row r="72">
      <x:c r="A72" s="3" t="inlineStr">
        <x:is>
          <x:t xml:space="preserve">Microsoft</x:t>
        </x:is>
      </x:c>
      <x:c r="B72" s="3" t="n">
        <x:v>2029</x:v>
      </x:c>
      <x:c r="C72" s="3" t="inlineStr">
        <x:is>
          <x:t xml:space="preserve">Bear</x:t>
        </x:is>
      </x:c>
      <x:c r="D72" s="3" t="inlineStr">
        <x:is>
          <x:t xml:space="preserve">operational_deployment_share</x:t>
        </x:is>
      </x:c>
      <x:c r="E72" s="3" t="n">
        <x:v>0.5527741900000001</x:v>
      </x:c>
      <x:c r="F72" s="3" t="inlineStr">
        <x:is>
          <x:t xml:space="preserve">share</x:t>
        </x:is>
      </x:c>
      <x:c r="G72" s="3" t="inlineStr">
        <x:is>
          <x:t xml:space="preserve">Scenario conversion</x:t>
        </x:is>
      </x:c>
      <x:c r="H72" s="3" t="inlineStr">
        <x:is>
          <x:t xml:space="preserve">active_power_gw / contracted_power_gw</x:t>
        </x:is>
      </x:c>
      <x:c r="I72" s="3" t="inlineStr">
        <x:is>
          <x:t xml:space="preserve">This is the single explicit conversion from contracted/attributed capacity to operationally usable capacity.</x:t>
        </x:is>
      </x:c>
      <x:c r="J72" s="3" t="inlineStr">
        <x:is>
          <x:t xml:space="preserve">ASSUMP_POWER_RAMP; SRC_MS_MAIA200</x:t>
        </x:is>
      </x:c>
      <x:c r="K7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72" s="3" t="inlineStr">
        <x:is>
          <x:t xml:space="preserve">Energized operational capacity divided by contracted/attributed capacity.</x:t>
        </x:is>
      </x:c>
    </x:row>
    <x:row r="73">
      <x:c r="A73" s="3" t="inlineStr">
        <x:is>
          <x:t xml:space="preserve">Microsoft</x:t>
        </x:is>
      </x:c>
      <x:c r="B73" s="3" t="n">
        <x:v>2029</x:v>
      </x:c>
      <x:c r="C73" s="3" t="inlineStr">
        <x:is>
          <x:t xml:space="preserve">Bear</x:t>
        </x:is>
      </x:c>
      <x:c r="D73" s="3" t="inlineStr">
        <x:is>
          <x:t xml:space="preserve">active_power_gw</x:t>
        </x:is>
      </x:c>
      <x:c r="E73" s="3" t="n">
        <x:v>4.284</x:v>
      </x:c>
      <x:c r="F73" s="3" t="inlineStr">
        <x:is>
          <x:t xml:space="preserve">GW</x:t>
        </x:is>
      </x:c>
      <x:c r="G73" s="3" t="inlineStr">
        <x:is>
          <x:t xml:space="preserve">Derived scenario</x:t>
        </x:is>
      </x:c>
      <x:c r="H73" s="3" t="inlineStr">
        <x:is>
          <x:t xml:space="preserve">contracted_power_gw * operational_deployment_share</x:t>
        </x:is>
      </x:c>
      <x:c r="I73" s="3" t="inlineStr">
        <x:is>
          <x:t xml:space="preserve">Active GW is a staged operational deployment fraction of modeled capacity, reflecting site energization and accelerator availability.</x:t>
        </x:is>
      </x:c>
      <x:c r="J73" s="3" t="inlineStr">
        <x:is>
          <x:t xml:space="preserve">ASSUMP_POWER_RAMP; SRC_MS_MAIA200</x:t>
        </x:is>
      </x:c>
      <x:c r="K7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73" s="3" t="inlineStr">
        <x:is>
          <x:t xml:space="preserve">Energization dates, accelerator deliveries and operational powered-rack telemetry.</x:t>
        </x:is>
      </x:c>
    </x:row>
    <x:row r="74">
      <x:c r="A74" s="3" t="inlineStr">
        <x:is>
          <x:t xml:space="preserve">Microsoft</x:t>
        </x:is>
      </x:c>
      <x:c r="B74" s="3" t="n">
        <x:v>2029</x:v>
      </x:c>
      <x:c r="C74" s="3" t="inlineStr">
        <x:is>
          <x:t xml:space="preserve">Bear</x:t>
        </x:is>
      </x:c>
      <x:c r="D74" s="3" t="inlineStr">
        <x:is>
          <x:t xml:space="preserve">pue</x:t>
        </x:is>
      </x:c>
      <x:c r="E74" s="3" t="n">
        <x:v>1.2</x:v>
      </x:c>
      <x:c r="F74" s="3" t="inlineStr">
        <x:is>
          <x:t xml:space="preserve">ratio</x:t>
        </x:is>
      </x:c>
      <x:c r="G74" s="3" t="inlineStr">
        <x:is>
          <x:t xml:space="preserve">Scenario parameter</x:t>
        </x:is>
      </x:c>
      <x:c r="H74" s="3" t="inlineStr">
        <x:is>
          <x:t xml:space="preserve">it_load_gw = active_power_gw / pue</x:t>
        </x:is>
      </x:c>
      <x:c r="I74" s="3" t="inlineStr">
        <x:is>
          <x:t xml:space="preserve">No provider-wide site-level PUE is used as a disclosed fact; PUE represents facility-to-IT conversion within the scenario.</x:t>
        </x:is>
      </x:c>
      <x:c r="J74" s="3" t="inlineStr">
        <x:is>
          <x:t xml:space="preserve">ASSUMP_POWER_RAMP</x:t>
        </x:is>
      </x:c>
      <x:c r="K7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74" s="3" t="inlineStr">
        <x:is>
          <x:t xml:space="preserve">Site-level measured PUE matched to attributed AI capacity.</x:t>
        </x:is>
      </x:c>
    </x:row>
    <x:row r="75">
      <x:c r="A75" s="3" t="inlineStr">
        <x:is>
          <x:t xml:space="preserve">Microsoft</x:t>
        </x:is>
      </x:c>
      <x:c r="B75" s="3" t="n">
        <x:v>2029</x:v>
      </x:c>
      <x:c r="C75" s="3" t="inlineStr">
        <x:is>
          <x:t xml:space="preserve">Bear</x:t>
        </x:is>
      </x:c>
      <x:c r="D75" s="3" t="inlineStr">
        <x:is>
          <x:t xml:space="preserve">it_load_gw</x:t>
        </x:is>
      </x:c>
      <x:c r="E75" s="3" t="n">
        <x:v>3.57</x:v>
      </x:c>
      <x:c r="F75" s="3" t="inlineStr">
        <x:is>
          <x:t xml:space="preserve">GW</x:t>
        </x:is>
      </x:c>
      <x:c r="G75" s="3" t="inlineStr">
        <x:is>
          <x:t xml:space="preserve">Derived formula</x:t>
        </x:is>
      </x:c>
      <x:c r="H75" s="3" t="inlineStr">
        <x:is>
          <x:t xml:space="preserve">active_power_gw / pue</x:t>
        </x:is>
      </x:c>
      <x:c r="I75" s="3" t="inlineStr">
        <x:is>
          <x:t xml:space="preserve">Facility power is converted to IT-deliverable power before attributing AI workloads.</x:t>
        </x:is>
      </x:c>
      <x:c r="J75" s="3" t="inlineStr">
        <x:is>
          <x:t xml:space="preserve">ASSUMP_POWER_RAMP; SRC_MS_MAIA200</x:t>
        </x:is>
      </x:c>
      <x:c r="K7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75" s="3" t="inlineStr">
        <x:is>
          <x:t xml:space="preserve">Recompute once active power and PUE become site-observable.</x:t>
        </x:is>
      </x:c>
    </x:row>
    <x:row r="76">
      <x:c r="A76" s="3" t="inlineStr">
        <x:is>
          <x:t xml:space="preserve">Microsoft</x:t>
        </x:is>
      </x:c>
      <x:c r="B76" s="3" t="n">
        <x:v>2029</x:v>
      </x:c>
      <x:c r="C76" s="3" t="inlineStr">
        <x:is>
          <x:t xml:space="preserve">Bear</x:t>
        </x:is>
      </x:c>
      <x:c r="D76" s="3" t="inlineStr">
        <x:is>
          <x:t xml:space="preserve">ai_workload_share</x:t>
        </x:is>
      </x:c>
      <x:c r="E76" s="3" t="n">
        <x:v>0.86</x:v>
      </x:c>
      <x:c r="F76" s="3" t="inlineStr">
        <x:is>
          <x:t xml:space="preserve">share</x:t>
        </x:is>
      </x:c>
      <x:c r="G76" s="3" t="inlineStr">
        <x:is>
          <x:t xml:space="preserve">Scenario allocation</x:t>
        </x:is>
      </x:c>
      <x:c r="H76" s="3" t="inlineStr">
        <x:is>
          <x:t xml:space="preserve">ai_it_load_gw = it_load_gw * ai_workload_share</x:t>
        </x:is>
      </x:c>
      <x:c r="I76" s="3" t="inlineStr">
        <x:is>
          <x:t xml:space="preserve">Azure/Copilot serving burden is AI-oriented but shares infrastructure with platform and reserve overhead; 86% is a scenario allocation.</x:t>
        </x:is>
      </x:c>
      <x:c r="J76" s="3" t="inlineStr">
        <x:is>
          <x:t xml:space="preserve">SRC_MS_PHI; SRC_OPENAI_GPT41_DOCS; SRC_MS_PHI4_TECHREPORT; SRC_MS_MAIA200; SRC_EPOCH_AI_DATA_CENTERS</x:t>
        </x:is>
      </x:c>
      <x:c r="K7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76" s="3" t="inlineStr">
        <x:is>
          <x:t xml:space="preserve">Model-owner AI workload allocation or cluster scheduling telemetry.</x:t>
        </x:is>
      </x:c>
    </x:row>
    <x:row r="77">
      <x:c r="A77" s="3" t="inlineStr">
        <x:is>
          <x:t xml:space="preserve">Microsoft</x:t>
        </x:is>
      </x:c>
      <x:c r="B77" s="3" t="n">
        <x:v>2029</x:v>
      </x:c>
      <x:c r="C77" s="3" t="inlineStr">
        <x:is>
          <x:t xml:space="preserve">Bear</x:t>
        </x:is>
      </x:c>
      <x:c r="D77" s="3" t="inlineStr">
        <x:is>
          <x:t xml:space="preserve">ai_it_load_gw</x:t>
        </x:is>
      </x:c>
      <x:c r="E77" s="3" t="n">
        <x:v>3.07</x:v>
      </x:c>
      <x:c r="F77" s="3" t="inlineStr">
        <x:is>
          <x:t xml:space="preserve">GW</x:t>
        </x:is>
      </x:c>
      <x:c r="G77" s="3" t="inlineStr">
        <x:is>
          <x:t xml:space="preserve">Derived formula</x:t>
        </x:is>
      </x:c>
      <x:c r="H77" s="3" t="inlineStr">
        <x:is>
          <x:t xml:space="preserve">it_load_gw * ai_workload_share</x:t>
        </x:is>
      </x:c>
      <x:c r="I77" s="3" t="inlineStr">
        <x:is>
          <x:t xml:space="preserve">Only the AI-attributed portion of IT load enters training/inference allocation.</x:t>
        </x:is>
      </x:c>
      <x:c r="J77" s="3" t="inlineStr">
        <x:is>
          <x:t xml:space="preserve">SRC_MS_PHI; SRC_OPENAI_GPT41_DOCS; SRC_MS_PHI4_TECHREPORT; SRC_MS_MAIA200; SRC_EPOCH_AI_DATA_CENTERS</x:t>
        </x:is>
      </x:c>
      <x:c r="K7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77" s="3" t="inlineStr">
        <x:is>
          <x:t xml:space="preserve">Recompute after ai_workload_share is replaced by telemetry.</x:t>
        </x:is>
      </x:c>
    </x:row>
    <x:row r="78">
      <x:c r="A78" s="3" t="inlineStr">
        <x:is>
          <x:t xml:space="preserve">Microsoft</x:t>
        </x:is>
      </x:c>
      <x:c r="B78" s="3" t="n">
        <x:v>2029</x:v>
      </x:c>
      <x:c r="C78" s="3" t="inlineStr">
        <x:is>
          <x:t xml:space="preserve">Bear</x:t>
        </x:is>
      </x:c>
      <x:c r="D78" s="3" t="inlineStr">
        <x:is>
          <x:t xml:space="preserve">gpu_share</x:t>
        </x:is>
      </x:c>
      <x:c r="E78" s="3" t="n">
        <x:v>1</x:v>
      </x:c>
      <x:c r="F78" s="3" t="inlineStr">
        <x:is>
          <x:t xml:space="preserve">share of inference-serving accelerator load</x:t>
        </x:is>
      </x:c>
      <x:c r="G78" s="3" t="inlineStr">
        <x:is>
          <x:t xml:space="preserve">Numeric scenario</x:t>
        </x:is>
      </x:c>
      <x:c r="H78" s="3" t="inlineStr">
        <x:is>
          <x:t xml:space="preserve">gpu_share interpolated from company 2026/2030 accelerator-mix endpoints</x:t>
        </x:is>
      </x:c>
      <x:c r="I78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78" s="3" t="inlineStr">
        <x:is>
          <x:t xml:space="preserve">SRC_MS_PHI; SRC_OPENAI_GPT41_DOCS; SRC_MS_PHI4_TECHREPORT; SRC_MS_MAIA200; SRC_EPOCH_AI_DATA_CENTERS; ASSUMP_NUMERIC_ACCELERATOR_MIX</x:t>
        </x:is>
      </x:c>
      <x:c r="K7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78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79">
      <x:c r="A79" s="3" t="inlineStr">
        <x:is>
          <x:t xml:space="preserve">Microsoft</x:t>
        </x:is>
      </x:c>
      <x:c r="B79" s="3" t="n">
        <x:v>2029</x:v>
      </x:c>
      <x:c r="C79" s="3" t="inlineStr">
        <x:is>
          <x:t xml:space="preserve">Bear</x:t>
        </x:is>
      </x:c>
      <x:c r="D79" s="3" t="inlineStr">
        <x:is>
          <x:t xml:space="preserve">h200_share</x:t>
        </x:is>
      </x:c>
      <x:c r="E79" s="3" t="n">
        <x:v>0.052258</x:v>
      </x:c>
      <x:c r="F79" s="3" t="inlineStr">
        <x:is>
          <x:t xml:space="preserve">share of inference-serving accelerator load</x:t>
        </x:is>
      </x:c>
      <x:c r="G79" s="3" t="inlineStr">
        <x:is>
          <x:t xml:space="preserve">Editable numeric scenario</x:t>
        </x:is>
      </x:c>
      <x:c r="H79" s="3" t="inlineStr">
        <x:is>
          <x:t xml:space="preserve">h200_share = gpu_share * default_gpu_generation_mix_h200</x:t>
        </x:is>
      </x:c>
      <x:c r="I79" s="3" t="inlineStr">
        <x:is>
          <x:t xml:space="preserve">Default GPU-generation migration assumption; executive workbook allows later manual replacement by company/year/scenario.</x:t>
        </x:is>
      </x:c>
      <x:c r="J79" s="3" t="inlineStr">
        <x:is>
          <x:t xml:space="preserve">SRC_SEMIANALYSIS_INFERENCEX; ASSUMP_NUMERIC_ACCELERATOR_MIX</x:t>
        </x:is>
      </x:c>
      <x:c r="K7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79" s="3" t="inlineStr">
        <x:is>
          <x:t xml:space="preserve">Company fleet inventory, accelerator-hours or procurement/deployment records by GPU generation.</x:t>
        </x:is>
      </x:c>
    </x:row>
    <x:row r="80">
      <x:c r="A80" s="3" t="inlineStr">
        <x:is>
          <x:t xml:space="preserve">Microsoft</x:t>
        </x:is>
      </x:c>
      <x:c r="B80" s="3" t="n">
        <x:v>2029</x:v>
      </x:c>
      <x:c r="C80" s="3" t="inlineStr">
        <x:is>
          <x:t xml:space="preserve">Bear</x:t>
        </x:is>
      </x:c>
      <x:c r="D80" s="3" t="inlineStr">
        <x:is>
          <x:t xml:space="preserve">b200_share</x:t>
        </x:is>
      </x:c>
      <x:c r="E80" s="3" t="n">
        <x:v>0.947742</x:v>
      </x:c>
      <x:c r="F80" s="3" t="inlineStr">
        <x:is>
          <x:t xml:space="preserve">share of inference-serving accelerator load</x:t>
        </x:is>
      </x:c>
      <x:c r="G80" s="3" t="inlineStr">
        <x:is>
          <x:t xml:space="preserve">Editable numeric scenario</x:t>
        </x:is>
      </x:c>
      <x:c r="H80" s="3" t="inlineStr">
        <x:is>
          <x:t xml:space="preserve">b200_share = gpu_share * default_gpu_generation_mix_b200</x:t>
        </x:is>
      </x:c>
      <x:c r="I80" s="3" t="inlineStr">
        <x:is>
          <x:t xml:space="preserve">Default GPU-generation migration assumption; executive workbook allows later manual replacement by company/year/scenario.</x:t>
        </x:is>
      </x:c>
      <x:c r="J80" s="3" t="inlineStr">
        <x:is>
          <x:t xml:space="preserve">SRC_SEMIANALYSIS_INFERENCEX; ASSUMP_NUMERIC_ACCELERATOR_MIX</x:t>
        </x:is>
      </x:c>
      <x:c r="K8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80" s="3" t="inlineStr">
        <x:is>
          <x:t xml:space="preserve">Company fleet inventory, accelerator-hours or procurement/deployment records by GPU generation.</x:t>
        </x:is>
      </x:c>
    </x:row>
    <x:row r="81">
      <x:c r="A81" s="3" t="inlineStr">
        <x:is>
          <x:t xml:space="preserve">Microsoft</x:t>
        </x:is>
      </x:c>
      <x:c r="B81" s="3" t="n">
        <x:v>2029</x:v>
      </x:c>
      <x:c r="C81" s="3" t="inlineStr">
        <x:is>
          <x:t xml:space="preserve">Bear</x:t>
        </x:is>
      </x:c>
      <x:c r="D81" s="3" t="inlineStr">
        <x:is>
          <x:t xml:space="preserve">gb200_share</x:t>
        </x:is>
      </x:c>
      <x:c r="E81" s="3" t="n">
        <x:v>0</x:v>
      </x:c>
      <x:c r="F81" s="3" t="inlineStr">
        <x:is>
          <x:t xml:space="preserve">share of inference-serving accelerator load</x:t>
        </x:is>
      </x:c>
      <x:c r="G81" s="3" t="inlineStr">
        <x:is>
          <x:t xml:space="preserve">Editable numeric scenario</x:t>
        </x:is>
      </x:c>
      <x:c r="H81" s="3" t="inlineStr">
        <x:is>
          <x:t xml:space="preserve">gb200_share = gpu_share * default_gpu_generation_mix_gb200</x:t>
        </x:is>
      </x:c>
      <x:c r="I81" s="3" t="inlineStr">
        <x:is>
          <x:t xml:space="preserve">Default GPU-generation migration assumption; executive workbook allows later manual replacement by company/year/scenario.</x:t>
        </x:is>
      </x:c>
      <x:c r="J81" s="3" t="inlineStr">
        <x:is>
          <x:t xml:space="preserve">SRC_SEMIANALYSIS_INFERENCEX; ASSUMP_NUMERIC_ACCELERATOR_MIX</x:t>
        </x:is>
      </x:c>
      <x:c r="K8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81" s="3" t="inlineStr">
        <x:is>
          <x:t xml:space="preserve">Company fleet inventory, accelerator-hours or procurement/deployment records by GPU generation.</x:t>
        </x:is>
      </x:c>
    </x:row>
    <x:row r="82">
      <x:c r="A82" s="3" t="inlineStr">
        <x:is>
          <x:t xml:space="preserve">Microsoft</x:t>
        </x:is>
      </x:c>
      <x:c r="B82" s="3" t="n">
        <x:v>2029</x:v>
      </x:c>
      <x:c r="C82" s="3" t="inlineStr">
        <x:is>
          <x:t xml:space="preserve">Bear</x:t>
        </x:is>
      </x:c>
      <x:c r="D82" s="3" t="inlineStr">
        <x:is>
          <x:t xml:space="preserve">purpose_built_accelerator_share</x:t>
        </x:is>
      </x:c>
      <x:c r="E82" s="3" t="n">
        <x:v>0</x:v>
      </x:c>
      <x:c r="F82" s="3" t="inlineStr">
        <x:is>
          <x:t xml:space="preserve">share of inference-serving accelerator load</x:t>
        </x:is>
      </x:c>
      <x:c r="G82" s="3" t="inlineStr">
        <x:is>
          <x:t xml:space="preserve">Numeric scenario</x:t>
        </x:is>
      </x:c>
      <x:c r="H82" s="3" t="inlineStr">
        <x:is>
          <x:t xml:space="preserve">1 - gpu_share</x:t>
        </x:is>
      </x:c>
      <x:c r="I82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82" s="3" t="inlineStr">
        <x:is>
          <x:t xml:space="preserve">SRC_MS_PHI; SRC_OPENAI_GPT41_DOCS; SRC_MS_PHI4_TECHREPORT; SRC_MS_MAIA200; SRC_EPOCH_AI_DATA_CENTERS; ASSUMP_NUMERIC_ACCELERATOR_MIX</x:t>
        </x:is>
      </x:c>
      <x:c r="K8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82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83">
      <x:c r="A83" s="3" t="inlineStr">
        <x:is>
          <x:t xml:space="preserve">Microsoft</x:t>
        </x:is>
      </x:c>
      <x:c r="B83" s="3" t="n">
        <x:v>2029</x:v>
      </x:c>
      <x:c r="C83" s="3" t="inlineStr">
        <x:is>
          <x:t xml:space="preserve">Bear</x:t>
        </x:is>
      </x:c>
      <x:c r="D83" s="3" t="inlineStr">
        <x:is>
          <x:t xml:space="preserve">fleet_reference_tps_per_mw</x:t>
        </x:is>
      </x:c>
      <x:c r="E83" s="3" t="n">
        <x:v>2801033</x:v>
      </x:c>
      <x:c r="F83" s="3" t="inlineStr">
        <x:is>
          <x:t xml:space="preserve">generated output tokens/sec/MW</x:t>
        </x:is>
      </x:c>
      <x:c r="G83" s="3" t="inlineStr">
        <x:is>
          <x:t xml:space="preserve">Fleet-weighted public benchmark reference</x:t>
        </x:is>
      </x:c>
      <x:c r="H83" s="3" t="inlineStr">
        <x:is>
          <x:t xml:space="preserve">h200_share*h200_workload_avg + b200_share*b200_workload_avg + gb200_share*gb200_workload_avg + purpose_built_share*purpose_workload_avg</x:t>
        </x:is>
      </x:c>
      <x:c r="I83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83" s="3" t="inlineStr">
        <x:is>
          <x:t xml:space="preserve">SRC_SEMIANALYSIS_INFERENCEX; ASSUMP_NUMERIC_ACCELERATOR_MIX; ASSUMP_WORKLOAD_CLASS_MIX; ASSUMP_AGENTIC_CONTEXT_PENALTY</x:t>
        </x:is>
      </x:c>
      <x:c r="K8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83" s="3" t="inlineStr">
        <x:is>
          <x:t xml:space="preserve">Comparable production output-token throughput or a more closely matched benchmark.</x:t>
        </x:is>
      </x:c>
    </x:row>
    <x:row r="84">
      <x:c r="A84" s="3" t="inlineStr">
        <x:is>
          <x:t xml:space="preserve">Microsoft</x:t>
        </x:is>
      </x:c>
      <x:c r="B84" s="3" t="n">
        <x:v>2029</x:v>
      </x:c>
      <x:c r="C84" s="3" t="inlineStr">
        <x:is>
          <x:t xml:space="preserve">Bear</x:t>
        </x:is>
      </x:c>
      <x:c r="D84" s="3" t="inlineStr">
        <x:is>
          <x:t xml:space="preserve">commercial_workload_fit_factor</x:t>
        </x:is>
      </x:c>
      <x:c r="E84" s="3" t="n">
        <x:v>0.4</x:v>
      </x:c>
      <x:c r="F84" s="3" t="inlineStr">
        <x:is>
          <x:t xml:space="preserve">share of public reference throughput</x:t>
        </x:is>
      </x:c>
      <x:c r="G84" s="3" t="inlineStr">
        <x:is>
          <x:t xml:space="preserve">Scenario assumption</x:t>
        </x:is>
      </x:c>
      <x:c r="H84" s="3" t="inlineStr">
        <x:is>
          <x:t xml:space="preserve">reference_serving_tps_per_mw = fleet_reference_tps_per_mw * commercial_workload_fit_factor</x:t>
        </x:is>
      </x:c>
      <x:c r="I84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84" s="3" t="inlineStr">
        <x:is>
          <x:t xml:space="preserve">SRC_SEMIANALYSIS_INFERENCEX; ASSUMP_NUMERIC_ACCELERATOR_MIX; ASSUMP_WORKLOAD_CLASS_MIX; ASSUMP_AGENTIC_CONTEXT_PENALTY</x:t>
        </x:is>
      </x:c>
      <x:c r="K8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84" s="3" t="inlineStr">
        <x:is>
          <x:t xml:space="preserve">Matched commercial serving benchmark by product surface, context shape and latency SLO.</x:t>
        </x:is>
      </x:c>
    </x:row>
    <x:row r="85">
      <x:c r="A85" s="3" t="inlineStr">
        <x:is>
          <x:t xml:space="preserve">Microsoft</x:t>
        </x:is>
      </x:c>
      <x:c r="B85" s="3" t="n">
        <x:v>2029</x:v>
      </x:c>
      <x:c r="C85" s="3" t="inlineStr">
        <x:is>
          <x:t xml:space="preserve">Bear</x:t>
        </x:is>
      </x:c>
      <x:c r="D85" s="3" t="inlineStr">
        <x:is>
          <x:t xml:space="preserve">reference_serving_tps_per_mw</x:t>
        </x:is>
      </x:c>
      <x:c r="E85" s="3" t="n">
        <x:v>1120413</x:v>
      </x:c>
      <x:c r="F85" s="3" t="inlineStr">
        <x:is>
          <x:t xml:space="preserve">generated output tokens/sec/MW</x:t>
        </x:is>
      </x:c>
      <x:c r="G85" s="3" t="inlineStr">
        <x:is>
          <x:t xml:space="preserve">Workload-adjusted benchmark proxy</x:t>
        </x:is>
      </x:c>
      <x:c r="H85" s="3" t="inlineStr">
        <x:is>
          <x:t xml:space="preserve">fleet_reference_tps_per_mw * commercial_workload_fit_factor</x:t>
        </x:is>
      </x:c>
      <x:c r="I8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85" s="3" t="inlineStr">
        <x:is>
          <x:t xml:space="preserve">SRC_SEMIANALYSIS_INFERENCEX; ASSUMP_NUMERIC_ACCELERATOR_MIX; ASSUMP_WORKLOAD_CLASS_MIX; ASSUMP_AGENTIC_CONTEXT_PENALTY</x:t>
        </x:is>
      </x:c>
      <x:c r="K8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85" s="3" t="inlineStr">
        <x:is>
          <x:t xml:space="preserve">Provider production output-token throughput with comparable workload/SLO.</x:t>
        </x:is>
      </x:c>
    </x:row>
    <x:row r="86">
      <x:c r="A86" s="3" t="inlineStr">
        <x:is>
          <x:t xml:space="preserve">Microsoft</x:t>
        </x:is>
      </x:c>
      <x:c r="B86" s="3" t="n">
        <x:v>2029</x:v>
      </x:c>
      <x:c r="C86" s="3" t="inlineStr">
        <x:is>
          <x:t xml:space="preserve">Bear</x:t>
        </x:is>
      </x:c>
      <x:c r="D86" s="3" t="inlineStr">
        <x:is>
          <x:t xml:space="preserve">purpose_built_tps_per_mw</x:t>
        </x:is>
      </x:c>
      <x:c r="E86" s="3" t="n">
        <x:v>1806787</x:v>
      </x:c>
      <x:c r="F86" s="3" t="inlineStr">
        <x:is>
          <x:t xml:space="preserve">generated output tokens/sec/MW</x:t>
        </x:is>
      </x:c>
      <x:c r="G86" s="3" t="inlineStr">
        <x:is>
          <x:t xml:space="preserve">Conservative no-uplift proxy</x:t>
        </x:is>
      </x:c>
      <x:c r="H86" s="3" t="inlineStr">
        <x:is>
          <x:t xml:space="preserve">purpose_built_tps_per_mw = purpose_built_reference_tps_per_mw * commercial_workload_fit_factor until comparable output-token benchmark is adopted</x:t>
        </x:is>
      </x:c>
      <x:c r="I86" s="3" t="inlineStr">
        <x:is>
          <x:t xml:space="preserve">No comparable public output-token/MW row adopted; B200 public reference placeholder is used and remains editable.</x:t>
        </x:is>
      </x:c>
      <x:c r="J86" s="3" t="inlineStr">
        <x:is>
          <x:t xml:space="preserve">SRC_MS_PHI; SRC_OPENAI_GPT41_DOCS; SRC_MS_PHI4_TECHREPORT; SRC_MS_MAIA200; SRC_EPOCH_AI_DATA_CENTERS; ASSUMP_NUMERIC_ACCELERATOR_MIX</x:t>
        </x:is>
      </x:c>
      <x:c r="K8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86" s="3" t="inlineStr">
        <x:is>
          <x:t xml:space="preserve">Matched-workload generated-output benchmark for the provider purpose-built accelerator.</x:t>
        </x:is>
      </x:c>
    </x:row>
    <x:row r="87">
      <x:c r="A87" s="3" t="inlineStr">
        <x:is>
          <x:t xml:space="preserve">Microsoft</x:t>
        </x:is>
      </x:c>
      <x:c r="B87" s="3" t="n">
        <x:v>2029</x:v>
      </x:c>
      <x:c r="C87" s="3" t="inlineStr">
        <x:is>
          <x:t xml:space="preserve">Bear</x:t>
        </x:is>
      </x:c>
      <x:c r="D87" s="3" t="inlineStr">
        <x:is>
          <x:t xml:space="preserve">inference_power_share</x:t>
        </x:is>
      </x:c>
      <x:c r="E87" s="3" t="n">
        <x:v>0.605</x:v>
      </x:c>
      <x:c r="F87" s="3" t="inlineStr">
        <x:is>
          <x:t xml:space="preserve">share of AI IT load</x:t>
        </x:is>
      </x:c>
      <x:c r="G87" s="3" t="inlineStr">
        <x:is>
          <x:t xml:space="preserve">Scenario allocation</x:t>
        </x:is>
      </x:c>
      <x:c r="H87" s="3" t="inlineStr">
        <x:is>
          <x:t xml:space="preserve">inference_gw = ai_it_load_gw * inference_power_share</x:t>
        </x:is>
      </x:c>
      <x:c r="I87" s="3" t="inlineStr">
        <x:is>
          <x:t xml:space="preserve">Copilot commercial serving growth supports rising inference allocation; OpenAI model-owner output must remain separately attributed.</x:t>
        </x:is>
      </x:c>
      <x:c r="J87" s="3" t="inlineStr">
        <x:is>
          <x:t xml:space="preserve">SRC_MS_PHI; SRC_OPENAI_GPT41_DOCS; SRC_MS_PHI4_TECHREPORT; SRC_MS_MAIA200; SRC_EPOCH_AI_DATA_CENTERS; ASSUMP_INFERENCE_SHARE_NOT_FACT_60</x:t>
        </x:is>
      </x:c>
      <x:c r="K8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87" s="3" t="inlineStr">
        <x:is>
          <x:t xml:space="preserve">Provider-specific inference/training workload power telemetry.</x:t>
        </x:is>
      </x:c>
    </x:row>
    <x:row r="88">
      <x:c r="A88" s="3" t="inlineStr">
        <x:is>
          <x:t xml:space="preserve">Microsoft</x:t>
        </x:is>
      </x:c>
      <x:c r="B88" s="3" t="n">
        <x:v>2029</x:v>
      </x:c>
      <x:c r="C88" s="3" t="inlineStr">
        <x:is>
          <x:t xml:space="preserve">Bear</x:t>
        </x:is>
      </x:c>
      <x:c r="D88" s="3" t="inlineStr">
        <x:is>
          <x:t xml:space="preserve">inference_gw</x:t>
        </x:is>
      </x:c>
      <x:c r="E88" s="3" t="n">
        <x:v>1.857</x:v>
      </x:c>
      <x:c r="F88" s="3" t="inlineStr">
        <x:is>
          <x:t xml:space="preserve">GW</x:t>
        </x:is>
      </x:c>
      <x:c r="G88" s="3" t="inlineStr">
        <x:is>
          <x:t xml:space="preserve">Derived formula</x:t>
        </x:is>
      </x:c>
      <x:c r="H88" s="3" t="inlineStr">
        <x:is>
          <x:t xml:space="preserve">ai_it_load_gw * inference_power_share</x:t>
        </x:is>
      </x:c>
      <x:c r="I88" s="3" t="inlineStr">
        <x:is>
          <x:t xml:space="preserve">This is the operational power eligible to become commercial generated output tokens through the selected TPS/MW proxy.</x:t>
        </x:is>
      </x:c>
      <x:c r="J88" s="3" t="inlineStr">
        <x:is>
          <x:t xml:space="preserve">SRC_MS_PHI; SRC_OPENAI_GPT41_DOCS; SRC_MS_PHI4_TECHREPORT; SRC_MS_MAIA200; SRC_EPOCH_AI_DATA_CENTERS</x:t>
        </x:is>
      </x:c>
      <x:c r="K8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88" s="3" t="inlineStr">
        <x:is>
          <x:t xml:space="preserve">Recompute after AI allocation or inference-share evidence changes.</x:t>
        </x:is>
      </x:c>
    </x:row>
    <x:row r="89">
      <x:c r="A89" s="3" t="inlineStr">
        <x:is>
          <x:t xml:space="preserve">Microsoft</x:t>
        </x:is>
      </x:c>
      <x:c r="B89" s="3" t="n">
        <x:v>2029</x:v>
      </x:c>
      <x:c r="C89" s="3" t="inlineStr">
        <x:is>
          <x:t xml:space="preserve">Bear</x:t>
        </x:is>
      </x:c>
      <x:c r="D89" s="3" t="inlineStr">
        <x:is>
          <x:t xml:space="preserve">training_power_share</x:t>
        </x:is>
      </x:c>
      <x:c r="E89" s="3" t="n">
        <x:v>0.395</x:v>
      </x:c>
      <x:c r="F89" s="3" t="inlineStr">
        <x:is>
          <x:t xml:space="preserve">share of AI IT load</x:t>
        </x:is>
      </x:c>
      <x:c r="G89" s="3" t="inlineStr">
        <x:is>
          <x:t xml:space="preserve">Derived allocation</x:t>
        </x:is>
      </x:c>
      <x:c r="H89" s="3" t="inlineStr">
        <x:is>
          <x:t xml:space="preserve">1 - inference_power_share</x:t>
        </x:is>
      </x:c>
      <x:c r="I89" s="3" t="inlineStr">
        <x:is>
          <x:t xml:space="preserve">Training receives the complementary modeled AI IT allocation; it is not a disclosed company workload split.</x:t>
        </x:is>
      </x:c>
      <x:c r="J89" s="3" t="inlineStr">
        <x:is>
          <x:t xml:space="preserve">SRC_MS_PHI; SRC_OPENAI_GPT41_DOCS; SRC_MS_PHI4_TECHREPORT; SRC_MS_MAIA200; SRC_EPOCH_AI_DATA_CENTERS; ASSUMP_INFERENCE_SHARE_NOT_FACT_60</x:t>
        </x:is>
      </x:c>
      <x:c r="K8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89" s="3" t="inlineStr">
        <x:is>
          <x:t xml:space="preserve">Provider-specific inference/training workload power telemetry.</x:t>
        </x:is>
      </x:c>
    </x:row>
    <x:row r="90">
      <x:c r="A90" s="3" t="inlineStr">
        <x:is>
          <x:t xml:space="preserve">Microsoft</x:t>
        </x:is>
      </x:c>
      <x:c r="B90" s="3" t="n">
        <x:v>2029</x:v>
      </x:c>
      <x:c r="C90" s="3" t="inlineStr">
        <x:is>
          <x:t xml:space="preserve">Bear</x:t>
        </x:is>
      </x:c>
      <x:c r="D90" s="3" t="inlineStr">
        <x:is>
          <x:t xml:space="preserve">training_gw</x:t>
        </x:is>
      </x:c>
      <x:c r="E90" s="3" t="n">
        <x:v>1.213</x:v>
      </x:c>
      <x:c r="F90" s="3" t="inlineStr">
        <x:is>
          <x:t xml:space="preserve">GW</x:t>
        </x:is>
      </x:c>
      <x:c r="G90" s="3" t="inlineStr">
        <x:is>
          <x:t xml:space="preserve">Derived formula</x:t>
        </x:is>
      </x:c>
      <x:c r="H90" s="3" t="inlineStr">
        <x:is>
          <x:t xml:space="preserve">ai_it_load_gw * training_power_share</x:t>
        </x:is>
      </x:c>
      <x:c r="I90" s="3" t="inlineStr">
        <x:is>
          <x:t xml:space="preserve">Training GW is shown separately so commercial inference token capacity is not overstated.</x:t>
        </x:is>
      </x:c>
      <x:c r="J90" s="3" t="inlineStr">
        <x:is>
          <x:t xml:space="preserve">SRC_MS_PHI; SRC_OPENAI_GPT41_DOCS; SRC_MS_PHI4_TECHREPORT; SRC_MS_MAIA200; SRC_EPOCH_AI_DATA_CENTERS</x:t>
        </x:is>
      </x:c>
      <x:c r="K9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90" s="3" t="inlineStr">
        <x:is>
          <x:t xml:space="preserve">Recompute after AI allocation or workload-split evidence changes.</x:t>
        </x:is>
      </x:c>
    </x:row>
    <x:row r="91">
      <x:c r="A91" s="3" t="inlineStr">
        <x:is>
          <x:t xml:space="preserve">Microsoft</x:t>
        </x:is>
      </x:c>
      <x:c r="B91" s="3" t="n">
        <x:v>2029</x:v>
      </x:c>
      <x:c r="C91" s="3" t="inlineStr">
        <x:is>
          <x:t xml:space="preserve">Bear</x:t>
        </x:is>
      </x:c>
      <x:c r="D91" s="3" t="inlineStr">
        <x:is>
          <x:t xml:space="preserve">tokens_per_second_per_mw</x:t>
        </x:is>
      </x:c>
      <x:c r="E91" s="3" t="n">
        <x:v>1120413</x:v>
      </x:c>
      <x:c r="F91" s="3" t="inlineStr">
        <x:is>
          <x:t xml:space="preserve">generated output tokens/sec/MW</x:t>
        </x:is>
      </x:c>
      <x:c r="G91" s="3" t="inlineStr">
        <x:is>
          <x:t xml:space="preserve">Derived estimate + benchmark calibration</x:t>
        </x:is>
      </x:c>
      <x:c r="H91" s="3" t="inlineStr">
        <x:is>
          <x:t xml:space="preserve">fleet_reference_tps_per_mw * commercial_workload_fit_factor</x:t>
        </x:is>
      </x:c>
      <x:c r="I91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91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9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91" s="3" t="inlineStr">
        <x:is>
          <x:t xml:space="preserve">Comparable production output-token throughput with model, hardware, precision, ISL/OSL and SLO matched.</x:t>
        </x:is>
      </x:c>
    </x:row>
    <x:row r="92">
      <x:c r="A92" s="3" t="inlineStr">
        <x:is>
          <x:t xml:space="preserve">Microsoft</x:t>
        </x:is>
      </x:c>
      <x:c r="B92" s="3" t="n">
        <x:v>2029</x:v>
      </x:c>
      <x:c r="C92" s="3" t="inlineStr">
        <x:is>
          <x:t xml:space="preserve">Bear</x:t>
        </x:is>
      </x:c>
      <x:c r="D92" s="3" t="inlineStr">
        <x:is>
          <x:t xml:space="preserve">inference_tokens_per_day</x:t>
        </x:is>
      </x:c>
      <x:c r="E92" s="3" t="n">
        <x:v>179764439702400</x:v>
      </x:c>
      <x:c r="F92" s="3" t="inlineStr">
        <x:is>
          <x:t xml:space="preserve">generated output tokens/day</x:t>
        </x:is>
      </x:c>
      <x:c r="G92" s="3" t="inlineStr">
        <x:is>
          <x:t xml:space="preserve">Derived headline metric</x:t>
        </x:is>
      </x:c>
      <x:c r="H92" s="3" t="inlineStr">
        <x:is>
          <x:t xml:space="preserve">inference_gw * 1000 * tokens_per_second_per_mw * 86,400</x:t>
        </x:is>
      </x:c>
      <x:c r="I92" s="3" t="inlineStr">
        <x:is>
          <x:t xml:space="preserve">Headline capacity uses no utilization, MoE, architecture or software-growth multiplier; it is not observed commercial output volume.</x:t>
        </x:is>
      </x:c>
      <x:c r="J92" s="3" t="inlineStr">
        <x:is>
          <x:t xml:space="preserve">SRC_MS_PHI; SRC_OPENAI_GPT41_DOCS; SRC_MS_PHI4_TECHREPORT; SRC_MS_MAIA200; SRC_EPOCH_AI_DATA_CENTERS; SRC_SEMIANALYSIS_INFERENCEX</x:t>
        </x:is>
      </x:c>
      <x:c r="K9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92" s="3" t="inlineStr">
        <x:is>
          <x:t xml:space="preserve">Provider-disclosed generated output token volume or calibrated capacity telemetry.</x:t>
        </x:is>
      </x:c>
    </x:row>
    <x:row r="93">
      <x:c r="A93" s="3" t="inlineStr">
        <x:is>
          <x:t xml:space="preserve">Microsoft</x:t>
        </x:is>
      </x:c>
      <x:c r="B93" s="3" t="n">
        <x:v>2029</x:v>
      </x:c>
      <x:c r="C93" s="3" t="inlineStr">
        <x:is>
          <x:t xml:space="preserve">Bear</x:t>
        </x:is>
      </x:c>
      <x:c r="D93" s="3" t="inlineStr">
        <x:is>
          <x:t xml:space="preserve">inference_tokens_per_year</x:t>
        </x:is>
      </x:c>
      <x:c r="E93" s="3" t="n">
        <x:v>6.5614020491376e+16</x:v>
      </x:c>
      <x:c r="F93" s="3" t="inlineStr">
        <x:is>
          <x:t xml:space="preserve">generated output tokens/year</x:t>
        </x:is>
      </x:c>
      <x:c r="G93" s="3" t="inlineStr">
        <x:is>
          <x:t xml:space="preserve">Derived headline metric</x:t>
        </x:is>
      </x:c>
      <x:c r="H93" s="3" t="inlineStr">
        <x:is>
          <x:t xml:space="preserve">inference_tokens_per_day * 365</x:t>
        </x:is>
      </x:c>
      <x:c r="I93" s="3" t="inlineStr">
        <x:is>
          <x:t xml:space="preserve">Annualized version of generated output token capacity; it is not observed annual demand or billable volume.</x:t>
        </x:is>
      </x:c>
      <x:c r="J93" s="3" t="inlineStr">
        <x:is>
          <x:t xml:space="preserve">SRC_MS_PHI; SRC_OPENAI_GPT41_DOCS; SRC_MS_PHI4_TECHREPORT; SRC_MS_MAIA200; SRC_EPOCH_AI_DATA_CENTERS; SRC_SEMIANALYSIS_INFERENCEX</x:t>
        </x:is>
      </x:c>
      <x:c r="K9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93" s="3" t="inlineStr">
        <x:is>
          <x:t xml:space="preserve">Provider-disclosed annual generated-output volume or metered serving telemetry.</x:t>
        </x:is>
      </x:c>
    </x:row>
    <x:row r="94">
      <x:c r="A94" s="3" t="inlineStr">
        <x:is>
          <x:t xml:space="preserve">Microsoft</x:t>
        </x:is>
      </x:c>
      <x:c r="B94" s="3" t="n">
        <x:v>2030</x:v>
      </x:c>
      <x:c r="C94" s="3" t="inlineStr">
        <x:is>
          <x:t xml:space="preserve">Bear</x:t>
        </x:is>
      </x:c>
      <x:c r="D94" s="3" t="inlineStr">
        <x:is>
          <x:t xml:space="preserve">contracted_power_gw</x:t>
        </x:is>
      </x:c>
      <x:c r="E94" s="3" t="n">
        <x:v>9</x:v>
      </x:c>
      <x:c r="F94" s="3" t="inlineStr">
        <x:is>
          <x:t xml:space="preserve">GW</x:t>
        </x:is>
      </x:c>
      <x:c r="G94" s="3" t="inlineStr">
        <x:is>
          <x:t xml:space="preserve">Scenario capacity envelope</x:t>
        </x:is>
      </x:c>
      <x:c r="H94" s="3" t="inlineStr">
        <x:is>
          <x:t xml:space="preserve">linear interpolation between 2026 and 2030 company capacity endpoints</x:t>
        </x:is>
      </x:c>
      <x:c r="I94" s="3" t="inlineStr">
        <x:is>
          <x:t xml:space="preserve">Scenario envelope for Microsoft-controlled/Copilot serving burden; not an official contracted-GW disclosure.</x:t>
        </x:is>
      </x:c>
      <x:c r="J94" s="3" t="inlineStr">
        <x:is>
          <x:t xml:space="preserve">ASSUMP_POWER_RAMP; SRC_MS_MAIA200</x:t>
        </x:is>
      </x:c>
      <x:c r="K9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94" s="3" t="inlineStr">
        <x:is>
          <x:t xml:space="preserve">Company/site-level committed MW/GW, interconnect and contract disclosure.</x:t>
        </x:is>
      </x:c>
    </x:row>
    <x:row r="95">
      <x:c r="A95" s="3" t="inlineStr">
        <x:is>
          <x:t xml:space="preserve">Microsoft</x:t>
        </x:is>
      </x:c>
      <x:c r="B95" s="3" t="n">
        <x:v>2030</x:v>
      </x:c>
      <x:c r="C95" s="3" t="inlineStr">
        <x:is>
          <x:t xml:space="preserve">Bear</x:t>
        </x:is>
      </x:c>
      <x:c r="D95" s="3" t="inlineStr">
        <x:is>
          <x:t xml:space="preserve">operational_deployment_share</x:t>
        </x:is>
      </x:c>
      <x:c r="E95" s="3" t="n">
        <x:v>0.56488889</x:v>
      </x:c>
      <x:c r="F95" s="3" t="inlineStr">
        <x:is>
          <x:t xml:space="preserve">share</x:t>
        </x:is>
      </x:c>
      <x:c r="G95" s="3" t="inlineStr">
        <x:is>
          <x:t xml:space="preserve">Scenario conversion</x:t>
        </x:is>
      </x:c>
      <x:c r="H95" s="3" t="inlineStr">
        <x:is>
          <x:t xml:space="preserve">active_power_gw / contracted_power_gw</x:t>
        </x:is>
      </x:c>
      <x:c r="I95" s="3" t="inlineStr">
        <x:is>
          <x:t xml:space="preserve">This is the single explicit conversion from contracted/attributed capacity to operationally usable capacity.</x:t>
        </x:is>
      </x:c>
      <x:c r="J95" s="3" t="inlineStr">
        <x:is>
          <x:t xml:space="preserve">ASSUMP_POWER_RAMP; SRC_MS_MAIA200</x:t>
        </x:is>
      </x:c>
      <x:c r="K9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95" s="3" t="inlineStr">
        <x:is>
          <x:t xml:space="preserve">Energized operational capacity divided by contracted/attributed capacity.</x:t>
        </x:is>
      </x:c>
    </x:row>
    <x:row r="96">
      <x:c r="A96" s="3" t="inlineStr">
        <x:is>
          <x:t xml:space="preserve">Microsoft</x:t>
        </x:is>
      </x:c>
      <x:c r="B96" s="3" t="n">
        <x:v>2030</x:v>
      </x:c>
      <x:c r="C96" s="3" t="inlineStr">
        <x:is>
          <x:t xml:space="preserve">Bear</x:t>
        </x:is>
      </x:c>
      <x:c r="D96" s="3" t="inlineStr">
        <x:is>
          <x:t xml:space="preserve">active_power_gw</x:t>
        </x:is>
      </x:c>
      <x:c r="E96" s="3" t="n">
        <x:v>5.084</x:v>
      </x:c>
      <x:c r="F96" s="3" t="inlineStr">
        <x:is>
          <x:t xml:space="preserve">GW</x:t>
        </x:is>
      </x:c>
      <x:c r="G96" s="3" t="inlineStr">
        <x:is>
          <x:t xml:space="preserve">Derived scenario</x:t>
        </x:is>
      </x:c>
      <x:c r="H96" s="3" t="inlineStr">
        <x:is>
          <x:t xml:space="preserve">contracted_power_gw * operational_deployment_share</x:t>
        </x:is>
      </x:c>
      <x:c r="I96" s="3" t="inlineStr">
        <x:is>
          <x:t xml:space="preserve">Active GW is a staged operational deployment fraction of modeled capacity, reflecting site energization and accelerator availability.</x:t>
        </x:is>
      </x:c>
      <x:c r="J96" s="3" t="inlineStr">
        <x:is>
          <x:t xml:space="preserve">ASSUMP_POWER_RAMP; SRC_MS_MAIA200</x:t>
        </x:is>
      </x:c>
      <x:c r="K9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96" s="3" t="inlineStr">
        <x:is>
          <x:t xml:space="preserve">Energization dates, accelerator deliveries and operational powered-rack telemetry.</x:t>
        </x:is>
      </x:c>
    </x:row>
    <x:row r="97">
      <x:c r="A97" s="3" t="inlineStr">
        <x:is>
          <x:t xml:space="preserve">Microsoft</x:t>
        </x:is>
      </x:c>
      <x:c r="B97" s="3" t="n">
        <x:v>2030</x:v>
      </x:c>
      <x:c r="C97" s="3" t="inlineStr">
        <x:is>
          <x:t xml:space="preserve">Bear</x:t>
        </x:is>
      </x:c>
      <x:c r="D97" s="3" t="inlineStr">
        <x:is>
          <x:t xml:space="preserve">pue</x:t>
        </x:is>
      </x:c>
      <x:c r="E97" s="3" t="n">
        <x:v>1.2</x:v>
      </x:c>
      <x:c r="F97" s="3" t="inlineStr">
        <x:is>
          <x:t xml:space="preserve">ratio</x:t>
        </x:is>
      </x:c>
      <x:c r="G97" s="3" t="inlineStr">
        <x:is>
          <x:t xml:space="preserve">Scenario parameter</x:t>
        </x:is>
      </x:c>
      <x:c r="H97" s="3" t="inlineStr">
        <x:is>
          <x:t xml:space="preserve">it_load_gw = active_power_gw / pue</x:t>
        </x:is>
      </x:c>
      <x:c r="I97" s="3" t="inlineStr">
        <x:is>
          <x:t xml:space="preserve">No provider-wide site-level PUE is used as a disclosed fact; PUE represents facility-to-IT conversion within the scenario.</x:t>
        </x:is>
      </x:c>
      <x:c r="J97" s="3" t="inlineStr">
        <x:is>
          <x:t xml:space="preserve">ASSUMP_POWER_RAMP</x:t>
        </x:is>
      </x:c>
      <x:c r="K9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97" s="3" t="inlineStr">
        <x:is>
          <x:t xml:space="preserve">Site-level measured PUE matched to attributed AI capacity.</x:t>
        </x:is>
      </x:c>
    </x:row>
    <x:row r="98">
      <x:c r="A98" s="3" t="inlineStr">
        <x:is>
          <x:t xml:space="preserve">Microsoft</x:t>
        </x:is>
      </x:c>
      <x:c r="B98" s="3" t="n">
        <x:v>2030</x:v>
      </x:c>
      <x:c r="C98" s="3" t="inlineStr">
        <x:is>
          <x:t xml:space="preserve">Bear</x:t>
        </x:is>
      </x:c>
      <x:c r="D98" s="3" t="inlineStr">
        <x:is>
          <x:t xml:space="preserve">it_load_gw</x:t>
        </x:is>
      </x:c>
      <x:c r="E98" s="3" t="n">
        <x:v>4.237</x:v>
      </x:c>
      <x:c r="F98" s="3" t="inlineStr">
        <x:is>
          <x:t xml:space="preserve">GW</x:t>
        </x:is>
      </x:c>
      <x:c r="G98" s="3" t="inlineStr">
        <x:is>
          <x:t xml:space="preserve">Derived formula</x:t>
        </x:is>
      </x:c>
      <x:c r="H98" s="3" t="inlineStr">
        <x:is>
          <x:t xml:space="preserve">active_power_gw / pue</x:t>
        </x:is>
      </x:c>
      <x:c r="I98" s="3" t="inlineStr">
        <x:is>
          <x:t xml:space="preserve">Facility power is converted to IT-deliverable power before attributing AI workloads.</x:t>
        </x:is>
      </x:c>
      <x:c r="J98" s="3" t="inlineStr">
        <x:is>
          <x:t xml:space="preserve">ASSUMP_POWER_RAMP; SRC_MS_MAIA200</x:t>
        </x:is>
      </x:c>
      <x:c r="K9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98" s="3" t="inlineStr">
        <x:is>
          <x:t xml:space="preserve">Recompute once active power and PUE become site-observable.</x:t>
        </x:is>
      </x:c>
    </x:row>
    <x:row r="99">
      <x:c r="A99" s="3" t="inlineStr">
        <x:is>
          <x:t xml:space="preserve">Microsoft</x:t>
        </x:is>
      </x:c>
      <x:c r="B99" s="3" t="n">
        <x:v>2030</x:v>
      </x:c>
      <x:c r="C99" s="3" t="inlineStr">
        <x:is>
          <x:t xml:space="preserve">Bear</x:t>
        </x:is>
      </x:c>
      <x:c r="D99" s="3" t="inlineStr">
        <x:is>
          <x:t xml:space="preserve">ai_workload_share</x:t>
        </x:is>
      </x:c>
      <x:c r="E99" s="3" t="n">
        <x:v>0.86</x:v>
      </x:c>
      <x:c r="F99" s="3" t="inlineStr">
        <x:is>
          <x:t xml:space="preserve">share</x:t>
        </x:is>
      </x:c>
      <x:c r="G99" s="3" t="inlineStr">
        <x:is>
          <x:t xml:space="preserve">Scenario allocation</x:t>
        </x:is>
      </x:c>
      <x:c r="H99" s="3" t="inlineStr">
        <x:is>
          <x:t xml:space="preserve">ai_it_load_gw = it_load_gw * ai_workload_share</x:t>
        </x:is>
      </x:c>
      <x:c r="I99" s="3" t="inlineStr">
        <x:is>
          <x:t xml:space="preserve">Azure/Copilot serving burden is AI-oriented but shares infrastructure with platform and reserve overhead; 86% is a scenario allocation.</x:t>
        </x:is>
      </x:c>
      <x:c r="J99" s="3" t="inlineStr">
        <x:is>
          <x:t xml:space="preserve">SRC_MS_PHI; SRC_OPENAI_GPT41_DOCS; SRC_MS_PHI4_TECHREPORT; SRC_MS_MAIA200; SRC_EPOCH_AI_DATA_CENTERS</x:t>
        </x:is>
      </x:c>
      <x:c r="K9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99" s="3" t="inlineStr">
        <x:is>
          <x:t xml:space="preserve">Model-owner AI workload allocation or cluster scheduling telemetry.</x:t>
        </x:is>
      </x:c>
    </x:row>
    <x:row r="100">
      <x:c r="A100" s="3" t="inlineStr">
        <x:is>
          <x:t xml:space="preserve">Microsoft</x:t>
        </x:is>
      </x:c>
      <x:c r="B100" s="3" t="n">
        <x:v>2030</x:v>
      </x:c>
      <x:c r="C100" s="3" t="inlineStr">
        <x:is>
          <x:t xml:space="preserve">Bear</x:t>
        </x:is>
      </x:c>
      <x:c r="D100" s="3" t="inlineStr">
        <x:is>
          <x:t xml:space="preserve">ai_it_load_gw</x:t>
        </x:is>
      </x:c>
      <x:c r="E100" s="3" t="n">
        <x:v>3.644</x:v>
      </x:c>
      <x:c r="F100" s="3" t="inlineStr">
        <x:is>
          <x:t xml:space="preserve">GW</x:t>
        </x:is>
      </x:c>
      <x:c r="G100" s="3" t="inlineStr">
        <x:is>
          <x:t xml:space="preserve">Derived formula</x:t>
        </x:is>
      </x:c>
      <x:c r="H100" s="3" t="inlineStr">
        <x:is>
          <x:t xml:space="preserve">it_load_gw * ai_workload_share</x:t>
        </x:is>
      </x:c>
      <x:c r="I100" s="3" t="inlineStr">
        <x:is>
          <x:t xml:space="preserve">Only the AI-attributed portion of IT load enters training/inference allocation.</x:t>
        </x:is>
      </x:c>
      <x:c r="J100" s="3" t="inlineStr">
        <x:is>
          <x:t xml:space="preserve">SRC_MS_PHI; SRC_OPENAI_GPT41_DOCS; SRC_MS_PHI4_TECHREPORT; SRC_MS_MAIA200; SRC_EPOCH_AI_DATA_CENTERS</x:t>
        </x:is>
      </x:c>
      <x:c r="K10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0" s="3" t="inlineStr">
        <x:is>
          <x:t xml:space="preserve">Recompute after ai_workload_share is replaced by telemetry.</x:t>
        </x:is>
      </x:c>
    </x:row>
    <x:row r="101">
      <x:c r="A101" s="3" t="inlineStr">
        <x:is>
          <x:t xml:space="preserve">Microsoft</x:t>
        </x:is>
      </x:c>
      <x:c r="B101" s="3" t="n">
        <x:v>2030</x:v>
      </x:c>
      <x:c r="C101" s="3" t="inlineStr">
        <x:is>
          <x:t xml:space="preserve">Bear</x:t>
        </x:is>
      </x:c>
      <x:c r="D101" s="3" t="inlineStr">
        <x:is>
          <x:t xml:space="preserve">gpu_share</x:t>
        </x:is>
      </x:c>
      <x:c r="E101" s="3" t="n">
        <x:v>1</x:v>
      </x:c>
      <x:c r="F101" s="3" t="inlineStr">
        <x:is>
          <x:t xml:space="preserve">share of inference-serving accelerator load</x:t>
        </x:is>
      </x:c>
      <x:c r="G101" s="3" t="inlineStr">
        <x:is>
          <x:t xml:space="preserve">Numeric scenario</x:t>
        </x:is>
      </x:c>
      <x:c r="H101" s="3" t="inlineStr">
        <x:is>
          <x:t xml:space="preserve">gpu_share interpolated from company 2026/2030 accelerator-mix endpoints</x:t>
        </x:is>
      </x:c>
      <x:c r="I101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101" s="3" t="inlineStr">
        <x:is>
          <x:t xml:space="preserve">SRC_MS_PHI; SRC_OPENAI_GPT41_DOCS; SRC_MS_PHI4_TECHREPORT; SRC_MS_MAIA200; SRC_EPOCH_AI_DATA_CENTERS; ASSUMP_NUMERIC_ACCELERATOR_MIX</x:t>
        </x:is>
      </x:c>
      <x:c r="K10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1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102">
      <x:c r="A102" s="3" t="inlineStr">
        <x:is>
          <x:t xml:space="preserve">Microsoft</x:t>
        </x:is>
      </x:c>
      <x:c r="B102" s="3" t="n">
        <x:v>2030</x:v>
      </x:c>
      <x:c r="C102" s="3" t="inlineStr">
        <x:is>
          <x:t xml:space="preserve">Bear</x:t>
        </x:is>
      </x:c>
      <x:c r="D102" s="3" t="inlineStr">
        <x:is>
          <x:t xml:space="preserve">h200_share</x:t>
        </x:is>
      </x:c>
      <x:c r="E102" s="3" t="n">
        <x:v>0.052258</x:v>
      </x:c>
      <x:c r="F102" s="3" t="inlineStr">
        <x:is>
          <x:t xml:space="preserve">share of inference-serving accelerator load</x:t>
        </x:is>
      </x:c>
      <x:c r="G102" s="3" t="inlineStr">
        <x:is>
          <x:t xml:space="preserve">Editable numeric scenario</x:t>
        </x:is>
      </x:c>
      <x:c r="H102" s="3" t="inlineStr">
        <x:is>
          <x:t xml:space="preserve">h200_share = gpu_share * default_gpu_generation_mix_h200</x:t>
        </x:is>
      </x:c>
      <x:c r="I102" s="3" t="inlineStr">
        <x:is>
          <x:t xml:space="preserve">Default GPU-generation migration assumption; executive workbook allows later manual replacement by company/year/scenario.</x:t>
        </x:is>
      </x:c>
      <x:c r="J102" s="3" t="inlineStr">
        <x:is>
          <x:t xml:space="preserve">SRC_SEMIANALYSIS_INFERENCEX; ASSUMP_NUMERIC_ACCELERATOR_MIX</x:t>
        </x:is>
      </x:c>
      <x:c r="K10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2" s="3" t="inlineStr">
        <x:is>
          <x:t xml:space="preserve">Company fleet inventory, accelerator-hours or procurement/deployment records by GPU generation.</x:t>
        </x:is>
      </x:c>
    </x:row>
    <x:row r="103">
      <x:c r="A103" s="3" t="inlineStr">
        <x:is>
          <x:t xml:space="preserve">Microsoft</x:t>
        </x:is>
      </x:c>
      <x:c r="B103" s="3" t="n">
        <x:v>2030</x:v>
      </x:c>
      <x:c r="C103" s="3" t="inlineStr">
        <x:is>
          <x:t xml:space="preserve">Bear</x:t>
        </x:is>
      </x:c>
      <x:c r="D103" s="3" t="inlineStr">
        <x:is>
          <x:t xml:space="preserve">b200_share</x:t>
        </x:is>
      </x:c>
      <x:c r="E103" s="3" t="n">
        <x:v>0.947742</x:v>
      </x:c>
      <x:c r="F103" s="3" t="inlineStr">
        <x:is>
          <x:t xml:space="preserve">share of inference-serving accelerator load</x:t>
        </x:is>
      </x:c>
      <x:c r="G103" s="3" t="inlineStr">
        <x:is>
          <x:t xml:space="preserve">Editable numeric scenario</x:t>
        </x:is>
      </x:c>
      <x:c r="H103" s="3" t="inlineStr">
        <x:is>
          <x:t xml:space="preserve">b200_share = gpu_share * default_gpu_generation_mix_b200</x:t>
        </x:is>
      </x:c>
      <x:c r="I103" s="3" t="inlineStr">
        <x:is>
          <x:t xml:space="preserve">Default GPU-generation migration assumption; executive workbook allows later manual replacement by company/year/scenario.</x:t>
        </x:is>
      </x:c>
      <x:c r="J103" s="3" t="inlineStr">
        <x:is>
          <x:t xml:space="preserve">SRC_SEMIANALYSIS_INFERENCEX; ASSUMP_NUMERIC_ACCELERATOR_MIX</x:t>
        </x:is>
      </x:c>
      <x:c r="K10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3" s="3" t="inlineStr">
        <x:is>
          <x:t xml:space="preserve">Company fleet inventory, accelerator-hours or procurement/deployment records by GPU generation.</x:t>
        </x:is>
      </x:c>
    </x:row>
    <x:row r="104">
      <x:c r="A104" s="3" t="inlineStr">
        <x:is>
          <x:t xml:space="preserve">Microsoft</x:t>
        </x:is>
      </x:c>
      <x:c r="B104" s="3" t="n">
        <x:v>2030</x:v>
      </x:c>
      <x:c r="C104" s="3" t="inlineStr">
        <x:is>
          <x:t xml:space="preserve">Bear</x:t>
        </x:is>
      </x:c>
      <x:c r="D104" s="3" t="inlineStr">
        <x:is>
          <x:t xml:space="preserve">gb200_share</x:t>
        </x:is>
      </x:c>
      <x:c r="E104" s="3" t="n">
        <x:v>0</x:v>
      </x:c>
      <x:c r="F104" s="3" t="inlineStr">
        <x:is>
          <x:t xml:space="preserve">share of inference-serving accelerator load</x:t>
        </x:is>
      </x:c>
      <x:c r="G104" s="3" t="inlineStr">
        <x:is>
          <x:t xml:space="preserve">Editable numeric scenario</x:t>
        </x:is>
      </x:c>
      <x:c r="H104" s="3" t="inlineStr">
        <x:is>
          <x:t xml:space="preserve">gb200_share = gpu_share * default_gpu_generation_mix_gb200</x:t>
        </x:is>
      </x:c>
      <x:c r="I104" s="3" t="inlineStr">
        <x:is>
          <x:t xml:space="preserve">Default GPU-generation migration assumption; executive workbook allows later manual replacement by company/year/scenario.</x:t>
        </x:is>
      </x:c>
      <x:c r="J104" s="3" t="inlineStr">
        <x:is>
          <x:t xml:space="preserve">SRC_SEMIANALYSIS_INFERENCEX; ASSUMP_NUMERIC_ACCELERATOR_MIX</x:t>
        </x:is>
      </x:c>
      <x:c r="K10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4" s="3" t="inlineStr">
        <x:is>
          <x:t xml:space="preserve">Company fleet inventory, accelerator-hours or procurement/deployment records by GPU generation.</x:t>
        </x:is>
      </x:c>
    </x:row>
    <x:row r="105">
      <x:c r="A105" s="3" t="inlineStr">
        <x:is>
          <x:t xml:space="preserve">Microsoft</x:t>
        </x:is>
      </x:c>
      <x:c r="B105" s="3" t="n">
        <x:v>2030</x:v>
      </x:c>
      <x:c r="C105" s="3" t="inlineStr">
        <x:is>
          <x:t xml:space="preserve">Bear</x:t>
        </x:is>
      </x:c>
      <x:c r="D105" s="3" t="inlineStr">
        <x:is>
          <x:t xml:space="preserve">purpose_built_accelerator_share</x:t>
        </x:is>
      </x:c>
      <x:c r="E105" s="3" t="n">
        <x:v>0</x:v>
      </x:c>
      <x:c r="F105" s="3" t="inlineStr">
        <x:is>
          <x:t xml:space="preserve">share of inference-serving accelerator load</x:t>
        </x:is>
      </x:c>
      <x:c r="G105" s="3" t="inlineStr">
        <x:is>
          <x:t xml:space="preserve">Numeric scenario</x:t>
        </x:is>
      </x:c>
      <x:c r="H105" s="3" t="inlineStr">
        <x:is>
          <x:t xml:space="preserve">1 - gpu_share</x:t>
        </x:is>
      </x:c>
      <x:c r="I105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105" s="3" t="inlineStr">
        <x:is>
          <x:t xml:space="preserve">SRC_MS_PHI; SRC_OPENAI_GPT41_DOCS; SRC_MS_PHI4_TECHREPORT; SRC_MS_MAIA200; SRC_EPOCH_AI_DATA_CENTERS; ASSUMP_NUMERIC_ACCELERATOR_MIX</x:t>
        </x:is>
      </x:c>
      <x:c r="K10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5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106">
      <x:c r="A106" s="3" t="inlineStr">
        <x:is>
          <x:t xml:space="preserve">Microsoft</x:t>
        </x:is>
      </x:c>
      <x:c r="B106" s="3" t="n">
        <x:v>2030</x:v>
      </x:c>
      <x:c r="C106" s="3" t="inlineStr">
        <x:is>
          <x:t xml:space="preserve">Bear</x:t>
        </x:is>
      </x:c>
      <x:c r="D106" s="3" t="inlineStr">
        <x:is>
          <x:t xml:space="preserve">fleet_reference_tps_per_mw</x:t>
        </x:is>
      </x:c>
      <x:c r="E106" s="3" t="n">
        <x:v>2801033</x:v>
      </x:c>
      <x:c r="F106" s="3" t="inlineStr">
        <x:is>
          <x:t xml:space="preserve">generated output tokens/sec/MW</x:t>
        </x:is>
      </x:c>
      <x:c r="G106" s="3" t="inlineStr">
        <x:is>
          <x:t xml:space="preserve">Fleet-weighted public benchmark reference</x:t>
        </x:is>
      </x:c>
      <x:c r="H106" s="3" t="inlineStr">
        <x:is>
          <x:t xml:space="preserve">h200_share*h200_workload_avg + b200_share*b200_workload_avg + gb200_share*gb200_workload_avg + purpose_built_share*purpose_workload_avg</x:t>
        </x:is>
      </x:c>
      <x:c r="I106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106" s="3" t="inlineStr">
        <x:is>
          <x:t xml:space="preserve">SRC_SEMIANALYSIS_INFERENCEX; ASSUMP_NUMERIC_ACCELERATOR_MIX; ASSUMP_WORKLOAD_CLASS_MIX; ASSUMP_AGENTIC_CONTEXT_PENALTY</x:t>
        </x:is>
      </x:c>
      <x:c r="K10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6" s="3" t="inlineStr">
        <x:is>
          <x:t xml:space="preserve">Comparable production output-token throughput or a more closely matched benchmark.</x:t>
        </x:is>
      </x:c>
    </x:row>
    <x:row r="107">
      <x:c r="A107" s="3" t="inlineStr">
        <x:is>
          <x:t xml:space="preserve">Microsoft</x:t>
        </x:is>
      </x:c>
      <x:c r="B107" s="3" t="n">
        <x:v>2030</x:v>
      </x:c>
      <x:c r="C107" s="3" t="inlineStr">
        <x:is>
          <x:t xml:space="preserve">Bear</x:t>
        </x:is>
      </x:c>
      <x:c r="D107" s="3" t="inlineStr">
        <x:is>
          <x:t xml:space="preserve">commercial_workload_fit_factor</x:t>
        </x:is>
      </x:c>
      <x:c r="E107" s="3" t="n">
        <x:v>0.4</x:v>
      </x:c>
      <x:c r="F107" s="3" t="inlineStr">
        <x:is>
          <x:t xml:space="preserve">share of public reference throughput</x:t>
        </x:is>
      </x:c>
      <x:c r="G107" s="3" t="inlineStr">
        <x:is>
          <x:t xml:space="preserve">Scenario assumption</x:t>
        </x:is>
      </x:c>
      <x:c r="H107" s="3" t="inlineStr">
        <x:is>
          <x:t xml:space="preserve">reference_serving_tps_per_mw = fleet_reference_tps_per_mw * commercial_workload_fit_factor</x:t>
        </x:is>
      </x:c>
      <x:c r="I107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107" s="3" t="inlineStr">
        <x:is>
          <x:t xml:space="preserve">SRC_SEMIANALYSIS_INFERENCEX; ASSUMP_NUMERIC_ACCELERATOR_MIX; ASSUMP_WORKLOAD_CLASS_MIX; ASSUMP_AGENTIC_CONTEXT_PENALTY</x:t>
        </x:is>
      </x:c>
      <x:c r="K10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7" s="3" t="inlineStr">
        <x:is>
          <x:t xml:space="preserve">Matched commercial serving benchmark by product surface, context shape and latency SLO.</x:t>
        </x:is>
      </x:c>
    </x:row>
    <x:row r="108">
      <x:c r="A108" s="3" t="inlineStr">
        <x:is>
          <x:t xml:space="preserve">Microsoft</x:t>
        </x:is>
      </x:c>
      <x:c r="B108" s="3" t="n">
        <x:v>2030</x:v>
      </x:c>
      <x:c r="C108" s="3" t="inlineStr">
        <x:is>
          <x:t xml:space="preserve">Bear</x:t>
        </x:is>
      </x:c>
      <x:c r="D108" s="3" t="inlineStr">
        <x:is>
          <x:t xml:space="preserve">reference_serving_tps_per_mw</x:t>
        </x:is>
      </x:c>
      <x:c r="E108" s="3" t="n">
        <x:v>1120413</x:v>
      </x:c>
      <x:c r="F108" s="3" t="inlineStr">
        <x:is>
          <x:t xml:space="preserve">generated output tokens/sec/MW</x:t>
        </x:is>
      </x:c>
      <x:c r="G108" s="3" t="inlineStr">
        <x:is>
          <x:t xml:space="preserve">Workload-adjusted benchmark proxy</x:t>
        </x:is>
      </x:c>
      <x:c r="H108" s="3" t="inlineStr">
        <x:is>
          <x:t xml:space="preserve">fleet_reference_tps_per_mw * commercial_workload_fit_factor</x:t>
        </x:is>
      </x:c>
      <x:c r="I10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08" s="3" t="inlineStr">
        <x:is>
          <x:t xml:space="preserve">SRC_SEMIANALYSIS_INFERENCEX; ASSUMP_NUMERIC_ACCELERATOR_MIX; ASSUMP_WORKLOAD_CLASS_MIX; ASSUMP_AGENTIC_CONTEXT_PENALTY</x:t>
        </x:is>
      </x:c>
      <x:c r="K10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8" s="3" t="inlineStr">
        <x:is>
          <x:t xml:space="preserve">Provider production output-token throughput with comparable workload/SLO.</x:t>
        </x:is>
      </x:c>
    </x:row>
    <x:row r="109">
      <x:c r="A109" s="3" t="inlineStr">
        <x:is>
          <x:t xml:space="preserve">Microsoft</x:t>
        </x:is>
      </x:c>
      <x:c r="B109" s="3" t="n">
        <x:v>2030</x:v>
      </x:c>
      <x:c r="C109" s="3" t="inlineStr">
        <x:is>
          <x:t xml:space="preserve">Bear</x:t>
        </x:is>
      </x:c>
      <x:c r="D109" s="3" t="inlineStr">
        <x:is>
          <x:t xml:space="preserve">purpose_built_tps_per_mw</x:t>
        </x:is>
      </x:c>
      <x:c r="E109" s="3" t="n">
        <x:v>1806787</x:v>
      </x:c>
      <x:c r="F109" s="3" t="inlineStr">
        <x:is>
          <x:t xml:space="preserve">generated output tokens/sec/MW</x:t>
        </x:is>
      </x:c>
      <x:c r="G109" s="3" t="inlineStr">
        <x:is>
          <x:t xml:space="preserve">Conservative no-uplift proxy</x:t>
        </x:is>
      </x:c>
      <x:c r="H109" s="3" t="inlineStr">
        <x:is>
          <x:t xml:space="preserve">purpose_built_tps_per_mw = purpose_built_reference_tps_per_mw * commercial_workload_fit_factor until comparable output-token benchmark is adopted</x:t>
        </x:is>
      </x:c>
      <x:c r="I109" s="3" t="inlineStr">
        <x:is>
          <x:t xml:space="preserve">No comparable public output-token/MW row adopted; B200 public reference placeholder is used and remains editable.</x:t>
        </x:is>
      </x:c>
      <x:c r="J109" s="3" t="inlineStr">
        <x:is>
          <x:t xml:space="preserve">SRC_MS_PHI; SRC_OPENAI_GPT41_DOCS; SRC_MS_PHI4_TECHREPORT; SRC_MS_MAIA200; SRC_EPOCH_AI_DATA_CENTERS; ASSUMP_NUMERIC_ACCELERATOR_MIX</x:t>
        </x:is>
      </x:c>
      <x:c r="K10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9" s="3" t="inlineStr">
        <x:is>
          <x:t xml:space="preserve">Matched-workload generated-output benchmark for the provider purpose-built accelerator.</x:t>
        </x:is>
      </x:c>
    </x:row>
    <x:row r="110">
      <x:c r="A110" s="3" t="inlineStr">
        <x:is>
          <x:t xml:space="preserve">Microsoft</x:t>
        </x:is>
      </x:c>
      <x:c r="B110" s="3" t="n">
        <x:v>2030</x:v>
      </x:c>
      <x:c r="C110" s="3" t="inlineStr">
        <x:is>
          <x:t xml:space="preserve">Bear</x:t>
        </x:is>
      </x:c>
      <x:c r="D110" s="3" t="inlineStr">
        <x:is>
          <x:t xml:space="preserve">inference_power_share</x:t>
        </x:is>
      </x:c>
      <x:c r="E110" s="3" t="n">
        <x:v>0.65</x:v>
      </x:c>
      <x:c r="F110" s="3" t="inlineStr">
        <x:is>
          <x:t xml:space="preserve">share of AI IT load</x:t>
        </x:is>
      </x:c>
      <x:c r="G110" s="3" t="inlineStr">
        <x:is>
          <x:t xml:space="preserve">Scenario allocation</x:t>
        </x:is>
      </x:c>
      <x:c r="H110" s="3" t="inlineStr">
        <x:is>
          <x:t xml:space="preserve">inference_gw = ai_it_load_gw * inference_power_share</x:t>
        </x:is>
      </x:c>
      <x:c r="I110" s="3" t="inlineStr">
        <x:is>
          <x:t xml:space="preserve">Copilot commercial serving growth supports rising inference allocation; OpenAI model-owner output must remain separately attributed.</x:t>
        </x:is>
      </x:c>
      <x:c r="J110" s="3" t="inlineStr">
        <x:is>
          <x:t xml:space="preserve">SRC_MS_PHI; SRC_OPENAI_GPT41_DOCS; SRC_MS_PHI4_TECHREPORT; SRC_MS_MAIA200; SRC_EPOCH_AI_DATA_CENTERS; ASSUMP_INFERENCE_SHARE_NOT_FACT_60</x:t>
        </x:is>
      </x:c>
      <x:c r="K11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0" s="3" t="inlineStr">
        <x:is>
          <x:t xml:space="preserve">Provider-specific inference/training workload power telemetry.</x:t>
        </x:is>
      </x:c>
    </x:row>
    <x:row r="111">
      <x:c r="A111" s="3" t="inlineStr">
        <x:is>
          <x:t xml:space="preserve">Microsoft</x:t>
        </x:is>
      </x:c>
      <x:c r="B111" s="3" t="n">
        <x:v>2030</x:v>
      </x:c>
      <x:c r="C111" s="3" t="inlineStr">
        <x:is>
          <x:t xml:space="preserve">Bear</x:t>
        </x:is>
      </x:c>
      <x:c r="D111" s="3" t="inlineStr">
        <x:is>
          <x:t xml:space="preserve">inference_gw</x:t>
        </x:is>
      </x:c>
      <x:c r="E111" s="3" t="n">
        <x:v>2.368</x:v>
      </x:c>
      <x:c r="F111" s="3" t="inlineStr">
        <x:is>
          <x:t xml:space="preserve">GW</x:t>
        </x:is>
      </x:c>
      <x:c r="G111" s="3" t="inlineStr">
        <x:is>
          <x:t xml:space="preserve">Derived formula</x:t>
        </x:is>
      </x:c>
      <x:c r="H111" s="3" t="inlineStr">
        <x:is>
          <x:t xml:space="preserve">ai_it_load_gw * inference_power_share</x:t>
        </x:is>
      </x:c>
      <x:c r="I111" s="3" t="inlineStr">
        <x:is>
          <x:t xml:space="preserve">This is the operational power eligible to become commercial generated output tokens through the selected TPS/MW proxy.</x:t>
        </x:is>
      </x:c>
      <x:c r="J111" s="3" t="inlineStr">
        <x:is>
          <x:t xml:space="preserve">SRC_MS_PHI; SRC_OPENAI_GPT41_DOCS; SRC_MS_PHI4_TECHREPORT; SRC_MS_MAIA200; SRC_EPOCH_AI_DATA_CENTERS</x:t>
        </x:is>
      </x:c>
      <x:c r="K11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1" s="3" t="inlineStr">
        <x:is>
          <x:t xml:space="preserve">Recompute after AI allocation or inference-share evidence changes.</x:t>
        </x:is>
      </x:c>
    </x:row>
    <x:row r="112">
      <x:c r="A112" s="3" t="inlineStr">
        <x:is>
          <x:t xml:space="preserve">Microsoft</x:t>
        </x:is>
      </x:c>
      <x:c r="B112" s="3" t="n">
        <x:v>2030</x:v>
      </x:c>
      <x:c r="C112" s="3" t="inlineStr">
        <x:is>
          <x:t xml:space="preserve">Bear</x:t>
        </x:is>
      </x:c>
      <x:c r="D112" s="3" t="inlineStr">
        <x:is>
          <x:t xml:space="preserve">training_power_share</x:t>
        </x:is>
      </x:c>
      <x:c r="E112" s="3" t="n">
        <x:v>0.35</x:v>
      </x:c>
      <x:c r="F112" s="3" t="inlineStr">
        <x:is>
          <x:t xml:space="preserve">share of AI IT load</x:t>
        </x:is>
      </x:c>
      <x:c r="G112" s="3" t="inlineStr">
        <x:is>
          <x:t xml:space="preserve">Derived allocation</x:t>
        </x:is>
      </x:c>
      <x:c r="H112" s="3" t="inlineStr">
        <x:is>
          <x:t xml:space="preserve">1 - inference_power_share</x:t>
        </x:is>
      </x:c>
      <x:c r="I112" s="3" t="inlineStr">
        <x:is>
          <x:t xml:space="preserve">Training receives the complementary modeled AI IT allocation; it is not a disclosed company workload split.</x:t>
        </x:is>
      </x:c>
      <x:c r="J112" s="3" t="inlineStr">
        <x:is>
          <x:t xml:space="preserve">SRC_MS_PHI; SRC_OPENAI_GPT41_DOCS; SRC_MS_PHI4_TECHREPORT; SRC_MS_MAIA200; SRC_EPOCH_AI_DATA_CENTERS; ASSUMP_INFERENCE_SHARE_NOT_FACT_60</x:t>
        </x:is>
      </x:c>
      <x:c r="K11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2" s="3" t="inlineStr">
        <x:is>
          <x:t xml:space="preserve">Provider-specific inference/training workload power telemetry.</x:t>
        </x:is>
      </x:c>
    </x:row>
    <x:row r="113">
      <x:c r="A113" s="3" t="inlineStr">
        <x:is>
          <x:t xml:space="preserve">Microsoft</x:t>
        </x:is>
      </x:c>
      <x:c r="B113" s="3" t="n">
        <x:v>2030</x:v>
      </x:c>
      <x:c r="C113" s="3" t="inlineStr">
        <x:is>
          <x:t xml:space="preserve">Bear</x:t>
        </x:is>
      </x:c>
      <x:c r="D113" s="3" t="inlineStr">
        <x:is>
          <x:t xml:space="preserve">training_gw</x:t>
        </x:is>
      </x:c>
      <x:c r="E113" s="3" t="n">
        <x:v>1.275</x:v>
      </x:c>
      <x:c r="F113" s="3" t="inlineStr">
        <x:is>
          <x:t xml:space="preserve">GW</x:t>
        </x:is>
      </x:c>
      <x:c r="G113" s="3" t="inlineStr">
        <x:is>
          <x:t xml:space="preserve">Derived formula</x:t>
        </x:is>
      </x:c>
      <x:c r="H113" s="3" t="inlineStr">
        <x:is>
          <x:t xml:space="preserve">ai_it_load_gw * training_power_share</x:t>
        </x:is>
      </x:c>
      <x:c r="I113" s="3" t="inlineStr">
        <x:is>
          <x:t xml:space="preserve">Training GW is shown separately so commercial inference token capacity is not overstated.</x:t>
        </x:is>
      </x:c>
      <x:c r="J113" s="3" t="inlineStr">
        <x:is>
          <x:t xml:space="preserve">SRC_MS_PHI; SRC_OPENAI_GPT41_DOCS; SRC_MS_PHI4_TECHREPORT; SRC_MS_MAIA200; SRC_EPOCH_AI_DATA_CENTERS</x:t>
        </x:is>
      </x:c>
      <x:c r="K11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3" s="3" t="inlineStr">
        <x:is>
          <x:t xml:space="preserve">Recompute after AI allocation or workload-split evidence changes.</x:t>
        </x:is>
      </x:c>
    </x:row>
    <x:row r="114">
      <x:c r="A114" s="3" t="inlineStr">
        <x:is>
          <x:t xml:space="preserve">Microsoft</x:t>
        </x:is>
      </x:c>
      <x:c r="B114" s="3" t="n">
        <x:v>2030</x:v>
      </x:c>
      <x:c r="C114" s="3" t="inlineStr">
        <x:is>
          <x:t xml:space="preserve">Bear</x:t>
        </x:is>
      </x:c>
      <x:c r="D114" s="3" t="inlineStr">
        <x:is>
          <x:t xml:space="preserve">tokens_per_second_per_mw</x:t>
        </x:is>
      </x:c>
      <x:c r="E114" s="3" t="n">
        <x:v>1120413</x:v>
      </x:c>
      <x:c r="F114" s="3" t="inlineStr">
        <x:is>
          <x:t xml:space="preserve">generated output tokens/sec/MW</x:t>
        </x:is>
      </x:c>
      <x:c r="G114" s="3" t="inlineStr">
        <x:is>
          <x:t xml:space="preserve">Derived estimate + benchmark calibration</x:t>
        </x:is>
      </x:c>
      <x:c r="H114" s="3" t="inlineStr">
        <x:is>
          <x:t xml:space="preserve">fleet_reference_tps_per_mw * commercial_workload_fit_factor</x:t>
        </x:is>
      </x:c>
      <x:c r="I114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114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11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4" s="3" t="inlineStr">
        <x:is>
          <x:t xml:space="preserve">Comparable production output-token throughput with model, hardware, precision, ISL/OSL and SLO matched.</x:t>
        </x:is>
      </x:c>
    </x:row>
    <x:row r="115">
      <x:c r="A115" s="3" t="inlineStr">
        <x:is>
          <x:t xml:space="preserve">Microsoft</x:t>
        </x:is>
      </x:c>
      <x:c r="B115" s="3" t="n">
        <x:v>2030</x:v>
      </x:c>
      <x:c r="C115" s="3" t="inlineStr">
        <x:is>
          <x:t xml:space="preserve">Bear</x:t>
        </x:is>
      </x:c>
      <x:c r="D115" s="3" t="inlineStr">
        <x:is>
          <x:t xml:space="preserve">inference_tokens_per_day</x:t>
        </x:is>
      </x:c>
      <x:c r="E115" s="3" t="n">
        <x:v>229231121817600</x:v>
      </x:c>
      <x:c r="F115" s="3" t="inlineStr">
        <x:is>
          <x:t xml:space="preserve">generated output tokens/day</x:t>
        </x:is>
      </x:c>
      <x:c r="G115" s="3" t="inlineStr">
        <x:is>
          <x:t xml:space="preserve">Derived headline metric</x:t>
        </x:is>
      </x:c>
      <x:c r="H115" s="3" t="inlineStr">
        <x:is>
          <x:t xml:space="preserve">inference_gw * 1000 * tokens_per_second_per_mw * 86,400</x:t>
        </x:is>
      </x:c>
      <x:c r="I115" s="3" t="inlineStr">
        <x:is>
          <x:t xml:space="preserve">Headline capacity uses no utilization, MoE, architecture or software-growth multiplier; it is not observed commercial output volume.</x:t>
        </x:is>
      </x:c>
      <x:c r="J115" s="3" t="inlineStr">
        <x:is>
          <x:t xml:space="preserve">SRC_MS_PHI; SRC_OPENAI_GPT41_DOCS; SRC_MS_PHI4_TECHREPORT; SRC_MS_MAIA200; SRC_EPOCH_AI_DATA_CENTERS; SRC_SEMIANALYSIS_INFERENCEX</x:t>
        </x:is>
      </x:c>
      <x:c r="K11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5" s="3" t="inlineStr">
        <x:is>
          <x:t xml:space="preserve">Provider-disclosed generated output token volume or calibrated capacity telemetry.</x:t>
        </x:is>
      </x:c>
    </x:row>
    <x:row r="116">
      <x:c r="A116" s="3" t="inlineStr">
        <x:is>
          <x:t xml:space="preserve">Microsoft</x:t>
        </x:is>
      </x:c>
      <x:c r="B116" s="3" t="n">
        <x:v>2030</x:v>
      </x:c>
      <x:c r="C116" s="3" t="inlineStr">
        <x:is>
          <x:t xml:space="preserve">Bear</x:t>
        </x:is>
      </x:c>
      <x:c r="D116" s="3" t="inlineStr">
        <x:is>
          <x:t xml:space="preserve">inference_tokens_per_year</x:t>
        </x:is>
      </x:c>
      <x:c r="E116" s="3" t="n">
        <x:v>8.3669359463424e+16</x:v>
      </x:c>
      <x:c r="F116" s="3" t="inlineStr">
        <x:is>
          <x:t xml:space="preserve">generated output tokens/year</x:t>
        </x:is>
      </x:c>
      <x:c r="G116" s="3" t="inlineStr">
        <x:is>
          <x:t xml:space="preserve">Derived headline metric</x:t>
        </x:is>
      </x:c>
      <x:c r="H116" s="3" t="inlineStr">
        <x:is>
          <x:t xml:space="preserve">inference_tokens_per_day * 365</x:t>
        </x:is>
      </x:c>
      <x:c r="I116" s="3" t="inlineStr">
        <x:is>
          <x:t xml:space="preserve">Annualized version of generated output token capacity; it is not observed annual demand or billable volume.</x:t>
        </x:is>
      </x:c>
      <x:c r="J116" s="3" t="inlineStr">
        <x:is>
          <x:t xml:space="preserve">SRC_MS_PHI; SRC_OPENAI_GPT41_DOCS; SRC_MS_PHI4_TECHREPORT; SRC_MS_MAIA200; SRC_EPOCH_AI_DATA_CENTERS; SRC_SEMIANALYSIS_INFERENCEX</x:t>
        </x:is>
      </x:c>
      <x:c r="K11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6" s="3" t="inlineStr">
        <x:is>
          <x:t xml:space="preserve">Provider-disclosed annual generated-output volume or metered serving telemetry.</x:t>
        </x:is>
      </x:c>
    </x:row>
    <x:row r="117">
      <x:c r="A117" s="3" t="inlineStr">
        <x:is>
          <x:t xml:space="preserve">Google</x:t>
        </x:is>
      </x:c>
      <x:c r="B117" s="3" t="n">
        <x:v>2026</x:v>
      </x:c>
      <x:c r="C117" s="3" t="inlineStr">
        <x:is>
          <x:t xml:space="preserve">Bear</x:t>
        </x:is>
      </x:c>
      <x:c r="D117" s="3" t="inlineStr">
        <x:is>
          <x:t xml:space="preserve">contracted_power_gw</x:t>
        </x:is>
      </x:c>
      <x:c r="E117" s="3" t="n">
        <x:v>4.5</x:v>
      </x:c>
      <x:c r="F117" s="3" t="inlineStr">
        <x:is>
          <x:t xml:space="preserve">GW</x:t>
        </x:is>
      </x:c>
      <x:c r="G117" s="3" t="inlineStr">
        <x:is>
          <x:t xml:space="preserve">Scenario capacity envelope</x:t>
        </x:is>
      </x:c>
      <x:c r="H117" s="3" t="inlineStr">
        <x:is>
          <x:t xml:space="preserve">linear interpolation between 2026 and 2030 company capacity endpoints</x:t>
        </x:is>
      </x:c>
      <x:c r="I117" s="3" t="inlineStr">
        <x:is>
          <x:t xml:space="preserve">Scenario envelope for Gemini-serving capacity; official TPU hardware direction is disclosed, company-level contracted GW is not.</x:t>
        </x:is>
      </x:c>
      <x:c r="J117" s="3" t="inlineStr">
        <x:is>
          <x:t xml:space="preserve">ASSUMP_POWER_RAMP; SRC_GOOGLE_IRONWOOD; SRC_GOOGLE_TPU_V6E</x:t>
        </x:is>
      </x:c>
      <x:c r="K11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7" s="3" t="inlineStr">
        <x:is>
          <x:t xml:space="preserve">Company/site-level committed MW/GW, interconnect and contract disclosure.</x:t>
        </x:is>
      </x:c>
    </x:row>
    <x:row r="118">
      <x:c r="A118" s="3" t="inlineStr">
        <x:is>
          <x:t xml:space="preserve">Google</x:t>
        </x:is>
      </x:c>
      <x:c r="B118" s="3" t="n">
        <x:v>2026</x:v>
      </x:c>
      <x:c r="C118" s="3" t="inlineStr">
        <x:is>
          <x:t xml:space="preserve">Bear</x:t>
        </x:is>
      </x:c>
      <x:c r="D118" s="3" t="inlineStr">
        <x:is>
          <x:t xml:space="preserve">operational_deployment_share</x:t>
        </x:is>
      </x:c>
      <x:c r="E118" s="3" t="n">
        <x:v>0.44</x:v>
      </x:c>
      <x:c r="F118" s="3" t="inlineStr">
        <x:is>
          <x:t xml:space="preserve">share</x:t>
        </x:is>
      </x:c>
      <x:c r="G118" s="3" t="inlineStr">
        <x:is>
          <x:t xml:space="preserve">Scenario conversion</x:t>
        </x:is>
      </x:c>
      <x:c r="H118" s="3" t="inlineStr">
        <x:is>
          <x:t xml:space="preserve">active_power_gw / contracted_power_gw</x:t>
        </x:is>
      </x:c>
      <x:c r="I118" s="3" t="inlineStr">
        <x:is>
          <x:t xml:space="preserve">This is the single explicit conversion from contracted/attributed capacity to operationally usable capacity.</x:t>
        </x:is>
      </x:c>
      <x:c r="J118" s="3" t="inlineStr">
        <x:is>
          <x:t xml:space="preserve">ASSUMP_POWER_RAMP; SRC_GOOGLE_IRONWOOD; SRC_GOOGLE_TPU_V6E</x:t>
        </x:is>
      </x:c>
      <x:c r="K11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8" s="3" t="inlineStr">
        <x:is>
          <x:t xml:space="preserve">Energized operational capacity divided by contracted/attributed capacity.</x:t>
        </x:is>
      </x:c>
    </x:row>
    <x:row r="119">
      <x:c r="A119" s="3" t="inlineStr">
        <x:is>
          <x:t xml:space="preserve">Google</x:t>
        </x:is>
      </x:c>
      <x:c r="B119" s="3" t="n">
        <x:v>2026</x:v>
      </x:c>
      <x:c r="C119" s="3" t="inlineStr">
        <x:is>
          <x:t xml:space="preserve">Bear</x:t>
        </x:is>
      </x:c>
      <x:c r="D119" s="3" t="inlineStr">
        <x:is>
          <x:t xml:space="preserve">active_power_gw</x:t>
        </x:is>
      </x:c>
      <x:c r="E119" s="3" t="n">
        <x:v>1.98</x:v>
      </x:c>
      <x:c r="F119" s="3" t="inlineStr">
        <x:is>
          <x:t xml:space="preserve">GW</x:t>
        </x:is>
      </x:c>
      <x:c r="G119" s="3" t="inlineStr">
        <x:is>
          <x:t xml:space="preserve">Derived scenario</x:t>
        </x:is>
      </x:c>
      <x:c r="H119" s="3" t="inlineStr">
        <x:is>
          <x:t xml:space="preserve">contracted_power_gw * operational_deployment_share</x:t>
        </x:is>
      </x:c>
      <x:c r="I119" s="3" t="inlineStr">
        <x:is>
          <x:t xml:space="preserve">TPU generation availability supports ramp direction, while active GW remains a staged deployment estimate.</x:t>
        </x:is>
      </x:c>
      <x:c r="J119" s="3" t="inlineStr">
        <x:is>
          <x:t xml:space="preserve">ASSUMP_POWER_RAMP; SRC_GOOGLE_IRONWOOD; SRC_GOOGLE_TPU_V6E</x:t>
        </x:is>
      </x:c>
      <x:c r="K11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9" s="3" t="inlineStr">
        <x:is>
          <x:t xml:space="preserve">Energization dates, accelerator deliveries and operational powered-rack telemetry.</x:t>
        </x:is>
      </x:c>
    </x:row>
    <x:row r="120">
      <x:c r="A120" s="3" t="inlineStr">
        <x:is>
          <x:t xml:space="preserve">Google</x:t>
        </x:is>
      </x:c>
      <x:c r="B120" s="3" t="n">
        <x:v>2026</x:v>
      </x:c>
      <x:c r="C120" s="3" t="inlineStr">
        <x:is>
          <x:t xml:space="preserve">Bear</x:t>
        </x:is>
      </x:c>
      <x:c r="D120" s="3" t="inlineStr">
        <x:is>
          <x:t xml:space="preserve">pue</x:t>
        </x:is>
      </x:c>
      <x:c r="E120" s="3" t="n">
        <x:v>1.18</x:v>
      </x:c>
      <x:c r="F120" s="3" t="inlineStr">
        <x:is>
          <x:t xml:space="preserve">ratio</x:t>
        </x:is>
      </x:c>
      <x:c r="G120" s="3" t="inlineStr">
        <x:is>
          <x:t xml:space="preserve">Scenario parameter</x:t>
        </x:is>
      </x:c>
      <x:c r="H120" s="3" t="inlineStr">
        <x:is>
          <x:t xml:space="preserve">it_load_gw = active_power_gw / pue</x:t>
        </x:is>
      </x:c>
      <x:c r="I120" s="3" t="inlineStr">
        <x:is>
          <x:t xml:space="preserve">No provider-wide site-level PUE is used as a disclosed fact; PUE represents facility-to-IT conversion within the scenario.</x:t>
        </x:is>
      </x:c>
      <x:c r="J120" s="3" t="inlineStr">
        <x:is>
          <x:t xml:space="preserve">ASSUMP_POWER_RAMP</x:t>
        </x:is>
      </x:c>
      <x:c r="K12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0" s="3" t="inlineStr">
        <x:is>
          <x:t xml:space="preserve">Site-level measured PUE matched to attributed AI capacity.</x:t>
        </x:is>
      </x:c>
    </x:row>
    <x:row r="121">
      <x:c r="A121" s="3" t="inlineStr">
        <x:is>
          <x:t xml:space="preserve">Google</x:t>
        </x:is>
      </x:c>
      <x:c r="B121" s="3" t="n">
        <x:v>2026</x:v>
      </x:c>
      <x:c r="C121" s="3" t="inlineStr">
        <x:is>
          <x:t xml:space="preserve">Bear</x:t>
        </x:is>
      </x:c>
      <x:c r="D121" s="3" t="inlineStr">
        <x:is>
          <x:t xml:space="preserve">it_load_gw</x:t>
        </x:is>
      </x:c>
      <x:c r="E121" s="3" t="n">
        <x:v>1.678</x:v>
      </x:c>
      <x:c r="F121" s="3" t="inlineStr">
        <x:is>
          <x:t xml:space="preserve">GW</x:t>
        </x:is>
      </x:c>
      <x:c r="G121" s="3" t="inlineStr">
        <x:is>
          <x:t xml:space="preserve">Derived formula</x:t>
        </x:is>
      </x:c>
      <x:c r="H121" s="3" t="inlineStr">
        <x:is>
          <x:t xml:space="preserve">active_power_gw / pue</x:t>
        </x:is>
      </x:c>
      <x:c r="I121" s="3" t="inlineStr">
        <x:is>
          <x:t xml:space="preserve">Facility power is converted to IT-deliverable power before attributing AI workloads.</x:t>
        </x:is>
      </x:c>
      <x:c r="J121" s="3" t="inlineStr">
        <x:is>
          <x:t xml:space="preserve">ASSUMP_POWER_RAMP; SRC_GOOGLE_IRONWOOD; SRC_GOOGLE_TPU_V6E</x:t>
        </x:is>
      </x:c>
      <x:c r="K12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1" s="3" t="inlineStr">
        <x:is>
          <x:t xml:space="preserve">Recompute once active power and PUE become site-observable.</x:t>
        </x:is>
      </x:c>
    </x:row>
    <x:row r="122">
      <x:c r="A122" s="3" t="inlineStr">
        <x:is>
          <x:t xml:space="preserve">Google</x:t>
        </x:is>
      </x:c>
      <x:c r="B122" s="3" t="n">
        <x:v>2026</x:v>
      </x:c>
      <x:c r="C122" s="3" t="inlineStr">
        <x:is>
          <x:t xml:space="preserve">Bear</x:t>
        </x:is>
      </x:c>
      <x:c r="D122" s="3" t="inlineStr">
        <x:is>
          <x:t xml:space="preserve">ai_workload_share</x:t>
        </x:is>
      </x:c>
      <x:c r="E122" s="3" t="n">
        <x:v>0.88</x:v>
      </x:c>
      <x:c r="F122" s="3" t="inlineStr">
        <x:is>
          <x:t xml:space="preserve">share</x:t>
        </x:is>
      </x:c>
      <x:c r="G122" s="3" t="inlineStr">
        <x:is>
          <x:t xml:space="preserve">Scenario allocation</x:t>
        </x:is>
      </x:c>
      <x:c r="H122" s="3" t="inlineStr">
        <x:is>
          <x:t xml:space="preserve">ai_it_load_gw = it_load_gw * ai_workload_share</x:t>
        </x:is>
      </x:c>
      <x:c r="I122" s="3" t="inlineStr">
        <x:is>
          <x:t xml:space="preserve">Gemini/Vertex TPU serving is AI-dedicated in the modeled capacity envelope; 88% excludes platform/reserve load.</x:t>
        </x:is>
      </x:c>
      <x:c r="J122" s="3" t="inlineStr">
        <x:is>
          <x:t xml:space="preserve">SRC_GOOGLE_GEMINI_TOKENS; SRC_GOOGLE_IRONWOOD; SRC_GOOGLE_TPU_V6E; SRC_EPOCH_AI_DATA_CENTERS</x:t>
        </x:is>
      </x:c>
      <x:c r="K12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2" s="3" t="inlineStr">
        <x:is>
          <x:t xml:space="preserve">Model-owner AI workload allocation or cluster scheduling telemetry.</x:t>
        </x:is>
      </x:c>
    </x:row>
    <x:row r="123">
      <x:c r="A123" s="3" t="inlineStr">
        <x:is>
          <x:t xml:space="preserve">Google</x:t>
        </x:is>
      </x:c>
      <x:c r="B123" s="3" t="n">
        <x:v>2026</x:v>
      </x:c>
      <x:c r="C123" s="3" t="inlineStr">
        <x:is>
          <x:t xml:space="preserve">Bear</x:t>
        </x:is>
      </x:c>
      <x:c r="D123" s="3" t="inlineStr">
        <x:is>
          <x:t xml:space="preserve">ai_it_load_gw</x:t>
        </x:is>
      </x:c>
      <x:c r="E123" s="3" t="n">
        <x:v>1.477</x:v>
      </x:c>
      <x:c r="F123" s="3" t="inlineStr">
        <x:is>
          <x:t xml:space="preserve">GW</x:t>
        </x:is>
      </x:c>
      <x:c r="G123" s="3" t="inlineStr">
        <x:is>
          <x:t xml:space="preserve">Derived formula</x:t>
        </x:is>
      </x:c>
      <x:c r="H123" s="3" t="inlineStr">
        <x:is>
          <x:t xml:space="preserve">it_load_gw * ai_workload_share</x:t>
        </x:is>
      </x:c>
      <x:c r="I123" s="3" t="inlineStr">
        <x:is>
          <x:t xml:space="preserve">Only the AI-attributed portion of IT load enters training/inference allocation.</x:t>
        </x:is>
      </x:c>
      <x:c r="J123" s="3" t="inlineStr">
        <x:is>
          <x:t xml:space="preserve">SRC_GOOGLE_GEMINI_TOKENS; SRC_GOOGLE_IRONWOOD; SRC_GOOGLE_TPU_V6E; SRC_EPOCH_AI_DATA_CENTERS</x:t>
        </x:is>
      </x:c>
      <x:c r="K12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3" s="3" t="inlineStr">
        <x:is>
          <x:t xml:space="preserve">Recompute after ai_workload_share is replaced by telemetry.</x:t>
        </x:is>
      </x:c>
    </x:row>
    <x:row r="124">
      <x:c r="A124" s="3" t="inlineStr">
        <x:is>
          <x:t xml:space="preserve">Google</x:t>
        </x:is>
      </x:c>
      <x:c r="B124" s="3" t="n">
        <x:v>2026</x:v>
      </x:c>
      <x:c r="C124" s="3" t="inlineStr">
        <x:is>
          <x:t xml:space="preserve">Bear</x:t>
        </x:is>
      </x:c>
      <x:c r="D124" s="3" t="inlineStr">
        <x:is>
          <x:t xml:space="preserve">gpu_share</x:t>
        </x:is>
      </x:c>
      <x:c r="E124" s="3" t="n">
        <x:v>0.057223</x:v>
      </x:c>
      <x:c r="F124" s="3" t="inlineStr">
        <x:is>
          <x:t xml:space="preserve">share of inference-serving accelerator load</x:t>
        </x:is>
      </x:c>
      <x:c r="G124" s="3" t="inlineStr">
        <x:is>
          <x:t xml:space="preserve">Numeric scenario</x:t>
        </x:is>
      </x:c>
      <x:c r="H124" s="3" t="inlineStr">
        <x:is>
          <x:t xml:space="preserve">gpu_share interpolated from company 2026/2030 accelerator-mix endpoints</x:t>
        </x:is>
      </x:c>
      <x:c r="I124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24" s="3" t="inlineStr">
        <x:is>
          <x:t xml:space="preserve">SRC_GOOGLE_GEMINI_TOKENS; SRC_GOOGLE_IRONWOOD; SRC_GOOGLE_TPU_V6E; SRC_EPOCH_AI_DATA_CENTERS; ASSUMP_NUMERIC_ACCELERATOR_MIX</x:t>
        </x:is>
      </x:c>
      <x:c r="K12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4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25">
      <x:c r="A125" s="3" t="inlineStr">
        <x:is>
          <x:t xml:space="preserve">Google</x:t>
        </x:is>
      </x:c>
      <x:c r="B125" s="3" t="n">
        <x:v>2026</x:v>
      </x:c>
      <x:c r="C125" s="3" t="inlineStr">
        <x:is>
          <x:t xml:space="preserve">Bear</x:t>
        </x:is>
      </x:c>
      <x:c r="D125" s="3" t="inlineStr">
        <x:is>
          <x:t xml:space="preserve">h200_share</x:t>
        </x:is>
      </x:c>
      <x:c r="E125" s="3" t="n">
        <x:v>0</x:v>
      </x:c>
      <x:c r="F125" s="3" t="inlineStr">
        <x:is>
          <x:t xml:space="preserve">share of inference-serving accelerator load</x:t>
        </x:is>
      </x:c>
      <x:c r="G125" s="3" t="inlineStr">
        <x:is>
          <x:t xml:space="preserve">Editable numeric scenario</x:t>
        </x:is>
      </x:c>
      <x:c r="H125" s="3" t="inlineStr">
        <x:is>
          <x:t xml:space="preserve">h200_share = gpu_share * default_gpu_generation_mix_h200</x:t>
        </x:is>
      </x:c>
      <x:c r="I125" s="3" t="inlineStr">
        <x:is>
          <x:t xml:space="preserve">Default GPU-generation migration assumption; executive workbook allows later manual replacement by company/year/scenario.</x:t>
        </x:is>
      </x:c>
      <x:c r="J125" s="3" t="inlineStr">
        <x:is>
          <x:t xml:space="preserve">SRC_SEMIANALYSIS_INFERENCEX; ASSUMP_NUMERIC_ACCELERATOR_MIX</x:t>
        </x:is>
      </x:c>
      <x:c r="K12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5" s="3" t="inlineStr">
        <x:is>
          <x:t xml:space="preserve">Company fleet inventory, accelerator-hours or procurement/deployment records by GPU generation.</x:t>
        </x:is>
      </x:c>
    </x:row>
    <x:row r="126">
      <x:c r="A126" s="3" t="inlineStr">
        <x:is>
          <x:t xml:space="preserve">Google</x:t>
        </x:is>
      </x:c>
      <x:c r="B126" s="3" t="n">
        <x:v>2026</x:v>
      </x:c>
      <x:c r="C126" s="3" t="inlineStr">
        <x:is>
          <x:t xml:space="preserve">Bear</x:t>
        </x:is>
      </x:c>
      <x:c r="D126" s="3" t="inlineStr">
        <x:is>
          <x:t xml:space="preserve">b200_share</x:t>
        </x:is>
      </x:c>
      <x:c r="E126" s="3" t="n">
        <x:v>0.057223</x:v>
      </x:c>
      <x:c r="F126" s="3" t="inlineStr">
        <x:is>
          <x:t xml:space="preserve">share of inference-serving accelerator load</x:t>
        </x:is>
      </x:c>
      <x:c r="G126" s="3" t="inlineStr">
        <x:is>
          <x:t xml:space="preserve">Editable numeric scenario</x:t>
        </x:is>
      </x:c>
      <x:c r="H126" s="3" t="inlineStr">
        <x:is>
          <x:t xml:space="preserve">b200_share = gpu_share * default_gpu_generation_mix_b200</x:t>
        </x:is>
      </x:c>
      <x:c r="I126" s="3" t="inlineStr">
        <x:is>
          <x:t xml:space="preserve">Default GPU-generation migration assumption; executive workbook allows later manual replacement by company/year/scenario.</x:t>
        </x:is>
      </x:c>
      <x:c r="J126" s="3" t="inlineStr">
        <x:is>
          <x:t xml:space="preserve">SRC_SEMIANALYSIS_INFERENCEX; ASSUMP_NUMERIC_ACCELERATOR_MIX</x:t>
        </x:is>
      </x:c>
      <x:c r="K12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6" s="3" t="inlineStr">
        <x:is>
          <x:t xml:space="preserve">Company fleet inventory, accelerator-hours or procurement/deployment records by GPU generation.</x:t>
        </x:is>
      </x:c>
    </x:row>
    <x:row r="127">
      <x:c r="A127" s="3" t="inlineStr">
        <x:is>
          <x:t xml:space="preserve">Google</x:t>
        </x:is>
      </x:c>
      <x:c r="B127" s="3" t="n">
        <x:v>2026</x:v>
      </x:c>
      <x:c r="C127" s="3" t="inlineStr">
        <x:is>
          <x:t xml:space="preserve">Bear</x:t>
        </x:is>
      </x:c>
      <x:c r="D127" s="3" t="inlineStr">
        <x:is>
          <x:t xml:space="preserve">gb200_share</x:t>
        </x:is>
      </x:c>
      <x:c r="E127" s="3" t="n">
        <x:v>0</x:v>
      </x:c>
      <x:c r="F127" s="3" t="inlineStr">
        <x:is>
          <x:t xml:space="preserve">share of inference-serving accelerator load</x:t>
        </x:is>
      </x:c>
      <x:c r="G127" s="3" t="inlineStr">
        <x:is>
          <x:t xml:space="preserve">Editable numeric scenario</x:t>
        </x:is>
      </x:c>
      <x:c r="H127" s="3" t="inlineStr">
        <x:is>
          <x:t xml:space="preserve">gb200_share = gpu_share * default_gpu_generation_mix_gb200</x:t>
        </x:is>
      </x:c>
      <x:c r="I127" s="3" t="inlineStr">
        <x:is>
          <x:t xml:space="preserve">Default GPU-generation migration assumption; executive workbook allows later manual replacement by company/year/scenario.</x:t>
        </x:is>
      </x:c>
      <x:c r="J127" s="3" t="inlineStr">
        <x:is>
          <x:t xml:space="preserve">SRC_SEMIANALYSIS_INFERENCEX; ASSUMP_NUMERIC_ACCELERATOR_MIX</x:t>
        </x:is>
      </x:c>
      <x:c r="K12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7" s="3" t="inlineStr">
        <x:is>
          <x:t xml:space="preserve">Company fleet inventory, accelerator-hours or procurement/deployment records by GPU generation.</x:t>
        </x:is>
      </x:c>
    </x:row>
    <x:row r="128">
      <x:c r="A128" s="3" t="inlineStr">
        <x:is>
          <x:t xml:space="preserve">Google</x:t>
        </x:is>
      </x:c>
      <x:c r="B128" s="3" t="n">
        <x:v>2026</x:v>
      </x:c>
      <x:c r="C128" s="3" t="inlineStr">
        <x:is>
          <x:t xml:space="preserve">Bear</x:t>
        </x:is>
      </x:c>
      <x:c r="D128" s="3" t="inlineStr">
        <x:is>
          <x:t xml:space="preserve">purpose_built_accelerator_share</x:t>
        </x:is>
      </x:c>
      <x:c r="E128" s="3" t="n">
        <x:v>0.942777</x:v>
      </x:c>
      <x:c r="F128" s="3" t="inlineStr">
        <x:is>
          <x:t xml:space="preserve">share of inference-serving accelerator load</x:t>
        </x:is>
      </x:c>
      <x:c r="G128" s="3" t="inlineStr">
        <x:is>
          <x:t xml:space="preserve">Numeric scenario</x:t>
        </x:is>
      </x:c>
      <x:c r="H128" s="3" t="inlineStr">
        <x:is>
          <x:t xml:space="preserve">1 - gpu_share</x:t>
        </x:is>
      </x:c>
      <x:c r="I128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28" s="3" t="inlineStr">
        <x:is>
          <x:t xml:space="preserve">SRC_GOOGLE_GEMINI_TOKENS; SRC_GOOGLE_IRONWOOD; SRC_GOOGLE_TPU_V6E; SRC_EPOCH_AI_DATA_CENTERS; ASSUMP_NUMERIC_ACCELERATOR_MIX</x:t>
        </x:is>
      </x:c>
      <x:c r="K12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8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29">
      <x:c r="A129" s="3" t="inlineStr">
        <x:is>
          <x:t xml:space="preserve">Google</x:t>
        </x:is>
      </x:c>
      <x:c r="B129" s="3" t="n">
        <x:v>2026</x:v>
      </x:c>
      <x:c r="C129" s="3" t="inlineStr">
        <x:is>
          <x:t xml:space="preserve">Bear</x:t>
        </x:is>
      </x:c>
      <x:c r="D129" s="3" t="inlineStr">
        <x:is>
          <x:t xml:space="preserve">fleet_reference_tps_per_mw</x:t>
        </x:is>
      </x:c>
      <x:c r="E129" s="3" t="n">
        <x:v>167768</x:v>
      </x:c>
      <x:c r="F129" s="3" t="inlineStr">
        <x:is>
          <x:t xml:space="preserve">generated output tokens/sec/MW</x:t>
        </x:is>
      </x:c>
      <x:c r="G129" s="3" t="inlineStr">
        <x:is>
          <x:t xml:space="preserve">Fleet-weighted public benchmark reference</x:t>
        </x:is>
      </x:c>
      <x:c r="H129" s="3" t="inlineStr">
        <x:is>
          <x:t xml:space="preserve">h200_share*h200_workload_avg + b200_share*b200_workload_avg + gb200_share*gb200_workload_avg + purpose_built_share*purpose_workload_avg</x:t>
        </x:is>
      </x:c>
      <x:c r="I129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29" s="3" t="inlineStr">
        <x:is>
          <x:t xml:space="preserve">SRC_SEMIANALYSIS_INFERENCEX; ASSUMP_NUMERIC_ACCELERATOR_MIX; ASSUMP_WORKLOAD_CLASS_MIX; ASSUMP_AGENTIC_CONTEXT_PENALTY</x:t>
        </x:is>
      </x:c>
      <x:c r="K12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9" s="3" t="inlineStr">
        <x:is>
          <x:t xml:space="preserve">Comparable production output-token throughput or a more closely matched benchmark.</x:t>
        </x:is>
      </x:c>
    </x:row>
    <x:row r="130">
      <x:c r="A130" s="3" t="inlineStr">
        <x:is>
          <x:t xml:space="preserve">Google</x:t>
        </x:is>
      </x:c>
      <x:c r="B130" s="3" t="n">
        <x:v>2026</x:v>
      </x:c>
      <x:c r="C130" s="3" t="inlineStr">
        <x:is>
          <x:t xml:space="preserve">Bear</x:t>
        </x:is>
      </x:c>
      <x:c r="D130" s="3" t="inlineStr">
        <x:is>
          <x:t xml:space="preserve">commercial_workload_fit_factor</x:t>
        </x:is>
      </x:c>
      <x:c r="E130" s="3" t="n">
        <x:v>0.4</x:v>
      </x:c>
      <x:c r="F130" s="3" t="inlineStr">
        <x:is>
          <x:t xml:space="preserve">share of public reference throughput</x:t>
        </x:is>
      </x:c>
      <x:c r="G130" s="3" t="inlineStr">
        <x:is>
          <x:t xml:space="preserve">Scenario assumption</x:t>
        </x:is>
      </x:c>
      <x:c r="H130" s="3" t="inlineStr">
        <x:is>
          <x:t xml:space="preserve">reference_serving_tps_per_mw = fleet_reference_tps_per_mw * commercial_workload_fit_factor</x:t>
        </x:is>
      </x:c>
      <x:c r="I130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130" s="3" t="inlineStr">
        <x:is>
          <x:t xml:space="preserve">SRC_SEMIANALYSIS_INFERENCEX; ASSUMP_NUMERIC_ACCELERATOR_MIX; ASSUMP_WORKLOAD_CLASS_MIX; ASSUMP_AGENTIC_CONTEXT_PENALTY</x:t>
        </x:is>
      </x:c>
      <x:c r="K13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30" s="3" t="inlineStr">
        <x:is>
          <x:t xml:space="preserve">Matched commercial serving benchmark by product surface, context shape and latency SLO.</x:t>
        </x:is>
      </x:c>
    </x:row>
    <x:row r="131">
      <x:c r="A131" s="3" t="inlineStr">
        <x:is>
          <x:t xml:space="preserve">Google</x:t>
        </x:is>
      </x:c>
      <x:c r="B131" s="3" t="n">
        <x:v>2026</x:v>
      </x:c>
      <x:c r="C131" s="3" t="inlineStr">
        <x:is>
          <x:t xml:space="preserve">Bear</x:t>
        </x:is>
      </x:c>
      <x:c r="D131" s="3" t="inlineStr">
        <x:is>
          <x:t xml:space="preserve">reference_serving_tps_per_mw</x:t>
        </x:is>
      </x:c>
      <x:c r="E131" s="3" t="n">
        <x:v>67107</x:v>
      </x:c>
      <x:c r="F131" s="3" t="inlineStr">
        <x:is>
          <x:t xml:space="preserve">generated output tokens/sec/MW</x:t>
        </x:is>
      </x:c>
      <x:c r="G131" s="3" t="inlineStr">
        <x:is>
          <x:t xml:space="preserve">Workload-adjusted benchmark proxy</x:t>
        </x:is>
      </x:c>
      <x:c r="H131" s="3" t="inlineStr">
        <x:is>
          <x:t xml:space="preserve">fleet_reference_tps_per_mw * commercial_workload_fit_factor</x:t>
        </x:is>
      </x:c>
      <x:c r="I13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31" s="3" t="inlineStr">
        <x:is>
          <x:t xml:space="preserve">SRC_SEMIANALYSIS_INFERENCEX; ASSUMP_NUMERIC_ACCELERATOR_MIX; ASSUMP_WORKLOAD_CLASS_MIX; ASSUMP_AGENTIC_CONTEXT_PENALTY</x:t>
        </x:is>
      </x:c>
      <x:c r="K13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31" s="3" t="inlineStr">
        <x:is>
          <x:t xml:space="preserve">Provider production output-token throughput with comparable workload/SLO.</x:t>
        </x:is>
      </x:c>
    </x:row>
    <x:row r="132">
      <x:c r="A132" s="3" t="inlineStr">
        <x:is>
          <x:t xml:space="preserve">Google</x:t>
        </x:is>
      </x:c>
      <x:c r="B132" s="3" t="n">
        <x:v>2026</x:v>
      </x:c>
      <x:c r="C132" s="3" t="inlineStr">
        <x:is>
          <x:t xml:space="preserve">Bear</x:t>
        </x:is>
      </x:c>
      <x:c r="D132" s="3" t="inlineStr">
        <x:is>
          <x:t xml:space="preserve">purpose_built_tps_per_mw</x:t>
        </x:is>
      </x:c>
      <x:c r="E132" s="3" t="n">
        <x:v>54122</x:v>
      </x:c>
      <x:c r="F132" s="3" t="inlineStr">
        <x:is>
          <x:t xml:space="preserve">generated output tokens/sec/MW</x:t>
        </x:is>
      </x:c>
      <x:c r="G132" s="3" t="inlineStr">
        <x:is>
          <x:t xml:space="preserve">Conservative no-uplift proxy</x:t>
        </x:is>
      </x:c>
      <x:c r="H132" s="3" t="inlineStr">
        <x:is>
          <x:t xml:space="preserve">purpose_built_tps_per_mw = purpose_built_reference_tps_per_mw * commercial_workload_fit_factor until comparable output-token benchmark is adopted</x:t>
        </x:is>
      </x:c>
      <x:c r="I132" s="3" t="inlineStr">
        <x:is>
          <x:t xml:space="preserve">No comparable public output-token/MW row adopted; B200 public reference placeholder is used and remains editable.</x:t>
        </x:is>
      </x:c>
      <x:c r="J132" s="3" t="inlineStr">
        <x:is>
          <x:t xml:space="preserve">SRC_GOOGLE_GEMINI_TOKENS; SRC_GOOGLE_IRONWOOD; SRC_GOOGLE_TPU_V6E; SRC_EPOCH_AI_DATA_CENTERS; ASSUMP_NUMERIC_ACCELERATOR_MIX</x:t>
        </x:is>
      </x:c>
      <x:c r="K13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32" s="3" t="inlineStr">
        <x:is>
          <x:t xml:space="preserve">Matched-workload generated-output benchmark for the provider purpose-built accelerator.</x:t>
        </x:is>
      </x:c>
    </x:row>
    <x:row r="133">
      <x:c r="A133" s="3" t="inlineStr">
        <x:is>
          <x:t xml:space="preserve">Google</x:t>
        </x:is>
      </x:c>
      <x:c r="B133" s="3" t="n">
        <x:v>2026</x:v>
      </x:c>
      <x:c r="C133" s="3" t="inlineStr">
        <x:is>
          <x:t xml:space="preserve">Bear</x:t>
        </x:is>
      </x:c>
      <x:c r="D133" s="3" t="inlineStr">
        <x:is>
          <x:t xml:space="preserve">inference_power_share</x:t>
        </x:is>
      </x:c>
      <x:c r="E133" s="3" t="n">
        <x:v>0.47</x:v>
      </x:c>
      <x:c r="F133" s="3" t="inlineStr">
        <x:is>
          <x:t xml:space="preserve">share of AI IT load</x:t>
        </x:is>
      </x:c>
      <x:c r="G133" s="3" t="inlineStr">
        <x:is>
          <x:t xml:space="preserve">Scenario allocation</x:t>
        </x:is>
      </x:c>
      <x:c r="H133" s="3" t="inlineStr">
        <x:is>
          <x:t xml:space="preserve">inference_gw = ai_it_load_gw * inference_power_share</x:t>
        </x:is>
      </x:c>
      <x:c r="I133" s="3" t="inlineStr">
        <x:is>
          <x:t xml:space="preserve">Ironwood is positioned for inference and Gemini is commercialized across products; inference share increases as a scenario.</x:t>
        </x:is>
      </x:c>
      <x:c r="J133" s="3" t="inlineStr">
        <x:is>
          <x:t xml:space="preserve">SRC_GOOGLE_GEMINI_TOKENS; SRC_GOOGLE_IRONWOOD; SRC_GOOGLE_TPU_V6E; SRC_EPOCH_AI_DATA_CENTERS; ASSUMP_INFERENCE_SHARE_NOT_FACT_60</x:t>
        </x:is>
      </x:c>
      <x:c r="K13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33" s="3" t="inlineStr">
        <x:is>
          <x:t xml:space="preserve">Provider-specific inference/training workload power telemetry.</x:t>
        </x:is>
      </x:c>
    </x:row>
    <x:row r="134">
      <x:c r="A134" s="3" t="inlineStr">
        <x:is>
          <x:t xml:space="preserve">Google</x:t>
        </x:is>
      </x:c>
      <x:c r="B134" s="3" t="n">
        <x:v>2026</x:v>
      </x:c>
      <x:c r="C134" s="3" t="inlineStr">
        <x:is>
          <x:t xml:space="preserve">Bear</x:t>
        </x:is>
      </x:c>
      <x:c r="D134" s="3" t="inlineStr">
        <x:is>
          <x:t xml:space="preserve">inference_gw</x:t>
        </x:is>
      </x:c>
      <x:c r="E134" s="3" t="n">
        <x:v>0.694</x:v>
      </x:c>
      <x:c r="F134" s="3" t="inlineStr">
        <x:is>
          <x:t xml:space="preserve">GW</x:t>
        </x:is>
      </x:c>
      <x:c r="G134" s="3" t="inlineStr">
        <x:is>
          <x:t xml:space="preserve">Derived formula</x:t>
        </x:is>
      </x:c>
      <x:c r="H134" s="3" t="inlineStr">
        <x:is>
          <x:t xml:space="preserve">ai_it_load_gw * inference_power_share</x:t>
        </x:is>
      </x:c>
      <x:c r="I134" s="3" t="inlineStr">
        <x:is>
          <x:t xml:space="preserve">This is the operational power eligible to become commercial generated output tokens through the selected TPS/MW proxy.</x:t>
        </x:is>
      </x:c>
      <x:c r="J134" s="3" t="inlineStr">
        <x:is>
          <x:t xml:space="preserve">SRC_GOOGLE_GEMINI_TOKENS; SRC_GOOGLE_IRONWOOD; SRC_GOOGLE_TPU_V6E; SRC_EPOCH_AI_DATA_CENTERS</x:t>
        </x:is>
      </x:c>
      <x:c r="K13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34" s="3" t="inlineStr">
        <x:is>
          <x:t xml:space="preserve">Recompute after AI allocation or inference-share evidence changes.</x:t>
        </x:is>
      </x:c>
    </x:row>
    <x:row r="135">
      <x:c r="A135" s="3" t="inlineStr">
        <x:is>
          <x:t xml:space="preserve">Google</x:t>
        </x:is>
      </x:c>
      <x:c r="B135" s="3" t="n">
        <x:v>2026</x:v>
      </x:c>
      <x:c r="C135" s="3" t="inlineStr">
        <x:is>
          <x:t xml:space="preserve">Bear</x:t>
        </x:is>
      </x:c>
      <x:c r="D135" s="3" t="inlineStr">
        <x:is>
          <x:t xml:space="preserve">training_power_share</x:t>
        </x:is>
      </x:c>
      <x:c r="E135" s="3" t="n">
        <x:v>0.53</x:v>
      </x:c>
      <x:c r="F135" s="3" t="inlineStr">
        <x:is>
          <x:t xml:space="preserve">share of AI IT load</x:t>
        </x:is>
      </x:c>
      <x:c r="G135" s="3" t="inlineStr">
        <x:is>
          <x:t xml:space="preserve">Derived allocation</x:t>
        </x:is>
      </x:c>
      <x:c r="H135" s="3" t="inlineStr">
        <x:is>
          <x:t xml:space="preserve">1 - inference_power_share</x:t>
        </x:is>
      </x:c>
      <x:c r="I135" s="3" t="inlineStr">
        <x:is>
          <x:t xml:space="preserve">Training receives the complementary modeled AI IT allocation; it is not a disclosed company workload split.</x:t>
        </x:is>
      </x:c>
      <x:c r="J135" s="3" t="inlineStr">
        <x:is>
          <x:t xml:space="preserve">SRC_GOOGLE_GEMINI_TOKENS; SRC_GOOGLE_IRONWOOD; SRC_GOOGLE_TPU_V6E; SRC_EPOCH_AI_DATA_CENTERS; ASSUMP_INFERENCE_SHARE_NOT_FACT_60</x:t>
        </x:is>
      </x:c>
      <x:c r="K13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35" s="3" t="inlineStr">
        <x:is>
          <x:t xml:space="preserve">Provider-specific inference/training workload power telemetry.</x:t>
        </x:is>
      </x:c>
    </x:row>
    <x:row r="136">
      <x:c r="A136" s="3" t="inlineStr">
        <x:is>
          <x:t xml:space="preserve">Google</x:t>
        </x:is>
      </x:c>
      <x:c r="B136" s="3" t="n">
        <x:v>2026</x:v>
      </x:c>
      <x:c r="C136" s="3" t="inlineStr">
        <x:is>
          <x:t xml:space="preserve">Bear</x:t>
        </x:is>
      </x:c>
      <x:c r="D136" s="3" t="inlineStr">
        <x:is>
          <x:t xml:space="preserve">training_gw</x:t>
        </x:is>
      </x:c>
      <x:c r="E136" s="3" t="n">
        <x:v>0.783</x:v>
      </x:c>
      <x:c r="F136" s="3" t="inlineStr">
        <x:is>
          <x:t xml:space="preserve">GW</x:t>
        </x:is>
      </x:c>
      <x:c r="G136" s="3" t="inlineStr">
        <x:is>
          <x:t xml:space="preserve">Derived formula</x:t>
        </x:is>
      </x:c>
      <x:c r="H136" s="3" t="inlineStr">
        <x:is>
          <x:t xml:space="preserve">ai_it_load_gw * training_power_share</x:t>
        </x:is>
      </x:c>
      <x:c r="I136" s="3" t="inlineStr">
        <x:is>
          <x:t xml:space="preserve">Training GW is shown separately so commercial inference token capacity is not overstated.</x:t>
        </x:is>
      </x:c>
      <x:c r="J136" s="3" t="inlineStr">
        <x:is>
          <x:t xml:space="preserve">SRC_GOOGLE_GEMINI_TOKENS; SRC_GOOGLE_IRONWOOD; SRC_GOOGLE_TPU_V6E; SRC_EPOCH_AI_DATA_CENTERS</x:t>
        </x:is>
      </x:c>
      <x:c r="K13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36" s="3" t="inlineStr">
        <x:is>
          <x:t xml:space="preserve">Recompute after AI allocation or workload-split evidence changes.</x:t>
        </x:is>
      </x:c>
    </x:row>
    <x:row r="137">
      <x:c r="A137" s="3" t="inlineStr">
        <x:is>
          <x:t xml:space="preserve">Google</x:t>
        </x:is>
      </x:c>
      <x:c r="B137" s="3" t="n">
        <x:v>2026</x:v>
      </x:c>
      <x:c r="C137" s="3" t="inlineStr">
        <x:is>
          <x:t xml:space="preserve">Bear</x:t>
        </x:is>
      </x:c>
      <x:c r="D137" s="3" t="inlineStr">
        <x:is>
          <x:t xml:space="preserve">tokens_per_second_per_mw</x:t>
        </x:is>
      </x:c>
      <x:c r="E137" s="3" t="n">
        <x:v>67107</x:v>
      </x:c>
      <x:c r="F137" s="3" t="inlineStr">
        <x:is>
          <x:t xml:space="preserve">generated output tokens/sec/MW</x:t>
        </x:is>
      </x:c>
      <x:c r="G137" s="3" t="inlineStr">
        <x:is>
          <x:t xml:space="preserve">Derived estimate + benchmark calibration</x:t>
        </x:is>
      </x:c>
      <x:c r="H137" s="3" t="inlineStr">
        <x:is>
          <x:t xml:space="preserve">fleet_reference_tps_per_mw * commercial_workload_fit_factor</x:t>
        </x:is>
      </x:c>
      <x:c r="I137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137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13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37" s="3" t="inlineStr">
        <x:is>
          <x:t xml:space="preserve">Comparable production output-token throughput with model, hardware, precision, ISL/OSL and SLO matched.</x:t>
        </x:is>
      </x:c>
    </x:row>
    <x:row r="138">
      <x:c r="A138" s="3" t="inlineStr">
        <x:is>
          <x:t xml:space="preserve">Google</x:t>
        </x:is>
      </x:c>
      <x:c r="B138" s="3" t="n">
        <x:v>2026</x:v>
      </x:c>
      <x:c r="C138" s="3" t="inlineStr">
        <x:is>
          <x:t xml:space="preserve">Bear</x:t>
        </x:is>
      </x:c>
      <x:c r="D138" s="3" t="inlineStr">
        <x:is>
          <x:t xml:space="preserve">inference_tokens_per_day</x:t>
        </x:is>
      </x:c>
      <x:c r="E138" s="3" t="n">
        <x:v>4023843091200</x:v>
      </x:c>
      <x:c r="F138" s="3" t="inlineStr">
        <x:is>
          <x:t xml:space="preserve">generated output tokens/day</x:t>
        </x:is>
      </x:c>
      <x:c r="G138" s="3" t="inlineStr">
        <x:is>
          <x:t xml:space="preserve">Derived headline metric</x:t>
        </x:is>
      </x:c>
      <x:c r="H138" s="3" t="inlineStr">
        <x:is>
          <x:t xml:space="preserve">inference_gw * 1000 * tokens_per_second_per_mw * 86,400</x:t>
        </x:is>
      </x:c>
      <x:c r="I138" s="3" t="inlineStr">
        <x:is>
          <x:t xml:space="preserve">Headline capacity uses no utilization, MoE, architecture or software-growth multiplier; it is not observed commercial output volume.</x:t>
        </x:is>
      </x:c>
      <x:c r="J138" s="3" t="inlineStr">
        <x:is>
          <x:t xml:space="preserve">SRC_GOOGLE_GEMINI_TOKENS; SRC_GOOGLE_IRONWOOD; SRC_GOOGLE_TPU_V6E; SRC_EPOCH_AI_DATA_CENTERS; SRC_SEMIANALYSIS_INFERENCEX</x:t>
        </x:is>
      </x:c>
      <x:c r="K13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38" s="3" t="inlineStr">
        <x:is>
          <x:t xml:space="preserve">Provider-disclosed generated output token volume or calibrated capacity telemetry.</x:t>
        </x:is>
      </x:c>
    </x:row>
    <x:row r="139">
      <x:c r="A139" s="3" t="inlineStr">
        <x:is>
          <x:t xml:space="preserve">Google</x:t>
        </x:is>
      </x:c>
      <x:c r="B139" s="3" t="n">
        <x:v>2026</x:v>
      </x:c>
      <x:c r="C139" s="3" t="inlineStr">
        <x:is>
          <x:t xml:space="preserve">Bear</x:t>
        </x:is>
      </x:c>
      <x:c r="D139" s="3" t="inlineStr">
        <x:is>
          <x:t xml:space="preserve">inference_tokens_per_year</x:t>
        </x:is>
      </x:c>
      <x:c r="E139" s="3" t="n">
        <x:v>1468702728288000</x:v>
      </x:c>
      <x:c r="F139" s="3" t="inlineStr">
        <x:is>
          <x:t xml:space="preserve">generated output tokens/year</x:t>
        </x:is>
      </x:c>
      <x:c r="G139" s="3" t="inlineStr">
        <x:is>
          <x:t xml:space="preserve">Derived headline metric</x:t>
        </x:is>
      </x:c>
      <x:c r="H139" s="3" t="inlineStr">
        <x:is>
          <x:t xml:space="preserve">inference_tokens_per_day * 365</x:t>
        </x:is>
      </x:c>
      <x:c r="I139" s="3" t="inlineStr">
        <x:is>
          <x:t xml:space="preserve">Annualized version of generated output token capacity; it is not observed annual demand or billable volume.</x:t>
        </x:is>
      </x:c>
      <x:c r="J139" s="3" t="inlineStr">
        <x:is>
          <x:t xml:space="preserve">SRC_GOOGLE_GEMINI_TOKENS; SRC_GOOGLE_IRONWOOD; SRC_GOOGLE_TPU_V6E; SRC_EPOCH_AI_DATA_CENTERS; SRC_SEMIANALYSIS_INFERENCEX</x:t>
        </x:is>
      </x:c>
      <x:c r="K13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39" s="3" t="inlineStr">
        <x:is>
          <x:t xml:space="preserve">Provider-disclosed annual generated-output volume or metered serving telemetry.</x:t>
        </x:is>
      </x:c>
    </x:row>
    <x:row r="140">
      <x:c r="A140" s="3" t="inlineStr">
        <x:is>
          <x:t xml:space="preserve">Google</x:t>
        </x:is>
      </x:c>
      <x:c r="B140" s="3" t="n">
        <x:v>2027</x:v>
      </x:c>
      <x:c r="C140" s="3" t="inlineStr">
        <x:is>
          <x:t xml:space="preserve">Bear</x:t>
        </x:is>
      </x:c>
      <x:c r="D140" s="3" t="inlineStr">
        <x:is>
          <x:t xml:space="preserve">contracted_power_gw</x:t>
        </x:is>
      </x:c>
      <x:c r="E140" s="3" t="n">
        <x:v>5.375</x:v>
      </x:c>
      <x:c r="F140" s="3" t="inlineStr">
        <x:is>
          <x:t xml:space="preserve">GW</x:t>
        </x:is>
      </x:c>
      <x:c r="G140" s="3" t="inlineStr">
        <x:is>
          <x:t xml:space="preserve">Scenario capacity envelope</x:t>
        </x:is>
      </x:c>
      <x:c r="H140" s="3" t="inlineStr">
        <x:is>
          <x:t xml:space="preserve">linear interpolation between 2026 and 2030 company capacity endpoints</x:t>
        </x:is>
      </x:c>
      <x:c r="I140" s="3" t="inlineStr">
        <x:is>
          <x:t xml:space="preserve">Scenario envelope for Gemini-serving capacity; official TPU hardware direction is disclosed, company-level contracted GW is not.</x:t>
        </x:is>
      </x:c>
      <x:c r="J140" s="3" t="inlineStr">
        <x:is>
          <x:t xml:space="preserve">ASSUMP_POWER_RAMP; SRC_GOOGLE_IRONWOOD; SRC_GOOGLE_TPU_V6E</x:t>
        </x:is>
      </x:c>
      <x:c r="K14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40" s="3" t="inlineStr">
        <x:is>
          <x:t xml:space="preserve">Company/site-level committed MW/GW, interconnect and contract disclosure.</x:t>
        </x:is>
      </x:c>
    </x:row>
    <x:row r="141">
      <x:c r="A141" s="3" t="inlineStr">
        <x:is>
          <x:t xml:space="preserve">Google</x:t>
        </x:is>
      </x:c>
      <x:c r="B141" s="3" t="n">
        <x:v>2027</x:v>
      </x:c>
      <x:c r="C141" s="3" t="inlineStr">
        <x:is>
          <x:t xml:space="preserve">Bear</x:t>
        </x:is>
      </x:c>
      <x:c r="D141" s="3" t="inlineStr">
        <x:is>
          <x:t xml:space="preserve">operational_deployment_share</x:t>
        </x:is>
      </x:c>
      <x:c r="E141" s="3" t="n">
        <x:v>0.54846512</x:v>
      </x:c>
      <x:c r="F141" s="3" t="inlineStr">
        <x:is>
          <x:t xml:space="preserve">share</x:t>
        </x:is>
      </x:c>
      <x:c r="G141" s="3" t="inlineStr">
        <x:is>
          <x:t xml:space="preserve">Scenario conversion</x:t>
        </x:is>
      </x:c>
      <x:c r="H141" s="3" t="inlineStr">
        <x:is>
          <x:t xml:space="preserve">active_power_gw / contracted_power_gw</x:t>
        </x:is>
      </x:c>
      <x:c r="I141" s="3" t="inlineStr">
        <x:is>
          <x:t xml:space="preserve">This is the single explicit conversion from contracted/attributed capacity to operationally usable capacity.</x:t>
        </x:is>
      </x:c>
      <x:c r="J141" s="3" t="inlineStr">
        <x:is>
          <x:t xml:space="preserve">ASSUMP_POWER_RAMP; SRC_GOOGLE_IRONWOOD; SRC_GOOGLE_TPU_V6E</x:t>
        </x:is>
      </x:c>
      <x:c r="K14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41" s="3" t="inlineStr">
        <x:is>
          <x:t xml:space="preserve">Energized operational capacity divided by contracted/attributed capacity.</x:t>
        </x:is>
      </x:c>
    </x:row>
    <x:row r="142">
      <x:c r="A142" s="3" t="inlineStr">
        <x:is>
          <x:t xml:space="preserve">Google</x:t>
        </x:is>
      </x:c>
      <x:c r="B142" s="3" t="n">
        <x:v>2027</x:v>
      </x:c>
      <x:c r="C142" s="3" t="inlineStr">
        <x:is>
          <x:t xml:space="preserve">Bear</x:t>
        </x:is>
      </x:c>
      <x:c r="D142" s="3" t="inlineStr">
        <x:is>
          <x:t xml:space="preserve">active_power_gw</x:t>
        </x:is>
      </x:c>
      <x:c r="E142" s="3" t="n">
        <x:v>2.948</x:v>
      </x:c>
      <x:c r="F142" s="3" t="inlineStr">
        <x:is>
          <x:t xml:space="preserve">GW</x:t>
        </x:is>
      </x:c>
      <x:c r="G142" s="3" t="inlineStr">
        <x:is>
          <x:t xml:space="preserve">Derived scenario</x:t>
        </x:is>
      </x:c>
      <x:c r="H142" s="3" t="inlineStr">
        <x:is>
          <x:t xml:space="preserve">contracted_power_gw * operational_deployment_share</x:t>
        </x:is>
      </x:c>
      <x:c r="I142" s="3" t="inlineStr">
        <x:is>
          <x:t xml:space="preserve">TPU generation availability supports ramp direction, while active GW remains a staged deployment estimate.</x:t>
        </x:is>
      </x:c>
      <x:c r="J142" s="3" t="inlineStr">
        <x:is>
          <x:t xml:space="preserve">ASSUMP_POWER_RAMP; SRC_GOOGLE_IRONWOOD; SRC_GOOGLE_TPU_V6E</x:t>
        </x:is>
      </x:c>
      <x:c r="K14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42" s="3" t="inlineStr">
        <x:is>
          <x:t xml:space="preserve">Energization dates, accelerator deliveries and operational powered-rack telemetry.</x:t>
        </x:is>
      </x:c>
    </x:row>
    <x:row r="143">
      <x:c r="A143" s="3" t="inlineStr">
        <x:is>
          <x:t xml:space="preserve">Google</x:t>
        </x:is>
      </x:c>
      <x:c r="B143" s="3" t="n">
        <x:v>2027</x:v>
      </x:c>
      <x:c r="C143" s="3" t="inlineStr">
        <x:is>
          <x:t xml:space="preserve">Bear</x:t>
        </x:is>
      </x:c>
      <x:c r="D143" s="3" t="inlineStr">
        <x:is>
          <x:t xml:space="preserve">pue</x:t>
        </x:is>
      </x:c>
      <x:c r="E143" s="3" t="n">
        <x:v>1.18</x:v>
      </x:c>
      <x:c r="F143" s="3" t="inlineStr">
        <x:is>
          <x:t xml:space="preserve">ratio</x:t>
        </x:is>
      </x:c>
      <x:c r="G143" s="3" t="inlineStr">
        <x:is>
          <x:t xml:space="preserve">Scenario parameter</x:t>
        </x:is>
      </x:c>
      <x:c r="H143" s="3" t="inlineStr">
        <x:is>
          <x:t xml:space="preserve">it_load_gw = active_power_gw / pue</x:t>
        </x:is>
      </x:c>
      <x:c r="I143" s="3" t="inlineStr">
        <x:is>
          <x:t xml:space="preserve">No provider-wide site-level PUE is used as a disclosed fact; PUE represents facility-to-IT conversion within the scenario.</x:t>
        </x:is>
      </x:c>
      <x:c r="J143" s="3" t="inlineStr">
        <x:is>
          <x:t xml:space="preserve">ASSUMP_POWER_RAMP</x:t>
        </x:is>
      </x:c>
      <x:c r="K14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43" s="3" t="inlineStr">
        <x:is>
          <x:t xml:space="preserve">Site-level measured PUE matched to attributed AI capacity.</x:t>
        </x:is>
      </x:c>
    </x:row>
    <x:row r="144">
      <x:c r="A144" s="3" t="inlineStr">
        <x:is>
          <x:t xml:space="preserve">Google</x:t>
        </x:is>
      </x:c>
      <x:c r="B144" s="3" t="n">
        <x:v>2027</x:v>
      </x:c>
      <x:c r="C144" s="3" t="inlineStr">
        <x:is>
          <x:t xml:space="preserve">Bear</x:t>
        </x:is>
      </x:c>
      <x:c r="D144" s="3" t="inlineStr">
        <x:is>
          <x:t xml:space="preserve">it_load_gw</x:t>
        </x:is>
      </x:c>
      <x:c r="E144" s="3" t="n">
        <x:v>2.498</x:v>
      </x:c>
      <x:c r="F144" s="3" t="inlineStr">
        <x:is>
          <x:t xml:space="preserve">GW</x:t>
        </x:is>
      </x:c>
      <x:c r="G144" s="3" t="inlineStr">
        <x:is>
          <x:t xml:space="preserve">Derived formula</x:t>
        </x:is>
      </x:c>
      <x:c r="H144" s="3" t="inlineStr">
        <x:is>
          <x:t xml:space="preserve">active_power_gw / pue</x:t>
        </x:is>
      </x:c>
      <x:c r="I144" s="3" t="inlineStr">
        <x:is>
          <x:t xml:space="preserve">Facility power is converted to IT-deliverable power before attributing AI workloads.</x:t>
        </x:is>
      </x:c>
      <x:c r="J144" s="3" t="inlineStr">
        <x:is>
          <x:t xml:space="preserve">ASSUMP_POWER_RAMP; SRC_GOOGLE_IRONWOOD; SRC_GOOGLE_TPU_V6E</x:t>
        </x:is>
      </x:c>
      <x:c r="K14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44" s="3" t="inlineStr">
        <x:is>
          <x:t xml:space="preserve">Recompute once active power and PUE become site-observable.</x:t>
        </x:is>
      </x:c>
    </x:row>
    <x:row r="145">
      <x:c r="A145" s="3" t="inlineStr">
        <x:is>
          <x:t xml:space="preserve">Google</x:t>
        </x:is>
      </x:c>
      <x:c r="B145" s="3" t="n">
        <x:v>2027</x:v>
      </x:c>
      <x:c r="C145" s="3" t="inlineStr">
        <x:is>
          <x:t xml:space="preserve">Bear</x:t>
        </x:is>
      </x:c>
      <x:c r="D145" s="3" t="inlineStr">
        <x:is>
          <x:t xml:space="preserve">ai_workload_share</x:t>
        </x:is>
      </x:c>
      <x:c r="E145" s="3" t="n">
        <x:v>0.88</x:v>
      </x:c>
      <x:c r="F145" s="3" t="inlineStr">
        <x:is>
          <x:t xml:space="preserve">share</x:t>
        </x:is>
      </x:c>
      <x:c r="G145" s="3" t="inlineStr">
        <x:is>
          <x:t xml:space="preserve">Scenario allocation</x:t>
        </x:is>
      </x:c>
      <x:c r="H145" s="3" t="inlineStr">
        <x:is>
          <x:t xml:space="preserve">ai_it_load_gw = it_load_gw * ai_workload_share</x:t>
        </x:is>
      </x:c>
      <x:c r="I145" s="3" t="inlineStr">
        <x:is>
          <x:t xml:space="preserve">Gemini/Vertex TPU serving is AI-dedicated in the modeled capacity envelope; 88% excludes platform/reserve load.</x:t>
        </x:is>
      </x:c>
      <x:c r="J145" s="3" t="inlineStr">
        <x:is>
          <x:t xml:space="preserve">SRC_GOOGLE_GEMINI_TOKENS; SRC_GOOGLE_IRONWOOD; SRC_GOOGLE_TPU_V6E; SRC_EPOCH_AI_DATA_CENTERS</x:t>
        </x:is>
      </x:c>
      <x:c r="K14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45" s="3" t="inlineStr">
        <x:is>
          <x:t xml:space="preserve">Model-owner AI workload allocation or cluster scheduling telemetry.</x:t>
        </x:is>
      </x:c>
    </x:row>
    <x:row r="146">
      <x:c r="A146" s="3" t="inlineStr">
        <x:is>
          <x:t xml:space="preserve">Google</x:t>
        </x:is>
      </x:c>
      <x:c r="B146" s="3" t="n">
        <x:v>2027</x:v>
      </x:c>
      <x:c r="C146" s="3" t="inlineStr">
        <x:is>
          <x:t xml:space="preserve">Bear</x:t>
        </x:is>
      </x:c>
      <x:c r="D146" s="3" t="inlineStr">
        <x:is>
          <x:t xml:space="preserve">ai_it_load_gw</x:t>
        </x:is>
      </x:c>
      <x:c r="E146" s="3" t="n">
        <x:v>2.199</x:v>
      </x:c>
      <x:c r="F146" s="3" t="inlineStr">
        <x:is>
          <x:t xml:space="preserve">GW</x:t>
        </x:is>
      </x:c>
      <x:c r="G146" s="3" t="inlineStr">
        <x:is>
          <x:t xml:space="preserve">Derived formula</x:t>
        </x:is>
      </x:c>
      <x:c r="H146" s="3" t="inlineStr">
        <x:is>
          <x:t xml:space="preserve">it_load_gw * ai_workload_share</x:t>
        </x:is>
      </x:c>
      <x:c r="I146" s="3" t="inlineStr">
        <x:is>
          <x:t xml:space="preserve">Only the AI-attributed portion of IT load enters training/inference allocation.</x:t>
        </x:is>
      </x:c>
      <x:c r="J146" s="3" t="inlineStr">
        <x:is>
          <x:t xml:space="preserve">SRC_GOOGLE_GEMINI_TOKENS; SRC_GOOGLE_IRONWOOD; SRC_GOOGLE_TPU_V6E; SRC_EPOCH_AI_DATA_CENTERS</x:t>
        </x:is>
      </x:c>
      <x:c r="K14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46" s="3" t="inlineStr">
        <x:is>
          <x:t xml:space="preserve">Recompute after ai_workload_share is replaced by telemetry.</x:t>
        </x:is>
      </x:c>
    </x:row>
    <x:row r="147">
      <x:c r="A147" s="3" t="inlineStr">
        <x:is>
          <x:t xml:space="preserve">Google</x:t>
        </x:is>
      </x:c>
      <x:c r="B147" s="3" t="n">
        <x:v>2027</x:v>
      </x:c>
      <x:c r="C147" s="3" t="inlineStr">
        <x:is>
          <x:t xml:space="preserve">Bear</x:t>
        </x:is>
      </x:c>
      <x:c r="D147" s="3" t="inlineStr">
        <x:is>
          <x:t xml:space="preserve">gpu_share</x:t>
        </x:is>
      </x:c>
      <x:c r="E147" s="3" t="n">
        <x:v>0.088811</x:v>
      </x:c>
      <x:c r="F147" s="3" t="inlineStr">
        <x:is>
          <x:t xml:space="preserve">share of inference-serving accelerator load</x:t>
        </x:is>
      </x:c>
      <x:c r="G147" s="3" t="inlineStr">
        <x:is>
          <x:t xml:space="preserve">Numeric scenario</x:t>
        </x:is>
      </x:c>
      <x:c r="H147" s="3" t="inlineStr">
        <x:is>
          <x:t xml:space="preserve">gpu_share interpolated from company 2026/2030 accelerator-mix endpoints</x:t>
        </x:is>
      </x:c>
      <x:c r="I147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47" s="3" t="inlineStr">
        <x:is>
          <x:t xml:space="preserve">SRC_GOOGLE_GEMINI_TOKENS; SRC_GOOGLE_IRONWOOD; SRC_GOOGLE_TPU_V6E; SRC_EPOCH_AI_DATA_CENTERS; ASSUMP_NUMERIC_ACCELERATOR_MIX</x:t>
        </x:is>
      </x:c>
      <x:c r="K14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47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48">
      <x:c r="A148" s="3" t="inlineStr">
        <x:is>
          <x:t xml:space="preserve">Google</x:t>
        </x:is>
      </x:c>
      <x:c r="B148" s="3" t="n">
        <x:v>2027</x:v>
      </x:c>
      <x:c r="C148" s="3" t="inlineStr">
        <x:is>
          <x:t xml:space="preserve">Bear</x:t>
        </x:is>
      </x:c>
      <x:c r="D148" s="3" t="inlineStr">
        <x:is>
          <x:t xml:space="preserve">h200_share</x:t>
        </x:is>
      </x:c>
      <x:c r="E148" s="3" t="n">
        <x:v>0</x:v>
      </x:c>
      <x:c r="F148" s="3" t="inlineStr">
        <x:is>
          <x:t xml:space="preserve">share of inference-serving accelerator load</x:t>
        </x:is>
      </x:c>
      <x:c r="G148" s="3" t="inlineStr">
        <x:is>
          <x:t xml:space="preserve">Editable numeric scenario</x:t>
        </x:is>
      </x:c>
      <x:c r="H148" s="3" t="inlineStr">
        <x:is>
          <x:t xml:space="preserve">h200_share = gpu_share * default_gpu_generation_mix_h200</x:t>
        </x:is>
      </x:c>
      <x:c r="I148" s="3" t="inlineStr">
        <x:is>
          <x:t xml:space="preserve">Default GPU-generation migration assumption; executive workbook allows later manual replacement by company/year/scenario.</x:t>
        </x:is>
      </x:c>
      <x:c r="J148" s="3" t="inlineStr">
        <x:is>
          <x:t xml:space="preserve">SRC_SEMIANALYSIS_INFERENCEX; ASSUMP_NUMERIC_ACCELERATOR_MIX</x:t>
        </x:is>
      </x:c>
      <x:c r="K14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48" s="3" t="inlineStr">
        <x:is>
          <x:t xml:space="preserve">Company fleet inventory, accelerator-hours or procurement/deployment records by GPU generation.</x:t>
        </x:is>
      </x:c>
    </x:row>
    <x:row r="149">
      <x:c r="A149" s="3" t="inlineStr">
        <x:is>
          <x:t xml:space="preserve">Google</x:t>
        </x:is>
      </x:c>
      <x:c r="B149" s="3" t="n">
        <x:v>2027</x:v>
      </x:c>
      <x:c r="C149" s="3" t="inlineStr">
        <x:is>
          <x:t xml:space="preserve">Bear</x:t>
        </x:is>
      </x:c>
      <x:c r="D149" s="3" t="inlineStr">
        <x:is>
          <x:t xml:space="preserve">b200_share</x:t>
        </x:is>
      </x:c>
      <x:c r="E149" s="3" t="n">
        <x:v>0.088811</x:v>
      </x:c>
      <x:c r="F149" s="3" t="inlineStr">
        <x:is>
          <x:t xml:space="preserve">share of inference-serving accelerator load</x:t>
        </x:is>
      </x:c>
      <x:c r="G149" s="3" t="inlineStr">
        <x:is>
          <x:t xml:space="preserve">Editable numeric scenario</x:t>
        </x:is>
      </x:c>
      <x:c r="H149" s="3" t="inlineStr">
        <x:is>
          <x:t xml:space="preserve">b200_share = gpu_share * default_gpu_generation_mix_b200</x:t>
        </x:is>
      </x:c>
      <x:c r="I149" s="3" t="inlineStr">
        <x:is>
          <x:t xml:space="preserve">Default GPU-generation migration assumption; executive workbook allows later manual replacement by company/year/scenario.</x:t>
        </x:is>
      </x:c>
      <x:c r="J149" s="3" t="inlineStr">
        <x:is>
          <x:t xml:space="preserve">SRC_SEMIANALYSIS_INFERENCEX; ASSUMP_NUMERIC_ACCELERATOR_MIX</x:t>
        </x:is>
      </x:c>
      <x:c r="K14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49" s="3" t="inlineStr">
        <x:is>
          <x:t xml:space="preserve">Company fleet inventory, accelerator-hours or procurement/deployment records by GPU generation.</x:t>
        </x:is>
      </x:c>
    </x:row>
    <x:row r="150">
      <x:c r="A150" s="3" t="inlineStr">
        <x:is>
          <x:t xml:space="preserve">Google</x:t>
        </x:is>
      </x:c>
      <x:c r="B150" s="3" t="n">
        <x:v>2027</x:v>
      </x:c>
      <x:c r="C150" s="3" t="inlineStr">
        <x:is>
          <x:t xml:space="preserve">Bear</x:t>
        </x:is>
      </x:c>
      <x:c r="D150" s="3" t="inlineStr">
        <x:is>
          <x:t xml:space="preserve">gb200_share</x:t>
        </x:is>
      </x:c>
      <x:c r="E150" s="3" t="n">
        <x:v>0</x:v>
      </x:c>
      <x:c r="F150" s="3" t="inlineStr">
        <x:is>
          <x:t xml:space="preserve">share of inference-serving accelerator load</x:t>
        </x:is>
      </x:c>
      <x:c r="G150" s="3" t="inlineStr">
        <x:is>
          <x:t xml:space="preserve">Editable numeric scenario</x:t>
        </x:is>
      </x:c>
      <x:c r="H150" s="3" t="inlineStr">
        <x:is>
          <x:t xml:space="preserve">gb200_share = gpu_share * default_gpu_generation_mix_gb200</x:t>
        </x:is>
      </x:c>
      <x:c r="I150" s="3" t="inlineStr">
        <x:is>
          <x:t xml:space="preserve">Default GPU-generation migration assumption; executive workbook allows later manual replacement by company/year/scenario.</x:t>
        </x:is>
      </x:c>
      <x:c r="J150" s="3" t="inlineStr">
        <x:is>
          <x:t xml:space="preserve">SRC_SEMIANALYSIS_INFERENCEX; ASSUMP_NUMERIC_ACCELERATOR_MIX</x:t>
        </x:is>
      </x:c>
      <x:c r="K15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50" s="3" t="inlineStr">
        <x:is>
          <x:t xml:space="preserve">Company fleet inventory, accelerator-hours or procurement/deployment records by GPU generation.</x:t>
        </x:is>
      </x:c>
    </x:row>
    <x:row r="151">
      <x:c r="A151" s="3" t="inlineStr">
        <x:is>
          <x:t xml:space="preserve">Google</x:t>
        </x:is>
      </x:c>
      <x:c r="B151" s="3" t="n">
        <x:v>2027</x:v>
      </x:c>
      <x:c r="C151" s="3" t="inlineStr">
        <x:is>
          <x:t xml:space="preserve">Bear</x:t>
        </x:is>
      </x:c>
      <x:c r="D151" s="3" t="inlineStr">
        <x:is>
          <x:t xml:space="preserve">purpose_built_accelerator_share</x:t>
        </x:is>
      </x:c>
      <x:c r="E151" s="3" t="n">
        <x:v>0.911189</x:v>
      </x:c>
      <x:c r="F151" s="3" t="inlineStr">
        <x:is>
          <x:t xml:space="preserve">share of inference-serving accelerator load</x:t>
        </x:is>
      </x:c>
      <x:c r="G151" s="3" t="inlineStr">
        <x:is>
          <x:t xml:space="preserve">Numeric scenario</x:t>
        </x:is>
      </x:c>
      <x:c r="H151" s="3" t="inlineStr">
        <x:is>
          <x:t xml:space="preserve">1 - gpu_share</x:t>
        </x:is>
      </x:c>
      <x:c r="I151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51" s="3" t="inlineStr">
        <x:is>
          <x:t xml:space="preserve">SRC_GOOGLE_GEMINI_TOKENS; SRC_GOOGLE_IRONWOOD; SRC_GOOGLE_TPU_V6E; SRC_EPOCH_AI_DATA_CENTERS; ASSUMP_NUMERIC_ACCELERATOR_MIX</x:t>
        </x:is>
      </x:c>
      <x:c r="K15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51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52">
      <x:c r="A152" s="3" t="inlineStr">
        <x:is>
          <x:t xml:space="preserve">Google</x:t>
        </x:is>
      </x:c>
      <x:c r="B152" s="3" t="n">
        <x:v>2027</x:v>
      </x:c>
      <x:c r="C152" s="3" t="inlineStr">
        <x:is>
          <x:t xml:space="preserve">Bear</x:t>
        </x:is>
      </x:c>
      <x:c r="D152" s="3" t="inlineStr">
        <x:is>
          <x:t xml:space="preserve">fleet_reference_tps_per_mw</x:t>
        </x:is>
      </x:c>
      <x:c r="E152" s="3" t="n">
        <x:v>167768</x:v>
      </x:c>
      <x:c r="F152" s="3" t="inlineStr">
        <x:is>
          <x:t xml:space="preserve">generated output tokens/sec/MW</x:t>
        </x:is>
      </x:c>
      <x:c r="G152" s="3" t="inlineStr">
        <x:is>
          <x:t xml:space="preserve">Fleet-weighted public benchmark reference</x:t>
        </x:is>
      </x:c>
      <x:c r="H152" s="3" t="inlineStr">
        <x:is>
          <x:t xml:space="preserve">h200_share*h200_workload_avg + b200_share*b200_workload_avg + gb200_share*gb200_workload_avg + purpose_built_share*purpose_workload_avg</x:t>
        </x:is>
      </x:c>
      <x:c r="I152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52" s="3" t="inlineStr">
        <x:is>
          <x:t xml:space="preserve">SRC_SEMIANALYSIS_INFERENCEX; ASSUMP_NUMERIC_ACCELERATOR_MIX; ASSUMP_WORKLOAD_CLASS_MIX; ASSUMP_AGENTIC_CONTEXT_PENALTY</x:t>
        </x:is>
      </x:c>
      <x:c r="K15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52" s="3" t="inlineStr">
        <x:is>
          <x:t xml:space="preserve">Comparable production output-token throughput or a more closely matched benchmark.</x:t>
        </x:is>
      </x:c>
    </x:row>
    <x:row r="153">
      <x:c r="A153" s="3" t="inlineStr">
        <x:is>
          <x:t xml:space="preserve">Google</x:t>
        </x:is>
      </x:c>
      <x:c r="B153" s="3" t="n">
        <x:v>2027</x:v>
      </x:c>
      <x:c r="C153" s="3" t="inlineStr">
        <x:is>
          <x:t xml:space="preserve">Bear</x:t>
        </x:is>
      </x:c>
      <x:c r="D153" s="3" t="inlineStr">
        <x:is>
          <x:t xml:space="preserve">commercial_workload_fit_factor</x:t>
        </x:is>
      </x:c>
      <x:c r="E153" s="3" t="n">
        <x:v>0.4</x:v>
      </x:c>
      <x:c r="F153" s="3" t="inlineStr">
        <x:is>
          <x:t xml:space="preserve">share of public reference throughput</x:t>
        </x:is>
      </x:c>
      <x:c r="G153" s="3" t="inlineStr">
        <x:is>
          <x:t xml:space="preserve">Scenario assumption</x:t>
        </x:is>
      </x:c>
      <x:c r="H153" s="3" t="inlineStr">
        <x:is>
          <x:t xml:space="preserve">reference_serving_tps_per_mw = fleet_reference_tps_per_mw * commercial_workload_fit_factor</x:t>
        </x:is>
      </x:c>
      <x:c r="I153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153" s="3" t="inlineStr">
        <x:is>
          <x:t xml:space="preserve">SRC_SEMIANALYSIS_INFERENCEX; ASSUMP_NUMERIC_ACCELERATOR_MIX; ASSUMP_WORKLOAD_CLASS_MIX; ASSUMP_AGENTIC_CONTEXT_PENALTY</x:t>
        </x:is>
      </x:c>
      <x:c r="K15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53" s="3" t="inlineStr">
        <x:is>
          <x:t xml:space="preserve">Matched commercial serving benchmark by product surface, context shape and latency SLO.</x:t>
        </x:is>
      </x:c>
    </x:row>
    <x:row r="154">
      <x:c r="A154" s="3" t="inlineStr">
        <x:is>
          <x:t xml:space="preserve">Google</x:t>
        </x:is>
      </x:c>
      <x:c r="B154" s="3" t="n">
        <x:v>2027</x:v>
      </x:c>
      <x:c r="C154" s="3" t="inlineStr">
        <x:is>
          <x:t xml:space="preserve">Bear</x:t>
        </x:is>
      </x:c>
      <x:c r="D154" s="3" t="inlineStr">
        <x:is>
          <x:t xml:space="preserve">reference_serving_tps_per_mw</x:t>
        </x:is>
      </x:c>
      <x:c r="E154" s="3" t="n">
        <x:v>67107</x:v>
      </x:c>
      <x:c r="F154" s="3" t="inlineStr">
        <x:is>
          <x:t xml:space="preserve">generated output tokens/sec/MW</x:t>
        </x:is>
      </x:c>
      <x:c r="G154" s="3" t="inlineStr">
        <x:is>
          <x:t xml:space="preserve">Workload-adjusted benchmark proxy</x:t>
        </x:is>
      </x:c>
      <x:c r="H154" s="3" t="inlineStr">
        <x:is>
          <x:t xml:space="preserve">fleet_reference_tps_per_mw * commercial_workload_fit_factor</x:t>
        </x:is>
      </x:c>
      <x:c r="I15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54" s="3" t="inlineStr">
        <x:is>
          <x:t xml:space="preserve">SRC_SEMIANALYSIS_INFERENCEX; ASSUMP_NUMERIC_ACCELERATOR_MIX; ASSUMP_WORKLOAD_CLASS_MIX; ASSUMP_AGENTIC_CONTEXT_PENALTY</x:t>
        </x:is>
      </x:c>
      <x:c r="K15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54" s="3" t="inlineStr">
        <x:is>
          <x:t xml:space="preserve">Provider production output-token throughput with comparable workload/SLO.</x:t>
        </x:is>
      </x:c>
    </x:row>
    <x:row r="155">
      <x:c r="A155" s="3" t="inlineStr">
        <x:is>
          <x:t xml:space="preserve">Google</x:t>
        </x:is>
      </x:c>
      <x:c r="B155" s="3" t="n">
        <x:v>2027</x:v>
      </x:c>
      <x:c r="C155" s="3" t="inlineStr">
        <x:is>
          <x:t xml:space="preserve">Bear</x:t>
        </x:is>
      </x:c>
      <x:c r="D155" s="3" t="inlineStr">
        <x:is>
          <x:t xml:space="preserve">purpose_built_tps_per_mw</x:t>
        </x:is>
      </x:c>
      <x:c r="E155" s="3" t="n">
        <x:v>54122</x:v>
      </x:c>
      <x:c r="F155" s="3" t="inlineStr">
        <x:is>
          <x:t xml:space="preserve">generated output tokens/sec/MW</x:t>
        </x:is>
      </x:c>
      <x:c r="G155" s="3" t="inlineStr">
        <x:is>
          <x:t xml:space="preserve">Conservative no-uplift proxy</x:t>
        </x:is>
      </x:c>
      <x:c r="H155" s="3" t="inlineStr">
        <x:is>
          <x:t xml:space="preserve">purpose_built_tps_per_mw = purpose_built_reference_tps_per_mw * commercial_workload_fit_factor until comparable output-token benchmark is adopted</x:t>
        </x:is>
      </x:c>
      <x:c r="I155" s="3" t="inlineStr">
        <x:is>
          <x:t xml:space="preserve">No comparable public output-token/MW row adopted; B200 public reference placeholder is used and remains editable.</x:t>
        </x:is>
      </x:c>
      <x:c r="J155" s="3" t="inlineStr">
        <x:is>
          <x:t xml:space="preserve">SRC_GOOGLE_GEMINI_TOKENS; SRC_GOOGLE_IRONWOOD; SRC_GOOGLE_TPU_V6E; SRC_EPOCH_AI_DATA_CENTERS; ASSUMP_NUMERIC_ACCELERATOR_MIX</x:t>
        </x:is>
      </x:c>
      <x:c r="K15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55" s="3" t="inlineStr">
        <x:is>
          <x:t xml:space="preserve">Matched-workload generated-output benchmark for the provider purpose-built accelerator.</x:t>
        </x:is>
      </x:c>
    </x:row>
    <x:row r="156">
      <x:c r="A156" s="3" t="inlineStr">
        <x:is>
          <x:t xml:space="preserve">Google</x:t>
        </x:is>
      </x:c>
      <x:c r="B156" s="3" t="n">
        <x:v>2027</x:v>
      </x:c>
      <x:c r="C156" s="3" t="inlineStr">
        <x:is>
          <x:t xml:space="preserve">Bear</x:t>
        </x:is>
      </x:c>
      <x:c r="D156" s="3" t="inlineStr">
        <x:is>
          <x:t xml:space="preserve">inference_power_share</x:t>
        </x:is>
      </x:c>
      <x:c r="E156" s="3" t="n">
        <x:v>0.508</x:v>
      </x:c>
      <x:c r="F156" s="3" t="inlineStr">
        <x:is>
          <x:t xml:space="preserve">share of AI IT load</x:t>
        </x:is>
      </x:c>
      <x:c r="G156" s="3" t="inlineStr">
        <x:is>
          <x:t xml:space="preserve">Scenario allocation</x:t>
        </x:is>
      </x:c>
      <x:c r="H156" s="3" t="inlineStr">
        <x:is>
          <x:t xml:space="preserve">inference_gw = ai_it_load_gw * inference_power_share</x:t>
        </x:is>
      </x:c>
      <x:c r="I156" s="3" t="inlineStr">
        <x:is>
          <x:t xml:space="preserve">Ironwood is positioned for inference and Gemini is commercialized across products; inference share increases as a scenario.</x:t>
        </x:is>
      </x:c>
      <x:c r="J156" s="3" t="inlineStr">
        <x:is>
          <x:t xml:space="preserve">SRC_GOOGLE_GEMINI_TOKENS; SRC_GOOGLE_IRONWOOD; SRC_GOOGLE_TPU_V6E; SRC_EPOCH_AI_DATA_CENTERS; ASSUMP_INFERENCE_SHARE_NOT_FACT_60</x:t>
        </x:is>
      </x:c>
      <x:c r="K15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56" s="3" t="inlineStr">
        <x:is>
          <x:t xml:space="preserve">Provider-specific inference/training workload power telemetry.</x:t>
        </x:is>
      </x:c>
    </x:row>
    <x:row r="157">
      <x:c r="A157" s="3" t="inlineStr">
        <x:is>
          <x:t xml:space="preserve">Google</x:t>
        </x:is>
      </x:c>
      <x:c r="B157" s="3" t="n">
        <x:v>2027</x:v>
      </x:c>
      <x:c r="C157" s="3" t="inlineStr">
        <x:is>
          <x:t xml:space="preserve">Bear</x:t>
        </x:is>
      </x:c>
      <x:c r="D157" s="3" t="inlineStr">
        <x:is>
          <x:t xml:space="preserve">inference_gw</x:t>
        </x:is>
      </x:c>
      <x:c r="E157" s="3" t="n">
        <x:v>1.116</x:v>
      </x:c>
      <x:c r="F157" s="3" t="inlineStr">
        <x:is>
          <x:t xml:space="preserve">GW</x:t>
        </x:is>
      </x:c>
      <x:c r="G157" s="3" t="inlineStr">
        <x:is>
          <x:t xml:space="preserve">Derived formula</x:t>
        </x:is>
      </x:c>
      <x:c r="H157" s="3" t="inlineStr">
        <x:is>
          <x:t xml:space="preserve">ai_it_load_gw * inference_power_share</x:t>
        </x:is>
      </x:c>
      <x:c r="I157" s="3" t="inlineStr">
        <x:is>
          <x:t xml:space="preserve">This is the operational power eligible to become commercial generated output tokens through the selected TPS/MW proxy.</x:t>
        </x:is>
      </x:c>
      <x:c r="J157" s="3" t="inlineStr">
        <x:is>
          <x:t xml:space="preserve">SRC_GOOGLE_GEMINI_TOKENS; SRC_GOOGLE_IRONWOOD; SRC_GOOGLE_TPU_V6E; SRC_EPOCH_AI_DATA_CENTERS</x:t>
        </x:is>
      </x:c>
      <x:c r="K15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57" s="3" t="inlineStr">
        <x:is>
          <x:t xml:space="preserve">Recompute after AI allocation or inference-share evidence changes.</x:t>
        </x:is>
      </x:c>
    </x:row>
    <x:row r="158">
      <x:c r="A158" s="3" t="inlineStr">
        <x:is>
          <x:t xml:space="preserve">Google</x:t>
        </x:is>
      </x:c>
      <x:c r="B158" s="3" t="n">
        <x:v>2027</x:v>
      </x:c>
      <x:c r="C158" s="3" t="inlineStr">
        <x:is>
          <x:t xml:space="preserve">Bear</x:t>
        </x:is>
      </x:c>
      <x:c r="D158" s="3" t="inlineStr">
        <x:is>
          <x:t xml:space="preserve">training_power_share</x:t>
        </x:is>
      </x:c>
      <x:c r="E158" s="3" t="n">
        <x:v>0.492</x:v>
      </x:c>
      <x:c r="F158" s="3" t="inlineStr">
        <x:is>
          <x:t xml:space="preserve">share of AI IT load</x:t>
        </x:is>
      </x:c>
      <x:c r="G158" s="3" t="inlineStr">
        <x:is>
          <x:t xml:space="preserve">Derived allocation</x:t>
        </x:is>
      </x:c>
      <x:c r="H158" s="3" t="inlineStr">
        <x:is>
          <x:t xml:space="preserve">1 - inference_power_share</x:t>
        </x:is>
      </x:c>
      <x:c r="I158" s="3" t="inlineStr">
        <x:is>
          <x:t xml:space="preserve">Training receives the complementary modeled AI IT allocation; it is not a disclosed company workload split.</x:t>
        </x:is>
      </x:c>
      <x:c r="J158" s="3" t="inlineStr">
        <x:is>
          <x:t xml:space="preserve">SRC_GOOGLE_GEMINI_TOKENS; SRC_GOOGLE_IRONWOOD; SRC_GOOGLE_TPU_V6E; SRC_EPOCH_AI_DATA_CENTERS; ASSUMP_INFERENCE_SHARE_NOT_FACT_60</x:t>
        </x:is>
      </x:c>
      <x:c r="K15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58" s="3" t="inlineStr">
        <x:is>
          <x:t xml:space="preserve">Provider-specific inference/training workload power telemetry.</x:t>
        </x:is>
      </x:c>
    </x:row>
    <x:row r="159">
      <x:c r="A159" s="3" t="inlineStr">
        <x:is>
          <x:t xml:space="preserve">Google</x:t>
        </x:is>
      </x:c>
      <x:c r="B159" s="3" t="n">
        <x:v>2027</x:v>
      </x:c>
      <x:c r="C159" s="3" t="inlineStr">
        <x:is>
          <x:t xml:space="preserve">Bear</x:t>
        </x:is>
      </x:c>
      <x:c r="D159" s="3" t="inlineStr">
        <x:is>
          <x:t xml:space="preserve">training_gw</x:t>
        </x:is>
      </x:c>
      <x:c r="E159" s="3" t="n">
        <x:v>1.083</x:v>
      </x:c>
      <x:c r="F159" s="3" t="inlineStr">
        <x:is>
          <x:t xml:space="preserve">GW</x:t>
        </x:is>
      </x:c>
      <x:c r="G159" s="3" t="inlineStr">
        <x:is>
          <x:t xml:space="preserve">Derived formula</x:t>
        </x:is>
      </x:c>
      <x:c r="H159" s="3" t="inlineStr">
        <x:is>
          <x:t xml:space="preserve">ai_it_load_gw * training_power_share</x:t>
        </x:is>
      </x:c>
      <x:c r="I159" s="3" t="inlineStr">
        <x:is>
          <x:t xml:space="preserve">Training GW is shown separately so commercial inference token capacity is not overstated.</x:t>
        </x:is>
      </x:c>
      <x:c r="J159" s="3" t="inlineStr">
        <x:is>
          <x:t xml:space="preserve">SRC_GOOGLE_GEMINI_TOKENS; SRC_GOOGLE_IRONWOOD; SRC_GOOGLE_TPU_V6E; SRC_EPOCH_AI_DATA_CENTERS</x:t>
        </x:is>
      </x:c>
      <x:c r="K15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59" s="3" t="inlineStr">
        <x:is>
          <x:t xml:space="preserve">Recompute after AI allocation or workload-split evidence changes.</x:t>
        </x:is>
      </x:c>
    </x:row>
    <x:row r="160">
      <x:c r="A160" s="3" t="inlineStr">
        <x:is>
          <x:t xml:space="preserve">Google</x:t>
        </x:is>
      </x:c>
      <x:c r="B160" s="3" t="n">
        <x:v>2027</x:v>
      </x:c>
      <x:c r="C160" s="3" t="inlineStr">
        <x:is>
          <x:t xml:space="preserve">Bear</x:t>
        </x:is>
      </x:c>
      <x:c r="D160" s="3" t="inlineStr">
        <x:is>
          <x:t xml:space="preserve">tokens_per_second_per_mw</x:t>
        </x:is>
      </x:c>
      <x:c r="E160" s="3" t="n">
        <x:v>67107</x:v>
      </x:c>
      <x:c r="F160" s="3" t="inlineStr">
        <x:is>
          <x:t xml:space="preserve">generated output tokens/sec/MW</x:t>
        </x:is>
      </x:c>
      <x:c r="G160" s="3" t="inlineStr">
        <x:is>
          <x:t xml:space="preserve">Derived estimate + benchmark calibration</x:t>
        </x:is>
      </x:c>
      <x:c r="H160" s="3" t="inlineStr">
        <x:is>
          <x:t xml:space="preserve">fleet_reference_tps_per_mw * commercial_workload_fit_factor</x:t>
        </x:is>
      </x:c>
      <x:c r="I160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160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16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60" s="3" t="inlineStr">
        <x:is>
          <x:t xml:space="preserve">Comparable production output-token throughput with model, hardware, precision, ISL/OSL and SLO matched.</x:t>
        </x:is>
      </x:c>
    </x:row>
    <x:row r="161">
      <x:c r="A161" s="3" t="inlineStr">
        <x:is>
          <x:t xml:space="preserve">Google</x:t>
        </x:is>
      </x:c>
      <x:c r="B161" s="3" t="n">
        <x:v>2027</x:v>
      </x:c>
      <x:c r="C161" s="3" t="inlineStr">
        <x:is>
          <x:t xml:space="preserve">Bear</x:t>
        </x:is>
      </x:c>
      <x:c r="D161" s="3" t="inlineStr">
        <x:is>
          <x:t xml:space="preserve">inference_tokens_per_day</x:t>
        </x:is>
      </x:c>
      <x:c r="E161" s="3" t="n">
        <x:v>6470617996800</x:v>
      </x:c>
      <x:c r="F161" s="3" t="inlineStr">
        <x:is>
          <x:t xml:space="preserve">generated output tokens/day</x:t>
        </x:is>
      </x:c>
      <x:c r="G161" s="3" t="inlineStr">
        <x:is>
          <x:t xml:space="preserve">Derived headline metric</x:t>
        </x:is>
      </x:c>
      <x:c r="H161" s="3" t="inlineStr">
        <x:is>
          <x:t xml:space="preserve">inference_gw * 1000 * tokens_per_second_per_mw * 86,400</x:t>
        </x:is>
      </x:c>
      <x:c r="I161" s="3" t="inlineStr">
        <x:is>
          <x:t xml:space="preserve">Headline capacity uses no utilization, MoE, architecture or software-growth multiplier; it is not observed commercial output volume.</x:t>
        </x:is>
      </x:c>
      <x:c r="J161" s="3" t="inlineStr">
        <x:is>
          <x:t xml:space="preserve">SRC_GOOGLE_GEMINI_TOKENS; SRC_GOOGLE_IRONWOOD; SRC_GOOGLE_TPU_V6E; SRC_EPOCH_AI_DATA_CENTERS; SRC_SEMIANALYSIS_INFERENCEX</x:t>
        </x:is>
      </x:c>
      <x:c r="K16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61" s="3" t="inlineStr">
        <x:is>
          <x:t xml:space="preserve">Provider-disclosed generated output token volume or calibrated capacity telemetry.</x:t>
        </x:is>
      </x:c>
    </x:row>
    <x:row r="162">
      <x:c r="A162" s="3" t="inlineStr">
        <x:is>
          <x:t xml:space="preserve">Google</x:t>
        </x:is>
      </x:c>
      <x:c r="B162" s="3" t="n">
        <x:v>2027</x:v>
      </x:c>
      <x:c r="C162" s="3" t="inlineStr">
        <x:is>
          <x:t xml:space="preserve">Bear</x:t>
        </x:is>
      </x:c>
      <x:c r="D162" s="3" t="inlineStr">
        <x:is>
          <x:t xml:space="preserve">inference_tokens_per_year</x:t>
        </x:is>
      </x:c>
      <x:c r="E162" s="3" t="n">
        <x:v>2361775568832000</x:v>
      </x:c>
      <x:c r="F162" s="3" t="inlineStr">
        <x:is>
          <x:t xml:space="preserve">generated output tokens/year</x:t>
        </x:is>
      </x:c>
      <x:c r="G162" s="3" t="inlineStr">
        <x:is>
          <x:t xml:space="preserve">Derived headline metric</x:t>
        </x:is>
      </x:c>
      <x:c r="H162" s="3" t="inlineStr">
        <x:is>
          <x:t xml:space="preserve">inference_tokens_per_day * 365</x:t>
        </x:is>
      </x:c>
      <x:c r="I162" s="3" t="inlineStr">
        <x:is>
          <x:t xml:space="preserve">Annualized version of generated output token capacity; it is not observed annual demand or billable volume.</x:t>
        </x:is>
      </x:c>
      <x:c r="J162" s="3" t="inlineStr">
        <x:is>
          <x:t xml:space="preserve">SRC_GOOGLE_GEMINI_TOKENS; SRC_GOOGLE_IRONWOOD; SRC_GOOGLE_TPU_V6E; SRC_EPOCH_AI_DATA_CENTERS; SRC_SEMIANALYSIS_INFERENCEX</x:t>
        </x:is>
      </x:c>
      <x:c r="K16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62" s="3" t="inlineStr">
        <x:is>
          <x:t xml:space="preserve">Provider-disclosed annual generated-output volume or metered serving telemetry.</x:t>
        </x:is>
      </x:c>
    </x:row>
    <x:row r="163">
      <x:c r="A163" s="3" t="inlineStr">
        <x:is>
          <x:t xml:space="preserve">Google</x:t>
        </x:is>
      </x:c>
      <x:c r="B163" s="3" t="n">
        <x:v>2028</x:v>
      </x:c>
      <x:c r="C163" s="3" t="inlineStr">
        <x:is>
          <x:t xml:space="preserve">Bear</x:t>
        </x:is>
      </x:c>
      <x:c r="D163" s="3" t="inlineStr">
        <x:is>
          <x:t xml:space="preserve">contracted_power_gw</x:t>
        </x:is>
      </x:c>
      <x:c r="E163" s="3" t="n">
        <x:v>6.25</x:v>
      </x:c>
      <x:c r="F163" s="3" t="inlineStr">
        <x:is>
          <x:t xml:space="preserve">GW</x:t>
        </x:is>
      </x:c>
      <x:c r="G163" s="3" t="inlineStr">
        <x:is>
          <x:t xml:space="preserve">Scenario capacity envelope</x:t>
        </x:is>
      </x:c>
      <x:c r="H163" s="3" t="inlineStr">
        <x:is>
          <x:t xml:space="preserve">linear interpolation between 2026 and 2030 company capacity endpoints</x:t>
        </x:is>
      </x:c>
      <x:c r="I163" s="3" t="inlineStr">
        <x:is>
          <x:t xml:space="preserve">Scenario envelope for Gemini-serving capacity; official TPU hardware direction is disclosed, company-level contracted GW is not.</x:t>
        </x:is>
      </x:c>
      <x:c r="J163" s="3" t="inlineStr">
        <x:is>
          <x:t xml:space="preserve">ASSUMP_POWER_RAMP; SRC_GOOGLE_IRONWOOD; SRC_GOOGLE_TPU_V6E</x:t>
        </x:is>
      </x:c>
      <x:c r="K16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63" s="3" t="inlineStr">
        <x:is>
          <x:t xml:space="preserve">Company/site-level committed MW/GW, interconnect and contract disclosure.</x:t>
        </x:is>
      </x:c>
    </x:row>
    <x:row r="164">
      <x:c r="A164" s="3" t="inlineStr">
        <x:is>
          <x:t xml:space="preserve">Google</x:t>
        </x:is>
      </x:c>
      <x:c r="B164" s="3" t="n">
        <x:v>2028</x:v>
      </x:c>
      <x:c r="C164" s="3" t="inlineStr">
        <x:is>
          <x:t xml:space="preserve">Bear</x:t>
        </x:is>
      </x:c>
      <x:c r="D164" s="3" t="inlineStr">
        <x:is>
          <x:t xml:space="preserve">operational_deployment_share</x:t>
        </x:is>
      </x:c>
      <x:c r="E164" s="3" t="n">
        <x:v>0.6192</x:v>
      </x:c>
      <x:c r="F164" s="3" t="inlineStr">
        <x:is>
          <x:t xml:space="preserve">share</x:t>
        </x:is>
      </x:c>
      <x:c r="G164" s="3" t="inlineStr">
        <x:is>
          <x:t xml:space="preserve">Scenario conversion</x:t>
        </x:is>
      </x:c>
      <x:c r="H164" s="3" t="inlineStr">
        <x:is>
          <x:t xml:space="preserve">active_power_gw / contracted_power_gw</x:t>
        </x:is>
      </x:c>
      <x:c r="I164" s="3" t="inlineStr">
        <x:is>
          <x:t xml:space="preserve">This is the single explicit conversion from contracted/attributed capacity to operationally usable capacity.</x:t>
        </x:is>
      </x:c>
      <x:c r="J164" s="3" t="inlineStr">
        <x:is>
          <x:t xml:space="preserve">ASSUMP_POWER_RAMP; SRC_GOOGLE_IRONWOOD; SRC_GOOGLE_TPU_V6E</x:t>
        </x:is>
      </x:c>
      <x:c r="K16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64" s="3" t="inlineStr">
        <x:is>
          <x:t xml:space="preserve">Energized operational capacity divided by contracted/attributed capacity.</x:t>
        </x:is>
      </x:c>
    </x:row>
    <x:row r="165">
      <x:c r="A165" s="3" t="inlineStr">
        <x:is>
          <x:t xml:space="preserve">Google</x:t>
        </x:is>
      </x:c>
      <x:c r="B165" s="3" t="n">
        <x:v>2028</x:v>
      </x:c>
      <x:c r="C165" s="3" t="inlineStr">
        <x:is>
          <x:t xml:space="preserve">Bear</x:t>
        </x:is>
      </x:c>
      <x:c r="D165" s="3" t="inlineStr">
        <x:is>
          <x:t xml:space="preserve">active_power_gw</x:t>
        </x:is>
      </x:c>
      <x:c r="E165" s="3" t="n">
        <x:v>3.87</x:v>
      </x:c>
      <x:c r="F165" s="3" t="inlineStr">
        <x:is>
          <x:t xml:space="preserve">GW</x:t>
        </x:is>
      </x:c>
      <x:c r="G165" s="3" t="inlineStr">
        <x:is>
          <x:t xml:space="preserve">Derived scenario</x:t>
        </x:is>
      </x:c>
      <x:c r="H165" s="3" t="inlineStr">
        <x:is>
          <x:t xml:space="preserve">contracted_power_gw * operational_deployment_share</x:t>
        </x:is>
      </x:c>
      <x:c r="I165" s="3" t="inlineStr">
        <x:is>
          <x:t xml:space="preserve">TPU generation availability supports ramp direction, while active GW remains a staged deployment estimate.</x:t>
        </x:is>
      </x:c>
      <x:c r="J165" s="3" t="inlineStr">
        <x:is>
          <x:t xml:space="preserve">ASSUMP_POWER_RAMP; SRC_GOOGLE_IRONWOOD; SRC_GOOGLE_TPU_V6E</x:t>
        </x:is>
      </x:c>
      <x:c r="K16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65" s="3" t="inlineStr">
        <x:is>
          <x:t xml:space="preserve">Energization dates, accelerator deliveries and operational powered-rack telemetry.</x:t>
        </x:is>
      </x:c>
    </x:row>
    <x:row r="166">
      <x:c r="A166" s="3" t="inlineStr">
        <x:is>
          <x:t xml:space="preserve">Google</x:t>
        </x:is>
      </x:c>
      <x:c r="B166" s="3" t="n">
        <x:v>2028</x:v>
      </x:c>
      <x:c r="C166" s="3" t="inlineStr">
        <x:is>
          <x:t xml:space="preserve">Bear</x:t>
        </x:is>
      </x:c>
      <x:c r="D166" s="3" t="inlineStr">
        <x:is>
          <x:t xml:space="preserve">pue</x:t>
        </x:is>
      </x:c>
      <x:c r="E166" s="3" t="n">
        <x:v>1.18</x:v>
      </x:c>
      <x:c r="F166" s="3" t="inlineStr">
        <x:is>
          <x:t xml:space="preserve">ratio</x:t>
        </x:is>
      </x:c>
      <x:c r="G166" s="3" t="inlineStr">
        <x:is>
          <x:t xml:space="preserve">Scenario parameter</x:t>
        </x:is>
      </x:c>
      <x:c r="H166" s="3" t="inlineStr">
        <x:is>
          <x:t xml:space="preserve">it_load_gw = active_power_gw / pue</x:t>
        </x:is>
      </x:c>
      <x:c r="I166" s="3" t="inlineStr">
        <x:is>
          <x:t xml:space="preserve">No provider-wide site-level PUE is used as a disclosed fact; PUE represents facility-to-IT conversion within the scenario.</x:t>
        </x:is>
      </x:c>
      <x:c r="J166" s="3" t="inlineStr">
        <x:is>
          <x:t xml:space="preserve">ASSUMP_POWER_RAMP</x:t>
        </x:is>
      </x:c>
      <x:c r="K16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66" s="3" t="inlineStr">
        <x:is>
          <x:t xml:space="preserve">Site-level measured PUE matched to attributed AI capacity.</x:t>
        </x:is>
      </x:c>
    </x:row>
    <x:row r="167">
      <x:c r="A167" s="3" t="inlineStr">
        <x:is>
          <x:t xml:space="preserve">Google</x:t>
        </x:is>
      </x:c>
      <x:c r="B167" s="3" t="n">
        <x:v>2028</x:v>
      </x:c>
      <x:c r="C167" s="3" t="inlineStr">
        <x:is>
          <x:t xml:space="preserve">Bear</x:t>
        </x:is>
      </x:c>
      <x:c r="D167" s="3" t="inlineStr">
        <x:is>
          <x:t xml:space="preserve">it_load_gw</x:t>
        </x:is>
      </x:c>
      <x:c r="E167" s="3" t="n">
        <x:v>3.28</x:v>
      </x:c>
      <x:c r="F167" s="3" t="inlineStr">
        <x:is>
          <x:t xml:space="preserve">GW</x:t>
        </x:is>
      </x:c>
      <x:c r="G167" s="3" t="inlineStr">
        <x:is>
          <x:t xml:space="preserve">Derived formula</x:t>
        </x:is>
      </x:c>
      <x:c r="H167" s="3" t="inlineStr">
        <x:is>
          <x:t xml:space="preserve">active_power_gw / pue</x:t>
        </x:is>
      </x:c>
      <x:c r="I167" s="3" t="inlineStr">
        <x:is>
          <x:t xml:space="preserve">Facility power is converted to IT-deliverable power before attributing AI workloads.</x:t>
        </x:is>
      </x:c>
      <x:c r="J167" s="3" t="inlineStr">
        <x:is>
          <x:t xml:space="preserve">ASSUMP_POWER_RAMP; SRC_GOOGLE_IRONWOOD; SRC_GOOGLE_TPU_V6E</x:t>
        </x:is>
      </x:c>
      <x:c r="K16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67" s="3" t="inlineStr">
        <x:is>
          <x:t xml:space="preserve">Recompute once active power and PUE become site-observable.</x:t>
        </x:is>
      </x:c>
    </x:row>
    <x:row r="168">
      <x:c r="A168" s="3" t="inlineStr">
        <x:is>
          <x:t xml:space="preserve">Google</x:t>
        </x:is>
      </x:c>
      <x:c r="B168" s="3" t="n">
        <x:v>2028</x:v>
      </x:c>
      <x:c r="C168" s="3" t="inlineStr">
        <x:is>
          <x:t xml:space="preserve">Bear</x:t>
        </x:is>
      </x:c>
      <x:c r="D168" s="3" t="inlineStr">
        <x:is>
          <x:t xml:space="preserve">ai_workload_share</x:t>
        </x:is>
      </x:c>
      <x:c r="E168" s="3" t="n">
        <x:v>0.88</x:v>
      </x:c>
      <x:c r="F168" s="3" t="inlineStr">
        <x:is>
          <x:t xml:space="preserve">share</x:t>
        </x:is>
      </x:c>
      <x:c r="G168" s="3" t="inlineStr">
        <x:is>
          <x:t xml:space="preserve">Scenario allocation</x:t>
        </x:is>
      </x:c>
      <x:c r="H168" s="3" t="inlineStr">
        <x:is>
          <x:t xml:space="preserve">ai_it_load_gw = it_load_gw * ai_workload_share</x:t>
        </x:is>
      </x:c>
      <x:c r="I168" s="3" t="inlineStr">
        <x:is>
          <x:t xml:space="preserve">Gemini/Vertex TPU serving is AI-dedicated in the modeled capacity envelope; 88% excludes platform/reserve load.</x:t>
        </x:is>
      </x:c>
      <x:c r="J168" s="3" t="inlineStr">
        <x:is>
          <x:t xml:space="preserve">SRC_GOOGLE_GEMINI_TOKENS; SRC_GOOGLE_IRONWOOD; SRC_GOOGLE_TPU_V6E; SRC_EPOCH_AI_DATA_CENTERS</x:t>
        </x:is>
      </x:c>
      <x:c r="K16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68" s="3" t="inlineStr">
        <x:is>
          <x:t xml:space="preserve">Model-owner AI workload allocation or cluster scheduling telemetry.</x:t>
        </x:is>
      </x:c>
    </x:row>
    <x:row r="169">
      <x:c r="A169" s="3" t="inlineStr">
        <x:is>
          <x:t xml:space="preserve">Google</x:t>
        </x:is>
      </x:c>
      <x:c r="B169" s="3" t="n">
        <x:v>2028</x:v>
      </x:c>
      <x:c r="C169" s="3" t="inlineStr">
        <x:is>
          <x:t xml:space="preserve">Bear</x:t>
        </x:is>
      </x:c>
      <x:c r="D169" s="3" t="inlineStr">
        <x:is>
          <x:t xml:space="preserve">ai_it_load_gw</x:t>
        </x:is>
      </x:c>
      <x:c r="E169" s="3" t="n">
        <x:v>2.886</x:v>
      </x:c>
      <x:c r="F169" s="3" t="inlineStr">
        <x:is>
          <x:t xml:space="preserve">GW</x:t>
        </x:is>
      </x:c>
      <x:c r="G169" s="3" t="inlineStr">
        <x:is>
          <x:t xml:space="preserve">Derived formula</x:t>
        </x:is>
      </x:c>
      <x:c r="H169" s="3" t="inlineStr">
        <x:is>
          <x:t xml:space="preserve">it_load_gw * ai_workload_share</x:t>
        </x:is>
      </x:c>
      <x:c r="I169" s="3" t="inlineStr">
        <x:is>
          <x:t xml:space="preserve">Only the AI-attributed portion of IT load enters training/inference allocation.</x:t>
        </x:is>
      </x:c>
      <x:c r="J169" s="3" t="inlineStr">
        <x:is>
          <x:t xml:space="preserve">SRC_GOOGLE_GEMINI_TOKENS; SRC_GOOGLE_IRONWOOD; SRC_GOOGLE_TPU_V6E; SRC_EPOCH_AI_DATA_CENTERS</x:t>
        </x:is>
      </x:c>
      <x:c r="K16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69" s="3" t="inlineStr">
        <x:is>
          <x:t xml:space="preserve">Recompute after ai_workload_share is replaced by telemetry.</x:t>
        </x:is>
      </x:c>
    </x:row>
    <x:row r="170">
      <x:c r="A170" s="3" t="inlineStr">
        <x:is>
          <x:t xml:space="preserve">Google</x:t>
        </x:is>
      </x:c>
      <x:c r="B170" s="3" t="n">
        <x:v>2028</x:v>
      </x:c>
      <x:c r="C170" s="3" t="inlineStr">
        <x:is>
          <x:t xml:space="preserve">Bear</x:t>
        </x:is>
      </x:c>
      <x:c r="D170" s="3" t="inlineStr">
        <x:is>
          <x:t xml:space="preserve">gpu_share</x:t>
        </x:is>
      </x:c>
      <x:c r="E170" s="3" t="n">
        <x:v>0.088811</x:v>
      </x:c>
      <x:c r="F170" s="3" t="inlineStr">
        <x:is>
          <x:t xml:space="preserve">share of inference-serving accelerator load</x:t>
        </x:is>
      </x:c>
      <x:c r="G170" s="3" t="inlineStr">
        <x:is>
          <x:t xml:space="preserve">Numeric scenario</x:t>
        </x:is>
      </x:c>
      <x:c r="H170" s="3" t="inlineStr">
        <x:is>
          <x:t xml:space="preserve">gpu_share interpolated from company 2026/2030 accelerator-mix endpoints</x:t>
        </x:is>
      </x:c>
      <x:c r="I170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70" s="3" t="inlineStr">
        <x:is>
          <x:t xml:space="preserve">SRC_GOOGLE_GEMINI_TOKENS; SRC_GOOGLE_IRONWOOD; SRC_GOOGLE_TPU_V6E; SRC_EPOCH_AI_DATA_CENTERS; ASSUMP_NUMERIC_ACCELERATOR_MIX</x:t>
        </x:is>
      </x:c>
      <x:c r="K17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70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71">
      <x:c r="A171" s="3" t="inlineStr">
        <x:is>
          <x:t xml:space="preserve">Google</x:t>
        </x:is>
      </x:c>
      <x:c r="B171" s="3" t="n">
        <x:v>2028</x:v>
      </x:c>
      <x:c r="C171" s="3" t="inlineStr">
        <x:is>
          <x:t xml:space="preserve">Bear</x:t>
        </x:is>
      </x:c>
      <x:c r="D171" s="3" t="inlineStr">
        <x:is>
          <x:t xml:space="preserve">h200_share</x:t>
        </x:is>
      </x:c>
      <x:c r="E171" s="3" t="n">
        <x:v>0</x:v>
      </x:c>
      <x:c r="F171" s="3" t="inlineStr">
        <x:is>
          <x:t xml:space="preserve">share of inference-serving accelerator load</x:t>
        </x:is>
      </x:c>
      <x:c r="G171" s="3" t="inlineStr">
        <x:is>
          <x:t xml:space="preserve">Editable numeric scenario</x:t>
        </x:is>
      </x:c>
      <x:c r="H171" s="3" t="inlineStr">
        <x:is>
          <x:t xml:space="preserve">h200_share = gpu_share * default_gpu_generation_mix_h200</x:t>
        </x:is>
      </x:c>
      <x:c r="I171" s="3" t="inlineStr">
        <x:is>
          <x:t xml:space="preserve">Default GPU-generation migration assumption; executive workbook allows later manual replacement by company/year/scenario.</x:t>
        </x:is>
      </x:c>
      <x:c r="J171" s="3" t="inlineStr">
        <x:is>
          <x:t xml:space="preserve">SRC_SEMIANALYSIS_INFERENCEX; ASSUMP_NUMERIC_ACCELERATOR_MIX</x:t>
        </x:is>
      </x:c>
      <x:c r="K17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71" s="3" t="inlineStr">
        <x:is>
          <x:t xml:space="preserve">Company fleet inventory, accelerator-hours or procurement/deployment records by GPU generation.</x:t>
        </x:is>
      </x:c>
    </x:row>
    <x:row r="172">
      <x:c r="A172" s="3" t="inlineStr">
        <x:is>
          <x:t xml:space="preserve">Google</x:t>
        </x:is>
      </x:c>
      <x:c r="B172" s="3" t="n">
        <x:v>2028</x:v>
      </x:c>
      <x:c r="C172" s="3" t="inlineStr">
        <x:is>
          <x:t xml:space="preserve">Bear</x:t>
        </x:is>
      </x:c>
      <x:c r="D172" s="3" t="inlineStr">
        <x:is>
          <x:t xml:space="preserve">b200_share</x:t>
        </x:is>
      </x:c>
      <x:c r="E172" s="3" t="n">
        <x:v>0.088811</x:v>
      </x:c>
      <x:c r="F172" s="3" t="inlineStr">
        <x:is>
          <x:t xml:space="preserve">share of inference-serving accelerator load</x:t>
        </x:is>
      </x:c>
      <x:c r="G172" s="3" t="inlineStr">
        <x:is>
          <x:t xml:space="preserve">Editable numeric scenario</x:t>
        </x:is>
      </x:c>
      <x:c r="H172" s="3" t="inlineStr">
        <x:is>
          <x:t xml:space="preserve">b200_share = gpu_share * default_gpu_generation_mix_b200</x:t>
        </x:is>
      </x:c>
      <x:c r="I172" s="3" t="inlineStr">
        <x:is>
          <x:t xml:space="preserve">Default GPU-generation migration assumption; executive workbook allows later manual replacement by company/year/scenario.</x:t>
        </x:is>
      </x:c>
      <x:c r="J172" s="3" t="inlineStr">
        <x:is>
          <x:t xml:space="preserve">SRC_SEMIANALYSIS_INFERENCEX; ASSUMP_NUMERIC_ACCELERATOR_MIX</x:t>
        </x:is>
      </x:c>
      <x:c r="K17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72" s="3" t="inlineStr">
        <x:is>
          <x:t xml:space="preserve">Company fleet inventory, accelerator-hours or procurement/deployment records by GPU generation.</x:t>
        </x:is>
      </x:c>
    </x:row>
    <x:row r="173">
      <x:c r="A173" s="3" t="inlineStr">
        <x:is>
          <x:t xml:space="preserve">Google</x:t>
        </x:is>
      </x:c>
      <x:c r="B173" s="3" t="n">
        <x:v>2028</x:v>
      </x:c>
      <x:c r="C173" s="3" t="inlineStr">
        <x:is>
          <x:t xml:space="preserve">Bear</x:t>
        </x:is>
      </x:c>
      <x:c r="D173" s="3" t="inlineStr">
        <x:is>
          <x:t xml:space="preserve">gb200_share</x:t>
        </x:is>
      </x:c>
      <x:c r="E173" s="3" t="n">
        <x:v>0</x:v>
      </x:c>
      <x:c r="F173" s="3" t="inlineStr">
        <x:is>
          <x:t xml:space="preserve">share of inference-serving accelerator load</x:t>
        </x:is>
      </x:c>
      <x:c r="G173" s="3" t="inlineStr">
        <x:is>
          <x:t xml:space="preserve">Editable numeric scenario</x:t>
        </x:is>
      </x:c>
      <x:c r="H173" s="3" t="inlineStr">
        <x:is>
          <x:t xml:space="preserve">gb200_share = gpu_share * default_gpu_generation_mix_gb200</x:t>
        </x:is>
      </x:c>
      <x:c r="I173" s="3" t="inlineStr">
        <x:is>
          <x:t xml:space="preserve">Default GPU-generation migration assumption; executive workbook allows later manual replacement by company/year/scenario.</x:t>
        </x:is>
      </x:c>
      <x:c r="J173" s="3" t="inlineStr">
        <x:is>
          <x:t xml:space="preserve">SRC_SEMIANALYSIS_INFERENCEX; ASSUMP_NUMERIC_ACCELERATOR_MIX</x:t>
        </x:is>
      </x:c>
      <x:c r="K17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73" s="3" t="inlineStr">
        <x:is>
          <x:t xml:space="preserve">Company fleet inventory, accelerator-hours or procurement/deployment records by GPU generation.</x:t>
        </x:is>
      </x:c>
    </x:row>
    <x:row r="174">
      <x:c r="A174" s="3" t="inlineStr">
        <x:is>
          <x:t xml:space="preserve">Google</x:t>
        </x:is>
      </x:c>
      <x:c r="B174" s="3" t="n">
        <x:v>2028</x:v>
      </x:c>
      <x:c r="C174" s="3" t="inlineStr">
        <x:is>
          <x:t xml:space="preserve">Bear</x:t>
        </x:is>
      </x:c>
      <x:c r="D174" s="3" t="inlineStr">
        <x:is>
          <x:t xml:space="preserve">purpose_built_accelerator_share</x:t>
        </x:is>
      </x:c>
      <x:c r="E174" s="3" t="n">
        <x:v>0.911189</x:v>
      </x:c>
      <x:c r="F174" s="3" t="inlineStr">
        <x:is>
          <x:t xml:space="preserve">share of inference-serving accelerator load</x:t>
        </x:is>
      </x:c>
      <x:c r="G174" s="3" t="inlineStr">
        <x:is>
          <x:t xml:space="preserve">Numeric scenario</x:t>
        </x:is>
      </x:c>
      <x:c r="H174" s="3" t="inlineStr">
        <x:is>
          <x:t xml:space="preserve">1 - gpu_share</x:t>
        </x:is>
      </x:c>
      <x:c r="I174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74" s="3" t="inlineStr">
        <x:is>
          <x:t xml:space="preserve">SRC_GOOGLE_GEMINI_TOKENS; SRC_GOOGLE_IRONWOOD; SRC_GOOGLE_TPU_V6E; SRC_EPOCH_AI_DATA_CENTERS; ASSUMP_NUMERIC_ACCELERATOR_MIX</x:t>
        </x:is>
      </x:c>
      <x:c r="K17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74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75">
      <x:c r="A175" s="3" t="inlineStr">
        <x:is>
          <x:t xml:space="preserve">Google</x:t>
        </x:is>
      </x:c>
      <x:c r="B175" s="3" t="n">
        <x:v>2028</x:v>
      </x:c>
      <x:c r="C175" s="3" t="inlineStr">
        <x:is>
          <x:t xml:space="preserve">Bear</x:t>
        </x:is>
      </x:c>
      <x:c r="D175" s="3" t="inlineStr">
        <x:is>
          <x:t xml:space="preserve">fleet_reference_tps_per_mw</x:t>
        </x:is>
      </x:c>
      <x:c r="E175" s="3" t="n">
        <x:v>167768</x:v>
      </x:c>
      <x:c r="F175" s="3" t="inlineStr">
        <x:is>
          <x:t xml:space="preserve">generated output tokens/sec/MW</x:t>
        </x:is>
      </x:c>
      <x:c r="G175" s="3" t="inlineStr">
        <x:is>
          <x:t xml:space="preserve">Fleet-weighted public benchmark reference</x:t>
        </x:is>
      </x:c>
      <x:c r="H175" s="3" t="inlineStr">
        <x:is>
          <x:t xml:space="preserve">h200_share*h200_workload_avg + b200_share*b200_workload_avg + gb200_share*gb200_workload_avg + purpose_built_share*purpose_workload_avg</x:t>
        </x:is>
      </x:c>
      <x:c r="I175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75" s="3" t="inlineStr">
        <x:is>
          <x:t xml:space="preserve">SRC_SEMIANALYSIS_INFERENCEX; ASSUMP_NUMERIC_ACCELERATOR_MIX; ASSUMP_WORKLOAD_CLASS_MIX; ASSUMP_AGENTIC_CONTEXT_PENALTY</x:t>
        </x:is>
      </x:c>
      <x:c r="K17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75" s="3" t="inlineStr">
        <x:is>
          <x:t xml:space="preserve">Comparable production output-token throughput or a more closely matched benchmark.</x:t>
        </x:is>
      </x:c>
    </x:row>
    <x:row r="176">
      <x:c r="A176" s="3" t="inlineStr">
        <x:is>
          <x:t xml:space="preserve">Google</x:t>
        </x:is>
      </x:c>
      <x:c r="B176" s="3" t="n">
        <x:v>2028</x:v>
      </x:c>
      <x:c r="C176" s="3" t="inlineStr">
        <x:is>
          <x:t xml:space="preserve">Bear</x:t>
        </x:is>
      </x:c>
      <x:c r="D176" s="3" t="inlineStr">
        <x:is>
          <x:t xml:space="preserve">commercial_workload_fit_factor</x:t>
        </x:is>
      </x:c>
      <x:c r="E176" s="3" t="n">
        <x:v>0.4</x:v>
      </x:c>
      <x:c r="F176" s="3" t="inlineStr">
        <x:is>
          <x:t xml:space="preserve">share of public reference throughput</x:t>
        </x:is>
      </x:c>
      <x:c r="G176" s="3" t="inlineStr">
        <x:is>
          <x:t xml:space="preserve">Scenario assumption</x:t>
        </x:is>
      </x:c>
      <x:c r="H176" s="3" t="inlineStr">
        <x:is>
          <x:t xml:space="preserve">reference_serving_tps_per_mw = fleet_reference_tps_per_mw * commercial_workload_fit_factor</x:t>
        </x:is>
      </x:c>
      <x:c r="I176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176" s="3" t="inlineStr">
        <x:is>
          <x:t xml:space="preserve">SRC_SEMIANALYSIS_INFERENCEX; ASSUMP_NUMERIC_ACCELERATOR_MIX; ASSUMP_WORKLOAD_CLASS_MIX; ASSUMP_AGENTIC_CONTEXT_PENALTY</x:t>
        </x:is>
      </x:c>
      <x:c r="K17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76" s="3" t="inlineStr">
        <x:is>
          <x:t xml:space="preserve">Matched commercial serving benchmark by product surface, context shape and latency SLO.</x:t>
        </x:is>
      </x:c>
    </x:row>
    <x:row r="177">
      <x:c r="A177" s="3" t="inlineStr">
        <x:is>
          <x:t xml:space="preserve">Google</x:t>
        </x:is>
      </x:c>
      <x:c r="B177" s="3" t="n">
        <x:v>2028</x:v>
      </x:c>
      <x:c r="C177" s="3" t="inlineStr">
        <x:is>
          <x:t xml:space="preserve">Bear</x:t>
        </x:is>
      </x:c>
      <x:c r="D177" s="3" t="inlineStr">
        <x:is>
          <x:t xml:space="preserve">reference_serving_tps_per_mw</x:t>
        </x:is>
      </x:c>
      <x:c r="E177" s="3" t="n">
        <x:v>67107</x:v>
      </x:c>
      <x:c r="F177" s="3" t="inlineStr">
        <x:is>
          <x:t xml:space="preserve">generated output tokens/sec/MW</x:t>
        </x:is>
      </x:c>
      <x:c r="G177" s="3" t="inlineStr">
        <x:is>
          <x:t xml:space="preserve">Workload-adjusted benchmark proxy</x:t>
        </x:is>
      </x:c>
      <x:c r="H177" s="3" t="inlineStr">
        <x:is>
          <x:t xml:space="preserve">fleet_reference_tps_per_mw * commercial_workload_fit_factor</x:t>
        </x:is>
      </x:c>
      <x:c r="I17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77" s="3" t="inlineStr">
        <x:is>
          <x:t xml:space="preserve">SRC_SEMIANALYSIS_INFERENCEX; ASSUMP_NUMERIC_ACCELERATOR_MIX; ASSUMP_WORKLOAD_CLASS_MIX; ASSUMP_AGENTIC_CONTEXT_PENALTY</x:t>
        </x:is>
      </x:c>
      <x:c r="K17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77" s="3" t="inlineStr">
        <x:is>
          <x:t xml:space="preserve">Provider production output-token throughput with comparable workload/SLO.</x:t>
        </x:is>
      </x:c>
    </x:row>
    <x:row r="178">
      <x:c r="A178" s="3" t="inlineStr">
        <x:is>
          <x:t xml:space="preserve">Google</x:t>
        </x:is>
      </x:c>
      <x:c r="B178" s="3" t="n">
        <x:v>2028</x:v>
      </x:c>
      <x:c r="C178" s="3" t="inlineStr">
        <x:is>
          <x:t xml:space="preserve">Bear</x:t>
        </x:is>
      </x:c>
      <x:c r="D178" s="3" t="inlineStr">
        <x:is>
          <x:t xml:space="preserve">purpose_built_tps_per_mw</x:t>
        </x:is>
      </x:c>
      <x:c r="E178" s="3" t="n">
        <x:v>54122</x:v>
      </x:c>
      <x:c r="F178" s="3" t="inlineStr">
        <x:is>
          <x:t xml:space="preserve">generated output tokens/sec/MW</x:t>
        </x:is>
      </x:c>
      <x:c r="G178" s="3" t="inlineStr">
        <x:is>
          <x:t xml:space="preserve">Conservative no-uplift proxy</x:t>
        </x:is>
      </x:c>
      <x:c r="H178" s="3" t="inlineStr">
        <x:is>
          <x:t xml:space="preserve">purpose_built_tps_per_mw = purpose_built_reference_tps_per_mw * commercial_workload_fit_factor until comparable output-token benchmark is adopted</x:t>
        </x:is>
      </x:c>
      <x:c r="I178" s="3" t="inlineStr">
        <x:is>
          <x:t xml:space="preserve">No comparable public output-token/MW row adopted; B200 public reference placeholder is used and remains editable.</x:t>
        </x:is>
      </x:c>
      <x:c r="J178" s="3" t="inlineStr">
        <x:is>
          <x:t xml:space="preserve">SRC_GOOGLE_GEMINI_TOKENS; SRC_GOOGLE_IRONWOOD; SRC_GOOGLE_TPU_V6E; SRC_EPOCH_AI_DATA_CENTERS; ASSUMP_NUMERIC_ACCELERATOR_MIX</x:t>
        </x:is>
      </x:c>
      <x:c r="K17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78" s="3" t="inlineStr">
        <x:is>
          <x:t xml:space="preserve">Matched-workload generated-output benchmark for the provider purpose-built accelerator.</x:t>
        </x:is>
      </x:c>
    </x:row>
    <x:row r="179">
      <x:c r="A179" s="3" t="inlineStr">
        <x:is>
          <x:t xml:space="preserve">Google</x:t>
        </x:is>
      </x:c>
      <x:c r="B179" s="3" t="n">
        <x:v>2028</x:v>
      </x:c>
      <x:c r="C179" s="3" t="inlineStr">
        <x:is>
          <x:t xml:space="preserve">Bear</x:t>
        </x:is>
      </x:c>
      <x:c r="D179" s="3" t="inlineStr">
        <x:is>
          <x:t xml:space="preserve">inference_power_share</x:t>
        </x:is>
      </x:c>
      <x:c r="E179" s="3" t="n">
        <x:v>0.545</x:v>
      </x:c>
      <x:c r="F179" s="3" t="inlineStr">
        <x:is>
          <x:t xml:space="preserve">share of AI IT load</x:t>
        </x:is>
      </x:c>
      <x:c r="G179" s="3" t="inlineStr">
        <x:is>
          <x:t xml:space="preserve">Scenario allocation</x:t>
        </x:is>
      </x:c>
      <x:c r="H179" s="3" t="inlineStr">
        <x:is>
          <x:t xml:space="preserve">inference_gw = ai_it_load_gw * inference_power_share</x:t>
        </x:is>
      </x:c>
      <x:c r="I179" s="3" t="inlineStr">
        <x:is>
          <x:t xml:space="preserve">Ironwood is positioned for inference and Gemini is commercialized across products; inference share increases as a scenario.</x:t>
        </x:is>
      </x:c>
      <x:c r="J179" s="3" t="inlineStr">
        <x:is>
          <x:t xml:space="preserve">SRC_GOOGLE_GEMINI_TOKENS; SRC_GOOGLE_IRONWOOD; SRC_GOOGLE_TPU_V6E; SRC_EPOCH_AI_DATA_CENTERS; ASSUMP_INFERENCE_SHARE_NOT_FACT_60</x:t>
        </x:is>
      </x:c>
      <x:c r="K17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79" s="3" t="inlineStr">
        <x:is>
          <x:t xml:space="preserve">Provider-specific inference/training workload power telemetry.</x:t>
        </x:is>
      </x:c>
    </x:row>
    <x:row r="180">
      <x:c r="A180" s="3" t="inlineStr">
        <x:is>
          <x:t xml:space="preserve">Google</x:t>
        </x:is>
      </x:c>
      <x:c r="B180" s="3" t="n">
        <x:v>2028</x:v>
      </x:c>
      <x:c r="C180" s="3" t="inlineStr">
        <x:is>
          <x:t xml:space="preserve">Bear</x:t>
        </x:is>
      </x:c>
      <x:c r="D180" s="3" t="inlineStr">
        <x:is>
          <x:t xml:space="preserve">inference_gw</x:t>
        </x:is>
      </x:c>
      <x:c r="E180" s="3" t="n">
        <x:v>1.573</x:v>
      </x:c>
      <x:c r="F180" s="3" t="inlineStr">
        <x:is>
          <x:t xml:space="preserve">GW</x:t>
        </x:is>
      </x:c>
      <x:c r="G180" s="3" t="inlineStr">
        <x:is>
          <x:t xml:space="preserve">Derived formula</x:t>
        </x:is>
      </x:c>
      <x:c r="H180" s="3" t="inlineStr">
        <x:is>
          <x:t xml:space="preserve">ai_it_load_gw * inference_power_share</x:t>
        </x:is>
      </x:c>
      <x:c r="I180" s="3" t="inlineStr">
        <x:is>
          <x:t xml:space="preserve">This is the operational power eligible to become commercial generated output tokens through the selected TPS/MW proxy.</x:t>
        </x:is>
      </x:c>
      <x:c r="J180" s="3" t="inlineStr">
        <x:is>
          <x:t xml:space="preserve">SRC_GOOGLE_GEMINI_TOKENS; SRC_GOOGLE_IRONWOOD; SRC_GOOGLE_TPU_V6E; SRC_EPOCH_AI_DATA_CENTERS</x:t>
        </x:is>
      </x:c>
      <x:c r="K18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80" s="3" t="inlineStr">
        <x:is>
          <x:t xml:space="preserve">Recompute after AI allocation or inference-share evidence changes.</x:t>
        </x:is>
      </x:c>
    </x:row>
    <x:row r="181">
      <x:c r="A181" s="3" t="inlineStr">
        <x:is>
          <x:t xml:space="preserve">Google</x:t>
        </x:is>
      </x:c>
      <x:c r="B181" s="3" t="n">
        <x:v>2028</x:v>
      </x:c>
      <x:c r="C181" s="3" t="inlineStr">
        <x:is>
          <x:t xml:space="preserve">Bear</x:t>
        </x:is>
      </x:c>
      <x:c r="D181" s="3" t="inlineStr">
        <x:is>
          <x:t xml:space="preserve">training_power_share</x:t>
        </x:is>
      </x:c>
      <x:c r="E181" s="3" t="n">
        <x:v>0.455</x:v>
      </x:c>
      <x:c r="F181" s="3" t="inlineStr">
        <x:is>
          <x:t xml:space="preserve">share of AI IT load</x:t>
        </x:is>
      </x:c>
      <x:c r="G181" s="3" t="inlineStr">
        <x:is>
          <x:t xml:space="preserve">Derived allocation</x:t>
        </x:is>
      </x:c>
      <x:c r="H181" s="3" t="inlineStr">
        <x:is>
          <x:t xml:space="preserve">1 - inference_power_share</x:t>
        </x:is>
      </x:c>
      <x:c r="I181" s="3" t="inlineStr">
        <x:is>
          <x:t xml:space="preserve">Training receives the complementary modeled AI IT allocation; it is not a disclosed company workload split.</x:t>
        </x:is>
      </x:c>
      <x:c r="J181" s="3" t="inlineStr">
        <x:is>
          <x:t xml:space="preserve">SRC_GOOGLE_GEMINI_TOKENS; SRC_GOOGLE_IRONWOOD; SRC_GOOGLE_TPU_V6E; SRC_EPOCH_AI_DATA_CENTERS; ASSUMP_INFERENCE_SHARE_NOT_FACT_60</x:t>
        </x:is>
      </x:c>
      <x:c r="K18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81" s="3" t="inlineStr">
        <x:is>
          <x:t xml:space="preserve">Provider-specific inference/training workload power telemetry.</x:t>
        </x:is>
      </x:c>
    </x:row>
    <x:row r="182">
      <x:c r="A182" s="3" t="inlineStr">
        <x:is>
          <x:t xml:space="preserve">Google</x:t>
        </x:is>
      </x:c>
      <x:c r="B182" s="3" t="n">
        <x:v>2028</x:v>
      </x:c>
      <x:c r="C182" s="3" t="inlineStr">
        <x:is>
          <x:t xml:space="preserve">Bear</x:t>
        </x:is>
      </x:c>
      <x:c r="D182" s="3" t="inlineStr">
        <x:is>
          <x:t xml:space="preserve">training_gw</x:t>
        </x:is>
      </x:c>
      <x:c r="E182" s="3" t="n">
        <x:v>1.313</x:v>
      </x:c>
      <x:c r="F182" s="3" t="inlineStr">
        <x:is>
          <x:t xml:space="preserve">GW</x:t>
        </x:is>
      </x:c>
      <x:c r="G182" s="3" t="inlineStr">
        <x:is>
          <x:t xml:space="preserve">Derived formula</x:t>
        </x:is>
      </x:c>
      <x:c r="H182" s="3" t="inlineStr">
        <x:is>
          <x:t xml:space="preserve">ai_it_load_gw * training_power_share</x:t>
        </x:is>
      </x:c>
      <x:c r="I182" s="3" t="inlineStr">
        <x:is>
          <x:t xml:space="preserve">Training GW is shown separately so commercial inference token capacity is not overstated.</x:t>
        </x:is>
      </x:c>
      <x:c r="J182" s="3" t="inlineStr">
        <x:is>
          <x:t xml:space="preserve">SRC_GOOGLE_GEMINI_TOKENS; SRC_GOOGLE_IRONWOOD; SRC_GOOGLE_TPU_V6E; SRC_EPOCH_AI_DATA_CENTERS</x:t>
        </x:is>
      </x:c>
      <x:c r="K18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82" s="3" t="inlineStr">
        <x:is>
          <x:t xml:space="preserve">Recompute after AI allocation or workload-split evidence changes.</x:t>
        </x:is>
      </x:c>
    </x:row>
    <x:row r="183">
      <x:c r="A183" s="3" t="inlineStr">
        <x:is>
          <x:t xml:space="preserve">Google</x:t>
        </x:is>
      </x:c>
      <x:c r="B183" s="3" t="n">
        <x:v>2028</x:v>
      </x:c>
      <x:c r="C183" s="3" t="inlineStr">
        <x:is>
          <x:t xml:space="preserve">Bear</x:t>
        </x:is>
      </x:c>
      <x:c r="D183" s="3" t="inlineStr">
        <x:is>
          <x:t xml:space="preserve">tokens_per_second_per_mw</x:t>
        </x:is>
      </x:c>
      <x:c r="E183" s="3" t="n">
        <x:v>67107</x:v>
      </x:c>
      <x:c r="F183" s="3" t="inlineStr">
        <x:is>
          <x:t xml:space="preserve">generated output tokens/sec/MW</x:t>
        </x:is>
      </x:c>
      <x:c r="G183" s="3" t="inlineStr">
        <x:is>
          <x:t xml:space="preserve">Derived estimate + benchmark calibration</x:t>
        </x:is>
      </x:c>
      <x:c r="H183" s="3" t="inlineStr">
        <x:is>
          <x:t xml:space="preserve">fleet_reference_tps_per_mw * commercial_workload_fit_factor</x:t>
        </x:is>
      </x:c>
      <x:c r="I183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183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18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83" s="3" t="inlineStr">
        <x:is>
          <x:t xml:space="preserve">Comparable production output-token throughput with model, hardware, precision, ISL/OSL and SLO matched.</x:t>
        </x:is>
      </x:c>
    </x:row>
    <x:row r="184">
      <x:c r="A184" s="3" t="inlineStr">
        <x:is>
          <x:t xml:space="preserve">Google</x:t>
        </x:is>
      </x:c>
      <x:c r="B184" s="3" t="n">
        <x:v>2028</x:v>
      </x:c>
      <x:c r="C184" s="3" t="inlineStr">
        <x:is>
          <x:t xml:space="preserve">Bear</x:t>
        </x:is>
      </x:c>
      <x:c r="D184" s="3" t="inlineStr">
        <x:is>
          <x:t xml:space="preserve">inference_tokens_per_day</x:t>
        </x:is>
      </x:c>
      <x:c r="E184" s="3" t="n">
        <x:v>9120324470400</x:v>
      </x:c>
      <x:c r="F184" s="3" t="inlineStr">
        <x:is>
          <x:t xml:space="preserve">generated output tokens/day</x:t>
        </x:is>
      </x:c>
      <x:c r="G184" s="3" t="inlineStr">
        <x:is>
          <x:t xml:space="preserve">Derived headline metric</x:t>
        </x:is>
      </x:c>
      <x:c r="H184" s="3" t="inlineStr">
        <x:is>
          <x:t xml:space="preserve">inference_gw * 1000 * tokens_per_second_per_mw * 86,400</x:t>
        </x:is>
      </x:c>
      <x:c r="I184" s="3" t="inlineStr">
        <x:is>
          <x:t xml:space="preserve">Headline capacity uses no utilization, MoE, architecture or software-growth multiplier; it is not observed commercial output volume.</x:t>
        </x:is>
      </x:c>
      <x:c r="J184" s="3" t="inlineStr">
        <x:is>
          <x:t xml:space="preserve">SRC_GOOGLE_GEMINI_TOKENS; SRC_GOOGLE_IRONWOOD; SRC_GOOGLE_TPU_V6E; SRC_EPOCH_AI_DATA_CENTERS; SRC_SEMIANALYSIS_INFERENCEX</x:t>
        </x:is>
      </x:c>
      <x:c r="K18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84" s="3" t="inlineStr">
        <x:is>
          <x:t xml:space="preserve">Provider-disclosed generated output token volume or calibrated capacity telemetry.</x:t>
        </x:is>
      </x:c>
    </x:row>
    <x:row r="185">
      <x:c r="A185" s="3" t="inlineStr">
        <x:is>
          <x:t xml:space="preserve">Google</x:t>
        </x:is>
      </x:c>
      <x:c r="B185" s="3" t="n">
        <x:v>2028</x:v>
      </x:c>
      <x:c r="C185" s="3" t="inlineStr">
        <x:is>
          <x:t xml:space="preserve">Bear</x:t>
        </x:is>
      </x:c>
      <x:c r="D185" s="3" t="inlineStr">
        <x:is>
          <x:t xml:space="preserve">inference_tokens_per_year</x:t>
        </x:is>
      </x:c>
      <x:c r="E185" s="3" t="n">
        <x:v>3328918431696000</x:v>
      </x:c>
      <x:c r="F185" s="3" t="inlineStr">
        <x:is>
          <x:t xml:space="preserve">generated output tokens/year</x:t>
        </x:is>
      </x:c>
      <x:c r="G185" s="3" t="inlineStr">
        <x:is>
          <x:t xml:space="preserve">Derived headline metric</x:t>
        </x:is>
      </x:c>
      <x:c r="H185" s="3" t="inlineStr">
        <x:is>
          <x:t xml:space="preserve">inference_tokens_per_day * 365</x:t>
        </x:is>
      </x:c>
      <x:c r="I185" s="3" t="inlineStr">
        <x:is>
          <x:t xml:space="preserve">Annualized version of generated output token capacity; it is not observed annual demand or billable volume.</x:t>
        </x:is>
      </x:c>
      <x:c r="J185" s="3" t="inlineStr">
        <x:is>
          <x:t xml:space="preserve">SRC_GOOGLE_GEMINI_TOKENS; SRC_GOOGLE_IRONWOOD; SRC_GOOGLE_TPU_V6E; SRC_EPOCH_AI_DATA_CENTERS; SRC_SEMIANALYSIS_INFERENCEX</x:t>
        </x:is>
      </x:c>
      <x:c r="K18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85" s="3" t="inlineStr">
        <x:is>
          <x:t xml:space="preserve">Provider-disclosed annual generated-output volume or metered serving telemetry.</x:t>
        </x:is>
      </x:c>
    </x:row>
    <x:row r="186">
      <x:c r="A186" s="3" t="inlineStr">
        <x:is>
          <x:t xml:space="preserve">Google</x:t>
        </x:is>
      </x:c>
      <x:c r="B186" s="3" t="n">
        <x:v>2029</x:v>
      </x:c>
      <x:c r="C186" s="3" t="inlineStr">
        <x:is>
          <x:t xml:space="preserve">Bear</x:t>
        </x:is>
      </x:c>
      <x:c r="D186" s="3" t="inlineStr">
        <x:is>
          <x:t xml:space="preserve">contracted_power_gw</x:t>
        </x:is>
      </x:c>
      <x:c r="E186" s="3" t="n">
        <x:v>7.125</x:v>
      </x:c>
      <x:c r="F186" s="3" t="inlineStr">
        <x:is>
          <x:t xml:space="preserve">GW</x:t>
        </x:is>
      </x:c>
      <x:c r="G186" s="3" t="inlineStr">
        <x:is>
          <x:t xml:space="preserve">Scenario capacity envelope</x:t>
        </x:is>
      </x:c>
      <x:c r="H186" s="3" t="inlineStr">
        <x:is>
          <x:t xml:space="preserve">linear interpolation between 2026 and 2030 company capacity endpoints</x:t>
        </x:is>
      </x:c>
      <x:c r="I186" s="3" t="inlineStr">
        <x:is>
          <x:t xml:space="preserve">Scenario envelope for Gemini-serving capacity; official TPU hardware direction is disclosed, company-level contracted GW is not.</x:t>
        </x:is>
      </x:c>
      <x:c r="J186" s="3" t="inlineStr">
        <x:is>
          <x:t xml:space="preserve">ASSUMP_POWER_RAMP; SRC_GOOGLE_IRONWOOD; SRC_GOOGLE_TPU_V6E</x:t>
        </x:is>
      </x:c>
      <x:c r="K18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86" s="3" t="inlineStr">
        <x:is>
          <x:t xml:space="preserve">Company/site-level committed MW/GW, interconnect and contract disclosure.</x:t>
        </x:is>
      </x:c>
    </x:row>
    <x:row r="187">
      <x:c r="A187" s="3" t="inlineStr">
        <x:is>
          <x:t xml:space="preserve">Google</x:t>
        </x:is>
      </x:c>
      <x:c r="B187" s="3" t="n">
        <x:v>2029</x:v>
      </x:c>
      <x:c r="C187" s="3" t="inlineStr">
        <x:is>
          <x:t xml:space="preserve">Bear</x:t>
        </x:is>
      </x:c>
      <x:c r="D187" s="3" t="inlineStr">
        <x:is>
          <x:t xml:space="preserve">operational_deployment_share</x:t>
        </x:is>
      </x:c>
      <x:c r="E187" s="3" t="n">
        <x:v>0.66610526</x:v>
      </x:c>
      <x:c r="F187" s="3" t="inlineStr">
        <x:is>
          <x:t xml:space="preserve">share</x:t>
        </x:is>
      </x:c>
      <x:c r="G187" s="3" t="inlineStr">
        <x:is>
          <x:t xml:space="preserve">Scenario conversion</x:t>
        </x:is>
      </x:c>
      <x:c r="H187" s="3" t="inlineStr">
        <x:is>
          <x:t xml:space="preserve">active_power_gw / contracted_power_gw</x:t>
        </x:is>
      </x:c>
      <x:c r="I187" s="3" t="inlineStr">
        <x:is>
          <x:t xml:space="preserve">This is the single explicit conversion from contracted/attributed capacity to operationally usable capacity.</x:t>
        </x:is>
      </x:c>
      <x:c r="J187" s="3" t="inlineStr">
        <x:is>
          <x:t xml:space="preserve">ASSUMP_POWER_RAMP; SRC_GOOGLE_IRONWOOD; SRC_GOOGLE_TPU_V6E</x:t>
        </x:is>
      </x:c>
      <x:c r="K18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87" s="3" t="inlineStr">
        <x:is>
          <x:t xml:space="preserve">Energized operational capacity divided by contracted/attributed capacity.</x:t>
        </x:is>
      </x:c>
    </x:row>
    <x:row r="188">
      <x:c r="A188" s="3" t="inlineStr">
        <x:is>
          <x:t xml:space="preserve">Google</x:t>
        </x:is>
      </x:c>
      <x:c r="B188" s="3" t="n">
        <x:v>2029</x:v>
      </x:c>
      <x:c r="C188" s="3" t="inlineStr">
        <x:is>
          <x:t xml:space="preserve">Bear</x:t>
        </x:is>
      </x:c>
      <x:c r="D188" s="3" t="inlineStr">
        <x:is>
          <x:t xml:space="preserve">active_power_gw</x:t>
        </x:is>
      </x:c>
      <x:c r="E188" s="3" t="n">
        <x:v>4.746</x:v>
      </x:c>
      <x:c r="F188" s="3" t="inlineStr">
        <x:is>
          <x:t xml:space="preserve">GW</x:t>
        </x:is>
      </x:c>
      <x:c r="G188" s="3" t="inlineStr">
        <x:is>
          <x:t xml:space="preserve">Derived scenario</x:t>
        </x:is>
      </x:c>
      <x:c r="H188" s="3" t="inlineStr">
        <x:is>
          <x:t xml:space="preserve">contracted_power_gw * operational_deployment_share</x:t>
        </x:is>
      </x:c>
      <x:c r="I188" s="3" t="inlineStr">
        <x:is>
          <x:t xml:space="preserve">TPU generation availability supports ramp direction, while active GW remains a staged deployment estimate.</x:t>
        </x:is>
      </x:c>
      <x:c r="J188" s="3" t="inlineStr">
        <x:is>
          <x:t xml:space="preserve">ASSUMP_POWER_RAMP; SRC_GOOGLE_IRONWOOD; SRC_GOOGLE_TPU_V6E</x:t>
        </x:is>
      </x:c>
      <x:c r="K18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88" s="3" t="inlineStr">
        <x:is>
          <x:t xml:space="preserve">Energization dates, accelerator deliveries and operational powered-rack telemetry.</x:t>
        </x:is>
      </x:c>
    </x:row>
    <x:row r="189">
      <x:c r="A189" s="3" t="inlineStr">
        <x:is>
          <x:t xml:space="preserve">Google</x:t>
        </x:is>
      </x:c>
      <x:c r="B189" s="3" t="n">
        <x:v>2029</x:v>
      </x:c>
      <x:c r="C189" s="3" t="inlineStr">
        <x:is>
          <x:t xml:space="preserve">Bear</x:t>
        </x:is>
      </x:c>
      <x:c r="D189" s="3" t="inlineStr">
        <x:is>
          <x:t xml:space="preserve">pue</x:t>
        </x:is>
      </x:c>
      <x:c r="E189" s="3" t="n">
        <x:v>1.18</x:v>
      </x:c>
      <x:c r="F189" s="3" t="inlineStr">
        <x:is>
          <x:t xml:space="preserve">ratio</x:t>
        </x:is>
      </x:c>
      <x:c r="G189" s="3" t="inlineStr">
        <x:is>
          <x:t xml:space="preserve">Scenario parameter</x:t>
        </x:is>
      </x:c>
      <x:c r="H189" s="3" t="inlineStr">
        <x:is>
          <x:t xml:space="preserve">it_load_gw = active_power_gw / pue</x:t>
        </x:is>
      </x:c>
      <x:c r="I189" s="3" t="inlineStr">
        <x:is>
          <x:t xml:space="preserve">No provider-wide site-level PUE is used as a disclosed fact; PUE represents facility-to-IT conversion within the scenario.</x:t>
        </x:is>
      </x:c>
      <x:c r="J189" s="3" t="inlineStr">
        <x:is>
          <x:t xml:space="preserve">ASSUMP_POWER_RAMP</x:t>
        </x:is>
      </x:c>
      <x:c r="K18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89" s="3" t="inlineStr">
        <x:is>
          <x:t xml:space="preserve">Site-level measured PUE matched to attributed AI capacity.</x:t>
        </x:is>
      </x:c>
    </x:row>
    <x:row r="190">
      <x:c r="A190" s="3" t="inlineStr">
        <x:is>
          <x:t xml:space="preserve">Google</x:t>
        </x:is>
      </x:c>
      <x:c r="B190" s="3" t="n">
        <x:v>2029</x:v>
      </x:c>
      <x:c r="C190" s="3" t="inlineStr">
        <x:is>
          <x:t xml:space="preserve">Bear</x:t>
        </x:is>
      </x:c>
      <x:c r="D190" s="3" t="inlineStr">
        <x:is>
          <x:t xml:space="preserve">it_load_gw</x:t>
        </x:is>
      </x:c>
      <x:c r="E190" s="3" t="n">
        <x:v>4.022</x:v>
      </x:c>
      <x:c r="F190" s="3" t="inlineStr">
        <x:is>
          <x:t xml:space="preserve">GW</x:t>
        </x:is>
      </x:c>
      <x:c r="G190" s="3" t="inlineStr">
        <x:is>
          <x:t xml:space="preserve">Derived formula</x:t>
        </x:is>
      </x:c>
      <x:c r="H190" s="3" t="inlineStr">
        <x:is>
          <x:t xml:space="preserve">active_power_gw / pue</x:t>
        </x:is>
      </x:c>
      <x:c r="I190" s="3" t="inlineStr">
        <x:is>
          <x:t xml:space="preserve">Facility power is converted to IT-deliverable power before attributing AI workloads.</x:t>
        </x:is>
      </x:c>
      <x:c r="J190" s="3" t="inlineStr">
        <x:is>
          <x:t xml:space="preserve">ASSUMP_POWER_RAMP; SRC_GOOGLE_IRONWOOD; SRC_GOOGLE_TPU_V6E</x:t>
        </x:is>
      </x:c>
      <x:c r="K19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90" s="3" t="inlineStr">
        <x:is>
          <x:t xml:space="preserve">Recompute once active power and PUE become site-observable.</x:t>
        </x:is>
      </x:c>
    </x:row>
    <x:row r="191">
      <x:c r="A191" s="3" t="inlineStr">
        <x:is>
          <x:t xml:space="preserve">Google</x:t>
        </x:is>
      </x:c>
      <x:c r="B191" s="3" t="n">
        <x:v>2029</x:v>
      </x:c>
      <x:c r="C191" s="3" t="inlineStr">
        <x:is>
          <x:t xml:space="preserve">Bear</x:t>
        </x:is>
      </x:c>
      <x:c r="D191" s="3" t="inlineStr">
        <x:is>
          <x:t xml:space="preserve">ai_workload_share</x:t>
        </x:is>
      </x:c>
      <x:c r="E191" s="3" t="n">
        <x:v>0.88</x:v>
      </x:c>
      <x:c r="F191" s="3" t="inlineStr">
        <x:is>
          <x:t xml:space="preserve">share</x:t>
        </x:is>
      </x:c>
      <x:c r="G191" s="3" t="inlineStr">
        <x:is>
          <x:t xml:space="preserve">Scenario allocation</x:t>
        </x:is>
      </x:c>
      <x:c r="H191" s="3" t="inlineStr">
        <x:is>
          <x:t xml:space="preserve">ai_it_load_gw = it_load_gw * ai_workload_share</x:t>
        </x:is>
      </x:c>
      <x:c r="I191" s="3" t="inlineStr">
        <x:is>
          <x:t xml:space="preserve">Gemini/Vertex TPU serving is AI-dedicated in the modeled capacity envelope; 88% excludes platform/reserve load.</x:t>
        </x:is>
      </x:c>
      <x:c r="J191" s="3" t="inlineStr">
        <x:is>
          <x:t xml:space="preserve">SRC_GOOGLE_GEMINI_TOKENS; SRC_GOOGLE_IRONWOOD; SRC_GOOGLE_TPU_V6E; SRC_EPOCH_AI_DATA_CENTERS</x:t>
        </x:is>
      </x:c>
      <x:c r="K19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91" s="3" t="inlineStr">
        <x:is>
          <x:t xml:space="preserve">Model-owner AI workload allocation or cluster scheduling telemetry.</x:t>
        </x:is>
      </x:c>
    </x:row>
    <x:row r="192">
      <x:c r="A192" s="3" t="inlineStr">
        <x:is>
          <x:t xml:space="preserve">Google</x:t>
        </x:is>
      </x:c>
      <x:c r="B192" s="3" t="n">
        <x:v>2029</x:v>
      </x:c>
      <x:c r="C192" s="3" t="inlineStr">
        <x:is>
          <x:t xml:space="preserve">Bear</x:t>
        </x:is>
      </x:c>
      <x:c r="D192" s="3" t="inlineStr">
        <x:is>
          <x:t xml:space="preserve">ai_it_load_gw</x:t>
        </x:is>
      </x:c>
      <x:c r="E192" s="3" t="n">
        <x:v>3.539</x:v>
      </x:c>
      <x:c r="F192" s="3" t="inlineStr">
        <x:is>
          <x:t xml:space="preserve">GW</x:t>
        </x:is>
      </x:c>
      <x:c r="G192" s="3" t="inlineStr">
        <x:is>
          <x:t xml:space="preserve">Derived formula</x:t>
        </x:is>
      </x:c>
      <x:c r="H192" s="3" t="inlineStr">
        <x:is>
          <x:t xml:space="preserve">it_load_gw * ai_workload_share</x:t>
        </x:is>
      </x:c>
      <x:c r="I192" s="3" t="inlineStr">
        <x:is>
          <x:t xml:space="preserve">Only the AI-attributed portion of IT load enters training/inference allocation.</x:t>
        </x:is>
      </x:c>
      <x:c r="J192" s="3" t="inlineStr">
        <x:is>
          <x:t xml:space="preserve">SRC_GOOGLE_GEMINI_TOKENS; SRC_GOOGLE_IRONWOOD; SRC_GOOGLE_TPU_V6E; SRC_EPOCH_AI_DATA_CENTERS</x:t>
        </x:is>
      </x:c>
      <x:c r="K19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92" s="3" t="inlineStr">
        <x:is>
          <x:t xml:space="preserve">Recompute after ai_workload_share is replaced by telemetry.</x:t>
        </x:is>
      </x:c>
    </x:row>
    <x:row r="193">
      <x:c r="A193" s="3" t="inlineStr">
        <x:is>
          <x:t xml:space="preserve">Google</x:t>
        </x:is>
      </x:c>
      <x:c r="B193" s="3" t="n">
        <x:v>2029</x:v>
      </x:c>
      <x:c r="C193" s="3" t="inlineStr">
        <x:is>
          <x:t xml:space="preserve">Bear</x:t>
        </x:is>
      </x:c>
      <x:c r="D193" s="3" t="inlineStr">
        <x:is>
          <x:t xml:space="preserve">gpu_share</x:t>
        </x:is>
      </x:c>
      <x:c r="E193" s="3" t="n">
        <x:v>0.088811</x:v>
      </x:c>
      <x:c r="F193" s="3" t="inlineStr">
        <x:is>
          <x:t xml:space="preserve">share of inference-serving accelerator load</x:t>
        </x:is>
      </x:c>
      <x:c r="G193" s="3" t="inlineStr">
        <x:is>
          <x:t xml:space="preserve">Numeric scenario</x:t>
        </x:is>
      </x:c>
      <x:c r="H193" s="3" t="inlineStr">
        <x:is>
          <x:t xml:space="preserve">gpu_share interpolated from company 2026/2030 accelerator-mix endpoints</x:t>
        </x:is>
      </x:c>
      <x:c r="I193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93" s="3" t="inlineStr">
        <x:is>
          <x:t xml:space="preserve">SRC_GOOGLE_GEMINI_TOKENS; SRC_GOOGLE_IRONWOOD; SRC_GOOGLE_TPU_V6E; SRC_EPOCH_AI_DATA_CENTERS; ASSUMP_NUMERIC_ACCELERATOR_MIX</x:t>
        </x:is>
      </x:c>
      <x:c r="K19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93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94">
      <x:c r="A194" s="3" t="inlineStr">
        <x:is>
          <x:t xml:space="preserve">Google</x:t>
        </x:is>
      </x:c>
      <x:c r="B194" s="3" t="n">
        <x:v>2029</x:v>
      </x:c>
      <x:c r="C194" s="3" t="inlineStr">
        <x:is>
          <x:t xml:space="preserve">Bear</x:t>
        </x:is>
      </x:c>
      <x:c r="D194" s="3" t="inlineStr">
        <x:is>
          <x:t xml:space="preserve">h200_share</x:t>
        </x:is>
      </x:c>
      <x:c r="E194" s="3" t="n">
        <x:v>0</x:v>
      </x:c>
      <x:c r="F194" s="3" t="inlineStr">
        <x:is>
          <x:t xml:space="preserve">share of inference-serving accelerator load</x:t>
        </x:is>
      </x:c>
      <x:c r="G194" s="3" t="inlineStr">
        <x:is>
          <x:t xml:space="preserve">Editable numeric scenario</x:t>
        </x:is>
      </x:c>
      <x:c r="H194" s="3" t="inlineStr">
        <x:is>
          <x:t xml:space="preserve">h200_share = gpu_share * default_gpu_generation_mix_h200</x:t>
        </x:is>
      </x:c>
      <x:c r="I194" s="3" t="inlineStr">
        <x:is>
          <x:t xml:space="preserve">Default GPU-generation migration assumption; executive workbook allows later manual replacement by company/year/scenario.</x:t>
        </x:is>
      </x:c>
      <x:c r="J194" s="3" t="inlineStr">
        <x:is>
          <x:t xml:space="preserve">SRC_SEMIANALYSIS_INFERENCEX; ASSUMP_NUMERIC_ACCELERATOR_MIX</x:t>
        </x:is>
      </x:c>
      <x:c r="K19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94" s="3" t="inlineStr">
        <x:is>
          <x:t xml:space="preserve">Company fleet inventory, accelerator-hours or procurement/deployment records by GPU generation.</x:t>
        </x:is>
      </x:c>
    </x:row>
    <x:row r="195">
      <x:c r="A195" s="3" t="inlineStr">
        <x:is>
          <x:t xml:space="preserve">Google</x:t>
        </x:is>
      </x:c>
      <x:c r="B195" s="3" t="n">
        <x:v>2029</x:v>
      </x:c>
      <x:c r="C195" s="3" t="inlineStr">
        <x:is>
          <x:t xml:space="preserve">Bear</x:t>
        </x:is>
      </x:c>
      <x:c r="D195" s="3" t="inlineStr">
        <x:is>
          <x:t xml:space="preserve">b200_share</x:t>
        </x:is>
      </x:c>
      <x:c r="E195" s="3" t="n">
        <x:v>0.088811</x:v>
      </x:c>
      <x:c r="F195" s="3" t="inlineStr">
        <x:is>
          <x:t xml:space="preserve">share of inference-serving accelerator load</x:t>
        </x:is>
      </x:c>
      <x:c r="G195" s="3" t="inlineStr">
        <x:is>
          <x:t xml:space="preserve">Editable numeric scenario</x:t>
        </x:is>
      </x:c>
      <x:c r="H195" s="3" t="inlineStr">
        <x:is>
          <x:t xml:space="preserve">b200_share = gpu_share * default_gpu_generation_mix_b200</x:t>
        </x:is>
      </x:c>
      <x:c r="I195" s="3" t="inlineStr">
        <x:is>
          <x:t xml:space="preserve">Default GPU-generation migration assumption; executive workbook allows later manual replacement by company/year/scenario.</x:t>
        </x:is>
      </x:c>
      <x:c r="J195" s="3" t="inlineStr">
        <x:is>
          <x:t xml:space="preserve">SRC_SEMIANALYSIS_INFERENCEX; ASSUMP_NUMERIC_ACCELERATOR_MIX</x:t>
        </x:is>
      </x:c>
      <x:c r="K19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95" s="3" t="inlineStr">
        <x:is>
          <x:t xml:space="preserve">Company fleet inventory, accelerator-hours or procurement/deployment records by GPU generation.</x:t>
        </x:is>
      </x:c>
    </x:row>
    <x:row r="196">
      <x:c r="A196" s="3" t="inlineStr">
        <x:is>
          <x:t xml:space="preserve">Google</x:t>
        </x:is>
      </x:c>
      <x:c r="B196" s="3" t="n">
        <x:v>2029</x:v>
      </x:c>
      <x:c r="C196" s="3" t="inlineStr">
        <x:is>
          <x:t xml:space="preserve">Bear</x:t>
        </x:is>
      </x:c>
      <x:c r="D196" s="3" t="inlineStr">
        <x:is>
          <x:t xml:space="preserve">gb200_share</x:t>
        </x:is>
      </x:c>
      <x:c r="E196" s="3" t="n">
        <x:v>0</x:v>
      </x:c>
      <x:c r="F196" s="3" t="inlineStr">
        <x:is>
          <x:t xml:space="preserve">share of inference-serving accelerator load</x:t>
        </x:is>
      </x:c>
      <x:c r="G196" s="3" t="inlineStr">
        <x:is>
          <x:t xml:space="preserve">Editable numeric scenario</x:t>
        </x:is>
      </x:c>
      <x:c r="H196" s="3" t="inlineStr">
        <x:is>
          <x:t xml:space="preserve">gb200_share = gpu_share * default_gpu_generation_mix_gb200</x:t>
        </x:is>
      </x:c>
      <x:c r="I196" s="3" t="inlineStr">
        <x:is>
          <x:t xml:space="preserve">Default GPU-generation migration assumption; executive workbook allows later manual replacement by company/year/scenario.</x:t>
        </x:is>
      </x:c>
      <x:c r="J196" s="3" t="inlineStr">
        <x:is>
          <x:t xml:space="preserve">SRC_SEMIANALYSIS_INFERENCEX; ASSUMP_NUMERIC_ACCELERATOR_MIX</x:t>
        </x:is>
      </x:c>
      <x:c r="K19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96" s="3" t="inlineStr">
        <x:is>
          <x:t xml:space="preserve">Company fleet inventory, accelerator-hours or procurement/deployment records by GPU generation.</x:t>
        </x:is>
      </x:c>
    </x:row>
    <x:row r="197">
      <x:c r="A197" s="3" t="inlineStr">
        <x:is>
          <x:t xml:space="preserve">Google</x:t>
        </x:is>
      </x:c>
      <x:c r="B197" s="3" t="n">
        <x:v>2029</x:v>
      </x:c>
      <x:c r="C197" s="3" t="inlineStr">
        <x:is>
          <x:t xml:space="preserve">Bear</x:t>
        </x:is>
      </x:c>
      <x:c r="D197" s="3" t="inlineStr">
        <x:is>
          <x:t xml:space="preserve">purpose_built_accelerator_share</x:t>
        </x:is>
      </x:c>
      <x:c r="E197" s="3" t="n">
        <x:v>0.911189</x:v>
      </x:c>
      <x:c r="F197" s="3" t="inlineStr">
        <x:is>
          <x:t xml:space="preserve">share of inference-serving accelerator load</x:t>
        </x:is>
      </x:c>
      <x:c r="G197" s="3" t="inlineStr">
        <x:is>
          <x:t xml:space="preserve">Numeric scenario</x:t>
        </x:is>
      </x:c>
      <x:c r="H197" s="3" t="inlineStr">
        <x:is>
          <x:t xml:space="preserve">1 - gpu_share</x:t>
        </x:is>
      </x:c>
      <x:c r="I197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97" s="3" t="inlineStr">
        <x:is>
          <x:t xml:space="preserve">SRC_GOOGLE_GEMINI_TOKENS; SRC_GOOGLE_IRONWOOD; SRC_GOOGLE_TPU_V6E; SRC_EPOCH_AI_DATA_CENTERS; ASSUMP_NUMERIC_ACCELERATOR_MIX</x:t>
        </x:is>
      </x:c>
      <x:c r="K19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97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98">
      <x:c r="A198" s="3" t="inlineStr">
        <x:is>
          <x:t xml:space="preserve">Google</x:t>
        </x:is>
      </x:c>
      <x:c r="B198" s="3" t="n">
        <x:v>2029</x:v>
      </x:c>
      <x:c r="C198" s="3" t="inlineStr">
        <x:is>
          <x:t xml:space="preserve">Bear</x:t>
        </x:is>
      </x:c>
      <x:c r="D198" s="3" t="inlineStr">
        <x:is>
          <x:t xml:space="preserve">fleet_reference_tps_per_mw</x:t>
        </x:is>
      </x:c>
      <x:c r="E198" s="3" t="n">
        <x:v>167768</x:v>
      </x:c>
      <x:c r="F198" s="3" t="inlineStr">
        <x:is>
          <x:t xml:space="preserve">generated output tokens/sec/MW</x:t>
        </x:is>
      </x:c>
      <x:c r="G198" s="3" t="inlineStr">
        <x:is>
          <x:t xml:space="preserve">Fleet-weighted public benchmark reference</x:t>
        </x:is>
      </x:c>
      <x:c r="H198" s="3" t="inlineStr">
        <x:is>
          <x:t xml:space="preserve">h200_share*h200_workload_avg + b200_share*b200_workload_avg + gb200_share*gb200_workload_avg + purpose_built_share*purpose_workload_avg</x:t>
        </x:is>
      </x:c>
      <x:c r="I198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98" s="3" t="inlineStr">
        <x:is>
          <x:t xml:space="preserve">SRC_SEMIANALYSIS_INFERENCEX; ASSUMP_NUMERIC_ACCELERATOR_MIX; ASSUMP_WORKLOAD_CLASS_MIX; ASSUMP_AGENTIC_CONTEXT_PENALTY</x:t>
        </x:is>
      </x:c>
      <x:c r="K19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98" s="3" t="inlineStr">
        <x:is>
          <x:t xml:space="preserve">Comparable production output-token throughput or a more closely matched benchmark.</x:t>
        </x:is>
      </x:c>
    </x:row>
    <x:row r="199">
      <x:c r="A199" s="3" t="inlineStr">
        <x:is>
          <x:t xml:space="preserve">Google</x:t>
        </x:is>
      </x:c>
      <x:c r="B199" s="3" t="n">
        <x:v>2029</x:v>
      </x:c>
      <x:c r="C199" s="3" t="inlineStr">
        <x:is>
          <x:t xml:space="preserve">Bear</x:t>
        </x:is>
      </x:c>
      <x:c r="D199" s="3" t="inlineStr">
        <x:is>
          <x:t xml:space="preserve">commercial_workload_fit_factor</x:t>
        </x:is>
      </x:c>
      <x:c r="E199" s="3" t="n">
        <x:v>0.4</x:v>
      </x:c>
      <x:c r="F199" s="3" t="inlineStr">
        <x:is>
          <x:t xml:space="preserve">share of public reference throughput</x:t>
        </x:is>
      </x:c>
      <x:c r="G199" s="3" t="inlineStr">
        <x:is>
          <x:t xml:space="preserve">Scenario assumption</x:t>
        </x:is>
      </x:c>
      <x:c r="H199" s="3" t="inlineStr">
        <x:is>
          <x:t xml:space="preserve">reference_serving_tps_per_mw = fleet_reference_tps_per_mw * commercial_workload_fit_factor</x:t>
        </x:is>
      </x:c>
      <x:c r="I199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199" s="3" t="inlineStr">
        <x:is>
          <x:t xml:space="preserve">SRC_SEMIANALYSIS_INFERENCEX; ASSUMP_NUMERIC_ACCELERATOR_MIX; ASSUMP_WORKLOAD_CLASS_MIX; ASSUMP_AGENTIC_CONTEXT_PENALTY</x:t>
        </x:is>
      </x:c>
      <x:c r="K19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99" s="3" t="inlineStr">
        <x:is>
          <x:t xml:space="preserve">Matched commercial serving benchmark by product surface, context shape and latency SLO.</x:t>
        </x:is>
      </x:c>
    </x:row>
    <x:row r="200">
      <x:c r="A200" s="3" t="inlineStr">
        <x:is>
          <x:t xml:space="preserve">Google</x:t>
        </x:is>
      </x:c>
      <x:c r="B200" s="3" t="n">
        <x:v>2029</x:v>
      </x:c>
      <x:c r="C200" s="3" t="inlineStr">
        <x:is>
          <x:t xml:space="preserve">Bear</x:t>
        </x:is>
      </x:c>
      <x:c r="D200" s="3" t="inlineStr">
        <x:is>
          <x:t xml:space="preserve">reference_serving_tps_per_mw</x:t>
        </x:is>
      </x:c>
      <x:c r="E200" s="3" t="n">
        <x:v>67107</x:v>
      </x:c>
      <x:c r="F200" s="3" t="inlineStr">
        <x:is>
          <x:t xml:space="preserve">generated output tokens/sec/MW</x:t>
        </x:is>
      </x:c>
      <x:c r="G200" s="3" t="inlineStr">
        <x:is>
          <x:t xml:space="preserve">Workload-adjusted benchmark proxy</x:t>
        </x:is>
      </x:c>
      <x:c r="H200" s="3" t="inlineStr">
        <x:is>
          <x:t xml:space="preserve">fleet_reference_tps_per_mw * commercial_workload_fit_factor</x:t>
        </x:is>
      </x:c>
      <x:c r="I20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00" s="3" t="inlineStr">
        <x:is>
          <x:t xml:space="preserve">SRC_SEMIANALYSIS_INFERENCEX; ASSUMP_NUMERIC_ACCELERATOR_MIX; ASSUMP_WORKLOAD_CLASS_MIX; ASSUMP_AGENTIC_CONTEXT_PENALTY</x:t>
        </x:is>
      </x:c>
      <x:c r="K20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00" s="3" t="inlineStr">
        <x:is>
          <x:t xml:space="preserve">Provider production output-token throughput with comparable workload/SLO.</x:t>
        </x:is>
      </x:c>
    </x:row>
    <x:row r="201">
      <x:c r="A201" s="3" t="inlineStr">
        <x:is>
          <x:t xml:space="preserve">Google</x:t>
        </x:is>
      </x:c>
      <x:c r="B201" s="3" t="n">
        <x:v>2029</x:v>
      </x:c>
      <x:c r="C201" s="3" t="inlineStr">
        <x:is>
          <x:t xml:space="preserve">Bear</x:t>
        </x:is>
      </x:c>
      <x:c r="D201" s="3" t="inlineStr">
        <x:is>
          <x:t xml:space="preserve">purpose_built_tps_per_mw</x:t>
        </x:is>
      </x:c>
      <x:c r="E201" s="3" t="n">
        <x:v>54122</x:v>
      </x:c>
      <x:c r="F201" s="3" t="inlineStr">
        <x:is>
          <x:t xml:space="preserve">generated output tokens/sec/MW</x:t>
        </x:is>
      </x:c>
      <x:c r="G201" s="3" t="inlineStr">
        <x:is>
          <x:t xml:space="preserve">Conservative no-uplift proxy</x:t>
        </x:is>
      </x:c>
      <x:c r="H201" s="3" t="inlineStr">
        <x:is>
          <x:t xml:space="preserve">purpose_built_tps_per_mw = purpose_built_reference_tps_per_mw * commercial_workload_fit_factor until comparable output-token benchmark is adopted</x:t>
        </x:is>
      </x:c>
      <x:c r="I201" s="3" t="inlineStr">
        <x:is>
          <x:t xml:space="preserve">No comparable public output-token/MW row adopted; B200 public reference placeholder is used and remains editable.</x:t>
        </x:is>
      </x:c>
      <x:c r="J201" s="3" t="inlineStr">
        <x:is>
          <x:t xml:space="preserve">SRC_GOOGLE_GEMINI_TOKENS; SRC_GOOGLE_IRONWOOD; SRC_GOOGLE_TPU_V6E; SRC_EPOCH_AI_DATA_CENTERS; ASSUMP_NUMERIC_ACCELERATOR_MIX</x:t>
        </x:is>
      </x:c>
      <x:c r="K20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01" s="3" t="inlineStr">
        <x:is>
          <x:t xml:space="preserve">Matched-workload generated-output benchmark for the provider purpose-built accelerator.</x:t>
        </x:is>
      </x:c>
    </x:row>
    <x:row r="202">
      <x:c r="A202" s="3" t="inlineStr">
        <x:is>
          <x:t xml:space="preserve">Google</x:t>
        </x:is>
      </x:c>
      <x:c r="B202" s="3" t="n">
        <x:v>2029</x:v>
      </x:c>
      <x:c r="C202" s="3" t="inlineStr">
        <x:is>
          <x:t xml:space="preserve">Bear</x:t>
        </x:is>
      </x:c>
      <x:c r="D202" s="3" t="inlineStr">
        <x:is>
          <x:t xml:space="preserve">inference_power_share</x:t>
        </x:is>
      </x:c>
      <x:c r="E202" s="3" t="n">
        <x:v>0.583</x:v>
      </x:c>
      <x:c r="F202" s="3" t="inlineStr">
        <x:is>
          <x:t xml:space="preserve">share of AI IT load</x:t>
        </x:is>
      </x:c>
      <x:c r="G202" s="3" t="inlineStr">
        <x:is>
          <x:t xml:space="preserve">Scenario allocation</x:t>
        </x:is>
      </x:c>
      <x:c r="H202" s="3" t="inlineStr">
        <x:is>
          <x:t xml:space="preserve">inference_gw = ai_it_load_gw * inference_power_share</x:t>
        </x:is>
      </x:c>
      <x:c r="I202" s="3" t="inlineStr">
        <x:is>
          <x:t xml:space="preserve">Ironwood is positioned for inference and Gemini is commercialized across products; inference share increases as a scenario.</x:t>
        </x:is>
      </x:c>
      <x:c r="J202" s="3" t="inlineStr">
        <x:is>
          <x:t xml:space="preserve">SRC_GOOGLE_GEMINI_TOKENS; SRC_GOOGLE_IRONWOOD; SRC_GOOGLE_TPU_V6E; SRC_EPOCH_AI_DATA_CENTERS; ASSUMP_INFERENCE_SHARE_NOT_FACT_60</x:t>
        </x:is>
      </x:c>
      <x:c r="K20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02" s="3" t="inlineStr">
        <x:is>
          <x:t xml:space="preserve">Provider-specific inference/training workload power telemetry.</x:t>
        </x:is>
      </x:c>
    </x:row>
    <x:row r="203">
      <x:c r="A203" s="3" t="inlineStr">
        <x:is>
          <x:t xml:space="preserve">Google</x:t>
        </x:is>
      </x:c>
      <x:c r="B203" s="3" t="n">
        <x:v>2029</x:v>
      </x:c>
      <x:c r="C203" s="3" t="inlineStr">
        <x:is>
          <x:t xml:space="preserve">Bear</x:t>
        </x:is>
      </x:c>
      <x:c r="D203" s="3" t="inlineStr">
        <x:is>
          <x:t xml:space="preserve">inference_gw</x:t>
        </x:is>
      </x:c>
      <x:c r="E203" s="3" t="n">
        <x:v>2.062</x:v>
      </x:c>
      <x:c r="F203" s="3" t="inlineStr">
        <x:is>
          <x:t xml:space="preserve">GW</x:t>
        </x:is>
      </x:c>
      <x:c r="G203" s="3" t="inlineStr">
        <x:is>
          <x:t xml:space="preserve">Derived formula</x:t>
        </x:is>
      </x:c>
      <x:c r="H203" s="3" t="inlineStr">
        <x:is>
          <x:t xml:space="preserve">ai_it_load_gw * inference_power_share</x:t>
        </x:is>
      </x:c>
      <x:c r="I203" s="3" t="inlineStr">
        <x:is>
          <x:t xml:space="preserve">This is the operational power eligible to become commercial generated output tokens through the selected TPS/MW proxy.</x:t>
        </x:is>
      </x:c>
      <x:c r="J203" s="3" t="inlineStr">
        <x:is>
          <x:t xml:space="preserve">SRC_GOOGLE_GEMINI_TOKENS; SRC_GOOGLE_IRONWOOD; SRC_GOOGLE_TPU_V6E; SRC_EPOCH_AI_DATA_CENTERS</x:t>
        </x:is>
      </x:c>
      <x:c r="K20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03" s="3" t="inlineStr">
        <x:is>
          <x:t xml:space="preserve">Recompute after AI allocation or inference-share evidence changes.</x:t>
        </x:is>
      </x:c>
    </x:row>
    <x:row r="204">
      <x:c r="A204" s="3" t="inlineStr">
        <x:is>
          <x:t xml:space="preserve">Google</x:t>
        </x:is>
      </x:c>
      <x:c r="B204" s="3" t="n">
        <x:v>2029</x:v>
      </x:c>
      <x:c r="C204" s="3" t="inlineStr">
        <x:is>
          <x:t xml:space="preserve">Bear</x:t>
        </x:is>
      </x:c>
      <x:c r="D204" s="3" t="inlineStr">
        <x:is>
          <x:t xml:space="preserve">training_power_share</x:t>
        </x:is>
      </x:c>
      <x:c r="E204" s="3" t="n">
        <x:v>0.417</x:v>
      </x:c>
      <x:c r="F204" s="3" t="inlineStr">
        <x:is>
          <x:t xml:space="preserve">share of AI IT load</x:t>
        </x:is>
      </x:c>
      <x:c r="G204" s="3" t="inlineStr">
        <x:is>
          <x:t xml:space="preserve">Derived allocation</x:t>
        </x:is>
      </x:c>
      <x:c r="H204" s="3" t="inlineStr">
        <x:is>
          <x:t xml:space="preserve">1 - inference_power_share</x:t>
        </x:is>
      </x:c>
      <x:c r="I204" s="3" t="inlineStr">
        <x:is>
          <x:t xml:space="preserve">Training receives the complementary modeled AI IT allocation; it is not a disclosed company workload split.</x:t>
        </x:is>
      </x:c>
      <x:c r="J204" s="3" t="inlineStr">
        <x:is>
          <x:t xml:space="preserve">SRC_GOOGLE_GEMINI_TOKENS; SRC_GOOGLE_IRONWOOD; SRC_GOOGLE_TPU_V6E; SRC_EPOCH_AI_DATA_CENTERS; ASSUMP_INFERENCE_SHARE_NOT_FACT_60</x:t>
        </x:is>
      </x:c>
      <x:c r="K20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04" s="3" t="inlineStr">
        <x:is>
          <x:t xml:space="preserve">Provider-specific inference/training workload power telemetry.</x:t>
        </x:is>
      </x:c>
    </x:row>
    <x:row r="205">
      <x:c r="A205" s="3" t="inlineStr">
        <x:is>
          <x:t xml:space="preserve">Google</x:t>
        </x:is>
      </x:c>
      <x:c r="B205" s="3" t="n">
        <x:v>2029</x:v>
      </x:c>
      <x:c r="C205" s="3" t="inlineStr">
        <x:is>
          <x:t xml:space="preserve">Bear</x:t>
        </x:is>
      </x:c>
      <x:c r="D205" s="3" t="inlineStr">
        <x:is>
          <x:t xml:space="preserve">training_gw</x:t>
        </x:is>
      </x:c>
      <x:c r="E205" s="3" t="n">
        <x:v>1.478</x:v>
      </x:c>
      <x:c r="F205" s="3" t="inlineStr">
        <x:is>
          <x:t xml:space="preserve">GW</x:t>
        </x:is>
      </x:c>
      <x:c r="G205" s="3" t="inlineStr">
        <x:is>
          <x:t xml:space="preserve">Derived formula</x:t>
        </x:is>
      </x:c>
      <x:c r="H205" s="3" t="inlineStr">
        <x:is>
          <x:t xml:space="preserve">ai_it_load_gw * training_power_share</x:t>
        </x:is>
      </x:c>
      <x:c r="I205" s="3" t="inlineStr">
        <x:is>
          <x:t xml:space="preserve">Training GW is shown separately so commercial inference token capacity is not overstated.</x:t>
        </x:is>
      </x:c>
      <x:c r="J205" s="3" t="inlineStr">
        <x:is>
          <x:t xml:space="preserve">SRC_GOOGLE_GEMINI_TOKENS; SRC_GOOGLE_IRONWOOD; SRC_GOOGLE_TPU_V6E; SRC_EPOCH_AI_DATA_CENTERS</x:t>
        </x:is>
      </x:c>
      <x:c r="K20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05" s="3" t="inlineStr">
        <x:is>
          <x:t xml:space="preserve">Recompute after AI allocation or workload-split evidence changes.</x:t>
        </x:is>
      </x:c>
    </x:row>
    <x:row r="206">
      <x:c r="A206" s="3" t="inlineStr">
        <x:is>
          <x:t xml:space="preserve">Google</x:t>
        </x:is>
      </x:c>
      <x:c r="B206" s="3" t="n">
        <x:v>2029</x:v>
      </x:c>
      <x:c r="C206" s="3" t="inlineStr">
        <x:is>
          <x:t xml:space="preserve">Bear</x:t>
        </x:is>
      </x:c>
      <x:c r="D206" s="3" t="inlineStr">
        <x:is>
          <x:t xml:space="preserve">tokens_per_second_per_mw</x:t>
        </x:is>
      </x:c>
      <x:c r="E206" s="3" t="n">
        <x:v>67107</x:v>
      </x:c>
      <x:c r="F206" s="3" t="inlineStr">
        <x:is>
          <x:t xml:space="preserve">generated output tokens/sec/MW</x:t>
        </x:is>
      </x:c>
      <x:c r="G206" s="3" t="inlineStr">
        <x:is>
          <x:t xml:space="preserve">Derived estimate + benchmark calibration</x:t>
        </x:is>
      </x:c>
      <x:c r="H206" s="3" t="inlineStr">
        <x:is>
          <x:t xml:space="preserve">fleet_reference_tps_per_mw * commercial_workload_fit_factor</x:t>
        </x:is>
      </x:c>
      <x:c r="I206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206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20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06" s="3" t="inlineStr">
        <x:is>
          <x:t xml:space="preserve">Comparable production output-token throughput with model, hardware, precision, ISL/OSL and SLO matched.</x:t>
        </x:is>
      </x:c>
    </x:row>
    <x:row r="207">
      <x:c r="A207" s="3" t="inlineStr">
        <x:is>
          <x:t xml:space="preserve">Google</x:t>
        </x:is>
      </x:c>
      <x:c r="B207" s="3" t="n">
        <x:v>2029</x:v>
      </x:c>
      <x:c r="C207" s="3" t="inlineStr">
        <x:is>
          <x:t xml:space="preserve">Bear</x:t>
        </x:is>
      </x:c>
      <x:c r="D207" s="3" t="inlineStr">
        <x:is>
          <x:t xml:space="preserve">inference_tokens_per_day</x:t>
        </x:is>
      </x:c>
      <x:c r="E207" s="3" t="n">
        <x:v>11955568377600</x:v>
      </x:c>
      <x:c r="F207" s="3" t="inlineStr">
        <x:is>
          <x:t xml:space="preserve">generated output tokens/day</x:t>
        </x:is>
      </x:c>
      <x:c r="G207" s="3" t="inlineStr">
        <x:is>
          <x:t xml:space="preserve">Derived headline metric</x:t>
        </x:is>
      </x:c>
      <x:c r="H207" s="3" t="inlineStr">
        <x:is>
          <x:t xml:space="preserve">inference_gw * 1000 * tokens_per_second_per_mw * 86,400</x:t>
        </x:is>
      </x:c>
      <x:c r="I207" s="3" t="inlineStr">
        <x:is>
          <x:t xml:space="preserve">Headline capacity uses no utilization, MoE, architecture or software-growth multiplier; it is not observed commercial output volume.</x:t>
        </x:is>
      </x:c>
      <x:c r="J207" s="3" t="inlineStr">
        <x:is>
          <x:t xml:space="preserve">SRC_GOOGLE_GEMINI_TOKENS; SRC_GOOGLE_IRONWOOD; SRC_GOOGLE_TPU_V6E; SRC_EPOCH_AI_DATA_CENTERS; SRC_SEMIANALYSIS_INFERENCEX</x:t>
        </x:is>
      </x:c>
      <x:c r="K20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07" s="3" t="inlineStr">
        <x:is>
          <x:t xml:space="preserve">Provider-disclosed generated output token volume or calibrated capacity telemetry.</x:t>
        </x:is>
      </x:c>
    </x:row>
    <x:row r="208">
      <x:c r="A208" s="3" t="inlineStr">
        <x:is>
          <x:t xml:space="preserve">Google</x:t>
        </x:is>
      </x:c>
      <x:c r="B208" s="3" t="n">
        <x:v>2029</x:v>
      </x:c>
      <x:c r="C208" s="3" t="inlineStr">
        <x:is>
          <x:t xml:space="preserve">Bear</x:t>
        </x:is>
      </x:c>
      <x:c r="D208" s="3" t="inlineStr">
        <x:is>
          <x:t xml:space="preserve">inference_tokens_per_year</x:t>
        </x:is>
      </x:c>
      <x:c r="E208" s="3" t="n">
        <x:v>4363782457824000</x:v>
      </x:c>
      <x:c r="F208" s="3" t="inlineStr">
        <x:is>
          <x:t xml:space="preserve">generated output tokens/year</x:t>
        </x:is>
      </x:c>
      <x:c r="G208" s="3" t="inlineStr">
        <x:is>
          <x:t xml:space="preserve">Derived headline metric</x:t>
        </x:is>
      </x:c>
      <x:c r="H208" s="3" t="inlineStr">
        <x:is>
          <x:t xml:space="preserve">inference_tokens_per_day * 365</x:t>
        </x:is>
      </x:c>
      <x:c r="I208" s="3" t="inlineStr">
        <x:is>
          <x:t xml:space="preserve">Annualized version of generated output token capacity; it is not observed annual demand or billable volume.</x:t>
        </x:is>
      </x:c>
      <x:c r="J208" s="3" t="inlineStr">
        <x:is>
          <x:t xml:space="preserve">SRC_GOOGLE_GEMINI_TOKENS; SRC_GOOGLE_IRONWOOD; SRC_GOOGLE_TPU_V6E; SRC_EPOCH_AI_DATA_CENTERS; SRC_SEMIANALYSIS_INFERENCEX</x:t>
        </x:is>
      </x:c>
      <x:c r="K20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08" s="3" t="inlineStr">
        <x:is>
          <x:t xml:space="preserve">Provider-disclosed annual generated-output volume or metered serving telemetry.</x:t>
        </x:is>
      </x:c>
    </x:row>
    <x:row r="209">
      <x:c r="A209" s="3" t="inlineStr">
        <x:is>
          <x:t xml:space="preserve">Google</x:t>
        </x:is>
      </x:c>
      <x:c r="B209" s="3" t="n">
        <x:v>2030</x:v>
      </x:c>
      <x:c r="C209" s="3" t="inlineStr">
        <x:is>
          <x:t xml:space="preserve">Bear</x:t>
        </x:is>
      </x:c>
      <x:c r="D209" s="3" t="inlineStr">
        <x:is>
          <x:t xml:space="preserve">contracted_power_gw</x:t>
        </x:is>
      </x:c>
      <x:c r="E209" s="3" t="n">
        <x:v>8</x:v>
      </x:c>
      <x:c r="F209" s="3" t="inlineStr">
        <x:is>
          <x:t xml:space="preserve">GW</x:t>
        </x:is>
      </x:c>
      <x:c r="G209" s="3" t="inlineStr">
        <x:is>
          <x:t xml:space="preserve">Scenario capacity envelope</x:t>
        </x:is>
      </x:c>
      <x:c r="H209" s="3" t="inlineStr">
        <x:is>
          <x:t xml:space="preserve">linear interpolation between 2026 and 2030 company capacity endpoints</x:t>
        </x:is>
      </x:c>
      <x:c r="I209" s="3" t="inlineStr">
        <x:is>
          <x:t xml:space="preserve">Scenario envelope for Gemini-serving capacity; official TPU hardware direction is disclosed, company-level contracted GW is not.</x:t>
        </x:is>
      </x:c>
      <x:c r="J209" s="3" t="inlineStr">
        <x:is>
          <x:t xml:space="preserve">ASSUMP_POWER_RAMP; SRC_GOOGLE_IRONWOOD; SRC_GOOGLE_TPU_V6E</x:t>
        </x:is>
      </x:c>
      <x:c r="K20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09" s="3" t="inlineStr">
        <x:is>
          <x:t xml:space="preserve">Company/site-level committed MW/GW, interconnect and contract disclosure.</x:t>
        </x:is>
      </x:c>
    </x:row>
    <x:row r="210">
      <x:c r="A210" s="3" t="inlineStr">
        <x:is>
          <x:t xml:space="preserve">Google</x:t>
        </x:is>
      </x:c>
      <x:c r="B210" s="3" t="n">
        <x:v>2030</x:v>
      </x:c>
      <x:c r="C210" s="3" t="inlineStr">
        <x:is>
          <x:t xml:space="preserve">Bear</x:t>
        </x:is>
      </x:c>
      <x:c r="D210" s="3" t="inlineStr">
        <x:is>
          <x:t xml:space="preserve">operational_deployment_share</x:t>
        </x:is>
      </x:c>
      <x:c r="E210" s="3" t="n">
        <x:v>0.697</x:v>
      </x:c>
      <x:c r="F210" s="3" t="inlineStr">
        <x:is>
          <x:t xml:space="preserve">share</x:t>
        </x:is>
      </x:c>
      <x:c r="G210" s="3" t="inlineStr">
        <x:is>
          <x:t xml:space="preserve">Scenario conversion</x:t>
        </x:is>
      </x:c>
      <x:c r="H210" s="3" t="inlineStr">
        <x:is>
          <x:t xml:space="preserve">active_power_gw / contracted_power_gw</x:t>
        </x:is>
      </x:c>
      <x:c r="I210" s="3" t="inlineStr">
        <x:is>
          <x:t xml:space="preserve">This is the single explicit conversion from contracted/attributed capacity to operationally usable capacity.</x:t>
        </x:is>
      </x:c>
      <x:c r="J210" s="3" t="inlineStr">
        <x:is>
          <x:t xml:space="preserve">ASSUMP_POWER_RAMP; SRC_GOOGLE_IRONWOOD; SRC_GOOGLE_TPU_V6E</x:t>
        </x:is>
      </x:c>
      <x:c r="K21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0" s="3" t="inlineStr">
        <x:is>
          <x:t xml:space="preserve">Energized operational capacity divided by contracted/attributed capacity.</x:t>
        </x:is>
      </x:c>
    </x:row>
    <x:row r="211">
      <x:c r="A211" s="3" t="inlineStr">
        <x:is>
          <x:t xml:space="preserve">Google</x:t>
        </x:is>
      </x:c>
      <x:c r="B211" s="3" t="n">
        <x:v>2030</x:v>
      </x:c>
      <x:c r="C211" s="3" t="inlineStr">
        <x:is>
          <x:t xml:space="preserve">Bear</x:t>
        </x:is>
      </x:c>
      <x:c r="D211" s="3" t="inlineStr">
        <x:is>
          <x:t xml:space="preserve">active_power_gw</x:t>
        </x:is>
      </x:c>
      <x:c r="E211" s="3" t="n">
        <x:v>5.576</x:v>
      </x:c>
      <x:c r="F211" s="3" t="inlineStr">
        <x:is>
          <x:t xml:space="preserve">GW</x:t>
        </x:is>
      </x:c>
      <x:c r="G211" s="3" t="inlineStr">
        <x:is>
          <x:t xml:space="preserve">Derived scenario</x:t>
        </x:is>
      </x:c>
      <x:c r="H211" s="3" t="inlineStr">
        <x:is>
          <x:t xml:space="preserve">contracted_power_gw * operational_deployment_share</x:t>
        </x:is>
      </x:c>
      <x:c r="I211" s="3" t="inlineStr">
        <x:is>
          <x:t xml:space="preserve">TPU generation availability supports ramp direction, while active GW remains a staged deployment estimate.</x:t>
        </x:is>
      </x:c>
      <x:c r="J211" s="3" t="inlineStr">
        <x:is>
          <x:t xml:space="preserve">ASSUMP_POWER_RAMP; SRC_GOOGLE_IRONWOOD; SRC_GOOGLE_TPU_V6E</x:t>
        </x:is>
      </x:c>
      <x:c r="K21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1" s="3" t="inlineStr">
        <x:is>
          <x:t xml:space="preserve">Energization dates, accelerator deliveries and operational powered-rack telemetry.</x:t>
        </x:is>
      </x:c>
    </x:row>
    <x:row r="212">
      <x:c r="A212" s="3" t="inlineStr">
        <x:is>
          <x:t xml:space="preserve">Google</x:t>
        </x:is>
      </x:c>
      <x:c r="B212" s="3" t="n">
        <x:v>2030</x:v>
      </x:c>
      <x:c r="C212" s="3" t="inlineStr">
        <x:is>
          <x:t xml:space="preserve">Bear</x:t>
        </x:is>
      </x:c>
      <x:c r="D212" s="3" t="inlineStr">
        <x:is>
          <x:t xml:space="preserve">pue</x:t>
        </x:is>
      </x:c>
      <x:c r="E212" s="3" t="n">
        <x:v>1.18</x:v>
      </x:c>
      <x:c r="F212" s="3" t="inlineStr">
        <x:is>
          <x:t xml:space="preserve">ratio</x:t>
        </x:is>
      </x:c>
      <x:c r="G212" s="3" t="inlineStr">
        <x:is>
          <x:t xml:space="preserve">Scenario parameter</x:t>
        </x:is>
      </x:c>
      <x:c r="H212" s="3" t="inlineStr">
        <x:is>
          <x:t xml:space="preserve">it_load_gw = active_power_gw / pue</x:t>
        </x:is>
      </x:c>
      <x:c r="I212" s="3" t="inlineStr">
        <x:is>
          <x:t xml:space="preserve">No provider-wide site-level PUE is used as a disclosed fact; PUE represents facility-to-IT conversion within the scenario.</x:t>
        </x:is>
      </x:c>
      <x:c r="J212" s="3" t="inlineStr">
        <x:is>
          <x:t xml:space="preserve">ASSUMP_POWER_RAMP</x:t>
        </x:is>
      </x:c>
      <x:c r="K21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2" s="3" t="inlineStr">
        <x:is>
          <x:t xml:space="preserve">Site-level measured PUE matched to attributed AI capacity.</x:t>
        </x:is>
      </x:c>
    </x:row>
    <x:row r="213">
      <x:c r="A213" s="3" t="inlineStr">
        <x:is>
          <x:t xml:space="preserve">Google</x:t>
        </x:is>
      </x:c>
      <x:c r="B213" s="3" t="n">
        <x:v>2030</x:v>
      </x:c>
      <x:c r="C213" s="3" t="inlineStr">
        <x:is>
          <x:t xml:space="preserve">Bear</x:t>
        </x:is>
      </x:c>
      <x:c r="D213" s="3" t="inlineStr">
        <x:is>
          <x:t xml:space="preserve">it_load_gw</x:t>
        </x:is>
      </x:c>
      <x:c r="E213" s="3" t="n">
        <x:v>4.725</x:v>
      </x:c>
      <x:c r="F213" s="3" t="inlineStr">
        <x:is>
          <x:t xml:space="preserve">GW</x:t>
        </x:is>
      </x:c>
      <x:c r="G213" s="3" t="inlineStr">
        <x:is>
          <x:t xml:space="preserve">Derived formula</x:t>
        </x:is>
      </x:c>
      <x:c r="H213" s="3" t="inlineStr">
        <x:is>
          <x:t xml:space="preserve">active_power_gw / pue</x:t>
        </x:is>
      </x:c>
      <x:c r="I213" s="3" t="inlineStr">
        <x:is>
          <x:t xml:space="preserve">Facility power is converted to IT-deliverable power before attributing AI workloads.</x:t>
        </x:is>
      </x:c>
      <x:c r="J213" s="3" t="inlineStr">
        <x:is>
          <x:t xml:space="preserve">ASSUMP_POWER_RAMP; SRC_GOOGLE_IRONWOOD; SRC_GOOGLE_TPU_V6E</x:t>
        </x:is>
      </x:c>
      <x:c r="K21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3" s="3" t="inlineStr">
        <x:is>
          <x:t xml:space="preserve">Recompute once active power and PUE become site-observable.</x:t>
        </x:is>
      </x:c>
    </x:row>
    <x:row r="214">
      <x:c r="A214" s="3" t="inlineStr">
        <x:is>
          <x:t xml:space="preserve">Google</x:t>
        </x:is>
      </x:c>
      <x:c r="B214" s="3" t="n">
        <x:v>2030</x:v>
      </x:c>
      <x:c r="C214" s="3" t="inlineStr">
        <x:is>
          <x:t xml:space="preserve">Bear</x:t>
        </x:is>
      </x:c>
      <x:c r="D214" s="3" t="inlineStr">
        <x:is>
          <x:t xml:space="preserve">ai_workload_share</x:t>
        </x:is>
      </x:c>
      <x:c r="E214" s="3" t="n">
        <x:v>0.88</x:v>
      </x:c>
      <x:c r="F214" s="3" t="inlineStr">
        <x:is>
          <x:t xml:space="preserve">share</x:t>
        </x:is>
      </x:c>
      <x:c r="G214" s="3" t="inlineStr">
        <x:is>
          <x:t xml:space="preserve">Scenario allocation</x:t>
        </x:is>
      </x:c>
      <x:c r="H214" s="3" t="inlineStr">
        <x:is>
          <x:t xml:space="preserve">ai_it_load_gw = it_load_gw * ai_workload_share</x:t>
        </x:is>
      </x:c>
      <x:c r="I214" s="3" t="inlineStr">
        <x:is>
          <x:t xml:space="preserve">Gemini/Vertex TPU serving is AI-dedicated in the modeled capacity envelope; 88% excludes platform/reserve load.</x:t>
        </x:is>
      </x:c>
      <x:c r="J214" s="3" t="inlineStr">
        <x:is>
          <x:t xml:space="preserve">SRC_GOOGLE_GEMINI_TOKENS; SRC_GOOGLE_IRONWOOD; SRC_GOOGLE_TPU_V6E; SRC_EPOCH_AI_DATA_CENTERS</x:t>
        </x:is>
      </x:c>
      <x:c r="K21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4" s="3" t="inlineStr">
        <x:is>
          <x:t xml:space="preserve">Model-owner AI workload allocation or cluster scheduling telemetry.</x:t>
        </x:is>
      </x:c>
    </x:row>
    <x:row r="215">
      <x:c r="A215" s="3" t="inlineStr">
        <x:is>
          <x:t xml:space="preserve">Google</x:t>
        </x:is>
      </x:c>
      <x:c r="B215" s="3" t="n">
        <x:v>2030</x:v>
      </x:c>
      <x:c r="C215" s="3" t="inlineStr">
        <x:is>
          <x:t xml:space="preserve">Bear</x:t>
        </x:is>
      </x:c>
      <x:c r="D215" s="3" t="inlineStr">
        <x:is>
          <x:t xml:space="preserve">ai_it_load_gw</x:t>
        </x:is>
      </x:c>
      <x:c r="E215" s="3" t="n">
        <x:v>4.158</x:v>
      </x:c>
      <x:c r="F215" s="3" t="inlineStr">
        <x:is>
          <x:t xml:space="preserve">GW</x:t>
        </x:is>
      </x:c>
      <x:c r="G215" s="3" t="inlineStr">
        <x:is>
          <x:t xml:space="preserve">Derived formula</x:t>
        </x:is>
      </x:c>
      <x:c r="H215" s="3" t="inlineStr">
        <x:is>
          <x:t xml:space="preserve">it_load_gw * ai_workload_share</x:t>
        </x:is>
      </x:c>
      <x:c r="I215" s="3" t="inlineStr">
        <x:is>
          <x:t xml:space="preserve">Only the AI-attributed portion of IT load enters training/inference allocation.</x:t>
        </x:is>
      </x:c>
      <x:c r="J215" s="3" t="inlineStr">
        <x:is>
          <x:t xml:space="preserve">SRC_GOOGLE_GEMINI_TOKENS; SRC_GOOGLE_IRONWOOD; SRC_GOOGLE_TPU_V6E; SRC_EPOCH_AI_DATA_CENTERS</x:t>
        </x:is>
      </x:c>
      <x:c r="K21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5" s="3" t="inlineStr">
        <x:is>
          <x:t xml:space="preserve">Recompute after ai_workload_share is replaced by telemetry.</x:t>
        </x:is>
      </x:c>
    </x:row>
    <x:row r="216">
      <x:c r="A216" s="3" t="inlineStr">
        <x:is>
          <x:t xml:space="preserve">Google</x:t>
        </x:is>
      </x:c>
      <x:c r="B216" s="3" t="n">
        <x:v>2030</x:v>
      </x:c>
      <x:c r="C216" s="3" t="inlineStr">
        <x:is>
          <x:t xml:space="preserve">Bear</x:t>
        </x:is>
      </x:c>
      <x:c r="D216" s="3" t="inlineStr">
        <x:is>
          <x:t xml:space="preserve">gpu_share</x:t>
        </x:is>
      </x:c>
      <x:c r="E216" s="3" t="n">
        <x:v>0.088811</x:v>
      </x:c>
      <x:c r="F216" s="3" t="inlineStr">
        <x:is>
          <x:t xml:space="preserve">share of inference-serving accelerator load</x:t>
        </x:is>
      </x:c>
      <x:c r="G216" s="3" t="inlineStr">
        <x:is>
          <x:t xml:space="preserve">Numeric scenario</x:t>
        </x:is>
      </x:c>
      <x:c r="H216" s="3" t="inlineStr">
        <x:is>
          <x:t xml:space="preserve">gpu_share interpolated from company 2026/2030 accelerator-mix endpoints</x:t>
        </x:is>
      </x:c>
      <x:c r="I216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216" s="3" t="inlineStr">
        <x:is>
          <x:t xml:space="preserve">SRC_GOOGLE_GEMINI_TOKENS; SRC_GOOGLE_IRONWOOD; SRC_GOOGLE_TPU_V6E; SRC_EPOCH_AI_DATA_CENTERS; ASSUMP_NUMERIC_ACCELERATOR_MIX</x:t>
        </x:is>
      </x:c>
      <x:c r="K21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6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217">
      <x:c r="A217" s="3" t="inlineStr">
        <x:is>
          <x:t xml:space="preserve">Google</x:t>
        </x:is>
      </x:c>
      <x:c r="B217" s="3" t="n">
        <x:v>2030</x:v>
      </x:c>
      <x:c r="C217" s="3" t="inlineStr">
        <x:is>
          <x:t xml:space="preserve">Bear</x:t>
        </x:is>
      </x:c>
      <x:c r="D217" s="3" t="inlineStr">
        <x:is>
          <x:t xml:space="preserve">h200_share</x:t>
        </x:is>
      </x:c>
      <x:c r="E217" s="3" t="n">
        <x:v>0</x:v>
      </x:c>
      <x:c r="F217" s="3" t="inlineStr">
        <x:is>
          <x:t xml:space="preserve">share of inference-serving accelerator load</x:t>
        </x:is>
      </x:c>
      <x:c r="G217" s="3" t="inlineStr">
        <x:is>
          <x:t xml:space="preserve">Editable numeric scenario</x:t>
        </x:is>
      </x:c>
      <x:c r="H217" s="3" t="inlineStr">
        <x:is>
          <x:t xml:space="preserve">h200_share = gpu_share * default_gpu_generation_mix_h200</x:t>
        </x:is>
      </x:c>
      <x:c r="I217" s="3" t="inlineStr">
        <x:is>
          <x:t xml:space="preserve">Default GPU-generation migration assumption; executive workbook allows later manual replacement by company/year/scenario.</x:t>
        </x:is>
      </x:c>
      <x:c r="J217" s="3" t="inlineStr">
        <x:is>
          <x:t xml:space="preserve">SRC_SEMIANALYSIS_INFERENCEX; ASSUMP_NUMERIC_ACCELERATOR_MIX</x:t>
        </x:is>
      </x:c>
      <x:c r="K21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7" s="3" t="inlineStr">
        <x:is>
          <x:t xml:space="preserve">Company fleet inventory, accelerator-hours or procurement/deployment records by GPU generation.</x:t>
        </x:is>
      </x:c>
    </x:row>
    <x:row r="218">
      <x:c r="A218" s="3" t="inlineStr">
        <x:is>
          <x:t xml:space="preserve">Google</x:t>
        </x:is>
      </x:c>
      <x:c r="B218" s="3" t="n">
        <x:v>2030</x:v>
      </x:c>
      <x:c r="C218" s="3" t="inlineStr">
        <x:is>
          <x:t xml:space="preserve">Bear</x:t>
        </x:is>
      </x:c>
      <x:c r="D218" s="3" t="inlineStr">
        <x:is>
          <x:t xml:space="preserve">b200_share</x:t>
        </x:is>
      </x:c>
      <x:c r="E218" s="3" t="n">
        <x:v>0.088811</x:v>
      </x:c>
      <x:c r="F218" s="3" t="inlineStr">
        <x:is>
          <x:t xml:space="preserve">share of inference-serving accelerator load</x:t>
        </x:is>
      </x:c>
      <x:c r="G218" s="3" t="inlineStr">
        <x:is>
          <x:t xml:space="preserve">Editable numeric scenario</x:t>
        </x:is>
      </x:c>
      <x:c r="H218" s="3" t="inlineStr">
        <x:is>
          <x:t xml:space="preserve">b200_share = gpu_share * default_gpu_generation_mix_b200</x:t>
        </x:is>
      </x:c>
      <x:c r="I218" s="3" t="inlineStr">
        <x:is>
          <x:t xml:space="preserve">Default GPU-generation migration assumption; executive workbook allows later manual replacement by company/year/scenario.</x:t>
        </x:is>
      </x:c>
      <x:c r="J218" s="3" t="inlineStr">
        <x:is>
          <x:t xml:space="preserve">SRC_SEMIANALYSIS_INFERENCEX; ASSUMP_NUMERIC_ACCELERATOR_MIX</x:t>
        </x:is>
      </x:c>
      <x:c r="K21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8" s="3" t="inlineStr">
        <x:is>
          <x:t xml:space="preserve">Company fleet inventory, accelerator-hours or procurement/deployment records by GPU generation.</x:t>
        </x:is>
      </x:c>
    </x:row>
    <x:row r="219">
      <x:c r="A219" s="3" t="inlineStr">
        <x:is>
          <x:t xml:space="preserve">Google</x:t>
        </x:is>
      </x:c>
      <x:c r="B219" s="3" t="n">
        <x:v>2030</x:v>
      </x:c>
      <x:c r="C219" s="3" t="inlineStr">
        <x:is>
          <x:t xml:space="preserve">Bear</x:t>
        </x:is>
      </x:c>
      <x:c r="D219" s="3" t="inlineStr">
        <x:is>
          <x:t xml:space="preserve">gb200_share</x:t>
        </x:is>
      </x:c>
      <x:c r="E219" s="3" t="n">
        <x:v>0</x:v>
      </x:c>
      <x:c r="F219" s="3" t="inlineStr">
        <x:is>
          <x:t xml:space="preserve">share of inference-serving accelerator load</x:t>
        </x:is>
      </x:c>
      <x:c r="G219" s="3" t="inlineStr">
        <x:is>
          <x:t xml:space="preserve">Editable numeric scenario</x:t>
        </x:is>
      </x:c>
      <x:c r="H219" s="3" t="inlineStr">
        <x:is>
          <x:t xml:space="preserve">gb200_share = gpu_share * default_gpu_generation_mix_gb200</x:t>
        </x:is>
      </x:c>
      <x:c r="I219" s="3" t="inlineStr">
        <x:is>
          <x:t xml:space="preserve">Default GPU-generation migration assumption; executive workbook allows later manual replacement by company/year/scenario.</x:t>
        </x:is>
      </x:c>
      <x:c r="J219" s="3" t="inlineStr">
        <x:is>
          <x:t xml:space="preserve">SRC_SEMIANALYSIS_INFERENCEX; ASSUMP_NUMERIC_ACCELERATOR_MIX</x:t>
        </x:is>
      </x:c>
      <x:c r="K21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9" s="3" t="inlineStr">
        <x:is>
          <x:t xml:space="preserve">Company fleet inventory, accelerator-hours or procurement/deployment records by GPU generation.</x:t>
        </x:is>
      </x:c>
    </x:row>
    <x:row r="220">
      <x:c r="A220" s="3" t="inlineStr">
        <x:is>
          <x:t xml:space="preserve">Google</x:t>
        </x:is>
      </x:c>
      <x:c r="B220" s="3" t="n">
        <x:v>2030</x:v>
      </x:c>
      <x:c r="C220" s="3" t="inlineStr">
        <x:is>
          <x:t xml:space="preserve">Bear</x:t>
        </x:is>
      </x:c>
      <x:c r="D220" s="3" t="inlineStr">
        <x:is>
          <x:t xml:space="preserve">purpose_built_accelerator_share</x:t>
        </x:is>
      </x:c>
      <x:c r="E220" s="3" t="n">
        <x:v>0.911189</x:v>
      </x:c>
      <x:c r="F220" s="3" t="inlineStr">
        <x:is>
          <x:t xml:space="preserve">share of inference-serving accelerator load</x:t>
        </x:is>
      </x:c>
      <x:c r="G220" s="3" t="inlineStr">
        <x:is>
          <x:t xml:space="preserve">Numeric scenario</x:t>
        </x:is>
      </x:c>
      <x:c r="H220" s="3" t="inlineStr">
        <x:is>
          <x:t xml:space="preserve">1 - gpu_share</x:t>
        </x:is>
      </x:c>
      <x:c r="I220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220" s="3" t="inlineStr">
        <x:is>
          <x:t xml:space="preserve">SRC_GOOGLE_GEMINI_TOKENS; SRC_GOOGLE_IRONWOOD; SRC_GOOGLE_TPU_V6E; SRC_EPOCH_AI_DATA_CENTERS; ASSUMP_NUMERIC_ACCELERATOR_MIX</x:t>
        </x:is>
      </x:c>
      <x:c r="K22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0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221">
      <x:c r="A221" s="3" t="inlineStr">
        <x:is>
          <x:t xml:space="preserve">Google</x:t>
        </x:is>
      </x:c>
      <x:c r="B221" s="3" t="n">
        <x:v>2030</x:v>
      </x:c>
      <x:c r="C221" s="3" t="inlineStr">
        <x:is>
          <x:t xml:space="preserve">Bear</x:t>
        </x:is>
      </x:c>
      <x:c r="D221" s="3" t="inlineStr">
        <x:is>
          <x:t xml:space="preserve">fleet_reference_tps_per_mw</x:t>
        </x:is>
      </x:c>
      <x:c r="E221" s="3" t="n">
        <x:v>167768</x:v>
      </x:c>
      <x:c r="F221" s="3" t="inlineStr">
        <x:is>
          <x:t xml:space="preserve">generated output tokens/sec/MW</x:t>
        </x:is>
      </x:c>
      <x:c r="G221" s="3" t="inlineStr">
        <x:is>
          <x:t xml:space="preserve">Fleet-weighted public benchmark reference</x:t>
        </x:is>
      </x:c>
      <x:c r="H221" s="3" t="inlineStr">
        <x:is>
          <x:t xml:space="preserve">h200_share*h200_workload_avg + b200_share*b200_workload_avg + gb200_share*gb200_workload_avg + purpose_built_share*purpose_workload_avg</x:t>
        </x:is>
      </x:c>
      <x:c r="I221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221" s="3" t="inlineStr">
        <x:is>
          <x:t xml:space="preserve">SRC_SEMIANALYSIS_INFERENCEX; ASSUMP_NUMERIC_ACCELERATOR_MIX; ASSUMP_WORKLOAD_CLASS_MIX; ASSUMP_AGENTIC_CONTEXT_PENALTY</x:t>
        </x:is>
      </x:c>
      <x:c r="K22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1" s="3" t="inlineStr">
        <x:is>
          <x:t xml:space="preserve">Comparable production output-token throughput or a more closely matched benchmark.</x:t>
        </x:is>
      </x:c>
    </x:row>
    <x:row r="222">
      <x:c r="A222" s="3" t="inlineStr">
        <x:is>
          <x:t xml:space="preserve">Google</x:t>
        </x:is>
      </x:c>
      <x:c r="B222" s="3" t="n">
        <x:v>2030</x:v>
      </x:c>
      <x:c r="C222" s="3" t="inlineStr">
        <x:is>
          <x:t xml:space="preserve">Bear</x:t>
        </x:is>
      </x:c>
      <x:c r="D222" s="3" t="inlineStr">
        <x:is>
          <x:t xml:space="preserve">commercial_workload_fit_factor</x:t>
        </x:is>
      </x:c>
      <x:c r="E222" s="3" t="n">
        <x:v>0.4</x:v>
      </x:c>
      <x:c r="F222" s="3" t="inlineStr">
        <x:is>
          <x:t xml:space="preserve">share of public reference throughput</x:t>
        </x:is>
      </x:c>
      <x:c r="G222" s="3" t="inlineStr">
        <x:is>
          <x:t xml:space="preserve">Scenario assumption</x:t>
        </x:is>
      </x:c>
      <x:c r="H222" s="3" t="inlineStr">
        <x:is>
          <x:t xml:space="preserve">reference_serving_tps_per_mw = fleet_reference_tps_per_mw * commercial_workload_fit_factor</x:t>
        </x:is>
      </x:c>
      <x:c r="I222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222" s="3" t="inlineStr">
        <x:is>
          <x:t xml:space="preserve">SRC_SEMIANALYSIS_INFERENCEX; ASSUMP_NUMERIC_ACCELERATOR_MIX; ASSUMP_WORKLOAD_CLASS_MIX; ASSUMP_AGENTIC_CONTEXT_PENALTY</x:t>
        </x:is>
      </x:c>
      <x:c r="K22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2" s="3" t="inlineStr">
        <x:is>
          <x:t xml:space="preserve">Matched commercial serving benchmark by product surface, context shape and latency SLO.</x:t>
        </x:is>
      </x:c>
    </x:row>
    <x:row r="223">
      <x:c r="A223" s="3" t="inlineStr">
        <x:is>
          <x:t xml:space="preserve">Google</x:t>
        </x:is>
      </x:c>
      <x:c r="B223" s="3" t="n">
        <x:v>2030</x:v>
      </x:c>
      <x:c r="C223" s="3" t="inlineStr">
        <x:is>
          <x:t xml:space="preserve">Bear</x:t>
        </x:is>
      </x:c>
      <x:c r="D223" s="3" t="inlineStr">
        <x:is>
          <x:t xml:space="preserve">reference_serving_tps_per_mw</x:t>
        </x:is>
      </x:c>
      <x:c r="E223" s="3" t="n">
        <x:v>67107</x:v>
      </x:c>
      <x:c r="F223" s="3" t="inlineStr">
        <x:is>
          <x:t xml:space="preserve">generated output tokens/sec/MW</x:t>
        </x:is>
      </x:c>
      <x:c r="G223" s="3" t="inlineStr">
        <x:is>
          <x:t xml:space="preserve">Workload-adjusted benchmark proxy</x:t>
        </x:is>
      </x:c>
      <x:c r="H223" s="3" t="inlineStr">
        <x:is>
          <x:t xml:space="preserve">fleet_reference_tps_per_mw * commercial_workload_fit_factor</x:t>
        </x:is>
      </x:c>
      <x:c r="I22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23" s="3" t="inlineStr">
        <x:is>
          <x:t xml:space="preserve">SRC_SEMIANALYSIS_INFERENCEX; ASSUMP_NUMERIC_ACCELERATOR_MIX; ASSUMP_WORKLOAD_CLASS_MIX; ASSUMP_AGENTIC_CONTEXT_PENALTY</x:t>
        </x:is>
      </x:c>
      <x:c r="K22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3" s="3" t="inlineStr">
        <x:is>
          <x:t xml:space="preserve">Provider production output-token throughput with comparable workload/SLO.</x:t>
        </x:is>
      </x:c>
    </x:row>
    <x:row r="224">
      <x:c r="A224" s="3" t="inlineStr">
        <x:is>
          <x:t xml:space="preserve">Google</x:t>
        </x:is>
      </x:c>
      <x:c r="B224" s="3" t="n">
        <x:v>2030</x:v>
      </x:c>
      <x:c r="C224" s="3" t="inlineStr">
        <x:is>
          <x:t xml:space="preserve">Bear</x:t>
        </x:is>
      </x:c>
      <x:c r="D224" s="3" t="inlineStr">
        <x:is>
          <x:t xml:space="preserve">purpose_built_tps_per_mw</x:t>
        </x:is>
      </x:c>
      <x:c r="E224" s="3" t="n">
        <x:v>54122</x:v>
      </x:c>
      <x:c r="F224" s="3" t="inlineStr">
        <x:is>
          <x:t xml:space="preserve">generated output tokens/sec/MW</x:t>
        </x:is>
      </x:c>
      <x:c r="G224" s="3" t="inlineStr">
        <x:is>
          <x:t xml:space="preserve">Conservative no-uplift proxy</x:t>
        </x:is>
      </x:c>
      <x:c r="H224" s="3" t="inlineStr">
        <x:is>
          <x:t xml:space="preserve">purpose_built_tps_per_mw = purpose_built_reference_tps_per_mw * commercial_workload_fit_factor until comparable output-token benchmark is adopted</x:t>
        </x:is>
      </x:c>
      <x:c r="I224" s="3" t="inlineStr">
        <x:is>
          <x:t xml:space="preserve">No comparable public output-token/MW row adopted; B200 public reference placeholder is used and remains editable.</x:t>
        </x:is>
      </x:c>
      <x:c r="J224" s="3" t="inlineStr">
        <x:is>
          <x:t xml:space="preserve">SRC_GOOGLE_GEMINI_TOKENS; SRC_GOOGLE_IRONWOOD; SRC_GOOGLE_TPU_V6E; SRC_EPOCH_AI_DATA_CENTERS; ASSUMP_NUMERIC_ACCELERATOR_MIX</x:t>
        </x:is>
      </x:c>
      <x:c r="K22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4" s="3" t="inlineStr">
        <x:is>
          <x:t xml:space="preserve">Matched-workload generated-output benchmark for the provider purpose-built accelerator.</x:t>
        </x:is>
      </x:c>
    </x:row>
    <x:row r="225">
      <x:c r="A225" s="3" t="inlineStr">
        <x:is>
          <x:t xml:space="preserve">Google</x:t>
        </x:is>
      </x:c>
      <x:c r="B225" s="3" t="n">
        <x:v>2030</x:v>
      </x:c>
      <x:c r="C225" s="3" t="inlineStr">
        <x:is>
          <x:t xml:space="preserve">Bear</x:t>
        </x:is>
      </x:c>
      <x:c r="D225" s="3" t="inlineStr">
        <x:is>
          <x:t xml:space="preserve">inference_power_share</x:t>
        </x:is>
      </x:c>
      <x:c r="E225" s="3" t="n">
        <x:v>0.62</x:v>
      </x:c>
      <x:c r="F225" s="3" t="inlineStr">
        <x:is>
          <x:t xml:space="preserve">share of AI IT load</x:t>
        </x:is>
      </x:c>
      <x:c r="G225" s="3" t="inlineStr">
        <x:is>
          <x:t xml:space="preserve">Scenario allocation</x:t>
        </x:is>
      </x:c>
      <x:c r="H225" s="3" t="inlineStr">
        <x:is>
          <x:t xml:space="preserve">inference_gw = ai_it_load_gw * inference_power_share</x:t>
        </x:is>
      </x:c>
      <x:c r="I225" s="3" t="inlineStr">
        <x:is>
          <x:t xml:space="preserve">Ironwood is positioned for inference and Gemini is commercialized across products; inference share increases as a scenario.</x:t>
        </x:is>
      </x:c>
      <x:c r="J225" s="3" t="inlineStr">
        <x:is>
          <x:t xml:space="preserve">SRC_GOOGLE_GEMINI_TOKENS; SRC_GOOGLE_IRONWOOD; SRC_GOOGLE_TPU_V6E; SRC_EPOCH_AI_DATA_CENTERS; ASSUMP_INFERENCE_SHARE_NOT_FACT_60</x:t>
        </x:is>
      </x:c>
      <x:c r="K22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5" s="3" t="inlineStr">
        <x:is>
          <x:t xml:space="preserve">Provider-specific inference/training workload power telemetry.</x:t>
        </x:is>
      </x:c>
    </x:row>
    <x:row r="226">
      <x:c r="A226" s="3" t="inlineStr">
        <x:is>
          <x:t xml:space="preserve">Google</x:t>
        </x:is>
      </x:c>
      <x:c r="B226" s="3" t="n">
        <x:v>2030</x:v>
      </x:c>
      <x:c r="C226" s="3" t="inlineStr">
        <x:is>
          <x:t xml:space="preserve">Bear</x:t>
        </x:is>
      </x:c>
      <x:c r="D226" s="3" t="inlineStr">
        <x:is>
          <x:t xml:space="preserve">inference_gw</x:t>
        </x:is>
      </x:c>
      <x:c r="E226" s="3" t="n">
        <x:v>2.578</x:v>
      </x:c>
      <x:c r="F226" s="3" t="inlineStr">
        <x:is>
          <x:t xml:space="preserve">GW</x:t>
        </x:is>
      </x:c>
      <x:c r="G226" s="3" t="inlineStr">
        <x:is>
          <x:t xml:space="preserve">Derived formula</x:t>
        </x:is>
      </x:c>
      <x:c r="H226" s="3" t="inlineStr">
        <x:is>
          <x:t xml:space="preserve">ai_it_load_gw * inference_power_share</x:t>
        </x:is>
      </x:c>
      <x:c r="I226" s="3" t="inlineStr">
        <x:is>
          <x:t xml:space="preserve">This is the operational power eligible to become commercial generated output tokens through the selected TPS/MW proxy.</x:t>
        </x:is>
      </x:c>
      <x:c r="J226" s="3" t="inlineStr">
        <x:is>
          <x:t xml:space="preserve">SRC_GOOGLE_GEMINI_TOKENS; SRC_GOOGLE_IRONWOOD; SRC_GOOGLE_TPU_V6E; SRC_EPOCH_AI_DATA_CENTERS</x:t>
        </x:is>
      </x:c>
      <x:c r="K22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6" s="3" t="inlineStr">
        <x:is>
          <x:t xml:space="preserve">Recompute after AI allocation or inference-share evidence changes.</x:t>
        </x:is>
      </x:c>
    </x:row>
    <x:row r="227">
      <x:c r="A227" s="3" t="inlineStr">
        <x:is>
          <x:t xml:space="preserve">Google</x:t>
        </x:is>
      </x:c>
      <x:c r="B227" s="3" t="n">
        <x:v>2030</x:v>
      </x:c>
      <x:c r="C227" s="3" t="inlineStr">
        <x:is>
          <x:t xml:space="preserve">Bear</x:t>
        </x:is>
      </x:c>
      <x:c r="D227" s="3" t="inlineStr">
        <x:is>
          <x:t xml:space="preserve">training_power_share</x:t>
        </x:is>
      </x:c>
      <x:c r="E227" s="3" t="n">
        <x:v>0.38</x:v>
      </x:c>
      <x:c r="F227" s="3" t="inlineStr">
        <x:is>
          <x:t xml:space="preserve">share of AI IT load</x:t>
        </x:is>
      </x:c>
      <x:c r="G227" s="3" t="inlineStr">
        <x:is>
          <x:t xml:space="preserve">Derived allocation</x:t>
        </x:is>
      </x:c>
      <x:c r="H227" s="3" t="inlineStr">
        <x:is>
          <x:t xml:space="preserve">1 - inference_power_share</x:t>
        </x:is>
      </x:c>
      <x:c r="I227" s="3" t="inlineStr">
        <x:is>
          <x:t xml:space="preserve">Training receives the complementary modeled AI IT allocation; it is not a disclosed company workload split.</x:t>
        </x:is>
      </x:c>
      <x:c r="J227" s="3" t="inlineStr">
        <x:is>
          <x:t xml:space="preserve">SRC_GOOGLE_GEMINI_TOKENS; SRC_GOOGLE_IRONWOOD; SRC_GOOGLE_TPU_V6E; SRC_EPOCH_AI_DATA_CENTERS; ASSUMP_INFERENCE_SHARE_NOT_FACT_60</x:t>
        </x:is>
      </x:c>
      <x:c r="K22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7" s="3" t="inlineStr">
        <x:is>
          <x:t xml:space="preserve">Provider-specific inference/training workload power telemetry.</x:t>
        </x:is>
      </x:c>
    </x:row>
    <x:row r="228">
      <x:c r="A228" s="3" t="inlineStr">
        <x:is>
          <x:t xml:space="preserve">Google</x:t>
        </x:is>
      </x:c>
      <x:c r="B228" s="3" t="n">
        <x:v>2030</x:v>
      </x:c>
      <x:c r="C228" s="3" t="inlineStr">
        <x:is>
          <x:t xml:space="preserve">Bear</x:t>
        </x:is>
      </x:c>
      <x:c r="D228" s="3" t="inlineStr">
        <x:is>
          <x:t xml:space="preserve">training_gw</x:t>
        </x:is>
      </x:c>
      <x:c r="E228" s="3" t="n">
        <x:v>1.58</x:v>
      </x:c>
      <x:c r="F228" s="3" t="inlineStr">
        <x:is>
          <x:t xml:space="preserve">GW</x:t>
        </x:is>
      </x:c>
      <x:c r="G228" s="3" t="inlineStr">
        <x:is>
          <x:t xml:space="preserve">Derived formula</x:t>
        </x:is>
      </x:c>
      <x:c r="H228" s="3" t="inlineStr">
        <x:is>
          <x:t xml:space="preserve">ai_it_load_gw * training_power_share</x:t>
        </x:is>
      </x:c>
      <x:c r="I228" s="3" t="inlineStr">
        <x:is>
          <x:t xml:space="preserve">Training GW is shown separately so commercial inference token capacity is not overstated.</x:t>
        </x:is>
      </x:c>
      <x:c r="J228" s="3" t="inlineStr">
        <x:is>
          <x:t xml:space="preserve">SRC_GOOGLE_GEMINI_TOKENS; SRC_GOOGLE_IRONWOOD; SRC_GOOGLE_TPU_V6E; SRC_EPOCH_AI_DATA_CENTERS</x:t>
        </x:is>
      </x:c>
      <x:c r="K22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8" s="3" t="inlineStr">
        <x:is>
          <x:t xml:space="preserve">Recompute after AI allocation or workload-split evidence changes.</x:t>
        </x:is>
      </x:c>
    </x:row>
    <x:row r="229">
      <x:c r="A229" s="3" t="inlineStr">
        <x:is>
          <x:t xml:space="preserve">Google</x:t>
        </x:is>
      </x:c>
      <x:c r="B229" s="3" t="n">
        <x:v>2030</x:v>
      </x:c>
      <x:c r="C229" s="3" t="inlineStr">
        <x:is>
          <x:t xml:space="preserve">Bear</x:t>
        </x:is>
      </x:c>
      <x:c r="D229" s="3" t="inlineStr">
        <x:is>
          <x:t xml:space="preserve">tokens_per_second_per_mw</x:t>
        </x:is>
      </x:c>
      <x:c r="E229" s="3" t="n">
        <x:v>67107</x:v>
      </x:c>
      <x:c r="F229" s="3" t="inlineStr">
        <x:is>
          <x:t xml:space="preserve">generated output tokens/sec/MW</x:t>
        </x:is>
      </x:c>
      <x:c r="G229" s="3" t="inlineStr">
        <x:is>
          <x:t xml:space="preserve">Derived estimate + benchmark calibration</x:t>
        </x:is>
      </x:c>
      <x:c r="H229" s="3" t="inlineStr">
        <x:is>
          <x:t xml:space="preserve">fleet_reference_tps_per_mw * commercial_workload_fit_factor</x:t>
        </x:is>
      </x:c>
      <x:c r="I229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229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22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9" s="3" t="inlineStr">
        <x:is>
          <x:t xml:space="preserve">Comparable production output-token throughput with model, hardware, precision, ISL/OSL and SLO matched.</x:t>
        </x:is>
      </x:c>
    </x:row>
    <x:row r="230">
      <x:c r="A230" s="3" t="inlineStr">
        <x:is>
          <x:t xml:space="preserve">Google</x:t>
        </x:is>
      </x:c>
      <x:c r="B230" s="3" t="n">
        <x:v>2030</x:v>
      </x:c>
      <x:c r="C230" s="3" t="inlineStr">
        <x:is>
          <x:t xml:space="preserve">Bear</x:t>
        </x:is>
      </x:c>
      <x:c r="D230" s="3" t="inlineStr">
        <x:is>
          <x:t xml:space="preserve">inference_tokens_per_day</x:t>
        </x:is>
      </x:c>
      <x:c r="E230" s="3" t="n">
        <x:v>14947359494400</x:v>
      </x:c>
      <x:c r="F230" s="3" t="inlineStr">
        <x:is>
          <x:t xml:space="preserve">generated output tokens/day</x:t>
        </x:is>
      </x:c>
      <x:c r="G230" s="3" t="inlineStr">
        <x:is>
          <x:t xml:space="preserve">Derived headline metric</x:t>
        </x:is>
      </x:c>
      <x:c r="H230" s="3" t="inlineStr">
        <x:is>
          <x:t xml:space="preserve">inference_gw * 1000 * tokens_per_second_per_mw * 86,400</x:t>
        </x:is>
      </x:c>
      <x:c r="I230" s="3" t="inlineStr">
        <x:is>
          <x:t xml:space="preserve">Headline capacity uses no utilization, MoE, architecture or software-growth multiplier; it is not observed commercial output volume.</x:t>
        </x:is>
      </x:c>
      <x:c r="J230" s="3" t="inlineStr">
        <x:is>
          <x:t xml:space="preserve">SRC_GOOGLE_GEMINI_TOKENS; SRC_GOOGLE_IRONWOOD; SRC_GOOGLE_TPU_V6E; SRC_EPOCH_AI_DATA_CENTERS; SRC_SEMIANALYSIS_INFERENCEX</x:t>
        </x:is>
      </x:c>
      <x:c r="K23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30" s="3" t="inlineStr">
        <x:is>
          <x:t xml:space="preserve">Provider-disclosed generated output token volume or calibrated capacity telemetry.</x:t>
        </x:is>
      </x:c>
    </x:row>
    <x:row r="231">
      <x:c r="A231" s="3" t="inlineStr">
        <x:is>
          <x:t xml:space="preserve">Google</x:t>
        </x:is>
      </x:c>
      <x:c r="B231" s="3" t="n">
        <x:v>2030</x:v>
      </x:c>
      <x:c r="C231" s="3" t="inlineStr">
        <x:is>
          <x:t xml:space="preserve">Bear</x:t>
        </x:is>
      </x:c>
      <x:c r="D231" s="3" t="inlineStr">
        <x:is>
          <x:t xml:space="preserve">inference_tokens_per_year</x:t>
        </x:is>
      </x:c>
      <x:c r="E231" s="3" t="n">
        <x:v>5455786215456000</x:v>
      </x:c>
      <x:c r="F231" s="3" t="inlineStr">
        <x:is>
          <x:t xml:space="preserve">generated output tokens/year</x:t>
        </x:is>
      </x:c>
      <x:c r="G231" s="3" t="inlineStr">
        <x:is>
          <x:t xml:space="preserve">Derived headline metric</x:t>
        </x:is>
      </x:c>
      <x:c r="H231" s="3" t="inlineStr">
        <x:is>
          <x:t xml:space="preserve">inference_tokens_per_day * 365</x:t>
        </x:is>
      </x:c>
      <x:c r="I231" s="3" t="inlineStr">
        <x:is>
          <x:t xml:space="preserve">Annualized version of generated output token capacity; it is not observed annual demand or billable volume.</x:t>
        </x:is>
      </x:c>
      <x:c r="J231" s="3" t="inlineStr">
        <x:is>
          <x:t xml:space="preserve">SRC_GOOGLE_GEMINI_TOKENS; SRC_GOOGLE_IRONWOOD; SRC_GOOGLE_TPU_V6E; SRC_EPOCH_AI_DATA_CENTERS; SRC_SEMIANALYSIS_INFERENCEX</x:t>
        </x:is>
      </x:c>
      <x:c r="K23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31" s="3" t="inlineStr">
        <x:is>
          <x:t xml:space="preserve">Provider-disclosed annual generated-output volume or metered serving telemetry.</x:t>
        </x:is>
      </x:c>
    </x:row>
    <x:row r="232">
      <x:c r="A232" s="3" t="inlineStr">
        <x:is>
          <x:t xml:space="preserve">Meta</x:t>
        </x:is>
      </x:c>
      <x:c r="B232" s="3" t="n">
        <x:v>2026</x:v>
      </x:c>
      <x:c r="C232" s="3" t="inlineStr">
        <x:is>
          <x:t xml:space="preserve">Bear</x:t>
        </x:is>
      </x:c>
      <x:c r="D232" s="3" t="inlineStr">
        <x:is>
          <x:t xml:space="preserve">contracted_power_gw</x:t>
        </x:is>
      </x:c>
      <x:c r="E232" s="3" t="n">
        <x:v>3.5</x:v>
      </x:c>
      <x:c r="F232" s="3" t="inlineStr">
        <x:is>
          <x:t xml:space="preserve">GW</x:t>
        </x:is>
      </x:c>
      <x:c r="G232" s="3" t="inlineStr">
        <x:is>
          <x:t xml:space="preserve">Scenario capacity envelope</x:t>
        </x:is>
      </x:c>
      <x:c r="H232" s="3" t="inlineStr">
        <x:is>
          <x:t xml:space="preserve">linear interpolation between 2026 and 2030 company capacity endpoints</x:t>
        </x:is>
      </x:c>
      <x:c r="I232" s="3" t="inlineStr">
        <x:is>
          <x:t xml:space="preserve">Scenario envelope for Meta AI/Llama serving capacity; not an official contracted-GW figure.</x:t>
        </x:is>
      </x:c>
      <x:c r="J232" s="3" t="inlineStr">
        <x:is>
          <x:t xml:space="preserve">ASSUMP_POWER_RAMP; SRC_META_MTIA_GENAI_2026</x:t>
        </x:is>
      </x:c>
      <x:c r="K23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2" s="3" t="inlineStr">
        <x:is>
          <x:t xml:space="preserve">Company/site-level committed MW/GW, interconnect and contract disclosure.</x:t>
        </x:is>
      </x:c>
    </x:row>
    <x:row r="233">
      <x:c r="A233" s="3" t="inlineStr">
        <x:is>
          <x:t xml:space="preserve">Meta</x:t>
        </x:is>
      </x:c>
      <x:c r="B233" s="3" t="n">
        <x:v>2026</x:v>
      </x:c>
      <x:c r="C233" s="3" t="inlineStr">
        <x:is>
          <x:t xml:space="preserve">Bear</x:t>
        </x:is>
      </x:c>
      <x:c r="D233" s="3" t="inlineStr">
        <x:is>
          <x:t xml:space="preserve">operational_deployment_share</x:t>
        </x:is>
      </x:c>
      <x:c r="E233" s="3" t="n">
        <x:v>0.41142857</x:v>
      </x:c>
      <x:c r="F233" s="3" t="inlineStr">
        <x:is>
          <x:t xml:space="preserve">share</x:t>
        </x:is>
      </x:c>
      <x:c r="G233" s="3" t="inlineStr">
        <x:is>
          <x:t xml:space="preserve">Scenario conversion</x:t>
        </x:is>
      </x:c>
      <x:c r="H233" s="3" t="inlineStr">
        <x:is>
          <x:t xml:space="preserve">active_power_gw / contracted_power_gw</x:t>
        </x:is>
      </x:c>
      <x:c r="I233" s="3" t="inlineStr">
        <x:is>
          <x:t xml:space="preserve">This is the single explicit conversion from contracted/attributed capacity to operationally usable capacity.</x:t>
        </x:is>
      </x:c>
      <x:c r="J233" s="3" t="inlineStr">
        <x:is>
          <x:t xml:space="preserve">ASSUMP_POWER_RAMP; SRC_META_MTIA_GENAI_2026</x:t>
        </x:is>
      </x:c>
      <x:c r="K23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3" s="3" t="inlineStr">
        <x:is>
          <x:t xml:space="preserve">Energized operational capacity divided by contracted/attributed capacity.</x:t>
        </x:is>
      </x:c>
    </x:row>
    <x:row r="234">
      <x:c r="A234" s="3" t="inlineStr">
        <x:is>
          <x:t xml:space="preserve">Meta</x:t>
        </x:is>
      </x:c>
      <x:c r="B234" s="3" t="n">
        <x:v>2026</x:v>
      </x:c>
      <x:c r="C234" s="3" t="inlineStr">
        <x:is>
          <x:t xml:space="preserve">Bear</x:t>
        </x:is>
      </x:c>
      <x:c r="D234" s="3" t="inlineStr">
        <x:is>
          <x:t xml:space="preserve">active_power_gw</x:t>
        </x:is>
      </x:c>
      <x:c r="E234" s="3" t="n">
        <x:v>1.44</x:v>
      </x:c>
      <x:c r="F234" s="3" t="inlineStr">
        <x:is>
          <x:t xml:space="preserve">GW</x:t>
        </x:is>
      </x:c>
      <x:c r="G234" s="3" t="inlineStr">
        <x:is>
          <x:t xml:space="preserve">Derived scenario</x:t>
        </x:is>
      </x:c>
      <x:c r="H234" s="3" t="inlineStr">
        <x:is>
          <x:t xml:space="preserve">contracted_power_gw * operational_deployment_share</x:t>
        </x:is>
      </x:c>
      <x:c r="I234" s="3" t="inlineStr">
        <x:is>
          <x:t xml:space="preserve">MTIA deployment direction and consumer product distribution support active ramp, not exact powered GW.</x:t>
        </x:is>
      </x:c>
      <x:c r="J234" s="3" t="inlineStr">
        <x:is>
          <x:t xml:space="preserve">ASSUMP_POWER_RAMP; SRC_META_MTIA_GENAI_2026</x:t>
        </x:is>
      </x:c>
      <x:c r="K23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4" s="3" t="inlineStr">
        <x:is>
          <x:t xml:space="preserve">Energization dates, accelerator deliveries and operational powered-rack telemetry.</x:t>
        </x:is>
      </x:c>
    </x:row>
    <x:row r="235">
      <x:c r="A235" s="3" t="inlineStr">
        <x:is>
          <x:t xml:space="preserve">Meta</x:t>
        </x:is>
      </x:c>
      <x:c r="B235" s="3" t="n">
        <x:v>2026</x:v>
      </x:c>
      <x:c r="C235" s="3" t="inlineStr">
        <x:is>
          <x:t xml:space="preserve">Bear</x:t>
        </x:is>
      </x:c>
      <x:c r="D235" s="3" t="inlineStr">
        <x:is>
          <x:t xml:space="preserve">pue</x:t>
        </x:is>
      </x:c>
      <x:c r="E235" s="3" t="n">
        <x:v>1.2</x:v>
      </x:c>
      <x:c r="F235" s="3" t="inlineStr">
        <x:is>
          <x:t xml:space="preserve">ratio</x:t>
        </x:is>
      </x:c>
      <x:c r="G235" s="3" t="inlineStr">
        <x:is>
          <x:t xml:space="preserve">Scenario parameter</x:t>
        </x:is>
      </x:c>
      <x:c r="H235" s="3" t="inlineStr">
        <x:is>
          <x:t xml:space="preserve">it_load_gw = active_power_gw / pue</x:t>
        </x:is>
      </x:c>
      <x:c r="I235" s="3" t="inlineStr">
        <x:is>
          <x:t xml:space="preserve">No provider-wide site-level PUE is used as a disclosed fact; PUE represents facility-to-IT conversion within the scenario.</x:t>
        </x:is>
      </x:c>
      <x:c r="J235" s="3" t="inlineStr">
        <x:is>
          <x:t xml:space="preserve">ASSUMP_POWER_RAMP</x:t>
        </x:is>
      </x:c>
      <x:c r="K23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5" s="3" t="inlineStr">
        <x:is>
          <x:t xml:space="preserve">Site-level measured PUE matched to attributed AI capacity.</x:t>
        </x:is>
      </x:c>
    </x:row>
    <x:row r="236">
      <x:c r="A236" s="3" t="inlineStr">
        <x:is>
          <x:t xml:space="preserve">Meta</x:t>
        </x:is>
      </x:c>
      <x:c r="B236" s="3" t="n">
        <x:v>2026</x:v>
      </x:c>
      <x:c r="C236" s="3" t="inlineStr">
        <x:is>
          <x:t xml:space="preserve">Bear</x:t>
        </x:is>
      </x:c>
      <x:c r="D236" s="3" t="inlineStr">
        <x:is>
          <x:t xml:space="preserve">it_load_gw</x:t>
        </x:is>
      </x:c>
      <x:c r="E236" s="3" t="n">
        <x:v>1.2</x:v>
      </x:c>
      <x:c r="F236" s="3" t="inlineStr">
        <x:is>
          <x:t xml:space="preserve">GW</x:t>
        </x:is>
      </x:c>
      <x:c r="G236" s="3" t="inlineStr">
        <x:is>
          <x:t xml:space="preserve">Derived formula</x:t>
        </x:is>
      </x:c>
      <x:c r="H236" s="3" t="inlineStr">
        <x:is>
          <x:t xml:space="preserve">active_power_gw / pue</x:t>
        </x:is>
      </x:c>
      <x:c r="I236" s="3" t="inlineStr">
        <x:is>
          <x:t xml:space="preserve">Facility power is converted to IT-deliverable power before attributing AI workloads.</x:t>
        </x:is>
      </x:c>
      <x:c r="J236" s="3" t="inlineStr">
        <x:is>
          <x:t xml:space="preserve">ASSUMP_POWER_RAMP; SRC_META_MTIA_GENAI_2026</x:t>
        </x:is>
      </x:c>
      <x:c r="K23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6" s="3" t="inlineStr">
        <x:is>
          <x:t xml:space="preserve">Recompute once active power and PUE become site-observable.</x:t>
        </x:is>
      </x:c>
    </x:row>
    <x:row r="237">
      <x:c r="A237" s="3" t="inlineStr">
        <x:is>
          <x:t xml:space="preserve">Meta</x:t>
        </x:is>
      </x:c>
      <x:c r="B237" s="3" t="n">
        <x:v>2026</x:v>
      </x:c>
      <x:c r="C237" s="3" t="inlineStr">
        <x:is>
          <x:t xml:space="preserve">Bear</x:t>
        </x:is>
      </x:c>
      <x:c r="D237" s="3" t="inlineStr">
        <x:is>
          <x:t xml:space="preserve">ai_workload_share</x:t>
        </x:is>
      </x:c>
      <x:c r="E237" s="3" t="n">
        <x:v>0.87</x:v>
      </x:c>
      <x:c r="F237" s="3" t="inlineStr">
        <x:is>
          <x:t xml:space="preserve">share</x:t>
        </x:is>
      </x:c>
      <x:c r="G237" s="3" t="inlineStr">
        <x:is>
          <x:t xml:space="preserve">Scenario allocation</x:t>
        </x:is>
      </x:c>
      <x:c r="H237" s="3" t="inlineStr">
        <x:is>
          <x:t xml:space="preserve">ai_it_load_gw = it_load_gw * ai_workload_share</x:t>
        </x:is>
      </x:c>
      <x:c r="I237" s="3" t="inlineStr">
        <x:is>
          <x:t xml:space="preserve">The modeled fleet is focused on AI workloads across Meta AI surfaces; non-LLM ranking/platform overhead is excluded through the 87% share.</x:t>
        </x:is>
      </x:c>
      <x:c r="J237" s="3" t="inlineStr">
        <x:is>
          <x:t xml:space="preserve">SRC_META_LLAMA; SRC_META_LLAMA4_NVIDIA; SRC_META_MTIA_GENAI_2026; SRC_EPOCH_AI_DATA_CENTERS</x:t>
        </x:is>
      </x:c>
      <x:c r="K23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7" s="3" t="inlineStr">
        <x:is>
          <x:t xml:space="preserve">Model-owner AI workload allocation or cluster scheduling telemetry.</x:t>
        </x:is>
      </x:c>
    </x:row>
    <x:row r="238">
      <x:c r="A238" s="3" t="inlineStr">
        <x:is>
          <x:t xml:space="preserve">Meta</x:t>
        </x:is>
      </x:c>
      <x:c r="B238" s="3" t="n">
        <x:v>2026</x:v>
      </x:c>
      <x:c r="C238" s="3" t="inlineStr">
        <x:is>
          <x:t xml:space="preserve">Bear</x:t>
        </x:is>
      </x:c>
      <x:c r="D238" s="3" t="inlineStr">
        <x:is>
          <x:t xml:space="preserve">ai_it_load_gw</x:t>
        </x:is>
      </x:c>
      <x:c r="E238" s="3" t="n">
        <x:v>1.044</x:v>
      </x:c>
      <x:c r="F238" s="3" t="inlineStr">
        <x:is>
          <x:t xml:space="preserve">GW</x:t>
        </x:is>
      </x:c>
      <x:c r="G238" s="3" t="inlineStr">
        <x:is>
          <x:t xml:space="preserve">Derived formula</x:t>
        </x:is>
      </x:c>
      <x:c r="H238" s="3" t="inlineStr">
        <x:is>
          <x:t xml:space="preserve">it_load_gw * ai_workload_share</x:t>
        </x:is>
      </x:c>
      <x:c r="I238" s="3" t="inlineStr">
        <x:is>
          <x:t xml:space="preserve">Only the AI-attributed portion of IT load enters training/inference allocation.</x:t>
        </x:is>
      </x:c>
      <x:c r="J238" s="3" t="inlineStr">
        <x:is>
          <x:t xml:space="preserve">SRC_META_LLAMA; SRC_META_LLAMA4_NVIDIA; SRC_META_MTIA_GENAI_2026; SRC_EPOCH_AI_DATA_CENTERS</x:t>
        </x:is>
      </x:c>
      <x:c r="K23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8" s="3" t="inlineStr">
        <x:is>
          <x:t xml:space="preserve">Recompute after ai_workload_share is replaced by telemetry.</x:t>
        </x:is>
      </x:c>
    </x:row>
    <x:row r="239">
      <x:c r="A239" s="3" t="inlineStr">
        <x:is>
          <x:t xml:space="preserve">Meta</x:t>
        </x:is>
      </x:c>
      <x:c r="B239" s="3" t="n">
        <x:v>2026</x:v>
      </x:c>
      <x:c r="C239" s="3" t="inlineStr">
        <x:is>
          <x:t xml:space="preserve">Bear</x:t>
        </x:is>
      </x:c>
      <x:c r="D239" s="3" t="inlineStr">
        <x:is>
          <x:t xml:space="preserve">gpu_share</x:t>
        </x:is>
      </x:c>
      <x:c r="E239" s="3" t="n">
        <x:v>1</x:v>
      </x:c>
      <x:c r="F239" s="3" t="inlineStr">
        <x:is>
          <x:t xml:space="preserve">share of inference-serving accelerator load</x:t>
        </x:is>
      </x:c>
      <x:c r="G239" s="3" t="inlineStr">
        <x:is>
          <x:t xml:space="preserve">Numeric scenario</x:t>
        </x:is>
      </x:c>
      <x:c r="H239" s="3" t="inlineStr">
        <x:is>
          <x:t xml:space="preserve">gpu_share interpolated from company 2026/2030 accelerator-mix endpoints</x:t>
        </x:is>
      </x:c>
      <x:c r="I239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239" s="3" t="inlineStr">
        <x:is>
          <x:t xml:space="preserve">SRC_META_LLAMA; SRC_META_LLAMA4_NVIDIA; SRC_META_MTIA_GENAI_2026; SRC_EPOCH_AI_DATA_CENTERS; ASSUMP_NUMERIC_ACCELERATOR_MIX</x:t>
        </x:is>
      </x:c>
      <x:c r="K23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9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240">
      <x:c r="A240" s="3" t="inlineStr">
        <x:is>
          <x:t xml:space="preserve">Meta</x:t>
        </x:is>
      </x:c>
      <x:c r="B240" s="3" t="n">
        <x:v>2026</x:v>
      </x:c>
      <x:c r="C240" s="3" t="inlineStr">
        <x:is>
          <x:t xml:space="preserve">Bear</x:t>
        </x:is>
      </x:c>
      <x:c r="D240" s="3" t="inlineStr">
        <x:is>
          <x:t xml:space="preserve">h200_share</x:t>
        </x:is>
      </x:c>
      <x:c r="E240" s="3" t="n">
        <x:v>0.09603</x:v>
      </x:c>
      <x:c r="F240" s="3" t="inlineStr">
        <x:is>
          <x:t xml:space="preserve">share of inference-serving accelerator load</x:t>
        </x:is>
      </x:c>
      <x:c r="G240" s="3" t="inlineStr">
        <x:is>
          <x:t xml:space="preserve">Editable numeric scenario</x:t>
        </x:is>
      </x:c>
      <x:c r="H240" s="3" t="inlineStr">
        <x:is>
          <x:t xml:space="preserve">h200_share = gpu_share * default_gpu_generation_mix_h200</x:t>
        </x:is>
      </x:c>
      <x:c r="I240" s="3" t="inlineStr">
        <x:is>
          <x:t xml:space="preserve">Default GPU-generation migration assumption; executive workbook allows later manual replacement by company/year/scenario.</x:t>
        </x:is>
      </x:c>
      <x:c r="J240" s="3" t="inlineStr">
        <x:is>
          <x:t xml:space="preserve">SRC_SEMIANALYSIS_INFERENCEX; ASSUMP_NUMERIC_ACCELERATOR_MIX</x:t>
        </x:is>
      </x:c>
      <x:c r="K24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0" s="3" t="inlineStr">
        <x:is>
          <x:t xml:space="preserve">Company fleet inventory, accelerator-hours or procurement/deployment records by GPU generation.</x:t>
        </x:is>
      </x:c>
    </x:row>
    <x:row r="241">
      <x:c r="A241" s="3" t="inlineStr">
        <x:is>
          <x:t xml:space="preserve">Meta</x:t>
        </x:is>
      </x:c>
      <x:c r="B241" s="3" t="n">
        <x:v>2026</x:v>
      </x:c>
      <x:c r="C241" s="3" t="inlineStr">
        <x:is>
          <x:t xml:space="preserve">Bear</x:t>
        </x:is>
      </x:c>
      <x:c r="D241" s="3" t="inlineStr">
        <x:is>
          <x:t xml:space="preserve">b200_share</x:t>
        </x:is>
      </x:c>
      <x:c r="E241" s="3" t="n">
        <x:v>0.9039700000000001</x:v>
      </x:c>
      <x:c r="F241" s="3" t="inlineStr">
        <x:is>
          <x:t xml:space="preserve">share of inference-serving accelerator load</x:t>
        </x:is>
      </x:c>
      <x:c r="G241" s="3" t="inlineStr">
        <x:is>
          <x:t xml:space="preserve">Editable numeric scenario</x:t>
        </x:is>
      </x:c>
      <x:c r="H241" s="3" t="inlineStr">
        <x:is>
          <x:t xml:space="preserve">b200_share = gpu_share * default_gpu_generation_mix_b200</x:t>
        </x:is>
      </x:c>
      <x:c r="I241" s="3" t="inlineStr">
        <x:is>
          <x:t xml:space="preserve">Default GPU-generation migration assumption; executive workbook allows later manual replacement by company/year/scenario.</x:t>
        </x:is>
      </x:c>
      <x:c r="J241" s="3" t="inlineStr">
        <x:is>
          <x:t xml:space="preserve">SRC_SEMIANALYSIS_INFERENCEX; ASSUMP_NUMERIC_ACCELERATOR_MIX</x:t>
        </x:is>
      </x:c>
      <x:c r="K24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1" s="3" t="inlineStr">
        <x:is>
          <x:t xml:space="preserve">Company fleet inventory, accelerator-hours or procurement/deployment records by GPU generation.</x:t>
        </x:is>
      </x:c>
    </x:row>
    <x:row r="242">
      <x:c r="A242" s="3" t="inlineStr">
        <x:is>
          <x:t xml:space="preserve">Meta</x:t>
        </x:is>
      </x:c>
      <x:c r="B242" s="3" t="n">
        <x:v>2026</x:v>
      </x:c>
      <x:c r="C242" s="3" t="inlineStr">
        <x:is>
          <x:t xml:space="preserve">Bear</x:t>
        </x:is>
      </x:c>
      <x:c r="D242" s="3" t="inlineStr">
        <x:is>
          <x:t xml:space="preserve">gb200_share</x:t>
        </x:is>
      </x:c>
      <x:c r="E242" s="3" t="n">
        <x:v>0</x:v>
      </x:c>
      <x:c r="F242" s="3" t="inlineStr">
        <x:is>
          <x:t xml:space="preserve">share of inference-serving accelerator load</x:t>
        </x:is>
      </x:c>
      <x:c r="G242" s="3" t="inlineStr">
        <x:is>
          <x:t xml:space="preserve">Editable numeric scenario</x:t>
        </x:is>
      </x:c>
      <x:c r="H242" s="3" t="inlineStr">
        <x:is>
          <x:t xml:space="preserve">gb200_share = gpu_share * default_gpu_generation_mix_gb200</x:t>
        </x:is>
      </x:c>
      <x:c r="I242" s="3" t="inlineStr">
        <x:is>
          <x:t xml:space="preserve">Default GPU-generation migration assumption; executive workbook allows later manual replacement by company/year/scenario.</x:t>
        </x:is>
      </x:c>
      <x:c r="J242" s="3" t="inlineStr">
        <x:is>
          <x:t xml:space="preserve">SRC_SEMIANALYSIS_INFERENCEX; ASSUMP_NUMERIC_ACCELERATOR_MIX</x:t>
        </x:is>
      </x:c>
      <x:c r="K24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2" s="3" t="inlineStr">
        <x:is>
          <x:t xml:space="preserve">Company fleet inventory, accelerator-hours or procurement/deployment records by GPU generation.</x:t>
        </x:is>
      </x:c>
    </x:row>
    <x:row r="243">
      <x:c r="A243" s="3" t="inlineStr">
        <x:is>
          <x:t xml:space="preserve">Meta</x:t>
        </x:is>
      </x:c>
      <x:c r="B243" s="3" t="n">
        <x:v>2026</x:v>
      </x:c>
      <x:c r="C243" s="3" t="inlineStr">
        <x:is>
          <x:t xml:space="preserve">Bear</x:t>
        </x:is>
      </x:c>
      <x:c r="D243" s="3" t="inlineStr">
        <x:is>
          <x:t xml:space="preserve">purpose_built_accelerator_share</x:t>
        </x:is>
      </x:c>
      <x:c r="E243" s="3" t="n">
        <x:v>0</x:v>
      </x:c>
      <x:c r="F243" s="3" t="inlineStr">
        <x:is>
          <x:t xml:space="preserve">share of inference-serving accelerator load</x:t>
        </x:is>
      </x:c>
      <x:c r="G243" s="3" t="inlineStr">
        <x:is>
          <x:t xml:space="preserve">Numeric scenario</x:t>
        </x:is>
      </x:c>
      <x:c r="H243" s="3" t="inlineStr">
        <x:is>
          <x:t xml:space="preserve">1 - gpu_share</x:t>
        </x:is>
      </x:c>
      <x:c r="I243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243" s="3" t="inlineStr">
        <x:is>
          <x:t xml:space="preserve">SRC_META_LLAMA; SRC_META_LLAMA4_NVIDIA; SRC_META_MTIA_GENAI_2026; SRC_EPOCH_AI_DATA_CENTERS; ASSUMP_NUMERIC_ACCELERATOR_MIX</x:t>
        </x:is>
      </x:c>
      <x:c r="K24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3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244">
      <x:c r="A244" s="3" t="inlineStr">
        <x:is>
          <x:t xml:space="preserve">Meta</x:t>
        </x:is>
      </x:c>
      <x:c r="B244" s="3" t="n">
        <x:v>2026</x:v>
      </x:c>
      <x:c r="C244" s="3" t="inlineStr">
        <x:is>
          <x:t xml:space="preserve">Bear</x:t>
        </x:is>
      </x:c>
      <x:c r="D244" s="3" t="inlineStr">
        <x:is>
          <x:t xml:space="preserve">fleet_reference_tps_per_mw</x:t>
        </x:is>
      </x:c>
      <x:c r="E244" s="3" t="n">
        <x:v>920581</x:v>
      </x:c>
      <x:c r="F244" s="3" t="inlineStr">
        <x:is>
          <x:t xml:space="preserve">generated output tokens/sec/MW</x:t>
        </x:is>
      </x:c>
      <x:c r="G244" s="3" t="inlineStr">
        <x:is>
          <x:t xml:space="preserve">Fleet-weighted public benchmark reference</x:t>
        </x:is>
      </x:c>
      <x:c r="H244" s="3" t="inlineStr">
        <x:is>
          <x:t xml:space="preserve">h200_share*h200_workload_avg + b200_share*b200_workload_avg + gb200_share*gb200_workload_avg + purpose_built_share*purpose_workload_avg</x:t>
        </x:is>
      </x:c>
      <x:c r="I244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244" s="3" t="inlineStr">
        <x:is>
          <x:t xml:space="preserve">SRC_SEMIANALYSIS_INFERENCEX; ASSUMP_NUMERIC_ACCELERATOR_MIX; ASSUMP_WORKLOAD_CLASS_MIX; ASSUMP_AGENTIC_CONTEXT_PENALTY</x:t>
        </x:is>
      </x:c>
      <x:c r="K24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4" s="3" t="inlineStr">
        <x:is>
          <x:t xml:space="preserve">Comparable production output-token throughput or a more closely matched benchmark.</x:t>
        </x:is>
      </x:c>
    </x:row>
    <x:row r="245">
      <x:c r="A245" s="3" t="inlineStr">
        <x:is>
          <x:t xml:space="preserve">Meta</x:t>
        </x:is>
      </x:c>
      <x:c r="B245" s="3" t="n">
        <x:v>2026</x:v>
      </x:c>
      <x:c r="C245" s="3" t="inlineStr">
        <x:is>
          <x:t xml:space="preserve">Bear</x:t>
        </x:is>
      </x:c>
      <x:c r="D245" s="3" t="inlineStr">
        <x:is>
          <x:t xml:space="preserve">commercial_workload_fit_factor</x:t>
        </x:is>
      </x:c>
      <x:c r="E245" s="3" t="n">
        <x:v>0.75</x:v>
      </x:c>
      <x:c r="F245" s="3" t="inlineStr">
        <x:is>
          <x:t xml:space="preserve">share of public reference throughput</x:t>
        </x:is>
      </x:c>
      <x:c r="G245" s="3" t="inlineStr">
        <x:is>
          <x:t xml:space="preserve">Scenario assumption</x:t>
        </x:is>
      </x:c>
      <x:c r="H245" s="3" t="inlineStr">
        <x:is>
          <x:t xml:space="preserve">reference_serving_tps_per_mw = fleet_reference_tps_per_mw * commercial_workload_fit_factor</x:t>
        </x:is>
      </x:c>
      <x:c r="I245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245" s="3" t="inlineStr">
        <x:is>
          <x:t xml:space="preserve">SRC_SEMIANALYSIS_INFERENCEX; ASSUMP_NUMERIC_ACCELERATOR_MIX; ASSUMP_WORKLOAD_CLASS_MIX; ASSUMP_AGENTIC_CONTEXT_PENALTY</x:t>
        </x:is>
      </x:c>
      <x:c r="K24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5" s="3" t="inlineStr">
        <x:is>
          <x:t xml:space="preserve">Matched commercial serving benchmark by product surface, context shape and latency SLO.</x:t>
        </x:is>
      </x:c>
    </x:row>
    <x:row r="246">
      <x:c r="A246" s="3" t="inlineStr">
        <x:is>
          <x:t xml:space="preserve">Meta</x:t>
        </x:is>
      </x:c>
      <x:c r="B246" s="3" t="n">
        <x:v>2026</x:v>
      </x:c>
      <x:c r="C246" s="3" t="inlineStr">
        <x:is>
          <x:t xml:space="preserve">Bear</x:t>
        </x:is>
      </x:c>
      <x:c r="D246" s="3" t="inlineStr">
        <x:is>
          <x:t xml:space="preserve">reference_serving_tps_per_mw</x:t>
        </x:is>
      </x:c>
      <x:c r="E246" s="3" t="n">
        <x:v>690436</x:v>
      </x:c>
      <x:c r="F246" s="3" t="inlineStr">
        <x:is>
          <x:t xml:space="preserve">generated output tokens/sec/MW</x:t>
        </x:is>
      </x:c>
      <x:c r="G246" s="3" t="inlineStr">
        <x:is>
          <x:t xml:space="preserve">Workload-adjusted benchmark proxy</x:t>
        </x:is>
      </x:c>
      <x:c r="H246" s="3" t="inlineStr">
        <x:is>
          <x:t xml:space="preserve">fleet_reference_tps_per_mw * commercial_workload_fit_factor</x:t>
        </x:is>
      </x:c>
      <x:c r="I24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46" s="3" t="inlineStr">
        <x:is>
          <x:t xml:space="preserve">SRC_SEMIANALYSIS_INFERENCEX; ASSUMP_NUMERIC_ACCELERATOR_MIX; ASSUMP_WORKLOAD_CLASS_MIX; ASSUMP_AGENTIC_CONTEXT_PENALTY</x:t>
        </x:is>
      </x:c>
      <x:c r="K24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6" s="3" t="inlineStr">
        <x:is>
          <x:t xml:space="preserve">Provider production output-token throughput with comparable workload/SLO.</x:t>
        </x:is>
      </x:c>
    </x:row>
    <x:row r="247">
      <x:c r="A247" s="3" t="inlineStr">
        <x:is>
          <x:t xml:space="preserve">Meta</x:t>
        </x:is>
      </x:c>
      <x:c r="B247" s="3" t="n">
        <x:v>2026</x:v>
      </x:c>
      <x:c r="C247" s="3" t="inlineStr">
        <x:is>
          <x:t xml:space="preserve">Bear</x:t>
        </x:is>
      </x:c>
      <x:c r="D247" s="3" t="inlineStr">
        <x:is>
          <x:t xml:space="preserve">purpose_built_tps_per_mw</x:t>
        </x:is>
      </x:c>
      <x:c r="E247" s="3" t="n">
        <x:v>921386</x:v>
      </x:c>
      <x:c r="F247" s="3" t="inlineStr">
        <x:is>
          <x:t xml:space="preserve">generated output tokens/sec/MW</x:t>
        </x:is>
      </x:c>
      <x:c r="G247" s="3" t="inlineStr">
        <x:is>
          <x:t xml:space="preserve">Conservative no-uplift proxy</x:t>
        </x:is>
      </x:c>
      <x:c r="H247" s="3" t="inlineStr">
        <x:is>
          <x:t xml:space="preserve">purpose_built_tps_per_mw = purpose_built_reference_tps_per_mw * commercial_workload_fit_factor until comparable output-token benchmark is adopted</x:t>
        </x:is>
      </x:c>
      <x:c r="I247" s="3" t="inlineStr">
        <x:is>
          <x:t xml:space="preserve">No comparable public output-token/MW row adopted; B200 public reference placeholder is used and remains editable.</x:t>
        </x:is>
      </x:c>
      <x:c r="J247" s="3" t="inlineStr">
        <x:is>
          <x:t xml:space="preserve">SRC_META_LLAMA; SRC_META_LLAMA4_NVIDIA; SRC_META_MTIA_GENAI_2026; SRC_EPOCH_AI_DATA_CENTERS; ASSUMP_NUMERIC_ACCELERATOR_MIX</x:t>
        </x:is>
      </x:c>
      <x:c r="K24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7" s="3" t="inlineStr">
        <x:is>
          <x:t xml:space="preserve">Matched-workload generated-output benchmark for the provider purpose-built accelerator.</x:t>
        </x:is>
      </x:c>
    </x:row>
    <x:row r="248">
      <x:c r="A248" s="3" t="inlineStr">
        <x:is>
          <x:t xml:space="preserve">Meta</x:t>
        </x:is>
      </x:c>
      <x:c r="B248" s="3" t="n">
        <x:v>2026</x:v>
      </x:c>
      <x:c r="C248" s="3" t="inlineStr">
        <x:is>
          <x:t xml:space="preserve">Bear</x:t>
        </x:is>
      </x:c>
      <x:c r="D248" s="3" t="inlineStr">
        <x:is>
          <x:t xml:space="preserve">inference_power_share</x:t>
        </x:is>
      </x:c>
      <x:c r="E248" s="3" t="n">
        <x:v>0.5</x:v>
      </x:c>
      <x:c r="F248" s="3" t="inlineStr">
        <x:is>
          <x:t xml:space="preserve">share of AI IT load</x:t>
        </x:is>
      </x:c>
      <x:c r="G248" s="3" t="inlineStr">
        <x:is>
          <x:t xml:space="preserve">Scenario allocation</x:t>
        </x:is>
      </x:c>
      <x:c r="H248" s="3" t="inlineStr">
        <x:is>
          <x:t xml:space="preserve">inference_gw = ai_it_load_gw * inference_power_share</x:t>
        </x:is>
      </x:c>
      <x:c r="I248" s="3" t="inlineStr">
        <x:is>
          <x:t xml:space="preserve">Large consumer AI distribution and inference-first MTIA roadmap support a higher inference share scenario.</x:t>
        </x:is>
      </x:c>
      <x:c r="J248" s="3" t="inlineStr">
        <x:is>
          <x:t xml:space="preserve">SRC_META_LLAMA; SRC_META_LLAMA4_NVIDIA; SRC_META_MTIA_GENAI_2026; SRC_EPOCH_AI_DATA_CENTERS; ASSUMP_INFERENCE_SHARE_NOT_FACT_60</x:t>
        </x:is>
      </x:c>
      <x:c r="K24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8" s="3" t="inlineStr">
        <x:is>
          <x:t xml:space="preserve">Provider-specific inference/training workload power telemetry.</x:t>
        </x:is>
      </x:c>
    </x:row>
    <x:row r="249">
      <x:c r="A249" s="3" t="inlineStr">
        <x:is>
          <x:t xml:space="preserve">Meta</x:t>
        </x:is>
      </x:c>
      <x:c r="B249" s="3" t="n">
        <x:v>2026</x:v>
      </x:c>
      <x:c r="C249" s="3" t="inlineStr">
        <x:is>
          <x:t xml:space="preserve">Bear</x:t>
        </x:is>
      </x:c>
      <x:c r="D249" s="3" t="inlineStr">
        <x:is>
          <x:t xml:space="preserve">inference_gw</x:t>
        </x:is>
      </x:c>
      <x:c r="E249" s="3" t="n">
        <x:v>0.522</x:v>
      </x:c>
      <x:c r="F249" s="3" t="inlineStr">
        <x:is>
          <x:t xml:space="preserve">GW</x:t>
        </x:is>
      </x:c>
      <x:c r="G249" s="3" t="inlineStr">
        <x:is>
          <x:t xml:space="preserve">Derived formula</x:t>
        </x:is>
      </x:c>
      <x:c r="H249" s="3" t="inlineStr">
        <x:is>
          <x:t xml:space="preserve">ai_it_load_gw * inference_power_share</x:t>
        </x:is>
      </x:c>
      <x:c r="I249" s="3" t="inlineStr">
        <x:is>
          <x:t xml:space="preserve">This is the operational power eligible to become commercial generated output tokens through the selected TPS/MW proxy.</x:t>
        </x:is>
      </x:c>
      <x:c r="J249" s="3" t="inlineStr">
        <x:is>
          <x:t xml:space="preserve">SRC_META_LLAMA; SRC_META_LLAMA4_NVIDIA; SRC_META_MTIA_GENAI_2026; SRC_EPOCH_AI_DATA_CENTERS</x:t>
        </x:is>
      </x:c>
      <x:c r="K24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9" s="3" t="inlineStr">
        <x:is>
          <x:t xml:space="preserve">Recompute after AI allocation or inference-share evidence changes.</x:t>
        </x:is>
      </x:c>
    </x:row>
    <x:row r="250">
      <x:c r="A250" s="3" t="inlineStr">
        <x:is>
          <x:t xml:space="preserve">Meta</x:t>
        </x:is>
      </x:c>
      <x:c r="B250" s="3" t="n">
        <x:v>2026</x:v>
      </x:c>
      <x:c r="C250" s="3" t="inlineStr">
        <x:is>
          <x:t xml:space="preserve">Bear</x:t>
        </x:is>
      </x:c>
      <x:c r="D250" s="3" t="inlineStr">
        <x:is>
          <x:t xml:space="preserve">training_power_share</x:t>
        </x:is>
      </x:c>
      <x:c r="E250" s="3" t="n">
        <x:v>0.5</x:v>
      </x:c>
      <x:c r="F250" s="3" t="inlineStr">
        <x:is>
          <x:t xml:space="preserve">share of AI IT load</x:t>
        </x:is>
      </x:c>
      <x:c r="G250" s="3" t="inlineStr">
        <x:is>
          <x:t xml:space="preserve">Derived allocation</x:t>
        </x:is>
      </x:c>
      <x:c r="H250" s="3" t="inlineStr">
        <x:is>
          <x:t xml:space="preserve">1 - inference_power_share</x:t>
        </x:is>
      </x:c>
      <x:c r="I250" s="3" t="inlineStr">
        <x:is>
          <x:t xml:space="preserve">Training receives the complementary modeled AI IT allocation; it is not a disclosed company workload split.</x:t>
        </x:is>
      </x:c>
      <x:c r="J250" s="3" t="inlineStr">
        <x:is>
          <x:t xml:space="preserve">SRC_META_LLAMA; SRC_META_LLAMA4_NVIDIA; SRC_META_MTIA_GENAI_2026; SRC_EPOCH_AI_DATA_CENTERS; ASSUMP_INFERENCE_SHARE_NOT_FACT_60</x:t>
        </x:is>
      </x:c>
      <x:c r="K25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50" s="3" t="inlineStr">
        <x:is>
          <x:t xml:space="preserve">Provider-specific inference/training workload power telemetry.</x:t>
        </x:is>
      </x:c>
    </x:row>
    <x:row r="251">
      <x:c r="A251" s="3" t="inlineStr">
        <x:is>
          <x:t xml:space="preserve">Meta</x:t>
        </x:is>
      </x:c>
      <x:c r="B251" s="3" t="n">
        <x:v>2026</x:v>
      </x:c>
      <x:c r="C251" s="3" t="inlineStr">
        <x:is>
          <x:t xml:space="preserve">Bear</x:t>
        </x:is>
      </x:c>
      <x:c r="D251" s="3" t="inlineStr">
        <x:is>
          <x:t xml:space="preserve">training_gw</x:t>
        </x:is>
      </x:c>
      <x:c r="E251" s="3" t="n">
        <x:v>0.522</x:v>
      </x:c>
      <x:c r="F251" s="3" t="inlineStr">
        <x:is>
          <x:t xml:space="preserve">GW</x:t>
        </x:is>
      </x:c>
      <x:c r="G251" s="3" t="inlineStr">
        <x:is>
          <x:t xml:space="preserve">Derived formula</x:t>
        </x:is>
      </x:c>
      <x:c r="H251" s="3" t="inlineStr">
        <x:is>
          <x:t xml:space="preserve">ai_it_load_gw * training_power_share</x:t>
        </x:is>
      </x:c>
      <x:c r="I251" s="3" t="inlineStr">
        <x:is>
          <x:t xml:space="preserve">Training GW is shown separately so commercial inference token capacity is not overstated.</x:t>
        </x:is>
      </x:c>
      <x:c r="J251" s="3" t="inlineStr">
        <x:is>
          <x:t xml:space="preserve">SRC_META_LLAMA; SRC_META_LLAMA4_NVIDIA; SRC_META_MTIA_GENAI_2026; SRC_EPOCH_AI_DATA_CENTERS</x:t>
        </x:is>
      </x:c>
      <x:c r="K25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51" s="3" t="inlineStr">
        <x:is>
          <x:t xml:space="preserve">Recompute after AI allocation or workload-split evidence changes.</x:t>
        </x:is>
      </x:c>
    </x:row>
    <x:row r="252">
      <x:c r="A252" s="3" t="inlineStr">
        <x:is>
          <x:t xml:space="preserve">Meta</x:t>
        </x:is>
      </x:c>
      <x:c r="B252" s="3" t="n">
        <x:v>2026</x:v>
      </x:c>
      <x:c r="C252" s="3" t="inlineStr">
        <x:is>
          <x:t xml:space="preserve">Bear</x:t>
        </x:is>
      </x:c>
      <x:c r="D252" s="3" t="inlineStr">
        <x:is>
          <x:t xml:space="preserve">tokens_per_second_per_mw</x:t>
        </x:is>
      </x:c>
      <x:c r="E252" s="3" t="n">
        <x:v>690436</x:v>
      </x:c>
      <x:c r="F252" s="3" t="inlineStr">
        <x:is>
          <x:t xml:space="preserve">generated output tokens/sec/MW</x:t>
        </x:is>
      </x:c>
      <x:c r="G252" s="3" t="inlineStr">
        <x:is>
          <x:t xml:space="preserve">Derived estimate + benchmark calibration</x:t>
        </x:is>
      </x:c>
      <x:c r="H252" s="3" t="inlineStr">
        <x:is>
          <x:t xml:space="preserve">fleet_reference_tps_per_mw * commercial_workload_fit_factor</x:t>
        </x:is>
      </x:c>
      <x:c r="I252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252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25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52" s="3" t="inlineStr">
        <x:is>
          <x:t xml:space="preserve">Comparable production output-token throughput with model, hardware, precision, ISL/OSL and SLO matched.</x:t>
        </x:is>
      </x:c>
    </x:row>
    <x:row r="253">
      <x:c r="A253" s="3" t="inlineStr">
        <x:is>
          <x:t xml:space="preserve">Meta</x:t>
        </x:is>
      </x:c>
      <x:c r="B253" s="3" t="n">
        <x:v>2026</x:v>
      </x:c>
      <x:c r="C253" s="3" t="inlineStr">
        <x:is>
          <x:t xml:space="preserve">Bear</x:t>
        </x:is>
      </x:c>
      <x:c r="D253" s="3" t="inlineStr">
        <x:is>
          <x:t xml:space="preserve">inference_tokens_per_day</x:t>
        </x:is>
      </x:c>
      <x:c r="E253" s="3" t="n">
        <x:v>31139215948800</x:v>
      </x:c>
      <x:c r="F253" s="3" t="inlineStr">
        <x:is>
          <x:t xml:space="preserve">generated output tokens/day</x:t>
        </x:is>
      </x:c>
      <x:c r="G253" s="3" t="inlineStr">
        <x:is>
          <x:t xml:space="preserve">Derived headline metric</x:t>
        </x:is>
      </x:c>
      <x:c r="H253" s="3" t="inlineStr">
        <x:is>
          <x:t xml:space="preserve">inference_gw * 1000 * tokens_per_second_per_mw * 86,400</x:t>
        </x:is>
      </x:c>
      <x:c r="I253" s="3" t="inlineStr">
        <x:is>
          <x:t xml:space="preserve">Headline capacity uses no utilization, MoE, architecture or software-growth multiplier; it is not observed commercial output volume.</x:t>
        </x:is>
      </x:c>
      <x:c r="J253" s="3" t="inlineStr">
        <x:is>
          <x:t xml:space="preserve">SRC_META_LLAMA; SRC_META_LLAMA4_NVIDIA; SRC_META_MTIA_GENAI_2026; SRC_EPOCH_AI_DATA_CENTERS; SRC_SEMIANALYSIS_INFERENCEX</x:t>
        </x:is>
      </x:c>
      <x:c r="K25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53" s="3" t="inlineStr">
        <x:is>
          <x:t xml:space="preserve">Provider-disclosed generated output token volume or calibrated capacity telemetry.</x:t>
        </x:is>
      </x:c>
    </x:row>
    <x:row r="254">
      <x:c r="A254" s="3" t="inlineStr">
        <x:is>
          <x:t xml:space="preserve">Meta</x:t>
        </x:is>
      </x:c>
      <x:c r="B254" s="3" t="n">
        <x:v>2026</x:v>
      </x:c>
      <x:c r="C254" s="3" t="inlineStr">
        <x:is>
          <x:t xml:space="preserve">Bear</x:t>
        </x:is>
      </x:c>
      <x:c r="D254" s="3" t="inlineStr">
        <x:is>
          <x:t xml:space="preserve">inference_tokens_per_year</x:t>
        </x:is>
      </x:c>
      <x:c r="E254" s="3" t="n">
        <x:v>1.1365813821312e+16</x:v>
      </x:c>
      <x:c r="F254" s="3" t="inlineStr">
        <x:is>
          <x:t xml:space="preserve">generated output tokens/year</x:t>
        </x:is>
      </x:c>
      <x:c r="G254" s="3" t="inlineStr">
        <x:is>
          <x:t xml:space="preserve">Derived headline metric</x:t>
        </x:is>
      </x:c>
      <x:c r="H254" s="3" t="inlineStr">
        <x:is>
          <x:t xml:space="preserve">inference_tokens_per_day * 365</x:t>
        </x:is>
      </x:c>
      <x:c r="I254" s="3" t="inlineStr">
        <x:is>
          <x:t xml:space="preserve">Annualized version of generated output token capacity; it is not observed annual demand or billable volume.</x:t>
        </x:is>
      </x:c>
      <x:c r="J254" s="3" t="inlineStr">
        <x:is>
          <x:t xml:space="preserve">SRC_META_LLAMA; SRC_META_LLAMA4_NVIDIA; SRC_META_MTIA_GENAI_2026; SRC_EPOCH_AI_DATA_CENTERS; SRC_SEMIANALYSIS_INFERENCEX</x:t>
        </x:is>
      </x:c>
      <x:c r="K25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54" s="3" t="inlineStr">
        <x:is>
          <x:t xml:space="preserve">Provider-disclosed annual generated-output volume or metered serving telemetry.</x:t>
        </x:is>
      </x:c>
    </x:row>
    <x:row r="255">
      <x:c r="A255" s="3" t="inlineStr">
        <x:is>
          <x:t xml:space="preserve">Meta</x:t>
        </x:is>
      </x:c>
      <x:c r="B255" s="3" t="n">
        <x:v>2027</x:v>
      </x:c>
      <x:c r="C255" s="3" t="inlineStr">
        <x:is>
          <x:t xml:space="preserve">Bear</x:t>
        </x:is>
      </x:c>
      <x:c r="D255" s="3" t="inlineStr">
        <x:is>
          <x:t xml:space="preserve">contracted_power_gw</x:t>
        </x:is>
      </x:c>
      <x:c r="E255" s="3" t="n">
        <x:v>4.375</x:v>
      </x:c>
      <x:c r="F255" s="3" t="inlineStr">
        <x:is>
          <x:t xml:space="preserve">GW</x:t>
        </x:is>
      </x:c>
      <x:c r="G255" s="3" t="inlineStr">
        <x:is>
          <x:t xml:space="preserve">Scenario capacity envelope</x:t>
        </x:is>
      </x:c>
      <x:c r="H255" s="3" t="inlineStr">
        <x:is>
          <x:t xml:space="preserve">linear interpolation between 2026 and 2030 company capacity endpoints</x:t>
        </x:is>
      </x:c>
      <x:c r="I255" s="3" t="inlineStr">
        <x:is>
          <x:t xml:space="preserve">Scenario envelope for Meta AI/Llama serving capacity; not an official contracted-GW figure.</x:t>
        </x:is>
      </x:c>
      <x:c r="J255" s="3" t="inlineStr">
        <x:is>
          <x:t xml:space="preserve">ASSUMP_POWER_RAMP; SRC_META_MTIA_GENAI_2026</x:t>
        </x:is>
      </x:c>
      <x:c r="K25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55" s="3" t="inlineStr">
        <x:is>
          <x:t xml:space="preserve">Company/site-level committed MW/GW, interconnect and contract disclosure.</x:t>
        </x:is>
      </x:c>
    </x:row>
    <x:row r="256">
      <x:c r="A256" s="3" t="inlineStr">
        <x:is>
          <x:t xml:space="preserve">Meta</x:t>
        </x:is>
      </x:c>
      <x:c r="B256" s="3" t="n">
        <x:v>2027</x:v>
      </x:c>
      <x:c r="C256" s="3" t="inlineStr">
        <x:is>
          <x:t xml:space="preserve">Bear</x:t>
        </x:is>
      </x:c>
      <x:c r="D256" s="3" t="inlineStr">
        <x:is>
          <x:t xml:space="preserve">operational_deployment_share</x:t>
        </x:is>
      </x:c>
      <x:c r="E256" s="3" t="n">
        <x:v>0.53302857</x:v>
      </x:c>
      <x:c r="F256" s="3" t="inlineStr">
        <x:is>
          <x:t xml:space="preserve">share</x:t>
        </x:is>
      </x:c>
      <x:c r="G256" s="3" t="inlineStr">
        <x:is>
          <x:t xml:space="preserve">Scenario conversion</x:t>
        </x:is>
      </x:c>
      <x:c r="H256" s="3" t="inlineStr">
        <x:is>
          <x:t xml:space="preserve">active_power_gw / contracted_power_gw</x:t>
        </x:is>
      </x:c>
      <x:c r="I256" s="3" t="inlineStr">
        <x:is>
          <x:t xml:space="preserve">This is the single explicit conversion from contracted/attributed capacity to operationally usable capacity.</x:t>
        </x:is>
      </x:c>
      <x:c r="J256" s="3" t="inlineStr">
        <x:is>
          <x:t xml:space="preserve">ASSUMP_POWER_RAMP; SRC_META_MTIA_GENAI_2026</x:t>
        </x:is>
      </x:c>
      <x:c r="K25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56" s="3" t="inlineStr">
        <x:is>
          <x:t xml:space="preserve">Energized operational capacity divided by contracted/attributed capacity.</x:t>
        </x:is>
      </x:c>
    </x:row>
    <x:row r="257">
      <x:c r="A257" s="3" t="inlineStr">
        <x:is>
          <x:t xml:space="preserve">Meta</x:t>
        </x:is>
      </x:c>
      <x:c r="B257" s="3" t="n">
        <x:v>2027</x:v>
      </x:c>
      <x:c r="C257" s="3" t="inlineStr">
        <x:is>
          <x:t xml:space="preserve">Bear</x:t>
        </x:is>
      </x:c>
      <x:c r="D257" s="3" t="inlineStr">
        <x:is>
          <x:t xml:space="preserve">active_power_gw</x:t>
        </x:is>
      </x:c>
      <x:c r="E257" s="3" t="n">
        <x:v>2.332</x:v>
      </x:c>
      <x:c r="F257" s="3" t="inlineStr">
        <x:is>
          <x:t xml:space="preserve">GW</x:t>
        </x:is>
      </x:c>
      <x:c r="G257" s="3" t="inlineStr">
        <x:is>
          <x:t xml:space="preserve">Derived scenario</x:t>
        </x:is>
      </x:c>
      <x:c r="H257" s="3" t="inlineStr">
        <x:is>
          <x:t xml:space="preserve">contracted_power_gw * operational_deployment_share</x:t>
        </x:is>
      </x:c>
      <x:c r="I257" s="3" t="inlineStr">
        <x:is>
          <x:t xml:space="preserve">MTIA deployment direction and consumer product distribution support active ramp, not exact powered GW.</x:t>
        </x:is>
      </x:c>
      <x:c r="J257" s="3" t="inlineStr">
        <x:is>
          <x:t xml:space="preserve">ASSUMP_POWER_RAMP; SRC_META_MTIA_GENAI_2026</x:t>
        </x:is>
      </x:c>
      <x:c r="K25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57" s="3" t="inlineStr">
        <x:is>
          <x:t xml:space="preserve">Energization dates, accelerator deliveries and operational powered-rack telemetry.</x:t>
        </x:is>
      </x:c>
    </x:row>
    <x:row r="258">
      <x:c r="A258" s="3" t="inlineStr">
        <x:is>
          <x:t xml:space="preserve">Meta</x:t>
        </x:is>
      </x:c>
      <x:c r="B258" s="3" t="n">
        <x:v>2027</x:v>
      </x:c>
      <x:c r="C258" s="3" t="inlineStr">
        <x:is>
          <x:t xml:space="preserve">Bear</x:t>
        </x:is>
      </x:c>
      <x:c r="D258" s="3" t="inlineStr">
        <x:is>
          <x:t xml:space="preserve">pue</x:t>
        </x:is>
      </x:c>
      <x:c r="E258" s="3" t="n">
        <x:v>1.2</x:v>
      </x:c>
      <x:c r="F258" s="3" t="inlineStr">
        <x:is>
          <x:t xml:space="preserve">ratio</x:t>
        </x:is>
      </x:c>
      <x:c r="G258" s="3" t="inlineStr">
        <x:is>
          <x:t xml:space="preserve">Scenario parameter</x:t>
        </x:is>
      </x:c>
      <x:c r="H258" s="3" t="inlineStr">
        <x:is>
          <x:t xml:space="preserve">it_load_gw = active_power_gw / pue</x:t>
        </x:is>
      </x:c>
      <x:c r="I258" s="3" t="inlineStr">
        <x:is>
          <x:t xml:space="preserve">No provider-wide site-level PUE is used as a disclosed fact; PUE represents facility-to-IT conversion within the scenario.</x:t>
        </x:is>
      </x:c>
      <x:c r="J258" s="3" t="inlineStr">
        <x:is>
          <x:t xml:space="preserve">ASSUMP_POWER_RAMP</x:t>
        </x:is>
      </x:c>
      <x:c r="K25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58" s="3" t="inlineStr">
        <x:is>
          <x:t xml:space="preserve">Site-level measured PUE matched to attributed AI capacity.</x:t>
        </x:is>
      </x:c>
    </x:row>
    <x:row r="259">
      <x:c r="A259" s="3" t="inlineStr">
        <x:is>
          <x:t xml:space="preserve">Meta</x:t>
        </x:is>
      </x:c>
      <x:c r="B259" s="3" t="n">
        <x:v>2027</x:v>
      </x:c>
      <x:c r="C259" s="3" t="inlineStr">
        <x:is>
          <x:t xml:space="preserve">Bear</x:t>
        </x:is>
      </x:c>
      <x:c r="D259" s="3" t="inlineStr">
        <x:is>
          <x:t xml:space="preserve">it_load_gw</x:t>
        </x:is>
      </x:c>
      <x:c r="E259" s="3" t="n">
        <x:v>1.943</x:v>
      </x:c>
      <x:c r="F259" s="3" t="inlineStr">
        <x:is>
          <x:t xml:space="preserve">GW</x:t>
        </x:is>
      </x:c>
      <x:c r="G259" s="3" t="inlineStr">
        <x:is>
          <x:t xml:space="preserve">Derived formula</x:t>
        </x:is>
      </x:c>
      <x:c r="H259" s="3" t="inlineStr">
        <x:is>
          <x:t xml:space="preserve">active_power_gw / pue</x:t>
        </x:is>
      </x:c>
      <x:c r="I259" s="3" t="inlineStr">
        <x:is>
          <x:t xml:space="preserve">Facility power is converted to IT-deliverable power before attributing AI workloads.</x:t>
        </x:is>
      </x:c>
      <x:c r="J259" s="3" t="inlineStr">
        <x:is>
          <x:t xml:space="preserve">ASSUMP_POWER_RAMP; SRC_META_MTIA_GENAI_2026</x:t>
        </x:is>
      </x:c>
      <x:c r="K25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59" s="3" t="inlineStr">
        <x:is>
          <x:t xml:space="preserve">Recompute once active power and PUE become site-observable.</x:t>
        </x:is>
      </x:c>
    </x:row>
    <x:row r="260">
      <x:c r="A260" s="3" t="inlineStr">
        <x:is>
          <x:t xml:space="preserve">Meta</x:t>
        </x:is>
      </x:c>
      <x:c r="B260" s="3" t="n">
        <x:v>2027</x:v>
      </x:c>
      <x:c r="C260" s="3" t="inlineStr">
        <x:is>
          <x:t xml:space="preserve">Bear</x:t>
        </x:is>
      </x:c>
      <x:c r="D260" s="3" t="inlineStr">
        <x:is>
          <x:t xml:space="preserve">ai_workload_share</x:t>
        </x:is>
      </x:c>
      <x:c r="E260" s="3" t="n">
        <x:v>0.87</x:v>
      </x:c>
      <x:c r="F260" s="3" t="inlineStr">
        <x:is>
          <x:t xml:space="preserve">share</x:t>
        </x:is>
      </x:c>
      <x:c r="G260" s="3" t="inlineStr">
        <x:is>
          <x:t xml:space="preserve">Scenario allocation</x:t>
        </x:is>
      </x:c>
      <x:c r="H260" s="3" t="inlineStr">
        <x:is>
          <x:t xml:space="preserve">ai_it_load_gw = it_load_gw * ai_workload_share</x:t>
        </x:is>
      </x:c>
      <x:c r="I260" s="3" t="inlineStr">
        <x:is>
          <x:t xml:space="preserve">The modeled fleet is focused on AI workloads across Meta AI surfaces; non-LLM ranking/platform overhead is excluded through the 87% share.</x:t>
        </x:is>
      </x:c>
      <x:c r="J260" s="3" t="inlineStr">
        <x:is>
          <x:t xml:space="preserve">SRC_META_LLAMA; SRC_META_LLAMA4_NVIDIA; SRC_META_MTIA_GENAI_2026; SRC_EPOCH_AI_DATA_CENTERS</x:t>
        </x:is>
      </x:c>
      <x:c r="K26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60" s="3" t="inlineStr">
        <x:is>
          <x:t xml:space="preserve">Model-owner AI workload allocation or cluster scheduling telemetry.</x:t>
        </x:is>
      </x:c>
    </x:row>
    <x:row r="261">
      <x:c r="A261" s="3" t="inlineStr">
        <x:is>
          <x:t xml:space="preserve">Meta</x:t>
        </x:is>
      </x:c>
      <x:c r="B261" s="3" t="n">
        <x:v>2027</x:v>
      </x:c>
      <x:c r="C261" s="3" t="inlineStr">
        <x:is>
          <x:t xml:space="preserve">Bear</x:t>
        </x:is>
      </x:c>
      <x:c r="D261" s="3" t="inlineStr">
        <x:is>
          <x:t xml:space="preserve">ai_it_load_gw</x:t>
        </x:is>
      </x:c>
      <x:c r="E261" s="3" t="n">
        <x:v>1.691</x:v>
      </x:c>
      <x:c r="F261" s="3" t="inlineStr">
        <x:is>
          <x:t xml:space="preserve">GW</x:t>
        </x:is>
      </x:c>
      <x:c r="G261" s="3" t="inlineStr">
        <x:is>
          <x:t xml:space="preserve">Derived formula</x:t>
        </x:is>
      </x:c>
      <x:c r="H261" s="3" t="inlineStr">
        <x:is>
          <x:t xml:space="preserve">it_load_gw * ai_workload_share</x:t>
        </x:is>
      </x:c>
      <x:c r="I261" s="3" t="inlineStr">
        <x:is>
          <x:t xml:space="preserve">Only the AI-attributed portion of IT load enters training/inference allocation.</x:t>
        </x:is>
      </x:c>
      <x:c r="J261" s="3" t="inlineStr">
        <x:is>
          <x:t xml:space="preserve">SRC_META_LLAMA; SRC_META_LLAMA4_NVIDIA; SRC_META_MTIA_GENAI_2026; SRC_EPOCH_AI_DATA_CENTERS</x:t>
        </x:is>
      </x:c>
      <x:c r="K26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61" s="3" t="inlineStr">
        <x:is>
          <x:t xml:space="preserve">Recompute after ai_workload_share is replaced by telemetry.</x:t>
        </x:is>
      </x:c>
    </x:row>
    <x:row r="262">
      <x:c r="A262" s="3" t="inlineStr">
        <x:is>
          <x:t xml:space="preserve">Meta</x:t>
        </x:is>
      </x:c>
      <x:c r="B262" s="3" t="n">
        <x:v>2027</x:v>
      </x:c>
      <x:c r="C262" s="3" t="inlineStr">
        <x:is>
          <x:t xml:space="preserve">Bear</x:t>
        </x:is>
      </x:c>
      <x:c r="D262" s="3" t="inlineStr">
        <x:is>
          <x:t xml:space="preserve">gpu_share</x:t>
        </x:is>
      </x:c>
      <x:c r="E262" s="3" t="n">
        <x:v>1</x:v>
      </x:c>
      <x:c r="F262" s="3" t="inlineStr">
        <x:is>
          <x:t xml:space="preserve">share of inference-serving accelerator load</x:t>
        </x:is>
      </x:c>
      <x:c r="G262" s="3" t="inlineStr">
        <x:is>
          <x:t xml:space="preserve">Numeric scenario</x:t>
        </x:is>
      </x:c>
      <x:c r="H262" s="3" t="inlineStr">
        <x:is>
          <x:t xml:space="preserve">gpu_share interpolated from company 2026/2030 accelerator-mix endpoints</x:t>
        </x:is>
      </x:c>
      <x:c r="I262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262" s="3" t="inlineStr">
        <x:is>
          <x:t xml:space="preserve">SRC_META_LLAMA; SRC_META_LLAMA4_NVIDIA; SRC_META_MTIA_GENAI_2026; SRC_EPOCH_AI_DATA_CENTERS; ASSUMP_NUMERIC_ACCELERATOR_MIX</x:t>
        </x:is>
      </x:c>
      <x:c r="K26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62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263">
      <x:c r="A263" s="3" t="inlineStr">
        <x:is>
          <x:t xml:space="preserve">Meta</x:t>
        </x:is>
      </x:c>
      <x:c r="B263" s="3" t="n">
        <x:v>2027</x:v>
      </x:c>
      <x:c r="C263" s="3" t="inlineStr">
        <x:is>
          <x:t xml:space="preserve">Bear</x:t>
        </x:is>
      </x:c>
      <x:c r="D263" s="3" t="inlineStr">
        <x:is>
          <x:t xml:space="preserve">h200_share</x:t>
        </x:is>
      </x:c>
      <x:c r="E263" s="3" t="n">
        <x:v>0.09216000000000001</x:v>
      </x:c>
      <x:c r="F263" s="3" t="inlineStr">
        <x:is>
          <x:t xml:space="preserve">share of inference-serving accelerator load</x:t>
        </x:is>
      </x:c>
      <x:c r="G263" s="3" t="inlineStr">
        <x:is>
          <x:t xml:space="preserve">Editable numeric scenario</x:t>
        </x:is>
      </x:c>
      <x:c r="H263" s="3" t="inlineStr">
        <x:is>
          <x:t xml:space="preserve">h200_share = gpu_share * default_gpu_generation_mix_h200</x:t>
        </x:is>
      </x:c>
      <x:c r="I263" s="3" t="inlineStr">
        <x:is>
          <x:t xml:space="preserve">Default GPU-generation migration assumption; executive workbook allows later manual replacement by company/year/scenario.</x:t>
        </x:is>
      </x:c>
      <x:c r="J263" s="3" t="inlineStr">
        <x:is>
          <x:t xml:space="preserve">SRC_SEMIANALYSIS_INFERENCEX; ASSUMP_NUMERIC_ACCELERATOR_MIX</x:t>
        </x:is>
      </x:c>
      <x:c r="K26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63" s="3" t="inlineStr">
        <x:is>
          <x:t xml:space="preserve">Company fleet inventory, accelerator-hours or procurement/deployment records by GPU generation.</x:t>
        </x:is>
      </x:c>
    </x:row>
    <x:row r="264">
      <x:c r="A264" s="3" t="inlineStr">
        <x:is>
          <x:t xml:space="preserve">Meta</x:t>
        </x:is>
      </x:c>
      <x:c r="B264" s="3" t="n">
        <x:v>2027</x:v>
      </x:c>
      <x:c r="C264" s="3" t="inlineStr">
        <x:is>
          <x:t xml:space="preserve">Bear</x:t>
        </x:is>
      </x:c>
      <x:c r="D264" s="3" t="inlineStr">
        <x:is>
          <x:t xml:space="preserve">b200_share</x:t>
        </x:is>
      </x:c>
      <x:c r="E264" s="3" t="n">
        <x:v>0.90784</x:v>
      </x:c>
      <x:c r="F264" s="3" t="inlineStr">
        <x:is>
          <x:t xml:space="preserve">share of inference-serving accelerator load</x:t>
        </x:is>
      </x:c>
      <x:c r="G264" s="3" t="inlineStr">
        <x:is>
          <x:t xml:space="preserve">Editable numeric scenario</x:t>
        </x:is>
      </x:c>
      <x:c r="H264" s="3" t="inlineStr">
        <x:is>
          <x:t xml:space="preserve">b200_share = gpu_share * default_gpu_generation_mix_b200</x:t>
        </x:is>
      </x:c>
      <x:c r="I264" s="3" t="inlineStr">
        <x:is>
          <x:t xml:space="preserve">Default GPU-generation migration assumption; executive workbook allows later manual replacement by company/year/scenario.</x:t>
        </x:is>
      </x:c>
      <x:c r="J264" s="3" t="inlineStr">
        <x:is>
          <x:t xml:space="preserve">SRC_SEMIANALYSIS_INFERENCEX; ASSUMP_NUMERIC_ACCELERATOR_MIX</x:t>
        </x:is>
      </x:c>
      <x:c r="K26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64" s="3" t="inlineStr">
        <x:is>
          <x:t xml:space="preserve">Company fleet inventory, accelerator-hours or procurement/deployment records by GPU generation.</x:t>
        </x:is>
      </x:c>
    </x:row>
    <x:row r="265">
      <x:c r="A265" s="3" t="inlineStr">
        <x:is>
          <x:t xml:space="preserve">Meta</x:t>
        </x:is>
      </x:c>
      <x:c r="B265" s="3" t="n">
        <x:v>2027</x:v>
      </x:c>
      <x:c r="C265" s="3" t="inlineStr">
        <x:is>
          <x:t xml:space="preserve">Bear</x:t>
        </x:is>
      </x:c>
      <x:c r="D265" s="3" t="inlineStr">
        <x:is>
          <x:t xml:space="preserve">gb200_share</x:t>
        </x:is>
      </x:c>
      <x:c r="E265" s="3" t="n">
        <x:v>0</x:v>
      </x:c>
      <x:c r="F265" s="3" t="inlineStr">
        <x:is>
          <x:t xml:space="preserve">share of inference-serving accelerator load</x:t>
        </x:is>
      </x:c>
      <x:c r="G265" s="3" t="inlineStr">
        <x:is>
          <x:t xml:space="preserve">Editable numeric scenario</x:t>
        </x:is>
      </x:c>
      <x:c r="H265" s="3" t="inlineStr">
        <x:is>
          <x:t xml:space="preserve">gb200_share = gpu_share * default_gpu_generation_mix_gb200</x:t>
        </x:is>
      </x:c>
      <x:c r="I265" s="3" t="inlineStr">
        <x:is>
          <x:t xml:space="preserve">Default GPU-generation migration assumption; executive workbook allows later manual replacement by company/year/scenario.</x:t>
        </x:is>
      </x:c>
      <x:c r="J265" s="3" t="inlineStr">
        <x:is>
          <x:t xml:space="preserve">SRC_SEMIANALYSIS_INFERENCEX; ASSUMP_NUMERIC_ACCELERATOR_MIX</x:t>
        </x:is>
      </x:c>
      <x:c r="K26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65" s="3" t="inlineStr">
        <x:is>
          <x:t xml:space="preserve">Company fleet inventory, accelerator-hours or procurement/deployment records by GPU generation.</x:t>
        </x:is>
      </x:c>
    </x:row>
    <x:row r="266">
      <x:c r="A266" s="3" t="inlineStr">
        <x:is>
          <x:t xml:space="preserve">Meta</x:t>
        </x:is>
      </x:c>
      <x:c r="B266" s="3" t="n">
        <x:v>2027</x:v>
      </x:c>
      <x:c r="C266" s="3" t="inlineStr">
        <x:is>
          <x:t xml:space="preserve">Bear</x:t>
        </x:is>
      </x:c>
      <x:c r="D266" s="3" t="inlineStr">
        <x:is>
          <x:t xml:space="preserve">purpose_built_accelerator_share</x:t>
        </x:is>
      </x:c>
      <x:c r="E266" s="3" t="n">
        <x:v>0</x:v>
      </x:c>
      <x:c r="F266" s="3" t="inlineStr">
        <x:is>
          <x:t xml:space="preserve">share of inference-serving accelerator load</x:t>
        </x:is>
      </x:c>
      <x:c r="G266" s="3" t="inlineStr">
        <x:is>
          <x:t xml:space="preserve">Numeric scenario</x:t>
        </x:is>
      </x:c>
      <x:c r="H266" s="3" t="inlineStr">
        <x:is>
          <x:t xml:space="preserve">1 - gpu_share</x:t>
        </x:is>
      </x:c>
      <x:c r="I266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266" s="3" t="inlineStr">
        <x:is>
          <x:t xml:space="preserve">SRC_META_LLAMA; SRC_META_LLAMA4_NVIDIA; SRC_META_MTIA_GENAI_2026; SRC_EPOCH_AI_DATA_CENTERS; ASSUMP_NUMERIC_ACCELERATOR_MIX</x:t>
        </x:is>
      </x:c>
      <x:c r="K26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66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267">
      <x:c r="A267" s="3" t="inlineStr">
        <x:is>
          <x:t xml:space="preserve">Meta</x:t>
        </x:is>
      </x:c>
      <x:c r="B267" s="3" t="n">
        <x:v>2027</x:v>
      </x:c>
      <x:c r="C267" s="3" t="inlineStr">
        <x:is>
          <x:t xml:space="preserve">Bear</x:t>
        </x:is>
      </x:c>
      <x:c r="D267" s="3" t="inlineStr">
        <x:is>
          <x:t xml:space="preserve">fleet_reference_tps_per_mw</x:t>
        </x:is>
      </x:c>
      <x:c r="E267" s="3" t="n">
        <x:v>921407</x:v>
      </x:c>
      <x:c r="F267" s="3" t="inlineStr">
        <x:is>
          <x:t xml:space="preserve">generated output tokens/sec/MW</x:t>
        </x:is>
      </x:c>
      <x:c r="G267" s="3" t="inlineStr">
        <x:is>
          <x:t xml:space="preserve">Fleet-weighted public benchmark reference</x:t>
        </x:is>
      </x:c>
      <x:c r="H267" s="3" t="inlineStr">
        <x:is>
          <x:t xml:space="preserve">h200_share*h200_workload_avg + b200_share*b200_workload_avg + gb200_share*gb200_workload_avg + purpose_built_share*purpose_workload_avg</x:t>
        </x:is>
      </x:c>
      <x:c r="I267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267" s="3" t="inlineStr">
        <x:is>
          <x:t xml:space="preserve">SRC_SEMIANALYSIS_INFERENCEX; ASSUMP_NUMERIC_ACCELERATOR_MIX; ASSUMP_WORKLOAD_CLASS_MIX; ASSUMP_AGENTIC_CONTEXT_PENALTY</x:t>
        </x:is>
      </x:c>
      <x:c r="K26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67" s="3" t="inlineStr">
        <x:is>
          <x:t xml:space="preserve">Comparable production output-token throughput or a more closely matched benchmark.</x:t>
        </x:is>
      </x:c>
    </x:row>
    <x:row r="268">
      <x:c r="A268" s="3" t="inlineStr">
        <x:is>
          <x:t xml:space="preserve">Meta</x:t>
        </x:is>
      </x:c>
      <x:c r="B268" s="3" t="n">
        <x:v>2027</x:v>
      </x:c>
      <x:c r="C268" s="3" t="inlineStr">
        <x:is>
          <x:t xml:space="preserve">Bear</x:t>
        </x:is>
      </x:c>
      <x:c r="D268" s="3" t="inlineStr">
        <x:is>
          <x:t xml:space="preserve">commercial_workload_fit_factor</x:t>
        </x:is>
      </x:c>
      <x:c r="E268" s="3" t="n">
        <x:v>0.75</x:v>
      </x:c>
      <x:c r="F268" s="3" t="inlineStr">
        <x:is>
          <x:t xml:space="preserve">share of public reference throughput</x:t>
        </x:is>
      </x:c>
      <x:c r="G268" s="3" t="inlineStr">
        <x:is>
          <x:t xml:space="preserve">Scenario assumption</x:t>
        </x:is>
      </x:c>
      <x:c r="H268" s="3" t="inlineStr">
        <x:is>
          <x:t xml:space="preserve">reference_serving_tps_per_mw = fleet_reference_tps_per_mw * commercial_workload_fit_factor</x:t>
        </x:is>
      </x:c>
      <x:c r="I268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268" s="3" t="inlineStr">
        <x:is>
          <x:t xml:space="preserve">SRC_SEMIANALYSIS_INFERENCEX; ASSUMP_NUMERIC_ACCELERATOR_MIX; ASSUMP_WORKLOAD_CLASS_MIX; ASSUMP_AGENTIC_CONTEXT_PENALTY</x:t>
        </x:is>
      </x:c>
      <x:c r="K26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68" s="3" t="inlineStr">
        <x:is>
          <x:t xml:space="preserve">Matched commercial serving benchmark by product surface, context shape and latency SLO.</x:t>
        </x:is>
      </x:c>
    </x:row>
    <x:row r="269">
      <x:c r="A269" s="3" t="inlineStr">
        <x:is>
          <x:t xml:space="preserve">Meta</x:t>
        </x:is>
      </x:c>
      <x:c r="B269" s="3" t="n">
        <x:v>2027</x:v>
      </x:c>
      <x:c r="C269" s="3" t="inlineStr">
        <x:is>
          <x:t xml:space="preserve">Bear</x:t>
        </x:is>
      </x:c>
      <x:c r="D269" s="3" t="inlineStr">
        <x:is>
          <x:t xml:space="preserve">reference_serving_tps_per_mw</x:t>
        </x:is>
      </x:c>
      <x:c r="E269" s="3" t="n">
        <x:v>691055</x:v>
      </x:c>
      <x:c r="F269" s="3" t="inlineStr">
        <x:is>
          <x:t xml:space="preserve">generated output tokens/sec/MW</x:t>
        </x:is>
      </x:c>
      <x:c r="G269" s="3" t="inlineStr">
        <x:is>
          <x:t xml:space="preserve">Workload-adjusted benchmark proxy</x:t>
        </x:is>
      </x:c>
      <x:c r="H269" s="3" t="inlineStr">
        <x:is>
          <x:t xml:space="preserve">fleet_reference_tps_per_mw * commercial_workload_fit_factor</x:t>
        </x:is>
      </x:c>
      <x:c r="I26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69" s="3" t="inlineStr">
        <x:is>
          <x:t xml:space="preserve">SRC_SEMIANALYSIS_INFERENCEX; ASSUMP_NUMERIC_ACCELERATOR_MIX; ASSUMP_WORKLOAD_CLASS_MIX; ASSUMP_AGENTIC_CONTEXT_PENALTY</x:t>
        </x:is>
      </x:c>
      <x:c r="K26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69" s="3" t="inlineStr">
        <x:is>
          <x:t xml:space="preserve">Provider production output-token throughput with comparable workload/SLO.</x:t>
        </x:is>
      </x:c>
    </x:row>
    <x:row r="270">
      <x:c r="A270" s="3" t="inlineStr">
        <x:is>
          <x:t xml:space="preserve">Meta</x:t>
        </x:is>
      </x:c>
      <x:c r="B270" s="3" t="n">
        <x:v>2027</x:v>
      </x:c>
      <x:c r="C270" s="3" t="inlineStr">
        <x:is>
          <x:t xml:space="preserve">Bear</x:t>
        </x:is>
      </x:c>
      <x:c r="D270" s="3" t="inlineStr">
        <x:is>
          <x:t xml:space="preserve">purpose_built_tps_per_mw</x:t>
        </x:is>
      </x:c>
      <x:c r="E270" s="3" t="n">
        <x:v>921386</x:v>
      </x:c>
      <x:c r="F270" s="3" t="inlineStr">
        <x:is>
          <x:t xml:space="preserve">generated output tokens/sec/MW</x:t>
        </x:is>
      </x:c>
      <x:c r="G270" s="3" t="inlineStr">
        <x:is>
          <x:t xml:space="preserve">Conservative no-uplift proxy</x:t>
        </x:is>
      </x:c>
      <x:c r="H270" s="3" t="inlineStr">
        <x:is>
          <x:t xml:space="preserve">purpose_built_tps_per_mw = purpose_built_reference_tps_per_mw * commercial_workload_fit_factor until comparable output-token benchmark is adopted</x:t>
        </x:is>
      </x:c>
      <x:c r="I270" s="3" t="inlineStr">
        <x:is>
          <x:t xml:space="preserve">No comparable public output-token/MW row adopted; B200 public reference placeholder is used and remains editable.</x:t>
        </x:is>
      </x:c>
      <x:c r="J270" s="3" t="inlineStr">
        <x:is>
          <x:t xml:space="preserve">SRC_META_LLAMA; SRC_META_LLAMA4_NVIDIA; SRC_META_MTIA_GENAI_2026; SRC_EPOCH_AI_DATA_CENTERS; ASSUMP_NUMERIC_ACCELERATOR_MIX</x:t>
        </x:is>
      </x:c>
      <x:c r="K27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70" s="3" t="inlineStr">
        <x:is>
          <x:t xml:space="preserve">Matched-workload generated-output benchmark for the provider purpose-built accelerator.</x:t>
        </x:is>
      </x:c>
    </x:row>
    <x:row r="271">
      <x:c r="A271" s="3" t="inlineStr">
        <x:is>
          <x:t xml:space="preserve">Meta</x:t>
        </x:is>
      </x:c>
      <x:c r="B271" s="3" t="n">
        <x:v>2027</x:v>
      </x:c>
      <x:c r="C271" s="3" t="inlineStr">
        <x:is>
          <x:t xml:space="preserve">Bear</x:t>
        </x:is>
      </x:c>
      <x:c r="D271" s="3" t="inlineStr">
        <x:is>
          <x:t xml:space="preserve">inference_power_share</x:t>
        </x:is>
      </x:c>
      <x:c r="E271" s="3" t="n">
        <x:v>0.545</x:v>
      </x:c>
      <x:c r="F271" s="3" t="inlineStr">
        <x:is>
          <x:t xml:space="preserve">share of AI IT load</x:t>
        </x:is>
      </x:c>
      <x:c r="G271" s="3" t="inlineStr">
        <x:is>
          <x:t xml:space="preserve">Scenario allocation</x:t>
        </x:is>
      </x:c>
      <x:c r="H271" s="3" t="inlineStr">
        <x:is>
          <x:t xml:space="preserve">inference_gw = ai_it_load_gw * inference_power_share</x:t>
        </x:is>
      </x:c>
      <x:c r="I271" s="3" t="inlineStr">
        <x:is>
          <x:t xml:space="preserve">Large consumer AI distribution and inference-first MTIA roadmap support a higher inference share scenario.</x:t>
        </x:is>
      </x:c>
      <x:c r="J271" s="3" t="inlineStr">
        <x:is>
          <x:t xml:space="preserve">SRC_META_LLAMA; SRC_META_LLAMA4_NVIDIA; SRC_META_MTIA_GENAI_2026; SRC_EPOCH_AI_DATA_CENTERS; ASSUMP_INFERENCE_SHARE_NOT_FACT_60</x:t>
        </x:is>
      </x:c>
      <x:c r="K27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71" s="3" t="inlineStr">
        <x:is>
          <x:t xml:space="preserve">Provider-specific inference/training workload power telemetry.</x:t>
        </x:is>
      </x:c>
    </x:row>
    <x:row r="272">
      <x:c r="A272" s="3" t="inlineStr">
        <x:is>
          <x:t xml:space="preserve">Meta</x:t>
        </x:is>
      </x:c>
      <x:c r="B272" s="3" t="n">
        <x:v>2027</x:v>
      </x:c>
      <x:c r="C272" s="3" t="inlineStr">
        <x:is>
          <x:t xml:space="preserve">Bear</x:t>
        </x:is>
      </x:c>
      <x:c r="D272" s="3" t="inlineStr">
        <x:is>
          <x:t xml:space="preserve">inference_gw</x:t>
        </x:is>
      </x:c>
      <x:c r="E272" s="3" t="n">
        <x:v>0.921</x:v>
      </x:c>
      <x:c r="F272" s="3" t="inlineStr">
        <x:is>
          <x:t xml:space="preserve">GW</x:t>
        </x:is>
      </x:c>
      <x:c r="G272" s="3" t="inlineStr">
        <x:is>
          <x:t xml:space="preserve">Derived formula</x:t>
        </x:is>
      </x:c>
      <x:c r="H272" s="3" t="inlineStr">
        <x:is>
          <x:t xml:space="preserve">ai_it_load_gw * inference_power_share</x:t>
        </x:is>
      </x:c>
      <x:c r="I272" s="3" t="inlineStr">
        <x:is>
          <x:t xml:space="preserve">This is the operational power eligible to become commercial generated output tokens through the selected TPS/MW proxy.</x:t>
        </x:is>
      </x:c>
      <x:c r="J272" s="3" t="inlineStr">
        <x:is>
          <x:t xml:space="preserve">SRC_META_LLAMA; SRC_META_LLAMA4_NVIDIA; SRC_META_MTIA_GENAI_2026; SRC_EPOCH_AI_DATA_CENTERS</x:t>
        </x:is>
      </x:c>
      <x:c r="K27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72" s="3" t="inlineStr">
        <x:is>
          <x:t xml:space="preserve">Recompute after AI allocation or inference-share evidence changes.</x:t>
        </x:is>
      </x:c>
    </x:row>
    <x:row r="273">
      <x:c r="A273" s="3" t="inlineStr">
        <x:is>
          <x:t xml:space="preserve">Meta</x:t>
        </x:is>
      </x:c>
      <x:c r="B273" s="3" t="n">
        <x:v>2027</x:v>
      </x:c>
      <x:c r="C273" s="3" t="inlineStr">
        <x:is>
          <x:t xml:space="preserve">Bear</x:t>
        </x:is>
      </x:c>
      <x:c r="D273" s="3" t="inlineStr">
        <x:is>
          <x:t xml:space="preserve">training_power_share</x:t>
        </x:is>
      </x:c>
      <x:c r="E273" s="3" t="n">
        <x:v>0.455</x:v>
      </x:c>
      <x:c r="F273" s="3" t="inlineStr">
        <x:is>
          <x:t xml:space="preserve">share of AI IT load</x:t>
        </x:is>
      </x:c>
      <x:c r="G273" s="3" t="inlineStr">
        <x:is>
          <x:t xml:space="preserve">Derived allocation</x:t>
        </x:is>
      </x:c>
      <x:c r="H273" s="3" t="inlineStr">
        <x:is>
          <x:t xml:space="preserve">1 - inference_power_share</x:t>
        </x:is>
      </x:c>
      <x:c r="I273" s="3" t="inlineStr">
        <x:is>
          <x:t xml:space="preserve">Training receives the complementary modeled AI IT allocation; it is not a disclosed company workload split.</x:t>
        </x:is>
      </x:c>
      <x:c r="J273" s="3" t="inlineStr">
        <x:is>
          <x:t xml:space="preserve">SRC_META_LLAMA; SRC_META_LLAMA4_NVIDIA; SRC_META_MTIA_GENAI_2026; SRC_EPOCH_AI_DATA_CENTERS; ASSUMP_INFERENCE_SHARE_NOT_FACT_60</x:t>
        </x:is>
      </x:c>
      <x:c r="K27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73" s="3" t="inlineStr">
        <x:is>
          <x:t xml:space="preserve">Provider-specific inference/training workload power telemetry.</x:t>
        </x:is>
      </x:c>
    </x:row>
    <x:row r="274">
      <x:c r="A274" s="3" t="inlineStr">
        <x:is>
          <x:t xml:space="preserve">Meta</x:t>
        </x:is>
      </x:c>
      <x:c r="B274" s="3" t="n">
        <x:v>2027</x:v>
      </x:c>
      <x:c r="C274" s="3" t="inlineStr">
        <x:is>
          <x:t xml:space="preserve">Bear</x:t>
        </x:is>
      </x:c>
      <x:c r="D274" s="3" t="inlineStr">
        <x:is>
          <x:t xml:space="preserve">training_gw</x:t>
        </x:is>
      </x:c>
      <x:c r="E274" s="3" t="n">
        <x:v>0.769</x:v>
      </x:c>
      <x:c r="F274" s="3" t="inlineStr">
        <x:is>
          <x:t xml:space="preserve">GW</x:t>
        </x:is>
      </x:c>
      <x:c r="G274" s="3" t="inlineStr">
        <x:is>
          <x:t xml:space="preserve">Derived formula</x:t>
        </x:is>
      </x:c>
      <x:c r="H274" s="3" t="inlineStr">
        <x:is>
          <x:t xml:space="preserve">ai_it_load_gw * training_power_share</x:t>
        </x:is>
      </x:c>
      <x:c r="I274" s="3" t="inlineStr">
        <x:is>
          <x:t xml:space="preserve">Training GW is shown separately so commercial inference token capacity is not overstated.</x:t>
        </x:is>
      </x:c>
      <x:c r="J274" s="3" t="inlineStr">
        <x:is>
          <x:t xml:space="preserve">SRC_META_LLAMA; SRC_META_LLAMA4_NVIDIA; SRC_META_MTIA_GENAI_2026; SRC_EPOCH_AI_DATA_CENTERS</x:t>
        </x:is>
      </x:c>
      <x:c r="K27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74" s="3" t="inlineStr">
        <x:is>
          <x:t xml:space="preserve">Recompute after AI allocation or workload-split evidence changes.</x:t>
        </x:is>
      </x:c>
    </x:row>
    <x:row r="275">
      <x:c r="A275" s="3" t="inlineStr">
        <x:is>
          <x:t xml:space="preserve">Meta</x:t>
        </x:is>
      </x:c>
      <x:c r="B275" s="3" t="n">
        <x:v>2027</x:v>
      </x:c>
      <x:c r="C275" s="3" t="inlineStr">
        <x:is>
          <x:t xml:space="preserve">Bear</x:t>
        </x:is>
      </x:c>
      <x:c r="D275" s="3" t="inlineStr">
        <x:is>
          <x:t xml:space="preserve">tokens_per_second_per_mw</x:t>
        </x:is>
      </x:c>
      <x:c r="E275" s="3" t="n">
        <x:v>691055</x:v>
      </x:c>
      <x:c r="F275" s="3" t="inlineStr">
        <x:is>
          <x:t xml:space="preserve">generated output tokens/sec/MW</x:t>
        </x:is>
      </x:c>
      <x:c r="G275" s="3" t="inlineStr">
        <x:is>
          <x:t xml:space="preserve">Derived estimate + benchmark calibration</x:t>
        </x:is>
      </x:c>
      <x:c r="H275" s="3" t="inlineStr">
        <x:is>
          <x:t xml:space="preserve">fleet_reference_tps_per_mw * commercial_workload_fit_factor</x:t>
        </x:is>
      </x:c>
      <x:c r="I275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275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27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75" s="3" t="inlineStr">
        <x:is>
          <x:t xml:space="preserve">Comparable production output-token throughput with model, hardware, precision, ISL/OSL and SLO matched.</x:t>
        </x:is>
      </x:c>
    </x:row>
    <x:row r="276">
      <x:c r="A276" s="3" t="inlineStr">
        <x:is>
          <x:t xml:space="preserve">Meta</x:t>
        </x:is>
      </x:c>
      <x:c r="B276" s="3" t="n">
        <x:v>2027</x:v>
      </x:c>
      <x:c r="C276" s="3" t="inlineStr">
        <x:is>
          <x:t xml:space="preserve">Bear</x:t>
        </x:is>
      </x:c>
      <x:c r="D276" s="3" t="inlineStr">
        <x:is>
          <x:t xml:space="preserve">inference_tokens_per_day</x:t>
        </x:is>
      </x:c>
      <x:c r="E276" s="3" t="n">
        <x:v>54990286992000</x:v>
      </x:c>
      <x:c r="F276" s="3" t="inlineStr">
        <x:is>
          <x:t xml:space="preserve">generated output tokens/day</x:t>
        </x:is>
      </x:c>
      <x:c r="G276" s="3" t="inlineStr">
        <x:is>
          <x:t xml:space="preserve">Derived headline metric</x:t>
        </x:is>
      </x:c>
      <x:c r="H276" s="3" t="inlineStr">
        <x:is>
          <x:t xml:space="preserve">inference_gw * 1000 * tokens_per_second_per_mw * 86,400</x:t>
        </x:is>
      </x:c>
      <x:c r="I276" s="3" t="inlineStr">
        <x:is>
          <x:t xml:space="preserve">Headline capacity uses no utilization, MoE, architecture or software-growth multiplier; it is not observed commercial output volume.</x:t>
        </x:is>
      </x:c>
      <x:c r="J276" s="3" t="inlineStr">
        <x:is>
          <x:t xml:space="preserve">SRC_META_LLAMA; SRC_META_LLAMA4_NVIDIA; SRC_META_MTIA_GENAI_2026; SRC_EPOCH_AI_DATA_CENTERS; SRC_SEMIANALYSIS_INFERENCEX</x:t>
        </x:is>
      </x:c>
      <x:c r="K27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76" s="3" t="inlineStr">
        <x:is>
          <x:t xml:space="preserve">Provider-disclosed generated output token volume or calibrated capacity telemetry.</x:t>
        </x:is>
      </x:c>
    </x:row>
    <x:row r="277">
      <x:c r="A277" s="3" t="inlineStr">
        <x:is>
          <x:t xml:space="preserve">Meta</x:t>
        </x:is>
      </x:c>
      <x:c r="B277" s="3" t="n">
        <x:v>2027</x:v>
      </x:c>
      <x:c r="C277" s="3" t="inlineStr">
        <x:is>
          <x:t xml:space="preserve">Bear</x:t>
        </x:is>
      </x:c>
      <x:c r="D277" s="3" t="inlineStr">
        <x:is>
          <x:t xml:space="preserve">inference_tokens_per_year</x:t>
        </x:is>
      </x:c>
      <x:c r="E277" s="3" t="n">
        <x:v>2.007145475208e+16</x:v>
      </x:c>
      <x:c r="F277" s="3" t="inlineStr">
        <x:is>
          <x:t xml:space="preserve">generated output tokens/year</x:t>
        </x:is>
      </x:c>
      <x:c r="G277" s="3" t="inlineStr">
        <x:is>
          <x:t xml:space="preserve">Derived headline metric</x:t>
        </x:is>
      </x:c>
      <x:c r="H277" s="3" t="inlineStr">
        <x:is>
          <x:t xml:space="preserve">inference_tokens_per_day * 365</x:t>
        </x:is>
      </x:c>
      <x:c r="I277" s="3" t="inlineStr">
        <x:is>
          <x:t xml:space="preserve">Annualized version of generated output token capacity; it is not observed annual demand or billable volume.</x:t>
        </x:is>
      </x:c>
      <x:c r="J277" s="3" t="inlineStr">
        <x:is>
          <x:t xml:space="preserve">SRC_META_LLAMA; SRC_META_LLAMA4_NVIDIA; SRC_META_MTIA_GENAI_2026; SRC_EPOCH_AI_DATA_CENTERS; SRC_SEMIANALYSIS_INFERENCEX</x:t>
        </x:is>
      </x:c>
      <x:c r="K27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77" s="3" t="inlineStr">
        <x:is>
          <x:t xml:space="preserve">Provider-disclosed annual generated-output volume or metered serving telemetry.</x:t>
        </x:is>
      </x:c>
    </x:row>
    <x:row r="278">
      <x:c r="A278" s="3" t="inlineStr">
        <x:is>
          <x:t xml:space="preserve">Meta</x:t>
        </x:is>
      </x:c>
      <x:c r="B278" s="3" t="n">
        <x:v>2028</x:v>
      </x:c>
      <x:c r="C278" s="3" t="inlineStr">
        <x:is>
          <x:t xml:space="preserve">Bear</x:t>
        </x:is>
      </x:c>
      <x:c r="D278" s="3" t="inlineStr">
        <x:is>
          <x:t xml:space="preserve">contracted_power_gw</x:t>
        </x:is>
      </x:c>
      <x:c r="E278" s="3" t="n">
        <x:v>5.25</x:v>
      </x:c>
      <x:c r="F278" s="3" t="inlineStr">
        <x:is>
          <x:t xml:space="preserve">GW</x:t>
        </x:is>
      </x:c>
      <x:c r="G278" s="3" t="inlineStr">
        <x:is>
          <x:t xml:space="preserve">Scenario capacity envelope</x:t>
        </x:is>
      </x:c>
      <x:c r="H278" s="3" t="inlineStr">
        <x:is>
          <x:t xml:space="preserve">linear interpolation between 2026 and 2030 company capacity endpoints</x:t>
        </x:is>
      </x:c>
      <x:c r="I278" s="3" t="inlineStr">
        <x:is>
          <x:t xml:space="preserve">Scenario envelope for Meta AI/Llama serving capacity; not an official contracted-GW figure.</x:t>
        </x:is>
      </x:c>
      <x:c r="J278" s="3" t="inlineStr">
        <x:is>
          <x:t xml:space="preserve">ASSUMP_POWER_RAMP; SRC_META_MTIA_GENAI_2026</x:t>
        </x:is>
      </x:c>
      <x:c r="K27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78" s="3" t="inlineStr">
        <x:is>
          <x:t xml:space="preserve">Company/site-level committed MW/GW, interconnect and contract disclosure.</x:t>
        </x:is>
      </x:c>
    </x:row>
    <x:row r="279">
      <x:c r="A279" s="3" t="inlineStr">
        <x:is>
          <x:t xml:space="preserve">Meta</x:t>
        </x:is>
      </x:c>
      <x:c r="B279" s="3" t="n">
        <x:v>2028</x:v>
      </x:c>
      <x:c r="C279" s="3" t="inlineStr">
        <x:is>
          <x:t xml:space="preserve">Bear</x:t>
        </x:is>
      </x:c>
      <x:c r="D279" s="3" t="inlineStr">
        <x:is>
          <x:t xml:space="preserve">operational_deployment_share</x:t>
        </x:is>
      </x:c>
      <x:c r="E279" s="3" t="n">
        <x:v>0.60609524</x:v>
      </x:c>
      <x:c r="F279" s="3" t="inlineStr">
        <x:is>
          <x:t xml:space="preserve">share</x:t>
        </x:is>
      </x:c>
      <x:c r="G279" s="3" t="inlineStr">
        <x:is>
          <x:t xml:space="preserve">Scenario conversion</x:t>
        </x:is>
      </x:c>
      <x:c r="H279" s="3" t="inlineStr">
        <x:is>
          <x:t xml:space="preserve">active_power_gw / contracted_power_gw</x:t>
        </x:is>
      </x:c>
      <x:c r="I279" s="3" t="inlineStr">
        <x:is>
          <x:t xml:space="preserve">This is the single explicit conversion from contracted/attributed capacity to operationally usable capacity.</x:t>
        </x:is>
      </x:c>
      <x:c r="J279" s="3" t="inlineStr">
        <x:is>
          <x:t xml:space="preserve">ASSUMP_POWER_RAMP; SRC_META_MTIA_GENAI_2026</x:t>
        </x:is>
      </x:c>
      <x:c r="K27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79" s="3" t="inlineStr">
        <x:is>
          <x:t xml:space="preserve">Energized operational capacity divided by contracted/attributed capacity.</x:t>
        </x:is>
      </x:c>
    </x:row>
    <x:row r="280">
      <x:c r="A280" s="3" t="inlineStr">
        <x:is>
          <x:t xml:space="preserve">Meta</x:t>
        </x:is>
      </x:c>
      <x:c r="B280" s="3" t="n">
        <x:v>2028</x:v>
      </x:c>
      <x:c r="C280" s="3" t="inlineStr">
        <x:is>
          <x:t xml:space="preserve">Bear</x:t>
        </x:is>
      </x:c>
      <x:c r="D280" s="3" t="inlineStr">
        <x:is>
          <x:t xml:space="preserve">active_power_gw</x:t>
        </x:is>
      </x:c>
      <x:c r="E280" s="3" t="n">
        <x:v>3.182</x:v>
      </x:c>
      <x:c r="F280" s="3" t="inlineStr">
        <x:is>
          <x:t xml:space="preserve">GW</x:t>
        </x:is>
      </x:c>
      <x:c r="G280" s="3" t="inlineStr">
        <x:is>
          <x:t xml:space="preserve">Derived scenario</x:t>
        </x:is>
      </x:c>
      <x:c r="H280" s="3" t="inlineStr">
        <x:is>
          <x:t xml:space="preserve">contracted_power_gw * operational_deployment_share</x:t>
        </x:is>
      </x:c>
      <x:c r="I280" s="3" t="inlineStr">
        <x:is>
          <x:t xml:space="preserve">MTIA deployment direction and consumer product distribution support active ramp, not exact powered GW.</x:t>
        </x:is>
      </x:c>
      <x:c r="J280" s="3" t="inlineStr">
        <x:is>
          <x:t xml:space="preserve">ASSUMP_POWER_RAMP; SRC_META_MTIA_GENAI_2026</x:t>
        </x:is>
      </x:c>
      <x:c r="K28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80" s="3" t="inlineStr">
        <x:is>
          <x:t xml:space="preserve">Energization dates, accelerator deliveries and operational powered-rack telemetry.</x:t>
        </x:is>
      </x:c>
    </x:row>
    <x:row r="281">
      <x:c r="A281" s="3" t="inlineStr">
        <x:is>
          <x:t xml:space="preserve">Meta</x:t>
        </x:is>
      </x:c>
      <x:c r="B281" s="3" t="n">
        <x:v>2028</x:v>
      </x:c>
      <x:c r="C281" s="3" t="inlineStr">
        <x:is>
          <x:t xml:space="preserve">Bear</x:t>
        </x:is>
      </x:c>
      <x:c r="D281" s="3" t="inlineStr">
        <x:is>
          <x:t xml:space="preserve">pue</x:t>
        </x:is>
      </x:c>
      <x:c r="E281" s="3" t="n">
        <x:v>1.2</x:v>
      </x:c>
      <x:c r="F281" s="3" t="inlineStr">
        <x:is>
          <x:t xml:space="preserve">ratio</x:t>
        </x:is>
      </x:c>
      <x:c r="G281" s="3" t="inlineStr">
        <x:is>
          <x:t xml:space="preserve">Scenario parameter</x:t>
        </x:is>
      </x:c>
      <x:c r="H281" s="3" t="inlineStr">
        <x:is>
          <x:t xml:space="preserve">it_load_gw = active_power_gw / pue</x:t>
        </x:is>
      </x:c>
      <x:c r="I281" s="3" t="inlineStr">
        <x:is>
          <x:t xml:space="preserve">No provider-wide site-level PUE is used as a disclosed fact; PUE represents facility-to-IT conversion within the scenario.</x:t>
        </x:is>
      </x:c>
      <x:c r="J281" s="3" t="inlineStr">
        <x:is>
          <x:t xml:space="preserve">ASSUMP_POWER_RAMP</x:t>
        </x:is>
      </x:c>
      <x:c r="K28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81" s="3" t="inlineStr">
        <x:is>
          <x:t xml:space="preserve">Site-level measured PUE matched to attributed AI capacity.</x:t>
        </x:is>
      </x:c>
    </x:row>
    <x:row r="282">
      <x:c r="A282" s="3" t="inlineStr">
        <x:is>
          <x:t xml:space="preserve">Meta</x:t>
        </x:is>
      </x:c>
      <x:c r="B282" s="3" t="n">
        <x:v>2028</x:v>
      </x:c>
      <x:c r="C282" s="3" t="inlineStr">
        <x:is>
          <x:t xml:space="preserve">Bear</x:t>
        </x:is>
      </x:c>
      <x:c r="D282" s="3" t="inlineStr">
        <x:is>
          <x:t xml:space="preserve">it_load_gw</x:t>
        </x:is>
      </x:c>
      <x:c r="E282" s="3" t="n">
        <x:v>2.652</x:v>
      </x:c>
      <x:c r="F282" s="3" t="inlineStr">
        <x:is>
          <x:t xml:space="preserve">GW</x:t>
        </x:is>
      </x:c>
      <x:c r="G282" s="3" t="inlineStr">
        <x:is>
          <x:t xml:space="preserve">Derived formula</x:t>
        </x:is>
      </x:c>
      <x:c r="H282" s="3" t="inlineStr">
        <x:is>
          <x:t xml:space="preserve">active_power_gw / pue</x:t>
        </x:is>
      </x:c>
      <x:c r="I282" s="3" t="inlineStr">
        <x:is>
          <x:t xml:space="preserve">Facility power is converted to IT-deliverable power before attributing AI workloads.</x:t>
        </x:is>
      </x:c>
      <x:c r="J282" s="3" t="inlineStr">
        <x:is>
          <x:t xml:space="preserve">ASSUMP_POWER_RAMP; SRC_META_MTIA_GENAI_2026</x:t>
        </x:is>
      </x:c>
      <x:c r="K28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82" s="3" t="inlineStr">
        <x:is>
          <x:t xml:space="preserve">Recompute once active power and PUE become site-observable.</x:t>
        </x:is>
      </x:c>
    </x:row>
    <x:row r="283">
      <x:c r="A283" s="3" t="inlineStr">
        <x:is>
          <x:t xml:space="preserve">Meta</x:t>
        </x:is>
      </x:c>
      <x:c r="B283" s="3" t="n">
        <x:v>2028</x:v>
      </x:c>
      <x:c r="C283" s="3" t="inlineStr">
        <x:is>
          <x:t xml:space="preserve">Bear</x:t>
        </x:is>
      </x:c>
      <x:c r="D283" s="3" t="inlineStr">
        <x:is>
          <x:t xml:space="preserve">ai_workload_share</x:t>
        </x:is>
      </x:c>
      <x:c r="E283" s="3" t="n">
        <x:v>0.87</x:v>
      </x:c>
      <x:c r="F283" s="3" t="inlineStr">
        <x:is>
          <x:t xml:space="preserve">share</x:t>
        </x:is>
      </x:c>
      <x:c r="G283" s="3" t="inlineStr">
        <x:is>
          <x:t xml:space="preserve">Scenario allocation</x:t>
        </x:is>
      </x:c>
      <x:c r="H283" s="3" t="inlineStr">
        <x:is>
          <x:t xml:space="preserve">ai_it_load_gw = it_load_gw * ai_workload_share</x:t>
        </x:is>
      </x:c>
      <x:c r="I283" s="3" t="inlineStr">
        <x:is>
          <x:t xml:space="preserve">The modeled fleet is focused on AI workloads across Meta AI surfaces; non-LLM ranking/platform overhead is excluded through the 87% share.</x:t>
        </x:is>
      </x:c>
      <x:c r="J283" s="3" t="inlineStr">
        <x:is>
          <x:t xml:space="preserve">SRC_META_LLAMA; SRC_META_LLAMA4_NVIDIA; SRC_META_MTIA_GENAI_2026; SRC_EPOCH_AI_DATA_CENTERS</x:t>
        </x:is>
      </x:c>
      <x:c r="K28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83" s="3" t="inlineStr">
        <x:is>
          <x:t xml:space="preserve">Model-owner AI workload allocation or cluster scheduling telemetry.</x:t>
        </x:is>
      </x:c>
    </x:row>
    <x:row r="284">
      <x:c r="A284" s="3" t="inlineStr">
        <x:is>
          <x:t xml:space="preserve">Meta</x:t>
        </x:is>
      </x:c>
      <x:c r="B284" s="3" t="n">
        <x:v>2028</x:v>
      </x:c>
      <x:c r="C284" s="3" t="inlineStr">
        <x:is>
          <x:t xml:space="preserve">Bear</x:t>
        </x:is>
      </x:c>
      <x:c r="D284" s="3" t="inlineStr">
        <x:is>
          <x:t xml:space="preserve">ai_it_load_gw</x:t>
        </x:is>
      </x:c>
      <x:c r="E284" s="3" t="n">
        <x:v>2.307</x:v>
      </x:c>
      <x:c r="F284" s="3" t="inlineStr">
        <x:is>
          <x:t xml:space="preserve">GW</x:t>
        </x:is>
      </x:c>
      <x:c r="G284" s="3" t="inlineStr">
        <x:is>
          <x:t xml:space="preserve">Derived formula</x:t>
        </x:is>
      </x:c>
      <x:c r="H284" s="3" t="inlineStr">
        <x:is>
          <x:t xml:space="preserve">it_load_gw * ai_workload_share</x:t>
        </x:is>
      </x:c>
      <x:c r="I284" s="3" t="inlineStr">
        <x:is>
          <x:t xml:space="preserve">Only the AI-attributed portion of IT load enters training/inference allocation.</x:t>
        </x:is>
      </x:c>
      <x:c r="J284" s="3" t="inlineStr">
        <x:is>
          <x:t xml:space="preserve">SRC_META_LLAMA; SRC_META_LLAMA4_NVIDIA; SRC_META_MTIA_GENAI_2026; SRC_EPOCH_AI_DATA_CENTERS</x:t>
        </x:is>
      </x:c>
      <x:c r="K28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84" s="3" t="inlineStr">
        <x:is>
          <x:t xml:space="preserve">Recompute after ai_workload_share is replaced by telemetry.</x:t>
        </x:is>
      </x:c>
    </x:row>
    <x:row r="285">
      <x:c r="A285" s="3" t="inlineStr">
        <x:is>
          <x:t xml:space="preserve">Meta</x:t>
        </x:is>
      </x:c>
      <x:c r="B285" s="3" t="n">
        <x:v>2028</x:v>
      </x:c>
      <x:c r="C285" s="3" t="inlineStr">
        <x:is>
          <x:t xml:space="preserve">Bear</x:t>
        </x:is>
      </x:c>
      <x:c r="D285" s="3" t="inlineStr">
        <x:is>
          <x:t xml:space="preserve">gpu_share</x:t>
        </x:is>
      </x:c>
      <x:c r="E285" s="3" t="n">
        <x:v>0.812926</x:v>
      </x:c>
      <x:c r="F285" s="3" t="inlineStr">
        <x:is>
          <x:t xml:space="preserve">share of inference-serving accelerator load</x:t>
        </x:is>
      </x:c>
      <x:c r="G285" s="3" t="inlineStr">
        <x:is>
          <x:t xml:space="preserve">Numeric scenario</x:t>
        </x:is>
      </x:c>
      <x:c r="H285" s="3" t="inlineStr">
        <x:is>
          <x:t xml:space="preserve">gpu_share interpolated from company 2026/2030 accelerator-mix endpoints</x:t>
        </x:is>
      </x:c>
      <x:c r="I285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285" s="3" t="inlineStr">
        <x:is>
          <x:t xml:space="preserve">SRC_META_LLAMA; SRC_META_LLAMA4_NVIDIA; SRC_META_MTIA_GENAI_2026; SRC_EPOCH_AI_DATA_CENTERS; ASSUMP_NUMERIC_ACCELERATOR_MIX</x:t>
        </x:is>
      </x:c>
      <x:c r="K28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85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286">
      <x:c r="A286" s="3" t="inlineStr">
        <x:is>
          <x:t xml:space="preserve">Meta</x:t>
        </x:is>
      </x:c>
      <x:c r="B286" s="3" t="n">
        <x:v>2028</x:v>
      </x:c>
      <x:c r="C286" s="3" t="inlineStr">
        <x:is>
          <x:t xml:space="preserve">Bear</x:t>
        </x:is>
      </x:c>
      <x:c r="D286" s="3" t="inlineStr">
        <x:is>
          <x:t xml:space="preserve">h200_share</x:t>
        </x:is>
      </x:c>
      <x:c r="E286" s="3" t="n">
        <x:v>0.074919</x:v>
      </x:c>
      <x:c r="F286" s="3" t="inlineStr">
        <x:is>
          <x:t xml:space="preserve">share of inference-serving accelerator load</x:t>
        </x:is>
      </x:c>
      <x:c r="G286" s="3" t="inlineStr">
        <x:is>
          <x:t xml:space="preserve">Editable numeric scenario</x:t>
        </x:is>
      </x:c>
      <x:c r="H286" s="3" t="inlineStr">
        <x:is>
          <x:t xml:space="preserve">h200_share = gpu_share * default_gpu_generation_mix_h200</x:t>
        </x:is>
      </x:c>
      <x:c r="I286" s="3" t="inlineStr">
        <x:is>
          <x:t xml:space="preserve">Default GPU-generation migration assumption; executive workbook allows later manual replacement by company/year/scenario.</x:t>
        </x:is>
      </x:c>
      <x:c r="J286" s="3" t="inlineStr">
        <x:is>
          <x:t xml:space="preserve">SRC_SEMIANALYSIS_INFERENCEX; ASSUMP_NUMERIC_ACCELERATOR_MIX</x:t>
        </x:is>
      </x:c>
      <x:c r="K28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86" s="3" t="inlineStr">
        <x:is>
          <x:t xml:space="preserve">Company fleet inventory, accelerator-hours or procurement/deployment records by GPU generation.</x:t>
        </x:is>
      </x:c>
    </x:row>
    <x:row r="287">
      <x:c r="A287" s="3" t="inlineStr">
        <x:is>
          <x:t xml:space="preserve">Meta</x:t>
        </x:is>
      </x:c>
      <x:c r="B287" s="3" t="n">
        <x:v>2028</x:v>
      </x:c>
      <x:c r="C287" s="3" t="inlineStr">
        <x:is>
          <x:t xml:space="preserve">Bear</x:t>
        </x:is>
      </x:c>
      <x:c r="D287" s="3" t="inlineStr">
        <x:is>
          <x:t xml:space="preserve">b200_share</x:t>
        </x:is>
      </x:c>
      <x:c r="E287" s="3" t="n">
        <x:v>0.738007</x:v>
      </x:c>
      <x:c r="F287" s="3" t="inlineStr">
        <x:is>
          <x:t xml:space="preserve">share of inference-serving accelerator load</x:t>
        </x:is>
      </x:c>
      <x:c r="G287" s="3" t="inlineStr">
        <x:is>
          <x:t xml:space="preserve">Editable numeric scenario</x:t>
        </x:is>
      </x:c>
      <x:c r="H287" s="3" t="inlineStr">
        <x:is>
          <x:t xml:space="preserve">b200_share = gpu_share * default_gpu_generation_mix_b200</x:t>
        </x:is>
      </x:c>
      <x:c r="I287" s="3" t="inlineStr">
        <x:is>
          <x:t xml:space="preserve">Default GPU-generation migration assumption; executive workbook allows later manual replacement by company/year/scenario.</x:t>
        </x:is>
      </x:c>
      <x:c r="J287" s="3" t="inlineStr">
        <x:is>
          <x:t xml:space="preserve">SRC_SEMIANALYSIS_INFERENCEX; ASSUMP_NUMERIC_ACCELERATOR_MIX</x:t>
        </x:is>
      </x:c>
      <x:c r="K28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87" s="3" t="inlineStr">
        <x:is>
          <x:t xml:space="preserve">Company fleet inventory, accelerator-hours or procurement/deployment records by GPU generation.</x:t>
        </x:is>
      </x:c>
    </x:row>
    <x:row r="288">
      <x:c r="A288" s="3" t="inlineStr">
        <x:is>
          <x:t xml:space="preserve">Meta</x:t>
        </x:is>
      </x:c>
      <x:c r="B288" s="3" t="n">
        <x:v>2028</x:v>
      </x:c>
      <x:c r="C288" s="3" t="inlineStr">
        <x:is>
          <x:t xml:space="preserve">Bear</x:t>
        </x:is>
      </x:c>
      <x:c r="D288" s="3" t="inlineStr">
        <x:is>
          <x:t xml:space="preserve">gb200_share</x:t>
        </x:is>
      </x:c>
      <x:c r="E288" s="3" t="n">
        <x:v>0</x:v>
      </x:c>
      <x:c r="F288" s="3" t="inlineStr">
        <x:is>
          <x:t xml:space="preserve">share of inference-serving accelerator load</x:t>
        </x:is>
      </x:c>
      <x:c r="G288" s="3" t="inlineStr">
        <x:is>
          <x:t xml:space="preserve">Editable numeric scenario</x:t>
        </x:is>
      </x:c>
      <x:c r="H288" s="3" t="inlineStr">
        <x:is>
          <x:t xml:space="preserve">gb200_share = gpu_share * default_gpu_generation_mix_gb200</x:t>
        </x:is>
      </x:c>
      <x:c r="I288" s="3" t="inlineStr">
        <x:is>
          <x:t xml:space="preserve">Default GPU-generation migration assumption; executive workbook allows later manual replacement by company/year/scenario.</x:t>
        </x:is>
      </x:c>
      <x:c r="J288" s="3" t="inlineStr">
        <x:is>
          <x:t xml:space="preserve">SRC_SEMIANALYSIS_INFERENCEX; ASSUMP_NUMERIC_ACCELERATOR_MIX</x:t>
        </x:is>
      </x:c>
      <x:c r="K28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88" s="3" t="inlineStr">
        <x:is>
          <x:t xml:space="preserve">Company fleet inventory, accelerator-hours or procurement/deployment records by GPU generation.</x:t>
        </x:is>
      </x:c>
    </x:row>
    <x:row r="289">
      <x:c r="A289" s="3" t="inlineStr">
        <x:is>
          <x:t xml:space="preserve">Meta</x:t>
        </x:is>
      </x:c>
      <x:c r="B289" s="3" t="n">
        <x:v>2028</x:v>
      </x:c>
      <x:c r="C289" s="3" t="inlineStr">
        <x:is>
          <x:t xml:space="preserve">Bear</x:t>
        </x:is>
      </x:c>
      <x:c r="D289" s="3" t="inlineStr">
        <x:is>
          <x:t xml:space="preserve">purpose_built_accelerator_share</x:t>
        </x:is>
      </x:c>
      <x:c r="E289" s="3" t="n">
        <x:v>0.187074</x:v>
      </x:c>
      <x:c r="F289" s="3" t="inlineStr">
        <x:is>
          <x:t xml:space="preserve">share of inference-serving accelerator load</x:t>
        </x:is>
      </x:c>
      <x:c r="G289" s="3" t="inlineStr">
        <x:is>
          <x:t xml:space="preserve">Numeric scenario</x:t>
        </x:is>
      </x:c>
      <x:c r="H289" s="3" t="inlineStr">
        <x:is>
          <x:t xml:space="preserve">1 - gpu_share</x:t>
        </x:is>
      </x:c>
      <x:c r="I289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289" s="3" t="inlineStr">
        <x:is>
          <x:t xml:space="preserve">SRC_META_LLAMA; SRC_META_LLAMA4_NVIDIA; SRC_META_MTIA_GENAI_2026; SRC_EPOCH_AI_DATA_CENTERS; ASSUMP_NUMERIC_ACCELERATOR_MIX</x:t>
        </x:is>
      </x:c>
      <x:c r="K28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89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290">
      <x:c r="A290" s="3" t="inlineStr">
        <x:is>
          <x:t xml:space="preserve">Meta</x:t>
        </x:is>
      </x:c>
      <x:c r="B290" s="3" t="n">
        <x:v>2028</x:v>
      </x:c>
      <x:c r="C290" s="3" t="inlineStr">
        <x:is>
          <x:t xml:space="preserve">Bear</x:t>
        </x:is>
      </x:c>
      <x:c r="D290" s="3" t="inlineStr">
        <x:is>
          <x:t xml:space="preserve">fleet_reference_tps_per_mw</x:t>
        </x:is>
      </x:c>
      <x:c r="E290" s="3" t="n">
        <x:v>925083</x:v>
      </x:c>
      <x:c r="F290" s="3" t="inlineStr">
        <x:is>
          <x:t xml:space="preserve">generated output tokens/sec/MW</x:t>
        </x:is>
      </x:c>
      <x:c r="G290" s="3" t="inlineStr">
        <x:is>
          <x:t xml:space="preserve">Fleet-weighted public benchmark reference</x:t>
        </x:is>
      </x:c>
      <x:c r="H290" s="3" t="inlineStr">
        <x:is>
          <x:t xml:space="preserve">h200_share*h200_workload_avg + b200_share*b200_workload_avg + gb200_share*gb200_workload_avg + purpose_built_share*purpose_workload_avg</x:t>
        </x:is>
      </x:c>
      <x:c r="I290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290" s="3" t="inlineStr">
        <x:is>
          <x:t xml:space="preserve">SRC_SEMIANALYSIS_INFERENCEX; ASSUMP_NUMERIC_ACCELERATOR_MIX; ASSUMP_WORKLOAD_CLASS_MIX; ASSUMP_AGENTIC_CONTEXT_PENALTY</x:t>
        </x:is>
      </x:c>
      <x:c r="K29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90" s="3" t="inlineStr">
        <x:is>
          <x:t xml:space="preserve">Comparable production output-token throughput or a more closely matched benchmark.</x:t>
        </x:is>
      </x:c>
    </x:row>
    <x:row r="291">
      <x:c r="A291" s="3" t="inlineStr">
        <x:is>
          <x:t xml:space="preserve">Meta</x:t>
        </x:is>
      </x:c>
      <x:c r="B291" s="3" t="n">
        <x:v>2028</x:v>
      </x:c>
      <x:c r="C291" s="3" t="inlineStr">
        <x:is>
          <x:t xml:space="preserve">Bear</x:t>
        </x:is>
      </x:c>
      <x:c r="D291" s="3" t="inlineStr">
        <x:is>
          <x:t xml:space="preserve">commercial_workload_fit_factor</x:t>
        </x:is>
      </x:c>
      <x:c r="E291" s="3" t="n">
        <x:v>0.75</x:v>
      </x:c>
      <x:c r="F291" s="3" t="inlineStr">
        <x:is>
          <x:t xml:space="preserve">share of public reference throughput</x:t>
        </x:is>
      </x:c>
      <x:c r="G291" s="3" t="inlineStr">
        <x:is>
          <x:t xml:space="preserve">Scenario assumption</x:t>
        </x:is>
      </x:c>
      <x:c r="H291" s="3" t="inlineStr">
        <x:is>
          <x:t xml:space="preserve">reference_serving_tps_per_mw = fleet_reference_tps_per_mw * commercial_workload_fit_factor</x:t>
        </x:is>
      </x:c>
      <x:c r="I291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291" s="3" t="inlineStr">
        <x:is>
          <x:t xml:space="preserve">SRC_SEMIANALYSIS_INFERENCEX; ASSUMP_NUMERIC_ACCELERATOR_MIX; ASSUMP_WORKLOAD_CLASS_MIX; ASSUMP_AGENTIC_CONTEXT_PENALTY</x:t>
        </x:is>
      </x:c>
      <x:c r="K29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91" s="3" t="inlineStr">
        <x:is>
          <x:t xml:space="preserve">Matched commercial serving benchmark by product surface, context shape and latency SLO.</x:t>
        </x:is>
      </x:c>
    </x:row>
    <x:row r="292">
      <x:c r="A292" s="3" t="inlineStr">
        <x:is>
          <x:t xml:space="preserve">Meta</x:t>
        </x:is>
      </x:c>
      <x:c r="B292" s="3" t="n">
        <x:v>2028</x:v>
      </x:c>
      <x:c r="C292" s="3" t="inlineStr">
        <x:is>
          <x:t xml:space="preserve">Bear</x:t>
        </x:is>
      </x:c>
      <x:c r="D292" s="3" t="inlineStr">
        <x:is>
          <x:t xml:space="preserve">reference_serving_tps_per_mw</x:t>
        </x:is>
      </x:c>
      <x:c r="E292" s="3" t="n">
        <x:v>693812</x:v>
      </x:c>
      <x:c r="F292" s="3" t="inlineStr">
        <x:is>
          <x:t xml:space="preserve">generated output tokens/sec/MW</x:t>
        </x:is>
      </x:c>
      <x:c r="G292" s="3" t="inlineStr">
        <x:is>
          <x:t xml:space="preserve">Workload-adjusted benchmark proxy</x:t>
        </x:is>
      </x:c>
      <x:c r="H292" s="3" t="inlineStr">
        <x:is>
          <x:t xml:space="preserve">fleet_reference_tps_per_mw * commercial_workload_fit_factor</x:t>
        </x:is>
      </x:c>
      <x:c r="I29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92" s="3" t="inlineStr">
        <x:is>
          <x:t xml:space="preserve">SRC_SEMIANALYSIS_INFERENCEX; ASSUMP_NUMERIC_ACCELERATOR_MIX; ASSUMP_WORKLOAD_CLASS_MIX; ASSUMP_AGENTIC_CONTEXT_PENALTY</x:t>
        </x:is>
      </x:c>
      <x:c r="K29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92" s="3" t="inlineStr">
        <x:is>
          <x:t xml:space="preserve">Provider production output-token throughput with comparable workload/SLO.</x:t>
        </x:is>
      </x:c>
    </x:row>
    <x:row r="293">
      <x:c r="A293" s="3" t="inlineStr">
        <x:is>
          <x:t xml:space="preserve">Meta</x:t>
        </x:is>
      </x:c>
      <x:c r="B293" s="3" t="n">
        <x:v>2028</x:v>
      </x:c>
      <x:c r="C293" s="3" t="inlineStr">
        <x:is>
          <x:t xml:space="preserve">Bear</x:t>
        </x:is>
      </x:c>
      <x:c r="D293" s="3" t="inlineStr">
        <x:is>
          <x:t xml:space="preserve">purpose_built_tps_per_mw</x:t>
        </x:is>
      </x:c>
      <x:c r="E293" s="3" t="n">
        <x:v>921386</x:v>
      </x:c>
      <x:c r="F293" s="3" t="inlineStr">
        <x:is>
          <x:t xml:space="preserve">generated output tokens/sec/MW</x:t>
        </x:is>
      </x:c>
      <x:c r="G293" s="3" t="inlineStr">
        <x:is>
          <x:t xml:space="preserve">Conservative no-uplift proxy</x:t>
        </x:is>
      </x:c>
      <x:c r="H293" s="3" t="inlineStr">
        <x:is>
          <x:t xml:space="preserve">purpose_built_tps_per_mw = purpose_built_reference_tps_per_mw * commercial_workload_fit_factor until comparable output-token benchmark is adopted</x:t>
        </x:is>
      </x:c>
      <x:c r="I293" s="3" t="inlineStr">
        <x:is>
          <x:t xml:space="preserve">No comparable public output-token/MW row adopted; B200 public reference placeholder is used and remains editable.</x:t>
        </x:is>
      </x:c>
      <x:c r="J293" s="3" t="inlineStr">
        <x:is>
          <x:t xml:space="preserve">SRC_META_LLAMA; SRC_META_LLAMA4_NVIDIA; SRC_META_MTIA_GENAI_2026; SRC_EPOCH_AI_DATA_CENTERS; ASSUMP_NUMERIC_ACCELERATOR_MIX</x:t>
        </x:is>
      </x:c>
      <x:c r="K29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93" s="3" t="inlineStr">
        <x:is>
          <x:t xml:space="preserve">Matched-workload generated-output benchmark for the provider purpose-built accelerator.</x:t>
        </x:is>
      </x:c>
    </x:row>
    <x:row r="294">
      <x:c r="A294" s="3" t="inlineStr">
        <x:is>
          <x:t xml:space="preserve">Meta</x:t>
        </x:is>
      </x:c>
      <x:c r="B294" s="3" t="n">
        <x:v>2028</x:v>
      </x:c>
      <x:c r="C294" s="3" t="inlineStr">
        <x:is>
          <x:t xml:space="preserve">Bear</x:t>
        </x:is>
      </x:c>
      <x:c r="D294" s="3" t="inlineStr">
        <x:is>
          <x:t xml:space="preserve">inference_power_share</x:t>
        </x:is>
      </x:c>
      <x:c r="E294" s="3" t="n">
        <x:v>0.59</x:v>
      </x:c>
      <x:c r="F294" s="3" t="inlineStr">
        <x:is>
          <x:t xml:space="preserve">share of AI IT load</x:t>
        </x:is>
      </x:c>
      <x:c r="G294" s="3" t="inlineStr">
        <x:is>
          <x:t xml:space="preserve">Scenario allocation</x:t>
        </x:is>
      </x:c>
      <x:c r="H294" s="3" t="inlineStr">
        <x:is>
          <x:t xml:space="preserve">inference_gw = ai_it_load_gw * inference_power_share</x:t>
        </x:is>
      </x:c>
      <x:c r="I294" s="3" t="inlineStr">
        <x:is>
          <x:t xml:space="preserve">Large consumer AI distribution and inference-first MTIA roadmap support a higher inference share scenario.</x:t>
        </x:is>
      </x:c>
      <x:c r="J294" s="3" t="inlineStr">
        <x:is>
          <x:t xml:space="preserve">SRC_META_LLAMA; SRC_META_LLAMA4_NVIDIA; SRC_META_MTIA_GENAI_2026; SRC_EPOCH_AI_DATA_CENTERS; ASSUMP_INFERENCE_SHARE_NOT_FACT_60</x:t>
        </x:is>
      </x:c>
      <x:c r="K29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94" s="3" t="inlineStr">
        <x:is>
          <x:t xml:space="preserve">Provider-specific inference/training workload power telemetry.</x:t>
        </x:is>
      </x:c>
    </x:row>
    <x:row r="295">
      <x:c r="A295" s="3" t="inlineStr">
        <x:is>
          <x:t xml:space="preserve">Meta</x:t>
        </x:is>
      </x:c>
      <x:c r="B295" s="3" t="n">
        <x:v>2028</x:v>
      </x:c>
      <x:c r="C295" s="3" t="inlineStr">
        <x:is>
          <x:t xml:space="preserve">Bear</x:t>
        </x:is>
      </x:c>
      <x:c r="D295" s="3" t="inlineStr">
        <x:is>
          <x:t xml:space="preserve">inference_gw</x:t>
        </x:is>
      </x:c>
      <x:c r="E295" s="3" t="n">
        <x:v>1.361</x:v>
      </x:c>
      <x:c r="F295" s="3" t="inlineStr">
        <x:is>
          <x:t xml:space="preserve">GW</x:t>
        </x:is>
      </x:c>
      <x:c r="G295" s="3" t="inlineStr">
        <x:is>
          <x:t xml:space="preserve">Derived formula</x:t>
        </x:is>
      </x:c>
      <x:c r="H295" s="3" t="inlineStr">
        <x:is>
          <x:t xml:space="preserve">ai_it_load_gw * inference_power_share</x:t>
        </x:is>
      </x:c>
      <x:c r="I295" s="3" t="inlineStr">
        <x:is>
          <x:t xml:space="preserve">This is the operational power eligible to become commercial generated output tokens through the selected TPS/MW proxy.</x:t>
        </x:is>
      </x:c>
      <x:c r="J295" s="3" t="inlineStr">
        <x:is>
          <x:t xml:space="preserve">SRC_META_LLAMA; SRC_META_LLAMA4_NVIDIA; SRC_META_MTIA_GENAI_2026; SRC_EPOCH_AI_DATA_CENTERS</x:t>
        </x:is>
      </x:c>
      <x:c r="K29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95" s="3" t="inlineStr">
        <x:is>
          <x:t xml:space="preserve">Recompute after AI allocation or inference-share evidence changes.</x:t>
        </x:is>
      </x:c>
    </x:row>
    <x:row r="296">
      <x:c r="A296" s="3" t="inlineStr">
        <x:is>
          <x:t xml:space="preserve">Meta</x:t>
        </x:is>
      </x:c>
      <x:c r="B296" s="3" t="n">
        <x:v>2028</x:v>
      </x:c>
      <x:c r="C296" s="3" t="inlineStr">
        <x:is>
          <x:t xml:space="preserve">Bear</x:t>
        </x:is>
      </x:c>
      <x:c r="D296" s="3" t="inlineStr">
        <x:is>
          <x:t xml:space="preserve">training_power_share</x:t>
        </x:is>
      </x:c>
      <x:c r="E296" s="3" t="n">
        <x:v>0.41</x:v>
      </x:c>
      <x:c r="F296" s="3" t="inlineStr">
        <x:is>
          <x:t xml:space="preserve">share of AI IT load</x:t>
        </x:is>
      </x:c>
      <x:c r="G296" s="3" t="inlineStr">
        <x:is>
          <x:t xml:space="preserve">Derived allocation</x:t>
        </x:is>
      </x:c>
      <x:c r="H296" s="3" t="inlineStr">
        <x:is>
          <x:t xml:space="preserve">1 - inference_power_share</x:t>
        </x:is>
      </x:c>
      <x:c r="I296" s="3" t="inlineStr">
        <x:is>
          <x:t xml:space="preserve">Training receives the complementary modeled AI IT allocation; it is not a disclosed company workload split.</x:t>
        </x:is>
      </x:c>
      <x:c r="J296" s="3" t="inlineStr">
        <x:is>
          <x:t xml:space="preserve">SRC_META_LLAMA; SRC_META_LLAMA4_NVIDIA; SRC_META_MTIA_GENAI_2026; SRC_EPOCH_AI_DATA_CENTERS; ASSUMP_INFERENCE_SHARE_NOT_FACT_60</x:t>
        </x:is>
      </x:c>
      <x:c r="K29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96" s="3" t="inlineStr">
        <x:is>
          <x:t xml:space="preserve">Provider-specific inference/training workload power telemetry.</x:t>
        </x:is>
      </x:c>
    </x:row>
    <x:row r="297">
      <x:c r="A297" s="3" t="inlineStr">
        <x:is>
          <x:t xml:space="preserve">Meta</x:t>
        </x:is>
      </x:c>
      <x:c r="B297" s="3" t="n">
        <x:v>2028</x:v>
      </x:c>
      <x:c r="C297" s="3" t="inlineStr">
        <x:is>
          <x:t xml:space="preserve">Bear</x:t>
        </x:is>
      </x:c>
      <x:c r="D297" s="3" t="inlineStr">
        <x:is>
          <x:t xml:space="preserve">training_gw</x:t>
        </x:is>
      </x:c>
      <x:c r="E297" s="3" t="n">
        <x:v>0.946</x:v>
      </x:c>
      <x:c r="F297" s="3" t="inlineStr">
        <x:is>
          <x:t xml:space="preserve">GW</x:t>
        </x:is>
      </x:c>
      <x:c r="G297" s="3" t="inlineStr">
        <x:is>
          <x:t xml:space="preserve">Derived formula</x:t>
        </x:is>
      </x:c>
      <x:c r="H297" s="3" t="inlineStr">
        <x:is>
          <x:t xml:space="preserve">ai_it_load_gw * training_power_share</x:t>
        </x:is>
      </x:c>
      <x:c r="I297" s="3" t="inlineStr">
        <x:is>
          <x:t xml:space="preserve">Training GW is shown separately so commercial inference token capacity is not overstated.</x:t>
        </x:is>
      </x:c>
      <x:c r="J297" s="3" t="inlineStr">
        <x:is>
          <x:t xml:space="preserve">SRC_META_LLAMA; SRC_META_LLAMA4_NVIDIA; SRC_META_MTIA_GENAI_2026; SRC_EPOCH_AI_DATA_CENTERS</x:t>
        </x:is>
      </x:c>
      <x:c r="K29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97" s="3" t="inlineStr">
        <x:is>
          <x:t xml:space="preserve">Recompute after AI allocation or workload-split evidence changes.</x:t>
        </x:is>
      </x:c>
    </x:row>
    <x:row r="298">
      <x:c r="A298" s="3" t="inlineStr">
        <x:is>
          <x:t xml:space="preserve">Meta</x:t>
        </x:is>
      </x:c>
      <x:c r="B298" s="3" t="n">
        <x:v>2028</x:v>
      </x:c>
      <x:c r="C298" s="3" t="inlineStr">
        <x:is>
          <x:t xml:space="preserve">Bear</x:t>
        </x:is>
      </x:c>
      <x:c r="D298" s="3" t="inlineStr">
        <x:is>
          <x:t xml:space="preserve">tokens_per_second_per_mw</x:t>
        </x:is>
      </x:c>
      <x:c r="E298" s="3" t="n">
        <x:v>693812</x:v>
      </x:c>
      <x:c r="F298" s="3" t="inlineStr">
        <x:is>
          <x:t xml:space="preserve">generated output tokens/sec/MW</x:t>
        </x:is>
      </x:c>
      <x:c r="G298" s="3" t="inlineStr">
        <x:is>
          <x:t xml:space="preserve">Derived estimate + benchmark calibration</x:t>
        </x:is>
      </x:c>
      <x:c r="H298" s="3" t="inlineStr">
        <x:is>
          <x:t xml:space="preserve">fleet_reference_tps_per_mw * commercial_workload_fit_factor</x:t>
        </x:is>
      </x:c>
      <x:c r="I298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298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29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98" s="3" t="inlineStr">
        <x:is>
          <x:t xml:space="preserve">Comparable production output-token throughput with model, hardware, precision, ISL/OSL and SLO matched.</x:t>
        </x:is>
      </x:c>
    </x:row>
    <x:row r="299">
      <x:c r="A299" s="3" t="inlineStr">
        <x:is>
          <x:t xml:space="preserve">Meta</x:t>
        </x:is>
      </x:c>
      <x:c r="B299" s="3" t="n">
        <x:v>2028</x:v>
      </x:c>
      <x:c r="C299" s="3" t="inlineStr">
        <x:is>
          <x:t xml:space="preserve">Bear</x:t>
        </x:is>
      </x:c>
      <x:c r="D299" s="3" t="inlineStr">
        <x:is>
          <x:t xml:space="preserve">inference_tokens_per_day</x:t>
        </x:is>
      </x:c>
      <x:c r="E299" s="3" t="n">
        <x:v>81585630604800</x:v>
      </x:c>
      <x:c r="F299" s="3" t="inlineStr">
        <x:is>
          <x:t xml:space="preserve">generated output tokens/day</x:t>
        </x:is>
      </x:c>
      <x:c r="G299" s="3" t="inlineStr">
        <x:is>
          <x:t xml:space="preserve">Derived headline metric</x:t>
        </x:is>
      </x:c>
      <x:c r="H299" s="3" t="inlineStr">
        <x:is>
          <x:t xml:space="preserve">inference_gw * 1000 * tokens_per_second_per_mw * 86,400</x:t>
        </x:is>
      </x:c>
      <x:c r="I299" s="3" t="inlineStr">
        <x:is>
          <x:t xml:space="preserve">Headline capacity uses no utilization, MoE, architecture or software-growth multiplier; it is not observed commercial output volume.</x:t>
        </x:is>
      </x:c>
      <x:c r="J299" s="3" t="inlineStr">
        <x:is>
          <x:t xml:space="preserve">SRC_META_LLAMA; SRC_META_LLAMA4_NVIDIA; SRC_META_MTIA_GENAI_2026; SRC_EPOCH_AI_DATA_CENTERS; SRC_SEMIANALYSIS_INFERENCEX</x:t>
        </x:is>
      </x:c>
      <x:c r="K29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99" s="3" t="inlineStr">
        <x:is>
          <x:t xml:space="preserve">Provider-disclosed generated output token volume or calibrated capacity telemetry.</x:t>
        </x:is>
      </x:c>
    </x:row>
    <x:row r="300">
      <x:c r="A300" s="3" t="inlineStr">
        <x:is>
          <x:t xml:space="preserve">Meta</x:t>
        </x:is>
      </x:c>
      <x:c r="B300" s="3" t="n">
        <x:v>2028</x:v>
      </x:c>
      <x:c r="C300" s="3" t="inlineStr">
        <x:is>
          <x:t xml:space="preserve">Bear</x:t>
        </x:is>
      </x:c>
      <x:c r="D300" s="3" t="inlineStr">
        <x:is>
          <x:t xml:space="preserve">inference_tokens_per_year</x:t>
        </x:is>
      </x:c>
      <x:c r="E300" s="3" t="n">
        <x:v>2.9778755170752e+16</x:v>
      </x:c>
      <x:c r="F300" s="3" t="inlineStr">
        <x:is>
          <x:t xml:space="preserve">generated output tokens/year</x:t>
        </x:is>
      </x:c>
      <x:c r="G300" s="3" t="inlineStr">
        <x:is>
          <x:t xml:space="preserve">Derived headline metric</x:t>
        </x:is>
      </x:c>
      <x:c r="H300" s="3" t="inlineStr">
        <x:is>
          <x:t xml:space="preserve">inference_tokens_per_day * 365</x:t>
        </x:is>
      </x:c>
      <x:c r="I300" s="3" t="inlineStr">
        <x:is>
          <x:t xml:space="preserve">Annualized version of generated output token capacity; it is not observed annual demand or billable volume.</x:t>
        </x:is>
      </x:c>
      <x:c r="J300" s="3" t="inlineStr">
        <x:is>
          <x:t xml:space="preserve">SRC_META_LLAMA; SRC_META_LLAMA4_NVIDIA; SRC_META_MTIA_GENAI_2026; SRC_EPOCH_AI_DATA_CENTERS; SRC_SEMIANALYSIS_INFERENCEX</x:t>
        </x:is>
      </x:c>
      <x:c r="K30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00" s="3" t="inlineStr">
        <x:is>
          <x:t xml:space="preserve">Provider-disclosed annual generated-output volume or metered serving telemetry.</x:t>
        </x:is>
      </x:c>
    </x:row>
    <x:row r="301">
      <x:c r="A301" s="3" t="inlineStr">
        <x:is>
          <x:t xml:space="preserve">Meta</x:t>
        </x:is>
      </x:c>
      <x:c r="B301" s="3" t="n">
        <x:v>2029</x:v>
      </x:c>
      <x:c r="C301" s="3" t="inlineStr">
        <x:is>
          <x:t xml:space="preserve">Bear</x:t>
        </x:is>
      </x:c>
      <x:c r="D301" s="3" t="inlineStr">
        <x:is>
          <x:t xml:space="preserve">contracted_power_gw</x:t>
        </x:is>
      </x:c>
      <x:c r="E301" s="3" t="n">
        <x:v>6.125</x:v>
      </x:c>
      <x:c r="F301" s="3" t="inlineStr">
        <x:is>
          <x:t xml:space="preserve">GW</x:t>
        </x:is>
      </x:c>
      <x:c r="G301" s="3" t="inlineStr">
        <x:is>
          <x:t xml:space="preserve">Scenario capacity envelope</x:t>
        </x:is>
      </x:c>
      <x:c r="H301" s="3" t="inlineStr">
        <x:is>
          <x:t xml:space="preserve">linear interpolation between 2026 and 2030 company capacity endpoints</x:t>
        </x:is>
      </x:c>
      <x:c r="I301" s="3" t="inlineStr">
        <x:is>
          <x:t xml:space="preserve">Scenario envelope for Meta AI/Llama serving capacity; not an official contracted-GW figure.</x:t>
        </x:is>
      </x:c>
      <x:c r="J301" s="3" t="inlineStr">
        <x:is>
          <x:t xml:space="preserve">ASSUMP_POWER_RAMP; SRC_META_MTIA_GENAI_2026</x:t>
        </x:is>
      </x:c>
      <x:c r="K30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01" s="3" t="inlineStr">
        <x:is>
          <x:t xml:space="preserve">Company/site-level committed MW/GW, interconnect and contract disclosure.</x:t>
        </x:is>
      </x:c>
    </x:row>
    <x:row r="302">
      <x:c r="A302" s="3" t="inlineStr">
        <x:is>
          <x:t xml:space="preserve">Meta</x:t>
        </x:is>
      </x:c>
      <x:c r="B302" s="3" t="n">
        <x:v>2029</x:v>
      </x:c>
      <x:c r="C302" s="3" t="inlineStr">
        <x:is>
          <x:t xml:space="preserve">Bear</x:t>
        </x:is>
      </x:c>
      <x:c r="D302" s="3" t="inlineStr">
        <x:is>
          <x:t xml:space="preserve">operational_deployment_share</x:t>
        </x:is>
      </x:c>
      <x:c r="E302" s="3" t="n">
        <x:v>0.65142857</x:v>
      </x:c>
      <x:c r="F302" s="3" t="inlineStr">
        <x:is>
          <x:t xml:space="preserve">share</x:t>
        </x:is>
      </x:c>
      <x:c r="G302" s="3" t="inlineStr">
        <x:is>
          <x:t xml:space="preserve">Scenario conversion</x:t>
        </x:is>
      </x:c>
      <x:c r="H302" s="3" t="inlineStr">
        <x:is>
          <x:t xml:space="preserve">active_power_gw / contracted_power_gw</x:t>
        </x:is>
      </x:c>
      <x:c r="I302" s="3" t="inlineStr">
        <x:is>
          <x:t xml:space="preserve">This is the single explicit conversion from contracted/attributed capacity to operationally usable capacity.</x:t>
        </x:is>
      </x:c>
      <x:c r="J302" s="3" t="inlineStr">
        <x:is>
          <x:t xml:space="preserve">ASSUMP_POWER_RAMP; SRC_META_MTIA_GENAI_2026</x:t>
        </x:is>
      </x:c>
      <x:c r="K30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02" s="3" t="inlineStr">
        <x:is>
          <x:t xml:space="preserve">Energized operational capacity divided by contracted/attributed capacity.</x:t>
        </x:is>
      </x:c>
    </x:row>
    <x:row r="303">
      <x:c r="A303" s="3" t="inlineStr">
        <x:is>
          <x:t xml:space="preserve">Meta</x:t>
        </x:is>
      </x:c>
      <x:c r="B303" s="3" t="n">
        <x:v>2029</x:v>
      </x:c>
      <x:c r="C303" s="3" t="inlineStr">
        <x:is>
          <x:t xml:space="preserve">Bear</x:t>
        </x:is>
      </x:c>
      <x:c r="D303" s="3" t="inlineStr">
        <x:is>
          <x:t xml:space="preserve">active_power_gw</x:t>
        </x:is>
      </x:c>
      <x:c r="E303" s="3" t="n">
        <x:v>3.99</x:v>
      </x:c>
      <x:c r="F303" s="3" t="inlineStr">
        <x:is>
          <x:t xml:space="preserve">GW</x:t>
        </x:is>
      </x:c>
      <x:c r="G303" s="3" t="inlineStr">
        <x:is>
          <x:t xml:space="preserve">Derived scenario</x:t>
        </x:is>
      </x:c>
      <x:c r="H303" s="3" t="inlineStr">
        <x:is>
          <x:t xml:space="preserve">contracted_power_gw * operational_deployment_share</x:t>
        </x:is>
      </x:c>
      <x:c r="I303" s="3" t="inlineStr">
        <x:is>
          <x:t xml:space="preserve">MTIA deployment direction and consumer product distribution support active ramp, not exact powered GW.</x:t>
        </x:is>
      </x:c>
      <x:c r="J303" s="3" t="inlineStr">
        <x:is>
          <x:t xml:space="preserve">ASSUMP_POWER_RAMP; SRC_META_MTIA_GENAI_2026</x:t>
        </x:is>
      </x:c>
      <x:c r="K30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03" s="3" t="inlineStr">
        <x:is>
          <x:t xml:space="preserve">Energization dates, accelerator deliveries and operational powered-rack telemetry.</x:t>
        </x:is>
      </x:c>
    </x:row>
    <x:row r="304">
      <x:c r="A304" s="3" t="inlineStr">
        <x:is>
          <x:t xml:space="preserve">Meta</x:t>
        </x:is>
      </x:c>
      <x:c r="B304" s="3" t="n">
        <x:v>2029</x:v>
      </x:c>
      <x:c r="C304" s="3" t="inlineStr">
        <x:is>
          <x:t xml:space="preserve">Bear</x:t>
        </x:is>
      </x:c>
      <x:c r="D304" s="3" t="inlineStr">
        <x:is>
          <x:t xml:space="preserve">pue</x:t>
        </x:is>
      </x:c>
      <x:c r="E304" s="3" t="n">
        <x:v>1.2</x:v>
      </x:c>
      <x:c r="F304" s="3" t="inlineStr">
        <x:is>
          <x:t xml:space="preserve">ratio</x:t>
        </x:is>
      </x:c>
      <x:c r="G304" s="3" t="inlineStr">
        <x:is>
          <x:t xml:space="preserve">Scenario parameter</x:t>
        </x:is>
      </x:c>
      <x:c r="H304" s="3" t="inlineStr">
        <x:is>
          <x:t xml:space="preserve">it_load_gw = active_power_gw / pue</x:t>
        </x:is>
      </x:c>
      <x:c r="I304" s="3" t="inlineStr">
        <x:is>
          <x:t xml:space="preserve">No provider-wide site-level PUE is used as a disclosed fact; PUE represents facility-to-IT conversion within the scenario.</x:t>
        </x:is>
      </x:c>
      <x:c r="J304" s="3" t="inlineStr">
        <x:is>
          <x:t xml:space="preserve">ASSUMP_POWER_RAMP</x:t>
        </x:is>
      </x:c>
      <x:c r="K30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04" s="3" t="inlineStr">
        <x:is>
          <x:t xml:space="preserve">Site-level measured PUE matched to attributed AI capacity.</x:t>
        </x:is>
      </x:c>
    </x:row>
    <x:row r="305">
      <x:c r="A305" s="3" t="inlineStr">
        <x:is>
          <x:t xml:space="preserve">Meta</x:t>
        </x:is>
      </x:c>
      <x:c r="B305" s="3" t="n">
        <x:v>2029</x:v>
      </x:c>
      <x:c r="C305" s="3" t="inlineStr">
        <x:is>
          <x:t xml:space="preserve">Bear</x:t>
        </x:is>
      </x:c>
      <x:c r="D305" s="3" t="inlineStr">
        <x:is>
          <x:t xml:space="preserve">it_load_gw</x:t>
        </x:is>
      </x:c>
      <x:c r="E305" s="3" t="n">
        <x:v>3.325</x:v>
      </x:c>
      <x:c r="F305" s="3" t="inlineStr">
        <x:is>
          <x:t xml:space="preserve">GW</x:t>
        </x:is>
      </x:c>
      <x:c r="G305" s="3" t="inlineStr">
        <x:is>
          <x:t xml:space="preserve">Derived formula</x:t>
        </x:is>
      </x:c>
      <x:c r="H305" s="3" t="inlineStr">
        <x:is>
          <x:t xml:space="preserve">active_power_gw / pue</x:t>
        </x:is>
      </x:c>
      <x:c r="I305" s="3" t="inlineStr">
        <x:is>
          <x:t xml:space="preserve">Facility power is converted to IT-deliverable power before attributing AI workloads.</x:t>
        </x:is>
      </x:c>
      <x:c r="J305" s="3" t="inlineStr">
        <x:is>
          <x:t xml:space="preserve">ASSUMP_POWER_RAMP; SRC_META_MTIA_GENAI_2026</x:t>
        </x:is>
      </x:c>
      <x:c r="K30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05" s="3" t="inlineStr">
        <x:is>
          <x:t xml:space="preserve">Recompute once active power and PUE become site-observable.</x:t>
        </x:is>
      </x:c>
    </x:row>
    <x:row r="306">
      <x:c r="A306" s="3" t="inlineStr">
        <x:is>
          <x:t xml:space="preserve">Meta</x:t>
        </x:is>
      </x:c>
      <x:c r="B306" s="3" t="n">
        <x:v>2029</x:v>
      </x:c>
      <x:c r="C306" s="3" t="inlineStr">
        <x:is>
          <x:t xml:space="preserve">Bear</x:t>
        </x:is>
      </x:c>
      <x:c r="D306" s="3" t="inlineStr">
        <x:is>
          <x:t xml:space="preserve">ai_workload_share</x:t>
        </x:is>
      </x:c>
      <x:c r="E306" s="3" t="n">
        <x:v>0.87</x:v>
      </x:c>
      <x:c r="F306" s="3" t="inlineStr">
        <x:is>
          <x:t xml:space="preserve">share</x:t>
        </x:is>
      </x:c>
      <x:c r="G306" s="3" t="inlineStr">
        <x:is>
          <x:t xml:space="preserve">Scenario allocation</x:t>
        </x:is>
      </x:c>
      <x:c r="H306" s="3" t="inlineStr">
        <x:is>
          <x:t xml:space="preserve">ai_it_load_gw = it_load_gw * ai_workload_share</x:t>
        </x:is>
      </x:c>
      <x:c r="I306" s="3" t="inlineStr">
        <x:is>
          <x:t xml:space="preserve">The modeled fleet is focused on AI workloads across Meta AI surfaces; non-LLM ranking/platform overhead is excluded through the 87% share.</x:t>
        </x:is>
      </x:c>
      <x:c r="J306" s="3" t="inlineStr">
        <x:is>
          <x:t xml:space="preserve">SRC_META_LLAMA; SRC_META_LLAMA4_NVIDIA; SRC_META_MTIA_GENAI_2026; SRC_EPOCH_AI_DATA_CENTERS</x:t>
        </x:is>
      </x:c>
      <x:c r="K30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06" s="3" t="inlineStr">
        <x:is>
          <x:t xml:space="preserve">Model-owner AI workload allocation or cluster scheduling telemetry.</x:t>
        </x:is>
      </x:c>
    </x:row>
    <x:row r="307">
      <x:c r="A307" s="3" t="inlineStr">
        <x:is>
          <x:t xml:space="preserve">Meta</x:t>
        </x:is>
      </x:c>
      <x:c r="B307" s="3" t="n">
        <x:v>2029</x:v>
      </x:c>
      <x:c r="C307" s="3" t="inlineStr">
        <x:is>
          <x:t xml:space="preserve">Bear</x:t>
        </x:is>
      </x:c>
      <x:c r="D307" s="3" t="inlineStr">
        <x:is>
          <x:t xml:space="preserve">ai_it_load_gw</x:t>
        </x:is>
      </x:c>
      <x:c r="E307" s="3" t="n">
        <x:v>2.893</x:v>
      </x:c>
      <x:c r="F307" s="3" t="inlineStr">
        <x:is>
          <x:t xml:space="preserve">GW</x:t>
        </x:is>
      </x:c>
      <x:c r="G307" s="3" t="inlineStr">
        <x:is>
          <x:t xml:space="preserve">Derived formula</x:t>
        </x:is>
      </x:c>
      <x:c r="H307" s="3" t="inlineStr">
        <x:is>
          <x:t xml:space="preserve">it_load_gw * ai_workload_share</x:t>
        </x:is>
      </x:c>
      <x:c r="I307" s="3" t="inlineStr">
        <x:is>
          <x:t xml:space="preserve">Only the AI-attributed portion of IT load enters training/inference allocation.</x:t>
        </x:is>
      </x:c>
      <x:c r="J307" s="3" t="inlineStr">
        <x:is>
          <x:t xml:space="preserve">SRC_META_LLAMA; SRC_META_LLAMA4_NVIDIA; SRC_META_MTIA_GENAI_2026; SRC_EPOCH_AI_DATA_CENTERS</x:t>
        </x:is>
      </x:c>
      <x:c r="K30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07" s="3" t="inlineStr">
        <x:is>
          <x:t xml:space="preserve">Recompute after ai_workload_share is replaced by telemetry.</x:t>
        </x:is>
      </x:c>
    </x:row>
    <x:row r="308">
      <x:c r="A308" s="3" t="inlineStr">
        <x:is>
          <x:t xml:space="preserve">Meta</x:t>
        </x:is>
      </x:c>
      <x:c r="B308" s="3" t="n">
        <x:v>2029</x:v>
      </x:c>
      <x:c r="C308" s="3" t="inlineStr">
        <x:is>
          <x:t xml:space="preserve">Bear</x:t>
        </x:is>
      </x:c>
      <x:c r="D308" s="3" t="inlineStr">
        <x:is>
          <x:t xml:space="preserve">gpu_share</x:t>
        </x:is>
      </x:c>
      <x:c r="E308" s="3" t="n">
        <x:v>0.812926</x:v>
      </x:c>
      <x:c r="F308" s="3" t="inlineStr">
        <x:is>
          <x:t xml:space="preserve">share of inference-serving accelerator load</x:t>
        </x:is>
      </x:c>
      <x:c r="G308" s="3" t="inlineStr">
        <x:is>
          <x:t xml:space="preserve">Numeric scenario</x:t>
        </x:is>
      </x:c>
      <x:c r="H308" s="3" t="inlineStr">
        <x:is>
          <x:t xml:space="preserve">gpu_share interpolated from company 2026/2030 accelerator-mix endpoints</x:t>
        </x:is>
      </x:c>
      <x:c r="I308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308" s="3" t="inlineStr">
        <x:is>
          <x:t xml:space="preserve">SRC_META_LLAMA; SRC_META_LLAMA4_NVIDIA; SRC_META_MTIA_GENAI_2026; SRC_EPOCH_AI_DATA_CENTERS; ASSUMP_NUMERIC_ACCELERATOR_MIX</x:t>
        </x:is>
      </x:c>
      <x:c r="K30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08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309">
      <x:c r="A309" s="3" t="inlineStr">
        <x:is>
          <x:t xml:space="preserve">Meta</x:t>
        </x:is>
      </x:c>
      <x:c r="B309" s="3" t="n">
        <x:v>2029</x:v>
      </x:c>
      <x:c r="C309" s="3" t="inlineStr">
        <x:is>
          <x:t xml:space="preserve">Bear</x:t>
        </x:is>
      </x:c>
      <x:c r="D309" s="3" t="inlineStr">
        <x:is>
          <x:t xml:space="preserve">h200_share</x:t>
        </x:is>
      </x:c>
      <x:c r="E309" s="3" t="n">
        <x:v>0.074919</x:v>
      </x:c>
      <x:c r="F309" s="3" t="inlineStr">
        <x:is>
          <x:t xml:space="preserve">share of inference-serving accelerator load</x:t>
        </x:is>
      </x:c>
      <x:c r="G309" s="3" t="inlineStr">
        <x:is>
          <x:t xml:space="preserve">Editable numeric scenario</x:t>
        </x:is>
      </x:c>
      <x:c r="H309" s="3" t="inlineStr">
        <x:is>
          <x:t xml:space="preserve">h200_share = gpu_share * default_gpu_generation_mix_h200</x:t>
        </x:is>
      </x:c>
      <x:c r="I309" s="3" t="inlineStr">
        <x:is>
          <x:t xml:space="preserve">Default GPU-generation migration assumption; executive workbook allows later manual replacement by company/year/scenario.</x:t>
        </x:is>
      </x:c>
      <x:c r="J309" s="3" t="inlineStr">
        <x:is>
          <x:t xml:space="preserve">SRC_SEMIANALYSIS_INFERENCEX; ASSUMP_NUMERIC_ACCELERATOR_MIX</x:t>
        </x:is>
      </x:c>
      <x:c r="K30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09" s="3" t="inlineStr">
        <x:is>
          <x:t xml:space="preserve">Company fleet inventory, accelerator-hours or procurement/deployment records by GPU generation.</x:t>
        </x:is>
      </x:c>
    </x:row>
    <x:row r="310">
      <x:c r="A310" s="3" t="inlineStr">
        <x:is>
          <x:t xml:space="preserve">Meta</x:t>
        </x:is>
      </x:c>
      <x:c r="B310" s="3" t="n">
        <x:v>2029</x:v>
      </x:c>
      <x:c r="C310" s="3" t="inlineStr">
        <x:is>
          <x:t xml:space="preserve">Bear</x:t>
        </x:is>
      </x:c>
      <x:c r="D310" s="3" t="inlineStr">
        <x:is>
          <x:t xml:space="preserve">b200_share</x:t>
        </x:is>
      </x:c>
      <x:c r="E310" s="3" t="n">
        <x:v>0.738007</x:v>
      </x:c>
      <x:c r="F310" s="3" t="inlineStr">
        <x:is>
          <x:t xml:space="preserve">share of inference-serving accelerator load</x:t>
        </x:is>
      </x:c>
      <x:c r="G310" s="3" t="inlineStr">
        <x:is>
          <x:t xml:space="preserve">Editable numeric scenario</x:t>
        </x:is>
      </x:c>
      <x:c r="H310" s="3" t="inlineStr">
        <x:is>
          <x:t xml:space="preserve">b200_share = gpu_share * default_gpu_generation_mix_b200</x:t>
        </x:is>
      </x:c>
      <x:c r="I310" s="3" t="inlineStr">
        <x:is>
          <x:t xml:space="preserve">Default GPU-generation migration assumption; executive workbook allows later manual replacement by company/year/scenario.</x:t>
        </x:is>
      </x:c>
      <x:c r="J310" s="3" t="inlineStr">
        <x:is>
          <x:t xml:space="preserve">SRC_SEMIANALYSIS_INFERENCEX; ASSUMP_NUMERIC_ACCELERATOR_MIX</x:t>
        </x:is>
      </x:c>
      <x:c r="K31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10" s="3" t="inlineStr">
        <x:is>
          <x:t xml:space="preserve">Company fleet inventory, accelerator-hours or procurement/deployment records by GPU generation.</x:t>
        </x:is>
      </x:c>
    </x:row>
    <x:row r="311">
      <x:c r="A311" s="3" t="inlineStr">
        <x:is>
          <x:t xml:space="preserve">Meta</x:t>
        </x:is>
      </x:c>
      <x:c r="B311" s="3" t="n">
        <x:v>2029</x:v>
      </x:c>
      <x:c r="C311" s="3" t="inlineStr">
        <x:is>
          <x:t xml:space="preserve">Bear</x:t>
        </x:is>
      </x:c>
      <x:c r="D311" s="3" t="inlineStr">
        <x:is>
          <x:t xml:space="preserve">gb200_share</x:t>
        </x:is>
      </x:c>
      <x:c r="E311" s="3" t="n">
        <x:v>0</x:v>
      </x:c>
      <x:c r="F311" s="3" t="inlineStr">
        <x:is>
          <x:t xml:space="preserve">share of inference-serving accelerator load</x:t>
        </x:is>
      </x:c>
      <x:c r="G311" s="3" t="inlineStr">
        <x:is>
          <x:t xml:space="preserve">Editable numeric scenario</x:t>
        </x:is>
      </x:c>
      <x:c r="H311" s="3" t="inlineStr">
        <x:is>
          <x:t xml:space="preserve">gb200_share = gpu_share * default_gpu_generation_mix_gb200</x:t>
        </x:is>
      </x:c>
      <x:c r="I311" s="3" t="inlineStr">
        <x:is>
          <x:t xml:space="preserve">Default GPU-generation migration assumption; executive workbook allows later manual replacement by company/year/scenario.</x:t>
        </x:is>
      </x:c>
      <x:c r="J311" s="3" t="inlineStr">
        <x:is>
          <x:t xml:space="preserve">SRC_SEMIANALYSIS_INFERENCEX; ASSUMP_NUMERIC_ACCELERATOR_MIX</x:t>
        </x:is>
      </x:c>
      <x:c r="K31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11" s="3" t="inlineStr">
        <x:is>
          <x:t xml:space="preserve">Company fleet inventory, accelerator-hours or procurement/deployment records by GPU generation.</x:t>
        </x:is>
      </x:c>
    </x:row>
    <x:row r="312">
      <x:c r="A312" s="3" t="inlineStr">
        <x:is>
          <x:t xml:space="preserve">Meta</x:t>
        </x:is>
      </x:c>
      <x:c r="B312" s="3" t="n">
        <x:v>2029</x:v>
      </x:c>
      <x:c r="C312" s="3" t="inlineStr">
        <x:is>
          <x:t xml:space="preserve">Bear</x:t>
        </x:is>
      </x:c>
      <x:c r="D312" s="3" t="inlineStr">
        <x:is>
          <x:t xml:space="preserve">purpose_built_accelerator_share</x:t>
        </x:is>
      </x:c>
      <x:c r="E312" s="3" t="n">
        <x:v>0.187074</x:v>
      </x:c>
      <x:c r="F312" s="3" t="inlineStr">
        <x:is>
          <x:t xml:space="preserve">share of inference-serving accelerator load</x:t>
        </x:is>
      </x:c>
      <x:c r="G312" s="3" t="inlineStr">
        <x:is>
          <x:t xml:space="preserve">Numeric scenario</x:t>
        </x:is>
      </x:c>
      <x:c r="H312" s="3" t="inlineStr">
        <x:is>
          <x:t xml:space="preserve">1 - gpu_share</x:t>
        </x:is>
      </x:c>
      <x:c r="I312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312" s="3" t="inlineStr">
        <x:is>
          <x:t xml:space="preserve">SRC_META_LLAMA; SRC_META_LLAMA4_NVIDIA; SRC_META_MTIA_GENAI_2026; SRC_EPOCH_AI_DATA_CENTERS; ASSUMP_NUMERIC_ACCELERATOR_MIX</x:t>
        </x:is>
      </x:c>
      <x:c r="K31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12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313">
      <x:c r="A313" s="3" t="inlineStr">
        <x:is>
          <x:t xml:space="preserve">Meta</x:t>
        </x:is>
      </x:c>
      <x:c r="B313" s="3" t="n">
        <x:v>2029</x:v>
      </x:c>
      <x:c r="C313" s="3" t="inlineStr">
        <x:is>
          <x:t xml:space="preserve">Bear</x:t>
        </x:is>
      </x:c>
      <x:c r="D313" s="3" t="inlineStr">
        <x:is>
          <x:t xml:space="preserve">fleet_reference_tps_per_mw</x:t>
        </x:is>
      </x:c>
      <x:c r="E313" s="3" t="n">
        <x:v>925083</x:v>
      </x:c>
      <x:c r="F313" s="3" t="inlineStr">
        <x:is>
          <x:t xml:space="preserve">generated output tokens/sec/MW</x:t>
        </x:is>
      </x:c>
      <x:c r="G313" s="3" t="inlineStr">
        <x:is>
          <x:t xml:space="preserve">Fleet-weighted public benchmark reference</x:t>
        </x:is>
      </x:c>
      <x:c r="H313" s="3" t="inlineStr">
        <x:is>
          <x:t xml:space="preserve">h200_share*h200_workload_avg + b200_share*b200_workload_avg + gb200_share*gb200_workload_avg + purpose_built_share*purpose_workload_avg</x:t>
        </x:is>
      </x:c>
      <x:c r="I313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313" s="3" t="inlineStr">
        <x:is>
          <x:t xml:space="preserve">SRC_SEMIANALYSIS_INFERENCEX; ASSUMP_NUMERIC_ACCELERATOR_MIX; ASSUMP_WORKLOAD_CLASS_MIX; ASSUMP_AGENTIC_CONTEXT_PENALTY</x:t>
        </x:is>
      </x:c>
      <x:c r="K31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13" s="3" t="inlineStr">
        <x:is>
          <x:t xml:space="preserve">Comparable production output-token throughput or a more closely matched benchmark.</x:t>
        </x:is>
      </x:c>
    </x:row>
    <x:row r="314">
      <x:c r="A314" s="3" t="inlineStr">
        <x:is>
          <x:t xml:space="preserve">Meta</x:t>
        </x:is>
      </x:c>
      <x:c r="B314" s="3" t="n">
        <x:v>2029</x:v>
      </x:c>
      <x:c r="C314" s="3" t="inlineStr">
        <x:is>
          <x:t xml:space="preserve">Bear</x:t>
        </x:is>
      </x:c>
      <x:c r="D314" s="3" t="inlineStr">
        <x:is>
          <x:t xml:space="preserve">commercial_workload_fit_factor</x:t>
        </x:is>
      </x:c>
      <x:c r="E314" s="3" t="n">
        <x:v>0.75</x:v>
      </x:c>
      <x:c r="F314" s="3" t="inlineStr">
        <x:is>
          <x:t xml:space="preserve">share of public reference throughput</x:t>
        </x:is>
      </x:c>
      <x:c r="G314" s="3" t="inlineStr">
        <x:is>
          <x:t xml:space="preserve">Scenario assumption</x:t>
        </x:is>
      </x:c>
      <x:c r="H314" s="3" t="inlineStr">
        <x:is>
          <x:t xml:space="preserve">reference_serving_tps_per_mw = fleet_reference_tps_per_mw * commercial_workload_fit_factor</x:t>
        </x:is>
      </x:c>
      <x:c r="I314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314" s="3" t="inlineStr">
        <x:is>
          <x:t xml:space="preserve">SRC_SEMIANALYSIS_INFERENCEX; ASSUMP_NUMERIC_ACCELERATOR_MIX; ASSUMP_WORKLOAD_CLASS_MIX; ASSUMP_AGENTIC_CONTEXT_PENALTY</x:t>
        </x:is>
      </x:c>
      <x:c r="K31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14" s="3" t="inlineStr">
        <x:is>
          <x:t xml:space="preserve">Matched commercial serving benchmark by product surface, context shape and latency SLO.</x:t>
        </x:is>
      </x:c>
    </x:row>
    <x:row r="315">
      <x:c r="A315" s="3" t="inlineStr">
        <x:is>
          <x:t xml:space="preserve">Meta</x:t>
        </x:is>
      </x:c>
      <x:c r="B315" s="3" t="n">
        <x:v>2029</x:v>
      </x:c>
      <x:c r="C315" s="3" t="inlineStr">
        <x:is>
          <x:t xml:space="preserve">Bear</x:t>
        </x:is>
      </x:c>
      <x:c r="D315" s="3" t="inlineStr">
        <x:is>
          <x:t xml:space="preserve">reference_serving_tps_per_mw</x:t>
        </x:is>
      </x:c>
      <x:c r="E315" s="3" t="n">
        <x:v>693812</x:v>
      </x:c>
      <x:c r="F315" s="3" t="inlineStr">
        <x:is>
          <x:t xml:space="preserve">generated output tokens/sec/MW</x:t>
        </x:is>
      </x:c>
      <x:c r="G315" s="3" t="inlineStr">
        <x:is>
          <x:t xml:space="preserve">Workload-adjusted benchmark proxy</x:t>
        </x:is>
      </x:c>
      <x:c r="H315" s="3" t="inlineStr">
        <x:is>
          <x:t xml:space="preserve">fleet_reference_tps_per_mw * commercial_workload_fit_factor</x:t>
        </x:is>
      </x:c>
      <x:c r="I31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15" s="3" t="inlineStr">
        <x:is>
          <x:t xml:space="preserve">SRC_SEMIANALYSIS_INFERENCEX; ASSUMP_NUMERIC_ACCELERATOR_MIX; ASSUMP_WORKLOAD_CLASS_MIX; ASSUMP_AGENTIC_CONTEXT_PENALTY</x:t>
        </x:is>
      </x:c>
      <x:c r="K31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15" s="3" t="inlineStr">
        <x:is>
          <x:t xml:space="preserve">Provider production output-token throughput with comparable workload/SLO.</x:t>
        </x:is>
      </x:c>
    </x:row>
    <x:row r="316">
      <x:c r="A316" s="3" t="inlineStr">
        <x:is>
          <x:t xml:space="preserve">Meta</x:t>
        </x:is>
      </x:c>
      <x:c r="B316" s="3" t="n">
        <x:v>2029</x:v>
      </x:c>
      <x:c r="C316" s="3" t="inlineStr">
        <x:is>
          <x:t xml:space="preserve">Bear</x:t>
        </x:is>
      </x:c>
      <x:c r="D316" s="3" t="inlineStr">
        <x:is>
          <x:t xml:space="preserve">purpose_built_tps_per_mw</x:t>
        </x:is>
      </x:c>
      <x:c r="E316" s="3" t="n">
        <x:v>921386</x:v>
      </x:c>
      <x:c r="F316" s="3" t="inlineStr">
        <x:is>
          <x:t xml:space="preserve">generated output tokens/sec/MW</x:t>
        </x:is>
      </x:c>
      <x:c r="G316" s="3" t="inlineStr">
        <x:is>
          <x:t xml:space="preserve">Conservative no-uplift proxy</x:t>
        </x:is>
      </x:c>
      <x:c r="H316" s="3" t="inlineStr">
        <x:is>
          <x:t xml:space="preserve">purpose_built_tps_per_mw = purpose_built_reference_tps_per_mw * commercial_workload_fit_factor until comparable output-token benchmark is adopted</x:t>
        </x:is>
      </x:c>
      <x:c r="I316" s="3" t="inlineStr">
        <x:is>
          <x:t xml:space="preserve">No comparable public output-token/MW row adopted; B200 public reference placeholder is used and remains editable.</x:t>
        </x:is>
      </x:c>
      <x:c r="J316" s="3" t="inlineStr">
        <x:is>
          <x:t xml:space="preserve">SRC_META_LLAMA; SRC_META_LLAMA4_NVIDIA; SRC_META_MTIA_GENAI_2026; SRC_EPOCH_AI_DATA_CENTERS; ASSUMP_NUMERIC_ACCELERATOR_MIX</x:t>
        </x:is>
      </x:c>
      <x:c r="K31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16" s="3" t="inlineStr">
        <x:is>
          <x:t xml:space="preserve">Matched-workload generated-output benchmark for the provider purpose-built accelerator.</x:t>
        </x:is>
      </x:c>
    </x:row>
    <x:row r="317">
      <x:c r="A317" s="3" t="inlineStr">
        <x:is>
          <x:t xml:space="preserve">Meta</x:t>
        </x:is>
      </x:c>
      <x:c r="B317" s="3" t="n">
        <x:v>2029</x:v>
      </x:c>
      <x:c r="C317" s="3" t="inlineStr">
        <x:is>
          <x:t xml:space="preserve">Bear</x:t>
        </x:is>
      </x:c>
      <x:c r="D317" s="3" t="inlineStr">
        <x:is>
          <x:t xml:space="preserve">inference_power_share</x:t>
        </x:is>
      </x:c>
      <x:c r="E317" s="3" t="n">
        <x:v>0.635</x:v>
      </x:c>
      <x:c r="F317" s="3" t="inlineStr">
        <x:is>
          <x:t xml:space="preserve">share of AI IT load</x:t>
        </x:is>
      </x:c>
      <x:c r="G317" s="3" t="inlineStr">
        <x:is>
          <x:t xml:space="preserve">Scenario allocation</x:t>
        </x:is>
      </x:c>
      <x:c r="H317" s="3" t="inlineStr">
        <x:is>
          <x:t xml:space="preserve">inference_gw = ai_it_load_gw * inference_power_share</x:t>
        </x:is>
      </x:c>
      <x:c r="I317" s="3" t="inlineStr">
        <x:is>
          <x:t xml:space="preserve">Large consumer AI distribution and inference-first MTIA roadmap support a higher inference share scenario.</x:t>
        </x:is>
      </x:c>
      <x:c r="J317" s="3" t="inlineStr">
        <x:is>
          <x:t xml:space="preserve">SRC_META_LLAMA; SRC_META_LLAMA4_NVIDIA; SRC_META_MTIA_GENAI_2026; SRC_EPOCH_AI_DATA_CENTERS; ASSUMP_INFERENCE_SHARE_NOT_FACT_60</x:t>
        </x:is>
      </x:c>
      <x:c r="K31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17" s="3" t="inlineStr">
        <x:is>
          <x:t xml:space="preserve">Provider-specific inference/training workload power telemetry.</x:t>
        </x:is>
      </x:c>
    </x:row>
    <x:row r="318">
      <x:c r="A318" s="3" t="inlineStr">
        <x:is>
          <x:t xml:space="preserve">Meta</x:t>
        </x:is>
      </x:c>
      <x:c r="B318" s="3" t="n">
        <x:v>2029</x:v>
      </x:c>
      <x:c r="C318" s="3" t="inlineStr">
        <x:is>
          <x:t xml:space="preserve">Bear</x:t>
        </x:is>
      </x:c>
      <x:c r="D318" s="3" t="inlineStr">
        <x:is>
          <x:t xml:space="preserve">inference_gw</x:t>
        </x:is>
      </x:c>
      <x:c r="E318" s="3" t="n">
        <x:v>1.837</x:v>
      </x:c>
      <x:c r="F318" s="3" t="inlineStr">
        <x:is>
          <x:t xml:space="preserve">GW</x:t>
        </x:is>
      </x:c>
      <x:c r="G318" s="3" t="inlineStr">
        <x:is>
          <x:t xml:space="preserve">Derived formula</x:t>
        </x:is>
      </x:c>
      <x:c r="H318" s="3" t="inlineStr">
        <x:is>
          <x:t xml:space="preserve">ai_it_load_gw * inference_power_share</x:t>
        </x:is>
      </x:c>
      <x:c r="I318" s="3" t="inlineStr">
        <x:is>
          <x:t xml:space="preserve">This is the operational power eligible to become commercial generated output tokens through the selected TPS/MW proxy.</x:t>
        </x:is>
      </x:c>
      <x:c r="J318" s="3" t="inlineStr">
        <x:is>
          <x:t xml:space="preserve">SRC_META_LLAMA; SRC_META_LLAMA4_NVIDIA; SRC_META_MTIA_GENAI_2026; SRC_EPOCH_AI_DATA_CENTERS</x:t>
        </x:is>
      </x:c>
      <x:c r="K31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18" s="3" t="inlineStr">
        <x:is>
          <x:t xml:space="preserve">Recompute after AI allocation or inference-share evidence changes.</x:t>
        </x:is>
      </x:c>
    </x:row>
    <x:row r="319">
      <x:c r="A319" s="3" t="inlineStr">
        <x:is>
          <x:t xml:space="preserve">Meta</x:t>
        </x:is>
      </x:c>
      <x:c r="B319" s="3" t="n">
        <x:v>2029</x:v>
      </x:c>
      <x:c r="C319" s="3" t="inlineStr">
        <x:is>
          <x:t xml:space="preserve">Bear</x:t>
        </x:is>
      </x:c>
      <x:c r="D319" s="3" t="inlineStr">
        <x:is>
          <x:t xml:space="preserve">training_power_share</x:t>
        </x:is>
      </x:c>
      <x:c r="E319" s="3" t="n">
        <x:v>0.365</x:v>
      </x:c>
      <x:c r="F319" s="3" t="inlineStr">
        <x:is>
          <x:t xml:space="preserve">share of AI IT load</x:t>
        </x:is>
      </x:c>
      <x:c r="G319" s="3" t="inlineStr">
        <x:is>
          <x:t xml:space="preserve">Derived allocation</x:t>
        </x:is>
      </x:c>
      <x:c r="H319" s="3" t="inlineStr">
        <x:is>
          <x:t xml:space="preserve">1 - inference_power_share</x:t>
        </x:is>
      </x:c>
      <x:c r="I319" s="3" t="inlineStr">
        <x:is>
          <x:t xml:space="preserve">Training receives the complementary modeled AI IT allocation; it is not a disclosed company workload split.</x:t>
        </x:is>
      </x:c>
      <x:c r="J319" s="3" t="inlineStr">
        <x:is>
          <x:t xml:space="preserve">SRC_META_LLAMA; SRC_META_LLAMA4_NVIDIA; SRC_META_MTIA_GENAI_2026; SRC_EPOCH_AI_DATA_CENTERS; ASSUMP_INFERENCE_SHARE_NOT_FACT_60</x:t>
        </x:is>
      </x:c>
      <x:c r="K31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19" s="3" t="inlineStr">
        <x:is>
          <x:t xml:space="preserve">Provider-specific inference/training workload power telemetry.</x:t>
        </x:is>
      </x:c>
    </x:row>
    <x:row r="320">
      <x:c r="A320" s="3" t="inlineStr">
        <x:is>
          <x:t xml:space="preserve">Meta</x:t>
        </x:is>
      </x:c>
      <x:c r="B320" s="3" t="n">
        <x:v>2029</x:v>
      </x:c>
      <x:c r="C320" s="3" t="inlineStr">
        <x:is>
          <x:t xml:space="preserve">Bear</x:t>
        </x:is>
      </x:c>
      <x:c r="D320" s="3" t="inlineStr">
        <x:is>
          <x:t xml:space="preserve">training_gw</x:t>
        </x:is>
      </x:c>
      <x:c r="E320" s="3" t="n">
        <x:v>1.056</x:v>
      </x:c>
      <x:c r="F320" s="3" t="inlineStr">
        <x:is>
          <x:t xml:space="preserve">GW</x:t>
        </x:is>
      </x:c>
      <x:c r="G320" s="3" t="inlineStr">
        <x:is>
          <x:t xml:space="preserve">Derived formula</x:t>
        </x:is>
      </x:c>
      <x:c r="H320" s="3" t="inlineStr">
        <x:is>
          <x:t xml:space="preserve">ai_it_load_gw * training_power_share</x:t>
        </x:is>
      </x:c>
      <x:c r="I320" s="3" t="inlineStr">
        <x:is>
          <x:t xml:space="preserve">Training GW is shown separately so commercial inference token capacity is not overstated.</x:t>
        </x:is>
      </x:c>
      <x:c r="J320" s="3" t="inlineStr">
        <x:is>
          <x:t xml:space="preserve">SRC_META_LLAMA; SRC_META_LLAMA4_NVIDIA; SRC_META_MTIA_GENAI_2026; SRC_EPOCH_AI_DATA_CENTERS</x:t>
        </x:is>
      </x:c>
      <x:c r="K32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20" s="3" t="inlineStr">
        <x:is>
          <x:t xml:space="preserve">Recompute after AI allocation or workload-split evidence changes.</x:t>
        </x:is>
      </x:c>
    </x:row>
    <x:row r="321">
      <x:c r="A321" s="3" t="inlineStr">
        <x:is>
          <x:t xml:space="preserve">Meta</x:t>
        </x:is>
      </x:c>
      <x:c r="B321" s="3" t="n">
        <x:v>2029</x:v>
      </x:c>
      <x:c r="C321" s="3" t="inlineStr">
        <x:is>
          <x:t xml:space="preserve">Bear</x:t>
        </x:is>
      </x:c>
      <x:c r="D321" s="3" t="inlineStr">
        <x:is>
          <x:t xml:space="preserve">tokens_per_second_per_mw</x:t>
        </x:is>
      </x:c>
      <x:c r="E321" s="3" t="n">
        <x:v>693812</x:v>
      </x:c>
      <x:c r="F321" s="3" t="inlineStr">
        <x:is>
          <x:t xml:space="preserve">generated output tokens/sec/MW</x:t>
        </x:is>
      </x:c>
      <x:c r="G321" s="3" t="inlineStr">
        <x:is>
          <x:t xml:space="preserve">Derived estimate + benchmark calibration</x:t>
        </x:is>
      </x:c>
      <x:c r="H321" s="3" t="inlineStr">
        <x:is>
          <x:t xml:space="preserve">fleet_reference_tps_per_mw * commercial_workload_fit_factor</x:t>
        </x:is>
      </x:c>
      <x:c r="I321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321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32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21" s="3" t="inlineStr">
        <x:is>
          <x:t xml:space="preserve">Comparable production output-token throughput with model, hardware, precision, ISL/OSL and SLO matched.</x:t>
        </x:is>
      </x:c>
    </x:row>
    <x:row r="322">
      <x:c r="A322" s="3" t="inlineStr">
        <x:is>
          <x:t xml:space="preserve">Meta</x:t>
        </x:is>
      </x:c>
      <x:c r="B322" s="3" t="n">
        <x:v>2029</x:v>
      </x:c>
      <x:c r="C322" s="3" t="inlineStr">
        <x:is>
          <x:t xml:space="preserve">Bear</x:t>
        </x:is>
      </x:c>
      <x:c r="D322" s="3" t="inlineStr">
        <x:is>
          <x:t xml:space="preserve">inference_tokens_per_day</x:t>
        </x:is>
      </x:c>
      <x:c r="E322" s="3" t="n">
        <x:v>110119620441600</x:v>
      </x:c>
      <x:c r="F322" s="3" t="inlineStr">
        <x:is>
          <x:t xml:space="preserve">generated output tokens/day</x:t>
        </x:is>
      </x:c>
      <x:c r="G322" s="3" t="inlineStr">
        <x:is>
          <x:t xml:space="preserve">Derived headline metric</x:t>
        </x:is>
      </x:c>
      <x:c r="H322" s="3" t="inlineStr">
        <x:is>
          <x:t xml:space="preserve">inference_gw * 1000 * tokens_per_second_per_mw * 86,400</x:t>
        </x:is>
      </x:c>
      <x:c r="I322" s="3" t="inlineStr">
        <x:is>
          <x:t xml:space="preserve">Headline capacity uses no utilization, MoE, architecture or software-growth multiplier; it is not observed commercial output volume.</x:t>
        </x:is>
      </x:c>
      <x:c r="J322" s="3" t="inlineStr">
        <x:is>
          <x:t xml:space="preserve">SRC_META_LLAMA; SRC_META_LLAMA4_NVIDIA; SRC_META_MTIA_GENAI_2026; SRC_EPOCH_AI_DATA_CENTERS; SRC_SEMIANALYSIS_INFERENCEX</x:t>
        </x:is>
      </x:c>
      <x:c r="K32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22" s="3" t="inlineStr">
        <x:is>
          <x:t xml:space="preserve">Provider-disclosed generated output token volume or calibrated capacity telemetry.</x:t>
        </x:is>
      </x:c>
    </x:row>
    <x:row r="323">
      <x:c r="A323" s="3" t="inlineStr">
        <x:is>
          <x:t xml:space="preserve">Meta</x:t>
        </x:is>
      </x:c>
      <x:c r="B323" s="3" t="n">
        <x:v>2029</x:v>
      </x:c>
      <x:c r="C323" s="3" t="inlineStr">
        <x:is>
          <x:t xml:space="preserve">Bear</x:t>
        </x:is>
      </x:c>
      <x:c r="D323" s="3" t="inlineStr">
        <x:is>
          <x:t xml:space="preserve">inference_tokens_per_year</x:t>
        </x:is>
      </x:c>
      <x:c r="E323" s="3" t="n">
        <x:v>4.0193661461184e+16</x:v>
      </x:c>
      <x:c r="F323" s="3" t="inlineStr">
        <x:is>
          <x:t xml:space="preserve">generated output tokens/year</x:t>
        </x:is>
      </x:c>
      <x:c r="G323" s="3" t="inlineStr">
        <x:is>
          <x:t xml:space="preserve">Derived headline metric</x:t>
        </x:is>
      </x:c>
      <x:c r="H323" s="3" t="inlineStr">
        <x:is>
          <x:t xml:space="preserve">inference_tokens_per_day * 365</x:t>
        </x:is>
      </x:c>
      <x:c r="I323" s="3" t="inlineStr">
        <x:is>
          <x:t xml:space="preserve">Annualized version of generated output token capacity; it is not observed annual demand or billable volume.</x:t>
        </x:is>
      </x:c>
      <x:c r="J323" s="3" t="inlineStr">
        <x:is>
          <x:t xml:space="preserve">SRC_META_LLAMA; SRC_META_LLAMA4_NVIDIA; SRC_META_MTIA_GENAI_2026; SRC_EPOCH_AI_DATA_CENTERS; SRC_SEMIANALYSIS_INFERENCEX</x:t>
        </x:is>
      </x:c>
      <x:c r="K32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23" s="3" t="inlineStr">
        <x:is>
          <x:t xml:space="preserve">Provider-disclosed annual generated-output volume or metered serving telemetry.</x:t>
        </x:is>
      </x:c>
    </x:row>
    <x:row r="324">
      <x:c r="A324" s="3" t="inlineStr">
        <x:is>
          <x:t xml:space="preserve">Meta</x:t>
        </x:is>
      </x:c>
      <x:c r="B324" s="3" t="n">
        <x:v>2030</x:v>
      </x:c>
      <x:c r="C324" s="3" t="inlineStr">
        <x:is>
          <x:t xml:space="preserve">Bear</x:t>
        </x:is>
      </x:c>
      <x:c r="D324" s="3" t="inlineStr">
        <x:is>
          <x:t xml:space="preserve">contracted_power_gw</x:t>
        </x:is>
      </x:c>
      <x:c r="E324" s="3" t="n">
        <x:v>7</x:v>
      </x:c>
      <x:c r="F324" s="3" t="inlineStr">
        <x:is>
          <x:t xml:space="preserve">GW</x:t>
        </x:is>
      </x:c>
      <x:c r="G324" s="3" t="inlineStr">
        <x:is>
          <x:t xml:space="preserve">Scenario capacity envelope</x:t>
        </x:is>
      </x:c>
      <x:c r="H324" s="3" t="inlineStr">
        <x:is>
          <x:t xml:space="preserve">linear interpolation between 2026 and 2030 company capacity endpoints</x:t>
        </x:is>
      </x:c>
      <x:c r="I324" s="3" t="inlineStr">
        <x:is>
          <x:t xml:space="preserve">Scenario envelope for Meta AI/Llama serving capacity; not an official contracted-GW figure.</x:t>
        </x:is>
      </x:c>
      <x:c r="J324" s="3" t="inlineStr">
        <x:is>
          <x:t xml:space="preserve">ASSUMP_POWER_RAMP; SRC_META_MTIA_GENAI_2026</x:t>
        </x:is>
      </x:c>
      <x:c r="K32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24" s="3" t="inlineStr">
        <x:is>
          <x:t xml:space="preserve">Company/site-level committed MW/GW, interconnect and contract disclosure.</x:t>
        </x:is>
      </x:c>
    </x:row>
    <x:row r="325">
      <x:c r="A325" s="3" t="inlineStr">
        <x:is>
          <x:t xml:space="preserve">Meta</x:t>
        </x:is>
      </x:c>
      <x:c r="B325" s="3" t="n">
        <x:v>2030</x:v>
      </x:c>
      <x:c r="C325" s="3" t="inlineStr">
        <x:is>
          <x:t xml:space="preserve">Bear</x:t>
        </x:is>
      </x:c>
      <x:c r="D325" s="3" t="inlineStr">
        <x:is>
          <x:t xml:space="preserve">operational_deployment_share</x:t>
        </x:is>
      </x:c>
      <x:c r="E325" s="3" t="n">
        <x:v>0.67942857</x:v>
      </x:c>
      <x:c r="F325" s="3" t="inlineStr">
        <x:is>
          <x:t xml:space="preserve">share</x:t>
        </x:is>
      </x:c>
      <x:c r="G325" s="3" t="inlineStr">
        <x:is>
          <x:t xml:space="preserve">Scenario conversion</x:t>
        </x:is>
      </x:c>
      <x:c r="H325" s="3" t="inlineStr">
        <x:is>
          <x:t xml:space="preserve">active_power_gw / contracted_power_gw</x:t>
        </x:is>
      </x:c>
      <x:c r="I325" s="3" t="inlineStr">
        <x:is>
          <x:t xml:space="preserve">This is the single explicit conversion from contracted/attributed capacity to operationally usable capacity.</x:t>
        </x:is>
      </x:c>
      <x:c r="J325" s="3" t="inlineStr">
        <x:is>
          <x:t xml:space="preserve">ASSUMP_POWER_RAMP; SRC_META_MTIA_GENAI_2026</x:t>
        </x:is>
      </x:c>
      <x:c r="K32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25" s="3" t="inlineStr">
        <x:is>
          <x:t xml:space="preserve">Energized operational capacity divided by contracted/attributed capacity.</x:t>
        </x:is>
      </x:c>
    </x:row>
    <x:row r="326">
      <x:c r="A326" s="3" t="inlineStr">
        <x:is>
          <x:t xml:space="preserve">Meta</x:t>
        </x:is>
      </x:c>
      <x:c r="B326" s="3" t="n">
        <x:v>2030</x:v>
      </x:c>
      <x:c r="C326" s="3" t="inlineStr">
        <x:is>
          <x:t xml:space="preserve">Bear</x:t>
        </x:is>
      </x:c>
      <x:c r="D326" s="3" t="inlineStr">
        <x:is>
          <x:t xml:space="preserve">active_power_gw</x:t>
        </x:is>
      </x:c>
      <x:c r="E326" s="3" t="n">
        <x:v>4.756</x:v>
      </x:c>
      <x:c r="F326" s="3" t="inlineStr">
        <x:is>
          <x:t xml:space="preserve">GW</x:t>
        </x:is>
      </x:c>
      <x:c r="G326" s="3" t="inlineStr">
        <x:is>
          <x:t xml:space="preserve">Derived scenario</x:t>
        </x:is>
      </x:c>
      <x:c r="H326" s="3" t="inlineStr">
        <x:is>
          <x:t xml:space="preserve">contracted_power_gw * operational_deployment_share</x:t>
        </x:is>
      </x:c>
      <x:c r="I326" s="3" t="inlineStr">
        <x:is>
          <x:t xml:space="preserve">MTIA deployment direction and consumer product distribution support active ramp, not exact powered GW.</x:t>
        </x:is>
      </x:c>
      <x:c r="J326" s="3" t="inlineStr">
        <x:is>
          <x:t xml:space="preserve">ASSUMP_POWER_RAMP; SRC_META_MTIA_GENAI_2026</x:t>
        </x:is>
      </x:c>
      <x:c r="K32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26" s="3" t="inlineStr">
        <x:is>
          <x:t xml:space="preserve">Energization dates, accelerator deliveries and operational powered-rack telemetry.</x:t>
        </x:is>
      </x:c>
    </x:row>
    <x:row r="327">
      <x:c r="A327" s="3" t="inlineStr">
        <x:is>
          <x:t xml:space="preserve">Meta</x:t>
        </x:is>
      </x:c>
      <x:c r="B327" s="3" t="n">
        <x:v>2030</x:v>
      </x:c>
      <x:c r="C327" s="3" t="inlineStr">
        <x:is>
          <x:t xml:space="preserve">Bear</x:t>
        </x:is>
      </x:c>
      <x:c r="D327" s="3" t="inlineStr">
        <x:is>
          <x:t xml:space="preserve">pue</x:t>
        </x:is>
      </x:c>
      <x:c r="E327" s="3" t="n">
        <x:v>1.2</x:v>
      </x:c>
      <x:c r="F327" s="3" t="inlineStr">
        <x:is>
          <x:t xml:space="preserve">ratio</x:t>
        </x:is>
      </x:c>
      <x:c r="G327" s="3" t="inlineStr">
        <x:is>
          <x:t xml:space="preserve">Scenario parameter</x:t>
        </x:is>
      </x:c>
      <x:c r="H327" s="3" t="inlineStr">
        <x:is>
          <x:t xml:space="preserve">it_load_gw = active_power_gw / pue</x:t>
        </x:is>
      </x:c>
      <x:c r="I327" s="3" t="inlineStr">
        <x:is>
          <x:t xml:space="preserve">No provider-wide site-level PUE is used as a disclosed fact; PUE represents facility-to-IT conversion within the scenario.</x:t>
        </x:is>
      </x:c>
      <x:c r="J327" s="3" t="inlineStr">
        <x:is>
          <x:t xml:space="preserve">ASSUMP_POWER_RAMP</x:t>
        </x:is>
      </x:c>
      <x:c r="K32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27" s="3" t="inlineStr">
        <x:is>
          <x:t xml:space="preserve">Site-level measured PUE matched to attributed AI capacity.</x:t>
        </x:is>
      </x:c>
    </x:row>
    <x:row r="328">
      <x:c r="A328" s="3" t="inlineStr">
        <x:is>
          <x:t xml:space="preserve">Meta</x:t>
        </x:is>
      </x:c>
      <x:c r="B328" s="3" t="n">
        <x:v>2030</x:v>
      </x:c>
      <x:c r="C328" s="3" t="inlineStr">
        <x:is>
          <x:t xml:space="preserve">Bear</x:t>
        </x:is>
      </x:c>
      <x:c r="D328" s="3" t="inlineStr">
        <x:is>
          <x:t xml:space="preserve">it_load_gw</x:t>
        </x:is>
      </x:c>
      <x:c r="E328" s="3" t="n">
        <x:v>3.963</x:v>
      </x:c>
      <x:c r="F328" s="3" t="inlineStr">
        <x:is>
          <x:t xml:space="preserve">GW</x:t>
        </x:is>
      </x:c>
      <x:c r="G328" s="3" t="inlineStr">
        <x:is>
          <x:t xml:space="preserve">Derived formula</x:t>
        </x:is>
      </x:c>
      <x:c r="H328" s="3" t="inlineStr">
        <x:is>
          <x:t xml:space="preserve">active_power_gw / pue</x:t>
        </x:is>
      </x:c>
      <x:c r="I328" s="3" t="inlineStr">
        <x:is>
          <x:t xml:space="preserve">Facility power is converted to IT-deliverable power before attributing AI workloads.</x:t>
        </x:is>
      </x:c>
      <x:c r="J328" s="3" t="inlineStr">
        <x:is>
          <x:t xml:space="preserve">ASSUMP_POWER_RAMP; SRC_META_MTIA_GENAI_2026</x:t>
        </x:is>
      </x:c>
      <x:c r="K32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28" s="3" t="inlineStr">
        <x:is>
          <x:t xml:space="preserve">Recompute once active power and PUE become site-observable.</x:t>
        </x:is>
      </x:c>
    </x:row>
    <x:row r="329">
      <x:c r="A329" s="3" t="inlineStr">
        <x:is>
          <x:t xml:space="preserve">Meta</x:t>
        </x:is>
      </x:c>
      <x:c r="B329" s="3" t="n">
        <x:v>2030</x:v>
      </x:c>
      <x:c r="C329" s="3" t="inlineStr">
        <x:is>
          <x:t xml:space="preserve">Bear</x:t>
        </x:is>
      </x:c>
      <x:c r="D329" s="3" t="inlineStr">
        <x:is>
          <x:t xml:space="preserve">ai_workload_share</x:t>
        </x:is>
      </x:c>
      <x:c r="E329" s="3" t="n">
        <x:v>0.87</x:v>
      </x:c>
      <x:c r="F329" s="3" t="inlineStr">
        <x:is>
          <x:t xml:space="preserve">share</x:t>
        </x:is>
      </x:c>
      <x:c r="G329" s="3" t="inlineStr">
        <x:is>
          <x:t xml:space="preserve">Scenario allocation</x:t>
        </x:is>
      </x:c>
      <x:c r="H329" s="3" t="inlineStr">
        <x:is>
          <x:t xml:space="preserve">ai_it_load_gw = it_load_gw * ai_workload_share</x:t>
        </x:is>
      </x:c>
      <x:c r="I329" s="3" t="inlineStr">
        <x:is>
          <x:t xml:space="preserve">The modeled fleet is focused on AI workloads across Meta AI surfaces; non-LLM ranking/platform overhead is excluded through the 87% share.</x:t>
        </x:is>
      </x:c>
      <x:c r="J329" s="3" t="inlineStr">
        <x:is>
          <x:t xml:space="preserve">SRC_META_LLAMA; SRC_META_LLAMA4_NVIDIA; SRC_META_MTIA_GENAI_2026; SRC_EPOCH_AI_DATA_CENTERS</x:t>
        </x:is>
      </x:c>
      <x:c r="K32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29" s="3" t="inlineStr">
        <x:is>
          <x:t xml:space="preserve">Model-owner AI workload allocation or cluster scheduling telemetry.</x:t>
        </x:is>
      </x:c>
    </x:row>
    <x:row r="330">
      <x:c r="A330" s="3" t="inlineStr">
        <x:is>
          <x:t xml:space="preserve">Meta</x:t>
        </x:is>
      </x:c>
      <x:c r="B330" s="3" t="n">
        <x:v>2030</x:v>
      </x:c>
      <x:c r="C330" s="3" t="inlineStr">
        <x:is>
          <x:t xml:space="preserve">Bear</x:t>
        </x:is>
      </x:c>
      <x:c r="D330" s="3" t="inlineStr">
        <x:is>
          <x:t xml:space="preserve">ai_it_load_gw</x:t>
        </x:is>
      </x:c>
      <x:c r="E330" s="3" t="n">
        <x:v>3.448</x:v>
      </x:c>
      <x:c r="F330" s="3" t="inlineStr">
        <x:is>
          <x:t xml:space="preserve">GW</x:t>
        </x:is>
      </x:c>
      <x:c r="G330" s="3" t="inlineStr">
        <x:is>
          <x:t xml:space="preserve">Derived formula</x:t>
        </x:is>
      </x:c>
      <x:c r="H330" s="3" t="inlineStr">
        <x:is>
          <x:t xml:space="preserve">it_load_gw * ai_workload_share</x:t>
        </x:is>
      </x:c>
      <x:c r="I330" s="3" t="inlineStr">
        <x:is>
          <x:t xml:space="preserve">Only the AI-attributed portion of IT load enters training/inference allocation.</x:t>
        </x:is>
      </x:c>
      <x:c r="J330" s="3" t="inlineStr">
        <x:is>
          <x:t xml:space="preserve">SRC_META_LLAMA; SRC_META_LLAMA4_NVIDIA; SRC_META_MTIA_GENAI_2026; SRC_EPOCH_AI_DATA_CENTERS</x:t>
        </x:is>
      </x:c>
      <x:c r="K33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0" s="3" t="inlineStr">
        <x:is>
          <x:t xml:space="preserve">Recompute after ai_workload_share is replaced by telemetry.</x:t>
        </x:is>
      </x:c>
    </x:row>
    <x:row r="331">
      <x:c r="A331" s="3" t="inlineStr">
        <x:is>
          <x:t xml:space="preserve">Meta</x:t>
        </x:is>
      </x:c>
      <x:c r="B331" s="3" t="n">
        <x:v>2030</x:v>
      </x:c>
      <x:c r="C331" s="3" t="inlineStr">
        <x:is>
          <x:t xml:space="preserve">Bear</x:t>
        </x:is>
      </x:c>
      <x:c r="D331" s="3" t="inlineStr">
        <x:is>
          <x:t xml:space="preserve">gpu_share</x:t>
        </x:is>
      </x:c>
      <x:c r="E331" s="3" t="n">
        <x:v>0.812926</x:v>
      </x:c>
      <x:c r="F331" s="3" t="inlineStr">
        <x:is>
          <x:t xml:space="preserve">share of inference-serving accelerator load</x:t>
        </x:is>
      </x:c>
      <x:c r="G331" s="3" t="inlineStr">
        <x:is>
          <x:t xml:space="preserve">Numeric scenario</x:t>
        </x:is>
      </x:c>
      <x:c r="H331" s="3" t="inlineStr">
        <x:is>
          <x:t xml:space="preserve">gpu_share interpolated from company 2026/2030 accelerator-mix endpoints</x:t>
        </x:is>
      </x:c>
      <x:c r="I331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331" s="3" t="inlineStr">
        <x:is>
          <x:t xml:space="preserve">SRC_META_LLAMA; SRC_META_LLAMA4_NVIDIA; SRC_META_MTIA_GENAI_2026; SRC_EPOCH_AI_DATA_CENTERS; ASSUMP_NUMERIC_ACCELERATOR_MIX</x:t>
        </x:is>
      </x:c>
      <x:c r="K33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1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332">
      <x:c r="A332" s="3" t="inlineStr">
        <x:is>
          <x:t xml:space="preserve">Meta</x:t>
        </x:is>
      </x:c>
      <x:c r="B332" s="3" t="n">
        <x:v>2030</x:v>
      </x:c>
      <x:c r="C332" s="3" t="inlineStr">
        <x:is>
          <x:t xml:space="preserve">Bear</x:t>
        </x:is>
      </x:c>
      <x:c r="D332" s="3" t="inlineStr">
        <x:is>
          <x:t xml:space="preserve">h200_share</x:t>
        </x:is>
      </x:c>
      <x:c r="E332" s="3" t="n">
        <x:v>0.074919</x:v>
      </x:c>
      <x:c r="F332" s="3" t="inlineStr">
        <x:is>
          <x:t xml:space="preserve">share of inference-serving accelerator load</x:t>
        </x:is>
      </x:c>
      <x:c r="G332" s="3" t="inlineStr">
        <x:is>
          <x:t xml:space="preserve">Editable numeric scenario</x:t>
        </x:is>
      </x:c>
      <x:c r="H332" s="3" t="inlineStr">
        <x:is>
          <x:t xml:space="preserve">h200_share = gpu_share * default_gpu_generation_mix_h200</x:t>
        </x:is>
      </x:c>
      <x:c r="I332" s="3" t="inlineStr">
        <x:is>
          <x:t xml:space="preserve">Default GPU-generation migration assumption; executive workbook allows later manual replacement by company/year/scenario.</x:t>
        </x:is>
      </x:c>
      <x:c r="J332" s="3" t="inlineStr">
        <x:is>
          <x:t xml:space="preserve">SRC_SEMIANALYSIS_INFERENCEX; ASSUMP_NUMERIC_ACCELERATOR_MIX</x:t>
        </x:is>
      </x:c>
      <x:c r="K33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2" s="3" t="inlineStr">
        <x:is>
          <x:t xml:space="preserve">Company fleet inventory, accelerator-hours or procurement/deployment records by GPU generation.</x:t>
        </x:is>
      </x:c>
    </x:row>
    <x:row r="333">
      <x:c r="A333" s="3" t="inlineStr">
        <x:is>
          <x:t xml:space="preserve">Meta</x:t>
        </x:is>
      </x:c>
      <x:c r="B333" s="3" t="n">
        <x:v>2030</x:v>
      </x:c>
      <x:c r="C333" s="3" t="inlineStr">
        <x:is>
          <x:t xml:space="preserve">Bear</x:t>
        </x:is>
      </x:c>
      <x:c r="D333" s="3" t="inlineStr">
        <x:is>
          <x:t xml:space="preserve">b200_share</x:t>
        </x:is>
      </x:c>
      <x:c r="E333" s="3" t="n">
        <x:v>0.738007</x:v>
      </x:c>
      <x:c r="F333" s="3" t="inlineStr">
        <x:is>
          <x:t xml:space="preserve">share of inference-serving accelerator load</x:t>
        </x:is>
      </x:c>
      <x:c r="G333" s="3" t="inlineStr">
        <x:is>
          <x:t xml:space="preserve">Editable numeric scenario</x:t>
        </x:is>
      </x:c>
      <x:c r="H333" s="3" t="inlineStr">
        <x:is>
          <x:t xml:space="preserve">b200_share = gpu_share * default_gpu_generation_mix_b200</x:t>
        </x:is>
      </x:c>
      <x:c r="I333" s="3" t="inlineStr">
        <x:is>
          <x:t xml:space="preserve">Default GPU-generation migration assumption; executive workbook allows later manual replacement by company/year/scenario.</x:t>
        </x:is>
      </x:c>
      <x:c r="J333" s="3" t="inlineStr">
        <x:is>
          <x:t xml:space="preserve">SRC_SEMIANALYSIS_INFERENCEX; ASSUMP_NUMERIC_ACCELERATOR_MIX</x:t>
        </x:is>
      </x:c>
      <x:c r="K33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3" s="3" t="inlineStr">
        <x:is>
          <x:t xml:space="preserve">Company fleet inventory, accelerator-hours or procurement/deployment records by GPU generation.</x:t>
        </x:is>
      </x:c>
    </x:row>
    <x:row r="334">
      <x:c r="A334" s="3" t="inlineStr">
        <x:is>
          <x:t xml:space="preserve">Meta</x:t>
        </x:is>
      </x:c>
      <x:c r="B334" s="3" t="n">
        <x:v>2030</x:v>
      </x:c>
      <x:c r="C334" s="3" t="inlineStr">
        <x:is>
          <x:t xml:space="preserve">Bear</x:t>
        </x:is>
      </x:c>
      <x:c r="D334" s="3" t="inlineStr">
        <x:is>
          <x:t xml:space="preserve">gb200_share</x:t>
        </x:is>
      </x:c>
      <x:c r="E334" s="3" t="n">
        <x:v>0</x:v>
      </x:c>
      <x:c r="F334" s="3" t="inlineStr">
        <x:is>
          <x:t xml:space="preserve">share of inference-serving accelerator load</x:t>
        </x:is>
      </x:c>
      <x:c r="G334" s="3" t="inlineStr">
        <x:is>
          <x:t xml:space="preserve">Editable numeric scenario</x:t>
        </x:is>
      </x:c>
      <x:c r="H334" s="3" t="inlineStr">
        <x:is>
          <x:t xml:space="preserve">gb200_share = gpu_share * default_gpu_generation_mix_gb200</x:t>
        </x:is>
      </x:c>
      <x:c r="I334" s="3" t="inlineStr">
        <x:is>
          <x:t xml:space="preserve">Default GPU-generation migration assumption; executive workbook allows later manual replacement by company/year/scenario.</x:t>
        </x:is>
      </x:c>
      <x:c r="J334" s="3" t="inlineStr">
        <x:is>
          <x:t xml:space="preserve">SRC_SEMIANALYSIS_INFERENCEX; ASSUMP_NUMERIC_ACCELERATOR_MIX</x:t>
        </x:is>
      </x:c>
      <x:c r="K33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4" s="3" t="inlineStr">
        <x:is>
          <x:t xml:space="preserve">Company fleet inventory, accelerator-hours or procurement/deployment records by GPU generation.</x:t>
        </x:is>
      </x:c>
    </x:row>
    <x:row r="335">
      <x:c r="A335" s="3" t="inlineStr">
        <x:is>
          <x:t xml:space="preserve">Meta</x:t>
        </x:is>
      </x:c>
      <x:c r="B335" s="3" t="n">
        <x:v>2030</x:v>
      </x:c>
      <x:c r="C335" s="3" t="inlineStr">
        <x:is>
          <x:t xml:space="preserve">Bear</x:t>
        </x:is>
      </x:c>
      <x:c r="D335" s="3" t="inlineStr">
        <x:is>
          <x:t xml:space="preserve">purpose_built_accelerator_share</x:t>
        </x:is>
      </x:c>
      <x:c r="E335" s="3" t="n">
        <x:v>0.187074</x:v>
      </x:c>
      <x:c r="F335" s="3" t="inlineStr">
        <x:is>
          <x:t xml:space="preserve">share of inference-serving accelerator load</x:t>
        </x:is>
      </x:c>
      <x:c r="G335" s="3" t="inlineStr">
        <x:is>
          <x:t xml:space="preserve">Numeric scenario</x:t>
        </x:is>
      </x:c>
      <x:c r="H335" s="3" t="inlineStr">
        <x:is>
          <x:t xml:space="preserve">1 - gpu_share</x:t>
        </x:is>
      </x:c>
      <x:c r="I335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335" s="3" t="inlineStr">
        <x:is>
          <x:t xml:space="preserve">SRC_META_LLAMA; SRC_META_LLAMA4_NVIDIA; SRC_META_MTIA_GENAI_2026; SRC_EPOCH_AI_DATA_CENTERS; ASSUMP_NUMERIC_ACCELERATOR_MIX</x:t>
        </x:is>
      </x:c>
      <x:c r="K33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5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336">
      <x:c r="A336" s="3" t="inlineStr">
        <x:is>
          <x:t xml:space="preserve">Meta</x:t>
        </x:is>
      </x:c>
      <x:c r="B336" s="3" t="n">
        <x:v>2030</x:v>
      </x:c>
      <x:c r="C336" s="3" t="inlineStr">
        <x:is>
          <x:t xml:space="preserve">Bear</x:t>
        </x:is>
      </x:c>
      <x:c r="D336" s="3" t="inlineStr">
        <x:is>
          <x:t xml:space="preserve">fleet_reference_tps_per_mw</x:t>
        </x:is>
      </x:c>
      <x:c r="E336" s="3" t="n">
        <x:v>925083</x:v>
      </x:c>
      <x:c r="F336" s="3" t="inlineStr">
        <x:is>
          <x:t xml:space="preserve">generated output tokens/sec/MW</x:t>
        </x:is>
      </x:c>
      <x:c r="G336" s="3" t="inlineStr">
        <x:is>
          <x:t xml:space="preserve">Fleet-weighted public benchmark reference</x:t>
        </x:is>
      </x:c>
      <x:c r="H336" s="3" t="inlineStr">
        <x:is>
          <x:t xml:space="preserve">h200_share*h200_workload_avg + b200_share*b200_workload_avg + gb200_share*gb200_workload_avg + purpose_built_share*purpose_workload_avg</x:t>
        </x:is>
      </x:c>
      <x:c r="I336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336" s="3" t="inlineStr">
        <x:is>
          <x:t xml:space="preserve">SRC_SEMIANALYSIS_INFERENCEX; ASSUMP_NUMERIC_ACCELERATOR_MIX; ASSUMP_WORKLOAD_CLASS_MIX; ASSUMP_AGENTIC_CONTEXT_PENALTY</x:t>
        </x:is>
      </x:c>
      <x:c r="K33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6" s="3" t="inlineStr">
        <x:is>
          <x:t xml:space="preserve">Comparable production output-token throughput or a more closely matched benchmark.</x:t>
        </x:is>
      </x:c>
    </x:row>
    <x:row r="337">
      <x:c r="A337" s="3" t="inlineStr">
        <x:is>
          <x:t xml:space="preserve">Meta</x:t>
        </x:is>
      </x:c>
      <x:c r="B337" s="3" t="n">
        <x:v>2030</x:v>
      </x:c>
      <x:c r="C337" s="3" t="inlineStr">
        <x:is>
          <x:t xml:space="preserve">Bear</x:t>
        </x:is>
      </x:c>
      <x:c r="D337" s="3" t="inlineStr">
        <x:is>
          <x:t xml:space="preserve">commercial_workload_fit_factor</x:t>
        </x:is>
      </x:c>
      <x:c r="E337" s="3" t="n">
        <x:v>0.75</x:v>
      </x:c>
      <x:c r="F337" s="3" t="inlineStr">
        <x:is>
          <x:t xml:space="preserve">share of public reference throughput</x:t>
        </x:is>
      </x:c>
      <x:c r="G337" s="3" t="inlineStr">
        <x:is>
          <x:t xml:space="preserve">Scenario assumption</x:t>
        </x:is>
      </x:c>
      <x:c r="H337" s="3" t="inlineStr">
        <x:is>
          <x:t xml:space="preserve">reference_serving_tps_per_mw = fleet_reference_tps_per_mw * commercial_workload_fit_factor</x:t>
        </x:is>
      </x:c>
      <x:c r="I337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337" s="3" t="inlineStr">
        <x:is>
          <x:t xml:space="preserve">SRC_SEMIANALYSIS_INFERENCEX; ASSUMP_NUMERIC_ACCELERATOR_MIX; ASSUMP_WORKLOAD_CLASS_MIX; ASSUMP_AGENTIC_CONTEXT_PENALTY</x:t>
        </x:is>
      </x:c>
      <x:c r="K33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7" s="3" t="inlineStr">
        <x:is>
          <x:t xml:space="preserve">Matched commercial serving benchmark by product surface, context shape and latency SLO.</x:t>
        </x:is>
      </x:c>
    </x:row>
    <x:row r="338">
      <x:c r="A338" s="3" t="inlineStr">
        <x:is>
          <x:t xml:space="preserve">Meta</x:t>
        </x:is>
      </x:c>
      <x:c r="B338" s="3" t="n">
        <x:v>2030</x:v>
      </x:c>
      <x:c r="C338" s="3" t="inlineStr">
        <x:is>
          <x:t xml:space="preserve">Bear</x:t>
        </x:is>
      </x:c>
      <x:c r="D338" s="3" t="inlineStr">
        <x:is>
          <x:t xml:space="preserve">reference_serving_tps_per_mw</x:t>
        </x:is>
      </x:c>
      <x:c r="E338" s="3" t="n">
        <x:v>693812</x:v>
      </x:c>
      <x:c r="F338" s="3" t="inlineStr">
        <x:is>
          <x:t xml:space="preserve">generated output tokens/sec/MW</x:t>
        </x:is>
      </x:c>
      <x:c r="G338" s="3" t="inlineStr">
        <x:is>
          <x:t xml:space="preserve">Workload-adjusted benchmark proxy</x:t>
        </x:is>
      </x:c>
      <x:c r="H338" s="3" t="inlineStr">
        <x:is>
          <x:t xml:space="preserve">fleet_reference_tps_per_mw * commercial_workload_fit_factor</x:t>
        </x:is>
      </x:c>
      <x:c r="I33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38" s="3" t="inlineStr">
        <x:is>
          <x:t xml:space="preserve">SRC_SEMIANALYSIS_INFERENCEX; ASSUMP_NUMERIC_ACCELERATOR_MIX; ASSUMP_WORKLOAD_CLASS_MIX; ASSUMP_AGENTIC_CONTEXT_PENALTY</x:t>
        </x:is>
      </x:c>
      <x:c r="K33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8" s="3" t="inlineStr">
        <x:is>
          <x:t xml:space="preserve">Provider production output-token throughput with comparable workload/SLO.</x:t>
        </x:is>
      </x:c>
    </x:row>
    <x:row r="339">
      <x:c r="A339" s="3" t="inlineStr">
        <x:is>
          <x:t xml:space="preserve">Meta</x:t>
        </x:is>
      </x:c>
      <x:c r="B339" s="3" t="n">
        <x:v>2030</x:v>
      </x:c>
      <x:c r="C339" s="3" t="inlineStr">
        <x:is>
          <x:t xml:space="preserve">Bear</x:t>
        </x:is>
      </x:c>
      <x:c r="D339" s="3" t="inlineStr">
        <x:is>
          <x:t xml:space="preserve">purpose_built_tps_per_mw</x:t>
        </x:is>
      </x:c>
      <x:c r="E339" s="3" t="n">
        <x:v>921386</x:v>
      </x:c>
      <x:c r="F339" s="3" t="inlineStr">
        <x:is>
          <x:t xml:space="preserve">generated output tokens/sec/MW</x:t>
        </x:is>
      </x:c>
      <x:c r="G339" s="3" t="inlineStr">
        <x:is>
          <x:t xml:space="preserve">Conservative no-uplift proxy</x:t>
        </x:is>
      </x:c>
      <x:c r="H339" s="3" t="inlineStr">
        <x:is>
          <x:t xml:space="preserve">purpose_built_tps_per_mw = purpose_built_reference_tps_per_mw * commercial_workload_fit_factor until comparable output-token benchmark is adopted</x:t>
        </x:is>
      </x:c>
      <x:c r="I339" s="3" t="inlineStr">
        <x:is>
          <x:t xml:space="preserve">No comparable public output-token/MW row adopted; B200 public reference placeholder is used and remains editable.</x:t>
        </x:is>
      </x:c>
      <x:c r="J339" s="3" t="inlineStr">
        <x:is>
          <x:t xml:space="preserve">SRC_META_LLAMA; SRC_META_LLAMA4_NVIDIA; SRC_META_MTIA_GENAI_2026; SRC_EPOCH_AI_DATA_CENTERS; ASSUMP_NUMERIC_ACCELERATOR_MIX</x:t>
        </x:is>
      </x:c>
      <x:c r="K33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9" s="3" t="inlineStr">
        <x:is>
          <x:t xml:space="preserve">Matched-workload generated-output benchmark for the provider purpose-built accelerator.</x:t>
        </x:is>
      </x:c>
    </x:row>
    <x:row r="340">
      <x:c r="A340" s="3" t="inlineStr">
        <x:is>
          <x:t xml:space="preserve">Meta</x:t>
        </x:is>
      </x:c>
      <x:c r="B340" s="3" t="n">
        <x:v>2030</x:v>
      </x:c>
      <x:c r="C340" s="3" t="inlineStr">
        <x:is>
          <x:t xml:space="preserve">Bear</x:t>
        </x:is>
      </x:c>
      <x:c r="D340" s="3" t="inlineStr">
        <x:is>
          <x:t xml:space="preserve">inference_power_share</x:t>
        </x:is>
      </x:c>
      <x:c r="E340" s="3" t="n">
        <x:v>0.68</x:v>
      </x:c>
      <x:c r="F340" s="3" t="inlineStr">
        <x:is>
          <x:t xml:space="preserve">share of AI IT load</x:t>
        </x:is>
      </x:c>
      <x:c r="G340" s="3" t="inlineStr">
        <x:is>
          <x:t xml:space="preserve">Scenario allocation</x:t>
        </x:is>
      </x:c>
      <x:c r="H340" s="3" t="inlineStr">
        <x:is>
          <x:t xml:space="preserve">inference_gw = ai_it_load_gw * inference_power_share</x:t>
        </x:is>
      </x:c>
      <x:c r="I340" s="3" t="inlineStr">
        <x:is>
          <x:t xml:space="preserve">Large consumer AI distribution and inference-first MTIA roadmap support a higher inference share scenario.</x:t>
        </x:is>
      </x:c>
      <x:c r="J340" s="3" t="inlineStr">
        <x:is>
          <x:t xml:space="preserve">SRC_META_LLAMA; SRC_META_LLAMA4_NVIDIA; SRC_META_MTIA_GENAI_2026; SRC_EPOCH_AI_DATA_CENTERS; ASSUMP_INFERENCE_SHARE_NOT_FACT_60</x:t>
        </x:is>
      </x:c>
      <x:c r="K34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0" s="3" t="inlineStr">
        <x:is>
          <x:t xml:space="preserve">Provider-specific inference/training workload power telemetry.</x:t>
        </x:is>
      </x:c>
    </x:row>
    <x:row r="341">
      <x:c r="A341" s="3" t="inlineStr">
        <x:is>
          <x:t xml:space="preserve">Meta</x:t>
        </x:is>
      </x:c>
      <x:c r="B341" s="3" t="n">
        <x:v>2030</x:v>
      </x:c>
      <x:c r="C341" s="3" t="inlineStr">
        <x:is>
          <x:t xml:space="preserve">Bear</x:t>
        </x:is>
      </x:c>
      <x:c r="D341" s="3" t="inlineStr">
        <x:is>
          <x:t xml:space="preserve">inference_gw</x:t>
        </x:is>
      </x:c>
      <x:c r="E341" s="3" t="n">
        <x:v>2.345</x:v>
      </x:c>
      <x:c r="F341" s="3" t="inlineStr">
        <x:is>
          <x:t xml:space="preserve">GW</x:t>
        </x:is>
      </x:c>
      <x:c r="G341" s="3" t="inlineStr">
        <x:is>
          <x:t xml:space="preserve">Derived formula</x:t>
        </x:is>
      </x:c>
      <x:c r="H341" s="3" t="inlineStr">
        <x:is>
          <x:t xml:space="preserve">ai_it_load_gw * inference_power_share</x:t>
        </x:is>
      </x:c>
      <x:c r="I341" s="3" t="inlineStr">
        <x:is>
          <x:t xml:space="preserve">This is the operational power eligible to become commercial generated output tokens through the selected TPS/MW proxy.</x:t>
        </x:is>
      </x:c>
      <x:c r="J341" s="3" t="inlineStr">
        <x:is>
          <x:t xml:space="preserve">SRC_META_LLAMA; SRC_META_LLAMA4_NVIDIA; SRC_META_MTIA_GENAI_2026; SRC_EPOCH_AI_DATA_CENTERS</x:t>
        </x:is>
      </x:c>
      <x:c r="K34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1" s="3" t="inlineStr">
        <x:is>
          <x:t xml:space="preserve">Recompute after AI allocation or inference-share evidence changes.</x:t>
        </x:is>
      </x:c>
    </x:row>
    <x:row r="342">
      <x:c r="A342" s="3" t="inlineStr">
        <x:is>
          <x:t xml:space="preserve">Meta</x:t>
        </x:is>
      </x:c>
      <x:c r="B342" s="3" t="n">
        <x:v>2030</x:v>
      </x:c>
      <x:c r="C342" s="3" t="inlineStr">
        <x:is>
          <x:t xml:space="preserve">Bear</x:t>
        </x:is>
      </x:c>
      <x:c r="D342" s="3" t="inlineStr">
        <x:is>
          <x:t xml:space="preserve">training_power_share</x:t>
        </x:is>
      </x:c>
      <x:c r="E342" s="3" t="n">
        <x:v>0.32</x:v>
      </x:c>
      <x:c r="F342" s="3" t="inlineStr">
        <x:is>
          <x:t xml:space="preserve">share of AI IT load</x:t>
        </x:is>
      </x:c>
      <x:c r="G342" s="3" t="inlineStr">
        <x:is>
          <x:t xml:space="preserve">Derived allocation</x:t>
        </x:is>
      </x:c>
      <x:c r="H342" s="3" t="inlineStr">
        <x:is>
          <x:t xml:space="preserve">1 - inference_power_share</x:t>
        </x:is>
      </x:c>
      <x:c r="I342" s="3" t="inlineStr">
        <x:is>
          <x:t xml:space="preserve">Training receives the complementary modeled AI IT allocation; it is not a disclosed company workload split.</x:t>
        </x:is>
      </x:c>
      <x:c r="J342" s="3" t="inlineStr">
        <x:is>
          <x:t xml:space="preserve">SRC_META_LLAMA; SRC_META_LLAMA4_NVIDIA; SRC_META_MTIA_GENAI_2026; SRC_EPOCH_AI_DATA_CENTERS; ASSUMP_INFERENCE_SHARE_NOT_FACT_60</x:t>
        </x:is>
      </x:c>
      <x:c r="K34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2" s="3" t="inlineStr">
        <x:is>
          <x:t xml:space="preserve">Provider-specific inference/training workload power telemetry.</x:t>
        </x:is>
      </x:c>
    </x:row>
    <x:row r="343">
      <x:c r="A343" s="3" t="inlineStr">
        <x:is>
          <x:t xml:space="preserve">Meta</x:t>
        </x:is>
      </x:c>
      <x:c r="B343" s="3" t="n">
        <x:v>2030</x:v>
      </x:c>
      <x:c r="C343" s="3" t="inlineStr">
        <x:is>
          <x:t xml:space="preserve">Bear</x:t>
        </x:is>
      </x:c>
      <x:c r="D343" s="3" t="inlineStr">
        <x:is>
          <x:t xml:space="preserve">training_gw</x:t>
        </x:is>
      </x:c>
      <x:c r="E343" s="3" t="n">
        <x:v>1.103</x:v>
      </x:c>
      <x:c r="F343" s="3" t="inlineStr">
        <x:is>
          <x:t xml:space="preserve">GW</x:t>
        </x:is>
      </x:c>
      <x:c r="G343" s="3" t="inlineStr">
        <x:is>
          <x:t xml:space="preserve">Derived formula</x:t>
        </x:is>
      </x:c>
      <x:c r="H343" s="3" t="inlineStr">
        <x:is>
          <x:t xml:space="preserve">ai_it_load_gw * training_power_share</x:t>
        </x:is>
      </x:c>
      <x:c r="I343" s="3" t="inlineStr">
        <x:is>
          <x:t xml:space="preserve">Training GW is shown separately so commercial inference token capacity is not overstated.</x:t>
        </x:is>
      </x:c>
      <x:c r="J343" s="3" t="inlineStr">
        <x:is>
          <x:t xml:space="preserve">SRC_META_LLAMA; SRC_META_LLAMA4_NVIDIA; SRC_META_MTIA_GENAI_2026; SRC_EPOCH_AI_DATA_CENTERS</x:t>
        </x:is>
      </x:c>
      <x:c r="K34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3" s="3" t="inlineStr">
        <x:is>
          <x:t xml:space="preserve">Recompute after AI allocation or workload-split evidence changes.</x:t>
        </x:is>
      </x:c>
    </x:row>
    <x:row r="344">
      <x:c r="A344" s="3" t="inlineStr">
        <x:is>
          <x:t xml:space="preserve">Meta</x:t>
        </x:is>
      </x:c>
      <x:c r="B344" s="3" t="n">
        <x:v>2030</x:v>
      </x:c>
      <x:c r="C344" s="3" t="inlineStr">
        <x:is>
          <x:t xml:space="preserve">Bear</x:t>
        </x:is>
      </x:c>
      <x:c r="D344" s="3" t="inlineStr">
        <x:is>
          <x:t xml:space="preserve">tokens_per_second_per_mw</x:t>
        </x:is>
      </x:c>
      <x:c r="E344" s="3" t="n">
        <x:v>693812</x:v>
      </x:c>
      <x:c r="F344" s="3" t="inlineStr">
        <x:is>
          <x:t xml:space="preserve">generated output tokens/sec/MW</x:t>
        </x:is>
      </x:c>
      <x:c r="G344" s="3" t="inlineStr">
        <x:is>
          <x:t xml:space="preserve">Derived estimate + benchmark calibration</x:t>
        </x:is>
      </x:c>
      <x:c r="H344" s="3" t="inlineStr">
        <x:is>
          <x:t xml:space="preserve">fleet_reference_tps_per_mw * commercial_workload_fit_factor</x:t>
        </x:is>
      </x:c>
      <x:c r="I344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344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34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4" s="3" t="inlineStr">
        <x:is>
          <x:t xml:space="preserve">Comparable production output-token throughput with model, hardware, precision, ISL/OSL and SLO matched.</x:t>
        </x:is>
      </x:c>
    </x:row>
    <x:row r="345">
      <x:c r="A345" s="3" t="inlineStr">
        <x:is>
          <x:t xml:space="preserve">Meta</x:t>
        </x:is>
      </x:c>
      <x:c r="B345" s="3" t="n">
        <x:v>2030</x:v>
      </x:c>
      <x:c r="C345" s="3" t="inlineStr">
        <x:is>
          <x:t xml:space="preserve">Bear</x:t>
        </x:is>
      </x:c>
      <x:c r="D345" s="3" t="inlineStr">
        <x:is>
          <x:t xml:space="preserve">inference_tokens_per_day</x:t>
        </x:is>
      </x:c>
      <x:c r="E345" s="3" t="n">
        <x:v>140571861696000</x:v>
      </x:c>
      <x:c r="F345" s="3" t="inlineStr">
        <x:is>
          <x:t xml:space="preserve">generated output tokens/day</x:t>
        </x:is>
      </x:c>
      <x:c r="G345" s="3" t="inlineStr">
        <x:is>
          <x:t xml:space="preserve">Derived headline metric</x:t>
        </x:is>
      </x:c>
      <x:c r="H345" s="3" t="inlineStr">
        <x:is>
          <x:t xml:space="preserve">inference_gw * 1000 * tokens_per_second_per_mw * 86,400</x:t>
        </x:is>
      </x:c>
      <x:c r="I345" s="3" t="inlineStr">
        <x:is>
          <x:t xml:space="preserve">Headline capacity uses no utilization, MoE, architecture or software-growth multiplier; it is not observed commercial output volume.</x:t>
        </x:is>
      </x:c>
      <x:c r="J345" s="3" t="inlineStr">
        <x:is>
          <x:t xml:space="preserve">SRC_META_LLAMA; SRC_META_LLAMA4_NVIDIA; SRC_META_MTIA_GENAI_2026; SRC_EPOCH_AI_DATA_CENTERS; SRC_SEMIANALYSIS_INFERENCEX</x:t>
        </x:is>
      </x:c>
      <x:c r="K34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5" s="3" t="inlineStr">
        <x:is>
          <x:t xml:space="preserve">Provider-disclosed generated output token volume or calibrated capacity telemetry.</x:t>
        </x:is>
      </x:c>
    </x:row>
    <x:row r="346">
      <x:c r="A346" s="3" t="inlineStr">
        <x:is>
          <x:t xml:space="preserve">Meta</x:t>
        </x:is>
      </x:c>
      <x:c r="B346" s="3" t="n">
        <x:v>2030</x:v>
      </x:c>
      <x:c r="C346" s="3" t="inlineStr">
        <x:is>
          <x:t xml:space="preserve">Bear</x:t>
        </x:is>
      </x:c>
      <x:c r="D346" s="3" t="inlineStr">
        <x:is>
          <x:t xml:space="preserve">inference_tokens_per_year</x:t>
        </x:is>
      </x:c>
      <x:c r="E346" s="3" t="n">
        <x:v>5.130872951904e+16</x:v>
      </x:c>
      <x:c r="F346" s="3" t="inlineStr">
        <x:is>
          <x:t xml:space="preserve">generated output tokens/year</x:t>
        </x:is>
      </x:c>
      <x:c r="G346" s="3" t="inlineStr">
        <x:is>
          <x:t xml:space="preserve">Derived headline metric</x:t>
        </x:is>
      </x:c>
      <x:c r="H346" s="3" t="inlineStr">
        <x:is>
          <x:t xml:space="preserve">inference_tokens_per_day * 365</x:t>
        </x:is>
      </x:c>
      <x:c r="I346" s="3" t="inlineStr">
        <x:is>
          <x:t xml:space="preserve">Annualized version of generated output token capacity; it is not observed annual demand or billable volume.</x:t>
        </x:is>
      </x:c>
      <x:c r="J346" s="3" t="inlineStr">
        <x:is>
          <x:t xml:space="preserve">SRC_META_LLAMA; SRC_META_LLAMA4_NVIDIA; SRC_META_MTIA_GENAI_2026; SRC_EPOCH_AI_DATA_CENTERS; SRC_SEMIANALYSIS_INFERENCEX</x:t>
        </x:is>
      </x:c>
      <x:c r="K34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6" s="3" t="inlineStr">
        <x:is>
          <x:t xml:space="preserve">Provider-disclosed annual generated-output volume or metered serving telemetry.</x:t>
        </x:is>
      </x:c>
    </x:row>
    <x:row r="347">
      <x:c r="A347" s="3" t="inlineStr">
        <x:is>
          <x:t xml:space="preserve">xAI</x:t>
        </x:is>
      </x:c>
      <x:c r="B347" s="3" t="n">
        <x:v>2026</x:v>
      </x:c>
      <x:c r="C347" s="3" t="inlineStr">
        <x:is>
          <x:t xml:space="preserve">Bear</x:t>
        </x:is>
      </x:c>
      <x:c r="D347" s="3" t="inlineStr">
        <x:is>
          <x:t xml:space="preserve">contracted_power_gw</x:t>
        </x:is>
      </x:c>
      <x:c r="E347" s="3" t="n">
        <x:v>1</x:v>
      </x:c>
      <x:c r="F347" s="3" t="inlineStr">
        <x:is>
          <x:t xml:space="preserve">GW</x:t>
        </x:is>
      </x:c>
      <x:c r="G347" s="3" t="inlineStr">
        <x:is>
          <x:t xml:space="preserve">Fact anchor + scenario ceiling</x:t>
        </x:is>
      </x:c>
      <x:c r="H347" s="3" t="inlineStr">
        <x:is>
          <x:t xml:space="preserve">linear interpolation between 2026 and 2030 company capacity endpoints</x:t>
        </x:is>
      </x:c>
      <x:c r="I347" s="3" t="inlineStr">
        <x:is>
          <x:t xml:space="preserve">Colossus GPU-count disclosure bounds capacity direction; contracted GW values are modeled power envelopes.</x:t>
        </x:is>
      </x:c>
      <x:c r="J347" s="3" t="inlineStr">
        <x:is>
          <x:t xml:space="preserve">SRC_XAI_NVIDIA_COLOSSUS; ASSUMP_CLUSTER_RAMP</x:t>
        </x:is>
      </x:c>
      <x:c r="K34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7" s="3" t="inlineStr">
        <x:is>
          <x:t xml:space="preserve">Company/site-level committed MW/GW, interconnect and contract disclosure.</x:t>
        </x:is>
      </x:c>
    </x:row>
    <x:row r="348">
      <x:c r="A348" s="3" t="inlineStr">
        <x:is>
          <x:t xml:space="preserve">xAI</x:t>
        </x:is>
      </x:c>
      <x:c r="B348" s="3" t="n">
        <x:v>2026</x:v>
      </x:c>
      <x:c r="C348" s="3" t="inlineStr">
        <x:is>
          <x:t xml:space="preserve">Bear</x:t>
        </x:is>
      </x:c>
      <x:c r="D348" s="3" t="inlineStr">
        <x:is>
          <x:t xml:space="preserve">operational_deployment_share</x:t>
        </x:is>
      </x:c>
      <x:c r="E348" s="3" t="n">
        <x:v>0.315</x:v>
      </x:c>
      <x:c r="F348" s="3" t="inlineStr">
        <x:is>
          <x:t xml:space="preserve">share</x:t>
        </x:is>
      </x:c>
      <x:c r="G348" s="3" t="inlineStr">
        <x:is>
          <x:t xml:space="preserve">Scenario conversion</x:t>
        </x:is>
      </x:c>
      <x:c r="H348" s="3" t="inlineStr">
        <x:is>
          <x:t xml:space="preserve">active_power_gw / contracted_power_gw</x:t>
        </x:is>
      </x:c>
      <x:c r="I348" s="3" t="inlineStr">
        <x:is>
          <x:t xml:space="preserve">This is the single explicit conversion from contracted/attributed capacity to operationally usable capacity.</x:t>
        </x:is>
      </x:c>
      <x:c r="J348" s="3" t="inlineStr">
        <x:is>
          <x:t xml:space="preserve">SRC_XAI_NVIDIA_COLOSSUS; ASSUMP_CLUSTER_RAMP</x:t>
        </x:is>
      </x:c>
      <x:c r="K34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8" s="3" t="inlineStr">
        <x:is>
          <x:t xml:space="preserve">Energized operational capacity divided by contracted/attributed capacity.</x:t>
        </x:is>
      </x:c>
    </x:row>
    <x:row r="349">
      <x:c r="A349" s="3" t="inlineStr">
        <x:is>
          <x:t xml:space="preserve">xAI</x:t>
        </x:is>
      </x:c>
      <x:c r="B349" s="3" t="n">
        <x:v>2026</x:v>
      </x:c>
      <x:c r="C349" s="3" t="inlineStr">
        <x:is>
          <x:t xml:space="preserve">Bear</x:t>
        </x:is>
      </x:c>
      <x:c r="D349" s="3" t="inlineStr">
        <x:is>
          <x:t xml:space="preserve">active_power_gw</x:t>
        </x:is>
      </x:c>
      <x:c r="E349" s="3" t="n">
        <x:v>0.315</x:v>
      </x:c>
      <x:c r="F349" s="3" t="inlineStr">
        <x:is>
          <x:t xml:space="preserve">GW</x:t>
        </x:is>
      </x:c>
      <x:c r="G349" s="3" t="inlineStr">
        <x:is>
          <x:t xml:space="preserve">Derived scenario</x:t>
        </x:is>
      </x:c>
      <x:c r="H349" s="3" t="inlineStr">
        <x:is>
          <x:t xml:space="preserve">contracted_power_gw * operational_deployment_share</x:t>
        </x:is>
      </x:c>
      <x:c r="I349" s="3" t="inlineStr">
        <x:is>
          <x:t xml:space="preserve">GPU cluster scale anchors operational possibility, while inference/training allocation and site power draw remain estimates.</x:t>
        </x:is>
      </x:c>
      <x:c r="J349" s="3" t="inlineStr">
        <x:is>
          <x:t xml:space="preserve">SRC_XAI_NVIDIA_COLOSSUS; ASSUMP_CLUSTER_RAMP</x:t>
        </x:is>
      </x:c>
      <x:c r="K34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9" s="3" t="inlineStr">
        <x:is>
          <x:t xml:space="preserve">Energization dates, accelerator deliveries and operational powered-rack telemetry.</x:t>
        </x:is>
      </x:c>
    </x:row>
    <x:row r="350">
      <x:c r="A350" s="3" t="inlineStr">
        <x:is>
          <x:t xml:space="preserve">xAI</x:t>
        </x:is>
      </x:c>
      <x:c r="B350" s="3" t="n">
        <x:v>2026</x:v>
      </x:c>
      <x:c r="C350" s="3" t="inlineStr">
        <x:is>
          <x:t xml:space="preserve">Bear</x:t>
        </x:is>
      </x:c>
      <x:c r="D350" s="3" t="inlineStr">
        <x:is>
          <x:t xml:space="preserve">pue</x:t>
        </x:is>
      </x:c>
      <x:c r="E350" s="3" t="n">
        <x:v>1.22</x:v>
      </x:c>
      <x:c r="F350" s="3" t="inlineStr">
        <x:is>
          <x:t xml:space="preserve">ratio</x:t>
        </x:is>
      </x:c>
      <x:c r="G350" s="3" t="inlineStr">
        <x:is>
          <x:t xml:space="preserve">Scenario parameter</x:t>
        </x:is>
      </x:c>
      <x:c r="H350" s="3" t="inlineStr">
        <x:is>
          <x:t xml:space="preserve">it_load_gw = active_power_gw / pue</x:t>
        </x:is>
      </x:c>
      <x:c r="I350" s="3" t="inlineStr">
        <x:is>
          <x:t xml:space="preserve">No provider-wide site-level PUE is used as a disclosed fact; PUE represents facility-to-IT conversion within the scenario.</x:t>
        </x:is>
      </x:c>
      <x:c r="J350" s="3" t="inlineStr">
        <x:is>
          <x:t xml:space="preserve">ASSUMP_POWER_RAMP</x:t>
        </x:is>
      </x:c>
      <x:c r="K35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0" s="3" t="inlineStr">
        <x:is>
          <x:t xml:space="preserve">Site-level measured PUE matched to attributed AI capacity.</x:t>
        </x:is>
      </x:c>
    </x:row>
    <x:row r="351">
      <x:c r="A351" s="3" t="inlineStr">
        <x:is>
          <x:t xml:space="preserve">xAI</x:t>
        </x:is>
      </x:c>
      <x:c r="B351" s="3" t="n">
        <x:v>2026</x:v>
      </x:c>
      <x:c r="C351" s="3" t="inlineStr">
        <x:is>
          <x:t xml:space="preserve">Bear</x:t>
        </x:is>
      </x:c>
      <x:c r="D351" s="3" t="inlineStr">
        <x:is>
          <x:t xml:space="preserve">it_load_gw</x:t>
        </x:is>
      </x:c>
      <x:c r="E351" s="3" t="n">
        <x:v>0.258</x:v>
      </x:c>
      <x:c r="F351" s="3" t="inlineStr">
        <x:is>
          <x:t xml:space="preserve">GW</x:t>
        </x:is>
      </x:c>
      <x:c r="G351" s="3" t="inlineStr">
        <x:is>
          <x:t xml:space="preserve">Derived formula</x:t>
        </x:is>
      </x:c>
      <x:c r="H351" s="3" t="inlineStr">
        <x:is>
          <x:t xml:space="preserve">active_power_gw / pue</x:t>
        </x:is>
      </x:c>
      <x:c r="I351" s="3" t="inlineStr">
        <x:is>
          <x:t xml:space="preserve">Facility power is converted to IT-deliverable power before attributing AI workloads.</x:t>
        </x:is>
      </x:c>
      <x:c r="J351" s="3" t="inlineStr">
        <x:is>
          <x:t xml:space="preserve">SRC_XAI_NVIDIA_COLOSSUS; ASSUMP_CLUSTER_RAMP</x:t>
        </x:is>
      </x:c>
      <x:c r="K35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1" s="3" t="inlineStr">
        <x:is>
          <x:t xml:space="preserve">Recompute once active power and PUE become site-observable.</x:t>
        </x:is>
      </x:c>
    </x:row>
    <x:row r="352">
      <x:c r="A352" s="3" t="inlineStr">
        <x:is>
          <x:t xml:space="preserve">xAI</x:t>
        </x:is>
      </x:c>
      <x:c r="B352" s="3" t="n">
        <x:v>2026</x:v>
      </x:c>
      <x:c r="C352" s="3" t="inlineStr">
        <x:is>
          <x:t xml:space="preserve">Bear</x:t>
        </x:is>
      </x:c>
      <x:c r="D352" s="3" t="inlineStr">
        <x:is>
          <x:t xml:space="preserve">ai_workload_share</x:t>
        </x:is>
      </x:c>
      <x:c r="E352" s="3" t="n">
        <x:v>0.85</x:v>
      </x:c>
      <x:c r="F352" s="3" t="inlineStr">
        <x:is>
          <x:t xml:space="preserve">share</x:t>
        </x:is>
      </x:c>
      <x:c r="G352" s="3" t="inlineStr">
        <x:is>
          <x:t xml:space="preserve">Scenario allocation</x:t>
        </x:is>
      </x:c>
      <x:c r="H352" s="3" t="inlineStr">
        <x:is>
          <x:t xml:space="preserve">ai_it_load_gw = it_load_gw * ai_workload_share</x:t>
        </x:is>
      </x:c>
      <x:c r="I352" s="3" t="inlineStr">
        <x:is>
          <x:t xml:space="preserve">Colossus is AI-centric; 85% retains cooling/IT allocation boundary and non-serving AI work.</x:t>
        </x:is>
      </x:c>
      <x:c r="J352" s="3" t="inlineStr">
        <x:is>
          <x:t xml:space="preserve">SRC_XAI_MODELS; SRC_XAI_NVIDIA_COLOSSUS; SRC_EPOCH_AI_DATA_CENTERS</x:t>
        </x:is>
      </x:c>
      <x:c r="K35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2" s="3" t="inlineStr">
        <x:is>
          <x:t xml:space="preserve">Model-owner AI workload allocation or cluster scheduling telemetry.</x:t>
        </x:is>
      </x:c>
    </x:row>
    <x:row r="353">
      <x:c r="A353" s="3" t="inlineStr">
        <x:is>
          <x:t xml:space="preserve">xAI</x:t>
        </x:is>
      </x:c>
      <x:c r="B353" s="3" t="n">
        <x:v>2026</x:v>
      </x:c>
      <x:c r="C353" s="3" t="inlineStr">
        <x:is>
          <x:t xml:space="preserve">Bear</x:t>
        </x:is>
      </x:c>
      <x:c r="D353" s="3" t="inlineStr">
        <x:is>
          <x:t xml:space="preserve">ai_it_load_gw</x:t>
        </x:is>
      </x:c>
      <x:c r="E353" s="3" t="n">
        <x:v>0.219</x:v>
      </x:c>
      <x:c r="F353" s="3" t="inlineStr">
        <x:is>
          <x:t xml:space="preserve">GW</x:t>
        </x:is>
      </x:c>
      <x:c r="G353" s="3" t="inlineStr">
        <x:is>
          <x:t xml:space="preserve">Derived formula</x:t>
        </x:is>
      </x:c>
      <x:c r="H353" s="3" t="inlineStr">
        <x:is>
          <x:t xml:space="preserve">it_load_gw * ai_workload_share</x:t>
        </x:is>
      </x:c>
      <x:c r="I353" s="3" t="inlineStr">
        <x:is>
          <x:t xml:space="preserve">Only the AI-attributed portion of IT load enters training/inference allocation.</x:t>
        </x:is>
      </x:c>
      <x:c r="J353" s="3" t="inlineStr">
        <x:is>
          <x:t xml:space="preserve">SRC_XAI_MODELS; SRC_XAI_NVIDIA_COLOSSUS; SRC_EPOCH_AI_DATA_CENTERS</x:t>
        </x:is>
      </x:c>
      <x:c r="K35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3" s="3" t="inlineStr">
        <x:is>
          <x:t xml:space="preserve">Recompute after ai_workload_share is replaced by telemetry.</x:t>
        </x:is>
      </x:c>
    </x:row>
    <x:row r="354">
      <x:c r="A354" s="3" t="inlineStr">
        <x:is>
          <x:t xml:space="preserve">xAI</x:t>
        </x:is>
      </x:c>
      <x:c r="B354" s="3" t="n">
        <x:v>2026</x:v>
      </x:c>
      <x:c r="C354" s="3" t="inlineStr">
        <x:is>
          <x:t xml:space="preserve">Bear</x:t>
        </x:is>
      </x:c>
      <x:c r="D354" s="3" t="inlineStr">
        <x:is>
          <x:t xml:space="preserve">gpu_share</x:t>
        </x:is>
      </x:c>
      <x:c r="E354" s="3" t="n">
        <x:v>1</x:v>
      </x:c>
      <x:c r="F354" s="3" t="inlineStr">
        <x:is>
          <x:t xml:space="preserve">share of inference-serving accelerator load</x:t>
        </x:is>
      </x:c>
      <x:c r="G354" s="3" t="inlineStr">
        <x:is>
          <x:t xml:space="preserve">Numeric scenario</x:t>
        </x:is>
      </x:c>
      <x:c r="H354" s="3" t="inlineStr">
        <x:is>
          <x:t xml:space="preserve">gpu_share interpolated from company 2026/2030 accelerator-mix endpoints</x:t>
        </x:is>
      </x:c>
      <x:c r="I354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354" s="3" t="inlineStr">
        <x:is>
          <x:t xml:space="preserve">SRC_XAI_MODELS; SRC_XAI_NVIDIA_COLOSSUS; SRC_EPOCH_AI_DATA_CENTERS; ASSUMP_NUMERIC_ACCELERATOR_MIX</x:t>
        </x:is>
      </x:c>
      <x:c r="K35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4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355">
      <x:c r="A355" s="3" t="inlineStr">
        <x:is>
          <x:t xml:space="preserve">xAI</x:t>
        </x:is>
      </x:c>
      <x:c r="B355" s="3" t="n">
        <x:v>2026</x:v>
      </x:c>
      <x:c r="C355" s="3" t="inlineStr">
        <x:is>
          <x:t xml:space="preserve">Bear</x:t>
        </x:is>
      </x:c>
      <x:c r="D355" s="3" t="inlineStr">
        <x:is>
          <x:t xml:space="preserve">h200_share</x:t>
        </x:is>
      </x:c>
      <x:c r="E355" s="3" t="n">
        <x:v>0.294118</x:v>
      </x:c>
      <x:c r="F355" s="3" t="inlineStr">
        <x:is>
          <x:t xml:space="preserve">share of inference-serving accelerator load</x:t>
        </x:is>
      </x:c>
      <x:c r="G355" s="3" t="inlineStr">
        <x:is>
          <x:t xml:space="preserve">Editable numeric scenario</x:t>
        </x:is>
      </x:c>
      <x:c r="H355" s="3" t="inlineStr">
        <x:is>
          <x:t xml:space="preserve">h200_share = gpu_share * default_gpu_generation_mix_h200</x:t>
        </x:is>
      </x:c>
      <x:c r="I355" s="3" t="inlineStr">
        <x:is>
          <x:t xml:space="preserve">Default GPU-generation migration assumption; executive workbook allows later manual replacement by company/year/scenario.</x:t>
        </x:is>
      </x:c>
      <x:c r="J355" s="3" t="inlineStr">
        <x:is>
          <x:t xml:space="preserve">SRC_SEMIANALYSIS_INFERENCEX; ASSUMP_NUMERIC_ACCELERATOR_MIX</x:t>
        </x:is>
      </x:c>
      <x:c r="K35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5" s="3" t="inlineStr">
        <x:is>
          <x:t xml:space="preserve">Company fleet inventory, accelerator-hours or procurement/deployment records by GPU generation.</x:t>
        </x:is>
      </x:c>
    </x:row>
    <x:row r="356">
      <x:c r="A356" s="3" t="inlineStr">
        <x:is>
          <x:t xml:space="preserve">xAI</x:t>
        </x:is>
      </x:c>
      <x:c r="B356" s="3" t="n">
        <x:v>2026</x:v>
      </x:c>
      <x:c r="C356" s="3" t="inlineStr">
        <x:is>
          <x:t xml:space="preserve">Bear</x:t>
        </x:is>
      </x:c>
      <x:c r="D356" s="3" t="inlineStr">
        <x:is>
          <x:t xml:space="preserve">b200_share</x:t>
        </x:is>
      </x:c>
      <x:c r="E356" s="3" t="n">
        <x:v>0.705882</x:v>
      </x:c>
      <x:c r="F356" s="3" t="inlineStr">
        <x:is>
          <x:t xml:space="preserve">share of inference-serving accelerator load</x:t>
        </x:is>
      </x:c>
      <x:c r="G356" s="3" t="inlineStr">
        <x:is>
          <x:t xml:space="preserve">Editable numeric scenario</x:t>
        </x:is>
      </x:c>
      <x:c r="H356" s="3" t="inlineStr">
        <x:is>
          <x:t xml:space="preserve">b200_share = gpu_share * default_gpu_generation_mix_b200</x:t>
        </x:is>
      </x:c>
      <x:c r="I356" s="3" t="inlineStr">
        <x:is>
          <x:t xml:space="preserve">Default GPU-generation migration assumption; executive workbook allows later manual replacement by company/year/scenario.</x:t>
        </x:is>
      </x:c>
      <x:c r="J356" s="3" t="inlineStr">
        <x:is>
          <x:t xml:space="preserve">SRC_SEMIANALYSIS_INFERENCEX; ASSUMP_NUMERIC_ACCELERATOR_MIX</x:t>
        </x:is>
      </x:c>
      <x:c r="K35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6" s="3" t="inlineStr">
        <x:is>
          <x:t xml:space="preserve">Company fleet inventory, accelerator-hours or procurement/deployment records by GPU generation.</x:t>
        </x:is>
      </x:c>
    </x:row>
    <x:row r="357">
      <x:c r="A357" s="3" t="inlineStr">
        <x:is>
          <x:t xml:space="preserve">xAI</x:t>
        </x:is>
      </x:c>
      <x:c r="B357" s="3" t="n">
        <x:v>2026</x:v>
      </x:c>
      <x:c r="C357" s="3" t="inlineStr">
        <x:is>
          <x:t xml:space="preserve">Bear</x:t>
        </x:is>
      </x:c>
      <x:c r="D357" s="3" t="inlineStr">
        <x:is>
          <x:t xml:space="preserve">gb200_share</x:t>
        </x:is>
      </x:c>
      <x:c r="E357" s="3" t="n">
        <x:v>0</x:v>
      </x:c>
      <x:c r="F357" s="3" t="inlineStr">
        <x:is>
          <x:t xml:space="preserve">share of inference-serving accelerator load</x:t>
        </x:is>
      </x:c>
      <x:c r="G357" s="3" t="inlineStr">
        <x:is>
          <x:t xml:space="preserve">Editable numeric scenario</x:t>
        </x:is>
      </x:c>
      <x:c r="H357" s="3" t="inlineStr">
        <x:is>
          <x:t xml:space="preserve">gb200_share = gpu_share * default_gpu_generation_mix_gb200</x:t>
        </x:is>
      </x:c>
      <x:c r="I357" s="3" t="inlineStr">
        <x:is>
          <x:t xml:space="preserve">Default GPU-generation migration assumption; executive workbook allows later manual replacement by company/year/scenario.</x:t>
        </x:is>
      </x:c>
      <x:c r="J357" s="3" t="inlineStr">
        <x:is>
          <x:t xml:space="preserve">SRC_SEMIANALYSIS_INFERENCEX; ASSUMP_NUMERIC_ACCELERATOR_MIX</x:t>
        </x:is>
      </x:c>
      <x:c r="K35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7" s="3" t="inlineStr">
        <x:is>
          <x:t xml:space="preserve">Company fleet inventory, accelerator-hours or procurement/deployment records by GPU generation.</x:t>
        </x:is>
      </x:c>
    </x:row>
    <x:row r="358">
      <x:c r="A358" s="3" t="inlineStr">
        <x:is>
          <x:t xml:space="preserve">xAI</x:t>
        </x:is>
      </x:c>
      <x:c r="B358" s="3" t="n">
        <x:v>2026</x:v>
      </x:c>
      <x:c r="C358" s="3" t="inlineStr">
        <x:is>
          <x:t xml:space="preserve">Bear</x:t>
        </x:is>
      </x:c>
      <x:c r="D358" s="3" t="inlineStr">
        <x:is>
          <x:t xml:space="preserve">purpose_built_accelerator_share</x:t>
        </x:is>
      </x:c>
      <x:c r="E358" s="3" t="n">
        <x:v>0</x:v>
      </x:c>
      <x:c r="F358" s="3" t="inlineStr">
        <x:is>
          <x:t xml:space="preserve">share of inference-serving accelerator load</x:t>
        </x:is>
      </x:c>
      <x:c r="G358" s="3" t="inlineStr">
        <x:is>
          <x:t xml:space="preserve">Numeric scenario</x:t>
        </x:is>
      </x:c>
      <x:c r="H358" s="3" t="inlineStr">
        <x:is>
          <x:t xml:space="preserve">1 - gpu_share</x:t>
        </x:is>
      </x:c>
      <x:c r="I358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358" s="3" t="inlineStr">
        <x:is>
          <x:t xml:space="preserve">SRC_XAI_MODELS; SRC_XAI_NVIDIA_COLOSSUS; SRC_EPOCH_AI_DATA_CENTERS; ASSUMP_NUMERIC_ACCELERATOR_MIX</x:t>
        </x:is>
      </x:c>
      <x:c r="K35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8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359">
      <x:c r="A359" s="3" t="inlineStr">
        <x:is>
          <x:t xml:space="preserve">xAI</x:t>
        </x:is>
      </x:c>
      <x:c r="B359" s="3" t="n">
        <x:v>2026</x:v>
      </x:c>
      <x:c r="C359" s="3" t="inlineStr">
        <x:is>
          <x:t xml:space="preserve">Bear</x:t>
        </x:is>
      </x:c>
      <x:c r="D359" s="3" t="inlineStr">
        <x:is>
          <x:t xml:space="preserve">fleet_reference_tps_per_mw</x:t>
        </x:is>
      </x:c>
      <x:c r="E359" s="3" t="n">
        <x:v>2476756</x:v>
      </x:c>
      <x:c r="F359" s="3" t="inlineStr">
        <x:is>
          <x:t xml:space="preserve">generated output tokens/sec/MW</x:t>
        </x:is>
      </x:c>
      <x:c r="G359" s="3" t="inlineStr">
        <x:is>
          <x:t xml:space="preserve">Fleet-weighted public benchmark reference</x:t>
        </x:is>
      </x:c>
      <x:c r="H359" s="3" t="inlineStr">
        <x:is>
          <x:t xml:space="preserve">h200_share*h200_workload_avg + b200_share*b200_workload_avg + gb200_share*gb200_workload_avg + purpose_built_share*purpose_workload_avg</x:t>
        </x:is>
      </x:c>
      <x:c r="I359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59" s="3" t="inlineStr">
        <x:is>
          <x:t xml:space="preserve">SRC_SEMIANALYSIS_INFERENCEX; ASSUMP_NUMERIC_ACCELERATOR_MIX; ASSUMP_WORKLOAD_CLASS_MIX; ASSUMP_AGENTIC_CONTEXT_PENALTY</x:t>
        </x:is>
      </x:c>
      <x:c r="K35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9" s="3" t="inlineStr">
        <x:is>
          <x:t xml:space="preserve">Comparable production output-token throughput or a more closely matched benchmark.</x:t>
        </x:is>
      </x:c>
    </x:row>
    <x:row r="360">
      <x:c r="A360" s="3" t="inlineStr">
        <x:is>
          <x:t xml:space="preserve">xAI</x:t>
        </x:is>
      </x:c>
      <x:c r="B360" s="3" t="n">
        <x:v>2026</x:v>
      </x:c>
      <x:c r="C360" s="3" t="inlineStr">
        <x:is>
          <x:t xml:space="preserve">Bear</x:t>
        </x:is>
      </x:c>
      <x:c r="D360" s="3" t="inlineStr">
        <x:is>
          <x:t xml:space="preserve">commercial_workload_fit_factor</x:t>
        </x:is>
      </x:c>
      <x:c r="E360" s="3" t="n">
        <x:v>0.35</x:v>
      </x:c>
      <x:c r="F360" s="3" t="inlineStr">
        <x:is>
          <x:t xml:space="preserve">share of public reference throughput</x:t>
        </x:is>
      </x:c>
      <x:c r="G360" s="3" t="inlineStr">
        <x:is>
          <x:t xml:space="preserve">Scenario assumption</x:t>
        </x:is>
      </x:c>
      <x:c r="H360" s="3" t="inlineStr">
        <x:is>
          <x:t xml:space="preserve">reference_serving_tps_per_mw = fleet_reference_tps_per_mw * commercial_workload_fit_factor</x:t>
        </x:is>
      </x:c>
      <x:c r="I360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360" s="3" t="inlineStr">
        <x:is>
          <x:t xml:space="preserve">SRC_SEMIANALYSIS_INFERENCEX; ASSUMP_NUMERIC_ACCELERATOR_MIX; ASSUMP_WORKLOAD_CLASS_MIX; ASSUMP_AGENTIC_CONTEXT_PENALTY</x:t>
        </x:is>
      </x:c>
      <x:c r="K36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60" s="3" t="inlineStr">
        <x:is>
          <x:t xml:space="preserve">Matched commercial serving benchmark by product surface, context shape and latency SLO.</x:t>
        </x:is>
      </x:c>
    </x:row>
    <x:row r="361">
      <x:c r="A361" s="3" t="inlineStr">
        <x:is>
          <x:t xml:space="preserve">xAI</x:t>
        </x:is>
      </x:c>
      <x:c r="B361" s="3" t="n">
        <x:v>2026</x:v>
      </x:c>
      <x:c r="C361" s="3" t="inlineStr">
        <x:is>
          <x:t xml:space="preserve">Bear</x:t>
        </x:is>
      </x:c>
      <x:c r="D361" s="3" t="inlineStr">
        <x:is>
          <x:t xml:space="preserve">reference_serving_tps_per_mw</x:t>
        </x:is>
      </x:c>
      <x:c r="E361" s="3" t="n">
        <x:v>866865</x:v>
      </x:c>
      <x:c r="F361" s="3" t="inlineStr">
        <x:is>
          <x:t xml:space="preserve">generated output tokens/sec/MW</x:t>
        </x:is>
      </x:c>
      <x:c r="G361" s="3" t="inlineStr">
        <x:is>
          <x:t xml:space="preserve">Workload-adjusted benchmark proxy</x:t>
        </x:is>
      </x:c>
      <x:c r="H361" s="3" t="inlineStr">
        <x:is>
          <x:t xml:space="preserve">fleet_reference_tps_per_mw * commercial_workload_fit_factor</x:t>
        </x:is>
      </x:c>
      <x:c r="I36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61" s="3" t="inlineStr">
        <x:is>
          <x:t xml:space="preserve">SRC_SEMIANALYSIS_INFERENCEX; ASSUMP_NUMERIC_ACCELERATOR_MIX; ASSUMP_WORKLOAD_CLASS_MIX; ASSUMP_AGENTIC_CONTEXT_PENALTY</x:t>
        </x:is>
      </x:c>
      <x:c r="K36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61" s="3" t="inlineStr">
        <x:is>
          <x:t xml:space="preserve">Provider production output-token throughput with comparable workload/SLO.</x:t>
        </x:is>
      </x:c>
    </x:row>
    <x:row r="362">
      <x:c r="A362" s="3" t="inlineStr">
        <x:is>
          <x:t xml:space="preserve">xAI</x:t>
        </x:is>
      </x:c>
      <x:c r="B362" s="3" t="n">
        <x:v>2026</x:v>
      </x:c>
      <x:c r="C362" s="3" t="inlineStr">
        <x:is>
          <x:t xml:space="preserve">Bear</x:t>
        </x:is>
      </x:c>
      <x:c r="D362" s="3" t="inlineStr">
        <x:is>
          <x:t xml:space="preserve">purpose_built_tps_per_mw</x:t>
        </x:is>
      </x:c>
      <x:c r="E362" s="3" t="n">
        <x:v>1580938</x:v>
      </x:c>
      <x:c r="F362" s="3" t="inlineStr">
        <x:is>
          <x:t xml:space="preserve">generated output tokens/sec/MW</x:t>
        </x:is>
      </x:c>
      <x:c r="G362" s="3" t="inlineStr">
        <x:is>
          <x:t xml:space="preserve">Conservative no-uplift proxy</x:t>
        </x:is>
      </x:c>
      <x:c r="H362" s="3" t="inlineStr">
        <x:is>
          <x:t xml:space="preserve">purpose_built_tps_per_mw = purpose_built_reference_tps_per_mw * commercial_workload_fit_factor until comparable output-token benchmark is adopted</x:t>
        </x:is>
      </x:c>
      <x:c r="I362" s="3" t="inlineStr">
        <x:is>
          <x:t xml:space="preserve">No comparable public output-token/MW row adopted; B200 public reference placeholder is used and remains editable.</x:t>
        </x:is>
      </x:c>
      <x:c r="J362" s="3" t="inlineStr">
        <x:is>
          <x:t xml:space="preserve">SRC_XAI_MODELS; SRC_XAI_NVIDIA_COLOSSUS; SRC_EPOCH_AI_DATA_CENTERS; ASSUMP_NUMERIC_ACCELERATOR_MIX</x:t>
        </x:is>
      </x:c>
      <x:c r="K36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62" s="3" t="inlineStr">
        <x:is>
          <x:t xml:space="preserve">Matched-workload generated-output benchmark for the provider purpose-built accelerator.</x:t>
        </x:is>
      </x:c>
    </x:row>
    <x:row r="363">
      <x:c r="A363" s="3" t="inlineStr">
        <x:is>
          <x:t xml:space="preserve">xAI</x:t>
        </x:is>
      </x:c>
      <x:c r="B363" s="3" t="n">
        <x:v>2026</x:v>
      </x:c>
      <x:c r="C363" s="3" t="inlineStr">
        <x:is>
          <x:t xml:space="preserve">Bear</x:t>
        </x:is>
      </x:c>
      <x:c r="D363" s="3" t="inlineStr">
        <x:is>
          <x:t xml:space="preserve">inference_power_share</x:t>
        </x:is>
      </x:c>
      <x:c r="E363" s="3" t="n">
        <x:v>0.37</x:v>
      </x:c>
      <x:c r="F363" s="3" t="inlineStr">
        <x:is>
          <x:t xml:space="preserve">share of AI IT load</x:t>
        </x:is>
      </x:c>
      <x:c r="G363" s="3" t="inlineStr">
        <x:is>
          <x:t xml:space="preserve">Scenario allocation</x:t>
        </x:is>
      </x:c>
      <x:c r="H363" s="3" t="inlineStr">
        <x:is>
          <x:t xml:space="preserve">inference_gw = ai_it_load_gw * inference_power_share</x:t>
        </x:is>
      </x:c>
      <x:c r="I363" s="3" t="inlineStr">
        <x:is>
          <x:t xml:space="preserve">Grok product expansion is modeled to shift capacity toward inference after initial training-heavy operation.</x:t>
        </x:is>
      </x:c>
      <x:c r="J363" s="3" t="inlineStr">
        <x:is>
          <x:t xml:space="preserve">SRC_XAI_MODELS; SRC_XAI_NVIDIA_COLOSSUS; SRC_EPOCH_AI_DATA_CENTERS; ASSUMP_INFERENCE_SHARE_NOT_FACT_60</x:t>
        </x:is>
      </x:c>
      <x:c r="K36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63" s="3" t="inlineStr">
        <x:is>
          <x:t xml:space="preserve">Provider-specific inference/training workload power telemetry.</x:t>
        </x:is>
      </x:c>
    </x:row>
    <x:row r="364">
      <x:c r="A364" s="3" t="inlineStr">
        <x:is>
          <x:t xml:space="preserve">xAI</x:t>
        </x:is>
      </x:c>
      <x:c r="B364" s="3" t="n">
        <x:v>2026</x:v>
      </x:c>
      <x:c r="C364" s="3" t="inlineStr">
        <x:is>
          <x:t xml:space="preserve">Bear</x:t>
        </x:is>
      </x:c>
      <x:c r="D364" s="3" t="inlineStr">
        <x:is>
          <x:t xml:space="preserve">inference_gw</x:t>
        </x:is>
      </x:c>
      <x:c r="E364" s="3" t="n">
        <x:v>0.081</x:v>
      </x:c>
      <x:c r="F364" s="3" t="inlineStr">
        <x:is>
          <x:t xml:space="preserve">GW</x:t>
        </x:is>
      </x:c>
      <x:c r="G364" s="3" t="inlineStr">
        <x:is>
          <x:t xml:space="preserve">Derived formula</x:t>
        </x:is>
      </x:c>
      <x:c r="H364" s="3" t="inlineStr">
        <x:is>
          <x:t xml:space="preserve">ai_it_load_gw * inference_power_share</x:t>
        </x:is>
      </x:c>
      <x:c r="I364" s="3" t="inlineStr">
        <x:is>
          <x:t xml:space="preserve">This is the operational power eligible to become commercial generated output tokens through the selected TPS/MW proxy.</x:t>
        </x:is>
      </x:c>
      <x:c r="J364" s="3" t="inlineStr">
        <x:is>
          <x:t xml:space="preserve">SRC_XAI_MODELS; SRC_XAI_NVIDIA_COLOSSUS; SRC_EPOCH_AI_DATA_CENTERS</x:t>
        </x:is>
      </x:c>
      <x:c r="K36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64" s="3" t="inlineStr">
        <x:is>
          <x:t xml:space="preserve">Recompute after AI allocation or inference-share evidence changes.</x:t>
        </x:is>
      </x:c>
    </x:row>
    <x:row r="365">
      <x:c r="A365" s="3" t="inlineStr">
        <x:is>
          <x:t xml:space="preserve">xAI</x:t>
        </x:is>
      </x:c>
      <x:c r="B365" s="3" t="n">
        <x:v>2026</x:v>
      </x:c>
      <x:c r="C365" s="3" t="inlineStr">
        <x:is>
          <x:t xml:space="preserve">Bear</x:t>
        </x:is>
      </x:c>
      <x:c r="D365" s="3" t="inlineStr">
        <x:is>
          <x:t xml:space="preserve">training_power_share</x:t>
        </x:is>
      </x:c>
      <x:c r="E365" s="3" t="n">
        <x:v>0.63</x:v>
      </x:c>
      <x:c r="F365" s="3" t="inlineStr">
        <x:is>
          <x:t xml:space="preserve">share of AI IT load</x:t>
        </x:is>
      </x:c>
      <x:c r="G365" s="3" t="inlineStr">
        <x:is>
          <x:t xml:space="preserve">Derived allocation</x:t>
        </x:is>
      </x:c>
      <x:c r="H365" s="3" t="inlineStr">
        <x:is>
          <x:t xml:space="preserve">1 - inference_power_share</x:t>
        </x:is>
      </x:c>
      <x:c r="I365" s="3" t="inlineStr">
        <x:is>
          <x:t xml:space="preserve">Training receives the complementary modeled AI IT allocation; it is not a disclosed company workload split.</x:t>
        </x:is>
      </x:c>
      <x:c r="J365" s="3" t="inlineStr">
        <x:is>
          <x:t xml:space="preserve">SRC_XAI_MODELS; SRC_XAI_NVIDIA_COLOSSUS; SRC_EPOCH_AI_DATA_CENTERS; ASSUMP_INFERENCE_SHARE_NOT_FACT_60</x:t>
        </x:is>
      </x:c>
      <x:c r="K36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65" s="3" t="inlineStr">
        <x:is>
          <x:t xml:space="preserve">Provider-specific inference/training workload power telemetry.</x:t>
        </x:is>
      </x:c>
    </x:row>
    <x:row r="366">
      <x:c r="A366" s="3" t="inlineStr">
        <x:is>
          <x:t xml:space="preserve">xAI</x:t>
        </x:is>
      </x:c>
      <x:c r="B366" s="3" t="n">
        <x:v>2026</x:v>
      </x:c>
      <x:c r="C366" s="3" t="inlineStr">
        <x:is>
          <x:t xml:space="preserve">Bear</x:t>
        </x:is>
      </x:c>
      <x:c r="D366" s="3" t="inlineStr">
        <x:is>
          <x:t xml:space="preserve">training_gw</x:t>
        </x:is>
      </x:c>
      <x:c r="E366" s="3" t="n">
        <x:v>0.138</x:v>
      </x:c>
      <x:c r="F366" s="3" t="inlineStr">
        <x:is>
          <x:t xml:space="preserve">GW</x:t>
        </x:is>
      </x:c>
      <x:c r="G366" s="3" t="inlineStr">
        <x:is>
          <x:t xml:space="preserve">Derived formula</x:t>
        </x:is>
      </x:c>
      <x:c r="H366" s="3" t="inlineStr">
        <x:is>
          <x:t xml:space="preserve">ai_it_load_gw * training_power_share</x:t>
        </x:is>
      </x:c>
      <x:c r="I366" s="3" t="inlineStr">
        <x:is>
          <x:t xml:space="preserve">Training GW is shown separately so commercial inference token capacity is not overstated.</x:t>
        </x:is>
      </x:c>
      <x:c r="J366" s="3" t="inlineStr">
        <x:is>
          <x:t xml:space="preserve">SRC_XAI_MODELS; SRC_XAI_NVIDIA_COLOSSUS; SRC_EPOCH_AI_DATA_CENTERS</x:t>
        </x:is>
      </x:c>
      <x:c r="K36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66" s="3" t="inlineStr">
        <x:is>
          <x:t xml:space="preserve">Recompute after AI allocation or workload-split evidence changes.</x:t>
        </x:is>
      </x:c>
    </x:row>
    <x:row r="367">
      <x:c r="A367" s="3" t="inlineStr">
        <x:is>
          <x:t xml:space="preserve">xAI</x:t>
        </x:is>
      </x:c>
      <x:c r="B367" s="3" t="n">
        <x:v>2026</x:v>
      </x:c>
      <x:c r="C367" s="3" t="inlineStr">
        <x:is>
          <x:t xml:space="preserve">Bear</x:t>
        </x:is>
      </x:c>
      <x:c r="D367" s="3" t="inlineStr">
        <x:is>
          <x:t xml:space="preserve">tokens_per_second_per_mw</x:t>
        </x:is>
      </x:c>
      <x:c r="E367" s="3" t="n">
        <x:v>866865</x:v>
      </x:c>
      <x:c r="F367" s="3" t="inlineStr">
        <x:is>
          <x:t xml:space="preserve">generated output tokens/sec/MW</x:t>
        </x:is>
      </x:c>
      <x:c r="G367" s="3" t="inlineStr">
        <x:is>
          <x:t xml:space="preserve">Derived estimate + benchmark calibration</x:t>
        </x:is>
      </x:c>
      <x:c r="H367" s="3" t="inlineStr">
        <x:is>
          <x:t xml:space="preserve">fleet_reference_tps_per_mw * commercial_workload_fit_factor</x:t>
        </x:is>
      </x:c>
      <x:c r="I367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367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36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67" s="3" t="inlineStr">
        <x:is>
          <x:t xml:space="preserve">Comparable production output-token throughput with model, hardware, precision, ISL/OSL and SLO matched.</x:t>
        </x:is>
      </x:c>
    </x:row>
    <x:row r="368">
      <x:c r="A368" s="3" t="inlineStr">
        <x:is>
          <x:t xml:space="preserve">xAI</x:t>
        </x:is>
      </x:c>
      <x:c r="B368" s="3" t="n">
        <x:v>2026</x:v>
      </x:c>
      <x:c r="C368" s="3" t="inlineStr">
        <x:is>
          <x:t xml:space="preserve">Bear</x:t>
        </x:is>
      </x:c>
      <x:c r="D368" s="3" t="inlineStr">
        <x:is>
          <x:t xml:space="preserve">inference_tokens_per_day</x:t>
        </x:is>
      </x:c>
      <x:c r="E368" s="3" t="n">
        <x:v>6066668016000</x:v>
      </x:c>
      <x:c r="F368" s="3" t="inlineStr">
        <x:is>
          <x:t xml:space="preserve">generated output tokens/day</x:t>
        </x:is>
      </x:c>
      <x:c r="G368" s="3" t="inlineStr">
        <x:is>
          <x:t xml:space="preserve">Derived headline metric</x:t>
        </x:is>
      </x:c>
      <x:c r="H368" s="3" t="inlineStr">
        <x:is>
          <x:t xml:space="preserve">inference_gw * 1000 * tokens_per_second_per_mw * 86,400</x:t>
        </x:is>
      </x:c>
      <x:c r="I368" s="3" t="inlineStr">
        <x:is>
          <x:t xml:space="preserve">Headline capacity uses no utilization, MoE, architecture or software-growth multiplier; it is not observed commercial output volume.</x:t>
        </x:is>
      </x:c>
      <x:c r="J368" s="3" t="inlineStr">
        <x:is>
          <x:t xml:space="preserve">SRC_XAI_MODELS; SRC_XAI_NVIDIA_COLOSSUS; SRC_EPOCH_AI_DATA_CENTERS; SRC_SEMIANALYSIS_INFERENCEX</x:t>
        </x:is>
      </x:c>
      <x:c r="K36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68" s="3" t="inlineStr">
        <x:is>
          <x:t xml:space="preserve">Provider-disclosed generated output token volume or calibrated capacity telemetry.</x:t>
        </x:is>
      </x:c>
    </x:row>
    <x:row r="369">
      <x:c r="A369" s="3" t="inlineStr">
        <x:is>
          <x:t xml:space="preserve">xAI</x:t>
        </x:is>
      </x:c>
      <x:c r="B369" s="3" t="n">
        <x:v>2026</x:v>
      </x:c>
      <x:c r="C369" s="3" t="inlineStr">
        <x:is>
          <x:t xml:space="preserve">Bear</x:t>
        </x:is>
      </x:c>
      <x:c r="D369" s="3" t="inlineStr">
        <x:is>
          <x:t xml:space="preserve">inference_tokens_per_year</x:t>
        </x:is>
      </x:c>
      <x:c r="E369" s="3" t="n">
        <x:v>2214333825840000</x:v>
      </x:c>
      <x:c r="F369" s="3" t="inlineStr">
        <x:is>
          <x:t xml:space="preserve">generated output tokens/year</x:t>
        </x:is>
      </x:c>
      <x:c r="G369" s="3" t="inlineStr">
        <x:is>
          <x:t xml:space="preserve">Derived headline metric</x:t>
        </x:is>
      </x:c>
      <x:c r="H369" s="3" t="inlineStr">
        <x:is>
          <x:t xml:space="preserve">inference_tokens_per_day * 365</x:t>
        </x:is>
      </x:c>
      <x:c r="I369" s="3" t="inlineStr">
        <x:is>
          <x:t xml:space="preserve">Annualized version of generated output token capacity; it is not observed annual demand or billable volume.</x:t>
        </x:is>
      </x:c>
      <x:c r="J369" s="3" t="inlineStr">
        <x:is>
          <x:t xml:space="preserve">SRC_XAI_MODELS; SRC_XAI_NVIDIA_COLOSSUS; SRC_EPOCH_AI_DATA_CENTERS; SRC_SEMIANALYSIS_INFERENCEX</x:t>
        </x:is>
      </x:c>
      <x:c r="K36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69" s="3" t="inlineStr">
        <x:is>
          <x:t xml:space="preserve">Provider-disclosed annual generated-output volume or metered serving telemetry.</x:t>
        </x:is>
      </x:c>
    </x:row>
    <x:row r="370">
      <x:c r="A370" s="3" t="inlineStr">
        <x:is>
          <x:t xml:space="preserve">xAI</x:t>
        </x:is>
      </x:c>
      <x:c r="B370" s="3" t="n">
        <x:v>2027</x:v>
      </x:c>
      <x:c r="C370" s="3" t="inlineStr">
        <x:is>
          <x:t xml:space="preserve">Bear</x:t>
        </x:is>
      </x:c>
      <x:c r="D370" s="3" t="inlineStr">
        <x:is>
          <x:t xml:space="preserve">contracted_power_gw</x:t>
        </x:is>
      </x:c>
      <x:c r="E370" s="3" t="n">
        <x:v>1.5</x:v>
      </x:c>
      <x:c r="F370" s="3" t="inlineStr">
        <x:is>
          <x:t xml:space="preserve">GW</x:t>
        </x:is>
      </x:c>
      <x:c r="G370" s="3" t="inlineStr">
        <x:is>
          <x:t xml:space="preserve">Fact anchor + scenario ceiling</x:t>
        </x:is>
      </x:c>
      <x:c r="H370" s="3" t="inlineStr">
        <x:is>
          <x:t xml:space="preserve">linear interpolation between 2026 and 2030 company capacity endpoints</x:t>
        </x:is>
      </x:c>
      <x:c r="I370" s="3" t="inlineStr">
        <x:is>
          <x:t xml:space="preserve">Colossus GPU-count disclosure bounds capacity direction; contracted GW values are modeled power envelopes.</x:t>
        </x:is>
      </x:c>
      <x:c r="J370" s="3" t="inlineStr">
        <x:is>
          <x:t xml:space="preserve">SRC_XAI_NVIDIA_COLOSSUS; ASSUMP_CLUSTER_RAMP</x:t>
        </x:is>
      </x:c>
      <x:c r="K37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70" s="3" t="inlineStr">
        <x:is>
          <x:t xml:space="preserve">Company/site-level committed MW/GW, interconnect and contract disclosure.</x:t>
        </x:is>
      </x:c>
    </x:row>
    <x:row r="371">
      <x:c r="A371" s="3" t="inlineStr">
        <x:is>
          <x:t xml:space="preserve">xAI</x:t>
        </x:is>
      </x:c>
      <x:c r="B371" s="3" t="n">
        <x:v>2027</x:v>
      </x:c>
      <x:c r="C371" s="3" t="inlineStr">
        <x:is>
          <x:t xml:space="preserve">Bear</x:t>
        </x:is>
      </x:c>
      <x:c r="D371" s="3" t="inlineStr">
        <x:is>
          <x:t xml:space="preserve">operational_deployment_share</x:t>
        </x:is>
      </x:c>
      <x:c r="E371" s="3" t="n">
        <x:v>0.52066667</x:v>
      </x:c>
      <x:c r="F371" s="3" t="inlineStr">
        <x:is>
          <x:t xml:space="preserve">share</x:t>
        </x:is>
      </x:c>
      <x:c r="G371" s="3" t="inlineStr">
        <x:is>
          <x:t xml:space="preserve">Scenario conversion</x:t>
        </x:is>
      </x:c>
      <x:c r="H371" s="3" t="inlineStr">
        <x:is>
          <x:t xml:space="preserve">active_power_gw / contracted_power_gw</x:t>
        </x:is>
      </x:c>
      <x:c r="I371" s="3" t="inlineStr">
        <x:is>
          <x:t xml:space="preserve">This is the single explicit conversion from contracted/attributed capacity to operationally usable capacity.</x:t>
        </x:is>
      </x:c>
      <x:c r="J371" s="3" t="inlineStr">
        <x:is>
          <x:t xml:space="preserve">SRC_XAI_NVIDIA_COLOSSUS; ASSUMP_CLUSTER_RAMP</x:t>
        </x:is>
      </x:c>
      <x:c r="K37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71" s="3" t="inlineStr">
        <x:is>
          <x:t xml:space="preserve">Energized operational capacity divided by contracted/attributed capacity.</x:t>
        </x:is>
      </x:c>
    </x:row>
    <x:row r="372">
      <x:c r="A372" s="3" t="inlineStr">
        <x:is>
          <x:t xml:space="preserve">xAI</x:t>
        </x:is>
      </x:c>
      <x:c r="B372" s="3" t="n">
        <x:v>2027</x:v>
      </x:c>
      <x:c r="C372" s="3" t="inlineStr">
        <x:is>
          <x:t xml:space="preserve">Bear</x:t>
        </x:is>
      </x:c>
      <x:c r="D372" s="3" t="inlineStr">
        <x:is>
          <x:t xml:space="preserve">active_power_gw</x:t>
        </x:is>
      </x:c>
      <x:c r="E372" s="3" t="n">
        <x:v>0.781</x:v>
      </x:c>
      <x:c r="F372" s="3" t="inlineStr">
        <x:is>
          <x:t xml:space="preserve">GW</x:t>
        </x:is>
      </x:c>
      <x:c r="G372" s="3" t="inlineStr">
        <x:is>
          <x:t xml:space="preserve">Derived scenario</x:t>
        </x:is>
      </x:c>
      <x:c r="H372" s="3" t="inlineStr">
        <x:is>
          <x:t xml:space="preserve">contracted_power_gw * operational_deployment_share</x:t>
        </x:is>
      </x:c>
      <x:c r="I372" s="3" t="inlineStr">
        <x:is>
          <x:t xml:space="preserve">GPU cluster scale anchors operational possibility, while inference/training allocation and site power draw remain estimates.</x:t>
        </x:is>
      </x:c>
      <x:c r="J372" s="3" t="inlineStr">
        <x:is>
          <x:t xml:space="preserve">SRC_XAI_NVIDIA_COLOSSUS; ASSUMP_CLUSTER_RAMP</x:t>
        </x:is>
      </x:c>
      <x:c r="K37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72" s="3" t="inlineStr">
        <x:is>
          <x:t xml:space="preserve">Energization dates, accelerator deliveries and operational powered-rack telemetry.</x:t>
        </x:is>
      </x:c>
    </x:row>
    <x:row r="373">
      <x:c r="A373" s="3" t="inlineStr">
        <x:is>
          <x:t xml:space="preserve">xAI</x:t>
        </x:is>
      </x:c>
      <x:c r="B373" s="3" t="n">
        <x:v>2027</x:v>
      </x:c>
      <x:c r="C373" s="3" t="inlineStr">
        <x:is>
          <x:t xml:space="preserve">Bear</x:t>
        </x:is>
      </x:c>
      <x:c r="D373" s="3" t="inlineStr">
        <x:is>
          <x:t xml:space="preserve">pue</x:t>
        </x:is>
      </x:c>
      <x:c r="E373" s="3" t="n">
        <x:v>1.22</x:v>
      </x:c>
      <x:c r="F373" s="3" t="inlineStr">
        <x:is>
          <x:t xml:space="preserve">ratio</x:t>
        </x:is>
      </x:c>
      <x:c r="G373" s="3" t="inlineStr">
        <x:is>
          <x:t xml:space="preserve">Scenario parameter</x:t>
        </x:is>
      </x:c>
      <x:c r="H373" s="3" t="inlineStr">
        <x:is>
          <x:t xml:space="preserve">it_load_gw = active_power_gw / pue</x:t>
        </x:is>
      </x:c>
      <x:c r="I373" s="3" t="inlineStr">
        <x:is>
          <x:t xml:space="preserve">No provider-wide site-level PUE is used as a disclosed fact; PUE represents facility-to-IT conversion within the scenario.</x:t>
        </x:is>
      </x:c>
      <x:c r="J373" s="3" t="inlineStr">
        <x:is>
          <x:t xml:space="preserve">ASSUMP_POWER_RAMP</x:t>
        </x:is>
      </x:c>
      <x:c r="K37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73" s="3" t="inlineStr">
        <x:is>
          <x:t xml:space="preserve">Site-level measured PUE matched to attributed AI capacity.</x:t>
        </x:is>
      </x:c>
    </x:row>
    <x:row r="374">
      <x:c r="A374" s="3" t="inlineStr">
        <x:is>
          <x:t xml:space="preserve">xAI</x:t>
        </x:is>
      </x:c>
      <x:c r="B374" s="3" t="n">
        <x:v>2027</x:v>
      </x:c>
      <x:c r="C374" s="3" t="inlineStr">
        <x:is>
          <x:t xml:space="preserve">Bear</x:t>
        </x:is>
      </x:c>
      <x:c r="D374" s="3" t="inlineStr">
        <x:is>
          <x:t xml:space="preserve">it_load_gw</x:t>
        </x:is>
      </x:c>
      <x:c r="E374" s="3" t="n">
        <x:v>0.64</x:v>
      </x:c>
      <x:c r="F374" s="3" t="inlineStr">
        <x:is>
          <x:t xml:space="preserve">GW</x:t>
        </x:is>
      </x:c>
      <x:c r="G374" s="3" t="inlineStr">
        <x:is>
          <x:t xml:space="preserve">Derived formula</x:t>
        </x:is>
      </x:c>
      <x:c r="H374" s="3" t="inlineStr">
        <x:is>
          <x:t xml:space="preserve">active_power_gw / pue</x:t>
        </x:is>
      </x:c>
      <x:c r="I374" s="3" t="inlineStr">
        <x:is>
          <x:t xml:space="preserve">Facility power is converted to IT-deliverable power before attributing AI workloads.</x:t>
        </x:is>
      </x:c>
      <x:c r="J374" s="3" t="inlineStr">
        <x:is>
          <x:t xml:space="preserve">SRC_XAI_NVIDIA_COLOSSUS; ASSUMP_CLUSTER_RAMP</x:t>
        </x:is>
      </x:c>
      <x:c r="K37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74" s="3" t="inlineStr">
        <x:is>
          <x:t xml:space="preserve">Recompute once active power and PUE become site-observable.</x:t>
        </x:is>
      </x:c>
    </x:row>
    <x:row r="375">
      <x:c r="A375" s="3" t="inlineStr">
        <x:is>
          <x:t xml:space="preserve">xAI</x:t>
        </x:is>
      </x:c>
      <x:c r="B375" s="3" t="n">
        <x:v>2027</x:v>
      </x:c>
      <x:c r="C375" s="3" t="inlineStr">
        <x:is>
          <x:t xml:space="preserve">Bear</x:t>
        </x:is>
      </x:c>
      <x:c r="D375" s="3" t="inlineStr">
        <x:is>
          <x:t xml:space="preserve">ai_workload_share</x:t>
        </x:is>
      </x:c>
      <x:c r="E375" s="3" t="n">
        <x:v>0.85</x:v>
      </x:c>
      <x:c r="F375" s="3" t="inlineStr">
        <x:is>
          <x:t xml:space="preserve">share</x:t>
        </x:is>
      </x:c>
      <x:c r="G375" s="3" t="inlineStr">
        <x:is>
          <x:t xml:space="preserve">Scenario allocation</x:t>
        </x:is>
      </x:c>
      <x:c r="H375" s="3" t="inlineStr">
        <x:is>
          <x:t xml:space="preserve">ai_it_load_gw = it_load_gw * ai_workload_share</x:t>
        </x:is>
      </x:c>
      <x:c r="I375" s="3" t="inlineStr">
        <x:is>
          <x:t xml:space="preserve">Colossus is AI-centric; 85% retains cooling/IT allocation boundary and non-serving AI work.</x:t>
        </x:is>
      </x:c>
      <x:c r="J375" s="3" t="inlineStr">
        <x:is>
          <x:t xml:space="preserve">SRC_XAI_MODELS; SRC_XAI_NVIDIA_COLOSSUS; SRC_EPOCH_AI_DATA_CENTERS</x:t>
        </x:is>
      </x:c>
      <x:c r="K37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75" s="3" t="inlineStr">
        <x:is>
          <x:t xml:space="preserve">Model-owner AI workload allocation or cluster scheduling telemetry.</x:t>
        </x:is>
      </x:c>
    </x:row>
    <x:row r="376">
      <x:c r="A376" s="3" t="inlineStr">
        <x:is>
          <x:t xml:space="preserve">xAI</x:t>
        </x:is>
      </x:c>
      <x:c r="B376" s="3" t="n">
        <x:v>2027</x:v>
      </x:c>
      <x:c r="C376" s="3" t="inlineStr">
        <x:is>
          <x:t xml:space="preserve">Bear</x:t>
        </x:is>
      </x:c>
      <x:c r="D376" s="3" t="inlineStr">
        <x:is>
          <x:t xml:space="preserve">ai_it_load_gw</x:t>
        </x:is>
      </x:c>
      <x:c r="E376" s="3" t="n">
        <x:v>0.544</x:v>
      </x:c>
      <x:c r="F376" s="3" t="inlineStr">
        <x:is>
          <x:t xml:space="preserve">GW</x:t>
        </x:is>
      </x:c>
      <x:c r="G376" s="3" t="inlineStr">
        <x:is>
          <x:t xml:space="preserve">Derived formula</x:t>
        </x:is>
      </x:c>
      <x:c r="H376" s="3" t="inlineStr">
        <x:is>
          <x:t xml:space="preserve">it_load_gw * ai_workload_share</x:t>
        </x:is>
      </x:c>
      <x:c r="I376" s="3" t="inlineStr">
        <x:is>
          <x:t xml:space="preserve">Only the AI-attributed portion of IT load enters training/inference allocation.</x:t>
        </x:is>
      </x:c>
      <x:c r="J376" s="3" t="inlineStr">
        <x:is>
          <x:t xml:space="preserve">SRC_XAI_MODELS; SRC_XAI_NVIDIA_COLOSSUS; SRC_EPOCH_AI_DATA_CENTERS</x:t>
        </x:is>
      </x:c>
      <x:c r="K37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76" s="3" t="inlineStr">
        <x:is>
          <x:t xml:space="preserve">Recompute after ai_workload_share is replaced by telemetry.</x:t>
        </x:is>
      </x:c>
    </x:row>
    <x:row r="377">
      <x:c r="A377" s="3" t="inlineStr">
        <x:is>
          <x:t xml:space="preserve">xAI</x:t>
        </x:is>
      </x:c>
      <x:c r="B377" s="3" t="n">
        <x:v>2027</x:v>
      </x:c>
      <x:c r="C377" s="3" t="inlineStr">
        <x:is>
          <x:t xml:space="preserve">Bear</x:t>
        </x:is>
      </x:c>
      <x:c r="D377" s="3" t="inlineStr">
        <x:is>
          <x:t xml:space="preserve">gpu_share</x:t>
        </x:is>
      </x:c>
      <x:c r="E377" s="3" t="n">
        <x:v>1</x:v>
      </x:c>
      <x:c r="F377" s="3" t="inlineStr">
        <x:is>
          <x:t xml:space="preserve">share of inference-serving accelerator load</x:t>
        </x:is>
      </x:c>
      <x:c r="G377" s="3" t="inlineStr">
        <x:is>
          <x:t xml:space="preserve">Numeric scenario</x:t>
        </x:is>
      </x:c>
      <x:c r="H377" s="3" t="inlineStr">
        <x:is>
          <x:t xml:space="preserve">gpu_share interpolated from company 2026/2030 accelerator-mix endpoints</x:t>
        </x:is>
      </x:c>
      <x:c r="I377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377" s="3" t="inlineStr">
        <x:is>
          <x:t xml:space="preserve">SRC_XAI_MODELS; SRC_XAI_NVIDIA_COLOSSUS; SRC_EPOCH_AI_DATA_CENTERS; ASSUMP_NUMERIC_ACCELERATOR_MIX</x:t>
        </x:is>
      </x:c>
      <x:c r="K37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77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378">
      <x:c r="A378" s="3" t="inlineStr">
        <x:is>
          <x:t xml:space="preserve">xAI</x:t>
        </x:is>
      </x:c>
      <x:c r="B378" s="3" t="n">
        <x:v>2027</x:v>
      </x:c>
      <x:c r="C378" s="3" t="inlineStr">
        <x:is>
          <x:t xml:space="preserve">Bear</x:t>
        </x:is>
      </x:c>
      <x:c r="D378" s="3" t="inlineStr">
        <x:is>
          <x:t xml:space="preserve">h200_share</x:t>
        </x:is>
      </x:c>
      <x:c r="E378" s="3" t="n">
        <x:v>0.294118</x:v>
      </x:c>
      <x:c r="F378" s="3" t="inlineStr">
        <x:is>
          <x:t xml:space="preserve">share of inference-serving accelerator load</x:t>
        </x:is>
      </x:c>
      <x:c r="G378" s="3" t="inlineStr">
        <x:is>
          <x:t xml:space="preserve">Editable numeric scenario</x:t>
        </x:is>
      </x:c>
      <x:c r="H378" s="3" t="inlineStr">
        <x:is>
          <x:t xml:space="preserve">h200_share = gpu_share * default_gpu_generation_mix_h200</x:t>
        </x:is>
      </x:c>
      <x:c r="I378" s="3" t="inlineStr">
        <x:is>
          <x:t xml:space="preserve">Default GPU-generation migration assumption; executive workbook allows later manual replacement by company/year/scenario.</x:t>
        </x:is>
      </x:c>
      <x:c r="J378" s="3" t="inlineStr">
        <x:is>
          <x:t xml:space="preserve">SRC_SEMIANALYSIS_INFERENCEX; ASSUMP_NUMERIC_ACCELERATOR_MIX</x:t>
        </x:is>
      </x:c>
      <x:c r="K37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78" s="3" t="inlineStr">
        <x:is>
          <x:t xml:space="preserve">Company fleet inventory, accelerator-hours or procurement/deployment records by GPU generation.</x:t>
        </x:is>
      </x:c>
    </x:row>
    <x:row r="379">
      <x:c r="A379" s="3" t="inlineStr">
        <x:is>
          <x:t xml:space="preserve">xAI</x:t>
        </x:is>
      </x:c>
      <x:c r="B379" s="3" t="n">
        <x:v>2027</x:v>
      </x:c>
      <x:c r="C379" s="3" t="inlineStr">
        <x:is>
          <x:t xml:space="preserve">Bear</x:t>
        </x:is>
      </x:c>
      <x:c r="D379" s="3" t="inlineStr">
        <x:is>
          <x:t xml:space="preserve">b200_share</x:t>
        </x:is>
      </x:c>
      <x:c r="E379" s="3" t="n">
        <x:v>0.705882</x:v>
      </x:c>
      <x:c r="F379" s="3" t="inlineStr">
        <x:is>
          <x:t xml:space="preserve">share of inference-serving accelerator load</x:t>
        </x:is>
      </x:c>
      <x:c r="G379" s="3" t="inlineStr">
        <x:is>
          <x:t xml:space="preserve">Editable numeric scenario</x:t>
        </x:is>
      </x:c>
      <x:c r="H379" s="3" t="inlineStr">
        <x:is>
          <x:t xml:space="preserve">b200_share = gpu_share * default_gpu_generation_mix_b200</x:t>
        </x:is>
      </x:c>
      <x:c r="I379" s="3" t="inlineStr">
        <x:is>
          <x:t xml:space="preserve">Default GPU-generation migration assumption; executive workbook allows later manual replacement by company/year/scenario.</x:t>
        </x:is>
      </x:c>
      <x:c r="J379" s="3" t="inlineStr">
        <x:is>
          <x:t xml:space="preserve">SRC_SEMIANALYSIS_INFERENCEX; ASSUMP_NUMERIC_ACCELERATOR_MIX</x:t>
        </x:is>
      </x:c>
      <x:c r="K37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79" s="3" t="inlineStr">
        <x:is>
          <x:t xml:space="preserve">Company fleet inventory, accelerator-hours or procurement/deployment records by GPU generation.</x:t>
        </x:is>
      </x:c>
    </x:row>
    <x:row r="380">
      <x:c r="A380" s="3" t="inlineStr">
        <x:is>
          <x:t xml:space="preserve">xAI</x:t>
        </x:is>
      </x:c>
      <x:c r="B380" s="3" t="n">
        <x:v>2027</x:v>
      </x:c>
      <x:c r="C380" s="3" t="inlineStr">
        <x:is>
          <x:t xml:space="preserve">Bear</x:t>
        </x:is>
      </x:c>
      <x:c r="D380" s="3" t="inlineStr">
        <x:is>
          <x:t xml:space="preserve">gb200_share</x:t>
        </x:is>
      </x:c>
      <x:c r="E380" s="3" t="n">
        <x:v>0</x:v>
      </x:c>
      <x:c r="F380" s="3" t="inlineStr">
        <x:is>
          <x:t xml:space="preserve">share of inference-serving accelerator load</x:t>
        </x:is>
      </x:c>
      <x:c r="G380" s="3" t="inlineStr">
        <x:is>
          <x:t xml:space="preserve">Editable numeric scenario</x:t>
        </x:is>
      </x:c>
      <x:c r="H380" s="3" t="inlineStr">
        <x:is>
          <x:t xml:space="preserve">gb200_share = gpu_share * default_gpu_generation_mix_gb200</x:t>
        </x:is>
      </x:c>
      <x:c r="I380" s="3" t="inlineStr">
        <x:is>
          <x:t xml:space="preserve">Default GPU-generation migration assumption; executive workbook allows later manual replacement by company/year/scenario.</x:t>
        </x:is>
      </x:c>
      <x:c r="J380" s="3" t="inlineStr">
        <x:is>
          <x:t xml:space="preserve">SRC_SEMIANALYSIS_INFERENCEX; ASSUMP_NUMERIC_ACCELERATOR_MIX</x:t>
        </x:is>
      </x:c>
      <x:c r="K38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80" s="3" t="inlineStr">
        <x:is>
          <x:t xml:space="preserve">Company fleet inventory, accelerator-hours or procurement/deployment records by GPU generation.</x:t>
        </x:is>
      </x:c>
    </x:row>
    <x:row r="381">
      <x:c r="A381" s="3" t="inlineStr">
        <x:is>
          <x:t xml:space="preserve">xAI</x:t>
        </x:is>
      </x:c>
      <x:c r="B381" s="3" t="n">
        <x:v>2027</x:v>
      </x:c>
      <x:c r="C381" s="3" t="inlineStr">
        <x:is>
          <x:t xml:space="preserve">Bear</x:t>
        </x:is>
      </x:c>
      <x:c r="D381" s="3" t="inlineStr">
        <x:is>
          <x:t xml:space="preserve">purpose_built_accelerator_share</x:t>
        </x:is>
      </x:c>
      <x:c r="E381" s="3" t="n">
        <x:v>0</x:v>
      </x:c>
      <x:c r="F381" s="3" t="inlineStr">
        <x:is>
          <x:t xml:space="preserve">share of inference-serving accelerator load</x:t>
        </x:is>
      </x:c>
      <x:c r="G381" s="3" t="inlineStr">
        <x:is>
          <x:t xml:space="preserve">Numeric scenario</x:t>
        </x:is>
      </x:c>
      <x:c r="H381" s="3" t="inlineStr">
        <x:is>
          <x:t xml:space="preserve">1 - gpu_share</x:t>
        </x:is>
      </x:c>
      <x:c r="I381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381" s="3" t="inlineStr">
        <x:is>
          <x:t xml:space="preserve">SRC_XAI_MODELS; SRC_XAI_NVIDIA_COLOSSUS; SRC_EPOCH_AI_DATA_CENTERS; ASSUMP_NUMERIC_ACCELERATOR_MIX</x:t>
        </x:is>
      </x:c>
      <x:c r="K38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81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382">
      <x:c r="A382" s="3" t="inlineStr">
        <x:is>
          <x:t xml:space="preserve">xAI</x:t>
        </x:is>
      </x:c>
      <x:c r="B382" s="3" t="n">
        <x:v>2027</x:v>
      </x:c>
      <x:c r="C382" s="3" t="inlineStr">
        <x:is>
          <x:t xml:space="preserve">Bear</x:t>
        </x:is>
      </x:c>
      <x:c r="D382" s="3" t="inlineStr">
        <x:is>
          <x:t xml:space="preserve">fleet_reference_tps_per_mw</x:t>
        </x:is>
      </x:c>
      <x:c r="E382" s="3" t="n">
        <x:v>2476756</x:v>
      </x:c>
      <x:c r="F382" s="3" t="inlineStr">
        <x:is>
          <x:t xml:space="preserve">generated output tokens/sec/MW</x:t>
        </x:is>
      </x:c>
      <x:c r="G382" s="3" t="inlineStr">
        <x:is>
          <x:t xml:space="preserve">Fleet-weighted public benchmark reference</x:t>
        </x:is>
      </x:c>
      <x:c r="H382" s="3" t="inlineStr">
        <x:is>
          <x:t xml:space="preserve">h200_share*h200_workload_avg + b200_share*b200_workload_avg + gb200_share*gb200_workload_avg + purpose_built_share*purpose_workload_avg</x:t>
        </x:is>
      </x:c>
      <x:c r="I382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82" s="3" t="inlineStr">
        <x:is>
          <x:t xml:space="preserve">SRC_SEMIANALYSIS_INFERENCEX; ASSUMP_NUMERIC_ACCELERATOR_MIX; ASSUMP_WORKLOAD_CLASS_MIX; ASSUMP_AGENTIC_CONTEXT_PENALTY</x:t>
        </x:is>
      </x:c>
      <x:c r="K38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82" s="3" t="inlineStr">
        <x:is>
          <x:t xml:space="preserve">Comparable production output-token throughput or a more closely matched benchmark.</x:t>
        </x:is>
      </x:c>
    </x:row>
    <x:row r="383">
      <x:c r="A383" s="3" t="inlineStr">
        <x:is>
          <x:t xml:space="preserve">xAI</x:t>
        </x:is>
      </x:c>
      <x:c r="B383" s="3" t="n">
        <x:v>2027</x:v>
      </x:c>
      <x:c r="C383" s="3" t="inlineStr">
        <x:is>
          <x:t xml:space="preserve">Bear</x:t>
        </x:is>
      </x:c>
      <x:c r="D383" s="3" t="inlineStr">
        <x:is>
          <x:t xml:space="preserve">commercial_workload_fit_factor</x:t>
        </x:is>
      </x:c>
      <x:c r="E383" s="3" t="n">
        <x:v>0.35</x:v>
      </x:c>
      <x:c r="F383" s="3" t="inlineStr">
        <x:is>
          <x:t xml:space="preserve">share of public reference throughput</x:t>
        </x:is>
      </x:c>
      <x:c r="G383" s="3" t="inlineStr">
        <x:is>
          <x:t xml:space="preserve">Scenario assumption</x:t>
        </x:is>
      </x:c>
      <x:c r="H383" s="3" t="inlineStr">
        <x:is>
          <x:t xml:space="preserve">reference_serving_tps_per_mw = fleet_reference_tps_per_mw * commercial_workload_fit_factor</x:t>
        </x:is>
      </x:c>
      <x:c r="I383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383" s="3" t="inlineStr">
        <x:is>
          <x:t xml:space="preserve">SRC_SEMIANALYSIS_INFERENCEX; ASSUMP_NUMERIC_ACCELERATOR_MIX; ASSUMP_WORKLOAD_CLASS_MIX; ASSUMP_AGENTIC_CONTEXT_PENALTY</x:t>
        </x:is>
      </x:c>
      <x:c r="K38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83" s="3" t="inlineStr">
        <x:is>
          <x:t xml:space="preserve">Matched commercial serving benchmark by product surface, context shape and latency SLO.</x:t>
        </x:is>
      </x:c>
    </x:row>
    <x:row r="384">
      <x:c r="A384" s="3" t="inlineStr">
        <x:is>
          <x:t xml:space="preserve">xAI</x:t>
        </x:is>
      </x:c>
      <x:c r="B384" s="3" t="n">
        <x:v>2027</x:v>
      </x:c>
      <x:c r="C384" s="3" t="inlineStr">
        <x:is>
          <x:t xml:space="preserve">Bear</x:t>
        </x:is>
      </x:c>
      <x:c r="D384" s="3" t="inlineStr">
        <x:is>
          <x:t xml:space="preserve">reference_serving_tps_per_mw</x:t>
        </x:is>
      </x:c>
      <x:c r="E384" s="3" t="n">
        <x:v>866865</x:v>
      </x:c>
      <x:c r="F384" s="3" t="inlineStr">
        <x:is>
          <x:t xml:space="preserve">generated output tokens/sec/MW</x:t>
        </x:is>
      </x:c>
      <x:c r="G384" s="3" t="inlineStr">
        <x:is>
          <x:t xml:space="preserve">Workload-adjusted benchmark proxy</x:t>
        </x:is>
      </x:c>
      <x:c r="H384" s="3" t="inlineStr">
        <x:is>
          <x:t xml:space="preserve">fleet_reference_tps_per_mw * commercial_workload_fit_factor</x:t>
        </x:is>
      </x:c>
      <x:c r="I38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84" s="3" t="inlineStr">
        <x:is>
          <x:t xml:space="preserve">SRC_SEMIANALYSIS_INFERENCEX; ASSUMP_NUMERIC_ACCELERATOR_MIX; ASSUMP_WORKLOAD_CLASS_MIX; ASSUMP_AGENTIC_CONTEXT_PENALTY</x:t>
        </x:is>
      </x:c>
      <x:c r="K38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84" s="3" t="inlineStr">
        <x:is>
          <x:t xml:space="preserve">Provider production output-token throughput with comparable workload/SLO.</x:t>
        </x:is>
      </x:c>
    </x:row>
    <x:row r="385">
      <x:c r="A385" s="3" t="inlineStr">
        <x:is>
          <x:t xml:space="preserve">xAI</x:t>
        </x:is>
      </x:c>
      <x:c r="B385" s="3" t="n">
        <x:v>2027</x:v>
      </x:c>
      <x:c r="C385" s="3" t="inlineStr">
        <x:is>
          <x:t xml:space="preserve">Bear</x:t>
        </x:is>
      </x:c>
      <x:c r="D385" s="3" t="inlineStr">
        <x:is>
          <x:t xml:space="preserve">purpose_built_tps_per_mw</x:t>
        </x:is>
      </x:c>
      <x:c r="E385" s="3" t="n">
        <x:v>1580938</x:v>
      </x:c>
      <x:c r="F385" s="3" t="inlineStr">
        <x:is>
          <x:t xml:space="preserve">generated output tokens/sec/MW</x:t>
        </x:is>
      </x:c>
      <x:c r="G385" s="3" t="inlineStr">
        <x:is>
          <x:t xml:space="preserve">Conservative no-uplift proxy</x:t>
        </x:is>
      </x:c>
      <x:c r="H385" s="3" t="inlineStr">
        <x:is>
          <x:t xml:space="preserve">purpose_built_tps_per_mw = purpose_built_reference_tps_per_mw * commercial_workload_fit_factor until comparable output-token benchmark is adopted</x:t>
        </x:is>
      </x:c>
      <x:c r="I385" s="3" t="inlineStr">
        <x:is>
          <x:t xml:space="preserve">No comparable public output-token/MW row adopted; B200 public reference placeholder is used and remains editable.</x:t>
        </x:is>
      </x:c>
      <x:c r="J385" s="3" t="inlineStr">
        <x:is>
          <x:t xml:space="preserve">SRC_XAI_MODELS; SRC_XAI_NVIDIA_COLOSSUS; SRC_EPOCH_AI_DATA_CENTERS; ASSUMP_NUMERIC_ACCELERATOR_MIX</x:t>
        </x:is>
      </x:c>
      <x:c r="K38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85" s="3" t="inlineStr">
        <x:is>
          <x:t xml:space="preserve">Matched-workload generated-output benchmark for the provider purpose-built accelerator.</x:t>
        </x:is>
      </x:c>
    </x:row>
    <x:row r="386">
      <x:c r="A386" s="3" t="inlineStr">
        <x:is>
          <x:t xml:space="preserve">xAI</x:t>
        </x:is>
      </x:c>
      <x:c r="B386" s="3" t="n">
        <x:v>2027</x:v>
      </x:c>
      <x:c r="C386" s="3" t="inlineStr">
        <x:is>
          <x:t xml:space="preserve">Bear</x:t>
        </x:is>
      </x:c>
      <x:c r="D386" s="3" t="inlineStr">
        <x:is>
          <x:t xml:space="preserve">inference_power_share</x:t>
        </x:is>
      </x:c>
      <x:c r="E386" s="3" t="n">
        <x:v>0.427</x:v>
      </x:c>
      <x:c r="F386" s="3" t="inlineStr">
        <x:is>
          <x:t xml:space="preserve">share of AI IT load</x:t>
        </x:is>
      </x:c>
      <x:c r="G386" s="3" t="inlineStr">
        <x:is>
          <x:t xml:space="preserve">Scenario allocation</x:t>
        </x:is>
      </x:c>
      <x:c r="H386" s="3" t="inlineStr">
        <x:is>
          <x:t xml:space="preserve">inference_gw = ai_it_load_gw * inference_power_share</x:t>
        </x:is>
      </x:c>
      <x:c r="I386" s="3" t="inlineStr">
        <x:is>
          <x:t xml:space="preserve">Grok product expansion is modeled to shift capacity toward inference after initial training-heavy operation.</x:t>
        </x:is>
      </x:c>
      <x:c r="J386" s="3" t="inlineStr">
        <x:is>
          <x:t xml:space="preserve">SRC_XAI_MODELS; SRC_XAI_NVIDIA_COLOSSUS; SRC_EPOCH_AI_DATA_CENTERS; ASSUMP_INFERENCE_SHARE_NOT_FACT_60</x:t>
        </x:is>
      </x:c>
      <x:c r="K38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86" s="3" t="inlineStr">
        <x:is>
          <x:t xml:space="preserve">Provider-specific inference/training workload power telemetry.</x:t>
        </x:is>
      </x:c>
    </x:row>
    <x:row r="387">
      <x:c r="A387" s="3" t="inlineStr">
        <x:is>
          <x:t xml:space="preserve">xAI</x:t>
        </x:is>
      </x:c>
      <x:c r="B387" s="3" t="n">
        <x:v>2027</x:v>
      </x:c>
      <x:c r="C387" s="3" t="inlineStr">
        <x:is>
          <x:t xml:space="preserve">Bear</x:t>
        </x:is>
      </x:c>
      <x:c r="D387" s="3" t="inlineStr">
        <x:is>
          <x:t xml:space="preserve">inference_gw</x:t>
        </x:is>
      </x:c>
      <x:c r="E387" s="3" t="n">
        <x:v>0.233</x:v>
      </x:c>
      <x:c r="F387" s="3" t="inlineStr">
        <x:is>
          <x:t xml:space="preserve">GW</x:t>
        </x:is>
      </x:c>
      <x:c r="G387" s="3" t="inlineStr">
        <x:is>
          <x:t xml:space="preserve">Derived formula</x:t>
        </x:is>
      </x:c>
      <x:c r="H387" s="3" t="inlineStr">
        <x:is>
          <x:t xml:space="preserve">ai_it_load_gw * inference_power_share</x:t>
        </x:is>
      </x:c>
      <x:c r="I387" s="3" t="inlineStr">
        <x:is>
          <x:t xml:space="preserve">This is the operational power eligible to become commercial generated output tokens through the selected TPS/MW proxy.</x:t>
        </x:is>
      </x:c>
      <x:c r="J387" s="3" t="inlineStr">
        <x:is>
          <x:t xml:space="preserve">SRC_XAI_MODELS; SRC_XAI_NVIDIA_COLOSSUS; SRC_EPOCH_AI_DATA_CENTERS</x:t>
        </x:is>
      </x:c>
      <x:c r="K38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87" s="3" t="inlineStr">
        <x:is>
          <x:t xml:space="preserve">Recompute after AI allocation or inference-share evidence changes.</x:t>
        </x:is>
      </x:c>
    </x:row>
    <x:row r="388">
      <x:c r="A388" s="3" t="inlineStr">
        <x:is>
          <x:t xml:space="preserve">xAI</x:t>
        </x:is>
      </x:c>
      <x:c r="B388" s="3" t="n">
        <x:v>2027</x:v>
      </x:c>
      <x:c r="C388" s="3" t="inlineStr">
        <x:is>
          <x:t xml:space="preserve">Bear</x:t>
        </x:is>
      </x:c>
      <x:c r="D388" s="3" t="inlineStr">
        <x:is>
          <x:t xml:space="preserve">training_power_share</x:t>
        </x:is>
      </x:c>
      <x:c r="E388" s="3" t="n">
        <x:v>0.573</x:v>
      </x:c>
      <x:c r="F388" s="3" t="inlineStr">
        <x:is>
          <x:t xml:space="preserve">share of AI IT load</x:t>
        </x:is>
      </x:c>
      <x:c r="G388" s="3" t="inlineStr">
        <x:is>
          <x:t xml:space="preserve">Derived allocation</x:t>
        </x:is>
      </x:c>
      <x:c r="H388" s="3" t="inlineStr">
        <x:is>
          <x:t xml:space="preserve">1 - inference_power_share</x:t>
        </x:is>
      </x:c>
      <x:c r="I388" s="3" t="inlineStr">
        <x:is>
          <x:t xml:space="preserve">Training receives the complementary modeled AI IT allocation; it is not a disclosed company workload split.</x:t>
        </x:is>
      </x:c>
      <x:c r="J388" s="3" t="inlineStr">
        <x:is>
          <x:t xml:space="preserve">SRC_XAI_MODELS; SRC_XAI_NVIDIA_COLOSSUS; SRC_EPOCH_AI_DATA_CENTERS; ASSUMP_INFERENCE_SHARE_NOT_FACT_60</x:t>
        </x:is>
      </x:c>
      <x:c r="K38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88" s="3" t="inlineStr">
        <x:is>
          <x:t xml:space="preserve">Provider-specific inference/training workload power telemetry.</x:t>
        </x:is>
      </x:c>
    </x:row>
    <x:row r="389">
      <x:c r="A389" s="3" t="inlineStr">
        <x:is>
          <x:t xml:space="preserve">xAI</x:t>
        </x:is>
      </x:c>
      <x:c r="B389" s="3" t="n">
        <x:v>2027</x:v>
      </x:c>
      <x:c r="C389" s="3" t="inlineStr">
        <x:is>
          <x:t xml:space="preserve">Bear</x:t>
        </x:is>
      </x:c>
      <x:c r="D389" s="3" t="inlineStr">
        <x:is>
          <x:t xml:space="preserve">training_gw</x:t>
        </x:is>
      </x:c>
      <x:c r="E389" s="3" t="n">
        <x:v>0.312</x:v>
      </x:c>
      <x:c r="F389" s="3" t="inlineStr">
        <x:is>
          <x:t xml:space="preserve">GW</x:t>
        </x:is>
      </x:c>
      <x:c r="G389" s="3" t="inlineStr">
        <x:is>
          <x:t xml:space="preserve">Derived formula</x:t>
        </x:is>
      </x:c>
      <x:c r="H389" s="3" t="inlineStr">
        <x:is>
          <x:t xml:space="preserve">ai_it_load_gw * training_power_share</x:t>
        </x:is>
      </x:c>
      <x:c r="I389" s="3" t="inlineStr">
        <x:is>
          <x:t xml:space="preserve">Training GW is shown separately so commercial inference token capacity is not overstated.</x:t>
        </x:is>
      </x:c>
      <x:c r="J389" s="3" t="inlineStr">
        <x:is>
          <x:t xml:space="preserve">SRC_XAI_MODELS; SRC_XAI_NVIDIA_COLOSSUS; SRC_EPOCH_AI_DATA_CENTERS</x:t>
        </x:is>
      </x:c>
      <x:c r="K38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89" s="3" t="inlineStr">
        <x:is>
          <x:t xml:space="preserve">Recompute after AI allocation or workload-split evidence changes.</x:t>
        </x:is>
      </x:c>
    </x:row>
    <x:row r="390">
      <x:c r="A390" s="3" t="inlineStr">
        <x:is>
          <x:t xml:space="preserve">xAI</x:t>
        </x:is>
      </x:c>
      <x:c r="B390" s="3" t="n">
        <x:v>2027</x:v>
      </x:c>
      <x:c r="C390" s="3" t="inlineStr">
        <x:is>
          <x:t xml:space="preserve">Bear</x:t>
        </x:is>
      </x:c>
      <x:c r="D390" s="3" t="inlineStr">
        <x:is>
          <x:t xml:space="preserve">tokens_per_second_per_mw</x:t>
        </x:is>
      </x:c>
      <x:c r="E390" s="3" t="n">
        <x:v>866865</x:v>
      </x:c>
      <x:c r="F390" s="3" t="inlineStr">
        <x:is>
          <x:t xml:space="preserve">generated output tokens/sec/MW</x:t>
        </x:is>
      </x:c>
      <x:c r="G390" s="3" t="inlineStr">
        <x:is>
          <x:t xml:space="preserve">Derived estimate + benchmark calibration</x:t>
        </x:is>
      </x:c>
      <x:c r="H390" s="3" t="inlineStr">
        <x:is>
          <x:t xml:space="preserve">fleet_reference_tps_per_mw * commercial_workload_fit_factor</x:t>
        </x:is>
      </x:c>
      <x:c r="I390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390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39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90" s="3" t="inlineStr">
        <x:is>
          <x:t xml:space="preserve">Comparable production output-token throughput with model, hardware, precision, ISL/OSL and SLO matched.</x:t>
        </x:is>
      </x:c>
    </x:row>
    <x:row r="391">
      <x:c r="A391" s="3" t="inlineStr">
        <x:is>
          <x:t xml:space="preserve">xAI</x:t>
        </x:is>
      </x:c>
      <x:c r="B391" s="3" t="n">
        <x:v>2027</x:v>
      </x:c>
      <x:c r="C391" s="3" t="inlineStr">
        <x:is>
          <x:t xml:space="preserve">Bear</x:t>
        </x:is>
      </x:c>
      <x:c r="D391" s="3" t="inlineStr">
        <x:is>
          <x:t xml:space="preserve">inference_tokens_per_day</x:t>
        </x:is>
      </x:c>
      <x:c r="E391" s="3" t="n">
        <x:v>17451032688000</x:v>
      </x:c>
      <x:c r="F391" s="3" t="inlineStr">
        <x:is>
          <x:t xml:space="preserve">generated output tokens/day</x:t>
        </x:is>
      </x:c>
      <x:c r="G391" s="3" t="inlineStr">
        <x:is>
          <x:t xml:space="preserve">Derived headline metric</x:t>
        </x:is>
      </x:c>
      <x:c r="H391" s="3" t="inlineStr">
        <x:is>
          <x:t xml:space="preserve">inference_gw * 1000 * tokens_per_second_per_mw * 86,400</x:t>
        </x:is>
      </x:c>
      <x:c r="I391" s="3" t="inlineStr">
        <x:is>
          <x:t xml:space="preserve">Headline capacity uses no utilization, MoE, architecture or software-growth multiplier; it is not observed commercial output volume.</x:t>
        </x:is>
      </x:c>
      <x:c r="J391" s="3" t="inlineStr">
        <x:is>
          <x:t xml:space="preserve">SRC_XAI_MODELS; SRC_XAI_NVIDIA_COLOSSUS; SRC_EPOCH_AI_DATA_CENTERS; SRC_SEMIANALYSIS_INFERENCEX</x:t>
        </x:is>
      </x:c>
      <x:c r="K39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91" s="3" t="inlineStr">
        <x:is>
          <x:t xml:space="preserve">Provider-disclosed generated output token volume or calibrated capacity telemetry.</x:t>
        </x:is>
      </x:c>
    </x:row>
    <x:row r="392">
      <x:c r="A392" s="3" t="inlineStr">
        <x:is>
          <x:t xml:space="preserve">xAI</x:t>
        </x:is>
      </x:c>
      <x:c r="B392" s="3" t="n">
        <x:v>2027</x:v>
      </x:c>
      <x:c r="C392" s="3" t="inlineStr">
        <x:is>
          <x:t xml:space="preserve">Bear</x:t>
        </x:is>
      </x:c>
      <x:c r="D392" s="3" t="inlineStr">
        <x:is>
          <x:t xml:space="preserve">inference_tokens_per_year</x:t>
        </x:is>
      </x:c>
      <x:c r="E392" s="3" t="n">
        <x:v>6369626931120000</x:v>
      </x:c>
      <x:c r="F392" s="3" t="inlineStr">
        <x:is>
          <x:t xml:space="preserve">generated output tokens/year</x:t>
        </x:is>
      </x:c>
      <x:c r="G392" s="3" t="inlineStr">
        <x:is>
          <x:t xml:space="preserve">Derived headline metric</x:t>
        </x:is>
      </x:c>
      <x:c r="H392" s="3" t="inlineStr">
        <x:is>
          <x:t xml:space="preserve">inference_tokens_per_day * 365</x:t>
        </x:is>
      </x:c>
      <x:c r="I392" s="3" t="inlineStr">
        <x:is>
          <x:t xml:space="preserve">Annualized version of generated output token capacity; it is not observed annual demand or billable volume.</x:t>
        </x:is>
      </x:c>
      <x:c r="J392" s="3" t="inlineStr">
        <x:is>
          <x:t xml:space="preserve">SRC_XAI_MODELS; SRC_XAI_NVIDIA_COLOSSUS; SRC_EPOCH_AI_DATA_CENTERS; SRC_SEMIANALYSIS_INFERENCEX</x:t>
        </x:is>
      </x:c>
      <x:c r="K39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92" s="3" t="inlineStr">
        <x:is>
          <x:t xml:space="preserve">Provider-disclosed annual generated-output volume or metered serving telemetry.</x:t>
        </x:is>
      </x:c>
    </x:row>
    <x:row r="393">
      <x:c r="A393" s="3" t="inlineStr">
        <x:is>
          <x:t xml:space="preserve">xAI</x:t>
        </x:is>
      </x:c>
      <x:c r="B393" s="3" t="n">
        <x:v>2028</x:v>
      </x:c>
      <x:c r="C393" s="3" t="inlineStr">
        <x:is>
          <x:t xml:space="preserve">Bear</x:t>
        </x:is>
      </x:c>
      <x:c r="D393" s="3" t="inlineStr">
        <x:is>
          <x:t xml:space="preserve">contracted_power_gw</x:t>
        </x:is>
      </x:c>
      <x:c r="E393" s="3" t="n">
        <x:v>2</x:v>
      </x:c>
      <x:c r="F393" s="3" t="inlineStr">
        <x:is>
          <x:t xml:space="preserve">GW</x:t>
        </x:is>
      </x:c>
      <x:c r="G393" s="3" t="inlineStr">
        <x:is>
          <x:t xml:space="preserve">Fact anchor + scenario ceiling</x:t>
        </x:is>
      </x:c>
      <x:c r="H393" s="3" t="inlineStr">
        <x:is>
          <x:t xml:space="preserve">linear interpolation between 2026 and 2030 company capacity endpoints</x:t>
        </x:is>
      </x:c>
      <x:c r="I393" s="3" t="inlineStr">
        <x:is>
          <x:t xml:space="preserve">Colossus GPU-count disclosure bounds capacity direction; contracted GW values are modeled power envelopes.</x:t>
        </x:is>
      </x:c>
      <x:c r="J393" s="3" t="inlineStr">
        <x:is>
          <x:t xml:space="preserve">SRC_XAI_NVIDIA_COLOSSUS; ASSUMP_CLUSTER_RAMP</x:t>
        </x:is>
      </x:c>
      <x:c r="K39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93" s="3" t="inlineStr">
        <x:is>
          <x:t xml:space="preserve">Company/site-level committed MW/GW, interconnect and contract disclosure.</x:t>
        </x:is>
      </x:c>
    </x:row>
    <x:row r="394">
      <x:c r="A394" s="3" t="inlineStr">
        <x:is>
          <x:t xml:space="preserve">xAI</x:t>
        </x:is>
      </x:c>
      <x:c r="B394" s="3" t="n">
        <x:v>2028</x:v>
      </x:c>
      <x:c r="C394" s="3" t="inlineStr">
        <x:is>
          <x:t xml:space="preserve">Bear</x:t>
        </x:is>
      </x:c>
      <x:c r="D394" s="3" t="inlineStr">
        <x:is>
          <x:t xml:space="preserve">operational_deployment_share</x:t>
        </x:is>
      </x:c>
      <x:c r="E394" s="3" t="n">
        <x:v>0.6125</x:v>
      </x:c>
      <x:c r="F394" s="3" t="inlineStr">
        <x:is>
          <x:t xml:space="preserve">share</x:t>
        </x:is>
      </x:c>
      <x:c r="G394" s="3" t="inlineStr">
        <x:is>
          <x:t xml:space="preserve">Scenario conversion</x:t>
        </x:is>
      </x:c>
      <x:c r="H394" s="3" t="inlineStr">
        <x:is>
          <x:t xml:space="preserve">active_power_gw / contracted_power_gw</x:t>
        </x:is>
      </x:c>
      <x:c r="I394" s="3" t="inlineStr">
        <x:is>
          <x:t xml:space="preserve">This is the single explicit conversion from contracted/attributed capacity to operationally usable capacity.</x:t>
        </x:is>
      </x:c>
      <x:c r="J394" s="3" t="inlineStr">
        <x:is>
          <x:t xml:space="preserve">SRC_XAI_NVIDIA_COLOSSUS; ASSUMP_CLUSTER_RAMP</x:t>
        </x:is>
      </x:c>
      <x:c r="K39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94" s="3" t="inlineStr">
        <x:is>
          <x:t xml:space="preserve">Energized operational capacity divided by contracted/attributed capacity.</x:t>
        </x:is>
      </x:c>
    </x:row>
    <x:row r="395">
      <x:c r="A395" s="3" t="inlineStr">
        <x:is>
          <x:t xml:space="preserve">xAI</x:t>
        </x:is>
      </x:c>
      <x:c r="B395" s="3" t="n">
        <x:v>2028</x:v>
      </x:c>
      <x:c r="C395" s="3" t="inlineStr">
        <x:is>
          <x:t xml:space="preserve">Bear</x:t>
        </x:is>
      </x:c>
      <x:c r="D395" s="3" t="inlineStr">
        <x:is>
          <x:t xml:space="preserve">active_power_gw</x:t>
        </x:is>
      </x:c>
      <x:c r="E395" s="3" t="n">
        <x:v>1.225</x:v>
      </x:c>
      <x:c r="F395" s="3" t="inlineStr">
        <x:is>
          <x:t xml:space="preserve">GW</x:t>
        </x:is>
      </x:c>
      <x:c r="G395" s="3" t="inlineStr">
        <x:is>
          <x:t xml:space="preserve">Derived scenario</x:t>
        </x:is>
      </x:c>
      <x:c r="H395" s="3" t="inlineStr">
        <x:is>
          <x:t xml:space="preserve">contracted_power_gw * operational_deployment_share</x:t>
        </x:is>
      </x:c>
      <x:c r="I395" s="3" t="inlineStr">
        <x:is>
          <x:t xml:space="preserve">GPU cluster scale anchors operational possibility, while inference/training allocation and site power draw remain estimates.</x:t>
        </x:is>
      </x:c>
      <x:c r="J395" s="3" t="inlineStr">
        <x:is>
          <x:t xml:space="preserve">SRC_XAI_NVIDIA_COLOSSUS; ASSUMP_CLUSTER_RAMP</x:t>
        </x:is>
      </x:c>
      <x:c r="K39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95" s="3" t="inlineStr">
        <x:is>
          <x:t xml:space="preserve">Energization dates, accelerator deliveries and operational powered-rack telemetry.</x:t>
        </x:is>
      </x:c>
    </x:row>
    <x:row r="396">
      <x:c r="A396" s="3" t="inlineStr">
        <x:is>
          <x:t xml:space="preserve">xAI</x:t>
        </x:is>
      </x:c>
      <x:c r="B396" s="3" t="n">
        <x:v>2028</x:v>
      </x:c>
      <x:c r="C396" s="3" t="inlineStr">
        <x:is>
          <x:t xml:space="preserve">Bear</x:t>
        </x:is>
      </x:c>
      <x:c r="D396" s="3" t="inlineStr">
        <x:is>
          <x:t xml:space="preserve">pue</x:t>
        </x:is>
      </x:c>
      <x:c r="E396" s="3" t="n">
        <x:v>1.22</x:v>
      </x:c>
      <x:c r="F396" s="3" t="inlineStr">
        <x:is>
          <x:t xml:space="preserve">ratio</x:t>
        </x:is>
      </x:c>
      <x:c r="G396" s="3" t="inlineStr">
        <x:is>
          <x:t xml:space="preserve">Scenario parameter</x:t>
        </x:is>
      </x:c>
      <x:c r="H396" s="3" t="inlineStr">
        <x:is>
          <x:t xml:space="preserve">it_load_gw = active_power_gw / pue</x:t>
        </x:is>
      </x:c>
      <x:c r="I396" s="3" t="inlineStr">
        <x:is>
          <x:t xml:space="preserve">No provider-wide site-level PUE is used as a disclosed fact; PUE represents facility-to-IT conversion within the scenario.</x:t>
        </x:is>
      </x:c>
      <x:c r="J396" s="3" t="inlineStr">
        <x:is>
          <x:t xml:space="preserve">ASSUMP_POWER_RAMP</x:t>
        </x:is>
      </x:c>
      <x:c r="K39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96" s="3" t="inlineStr">
        <x:is>
          <x:t xml:space="preserve">Site-level measured PUE matched to attributed AI capacity.</x:t>
        </x:is>
      </x:c>
    </x:row>
    <x:row r="397">
      <x:c r="A397" s="3" t="inlineStr">
        <x:is>
          <x:t xml:space="preserve">xAI</x:t>
        </x:is>
      </x:c>
      <x:c r="B397" s="3" t="n">
        <x:v>2028</x:v>
      </x:c>
      <x:c r="C397" s="3" t="inlineStr">
        <x:is>
          <x:t xml:space="preserve">Bear</x:t>
        </x:is>
      </x:c>
      <x:c r="D397" s="3" t="inlineStr">
        <x:is>
          <x:t xml:space="preserve">it_load_gw</x:t>
        </x:is>
      </x:c>
      <x:c r="E397" s="3" t="n">
        <x:v>1.005</x:v>
      </x:c>
      <x:c r="F397" s="3" t="inlineStr">
        <x:is>
          <x:t xml:space="preserve">GW</x:t>
        </x:is>
      </x:c>
      <x:c r="G397" s="3" t="inlineStr">
        <x:is>
          <x:t xml:space="preserve">Derived formula</x:t>
        </x:is>
      </x:c>
      <x:c r="H397" s="3" t="inlineStr">
        <x:is>
          <x:t xml:space="preserve">active_power_gw / pue</x:t>
        </x:is>
      </x:c>
      <x:c r="I397" s="3" t="inlineStr">
        <x:is>
          <x:t xml:space="preserve">Facility power is converted to IT-deliverable power before attributing AI workloads.</x:t>
        </x:is>
      </x:c>
      <x:c r="J397" s="3" t="inlineStr">
        <x:is>
          <x:t xml:space="preserve">SRC_XAI_NVIDIA_COLOSSUS; ASSUMP_CLUSTER_RAMP</x:t>
        </x:is>
      </x:c>
      <x:c r="K39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97" s="3" t="inlineStr">
        <x:is>
          <x:t xml:space="preserve">Recompute once active power and PUE become site-observable.</x:t>
        </x:is>
      </x:c>
    </x:row>
    <x:row r="398">
      <x:c r="A398" s="3" t="inlineStr">
        <x:is>
          <x:t xml:space="preserve">xAI</x:t>
        </x:is>
      </x:c>
      <x:c r="B398" s="3" t="n">
        <x:v>2028</x:v>
      </x:c>
      <x:c r="C398" s="3" t="inlineStr">
        <x:is>
          <x:t xml:space="preserve">Bear</x:t>
        </x:is>
      </x:c>
      <x:c r="D398" s="3" t="inlineStr">
        <x:is>
          <x:t xml:space="preserve">ai_workload_share</x:t>
        </x:is>
      </x:c>
      <x:c r="E398" s="3" t="n">
        <x:v>0.85</x:v>
      </x:c>
      <x:c r="F398" s="3" t="inlineStr">
        <x:is>
          <x:t xml:space="preserve">share</x:t>
        </x:is>
      </x:c>
      <x:c r="G398" s="3" t="inlineStr">
        <x:is>
          <x:t xml:space="preserve">Scenario allocation</x:t>
        </x:is>
      </x:c>
      <x:c r="H398" s="3" t="inlineStr">
        <x:is>
          <x:t xml:space="preserve">ai_it_load_gw = it_load_gw * ai_workload_share</x:t>
        </x:is>
      </x:c>
      <x:c r="I398" s="3" t="inlineStr">
        <x:is>
          <x:t xml:space="preserve">Colossus is AI-centric; 85% retains cooling/IT allocation boundary and non-serving AI work.</x:t>
        </x:is>
      </x:c>
      <x:c r="J398" s="3" t="inlineStr">
        <x:is>
          <x:t xml:space="preserve">SRC_XAI_MODELS; SRC_XAI_NVIDIA_COLOSSUS; SRC_EPOCH_AI_DATA_CENTERS</x:t>
        </x:is>
      </x:c>
      <x:c r="K39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98" s="3" t="inlineStr">
        <x:is>
          <x:t xml:space="preserve">Model-owner AI workload allocation or cluster scheduling telemetry.</x:t>
        </x:is>
      </x:c>
    </x:row>
    <x:row r="399">
      <x:c r="A399" s="3" t="inlineStr">
        <x:is>
          <x:t xml:space="preserve">xAI</x:t>
        </x:is>
      </x:c>
      <x:c r="B399" s="3" t="n">
        <x:v>2028</x:v>
      </x:c>
      <x:c r="C399" s="3" t="inlineStr">
        <x:is>
          <x:t xml:space="preserve">Bear</x:t>
        </x:is>
      </x:c>
      <x:c r="D399" s="3" t="inlineStr">
        <x:is>
          <x:t xml:space="preserve">ai_it_load_gw</x:t>
        </x:is>
      </x:c>
      <x:c r="E399" s="3" t="n">
        <x:v>0.854</x:v>
      </x:c>
      <x:c r="F399" s="3" t="inlineStr">
        <x:is>
          <x:t xml:space="preserve">GW</x:t>
        </x:is>
      </x:c>
      <x:c r="G399" s="3" t="inlineStr">
        <x:is>
          <x:t xml:space="preserve">Derived formula</x:t>
        </x:is>
      </x:c>
      <x:c r="H399" s="3" t="inlineStr">
        <x:is>
          <x:t xml:space="preserve">it_load_gw * ai_workload_share</x:t>
        </x:is>
      </x:c>
      <x:c r="I399" s="3" t="inlineStr">
        <x:is>
          <x:t xml:space="preserve">Only the AI-attributed portion of IT load enters training/inference allocation.</x:t>
        </x:is>
      </x:c>
      <x:c r="J399" s="3" t="inlineStr">
        <x:is>
          <x:t xml:space="preserve">SRC_XAI_MODELS; SRC_XAI_NVIDIA_COLOSSUS; SRC_EPOCH_AI_DATA_CENTERS</x:t>
        </x:is>
      </x:c>
      <x:c r="K39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99" s="3" t="inlineStr">
        <x:is>
          <x:t xml:space="preserve">Recompute after ai_workload_share is replaced by telemetry.</x:t>
        </x:is>
      </x:c>
    </x:row>
    <x:row r="400">
      <x:c r="A400" s="3" t="inlineStr">
        <x:is>
          <x:t xml:space="preserve">xAI</x:t>
        </x:is>
      </x:c>
      <x:c r="B400" s="3" t="n">
        <x:v>2028</x:v>
      </x:c>
      <x:c r="C400" s="3" t="inlineStr">
        <x:is>
          <x:t xml:space="preserve">Bear</x:t>
        </x:is>
      </x:c>
      <x:c r="D400" s="3" t="inlineStr">
        <x:is>
          <x:t xml:space="preserve">gpu_share</x:t>
        </x:is>
      </x:c>
      <x:c r="E400" s="3" t="n">
        <x:v>1</x:v>
      </x:c>
      <x:c r="F400" s="3" t="inlineStr">
        <x:is>
          <x:t xml:space="preserve">share of inference-serving accelerator load</x:t>
        </x:is>
      </x:c>
      <x:c r="G400" s="3" t="inlineStr">
        <x:is>
          <x:t xml:space="preserve">Numeric scenario</x:t>
        </x:is>
      </x:c>
      <x:c r="H400" s="3" t="inlineStr">
        <x:is>
          <x:t xml:space="preserve">gpu_share interpolated from company 2026/2030 accelerator-mix endpoints</x:t>
        </x:is>
      </x:c>
      <x:c r="I400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400" s="3" t="inlineStr">
        <x:is>
          <x:t xml:space="preserve">SRC_XAI_MODELS; SRC_XAI_NVIDIA_COLOSSUS; SRC_EPOCH_AI_DATA_CENTERS; ASSUMP_NUMERIC_ACCELERATOR_MIX</x:t>
        </x:is>
      </x:c>
      <x:c r="K40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00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401">
      <x:c r="A401" s="3" t="inlineStr">
        <x:is>
          <x:t xml:space="preserve">xAI</x:t>
        </x:is>
      </x:c>
      <x:c r="B401" s="3" t="n">
        <x:v>2028</x:v>
      </x:c>
      <x:c r="C401" s="3" t="inlineStr">
        <x:is>
          <x:t xml:space="preserve">Bear</x:t>
        </x:is>
      </x:c>
      <x:c r="D401" s="3" t="inlineStr">
        <x:is>
          <x:t xml:space="preserve">h200_share</x:t>
        </x:is>
      </x:c>
      <x:c r="E401" s="3" t="n">
        <x:v>0.294118</x:v>
      </x:c>
      <x:c r="F401" s="3" t="inlineStr">
        <x:is>
          <x:t xml:space="preserve">share of inference-serving accelerator load</x:t>
        </x:is>
      </x:c>
      <x:c r="G401" s="3" t="inlineStr">
        <x:is>
          <x:t xml:space="preserve">Editable numeric scenario</x:t>
        </x:is>
      </x:c>
      <x:c r="H401" s="3" t="inlineStr">
        <x:is>
          <x:t xml:space="preserve">h200_share = gpu_share * default_gpu_generation_mix_h200</x:t>
        </x:is>
      </x:c>
      <x:c r="I401" s="3" t="inlineStr">
        <x:is>
          <x:t xml:space="preserve">Default GPU-generation migration assumption; executive workbook allows later manual replacement by company/year/scenario.</x:t>
        </x:is>
      </x:c>
      <x:c r="J401" s="3" t="inlineStr">
        <x:is>
          <x:t xml:space="preserve">SRC_SEMIANALYSIS_INFERENCEX; ASSUMP_NUMERIC_ACCELERATOR_MIX</x:t>
        </x:is>
      </x:c>
      <x:c r="K40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01" s="3" t="inlineStr">
        <x:is>
          <x:t xml:space="preserve">Company fleet inventory, accelerator-hours or procurement/deployment records by GPU generation.</x:t>
        </x:is>
      </x:c>
    </x:row>
    <x:row r="402">
      <x:c r="A402" s="3" t="inlineStr">
        <x:is>
          <x:t xml:space="preserve">xAI</x:t>
        </x:is>
      </x:c>
      <x:c r="B402" s="3" t="n">
        <x:v>2028</x:v>
      </x:c>
      <x:c r="C402" s="3" t="inlineStr">
        <x:is>
          <x:t xml:space="preserve">Bear</x:t>
        </x:is>
      </x:c>
      <x:c r="D402" s="3" t="inlineStr">
        <x:is>
          <x:t xml:space="preserve">b200_share</x:t>
        </x:is>
      </x:c>
      <x:c r="E402" s="3" t="n">
        <x:v>0.705882</x:v>
      </x:c>
      <x:c r="F402" s="3" t="inlineStr">
        <x:is>
          <x:t xml:space="preserve">share of inference-serving accelerator load</x:t>
        </x:is>
      </x:c>
      <x:c r="G402" s="3" t="inlineStr">
        <x:is>
          <x:t xml:space="preserve">Editable numeric scenario</x:t>
        </x:is>
      </x:c>
      <x:c r="H402" s="3" t="inlineStr">
        <x:is>
          <x:t xml:space="preserve">b200_share = gpu_share * default_gpu_generation_mix_b200</x:t>
        </x:is>
      </x:c>
      <x:c r="I402" s="3" t="inlineStr">
        <x:is>
          <x:t xml:space="preserve">Default GPU-generation migration assumption; executive workbook allows later manual replacement by company/year/scenario.</x:t>
        </x:is>
      </x:c>
      <x:c r="J402" s="3" t="inlineStr">
        <x:is>
          <x:t xml:space="preserve">SRC_SEMIANALYSIS_INFERENCEX; ASSUMP_NUMERIC_ACCELERATOR_MIX</x:t>
        </x:is>
      </x:c>
      <x:c r="K40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02" s="3" t="inlineStr">
        <x:is>
          <x:t xml:space="preserve">Company fleet inventory, accelerator-hours or procurement/deployment records by GPU generation.</x:t>
        </x:is>
      </x:c>
    </x:row>
    <x:row r="403">
      <x:c r="A403" s="3" t="inlineStr">
        <x:is>
          <x:t xml:space="preserve">xAI</x:t>
        </x:is>
      </x:c>
      <x:c r="B403" s="3" t="n">
        <x:v>2028</x:v>
      </x:c>
      <x:c r="C403" s="3" t="inlineStr">
        <x:is>
          <x:t xml:space="preserve">Bear</x:t>
        </x:is>
      </x:c>
      <x:c r="D403" s="3" t="inlineStr">
        <x:is>
          <x:t xml:space="preserve">gb200_share</x:t>
        </x:is>
      </x:c>
      <x:c r="E403" s="3" t="n">
        <x:v>0</x:v>
      </x:c>
      <x:c r="F403" s="3" t="inlineStr">
        <x:is>
          <x:t xml:space="preserve">share of inference-serving accelerator load</x:t>
        </x:is>
      </x:c>
      <x:c r="G403" s="3" t="inlineStr">
        <x:is>
          <x:t xml:space="preserve">Editable numeric scenario</x:t>
        </x:is>
      </x:c>
      <x:c r="H403" s="3" t="inlineStr">
        <x:is>
          <x:t xml:space="preserve">gb200_share = gpu_share * default_gpu_generation_mix_gb200</x:t>
        </x:is>
      </x:c>
      <x:c r="I403" s="3" t="inlineStr">
        <x:is>
          <x:t xml:space="preserve">Default GPU-generation migration assumption; executive workbook allows later manual replacement by company/year/scenario.</x:t>
        </x:is>
      </x:c>
      <x:c r="J403" s="3" t="inlineStr">
        <x:is>
          <x:t xml:space="preserve">SRC_SEMIANALYSIS_INFERENCEX; ASSUMP_NUMERIC_ACCELERATOR_MIX</x:t>
        </x:is>
      </x:c>
      <x:c r="K40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03" s="3" t="inlineStr">
        <x:is>
          <x:t xml:space="preserve">Company fleet inventory, accelerator-hours or procurement/deployment records by GPU generation.</x:t>
        </x:is>
      </x:c>
    </x:row>
    <x:row r="404">
      <x:c r="A404" s="3" t="inlineStr">
        <x:is>
          <x:t xml:space="preserve">xAI</x:t>
        </x:is>
      </x:c>
      <x:c r="B404" s="3" t="n">
        <x:v>2028</x:v>
      </x:c>
      <x:c r="C404" s="3" t="inlineStr">
        <x:is>
          <x:t xml:space="preserve">Bear</x:t>
        </x:is>
      </x:c>
      <x:c r="D404" s="3" t="inlineStr">
        <x:is>
          <x:t xml:space="preserve">purpose_built_accelerator_share</x:t>
        </x:is>
      </x:c>
      <x:c r="E404" s="3" t="n">
        <x:v>0</x:v>
      </x:c>
      <x:c r="F404" s="3" t="inlineStr">
        <x:is>
          <x:t xml:space="preserve">share of inference-serving accelerator load</x:t>
        </x:is>
      </x:c>
      <x:c r="G404" s="3" t="inlineStr">
        <x:is>
          <x:t xml:space="preserve">Numeric scenario</x:t>
        </x:is>
      </x:c>
      <x:c r="H404" s="3" t="inlineStr">
        <x:is>
          <x:t xml:space="preserve">1 - gpu_share</x:t>
        </x:is>
      </x:c>
      <x:c r="I404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404" s="3" t="inlineStr">
        <x:is>
          <x:t xml:space="preserve">SRC_XAI_MODELS; SRC_XAI_NVIDIA_COLOSSUS; SRC_EPOCH_AI_DATA_CENTERS; ASSUMP_NUMERIC_ACCELERATOR_MIX</x:t>
        </x:is>
      </x:c>
      <x:c r="K40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04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405">
      <x:c r="A405" s="3" t="inlineStr">
        <x:is>
          <x:t xml:space="preserve">xAI</x:t>
        </x:is>
      </x:c>
      <x:c r="B405" s="3" t="n">
        <x:v>2028</x:v>
      </x:c>
      <x:c r="C405" s="3" t="inlineStr">
        <x:is>
          <x:t xml:space="preserve">Bear</x:t>
        </x:is>
      </x:c>
      <x:c r="D405" s="3" t="inlineStr">
        <x:is>
          <x:t xml:space="preserve">fleet_reference_tps_per_mw</x:t>
        </x:is>
      </x:c>
      <x:c r="E405" s="3" t="n">
        <x:v>2476756</x:v>
      </x:c>
      <x:c r="F405" s="3" t="inlineStr">
        <x:is>
          <x:t xml:space="preserve">generated output tokens/sec/MW</x:t>
        </x:is>
      </x:c>
      <x:c r="G405" s="3" t="inlineStr">
        <x:is>
          <x:t xml:space="preserve">Fleet-weighted public benchmark reference</x:t>
        </x:is>
      </x:c>
      <x:c r="H405" s="3" t="inlineStr">
        <x:is>
          <x:t xml:space="preserve">h200_share*h200_workload_avg + b200_share*b200_workload_avg + gb200_share*gb200_workload_avg + purpose_built_share*purpose_workload_avg</x:t>
        </x:is>
      </x:c>
      <x:c r="I405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405" s="3" t="inlineStr">
        <x:is>
          <x:t xml:space="preserve">SRC_SEMIANALYSIS_INFERENCEX; ASSUMP_NUMERIC_ACCELERATOR_MIX; ASSUMP_WORKLOAD_CLASS_MIX; ASSUMP_AGENTIC_CONTEXT_PENALTY</x:t>
        </x:is>
      </x:c>
      <x:c r="K40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05" s="3" t="inlineStr">
        <x:is>
          <x:t xml:space="preserve">Comparable production output-token throughput or a more closely matched benchmark.</x:t>
        </x:is>
      </x:c>
    </x:row>
    <x:row r="406">
      <x:c r="A406" s="3" t="inlineStr">
        <x:is>
          <x:t xml:space="preserve">xAI</x:t>
        </x:is>
      </x:c>
      <x:c r="B406" s="3" t="n">
        <x:v>2028</x:v>
      </x:c>
      <x:c r="C406" s="3" t="inlineStr">
        <x:is>
          <x:t xml:space="preserve">Bear</x:t>
        </x:is>
      </x:c>
      <x:c r="D406" s="3" t="inlineStr">
        <x:is>
          <x:t xml:space="preserve">commercial_workload_fit_factor</x:t>
        </x:is>
      </x:c>
      <x:c r="E406" s="3" t="n">
        <x:v>0.35</x:v>
      </x:c>
      <x:c r="F406" s="3" t="inlineStr">
        <x:is>
          <x:t xml:space="preserve">share of public reference throughput</x:t>
        </x:is>
      </x:c>
      <x:c r="G406" s="3" t="inlineStr">
        <x:is>
          <x:t xml:space="preserve">Scenario assumption</x:t>
        </x:is>
      </x:c>
      <x:c r="H406" s="3" t="inlineStr">
        <x:is>
          <x:t xml:space="preserve">reference_serving_tps_per_mw = fleet_reference_tps_per_mw * commercial_workload_fit_factor</x:t>
        </x:is>
      </x:c>
      <x:c r="I406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406" s="3" t="inlineStr">
        <x:is>
          <x:t xml:space="preserve">SRC_SEMIANALYSIS_INFERENCEX; ASSUMP_NUMERIC_ACCELERATOR_MIX; ASSUMP_WORKLOAD_CLASS_MIX; ASSUMP_AGENTIC_CONTEXT_PENALTY</x:t>
        </x:is>
      </x:c>
      <x:c r="K40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06" s="3" t="inlineStr">
        <x:is>
          <x:t xml:space="preserve">Matched commercial serving benchmark by product surface, context shape and latency SLO.</x:t>
        </x:is>
      </x:c>
    </x:row>
    <x:row r="407">
      <x:c r="A407" s="3" t="inlineStr">
        <x:is>
          <x:t xml:space="preserve">xAI</x:t>
        </x:is>
      </x:c>
      <x:c r="B407" s="3" t="n">
        <x:v>2028</x:v>
      </x:c>
      <x:c r="C407" s="3" t="inlineStr">
        <x:is>
          <x:t xml:space="preserve">Bear</x:t>
        </x:is>
      </x:c>
      <x:c r="D407" s="3" t="inlineStr">
        <x:is>
          <x:t xml:space="preserve">reference_serving_tps_per_mw</x:t>
        </x:is>
      </x:c>
      <x:c r="E407" s="3" t="n">
        <x:v>866865</x:v>
      </x:c>
      <x:c r="F407" s="3" t="inlineStr">
        <x:is>
          <x:t xml:space="preserve">generated output tokens/sec/MW</x:t>
        </x:is>
      </x:c>
      <x:c r="G407" s="3" t="inlineStr">
        <x:is>
          <x:t xml:space="preserve">Workload-adjusted benchmark proxy</x:t>
        </x:is>
      </x:c>
      <x:c r="H407" s="3" t="inlineStr">
        <x:is>
          <x:t xml:space="preserve">fleet_reference_tps_per_mw * commercial_workload_fit_factor</x:t>
        </x:is>
      </x:c>
      <x:c r="I40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407" s="3" t="inlineStr">
        <x:is>
          <x:t xml:space="preserve">SRC_SEMIANALYSIS_INFERENCEX; ASSUMP_NUMERIC_ACCELERATOR_MIX; ASSUMP_WORKLOAD_CLASS_MIX; ASSUMP_AGENTIC_CONTEXT_PENALTY</x:t>
        </x:is>
      </x:c>
      <x:c r="K40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07" s="3" t="inlineStr">
        <x:is>
          <x:t xml:space="preserve">Provider production output-token throughput with comparable workload/SLO.</x:t>
        </x:is>
      </x:c>
    </x:row>
    <x:row r="408">
      <x:c r="A408" s="3" t="inlineStr">
        <x:is>
          <x:t xml:space="preserve">xAI</x:t>
        </x:is>
      </x:c>
      <x:c r="B408" s="3" t="n">
        <x:v>2028</x:v>
      </x:c>
      <x:c r="C408" s="3" t="inlineStr">
        <x:is>
          <x:t xml:space="preserve">Bear</x:t>
        </x:is>
      </x:c>
      <x:c r="D408" s="3" t="inlineStr">
        <x:is>
          <x:t xml:space="preserve">purpose_built_tps_per_mw</x:t>
        </x:is>
      </x:c>
      <x:c r="E408" s="3" t="n">
        <x:v>1580938</x:v>
      </x:c>
      <x:c r="F408" s="3" t="inlineStr">
        <x:is>
          <x:t xml:space="preserve">generated output tokens/sec/MW</x:t>
        </x:is>
      </x:c>
      <x:c r="G408" s="3" t="inlineStr">
        <x:is>
          <x:t xml:space="preserve">Conservative no-uplift proxy</x:t>
        </x:is>
      </x:c>
      <x:c r="H408" s="3" t="inlineStr">
        <x:is>
          <x:t xml:space="preserve">purpose_built_tps_per_mw = purpose_built_reference_tps_per_mw * commercial_workload_fit_factor until comparable output-token benchmark is adopted</x:t>
        </x:is>
      </x:c>
      <x:c r="I408" s="3" t="inlineStr">
        <x:is>
          <x:t xml:space="preserve">No comparable public output-token/MW row adopted; B200 public reference placeholder is used and remains editable.</x:t>
        </x:is>
      </x:c>
      <x:c r="J408" s="3" t="inlineStr">
        <x:is>
          <x:t xml:space="preserve">SRC_XAI_MODELS; SRC_XAI_NVIDIA_COLOSSUS; SRC_EPOCH_AI_DATA_CENTERS; ASSUMP_NUMERIC_ACCELERATOR_MIX</x:t>
        </x:is>
      </x:c>
      <x:c r="K40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08" s="3" t="inlineStr">
        <x:is>
          <x:t xml:space="preserve">Matched-workload generated-output benchmark for the provider purpose-built accelerator.</x:t>
        </x:is>
      </x:c>
    </x:row>
    <x:row r="409">
      <x:c r="A409" s="3" t="inlineStr">
        <x:is>
          <x:t xml:space="preserve">xAI</x:t>
        </x:is>
      </x:c>
      <x:c r="B409" s="3" t="n">
        <x:v>2028</x:v>
      </x:c>
      <x:c r="C409" s="3" t="inlineStr">
        <x:is>
          <x:t xml:space="preserve">Bear</x:t>
        </x:is>
      </x:c>
      <x:c r="D409" s="3" t="inlineStr">
        <x:is>
          <x:t xml:space="preserve">inference_power_share</x:t>
        </x:is>
      </x:c>
      <x:c r="E409" s="3" t="n">
        <x:v>0.485</x:v>
      </x:c>
      <x:c r="F409" s="3" t="inlineStr">
        <x:is>
          <x:t xml:space="preserve">share of AI IT load</x:t>
        </x:is>
      </x:c>
      <x:c r="G409" s="3" t="inlineStr">
        <x:is>
          <x:t xml:space="preserve">Scenario allocation</x:t>
        </x:is>
      </x:c>
      <x:c r="H409" s="3" t="inlineStr">
        <x:is>
          <x:t xml:space="preserve">inference_gw = ai_it_load_gw * inference_power_share</x:t>
        </x:is>
      </x:c>
      <x:c r="I409" s="3" t="inlineStr">
        <x:is>
          <x:t xml:space="preserve">Grok product expansion is modeled to shift capacity toward inference after initial training-heavy operation.</x:t>
        </x:is>
      </x:c>
      <x:c r="J409" s="3" t="inlineStr">
        <x:is>
          <x:t xml:space="preserve">SRC_XAI_MODELS; SRC_XAI_NVIDIA_COLOSSUS; SRC_EPOCH_AI_DATA_CENTERS; ASSUMP_INFERENCE_SHARE_NOT_FACT_60</x:t>
        </x:is>
      </x:c>
      <x:c r="K40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09" s="3" t="inlineStr">
        <x:is>
          <x:t xml:space="preserve">Provider-specific inference/training workload power telemetry.</x:t>
        </x:is>
      </x:c>
    </x:row>
    <x:row r="410">
      <x:c r="A410" s="3" t="inlineStr">
        <x:is>
          <x:t xml:space="preserve">xAI</x:t>
        </x:is>
      </x:c>
      <x:c r="B410" s="3" t="n">
        <x:v>2028</x:v>
      </x:c>
      <x:c r="C410" s="3" t="inlineStr">
        <x:is>
          <x:t xml:space="preserve">Bear</x:t>
        </x:is>
      </x:c>
      <x:c r="D410" s="3" t="inlineStr">
        <x:is>
          <x:t xml:space="preserve">inference_gw</x:t>
        </x:is>
      </x:c>
      <x:c r="E410" s="3" t="n">
        <x:v>0.414</x:v>
      </x:c>
      <x:c r="F410" s="3" t="inlineStr">
        <x:is>
          <x:t xml:space="preserve">GW</x:t>
        </x:is>
      </x:c>
      <x:c r="G410" s="3" t="inlineStr">
        <x:is>
          <x:t xml:space="preserve">Derived formula</x:t>
        </x:is>
      </x:c>
      <x:c r="H410" s="3" t="inlineStr">
        <x:is>
          <x:t xml:space="preserve">ai_it_load_gw * inference_power_share</x:t>
        </x:is>
      </x:c>
      <x:c r="I410" s="3" t="inlineStr">
        <x:is>
          <x:t xml:space="preserve">This is the operational power eligible to become commercial generated output tokens through the selected TPS/MW proxy.</x:t>
        </x:is>
      </x:c>
      <x:c r="J410" s="3" t="inlineStr">
        <x:is>
          <x:t xml:space="preserve">SRC_XAI_MODELS; SRC_XAI_NVIDIA_COLOSSUS; SRC_EPOCH_AI_DATA_CENTERS</x:t>
        </x:is>
      </x:c>
      <x:c r="K41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10" s="3" t="inlineStr">
        <x:is>
          <x:t xml:space="preserve">Recompute after AI allocation or inference-share evidence changes.</x:t>
        </x:is>
      </x:c>
    </x:row>
    <x:row r="411">
      <x:c r="A411" s="3" t="inlineStr">
        <x:is>
          <x:t xml:space="preserve">xAI</x:t>
        </x:is>
      </x:c>
      <x:c r="B411" s="3" t="n">
        <x:v>2028</x:v>
      </x:c>
      <x:c r="C411" s="3" t="inlineStr">
        <x:is>
          <x:t xml:space="preserve">Bear</x:t>
        </x:is>
      </x:c>
      <x:c r="D411" s="3" t="inlineStr">
        <x:is>
          <x:t xml:space="preserve">training_power_share</x:t>
        </x:is>
      </x:c>
      <x:c r="E411" s="3" t="n">
        <x:v>0.515</x:v>
      </x:c>
      <x:c r="F411" s="3" t="inlineStr">
        <x:is>
          <x:t xml:space="preserve">share of AI IT load</x:t>
        </x:is>
      </x:c>
      <x:c r="G411" s="3" t="inlineStr">
        <x:is>
          <x:t xml:space="preserve">Derived allocation</x:t>
        </x:is>
      </x:c>
      <x:c r="H411" s="3" t="inlineStr">
        <x:is>
          <x:t xml:space="preserve">1 - inference_power_share</x:t>
        </x:is>
      </x:c>
      <x:c r="I411" s="3" t="inlineStr">
        <x:is>
          <x:t xml:space="preserve">Training receives the complementary modeled AI IT allocation; it is not a disclosed company workload split.</x:t>
        </x:is>
      </x:c>
      <x:c r="J411" s="3" t="inlineStr">
        <x:is>
          <x:t xml:space="preserve">SRC_XAI_MODELS; SRC_XAI_NVIDIA_COLOSSUS; SRC_EPOCH_AI_DATA_CENTERS; ASSUMP_INFERENCE_SHARE_NOT_FACT_60</x:t>
        </x:is>
      </x:c>
      <x:c r="K41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11" s="3" t="inlineStr">
        <x:is>
          <x:t xml:space="preserve">Provider-specific inference/training workload power telemetry.</x:t>
        </x:is>
      </x:c>
    </x:row>
    <x:row r="412">
      <x:c r="A412" s="3" t="inlineStr">
        <x:is>
          <x:t xml:space="preserve">xAI</x:t>
        </x:is>
      </x:c>
      <x:c r="B412" s="3" t="n">
        <x:v>2028</x:v>
      </x:c>
      <x:c r="C412" s="3" t="inlineStr">
        <x:is>
          <x:t xml:space="preserve">Bear</x:t>
        </x:is>
      </x:c>
      <x:c r="D412" s="3" t="inlineStr">
        <x:is>
          <x:t xml:space="preserve">training_gw</x:t>
        </x:is>
      </x:c>
      <x:c r="E412" s="3" t="n">
        <x:v>0.44</x:v>
      </x:c>
      <x:c r="F412" s="3" t="inlineStr">
        <x:is>
          <x:t xml:space="preserve">GW</x:t>
        </x:is>
      </x:c>
      <x:c r="G412" s="3" t="inlineStr">
        <x:is>
          <x:t xml:space="preserve">Derived formula</x:t>
        </x:is>
      </x:c>
      <x:c r="H412" s="3" t="inlineStr">
        <x:is>
          <x:t xml:space="preserve">ai_it_load_gw * training_power_share</x:t>
        </x:is>
      </x:c>
      <x:c r="I412" s="3" t="inlineStr">
        <x:is>
          <x:t xml:space="preserve">Training GW is shown separately so commercial inference token capacity is not overstated.</x:t>
        </x:is>
      </x:c>
      <x:c r="J412" s="3" t="inlineStr">
        <x:is>
          <x:t xml:space="preserve">SRC_XAI_MODELS; SRC_XAI_NVIDIA_COLOSSUS; SRC_EPOCH_AI_DATA_CENTERS</x:t>
        </x:is>
      </x:c>
      <x:c r="K41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12" s="3" t="inlineStr">
        <x:is>
          <x:t xml:space="preserve">Recompute after AI allocation or workload-split evidence changes.</x:t>
        </x:is>
      </x:c>
    </x:row>
    <x:row r="413">
      <x:c r="A413" s="3" t="inlineStr">
        <x:is>
          <x:t xml:space="preserve">xAI</x:t>
        </x:is>
      </x:c>
      <x:c r="B413" s="3" t="n">
        <x:v>2028</x:v>
      </x:c>
      <x:c r="C413" s="3" t="inlineStr">
        <x:is>
          <x:t xml:space="preserve">Bear</x:t>
        </x:is>
      </x:c>
      <x:c r="D413" s="3" t="inlineStr">
        <x:is>
          <x:t xml:space="preserve">tokens_per_second_per_mw</x:t>
        </x:is>
      </x:c>
      <x:c r="E413" s="3" t="n">
        <x:v>866865</x:v>
      </x:c>
      <x:c r="F413" s="3" t="inlineStr">
        <x:is>
          <x:t xml:space="preserve">generated output tokens/sec/MW</x:t>
        </x:is>
      </x:c>
      <x:c r="G413" s="3" t="inlineStr">
        <x:is>
          <x:t xml:space="preserve">Derived estimate + benchmark calibration</x:t>
        </x:is>
      </x:c>
      <x:c r="H413" s="3" t="inlineStr">
        <x:is>
          <x:t xml:space="preserve">fleet_reference_tps_per_mw * commercial_workload_fit_factor</x:t>
        </x:is>
      </x:c>
      <x:c r="I413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413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41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13" s="3" t="inlineStr">
        <x:is>
          <x:t xml:space="preserve">Comparable production output-token throughput with model, hardware, precision, ISL/OSL and SLO matched.</x:t>
        </x:is>
      </x:c>
    </x:row>
    <x:row r="414">
      <x:c r="A414" s="3" t="inlineStr">
        <x:is>
          <x:t xml:space="preserve">xAI</x:t>
        </x:is>
      </x:c>
      <x:c r="B414" s="3" t="n">
        <x:v>2028</x:v>
      </x:c>
      <x:c r="C414" s="3" t="inlineStr">
        <x:is>
          <x:t xml:space="preserve">Bear</x:t>
        </x:is>
      </x:c>
      <x:c r="D414" s="3" t="inlineStr">
        <x:is>
          <x:t xml:space="preserve">inference_tokens_per_day</x:t>
        </x:is>
      </x:c>
      <x:c r="E414" s="3" t="n">
        <x:v>31007414304000</x:v>
      </x:c>
      <x:c r="F414" s="3" t="inlineStr">
        <x:is>
          <x:t xml:space="preserve">generated output tokens/day</x:t>
        </x:is>
      </x:c>
      <x:c r="G414" s="3" t="inlineStr">
        <x:is>
          <x:t xml:space="preserve">Derived headline metric</x:t>
        </x:is>
      </x:c>
      <x:c r="H414" s="3" t="inlineStr">
        <x:is>
          <x:t xml:space="preserve">inference_gw * 1000 * tokens_per_second_per_mw * 86,400</x:t>
        </x:is>
      </x:c>
      <x:c r="I414" s="3" t="inlineStr">
        <x:is>
          <x:t xml:space="preserve">Headline capacity uses no utilization, MoE, architecture or software-growth multiplier; it is not observed commercial output volume.</x:t>
        </x:is>
      </x:c>
      <x:c r="J414" s="3" t="inlineStr">
        <x:is>
          <x:t xml:space="preserve">SRC_XAI_MODELS; SRC_XAI_NVIDIA_COLOSSUS; SRC_EPOCH_AI_DATA_CENTERS; SRC_SEMIANALYSIS_INFERENCEX</x:t>
        </x:is>
      </x:c>
      <x:c r="K41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14" s="3" t="inlineStr">
        <x:is>
          <x:t xml:space="preserve">Provider-disclosed generated output token volume or calibrated capacity telemetry.</x:t>
        </x:is>
      </x:c>
    </x:row>
    <x:row r="415">
      <x:c r="A415" s="3" t="inlineStr">
        <x:is>
          <x:t xml:space="preserve">xAI</x:t>
        </x:is>
      </x:c>
      <x:c r="B415" s="3" t="n">
        <x:v>2028</x:v>
      </x:c>
      <x:c r="C415" s="3" t="inlineStr">
        <x:is>
          <x:t xml:space="preserve">Bear</x:t>
        </x:is>
      </x:c>
      <x:c r="D415" s="3" t="inlineStr">
        <x:is>
          <x:t xml:space="preserve">inference_tokens_per_year</x:t>
        </x:is>
      </x:c>
      <x:c r="E415" s="3" t="n">
        <x:v>1.131770622096e+16</x:v>
      </x:c>
      <x:c r="F415" s="3" t="inlineStr">
        <x:is>
          <x:t xml:space="preserve">generated output tokens/year</x:t>
        </x:is>
      </x:c>
      <x:c r="G415" s="3" t="inlineStr">
        <x:is>
          <x:t xml:space="preserve">Derived headline metric</x:t>
        </x:is>
      </x:c>
      <x:c r="H415" s="3" t="inlineStr">
        <x:is>
          <x:t xml:space="preserve">inference_tokens_per_day * 365</x:t>
        </x:is>
      </x:c>
      <x:c r="I415" s="3" t="inlineStr">
        <x:is>
          <x:t xml:space="preserve">Annualized version of generated output token capacity; it is not observed annual demand or billable volume.</x:t>
        </x:is>
      </x:c>
      <x:c r="J415" s="3" t="inlineStr">
        <x:is>
          <x:t xml:space="preserve">SRC_XAI_MODELS; SRC_XAI_NVIDIA_COLOSSUS; SRC_EPOCH_AI_DATA_CENTERS; SRC_SEMIANALYSIS_INFERENCEX</x:t>
        </x:is>
      </x:c>
      <x:c r="K41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15" s="3" t="inlineStr">
        <x:is>
          <x:t xml:space="preserve">Provider-disclosed annual generated-output volume or metered serving telemetry.</x:t>
        </x:is>
      </x:c>
    </x:row>
    <x:row r="416">
      <x:c r="A416" s="3" t="inlineStr">
        <x:is>
          <x:t xml:space="preserve">xAI</x:t>
        </x:is>
      </x:c>
      <x:c r="B416" s="3" t="n">
        <x:v>2029</x:v>
      </x:c>
      <x:c r="C416" s="3" t="inlineStr">
        <x:is>
          <x:t xml:space="preserve">Bear</x:t>
        </x:is>
      </x:c>
      <x:c r="D416" s="3" t="inlineStr">
        <x:is>
          <x:t xml:space="preserve">contracted_power_gw</x:t>
        </x:is>
      </x:c>
      <x:c r="E416" s="3" t="n">
        <x:v>2.5</x:v>
      </x:c>
      <x:c r="F416" s="3" t="inlineStr">
        <x:is>
          <x:t xml:space="preserve">GW</x:t>
        </x:is>
      </x:c>
      <x:c r="G416" s="3" t="inlineStr">
        <x:is>
          <x:t xml:space="preserve">Fact anchor + scenario ceiling</x:t>
        </x:is>
      </x:c>
      <x:c r="H416" s="3" t="inlineStr">
        <x:is>
          <x:t xml:space="preserve">linear interpolation between 2026 and 2030 company capacity endpoints</x:t>
        </x:is>
      </x:c>
      <x:c r="I416" s="3" t="inlineStr">
        <x:is>
          <x:t xml:space="preserve">Colossus GPU-count disclosure bounds capacity direction; contracted GW values are modeled power envelopes.</x:t>
        </x:is>
      </x:c>
      <x:c r="J416" s="3" t="inlineStr">
        <x:is>
          <x:t xml:space="preserve">SRC_XAI_NVIDIA_COLOSSUS; ASSUMP_CLUSTER_RAMP</x:t>
        </x:is>
      </x:c>
      <x:c r="K41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16" s="3" t="inlineStr">
        <x:is>
          <x:t xml:space="preserve">Company/site-level committed MW/GW, interconnect and contract disclosure.</x:t>
        </x:is>
      </x:c>
    </x:row>
    <x:row r="417">
      <x:c r="A417" s="3" t="inlineStr">
        <x:is>
          <x:t xml:space="preserve">xAI</x:t>
        </x:is>
      </x:c>
      <x:c r="B417" s="3" t="n">
        <x:v>2029</x:v>
      </x:c>
      <x:c r="C417" s="3" t="inlineStr">
        <x:is>
          <x:t xml:space="preserve">Bear</x:t>
        </x:is>
      </x:c>
      <x:c r="D417" s="3" t="inlineStr">
        <x:is>
          <x:t xml:space="preserve">operational_deployment_share</x:t>
        </x:is>
      </x:c>
      <x:c r="E417" s="3" t="n">
        <x:v>0.6592</x:v>
      </x:c>
      <x:c r="F417" s="3" t="inlineStr">
        <x:is>
          <x:t xml:space="preserve">share</x:t>
        </x:is>
      </x:c>
      <x:c r="G417" s="3" t="inlineStr">
        <x:is>
          <x:t xml:space="preserve">Scenario conversion</x:t>
        </x:is>
      </x:c>
      <x:c r="H417" s="3" t="inlineStr">
        <x:is>
          <x:t xml:space="preserve">active_power_gw / contracted_power_gw</x:t>
        </x:is>
      </x:c>
      <x:c r="I417" s="3" t="inlineStr">
        <x:is>
          <x:t xml:space="preserve">This is the single explicit conversion from contracted/attributed capacity to operationally usable capacity.</x:t>
        </x:is>
      </x:c>
      <x:c r="J417" s="3" t="inlineStr">
        <x:is>
          <x:t xml:space="preserve">SRC_XAI_NVIDIA_COLOSSUS; ASSUMP_CLUSTER_RAMP</x:t>
        </x:is>
      </x:c>
      <x:c r="K41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17" s="3" t="inlineStr">
        <x:is>
          <x:t xml:space="preserve">Energized operational capacity divided by contracted/attributed capacity.</x:t>
        </x:is>
      </x:c>
    </x:row>
    <x:row r="418">
      <x:c r="A418" s="3" t="inlineStr">
        <x:is>
          <x:t xml:space="preserve">xAI</x:t>
        </x:is>
      </x:c>
      <x:c r="B418" s="3" t="n">
        <x:v>2029</x:v>
      </x:c>
      <x:c r="C418" s="3" t="inlineStr">
        <x:is>
          <x:t xml:space="preserve">Bear</x:t>
        </x:is>
      </x:c>
      <x:c r="D418" s="3" t="inlineStr">
        <x:is>
          <x:t xml:space="preserve">active_power_gw</x:t>
        </x:is>
      </x:c>
      <x:c r="E418" s="3" t="n">
        <x:v>1.648</x:v>
      </x:c>
      <x:c r="F418" s="3" t="inlineStr">
        <x:is>
          <x:t xml:space="preserve">GW</x:t>
        </x:is>
      </x:c>
      <x:c r="G418" s="3" t="inlineStr">
        <x:is>
          <x:t xml:space="preserve">Derived scenario</x:t>
        </x:is>
      </x:c>
      <x:c r="H418" s="3" t="inlineStr">
        <x:is>
          <x:t xml:space="preserve">contracted_power_gw * operational_deployment_share</x:t>
        </x:is>
      </x:c>
      <x:c r="I418" s="3" t="inlineStr">
        <x:is>
          <x:t xml:space="preserve">GPU cluster scale anchors operational possibility, while inference/training allocation and site power draw remain estimates.</x:t>
        </x:is>
      </x:c>
      <x:c r="J418" s="3" t="inlineStr">
        <x:is>
          <x:t xml:space="preserve">SRC_XAI_NVIDIA_COLOSSUS; ASSUMP_CLUSTER_RAMP</x:t>
        </x:is>
      </x:c>
      <x:c r="K41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18" s="3" t="inlineStr">
        <x:is>
          <x:t xml:space="preserve">Energization dates, accelerator deliveries and operational powered-rack telemetry.</x:t>
        </x:is>
      </x:c>
    </x:row>
    <x:row r="419">
      <x:c r="A419" s="3" t="inlineStr">
        <x:is>
          <x:t xml:space="preserve">xAI</x:t>
        </x:is>
      </x:c>
      <x:c r="B419" s="3" t="n">
        <x:v>2029</x:v>
      </x:c>
      <x:c r="C419" s="3" t="inlineStr">
        <x:is>
          <x:t xml:space="preserve">Bear</x:t>
        </x:is>
      </x:c>
      <x:c r="D419" s="3" t="inlineStr">
        <x:is>
          <x:t xml:space="preserve">pue</x:t>
        </x:is>
      </x:c>
      <x:c r="E419" s="3" t="n">
        <x:v>1.22</x:v>
      </x:c>
      <x:c r="F419" s="3" t="inlineStr">
        <x:is>
          <x:t xml:space="preserve">ratio</x:t>
        </x:is>
      </x:c>
      <x:c r="G419" s="3" t="inlineStr">
        <x:is>
          <x:t xml:space="preserve">Scenario parameter</x:t>
        </x:is>
      </x:c>
      <x:c r="H419" s="3" t="inlineStr">
        <x:is>
          <x:t xml:space="preserve">it_load_gw = active_power_gw / pue</x:t>
        </x:is>
      </x:c>
      <x:c r="I419" s="3" t="inlineStr">
        <x:is>
          <x:t xml:space="preserve">No provider-wide site-level PUE is used as a disclosed fact; PUE represents facility-to-IT conversion within the scenario.</x:t>
        </x:is>
      </x:c>
      <x:c r="J419" s="3" t="inlineStr">
        <x:is>
          <x:t xml:space="preserve">ASSUMP_POWER_RAMP</x:t>
        </x:is>
      </x:c>
      <x:c r="K41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19" s="3" t="inlineStr">
        <x:is>
          <x:t xml:space="preserve">Site-level measured PUE matched to attributed AI capacity.</x:t>
        </x:is>
      </x:c>
    </x:row>
    <x:row r="420">
      <x:c r="A420" s="3" t="inlineStr">
        <x:is>
          <x:t xml:space="preserve">xAI</x:t>
        </x:is>
      </x:c>
      <x:c r="B420" s="3" t="n">
        <x:v>2029</x:v>
      </x:c>
      <x:c r="C420" s="3" t="inlineStr">
        <x:is>
          <x:t xml:space="preserve">Bear</x:t>
        </x:is>
      </x:c>
      <x:c r="D420" s="3" t="inlineStr">
        <x:is>
          <x:t xml:space="preserve">it_load_gw</x:t>
        </x:is>
      </x:c>
      <x:c r="E420" s="3" t="n">
        <x:v>1.351</x:v>
      </x:c>
      <x:c r="F420" s="3" t="inlineStr">
        <x:is>
          <x:t xml:space="preserve">GW</x:t>
        </x:is>
      </x:c>
      <x:c r="G420" s="3" t="inlineStr">
        <x:is>
          <x:t xml:space="preserve">Derived formula</x:t>
        </x:is>
      </x:c>
      <x:c r="H420" s="3" t="inlineStr">
        <x:is>
          <x:t xml:space="preserve">active_power_gw / pue</x:t>
        </x:is>
      </x:c>
      <x:c r="I420" s="3" t="inlineStr">
        <x:is>
          <x:t xml:space="preserve">Facility power is converted to IT-deliverable power before attributing AI workloads.</x:t>
        </x:is>
      </x:c>
      <x:c r="J420" s="3" t="inlineStr">
        <x:is>
          <x:t xml:space="preserve">SRC_XAI_NVIDIA_COLOSSUS; ASSUMP_CLUSTER_RAMP</x:t>
        </x:is>
      </x:c>
      <x:c r="K42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20" s="3" t="inlineStr">
        <x:is>
          <x:t xml:space="preserve">Recompute once active power and PUE become site-observable.</x:t>
        </x:is>
      </x:c>
    </x:row>
    <x:row r="421">
      <x:c r="A421" s="3" t="inlineStr">
        <x:is>
          <x:t xml:space="preserve">xAI</x:t>
        </x:is>
      </x:c>
      <x:c r="B421" s="3" t="n">
        <x:v>2029</x:v>
      </x:c>
      <x:c r="C421" s="3" t="inlineStr">
        <x:is>
          <x:t xml:space="preserve">Bear</x:t>
        </x:is>
      </x:c>
      <x:c r="D421" s="3" t="inlineStr">
        <x:is>
          <x:t xml:space="preserve">ai_workload_share</x:t>
        </x:is>
      </x:c>
      <x:c r="E421" s="3" t="n">
        <x:v>0.85</x:v>
      </x:c>
      <x:c r="F421" s="3" t="inlineStr">
        <x:is>
          <x:t xml:space="preserve">share</x:t>
        </x:is>
      </x:c>
      <x:c r="G421" s="3" t="inlineStr">
        <x:is>
          <x:t xml:space="preserve">Scenario allocation</x:t>
        </x:is>
      </x:c>
      <x:c r="H421" s="3" t="inlineStr">
        <x:is>
          <x:t xml:space="preserve">ai_it_load_gw = it_load_gw * ai_workload_share</x:t>
        </x:is>
      </x:c>
      <x:c r="I421" s="3" t="inlineStr">
        <x:is>
          <x:t xml:space="preserve">Colossus is AI-centric; 85% retains cooling/IT allocation boundary and non-serving AI work.</x:t>
        </x:is>
      </x:c>
      <x:c r="J421" s="3" t="inlineStr">
        <x:is>
          <x:t xml:space="preserve">SRC_XAI_MODELS; SRC_XAI_NVIDIA_COLOSSUS; SRC_EPOCH_AI_DATA_CENTERS</x:t>
        </x:is>
      </x:c>
      <x:c r="K42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21" s="3" t="inlineStr">
        <x:is>
          <x:t xml:space="preserve">Model-owner AI workload allocation or cluster scheduling telemetry.</x:t>
        </x:is>
      </x:c>
    </x:row>
    <x:row r="422">
      <x:c r="A422" s="3" t="inlineStr">
        <x:is>
          <x:t xml:space="preserve">xAI</x:t>
        </x:is>
      </x:c>
      <x:c r="B422" s="3" t="n">
        <x:v>2029</x:v>
      </x:c>
      <x:c r="C422" s="3" t="inlineStr">
        <x:is>
          <x:t xml:space="preserve">Bear</x:t>
        </x:is>
      </x:c>
      <x:c r="D422" s="3" t="inlineStr">
        <x:is>
          <x:t xml:space="preserve">ai_it_load_gw</x:t>
        </x:is>
      </x:c>
      <x:c r="E422" s="3" t="n">
        <x:v>1.149</x:v>
      </x:c>
      <x:c r="F422" s="3" t="inlineStr">
        <x:is>
          <x:t xml:space="preserve">GW</x:t>
        </x:is>
      </x:c>
      <x:c r="G422" s="3" t="inlineStr">
        <x:is>
          <x:t xml:space="preserve">Derived formula</x:t>
        </x:is>
      </x:c>
      <x:c r="H422" s="3" t="inlineStr">
        <x:is>
          <x:t xml:space="preserve">it_load_gw * ai_workload_share</x:t>
        </x:is>
      </x:c>
      <x:c r="I422" s="3" t="inlineStr">
        <x:is>
          <x:t xml:space="preserve">Only the AI-attributed portion of IT load enters training/inference allocation.</x:t>
        </x:is>
      </x:c>
      <x:c r="J422" s="3" t="inlineStr">
        <x:is>
          <x:t xml:space="preserve">SRC_XAI_MODELS; SRC_XAI_NVIDIA_COLOSSUS; SRC_EPOCH_AI_DATA_CENTERS</x:t>
        </x:is>
      </x:c>
      <x:c r="K42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22" s="3" t="inlineStr">
        <x:is>
          <x:t xml:space="preserve">Recompute after ai_workload_share is replaced by telemetry.</x:t>
        </x:is>
      </x:c>
    </x:row>
    <x:row r="423">
      <x:c r="A423" s="3" t="inlineStr">
        <x:is>
          <x:t xml:space="preserve">xAI</x:t>
        </x:is>
      </x:c>
      <x:c r="B423" s="3" t="n">
        <x:v>2029</x:v>
      </x:c>
      <x:c r="C423" s="3" t="inlineStr">
        <x:is>
          <x:t xml:space="preserve">Bear</x:t>
        </x:is>
      </x:c>
      <x:c r="D423" s="3" t="inlineStr">
        <x:is>
          <x:t xml:space="preserve">gpu_share</x:t>
        </x:is>
      </x:c>
      <x:c r="E423" s="3" t="n">
        <x:v>1</x:v>
      </x:c>
      <x:c r="F423" s="3" t="inlineStr">
        <x:is>
          <x:t xml:space="preserve">share of inference-serving accelerator load</x:t>
        </x:is>
      </x:c>
      <x:c r="G423" s="3" t="inlineStr">
        <x:is>
          <x:t xml:space="preserve">Numeric scenario</x:t>
        </x:is>
      </x:c>
      <x:c r="H423" s="3" t="inlineStr">
        <x:is>
          <x:t xml:space="preserve">gpu_share interpolated from company 2026/2030 accelerator-mix endpoints</x:t>
        </x:is>
      </x:c>
      <x:c r="I423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423" s="3" t="inlineStr">
        <x:is>
          <x:t xml:space="preserve">SRC_XAI_MODELS; SRC_XAI_NVIDIA_COLOSSUS; SRC_EPOCH_AI_DATA_CENTERS; ASSUMP_NUMERIC_ACCELERATOR_MIX</x:t>
        </x:is>
      </x:c>
      <x:c r="K42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23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424">
      <x:c r="A424" s="3" t="inlineStr">
        <x:is>
          <x:t xml:space="preserve">xAI</x:t>
        </x:is>
      </x:c>
      <x:c r="B424" s="3" t="n">
        <x:v>2029</x:v>
      </x:c>
      <x:c r="C424" s="3" t="inlineStr">
        <x:is>
          <x:t xml:space="preserve">Bear</x:t>
        </x:is>
      </x:c>
      <x:c r="D424" s="3" t="inlineStr">
        <x:is>
          <x:t xml:space="preserve">h200_share</x:t>
        </x:is>
      </x:c>
      <x:c r="E424" s="3" t="n">
        <x:v>0.294118</x:v>
      </x:c>
      <x:c r="F424" s="3" t="inlineStr">
        <x:is>
          <x:t xml:space="preserve">share of inference-serving accelerator load</x:t>
        </x:is>
      </x:c>
      <x:c r="G424" s="3" t="inlineStr">
        <x:is>
          <x:t xml:space="preserve">Editable numeric scenario</x:t>
        </x:is>
      </x:c>
      <x:c r="H424" s="3" t="inlineStr">
        <x:is>
          <x:t xml:space="preserve">h200_share = gpu_share * default_gpu_generation_mix_h200</x:t>
        </x:is>
      </x:c>
      <x:c r="I424" s="3" t="inlineStr">
        <x:is>
          <x:t xml:space="preserve">Default GPU-generation migration assumption; executive workbook allows later manual replacement by company/year/scenario.</x:t>
        </x:is>
      </x:c>
      <x:c r="J424" s="3" t="inlineStr">
        <x:is>
          <x:t xml:space="preserve">SRC_SEMIANALYSIS_INFERENCEX; ASSUMP_NUMERIC_ACCELERATOR_MIX</x:t>
        </x:is>
      </x:c>
      <x:c r="K42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24" s="3" t="inlineStr">
        <x:is>
          <x:t xml:space="preserve">Company fleet inventory, accelerator-hours or procurement/deployment records by GPU generation.</x:t>
        </x:is>
      </x:c>
    </x:row>
    <x:row r="425">
      <x:c r="A425" s="3" t="inlineStr">
        <x:is>
          <x:t xml:space="preserve">xAI</x:t>
        </x:is>
      </x:c>
      <x:c r="B425" s="3" t="n">
        <x:v>2029</x:v>
      </x:c>
      <x:c r="C425" s="3" t="inlineStr">
        <x:is>
          <x:t xml:space="preserve">Bear</x:t>
        </x:is>
      </x:c>
      <x:c r="D425" s="3" t="inlineStr">
        <x:is>
          <x:t xml:space="preserve">b200_share</x:t>
        </x:is>
      </x:c>
      <x:c r="E425" s="3" t="n">
        <x:v>0.705882</x:v>
      </x:c>
      <x:c r="F425" s="3" t="inlineStr">
        <x:is>
          <x:t xml:space="preserve">share of inference-serving accelerator load</x:t>
        </x:is>
      </x:c>
      <x:c r="G425" s="3" t="inlineStr">
        <x:is>
          <x:t xml:space="preserve">Editable numeric scenario</x:t>
        </x:is>
      </x:c>
      <x:c r="H425" s="3" t="inlineStr">
        <x:is>
          <x:t xml:space="preserve">b200_share = gpu_share * default_gpu_generation_mix_b200</x:t>
        </x:is>
      </x:c>
      <x:c r="I425" s="3" t="inlineStr">
        <x:is>
          <x:t xml:space="preserve">Default GPU-generation migration assumption; executive workbook allows later manual replacement by company/year/scenario.</x:t>
        </x:is>
      </x:c>
      <x:c r="J425" s="3" t="inlineStr">
        <x:is>
          <x:t xml:space="preserve">SRC_SEMIANALYSIS_INFERENCEX; ASSUMP_NUMERIC_ACCELERATOR_MIX</x:t>
        </x:is>
      </x:c>
      <x:c r="K42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25" s="3" t="inlineStr">
        <x:is>
          <x:t xml:space="preserve">Company fleet inventory, accelerator-hours or procurement/deployment records by GPU generation.</x:t>
        </x:is>
      </x:c>
    </x:row>
    <x:row r="426">
      <x:c r="A426" s="3" t="inlineStr">
        <x:is>
          <x:t xml:space="preserve">xAI</x:t>
        </x:is>
      </x:c>
      <x:c r="B426" s="3" t="n">
        <x:v>2029</x:v>
      </x:c>
      <x:c r="C426" s="3" t="inlineStr">
        <x:is>
          <x:t xml:space="preserve">Bear</x:t>
        </x:is>
      </x:c>
      <x:c r="D426" s="3" t="inlineStr">
        <x:is>
          <x:t xml:space="preserve">gb200_share</x:t>
        </x:is>
      </x:c>
      <x:c r="E426" s="3" t="n">
        <x:v>0</x:v>
      </x:c>
      <x:c r="F426" s="3" t="inlineStr">
        <x:is>
          <x:t xml:space="preserve">share of inference-serving accelerator load</x:t>
        </x:is>
      </x:c>
      <x:c r="G426" s="3" t="inlineStr">
        <x:is>
          <x:t xml:space="preserve">Editable numeric scenario</x:t>
        </x:is>
      </x:c>
      <x:c r="H426" s="3" t="inlineStr">
        <x:is>
          <x:t xml:space="preserve">gb200_share = gpu_share * default_gpu_generation_mix_gb200</x:t>
        </x:is>
      </x:c>
      <x:c r="I426" s="3" t="inlineStr">
        <x:is>
          <x:t xml:space="preserve">Default GPU-generation migration assumption; executive workbook allows later manual replacement by company/year/scenario.</x:t>
        </x:is>
      </x:c>
      <x:c r="J426" s="3" t="inlineStr">
        <x:is>
          <x:t xml:space="preserve">SRC_SEMIANALYSIS_INFERENCEX; ASSUMP_NUMERIC_ACCELERATOR_MIX</x:t>
        </x:is>
      </x:c>
      <x:c r="K42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26" s="3" t="inlineStr">
        <x:is>
          <x:t xml:space="preserve">Company fleet inventory, accelerator-hours or procurement/deployment records by GPU generation.</x:t>
        </x:is>
      </x:c>
    </x:row>
    <x:row r="427">
      <x:c r="A427" s="3" t="inlineStr">
        <x:is>
          <x:t xml:space="preserve">xAI</x:t>
        </x:is>
      </x:c>
      <x:c r="B427" s="3" t="n">
        <x:v>2029</x:v>
      </x:c>
      <x:c r="C427" s="3" t="inlineStr">
        <x:is>
          <x:t xml:space="preserve">Bear</x:t>
        </x:is>
      </x:c>
      <x:c r="D427" s="3" t="inlineStr">
        <x:is>
          <x:t xml:space="preserve">purpose_built_accelerator_share</x:t>
        </x:is>
      </x:c>
      <x:c r="E427" s="3" t="n">
        <x:v>0</x:v>
      </x:c>
      <x:c r="F427" s="3" t="inlineStr">
        <x:is>
          <x:t xml:space="preserve">share of inference-serving accelerator load</x:t>
        </x:is>
      </x:c>
      <x:c r="G427" s="3" t="inlineStr">
        <x:is>
          <x:t xml:space="preserve">Numeric scenario</x:t>
        </x:is>
      </x:c>
      <x:c r="H427" s="3" t="inlineStr">
        <x:is>
          <x:t xml:space="preserve">1 - gpu_share</x:t>
        </x:is>
      </x:c>
      <x:c r="I427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427" s="3" t="inlineStr">
        <x:is>
          <x:t xml:space="preserve">SRC_XAI_MODELS; SRC_XAI_NVIDIA_COLOSSUS; SRC_EPOCH_AI_DATA_CENTERS; ASSUMP_NUMERIC_ACCELERATOR_MIX</x:t>
        </x:is>
      </x:c>
      <x:c r="K42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27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428">
      <x:c r="A428" s="3" t="inlineStr">
        <x:is>
          <x:t xml:space="preserve">xAI</x:t>
        </x:is>
      </x:c>
      <x:c r="B428" s="3" t="n">
        <x:v>2029</x:v>
      </x:c>
      <x:c r="C428" s="3" t="inlineStr">
        <x:is>
          <x:t xml:space="preserve">Bear</x:t>
        </x:is>
      </x:c>
      <x:c r="D428" s="3" t="inlineStr">
        <x:is>
          <x:t xml:space="preserve">fleet_reference_tps_per_mw</x:t>
        </x:is>
      </x:c>
      <x:c r="E428" s="3" t="n">
        <x:v>2476756</x:v>
      </x:c>
      <x:c r="F428" s="3" t="inlineStr">
        <x:is>
          <x:t xml:space="preserve">generated output tokens/sec/MW</x:t>
        </x:is>
      </x:c>
      <x:c r="G428" s="3" t="inlineStr">
        <x:is>
          <x:t xml:space="preserve">Fleet-weighted public benchmark reference</x:t>
        </x:is>
      </x:c>
      <x:c r="H428" s="3" t="inlineStr">
        <x:is>
          <x:t xml:space="preserve">h200_share*h200_workload_avg + b200_share*b200_workload_avg + gb200_share*gb200_workload_avg + purpose_built_share*purpose_workload_avg</x:t>
        </x:is>
      </x:c>
      <x:c r="I428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428" s="3" t="inlineStr">
        <x:is>
          <x:t xml:space="preserve">SRC_SEMIANALYSIS_INFERENCEX; ASSUMP_NUMERIC_ACCELERATOR_MIX; ASSUMP_WORKLOAD_CLASS_MIX; ASSUMP_AGENTIC_CONTEXT_PENALTY</x:t>
        </x:is>
      </x:c>
      <x:c r="K42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28" s="3" t="inlineStr">
        <x:is>
          <x:t xml:space="preserve">Comparable production output-token throughput or a more closely matched benchmark.</x:t>
        </x:is>
      </x:c>
    </x:row>
    <x:row r="429">
      <x:c r="A429" s="3" t="inlineStr">
        <x:is>
          <x:t xml:space="preserve">xAI</x:t>
        </x:is>
      </x:c>
      <x:c r="B429" s="3" t="n">
        <x:v>2029</x:v>
      </x:c>
      <x:c r="C429" s="3" t="inlineStr">
        <x:is>
          <x:t xml:space="preserve">Bear</x:t>
        </x:is>
      </x:c>
      <x:c r="D429" s="3" t="inlineStr">
        <x:is>
          <x:t xml:space="preserve">commercial_workload_fit_factor</x:t>
        </x:is>
      </x:c>
      <x:c r="E429" s="3" t="n">
        <x:v>0.35</x:v>
      </x:c>
      <x:c r="F429" s="3" t="inlineStr">
        <x:is>
          <x:t xml:space="preserve">share of public reference throughput</x:t>
        </x:is>
      </x:c>
      <x:c r="G429" s="3" t="inlineStr">
        <x:is>
          <x:t xml:space="preserve">Scenario assumption</x:t>
        </x:is>
      </x:c>
      <x:c r="H429" s="3" t="inlineStr">
        <x:is>
          <x:t xml:space="preserve">reference_serving_tps_per_mw = fleet_reference_tps_per_mw * commercial_workload_fit_factor</x:t>
        </x:is>
      </x:c>
      <x:c r="I429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429" s="3" t="inlineStr">
        <x:is>
          <x:t xml:space="preserve">SRC_SEMIANALYSIS_INFERENCEX; ASSUMP_NUMERIC_ACCELERATOR_MIX; ASSUMP_WORKLOAD_CLASS_MIX; ASSUMP_AGENTIC_CONTEXT_PENALTY</x:t>
        </x:is>
      </x:c>
      <x:c r="K42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29" s="3" t="inlineStr">
        <x:is>
          <x:t xml:space="preserve">Matched commercial serving benchmark by product surface, context shape and latency SLO.</x:t>
        </x:is>
      </x:c>
    </x:row>
    <x:row r="430">
      <x:c r="A430" s="3" t="inlineStr">
        <x:is>
          <x:t xml:space="preserve">xAI</x:t>
        </x:is>
      </x:c>
      <x:c r="B430" s="3" t="n">
        <x:v>2029</x:v>
      </x:c>
      <x:c r="C430" s="3" t="inlineStr">
        <x:is>
          <x:t xml:space="preserve">Bear</x:t>
        </x:is>
      </x:c>
      <x:c r="D430" s="3" t="inlineStr">
        <x:is>
          <x:t xml:space="preserve">reference_serving_tps_per_mw</x:t>
        </x:is>
      </x:c>
      <x:c r="E430" s="3" t="n">
        <x:v>866865</x:v>
      </x:c>
      <x:c r="F430" s="3" t="inlineStr">
        <x:is>
          <x:t xml:space="preserve">generated output tokens/sec/MW</x:t>
        </x:is>
      </x:c>
      <x:c r="G430" s="3" t="inlineStr">
        <x:is>
          <x:t xml:space="preserve">Workload-adjusted benchmark proxy</x:t>
        </x:is>
      </x:c>
      <x:c r="H430" s="3" t="inlineStr">
        <x:is>
          <x:t xml:space="preserve">fleet_reference_tps_per_mw * commercial_workload_fit_factor</x:t>
        </x:is>
      </x:c>
      <x:c r="I43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430" s="3" t="inlineStr">
        <x:is>
          <x:t xml:space="preserve">SRC_SEMIANALYSIS_INFERENCEX; ASSUMP_NUMERIC_ACCELERATOR_MIX; ASSUMP_WORKLOAD_CLASS_MIX; ASSUMP_AGENTIC_CONTEXT_PENALTY</x:t>
        </x:is>
      </x:c>
      <x:c r="K43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30" s="3" t="inlineStr">
        <x:is>
          <x:t xml:space="preserve">Provider production output-token throughput with comparable workload/SLO.</x:t>
        </x:is>
      </x:c>
    </x:row>
    <x:row r="431">
      <x:c r="A431" s="3" t="inlineStr">
        <x:is>
          <x:t xml:space="preserve">xAI</x:t>
        </x:is>
      </x:c>
      <x:c r="B431" s="3" t="n">
        <x:v>2029</x:v>
      </x:c>
      <x:c r="C431" s="3" t="inlineStr">
        <x:is>
          <x:t xml:space="preserve">Bear</x:t>
        </x:is>
      </x:c>
      <x:c r="D431" s="3" t="inlineStr">
        <x:is>
          <x:t xml:space="preserve">purpose_built_tps_per_mw</x:t>
        </x:is>
      </x:c>
      <x:c r="E431" s="3" t="n">
        <x:v>1580938</x:v>
      </x:c>
      <x:c r="F431" s="3" t="inlineStr">
        <x:is>
          <x:t xml:space="preserve">generated output tokens/sec/MW</x:t>
        </x:is>
      </x:c>
      <x:c r="G431" s="3" t="inlineStr">
        <x:is>
          <x:t xml:space="preserve">Conservative no-uplift proxy</x:t>
        </x:is>
      </x:c>
      <x:c r="H431" s="3" t="inlineStr">
        <x:is>
          <x:t xml:space="preserve">purpose_built_tps_per_mw = purpose_built_reference_tps_per_mw * commercial_workload_fit_factor until comparable output-token benchmark is adopted</x:t>
        </x:is>
      </x:c>
      <x:c r="I431" s="3" t="inlineStr">
        <x:is>
          <x:t xml:space="preserve">No comparable public output-token/MW row adopted; B200 public reference placeholder is used and remains editable.</x:t>
        </x:is>
      </x:c>
      <x:c r="J431" s="3" t="inlineStr">
        <x:is>
          <x:t xml:space="preserve">SRC_XAI_MODELS; SRC_XAI_NVIDIA_COLOSSUS; SRC_EPOCH_AI_DATA_CENTERS; ASSUMP_NUMERIC_ACCELERATOR_MIX</x:t>
        </x:is>
      </x:c>
      <x:c r="K43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31" s="3" t="inlineStr">
        <x:is>
          <x:t xml:space="preserve">Matched-workload generated-output benchmark for the provider purpose-built accelerator.</x:t>
        </x:is>
      </x:c>
    </x:row>
    <x:row r="432">
      <x:c r="A432" s="3" t="inlineStr">
        <x:is>
          <x:t xml:space="preserve">xAI</x:t>
        </x:is>
      </x:c>
      <x:c r="B432" s="3" t="n">
        <x:v>2029</x:v>
      </x:c>
      <x:c r="C432" s="3" t="inlineStr">
        <x:is>
          <x:t xml:space="preserve">Bear</x:t>
        </x:is>
      </x:c>
      <x:c r="D432" s="3" t="inlineStr">
        <x:is>
          <x:t xml:space="preserve">inference_power_share</x:t>
        </x:is>
      </x:c>
      <x:c r="E432" s="3" t="n">
        <x:v>0.542</x:v>
      </x:c>
      <x:c r="F432" s="3" t="inlineStr">
        <x:is>
          <x:t xml:space="preserve">share of AI IT load</x:t>
        </x:is>
      </x:c>
      <x:c r="G432" s="3" t="inlineStr">
        <x:is>
          <x:t xml:space="preserve">Scenario allocation</x:t>
        </x:is>
      </x:c>
      <x:c r="H432" s="3" t="inlineStr">
        <x:is>
          <x:t xml:space="preserve">inference_gw = ai_it_load_gw * inference_power_share</x:t>
        </x:is>
      </x:c>
      <x:c r="I432" s="3" t="inlineStr">
        <x:is>
          <x:t xml:space="preserve">Grok product expansion is modeled to shift capacity toward inference after initial training-heavy operation.</x:t>
        </x:is>
      </x:c>
      <x:c r="J432" s="3" t="inlineStr">
        <x:is>
          <x:t xml:space="preserve">SRC_XAI_MODELS; SRC_XAI_NVIDIA_COLOSSUS; SRC_EPOCH_AI_DATA_CENTERS; ASSUMP_INFERENCE_SHARE_NOT_FACT_60</x:t>
        </x:is>
      </x:c>
      <x:c r="K43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32" s="3" t="inlineStr">
        <x:is>
          <x:t xml:space="preserve">Provider-specific inference/training workload power telemetry.</x:t>
        </x:is>
      </x:c>
    </x:row>
    <x:row r="433">
      <x:c r="A433" s="3" t="inlineStr">
        <x:is>
          <x:t xml:space="preserve">xAI</x:t>
        </x:is>
      </x:c>
      <x:c r="B433" s="3" t="n">
        <x:v>2029</x:v>
      </x:c>
      <x:c r="C433" s="3" t="inlineStr">
        <x:is>
          <x:t xml:space="preserve">Bear</x:t>
        </x:is>
      </x:c>
      <x:c r="D433" s="3" t="inlineStr">
        <x:is>
          <x:t xml:space="preserve">inference_gw</x:t>
        </x:is>
      </x:c>
      <x:c r="E433" s="3" t="n">
        <x:v>0.623</x:v>
      </x:c>
      <x:c r="F433" s="3" t="inlineStr">
        <x:is>
          <x:t xml:space="preserve">GW</x:t>
        </x:is>
      </x:c>
      <x:c r="G433" s="3" t="inlineStr">
        <x:is>
          <x:t xml:space="preserve">Derived formula</x:t>
        </x:is>
      </x:c>
      <x:c r="H433" s="3" t="inlineStr">
        <x:is>
          <x:t xml:space="preserve">ai_it_load_gw * inference_power_share</x:t>
        </x:is>
      </x:c>
      <x:c r="I433" s="3" t="inlineStr">
        <x:is>
          <x:t xml:space="preserve">This is the operational power eligible to become commercial generated output tokens through the selected TPS/MW proxy.</x:t>
        </x:is>
      </x:c>
      <x:c r="J433" s="3" t="inlineStr">
        <x:is>
          <x:t xml:space="preserve">SRC_XAI_MODELS; SRC_XAI_NVIDIA_COLOSSUS; SRC_EPOCH_AI_DATA_CENTERS</x:t>
        </x:is>
      </x:c>
      <x:c r="K43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33" s="3" t="inlineStr">
        <x:is>
          <x:t xml:space="preserve">Recompute after AI allocation or inference-share evidence changes.</x:t>
        </x:is>
      </x:c>
    </x:row>
    <x:row r="434">
      <x:c r="A434" s="3" t="inlineStr">
        <x:is>
          <x:t xml:space="preserve">xAI</x:t>
        </x:is>
      </x:c>
      <x:c r="B434" s="3" t="n">
        <x:v>2029</x:v>
      </x:c>
      <x:c r="C434" s="3" t="inlineStr">
        <x:is>
          <x:t xml:space="preserve">Bear</x:t>
        </x:is>
      </x:c>
      <x:c r="D434" s="3" t="inlineStr">
        <x:is>
          <x:t xml:space="preserve">training_power_share</x:t>
        </x:is>
      </x:c>
      <x:c r="E434" s="3" t="n">
        <x:v>0.458</x:v>
      </x:c>
      <x:c r="F434" s="3" t="inlineStr">
        <x:is>
          <x:t xml:space="preserve">share of AI IT load</x:t>
        </x:is>
      </x:c>
      <x:c r="G434" s="3" t="inlineStr">
        <x:is>
          <x:t xml:space="preserve">Derived allocation</x:t>
        </x:is>
      </x:c>
      <x:c r="H434" s="3" t="inlineStr">
        <x:is>
          <x:t xml:space="preserve">1 - inference_power_share</x:t>
        </x:is>
      </x:c>
      <x:c r="I434" s="3" t="inlineStr">
        <x:is>
          <x:t xml:space="preserve">Training receives the complementary modeled AI IT allocation; it is not a disclosed company workload split.</x:t>
        </x:is>
      </x:c>
      <x:c r="J434" s="3" t="inlineStr">
        <x:is>
          <x:t xml:space="preserve">SRC_XAI_MODELS; SRC_XAI_NVIDIA_COLOSSUS; SRC_EPOCH_AI_DATA_CENTERS; ASSUMP_INFERENCE_SHARE_NOT_FACT_60</x:t>
        </x:is>
      </x:c>
      <x:c r="K43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34" s="3" t="inlineStr">
        <x:is>
          <x:t xml:space="preserve">Provider-specific inference/training workload power telemetry.</x:t>
        </x:is>
      </x:c>
    </x:row>
    <x:row r="435">
      <x:c r="A435" s="3" t="inlineStr">
        <x:is>
          <x:t xml:space="preserve">xAI</x:t>
        </x:is>
      </x:c>
      <x:c r="B435" s="3" t="n">
        <x:v>2029</x:v>
      </x:c>
      <x:c r="C435" s="3" t="inlineStr">
        <x:is>
          <x:t xml:space="preserve">Bear</x:t>
        </x:is>
      </x:c>
      <x:c r="D435" s="3" t="inlineStr">
        <x:is>
          <x:t xml:space="preserve">training_gw</x:t>
        </x:is>
      </x:c>
      <x:c r="E435" s="3" t="n">
        <x:v>0.525</x:v>
      </x:c>
      <x:c r="F435" s="3" t="inlineStr">
        <x:is>
          <x:t xml:space="preserve">GW</x:t>
        </x:is>
      </x:c>
      <x:c r="G435" s="3" t="inlineStr">
        <x:is>
          <x:t xml:space="preserve">Derived formula</x:t>
        </x:is>
      </x:c>
      <x:c r="H435" s="3" t="inlineStr">
        <x:is>
          <x:t xml:space="preserve">ai_it_load_gw * training_power_share</x:t>
        </x:is>
      </x:c>
      <x:c r="I435" s="3" t="inlineStr">
        <x:is>
          <x:t xml:space="preserve">Training GW is shown separately so commercial inference token capacity is not overstated.</x:t>
        </x:is>
      </x:c>
      <x:c r="J435" s="3" t="inlineStr">
        <x:is>
          <x:t xml:space="preserve">SRC_XAI_MODELS; SRC_XAI_NVIDIA_COLOSSUS; SRC_EPOCH_AI_DATA_CENTERS</x:t>
        </x:is>
      </x:c>
      <x:c r="K43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35" s="3" t="inlineStr">
        <x:is>
          <x:t xml:space="preserve">Recompute after AI allocation or workload-split evidence changes.</x:t>
        </x:is>
      </x:c>
    </x:row>
    <x:row r="436">
      <x:c r="A436" s="3" t="inlineStr">
        <x:is>
          <x:t xml:space="preserve">xAI</x:t>
        </x:is>
      </x:c>
      <x:c r="B436" s="3" t="n">
        <x:v>2029</x:v>
      </x:c>
      <x:c r="C436" s="3" t="inlineStr">
        <x:is>
          <x:t xml:space="preserve">Bear</x:t>
        </x:is>
      </x:c>
      <x:c r="D436" s="3" t="inlineStr">
        <x:is>
          <x:t xml:space="preserve">tokens_per_second_per_mw</x:t>
        </x:is>
      </x:c>
      <x:c r="E436" s="3" t="n">
        <x:v>866865</x:v>
      </x:c>
      <x:c r="F436" s="3" t="inlineStr">
        <x:is>
          <x:t xml:space="preserve">generated output tokens/sec/MW</x:t>
        </x:is>
      </x:c>
      <x:c r="G436" s="3" t="inlineStr">
        <x:is>
          <x:t xml:space="preserve">Derived estimate + benchmark calibration</x:t>
        </x:is>
      </x:c>
      <x:c r="H436" s="3" t="inlineStr">
        <x:is>
          <x:t xml:space="preserve">fleet_reference_tps_per_mw * commercial_workload_fit_factor</x:t>
        </x:is>
      </x:c>
      <x:c r="I436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436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43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36" s="3" t="inlineStr">
        <x:is>
          <x:t xml:space="preserve">Comparable production output-token throughput with model, hardware, precision, ISL/OSL and SLO matched.</x:t>
        </x:is>
      </x:c>
    </x:row>
    <x:row r="437">
      <x:c r="A437" s="3" t="inlineStr">
        <x:is>
          <x:t xml:space="preserve">xAI</x:t>
        </x:is>
      </x:c>
      <x:c r="B437" s="3" t="n">
        <x:v>2029</x:v>
      </x:c>
      <x:c r="C437" s="3" t="inlineStr">
        <x:is>
          <x:t xml:space="preserve">Bear</x:t>
        </x:is>
      </x:c>
      <x:c r="D437" s="3" t="inlineStr">
        <x:is>
          <x:t xml:space="preserve">inference_tokens_per_day</x:t>
        </x:is>
      </x:c>
      <x:c r="E437" s="3" t="n">
        <x:v>46660915728000</x:v>
      </x:c>
      <x:c r="F437" s="3" t="inlineStr">
        <x:is>
          <x:t xml:space="preserve">generated output tokens/day</x:t>
        </x:is>
      </x:c>
      <x:c r="G437" s="3" t="inlineStr">
        <x:is>
          <x:t xml:space="preserve">Derived headline metric</x:t>
        </x:is>
      </x:c>
      <x:c r="H437" s="3" t="inlineStr">
        <x:is>
          <x:t xml:space="preserve">inference_gw * 1000 * tokens_per_second_per_mw * 86,400</x:t>
        </x:is>
      </x:c>
      <x:c r="I437" s="3" t="inlineStr">
        <x:is>
          <x:t xml:space="preserve">Headline capacity uses no utilization, MoE, architecture or software-growth multiplier; it is not observed commercial output volume.</x:t>
        </x:is>
      </x:c>
      <x:c r="J437" s="3" t="inlineStr">
        <x:is>
          <x:t xml:space="preserve">SRC_XAI_MODELS; SRC_XAI_NVIDIA_COLOSSUS; SRC_EPOCH_AI_DATA_CENTERS; SRC_SEMIANALYSIS_INFERENCEX</x:t>
        </x:is>
      </x:c>
      <x:c r="K43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37" s="3" t="inlineStr">
        <x:is>
          <x:t xml:space="preserve">Provider-disclosed generated output token volume or calibrated capacity telemetry.</x:t>
        </x:is>
      </x:c>
    </x:row>
    <x:row r="438">
      <x:c r="A438" s="3" t="inlineStr">
        <x:is>
          <x:t xml:space="preserve">xAI</x:t>
        </x:is>
      </x:c>
      <x:c r="B438" s="3" t="n">
        <x:v>2029</x:v>
      </x:c>
      <x:c r="C438" s="3" t="inlineStr">
        <x:is>
          <x:t xml:space="preserve">Bear</x:t>
        </x:is>
      </x:c>
      <x:c r="D438" s="3" t="inlineStr">
        <x:is>
          <x:t xml:space="preserve">inference_tokens_per_year</x:t>
        </x:is>
      </x:c>
      <x:c r="E438" s="3" t="n">
        <x:v>1.703123424072e+16</x:v>
      </x:c>
      <x:c r="F438" s="3" t="inlineStr">
        <x:is>
          <x:t xml:space="preserve">generated output tokens/year</x:t>
        </x:is>
      </x:c>
      <x:c r="G438" s="3" t="inlineStr">
        <x:is>
          <x:t xml:space="preserve">Derived headline metric</x:t>
        </x:is>
      </x:c>
      <x:c r="H438" s="3" t="inlineStr">
        <x:is>
          <x:t xml:space="preserve">inference_tokens_per_day * 365</x:t>
        </x:is>
      </x:c>
      <x:c r="I438" s="3" t="inlineStr">
        <x:is>
          <x:t xml:space="preserve">Annualized version of generated output token capacity; it is not observed annual demand or billable volume.</x:t>
        </x:is>
      </x:c>
      <x:c r="J438" s="3" t="inlineStr">
        <x:is>
          <x:t xml:space="preserve">SRC_XAI_MODELS; SRC_XAI_NVIDIA_COLOSSUS; SRC_EPOCH_AI_DATA_CENTERS; SRC_SEMIANALYSIS_INFERENCEX</x:t>
        </x:is>
      </x:c>
      <x:c r="K43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38" s="3" t="inlineStr">
        <x:is>
          <x:t xml:space="preserve">Provider-disclosed annual generated-output volume or metered serving telemetry.</x:t>
        </x:is>
      </x:c>
    </x:row>
    <x:row r="439">
      <x:c r="A439" s="3" t="inlineStr">
        <x:is>
          <x:t xml:space="preserve">xAI</x:t>
        </x:is>
      </x:c>
      <x:c r="B439" s="3" t="n">
        <x:v>2030</x:v>
      </x:c>
      <x:c r="C439" s="3" t="inlineStr">
        <x:is>
          <x:t xml:space="preserve">Bear</x:t>
        </x:is>
      </x:c>
      <x:c r="D439" s="3" t="inlineStr">
        <x:is>
          <x:t xml:space="preserve">contracted_power_gw</x:t>
        </x:is>
      </x:c>
      <x:c r="E439" s="3" t="n">
        <x:v>3</x:v>
      </x:c>
      <x:c r="F439" s="3" t="inlineStr">
        <x:is>
          <x:t xml:space="preserve">GW</x:t>
        </x:is>
      </x:c>
      <x:c r="G439" s="3" t="inlineStr">
        <x:is>
          <x:t xml:space="preserve">Fact anchor + scenario ceiling</x:t>
        </x:is>
      </x:c>
      <x:c r="H439" s="3" t="inlineStr">
        <x:is>
          <x:t xml:space="preserve">linear interpolation between 2026 and 2030 company capacity endpoints</x:t>
        </x:is>
      </x:c>
      <x:c r="I439" s="3" t="inlineStr">
        <x:is>
          <x:t xml:space="preserve">Colossus GPU-count disclosure bounds capacity direction; contracted GW values are modeled power envelopes.</x:t>
        </x:is>
      </x:c>
      <x:c r="J439" s="3" t="inlineStr">
        <x:is>
          <x:t xml:space="preserve">SRC_XAI_NVIDIA_COLOSSUS; ASSUMP_CLUSTER_RAMP</x:t>
        </x:is>
      </x:c>
      <x:c r="K43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39" s="3" t="inlineStr">
        <x:is>
          <x:t xml:space="preserve">Company/site-level committed MW/GW, interconnect and contract disclosure.</x:t>
        </x:is>
      </x:c>
    </x:row>
    <x:row r="440">
      <x:c r="A440" s="3" t="inlineStr">
        <x:is>
          <x:t xml:space="preserve">xAI</x:t>
        </x:is>
      </x:c>
      <x:c r="B440" s="3" t="n">
        <x:v>2030</x:v>
      </x:c>
      <x:c r="C440" s="3" t="inlineStr">
        <x:is>
          <x:t xml:space="preserve">Bear</x:t>
        </x:is>
      </x:c>
      <x:c r="D440" s="3" t="inlineStr">
        <x:is>
          <x:t xml:space="preserve">operational_deployment_share</x:t>
        </x:is>
      </x:c>
      <x:c r="E440" s="3" t="n">
        <x:v>0.68333333</x:v>
      </x:c>
      <x:c r="F440" s="3" t="inlineStr">
        <x:is>
          <x:t xml:space="preserve">share</x:t>
        </x:is>
      </x:c>
      <x:c r="G440" s="3" t="inlineStr">
        <x:is>
          <x:t xml:space="preserve">Scenario conversion</x:t>
        </x:is>
      </x:c>
      <x:c r="H440" s="3" t="inlineStr">
        <x:is>
          <x:t xml:space="preserve">active_power_gw / contracted_power_gw</x:t>
        </x:is>
      </x:c>
      <x:c r="I440" s="3" t="inlineStr">
        <x:is>
          <x:t xml:space="preserve">This is the single explicit conversion from contracted/attributed capacity to operationally usable capacity.</x:t>
        </x:is>
      </x:c>
      <x:c r="J440" s="3" t="inlineStr">
        <x:is>
          <x:t xml:space="preserve">SRC_XAI_NVIDIA_COLOSSUS; ASSUMP_CLUSTER_RAMP</x:t>
        </x:is>
      </x:c>
      <x:c r="K44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40" s="3" t="inlineStr">
        <x:is>
          <x:t xml:space="preserve">Energized operational capacity divided by contracted/attributed capacity.</x:t>
        </x:is>
      </x:c>
    </x:row>
    <x:row r="441">
      <x:c r="A441" s="3" t="inlineStr">
        <x:is>
          <x:t xml:space="preserve">xAI</x:t>
        </x:is>
      </x:c>
      <x:c r="B441" s="3" t="n">
        <x:v>2030</x:v>
      </x:c>
      <x:c r="C441" s="3" t="inlineStr">
        <x:is>
          <x:t xml:space="preserve">Bear</x:t>
        </x:is>
      </x:c>
      <x:c r="D441" s="3" t="inlineStr">
        <x:is>
          <x:t xml:space="preserve">active_power_gw</x:t>
        </x:is>
      </x:c>
      <x:c r="E441" s="3" t="n">
        <x:v>2.05</x:v>
      </x:c>
      <x:c r="F441" s="3" t="inlineStr">
        <x:is>
          <x:t xml:space="preserve">GW</x:t>
        </x:is>
      </x:c>
      <x:c r="G441" s="3" t="inlineStr">
        <x:is>
          <x:t xml:space="preserve">Derived scenario</x:t>
        </x:is>
      </x:c>
      <x:c r="H441" s="3" t="inlineStr">
        <x:is>
          <x:t xml:space="preserve">contracted_power_gw * operational_deployment_share</x:t>
        </x:is>
      </x:c>
      <x:c r="I441" s="3" t="inlineStr">
        <x:is>
          <x:t xml:space="preserve">GPU cluster scale anchors operational possibility, while inference/training allocation and site power draw remain estimates.</x:t>
        </x:is>
      </x:c>
      <x:c r="J441" s="3" t="inlineStr">
        <x:is>
          <x:t xml:space="preserve">SRC_XAI_NVIDIA_COLOSSUS; ASSUMP_CLUSTER_RAMP</x:t>
        </x:is>
      </x:c>
      <x:c r="K44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41" s="3" t="inlineStr">
        <x:is>
          <x:t xml:space="preserve">Energization dates, accelerator deliveries and operational powered-rack telemetry.</x:t>
        </x:is>
      </x:c>
    </x:row>
    <x:row r="442">
      <x:c r="A442" s="3" t="inlineStr">
        <x:is>
          <x:t xml:space="preserve">xAI</x:t>
        </x:is>
      </x:c>
      <x:c r="B442" s="3" t="n">
        <x:v>2030</x:v>
      </x:c>
      <x:c r="C442" s="3" t="inlineStr">
        <x:is>
          <x:t xml:space="preserve">Bear</x:t>
        </x:is>
      </x:c>
      <x:c r="D442" s="3" t="inlineStr">
        <x:is>
          <x:t xml:space="preserve">pue</x:t>
        </x:is>
      </x:c>
      <x:c r="E442" s="3" t="n">
        <x:v>1.22</x:v>
      </x:c>
      <x:c r="F442" s="3" t="inlineStr">
        <x:is>
          <x:t xml:space="preserve">ratio</x:t>
        </x:is>
      </x:c>
      <x:c r="G442" s="3" t="inlineStr">
        <x:is>
          <x:t xml:space="preserve">Scenario parameter</x:t>
        </x:is>
      </x:c>
      <x:c r="H442" s="3" t="inlineStr">
        <x:is>
          <x:t xml:space="preserve">it_load_gw = active_power_gw / pue</x:t>
        </x:is>
      </x:c>
      <x:c r="I442" s="3" t="inlineStr">
        <x:is>
          <x:t xml:space="preserve">No provider-wide site-level PUE is used as a disclosed fact; PUE represents facility-to-IT conversion within the scenario.</x:t>
        </x:is>
      </x:c>
      <x:c r="J442" s="3" t="inlineStr">
        <x:is>
          <x:t xml:space="preserve">ASSUMP_POWER_RAMP</x:t>
        </x:is>
      </x:c>
      <x:c r="K44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42" s="3" t="inlineStr">
        <x:is>
          <x:t xml:space="preserve">Site-level measured PUE matched to attributed AI capacity.</x:t>
        </x:is>
      </x:c>
    </x:row>
    <x:row r="443">
      <x:c r="A443" s="3" t="inlineStr">
        <x:is>
          <x:t xml:space="preserve">xAI</x:t>
        </x:is>
      </x:c>
      <x:c r="B443" s="3" t="n">
        <x:v>2030</x:v>
      </x:c>
      <x:c r="C443" s="3" t="inlineStr">
        <x:is>
          <x:t xml:space="preserve">Bear</x:t>
        </x:is>
      </x:c>
      <x:c r="D443" s="3" t="inlineStr">
        <x:is>
          <x:t xml:space="preserve">it_load_gw</x:t>
        </x:is>
      </x:c>
      <x:c r="E443" s="3" t="n">
        <x:v>1.68</x:v>
      </x:c>
      <x:c r="F443" s="3" t="inlineStr">
        <x:is>
          <x:t xml:space="preserve">GW</x:t>
        </x:is>
      </x:c>
      <x:c r="G443" s="3" t="inlineStr">
        <x:is>
          <x:t xml:space="preserve">Derived formula</x:t>
        </x:is>
      </x:c>
      <x:c r="H443" s="3" t="inlineStr">
        <x:is>
          <x:t xml:space="preserve">active_power_gw / pue</x:t>
        </x:is>
      </x:c>
      <x:c r="I443" s="3" t="inlineStr">
        <x:is>
          <x:t xml:space="preserve">Facility power is converted to IT-deliverable power before attributing AI workloads.</x:t>
        </x:is>
      </x:c>
      <x:c r="J443" s="3" t="inlineStr">
        <x:is>
          <x:t xml:space="preserve">SRC_XAI_NVIDIA_COLOSSUS; ASSUMP_CLUSTER_RAMP</x:t>
        </x:is>
      </x:c>
      <x:c r="K44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43" s="3" t="inlineStr">
        <x:is>
          <x:t xml:space="preserve">Recompute once active power and PUE become site-observable.</x:t>
        </x:is>
      </x:c>
    </x:row>
    <x:row r="444">
      <x:c r="A444" s="3" t="inlineStr">
        <x:is>
          <x:t xml:space="preserve">xAI</x:t>
        </x:is>
      </x:c>
      <x:c r="B444" s="3" t="n">
        <x:v>2030</x:v>
      </x:c>
      <x:c r="C444" s="3" t="inlineStr">
        <x:is>
          <x:t xml:space="preserve">Bear</x:t>
        </x:is>
      </x:c>
      <x:c r="D444" s="3" t="inlineStr">
        <x:is>
          <x:t xml:space="preserve">ai_workload_share</x:t>
        </x:is>
      </x:c>
      <x:c r="E444" s="3" t="n">
        <x:v>0.85</x:v>
      </x:c>
      <x:c r="F444" s="3" t="inlineStr">
        <x:is>
          <x:t xml:space="preserve">share</x:t>
        </x:is>
      </x:c>
      <x:c r="G444" s="3" t="inlineStr">
        <x:is>
          <x:t xml:space="preserve">Scenario allocation</x:t>
        </x:is>
      </x:c>
      <x:c r="H444" s="3" t="inlineStr">
        <x:is>
          <x:t xml:space="preserve">ai_it_load_gw = it_load_gw * ai_workload_share</x:t>
        </x:is>
      </x:c>
      <x:c r="I444" s="3" t="inlineStr">
        <x:is>
          <x:t xml:space="preserve">Colossus is AI-centric; 85% retains cooling/IT allocation boundary and non-serving AI work.</x:t>
        </x:is>
      </x:c>
      <x:c r="J444" s="3" t="inlineStr">
        <x:is>
          <x:t xml:space="preserve">SRC_XAI_MODELS; SRC_XAI_NVIDIA_COLOSSUS; SRC_EPOCH_AI_DATA_CENTERS</x:t>
        </x:is>
      </x:c>
      <x:c r="K44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44" s="3" t="inlineStr">
        <x:is>
          <x:t xml:space="preserve">Model-owner AI workload allocation or cluster scheduling telemetry.</x:t>
        </x:is>
      </x:c>
    </x:row>
    <x:row r="445">
      <x:c r="A445" s="3" t="inlineStr">
        <x:is>
          <x:t xml:space="preserve">xAI</x:t>
        </x:is>
      </x:c>
      <x:c r="B445" s="3" t="n">
        <x:v>2030</x:v>
      </x:c>
      <x:c r="C445" s="3" t="inlineStr">
        <x:is>
          <x:t xml:space="preserve">Bear</x:t>
        </x:is>
      </x:c>
      <x:c r="D445" s="3" t="inlineStr">
        <x:is>
          <x:t xml:space="preserve">ai_it_load_gw</x:t>
        </x:is>
      </x:c>
      <x:c r="E445" s="3" t="n">
        <x:v>1.428</x:v>
      </x:c>
      <x:c r="F445" s="3" t="inlineStr">
        <x:is>
          <x:t xml:space="preserve">GW</x:t>
        </x:is>
      </x:c>
      <x:c r="G445" s="3" t="inlineStr">
        <x:is>
          <x:t xml:space="preserve">Derived formula</x:t>
        </x:is>
      </x:c>
      <x:c r="H445" s="3" t="inlineStr">
        <x:is>
          <x:t xml:space="preserve">it_load_gw * ai_workload_share</x:t>
        </x:is>
      </x:c>
      <x:c r="I445" s="3" t="inlineStr">
        <x:is>
          <x:t xml:space="preserve">Only the AI-attributed portion of IT load enters training/inference allocation.</x:t>
        </x:is>
      </x:c>
      <x:c r="J445" s="3" t="inlineStr">
        <x:is>
          <x:t xml:space="preserve">SRC_XAI_MODELS; SRC_XAI_NVIDIA_COLOSSUS; SRC_EPOCH_AI_DATA_CENTERS</x:t>
        </x:is>
      </x:c>
      <x:c r="K44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45" s="3" t="inlineStr">
        <x:is>
          <x:t xml:space="preserve">Recompute after ai_workload_share is replaced by telemetry.</x:t>
        </x:is>
      </x:c>
    </x:row>
    <x:row r="446">
      <x:c r="A446" s="3" t="inlineStr">
        <x:is>
          <x:t xml:space="preserve">xAI</x:t>
        </x:is>
      </x:c>
      <x:c r="B446" s="3" t="n">
        <x:v>2030</x:v>
      </x:c>
      <x:c r="C446" s="3" t="inlineStr">
        <x:is>
          <x:t xml:space="preserve">Bear</x:t>
        </x:is>
      </x:c>
      <x:c r="D446" s="3" t="inlineStr">
        <x:is>
          <x:t xml:space="preserve">gpu_share</x:t>
        </x:is>
      </x:c>
      <x:c r="E446" s="3" t="n">
        <x:v>1</x:v>
      </x:c>
      <x:c r="F446" s="3" t="inlineStr">
        <x:is>
          <x:t xml:space="preserve">share of inference-serving accelerator load</x:t>
        </x:is>
      </x:c>
      <x:c r="G446" s="3" t="inlineStr">
        <x:is>
          <x:t xml:space="preserve">Numeric scenario</x:t>
        </x:is>
      </x:c>
      <x:c r="H446" s="3" t="inlineStr">
        <x:is>
          <x:t xml:space="preserve">gpu_share interpolated from company 2026/2030 accelerator-mix endpoints</x:t>
        </x:is>
      </x:c>
      <x:c r="I446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446" s="3" t="inlineStr">
        <x:is>
          <x:t xml:space="preserve">SRC_XAI_MODELS; SRC_XAI_NVIDIA_COLOSSUS; SRC_EPOCH_AI_DATA_CENTERS; ASSUMP_NUMERIC_ACCELERATOR_MIX</x:t>
        </x:is>
      </x:c>
      <x:c r="K44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46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447">
      <x:c r="A447" s="3" t="inlineStr">
        <x:is>
          <x:t xml:space="preserve">xAI</x:t>
        </x:is>
      </x:c>
      <x:c r="B447" s="3" t="n">
        <x:v>2030</x:v>
      </x:c>
      <x:c r="C447" s="3" t="inlineStr">
        <x:is>
          <x:t xml:space="preserve">Bear</x:t>
        </x:is>
      </x:c>
      <x:c r="D447" s="3" t="inlineStr">
        <x:is>
          <x:t xml:space="preserve">h200_share</x:t>
        </x:is>
      </x:c>
      <x:c r="E447" s="3" t="n">
        <x:v>0.294118</x:v>
      </x:c>
      <x:c r="F447" s="3" t="inlineStr">
        <x:is>
          <x:t xml:space="preserve">share of inference-serving accelerator load</x:t>
        </x:is>
      </x:c>
      <x:c r="G447" s="3" t="inlineStr">
        <x:is>
          <x:t xml:space="preserve">Editable numeric scenario</x:t>
        </x:is>
      </x:c>
      <x:c r="H447" s="3" t="inlineStr">
        <x:is>
          <x:t xml:space="preserve">h200_share = gpu_share * default_gpu_generation_mix_h200</x:t>
        </x:is>
      </x:c>
      <x:c r="I447" s="3" t="inlineStr">
        <x:is>
          <x:t xml:space="preserve">Default GPU-generation migration assumption; executive workbook allows later manual replacement by company/year/scenario.</x:t>
        </x:is>
      </x:c>
      <x:c r="J447" s="3" t="inlineStr">
        <x:is>
          <x:t xml:space="preserve">SRC_SEMIANALYSIS_INFERENCEX; ASSUMP_NUMERIC_ACCELERATOR_MIX</x:t>
        </x:is>
      </x:c>
      <x:c r="K44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47" s="3" t="inlineStr">
        <x:is>
          <x:t xml:space="preserve">Company fleet inventory, accelerator-hours or procurement/deployment records by GPU generation.</x:t>
        </x:is>
      </x:c>
    </x:row>
    <x:row r="448">
      <x:c r="A448" s="3" t="inlineStr">
        <x:is>
          <x:t xml:space="preserve">xAI</x:t>
        </x:is>
      </x:c>
      <x:c r="B448" s="3" t="n">
        <x:v>2030</x:v>
      </x:c>
      <x:c r="C448" s="3" t="inlineStr">
        <x:is>
          <x:t xml:space="preserve">Bear</x:t>
        </x:is>
      </x:c>
      <x:c r="D448" s="3" t="inlineStr">
        <x:is>
          <x:t xml:space="preserve">b200_share</x:t>
        </x:is>
      </x:c>
      <x:c r="E448" s="3" t="n">
        <x:v>0.705882</x:v>
      </x:c>
      <x:c r="F448" s="3" t="inlineStr">
        <x:is>
          <x:t xml:space="preserve">share of inference-serving accelerator load</x:t>
        </x:is>
      </x:c>
      <x:c r="G448" s="3" t="inlineStr">
        <x:is>
          <x:t xml:space="preserve">Editable numeric scenario</x:t>
        </x:is>
      </x:c>
      <x:c r="H448" s="3" t="inlineStr">
        <x:is>
          <x:t xml:space="preserve">b200_share = gpu_share * default_gpu_generation_mix_b200</x:t>
        </x:is>
      </x:c>
      <x:c r="I448" s="3" t="inlineStr">
        <x:is>
          <x:t xml:space="preserve">Default GPU-generation migration assumption; executive workbook allows later manual replacement by company/year/scenario.</x:t>
        </x:is>
      </x:c>
      <x:c r="J448" s="3" t="inlineStr">
        <x:is>
          <x:t xml:space="preserve">SRC_SEMIANALYSIS_INFERENCEX; ASSUMP_NUMERIC_ACCELERATOR_MIX</x:t>
        </x:is>
      </x:c>
      <x:c r="K44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48" s="3" t="inlineStr">
        <x:is>
          <x:t xml:space="preserve">Company fleet inventory, accelerator-hours or procurement/deployment records by GPU generation.</x:t>
        </x:is>
      </x:c>
    </x:row>
    <x:row r="449">
      <x:c r="A449" s="3" t="inlineStr">
        <x:is>
          <x:t xml:space="preserve">xAI</x:t>
        </x:is>
      </x:c>
      <x:c r="B449" s="3" t="n">
        <x:v>2030</x:v>
      </x:c>
      <x:c r="C449" s="3" t="inlineStr">
        <x:is>
          <x:t xml:space="preserve">Bear</x:t>
        </x:is>
      </x:c>
      <x:c r="D449" s="3" t="inlineStr">
        <x:is>
          <x:t xml:space="preserve">gb200_share</x:t>
        </x:is>
      </x:c>
      <x:c r="E449" s="3" t="n">
        <x:v>0</x:v>
      </x:c>
      <x:c r="F449" s="3" t="inlineStr">
        <x:is>
          <x:t xml:space="preserve">share of inference-serving accelerator load</x:t>
        </x:is>
      </x:c>
      <x:c r="G449" s="3" t="inlineStr">
        <x:is>
          <x:t xml:space="preserve">Editable numeric scenario</x:t>
        </x:is>
      </x:c>
      <x:c r="H449" s="3" t="inlineStr">
        <x:is>
          <x:t xml:space="preserve">gb200_share = gpu_share * default_gpu_generation_mix_gb200</x:t>
        </x:is>
      </x:c>
      <x:c r="I449" s="3" t="inlineStr">
        <x:is>
          <x:t xml:space="preserve">Default GPU-generation migration assumption; executive workbook allows later manual replacement by company/year/scenario.</x:t>
        </x:is>
      </x:c>
      <x:c r="J449" s="3" t="inlineStr">
        <x:is>
          <x:t xml:space="preserve">SRC_SEMIANALYSIS_INFERENCEX; ASSUMP_NUMERIC_ACCELERATOR_MIX</x:t>
        </x:is>
      </x:c>
      <x:c r="K44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49" s="3" t="inlineStr">
        <x:is>
          <x:t xml:space="preserve">Company fleet inventory, accelerator-hours or procurement/deployment records by GPU generation.</x:t>
        </x:is>
      </x:c>
    </x:row>
    <x:row r="450">
      <x:c r="A450" s="3" t="inlineStr">
        <x:is>
          <x:t xml:space="preserve">xAI</x:t>
        </x:is>
      </x:c>
      <x:c r="B450" s="3" t="n">
        <x:v>2030</x:v>
      </x:c>
      <x:c r="C450" s="3" t="inlineStr">
        <x:is>
          <x:t xml:space="preserve">Bear</x:t>
        </x:is>
      </x:c>
      <x:c r="D450" s="3" t="inlineStr">
        <x:is>
          <x:t xml:space="preserve">purpose_built_accelerator_share</x:t>
        </x:is>
      </x:c>
      <x:c r="E450" s="3" t="n">
        <x:v>0</x:v>
      </x:c>
      <x:c r="F450" s="3" t="inlineStr">
        <x:is>
          <x:t xml:space="preserve">share of inference-serving accelerator load</x:t>
        </x:is>
      </x:c>
      <x:c r="G450" s="3" t="inlineStr">
        <x:is>
          <x:t xml:space="preserve">Numeric scenario</x:t>
        </x:is>
      </x:c>
      <x:c r="H450" s="3" t="inlineStr">
        <x:is>
          <x:t xml:space="preserve">1 - gpu_share</x:t>
        </x:is>
      </x:c>
      <x:c r="I450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450" s="3" t="inlineStr">
        <x:is>
          <x:t xml:space="preserve">SRC_XAI_MODELS; SRC_XAI_NVIDIA_COLOSSUS; SRC_EPOCH_AI_DATA_CENTERS; ASSUMP_NUMERIC_ACCELERATOR_MIX</x:t>
        </x:is>
      </x:c>
      <x:c r="K45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50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451">
      <x:c r="A451" s="3" t="inlineStr">
        <x:is>
          <x:t xml:space="preserve">xAI</x:t>
        </x:is>
      </x:c>
      <x:c r="B451" s="3" t="n">
        <x:v>2030</x:v>
      </x:c>
      <x:c r="C451" s="3" t="inlineStr">
        <x:is>
          <x:t xml:space="preserve">Bear</x:t>
        </x:is>
      </x:c>
      <x:c r="D451" s="3" t="inlineStr">
        <x:is>
          <x:t xml:space="preserve">fleet_reference_tps_per_mw</x:t>
        </x:is>
      </x:c>
      <x:c r="E451" s="3" t="n">
        <x:v>2476756</x:v>
      </x:c>
      <x:c r="F451" s="3" t="inlineStr">
        <x:is>
          <x:t xml:space="preserve">generated output tokens/sec/MW</x:t>
        </x:is>
      </x:c>
      <x:c r="G451" s="3" t="inlineStr">
        <x:is>
          <x:t xml:space="preserve">Fleet-weighted public benchmark reference</x:t>
        </x:is>
      </x:c>
      <x:c r="H451" s="3" t="inlineStr">
        <x:is>
          <x:t xml:space="preserve">h200_share*h200_workload_avg + b200_share*b200_workload_avg + gb200_share*gb200_workload_avg + purpose_built_share*purpose_workload_avg</x:t>
        </x:is>
      </x:c>
      <x:c r="I451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451" s="3" t="inlineStr">
        <x:is>
          <x:t xml:space="preserve">SRC_SEMIANALYSIS_INFERENCEX; ASSUMP_NUMERIC_ACCELERATOR_MIX; ASSUMP_WORKLOAD_CLASS_MIX; ASSUMP_AGENTIC_CONTEXT_PENALTY</x:t>
        </x:is>
      </x:c>
      <x:c r="K45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51" s="3" t="inlineStr">
        <x:is>
          <x:t xml:space="preserve">Comparable production output-token throughput or a more closely matched benchmark.</x:t>
        </x:is>
      </x:c>
    </x:row>
    <x:row r="452">
      <x:c r="A452" s="3" t="inlineStr">
        <x:is>
          <x:t xml:space="preserve">xAI</x:t>
        </x:is>
      </x:c>
      <x:c r="B452" s="3" t="n">
        <x:v>2030</x:v>
      </x:c>
      <x:c r="C452" s="3" t="inlineStr">
        <x:is>
          <x:t xml:space="preserve">Bear</x:t>
        </x:is>
      </x:c>
      <x:c r="D452" s="3" t="inlineStr">
        <x:is>
          <x:t xml:space="preserve">commercial_workload_fit_factor</x:t>
        </x:is>
      </x:c>
      <x:c r="E452" s="3" t="n">
        <x:v>0.35</x:v>
      </x:c>
      <x:c r="F452" s="3" t="inlineStr">
        <x:is>
          <x:t xml:space="preserve">share of public reference throughput</x:t>
        </x:is>
      </x:c>
      <x:c r="G452" s="3" t="inlineStr">
        <x:is>
          <x:t xml:space="preserve">Scenario assumption</x:t>
        </x:is>
      </x:c>
      <x:c r="H452" s="3" t="inlineStr">
        <x:is>
          <x:t xml:space="preserve">reference_serving_tps_per_mw = fleet_reference_tps_per_mw * commercial_workload_fit_factor</x:t>
        </x:is>
      </x:c>
      <x:c r="I452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452" s="3" t="inlineStr">
        <x:is>
          <x:t xml:space="preserve">SRC_SEMIANALYSIS_INFERENCEX; ASSUMP_NUMERIC_ACCELERATOR_MIX; ASSUMP_WORKLOAD_CLASS_MIX; ASSUMP_AGENTIC_CONTEXT_PENALTY</x:t>
        </x:is>
      </x:c>
      <x:c r="K45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52" s="3" t="inlineStr">
        <x:is>
          <x:t xml:space="preserve">Matched commercial serving benchmark by product surface, context shape and latency SLO.</x:t>
        </x:is>
      </x:c>
    </x:row>
    <x:row r="453">
      <x:c r="A453" s="3" t="inlineStr">
        <x:is>
          <x:t xml:space="preserve">xAI</x:t>
        </x:is>
      </x:c>
      <x:c r="B453" s="3" t="n">
        <x:v>2030</x:v>
      </x:c>
      <x:c r="C453" s="3" t="inlineStr">
        <x:is>
          <x:t xml:space="preserve">Bear</x:t>
        </x:is>
      </x:c>
      <x:c r="D453" s="3" t="inlineStr">
        <x:is>
          <x:t xml:space="preserve">reference_serving_tps_per_mw</x:t>
        </x:is>
      </x:c>
      <x:c r="E453" s="3" t="n">
        <x:v>866865</x:v>
      </x:c>
      <x:c r="F453" s="3" t="inlineStr">
        <x:is>
          <x:t xml:space="preserve">generated output tokens/sec/MW</x:t>
        </x:is>
      </x:c>
      <x:c r="G453" s="3" t="inlineStr">
        <x:is>
          <x:t xml:space="preserve">Workload-adjusted benchmark proxy</x:t>
        </x:is>
      </x:c>
      <x:c r="H453" s="3" t="inlineStr">
        <x:is>
          <x:t xml:space="preserve">fleet_reference_tps_per_mw * commercial_workload_fit_factor</x:t>
        </x:is>
      </x:c>
      <x:c r="I45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453" s="3" t="inlineStr">
        <x:is>
          <x:t xml:space="preserve">SRC_SEMIANALYSIS_INFERENCEX; ASSUMP_NUMERIC_ACCELERATOR_MIX; ASSUMP_WORKLOAD_CLASS_MIX; ASSUMP_AGENTIC_CONTEXT_PENALTY</x:t>
        </x:is>
      </x:c>
      <x:c r="K45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53" s="3" t="inlineStr">
        <x:is>
          <x:t xml:space="preserve">Provider production output-token throughput with comparable workload/SLO.</x:t>
        </x:is>
      </x:c>
    </x:row>
    <x:row r="454">
      <x:c r="A454" s="3" t="inlineStr">
        <x:is>
          <x:t xml:space="preserve">xAI</x:t>
        </x:is>
      </x:c>
      <x:c r="B454" s="3" t="n">
        <x:v>2030</x:v>
      </x:c>
      <x:c r="C454" s="3" t="inlineStr">
        <x:is>
          <x:t xml:space="preserve">Bear</x:t>
        </x:is>
      </x:c>
      <x:c r="D454" s="3" t="inlineStr">
        <x:is>
          <x:t xml:space="preserve">purpose_built_tps_per_mw</x:t>
        </x:is>
      </x:c>
      <x:c r="E454" s="3" t="n">
        <x:v>1580938</x:v>
      </x:c>
      <x:c r="F454" s="3" t="inlineStr">
        <x:is>
          <x:t xml:space="preserve">generated output tokens/sec/MW</x:t>
        </x:is>
      </x:c>
      <x:c r="G454" s="3" t="inlineStr">
        <x:is>
          <x:t xml:space="preserve">Conservative no-uplift proxy</x:t>
        </x:is>
      </x:c>
      <x:c r="H454" s="3" t="inlineStr">
        <x:is>
          <x:t xml:space="preserve">purpose_built_tps_per_mw = purpose_built_reference_tps_per_mw * commercial_workload_fit_factor until comparable output-token benchmark is adopted</x:t>
        </x:is>
      </x:c>
      <x:c r="I454" s="3" t="inlineStr">
        <x:is>
          <x:t xml:space="preserve">No comparable public output-token/MW row adopted; B200 public reference placeholder is used and remains editable.</x:t>
        </x:is>
      </x:c>
      <x:c r="J454" s="3" t="inlineStr">
        <x:is>
          <x:t xml:space="preserve">SRC_XAI_MODELS; SRC_XAI_NVIDIA_COLOSSUS; SRC_EPOCH_AI_DATA_CENTERS; ASSUMP_NUMERIC_ACCELERATOR_MIX</x:t>
        </x:is>
      </x:c>
      <x:c r="K45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54" s="3" t="inlineStr">
        <x:is>
          <x:t xml:space="preserve">Matched-workload generated-output benchmark for the provider purpose-built accelerator.</x:t>
        </x:is>
      </x:c>
    </x:row>
    <x:row r="455">
      <x:c r="A455" s="3" t="inlineStr">
        <x:is>
          <x:t xml:space="preserve">xAI</x:t>
        </x:is>
      </x:c>
      <x:c r="B455" s="3" t="n">
        <x:v>2030</x:v>
      </x:c>
      <x:c r="C455" s="3" t="inlineStr">
        <x:is>
          <x:t xml:space="preserve">Bear</x:t>
        </x:is>
      </x:c>
      <x:c r="D455" s="3" t="inlineStr">
        <x:is>
          <x:t xml:space="preserve">inference_power_share</x:t>
        </x:is>
      </x:c>
      <x:c r="E455" s="3" t="n">
        <x:v>0.6</x:v>
      </x:c>
      <x:c r="F455" s="3" t="inlineStr">
        <x:is>
          <x:t xml:space="preserve">share of AI IT load</x:t>
        </x:is>
      </x:c>
      <x:c r="G455" s="3" t="inlineStr">
        <x:is>
          <x:t xml:space="preserve">Scenario allocation</x:t>
        </x:is>
      </x:c>
      <x:c r="H455" s="3" t="inlineStr">
        <x:is>
          <x:t xml:space="preserve">inference_gw = ai_it_load_gw * inference_power_share</x:t>
        </x:is>
      </x:c>
      <x:c r="I455" s="3" t="inlineStr">
        <x:is>
          <x:t xml:space="preserve">Grok product expansion is modeled to shift capacity toward inference after initial training-heavy operation.</x:t>
        </x:is>
      </x:c>
      <x:c r="J455" s="3" t="inlineStr">
        <x:is>
          <x:t xml:space="preserve">SRC_XAI_MODELS; SRC_XAI_NVIDIA_COLOSSUS; SRC_EPOCH_AI_DATA_CENTERS; ASSUMP_INFERENCE_SHARE_NOT_FACT_60</x:t>
        </x:is>
      </x:c>
      <x:c r="K45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55" s="3" t="inlineStr">
        <x:is>
          <x:t xml:space="preserve">Provider-specific inference/training workload power telemetry.</x:t>
        </x:is>
      </x:c>
    </x:row>
    <x:row r="456">
      <x:c r="A456" s="3" t="inlineStr">
        <x:is>
          <x:t xml:space="preserve">xAI</x:t>
        </x:is>
      </x:c>
      <x:c r="B456" s="3" t="n">
        <x:v>2030</x:v>
      </x:c>
      <x:c r="C456" s="3" t="inlineStr">
        <x:is>
          <x:t xml:space="preserve">Bear</x:t>
        </x:is>
      </x:c>
      <x:c r="D456" s="3" t="inlineStr">
        <x:is>
          <x:t xml:space="preserve">inference_gw</x:t>
        </x:is>
      </x:c>
      <x:c r="E456" s="3" t="n">
        <x:v>0.857</x:v>
      </x:c>
      <x:c r="F456" s="3" t="inlineStr">
        <x:is>
          <x:t xml:space="preserve">GW</x:t>
        </x:is>
      </x:c>
      <x:c r="G456" s="3" t="inlineStr">
        <x:is>
          <x:t xml:space="preserve">Derived formula</x:t>
        </x:is>
      </x:c>
      <x:c r="H456" s="3" t="inlineStr">
        <x:is>
          <x:t xml:space="preserve">ai_it_load_gw * inference_power_share</x:t>
        </x:is>
      </x:c>
      <x:c r="I456" s="3" t="inlineStr">
        <x:is>
          <x:t xml:space="preserve">This is the operational power eligible to become commercial generated output tokens through the selected TPS/MW proxy.</x:t>
        </x:is>
      </x:c>
      <x:c r="J456" s="3" t="inlineStr">
        <x:is>
          <x:t xml:space="preserve">SRC_XAI_MODELS; SRC_XAI_NVIDIA_COLOSSUS; SRC_EPOCH_AI_DATA_CENTERS</x:t>
        </x:is>
      </x:c>
      <x:c r="K45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56" s="3" t="inlineStr">
        <x:is>
          <x:t xml:space="preserve">Recompute after AI allocation or inference-share evidence changes.</x:t>
        </x:is>
      </x:c>
    </x:row>
    <x:row r="457">
      <x:c r="A457" s="3" t="inlineStr">
        <x:is>
          <x:t xml:space="preserve">xAI</x:t>
        </x:is>
      </x:c>
      <x:c r="B457" s="3" t="n">
        <x:v>2030</x:v>
      </x:c>
      <x:c r="C457" s="3" t="inlineStr">
        <x:is>
          <x:t xml:space="preserve">Bear</x:t>
        </x:is>
      </x:c>
      <x:c r="D457" s="3" t="inlineStr">
        <x:is>
          <x:t xml:space="preserve">training_power_share</x:t>
        </x:is>
      </x:c>
      <x:c r="E457" s="3" t="n">
        <x:v>0.4</x:v>
      </x:c>
      <x:c r="F457" s="3" t="inlineStr">
        <x:is>
          <x:t xml:space="preserve">share of AI IT load</x:t>
        </x:is>
      </x:c>
      <x:c r="G457" s="3" t="inlineStr">
        <x:is>
          <x:t xml:space="preserve">Derived allocation</x:t>
        </x:is>
      </x:c>
      <x:c r="H457" s="3" t="inlineStr">
        <x:is>
          <x:t xml:space="preserve">1 - inference_power_share</x:t>
        </x:is>
      </x:c>
      <x:c r="I457" s="3" t="inlineStr">
        <x:is>
          <x:t xml:space="preserve">Training receives the complementary modeled AI IT allocation; it is not a disclosed company workload split.</x:t>
        </x:is>
      </x:c>
      <x:c r="J457" s="3" t="inlineStr">
        <x:is>
          <x:t xml:space="preserve">SRC_XAI_MODELS; SRC_XAI_NVIDIA_COLOSSUS; SRC_EPOCH_AI_DATA_CENTERS; ASSUMP_INFERENCE_SHARE_NOT_FACT_60</x:t>
        </x:is>
      </x:c>
      <x:c r="K45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57" s="3" t="inlineStr">
        <x:is>
          <x:t xml:space="preserve">Provider-specific inference/training workload power telemetry.</x:t>
        </x:is>
      </x:c>
    </x:row>
    <x:row r="458">
      <x:c r="A458" s="3" t="inlineStr">
        <x:is>
          <x:t xml:space="preserve">xAI</x:t>
        </x:is>
      </x:c>
      <x:c r="B458" s="3" t="n">
        <x:v>2030</x:v>
      </x:c>
      <x:c r="C458" s="3" t="inlineStr">
        <x:is>
          <x:t xml:space="preserve">Bear</x:t>
        </x:is>
      </x:c>
      <x:c r="D458" s="3" t="inlineStr">
        <x:is>
          <x:t xml:space="preserve">training_gw</x:t>
        </x:is>
      </x:c>
      <x:c r="E458" s="3" t="n">
        <x:v>0.571</x:v>
      </x:c>
      <x:c r="F458" s="3" t="inlineStr">
        <x:is>
          <x:t xml:space="preserve">GW</x:t>
        </x:is>
      </x:c>
      <x:c r="G458" s="3" t="inlineStr">
        <x:is>
          <x:t xml:space="preserve">Derived formula</x:t>
        </x:is>
      </x:c>
      <x:c r="H458" s="3" t="inlineStr">
        <x:is>
          <x:t xml:space="preserve">ai_it_load_gw * training_power_share</x:t>
        </x:is>
      </x:c>
      <x:c r="I458" s="3" t="inlineStr">
        <x:is>
          <x:t xml:space="preserve">Training GW is shown separately so commercial inference token capacity is not overstated.</x:t>
        </x:is>
      </x:c>
      <x:c r="J458" s="3" t="inlineStr">
        <x:is>
          <x:t xml:space="preserve">SRC_XAI_MODELS; SRC_XAI_NVIDIA_COLOSSUS; SRC_EPOCH_AI_DATA_CENTERS</x:t>
        </x:is>
      </x:c>
      <x:c r="K45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58" s="3" t="inlineStr">
        <x:is>
          <x:t xml:space="preserve">Recompute after AI allocation or workload-split evidence changes.</x:t>
        </x:is>
      </x:c>
    </x:row>
    <x:row r="459">
      <x:c r="A459" s="3" t="inlineStr">
        <x:is>
          <x:t xml:space="preserve">xAI</x:t>
        </x:is>
      </x:c>
      <x:c r="B459" s="3" t="n">
        <x:v>2030</x:v>
      </x:c>
      <x:c r="C459" s="3" t="inlineStr">
        <x:is>
          <x:t xml:space="preserve">Bear</x:t>
        </x:is>
      </x:c>
      <x:c r="D459" s="3" t="inlineStr">
        <x:is>
          <x:t xml:space="preserve">tokens_per_second_per_mw</x:t>
        </x:is>
      </x:c>
      <x:c r="E459" s="3" t="n">
        <x:v>866865</x:v>
      </x:c>
      <x:c r="F459" s="3" t="inlineStr">
        <x:is>
          <x:t xml:space="preserve">generated output tokens/sec/MW</x:t>
        </x:is>
      </x:c>
      <x:c r="G459" s="3" t="inlineStr">
        <x:is>
          <x:t xml:space="preserve">Derived estimate + benchmark calibration</x:t>
        </x:is>
      </x:c>
      <x:c r="H459" s="3" t="inlineStr">
        <x:is>
          <x:t xml:space="preserve">fleet_reference_tps_per_mw * commercial_workload_fit_factor</x:t>
        </x:is>
      </x:c>
      <x:c r="I459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459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45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59" s="3" t="inlineStr">
        <x:is>
          <x:t xml:space="preserve">Comparable production output-token throughput with model, hardware, precision, ISL/OSL and SLO matched.</x:t>
        </x:is>
      </x:c>
    </x:row>
    <x:row r="460">
      <x:c r="A460" s="3" t="inlineStr">
        <x:is>
          <x:t xml:space="preserve">xAI</x:t>
        </x:is>
      </x:c>
      <x:c r="B460" s="3" t="n">
        <x:v>2030</x:v>
      </x:c>
      <x:c r="C460" s="3" t="inlineStr">
        <x:is>
          <x:t xml:space="preserve">Bear</x:t>
        </x:is>
      </x:c>
      <x:c r="D460" s="3" t="inlineStr">
        <x:is>
          <x:t xml:space="preserve">inference_tokens_per_day</x:t>
        </x:is>
      </x:c>
      <x:c r="E460" s="3" t="n">
        <x:v>64186845552000</x:v>
      </x:c>
      <x:c r="F460" s="3" t="inlineStr">
        <x:is>
          <x:t xml:space="preserve">generated output tokens/day</x:t>
        </x:is>
      </x:c>
      <x:c r="G460" s="3" t="inlineStr">
        <x:is>
          <x:t xml:space="preserve">Derived headline metric</x:t>
        </x:is>
      </x:c>
      <x:c r="H460" s="3" t="inlineStr">
        <x:is>
          <x:t xml:space="preserve">inference_gw * 1000 * tokens_per_second_per_mw * 86,400</x:t>
        </x:is>
      </x:c>
      <x:c r="I460" s="3" t="inlineStr">
        <x:is>
          <x:t xml:space="preserve">Headline capacity uses no utilization, MoE, architecture or software-growth multiplier; it is not observed commercial output volume.</x:t>
        </x:is>
      </x:c>
      <x:c r="J460" s="3" t="inlineStr">
        <x:is>
          <x:t xml:space="preserve">SRC_XAI_MODELS; SRC_XAI_NVIDIA_COLOSSUS; SRC_EPOCH_AI_DATA_CENTERS; SRC_SEMIANALYSIS_INFERENCEX</x:t>
        </x:is>
      </x:c>
      <x:c r="K46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60" s="3" t="inlineStr">
        <x:is>
          <x:t xml:space="preserve">Provider-disclosed generated output token volume or calibrated capacity telemetry.</x:t>
        </x:is>
      </x:c>
    </x:row>
    <x:row r="461">
      <x:c r="A461" s="3" t="inlineStr">
        <x:is>
          <x:t xml:space="preserve">xAI</x:t>
        </x:is>
      </x:c>
      <x:c r="B461" s="3" t="n">
        <x:v>2030</x:v>
      </x:c>
      <x:c r="C461" s="3" t="inlineStr">
        <x:is>
          <x:t xml:space="preserve">Bear</x:t>
        </x:is>
      </x:c>
      <x:c r="D461" s="3" t="inlineStr">
        <x:is>
          <x:t xml:space="preserve">inference_tokens_per_year</x:t>
        </x:is>
      </x:c>
      <x:c r="E461" s="3" t="n">
        <x:v>2.342819862648e+16</x:v>
      </x:c>
      <x:c r="F461" s="3" t="inlineStr">
        <x:is>
          <x:t xml:space="preserve">generated output tokens/year</x:t>
        </x:is>
      </x:c>
      <x:c r="G461" s="3" t="inlineStr">
        <x:is>
          <x:t xml:space="preserve">Derived headline metric</x:t>
        </x:is>
      </x:c>
      <x:c r="H461" s="3" t="inlineStr">
        <x:is>
          <x:t xml:space="preserve">inference_tokens_per_day * 365</x:t>
        </x:is>
      </x:c>
      <x:c r="I461" s="3" t="inlineStr">
        <x:is>
          <x:t xml:space="preserve">Annualized version of generated output token capacity; it is not observed annual demand or billable volume.</x:t>
        </x:is>
      </x:c>
      <x:c r="J461" s="3" t="inlineStr">
        <x:is>
          <x:t xml:space="preserve">SRC_XAI_MODELS; SRC_XAI_NVIDIA_COLOSSUS; SRC_EPOCH_AI_DATA_CENTERS; SRC_SEMIANALYSIS_INFERENCEX</x:t>
        </x:is>
      </x:c>
      <x:c r="K46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461" s="3" t="inlineStr">
        <x:is>
          <x:t xml:space="preserve">Provider-disclosed annual generated-output volume or metered serving telemetry.</x:t>
        </x:is>
      </x:c>
    </x:row>
    <x:row r="462">
      <x:c r="A462" s="3" t="inlineStr">
        <x:is>
          <x:t xml:space="preserve">OpenAI</x:t>
        </x:is>
      </x:c>
      <x:c r="B462" s="3" t="n">
        <x:v>2026</x:v>
      </x:c>
      <x:c r="C462" s="3" t="inlineStr">
        <x:is>
          <x:t xml:space="preserve">Bear</x:t>
        </x:is>
      </x:c>
      <x:c r="D462" s="3" t="inlineStr">
        <x:is>
          <x:t xml:space="preserve">contracted_power_gw</x:t>
        </x:is>
      </x:c>
      <x:c r="E462" s="3" t="n">
        <x:v>5</x:v>
      </x:c>
      <x:c r="F462" s="3" t="inlineStr">
        <x:is>
          <x:t xml:space="preserve">GW</x:t>
        </x:is>
      </x:c>
      <x:c r="G462" s="3" t="inlineStr">
        <x:is>
          <x:t xml:space="preserve">Fact anchor + scenario ceiling</x:t>
        </x:is>
      </x:c>
      <x:c r="H462" s="3" t="inlineStr">
        <x:is>
          <x:t xml:space="preserve">linear interpolation between 2026 and 2030 company capacity endpoints</x:t>
        </x:is>
      </x:c>
      <x:c r="I462" s="3" t="inlineStr">
        <x:is>
          <x:t xml:space="preserve">2030 envelope is bounded by official Stargate planned/committed capacity; 2026 and timing remain staged scenario values.</x:t>
        </x:is>
      </x:c>
      <x:c r="J462" s="3" t="inlineStr">
        <x:is>
          <x:t xml:space="preserve">SRC_OPENAI_STARGATE_ORACLE; SRC_OPENAI_STARGATE_PROGRESS; ASSUMP_STARGATE_RAMP</x:t>
        </x:is>
      </x:c>
      <x:c r="K46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62" s="3" t="inlineStr">
        <x:is>
          <x:t xml:space="preserve">Company/site-level committed MW/GW, interconnect and contract disclosure.</x:t>
        </x:is>
      </x:c>
    </x:row>
    <x:row r="463">
      <x:c r="A463" s="3" t="inlineStr">
        <x:is>
          <x:t xml:space="preserve">OpenAI</x:t>
        </x:is>
      </x:c>
      <x:c r="B463" s="3" t="n">
        <x:v>2026</x:v>
      </x:c>
      <x:c r="C463" s="3" t="inlineStr">
        <x:is>
          <x:t xml:space="preserve">Bear</x:t>
        </x:is>
      </x:c>
      <x:c r="D463" s="3" t="inlineStr">
        <x:is>
          <x:t xml:space="preserve">operational_deployment_share</x:t>
        </x:is>
      </x:c>
      <x:c r="E463" s="3" t="n">
        <x:v>0.252</x:v>
      </x:c>
      <x:c r="F463" s="3" t="inlineStr">
        <x:is>
          <x:t xml:space="preserve">share</x:t>
        </x:is>
      </x:c>
      <x:c r="G463" s="3" t="inlineStr">
        <x:is>
          <x:t xml:space="preserve">Scenario conversion</x:t>
        </x:is>
      </x:c>
      <x:c r="H463" s="3" t="inlineStr">
        <x:is>
          <x:t xml:space="preserve">active_power_gw / contracted_power_gw</x:t>
        </x:is>
      </x:c>
      <x:c r="I463" s="3" t="inlineStr">
        <x:is>
          <x:t xml:space="preserve">This is the single explicit conversion from contracted/attributed capacity to operationally usable capacity.</x:t>
        </x:is>
      </x:c>
      <x:c r="J463" s="3" t="inlineStr">
        <x:is>
          <x:t xml:space="preserve">SRC_OPENAI_STARGATE_ORACLE; SRC_OPENAI_STARGATE_PROGRESS; ASSUMP_STARGATE_RAMP</x:t>
        </x:is>
      </x:c>
      <x:c r="K46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63" s="3" t="inlineStr">
        <x:is>
          <x:t xml:space="preserve">Energized operational capacity divided by contracted/attributed capacity.</x:t>
        </x:is>
      </x:c>
    </x:row>
    <x:row r="464">
      <x:c r="A464" s="3" t="inlineStr">
        <x:is>
          <x:t xml:space="preserve">OpenAI</x:t>
        </x:is>
      </x:c>
      <x:c r="B464" s="3" t="n">
        <x:v>2026</x:v>
      </x:c>
      <x:c r="C464" s="3" t="inlineStr">
        <x:is>
          <x:t xml:space="preserve">Bear</x:t>
        </x:is>
      </x:c>
      <x:c r="D464" s="3" t="inlineStr">
        <x:is>
          <x:t xml:space="preserve">active_power_gw</x:t>
        </x:is>
      </x:c>
      <x:c r="E464" s="3" t="n">
        <x:v>1.26</x:v>
      </x:c>
      <x:c r="F464" s="3" t="inlineStr">
        <x:is>
          <x:t xml:space="preserve">GW</x:t>
        </x:is>
      </x:c>
      <x:c r="G464" s="3" t="inlineStr">
        <x:is>
          <x:t xml:space="preserve">Derived scenario</x:t>
        </x:is>
      </x:c>
      <x:c r="H464" s="3" t="inlineStr">
        <x:is>
          <x:t xml:space="preserve">contracted_power_gw * operational_deployment_share</x:t>
        </x:is>
      </x:c>
      <x:c r="I464" s="3" t="inlineStr">
        <x:is>
          <x:t xml:space="preserve">Official capacity announcements are converted to active GW only through energization/GPU-deployment ramp assumptions.</x:t>
        </x:is>
      </x:c>
      <x:c r="J464" s="3" t="inlineStr">
        <x:is>
          <x:t xml:space="preserve">SRC_OPENAI_STARGATE_ORACLE; SRC_OPENAI_STARGATE_PROGRESS; ASSUMP_STARGATE_RAMP</x:t>
        </x:is>
      </x:c>
      <x:c r="K46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64" s="3" t="inlineStr">
        <x:is>
          <x:t xml:space="preserve">Energization dates, accelerator deliveries and operational powered-rack telemetry.</x:t>
        </x:is>
      </x:c>
    </x:row>
    <x:row r="465">
      <x:c r="A465" s="3" t="inlineStr">
        <x:is>
          <x:t xml:space="preserve">OpenAI</x:t>
        </x:is>
      </x:c>
      <x:c r="B465" s="3" t="n">
        <x:v>2026</x:v>
      </x:c>
      <x:c r="C465" s="3" t="inlineStr">
        <x:is>
          <x:t xml:space="preserve">Bear</x:t>
        </x:is>
      </x:c>
      <x:c r="D465" s="3" t="inlineStr">
        <x:is>
          <x:t xml:space="preserve">pue</x:t>
        </x:is>
      </x:c>
      <x:c r="E465" s="3" t="n">
        <x:v>1.2</x:v>
      </x:c>
      <x:c r="F465" s="3" t="inlineStr">
        <x:is>
          <x:t xml:space="preserve">ratio</x:t>
        </x:is>
      </x:c>
      <x:c r="G465" s="3" t="inlineStr">
        <x:is>
          <x:t xml:space="preserve">Scenario parameter</x:t>
        </x:is>
      </x:c>
      <x:c r="H465" s="3" t="inlineStr">
        <x:is>
          <x:t xml:space="preserve">it_load_gw = active_power_gw / pue</x:t>
        </x:is>
      </x:c>
      <x:c r="I465" s="3" t="inlineStr">
        <x:is>
          <x:t xml:space="preserve">No provider-wide site-level PUE is used as a disclosed fact; PUE represents facility-to-IT conversion within the scenario.</x:t>
        </x:is>
      </x:c>
      <x:c r="J465" s="3" t="inlineStr">
        <x:is>
          <x:t xml:space="preserve">ASSUMP_POWER_RAMP</x:t>
        </x:is>
      </x:c>
      <x:c r="K46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65" s="3" t="inlineStr">
        <x:is>
          <x:t xml:space="preserve">Site-level measured PUE matched to attributed AI capacity.</x:t>
        </x:is>
      </x:c>
    </x:row>
    <x:row r="466">
      <x:c r="A466" s="3" t="inlineStr">
        <x:is>
          <x:t xml:space="preserve">OpenAI</x:t>
        </x:is>
      </x:c>
      <x:c r="B466" s="3" t="n">
        <x:v>2026</x:v>
      </x:c>
      <x:c r="C466" s="3" t="inlineStr">
        <x:is>
          <x:t xml:space="preserve">Bear</x:t>
        </x:is>
      </x:c>
      <x:c r="D466" s="3" t="inlineStr">
        <x:is>
          <x:t xml:space="preserve">it_load_gw</x:t>
        </x:is>
      </x:c>
      <x:c r="E466" s="3" t="n">
        <x:v>1.05</x:v>
      </x:c>
      <x:c r="F466" s="3" t="inlineStr">
        <x:is>
          <x:t xml:space="preserve">GW</x:t>
        </x:is>
      </x:c>
      <x:c r="G466" s="3" t="inlineStr">
        <x:is>
          <x:t xml:space="preserve">Derived formula</x:t>
        </x:is>
      </x:c>
      <x:c r="H466" s="3" t="inlineStr">
        <x:is>
          <x:t xml:space="preserve">active_power_gw / pue</x:t>
        </x:is>
      </x:c>
      <x:c r="I466" s="3" t="inlineStr">
        <x:is>
          <x:t xml:space="preserve">Facility power is converted to IT-deliverable power before attributing AI workloads.</x:t>
        </x:is>
      </x:c>
      <x:c r="J466" s="3" t="inlineStr">
        <x:is>
          <x:t xml:space="preserve">SRC_OPENAI_STARGATE_ORACLE; SRC_OPENAI_STARGATE_PROGRESS; ASSUMP_STARGATE_RAMP</x:t>
        </x:is>
      </x:c>
      <x:c r="K46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66" s="3" t="inlineStr">
        <x:is>
          <x:t xml:space="preserve">Recompute once active power and PUE become site-observable.</x:t>
        </x:is>
      </x:c>
    </x:row>
    <x:row r="467">
      <x:c r="A467" s="3" t="inlineStr">
        <x:is>
          <x:t xml:space="preserve">OpenAI</x:t>
        </x:is>
      </x:c>
      <x:c r="B467" s="3" t="n">
        <x:v>2026</x:v>
      </x:c>
      <x:c r="C467" s="3" t="inlineStr">
        <x:is>
          <x:t xml:space="preserve">Bear</x:t>
        </x:is>
      </x:c>
      <x:c r="D467" s="3" t="inlineStr">
        <x:is>
          <x:t xml:space="preserve">ai_workload_share</x:t>
        </x:is>
      </x:c>
      <x:c r="E467" s="3" t="n">
        <x:v>0.88</x:v>
      </x:c>
      <x:c r="F467" s="3" t="inlineStr">
        <x:is>
          <x:t xml:space="preserve">share</x:t>
        </x:is>
      </x:c>
      <x:c r="G467" s="3" t="inlineStr">
        <x:is>
          <x:t xml:space="preserve">Scenario allocation</x:t>
        </x:is>
      </x:c>
      <x:c r="H467" s="3" t="inlineStr">
        <x:is>
          <x:t xml:space="preserve">ai_it_load_gw = it_load_gw * ai_workload_share</x:t>
        </x:is>
      </x:c>
      <x:c r="I467" s="3" t="inlineStr">
        <x:is>
          <x:t xml:space="preserve">Stargate capacity is AI-oriented but includes reserve, platform and non-token AI activity; 88% is a scenario.</x:t>
        </x:is>
      </x:c>
      <x:c r="J467" s="3" t="inlineStr">
        <x:is>
          <x:t xml:space="preserve">SRC_OPENAI_GPT41_DOCS; SRC_OPENAI_STARGATE_ORACLE; SRC_OPENAI_STARGATE_PROGRESS; SRC_EPOCH_AI_DATA_CENTERS</x:t>
        </x:is>
      </x:c>
      <x:c r="K46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67" s="3" t="inlineStr">
        <x:is>
          <x:t xml:space="preserve">Model-owner AI workload allocation or cluster scheduling telemetry.</x:t>
        </x:is>
      </x:c>
    </x:row>
    <x:row r="468">
      <x:c r="A468" s="3" t="inlineStr">
        <x:is>
          <x:t xml:space="preserve">OpenAI</x:t>
        </x:is>
      </x:c>
      <x:c r="B468" s="3" t="n">
        <x:v>2026</x:v>
      </x:c>
      <x:c r="C468" s="3" t="inlineStr">
        <x:is>
          <x:t xml:space="preserve">Bear</x:t>
        </x:is>
      </x:c>
      <x:c r="D468" s="3" t="inlineStr">
        <x:is>
          <x:t xml:space="preserve">ai_it_load_gw</x:t>
        </x:is>
      </x:c>
      <x:c r="E468" s="3" t="n">
        <x:v>0.924</x:v>
      </x:c>
      <x:c r="F468" s="3" t="inlineStr">
        <x:is>
          <x:t xml:space="preserve">GW</x:t>
        </x:is>
      </x:c>
      <x:c r="G468" s="3" t="inlineStr">
        <x:is>
          <x:t xml:space="preserve">Derived formula</x:t>
        </x:is>
      </x:c>
      <x:c r="H468" s="3" t="inlineStr">
        <x:is>
          <x:t xml:space="preserve">it_load_gw * ai_workload_share</x:t>
        </x:is>
      </x:c>
      <x:c r="I468" s="3" t="inlineStr">
        <x:is>
          <x:t xml:space="preserve">Only the AI-attributed portion of IT load enters training/inference allocation.</x:t>
        </x:is>
      </x:c>
      <x:c r="J468" s="3" t="inlineStr">
        <x:is>
          <x:t xml:space="preserve">SRC_OPENAI_GPT41_DOCS; SRC_OPENAI_STARGATE_ORACLE; SRC_OPENAI_STARGATE_PROGRESS; SRC_EPOCH_AI_DATA_CENTERS</x:t>
        </x:is>
      </x:c>
      <x:c r="K46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68" s="3" t="inlineStr">
        <x:is>
          <x:t xml:space="preserve">Recompute after ai_workload_share is replaced by telemetry.</x:t>
        </x:is>
      </x:c>
    </x:row>
    <x:row r="469">
      <x:c r="A469" s="3" t="inlineStr">
        <x:is>
          <x:t xml:space="preserve">OpenAI</x:t>
        </x:is>
      </x:c>
      <x:c r="B469" s="3" t="n">
        <x:v>2026</x:v>
      </x:c>
      <x:c r="C469" s="3" t="inlineStr">
        <x:is>
          <x:t xml:space="preserve">Bear</x:t>
        </x:is>
      </x:c>
      <x:c r="D469" s="3" t="inlineStr">
        <x:is>
          <x:t xml:space="preserve">gpu_share</x:t>
        </x:is>
      </x:c>
      <x:c r="E469" s="3" t="n">
        <x:v>1</x:v>
      </x:c>
      <x:c r="F469" s="3" t="inlineStr">
        <x:is>
          <x:t xml:space="preserve">share of inference-serving accelerator load</x:t>
        </x:is>
      </x:c>
      <x:c r="G469" s="3" t="inlineStr">
        <x:is>
          <x:t xml:space="preserve">Numeric scenario</x:t>
        </x:is>
      </x:c>
      <x:c r="H469" s="3" t="inlineStr">
        <x:is>
          <x:t xml:space="preserve">gpu_share interpolated from company 2026/2030 accelerator-mix endpoints</x:t>
        </x:is>
      </x:c>
      <x:c r="I469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469" s="3" t="inlineStr">
        <x:is>
          <x:t xml:space="preserve">SRC_OPENAI_GPT41_DOCS; SRC_OPENAI_STARGATE_ORACLE; SRC_OPENAI_STARGATE_PROGRESS; SRC_EPOCH_AI_DATA_CENTERS; ASSUMP_NUMERIC_ACCELERATOR_MIX</x:t>
        </x:is>
      </x:c>
      <x:c r="K46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69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470">
      <x:c r="A470" s="3" t="inlineStr">
        <x:is>
          <x:t xml:space="preserve">OpenAI</x:t>
        </x:is>
      </x:c>
      <x:c r="B470" s="3" t="n">
        <x:v>2026</x:v>
      </x:c>
      <x:c r="C470" s="3" t="inlineStr">
        <x:is>
          <x:t xml:space="preserve">Bear</x:t>
        </x:is>
      </x:c>
      <x:c r="D470" s="3" t="inlineStr">
        <x:is>
          <x:t xml:space="preserve">h200_share</x:t>
        </x:is>
      </x:c>
      <x:c r="E470" s="3" t="n">
        <x:v>0.09216000000000001</x:v>
      </x:c>
      <x:c r="F470" s="3" t="inlineStr">
        <x:is>
          <x:t xml:space="preserve">share of inference-serving accelerator load</x:t>
        </x:is>
      </x:c>
      <x:c r="G470" s="3" t="inlineStr">
        <x:is>
          <x:t xml:space="preserve">Editable numeric scenario</x:t>
        </x:is>
      </x:c>
      <x:c r="H470" s="3" t="inlineStr">
        <x:is>
          <x:t xml:space="preserve">h200_share = gpu_share * default_gpu_generation_mix_h200</x:t>
        </x:is>
      </x:c>
      <x:c r="I470" s="3" t="inlineStr">
        <x:is>
          <x:t xml:space="preserve">Default GPU-generation migration assumption; executive workbook allows later manual replacement by company/year/scenario.</x:t>
        </x:is>
      </x:c>
      <x:c r="J470" s="3" t="inlineStr">
        <x:is>
          <x:t xml:space="preserve">SRC_SEMIANALYSIS_INFERENCEX; ASSUMP_NUMERIC_ACCELERATOR_MIX</x:t>
        </x:is>
      </x:c>
      <x:c r="K47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70" s="3" t="inlineStr">
        <x:is>
          <x:t xml:space="preserve">Company fleet inventory, accelerator-hours or procurement/deployment records by GPU generation.</x:t>
        </x:is>
      </x:c>
    </x:row>
    <x:row r="471">
      <x:c r="A471" s="3" t="inlineStr">
        <x:is>
          <x:t xml:space="preserve">OpenAI</x:t>
        </x:is>
      </x:c>
      <x:c r="B471" s="3" t="n">
        <x:v>2026</x:v>
      </x:c>
      <x:c r="C471" s="3" t="inlineStr">
        <x:is>
          <x:t xml:space="preserve">Bear</x:t>
        </x:is>
      </x:c>
      <x:c r="D471" s="3" t="inlineStr">
        <x:is>
          <x:t xml:space="preserve">b200_share</x:t>
        </x:is>
      </x:c>
      <x:c r="E471" s="3" t="n">
        <x:v>0.90784</x:v>
      </x:c>
      <x:c r="F471" s="3" t="inlineStr">
        <x:is>
          <x:t xml:space="preserve">share of inference-serving accelerator load</x:t>
        </x:is>
      </x:c>
      <x:c r="G471" s="3" t="inlineStr">
        <x:is>
          <x:t xml:space="preserve">Editable numeric scenario</x:t>
        </x:is>
      </x:c>
      <x:c r="H471" s="3" t="inlineStr">
        <x:is>
          <x:t xml:space="preserve">b200_share = gpu_share * default_gpu_generation_mix_b200</x:t>
        </x:is>
      </x:c>
      <x:c r="I471" s="3" t="inlineStr">
        <x:is>
          <x:t xml:space="preserve">Default GPU-generation migration assumption; executive workbook allows later manual replacement by company/year/scenario.</x:t>
        </x:is>
      </x:c>
      <x:c r="J471" s="3" t="inlineStr">
        <x:is>
          <x:t xml:space="preserve">SRC_SEMIANALYSIS_INFERENCEX; ASSUMP_NUMERIC_ACCELERATOR_MIX</x:t>
        </x:is>
      </x:c>
      <x:c r="K47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71" s="3" t="inlineStr">
        <x:is>
          <x:t xml:space="preserve">Company fleet inventory, accelerator-hours or procurement/deployment records by GPU generation.</x:t>
        </x:is>
      </x:c>
    </x:row>
    <x:row r="472">
      <x:c r="A472" s="3" t="inlineStr">
        <x:is>
          <x:t xml:space="preserve">OpenAI</x:t>
        </x:is>
      </x:c>
      <x:c r="B472" s="3" t="n">
        <x:v>2026</x:v>
      </x:c>
      <x:c r="C472" s="3" t="inlineStr">
        <x:is>
          <x:t xml:space="preserve">Bear</x:t>
        </x:is>
      </x:c>
      <x:c r="D472" s="3" t="inlineStr">
        <x:is>
          <x:t xml:space="preserve">gb200_share</x:t>
        </x:is>
      </x:c>
      <x:c r="E472" s="3" t="n">
        <x:v>0</x:v>
      </x:c>
      <x:c r="F472" s="3" t="inlineStr">
        <x:is>
          <x:t xml:space="preserve">share of inference-serving accelerator load</x:t>
        </x:is>
      </x:c>
      <x:c r="G472" s="3" t="inlineStr">
        <x:is>
          <x:t xml:space="preserve">Editable numeric scenario</x:t>
        </x:is>
      </x:c>
      <x:c r="H472" s="3" t="inlineStr">
        <x:is>
          <x:t xml:space="preserve">gb200_share = gpu_share * default_gpu_generation_mix_gb200</x:t>
        </x:is>
      </x:c>
      <x:c r="I472" s="3" t="inlineStr">
        <x:is>
          <x:t xml:space="preserve">Default GPU-generation migration assumption; executive workbook allows later manual replacement by company/year/scenario.</x:t>
        </x:is>
      </x:c>
      <x:c r="J472" s="3" t="inlineStr">
        <x:is>
          <x:t xml:space="preserve">SRC_SEMIANALYSIS_INFERENCEX; ASSUMP_NUMERIC_ACCELERATOR_MIX</x:t>
        </x:is>
      </x:c>
      <x:c r="K47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72" s="3" t="inlineStr">
        <x:is>
          <x:t xml:space="preserve">Company fleet inventory, accelerator-hours or procurement/deployment records by GPU generation.</x:t>
        </x:is>
      </x:c>
    </x:row>
    <x:row r="473">
      <x:c r="A473" s="3" t="inlineStr">
        <x:is>
          <x:t xml:space="preserve">OpenAI</x:t>
        </x:is>
      </x:c>
      <x:c r="B473" s="3" t="n">
        <x:v>2026</x:v>
      </x:c>
      <x:c r="C473" s="3" t="inlineStr">
        <x:is>
          <x:t xml:space="preserve">Bear</x:t>
        </x:is>
      </x:c>
      <x:c r="D473" s="3" t="inlineStr">
        <x:is>
          <x:t xml:space="preserve">purpose_built_accelerator_share</x:t>
        </x:is>
      </x:c>
      <x:c r="E473" s="3" t="n">
        <x:v>0</x:v>
      </x:c>
      <x:c r="F473" s="3" t="inlineStr">
        <x:is>
          <x:t xml:space="preserve">share of inference-serving accelerator load</x:t>
        </x:is>
      </x:c>
      <x:c r="G473" s="3" t="inlineStr">
        <x:is>
          <x:t xml:space="preserve">Numeric scenario</x:t>
        </x:is>
      </x:c>
      <x:c r="H473" s="3" t="inlineStr">
        <x:is>
          <x:t xml:space="preserve">1 - gpu_share</x:t>
        </x:is>
      </x:c>
      <x:c r="I473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473" s="3" t="inlineStr">
        <x:is>
          <x:t xml:space="preserve">SRC_OPENAI_GPT41_DOCS; SRC_OPENAI_STARGATE_ORACLE; SRC_OPENAI_STARGATE_PROGRESS; SRC_EPOCH_AI_DATA_CENTERS; ASSUMP_NUMERIC_ACCELERATOR_MIX</x:t>
        </x:is>
      </x:c>
      <x:c r="K47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73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474">
      <x:c r="A474" s="3" t="inlineStr">
        <x:is>
          <x:t xml:space="preserve">OpenAI</x:t>
        </x:is>
      </x:c>
      <x:c r="B474" s="3" t="n">
        <x:v>2026</x:v>
      </x:c>
      <x:c r="C474" s="3" t="inlineStr">
        <x:is>
          <x:t xml:space="preserve">Bear</x:t>
        </x:is>
      </x:c>
      <x:c r="D474" s="3" t="inlineStr">
        <x:is>
          <x:t xml:space="preserve">fleet_reference_tps_per_mw</x:t>
        </x:is>
      </x:c>
      <x:c r="E474" s="3" t="n">
        <x:v>222741</x:v>
      </x:c>
      <x:c r="F474" s="3" t="inlineStr">
        <x:is>
          <x:t xml:space="preserve">generated output tokens/sec/MW</x:t>
        </x:is>
      </x:c>
      <x:c r="G474" s="3" t="inlineStr">
        <x:is>
          <x:t xml:space="preserve">Fleet-weighted public benchmark reference</x:t>
        </x:is>
      </x:c>
      <x:c r="H474" s="3" t="inlineStr">
        <x:is>
          <x:t xml:space="preserve">h200_share*h200_workload_avg + b200_share*b200_workload_avg + gb200_share*gb200_workload_avg + purpose_built_share*purpose_workload_avg</x:t>
        </x:is>
      </x:c>
      <x:c r="I474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474" s="3" t="inlineStr">
        <x:is>
          <x:t xml:space="preserve">SRC_SEMIANALYSIS_INFERENCEX; ASSUMP_NUMERIC_ACCELERATOR_MIX; ASSUMP_WORKLOAD_CLASS_MIX; ASSUMP_AGENTIC_CONTEXT_PENALTY</x:t>
        </x:is>
      </x:c>
      <x:c r="K47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74" s="3" t="inlineStr">
        <x:is>
          <x:t xml:space="preserve">Comparable production output-token throughput or a more closely matched benchmark.</x:t>
        </x:is>
      </x:c>
    </x:row>
    <x:row r="475">
      <x:c r="A475" s="3" t="inlineStr">
        <x:is>
          <x:t xml:space="preserve">OpenAI</x:t>
        </x:is>
      </x:c>
      <x:c r="B475" s="3" t="n">
        <x:v>2026</x:v>
      </x:c>
      <x:c r="C475" s="3" t="inlineStr">
        <x:is>
          <x:t xml:space="preserve">Bear</x:t>
        </x:is>
      </x:c>
      <x:c r="D475" s="3" t="inlineStr">
        <x:is>
          <x:t xml:space="preserve">commercial_workload_fit_factor</x:t>
        </x:is>
      </x:c>
      <x:c r="E475" s="3" t="n">
        <x:v>0.3</x:v>
      </x:c>
      <x:c r="F475" s="3" t="inlineStr">
        <x:is>
          <x:t xml:space="preserve">share of public reference throughput</x:t>
        </x:is>
      </x:c>
      <x:c r="G475" s="3" t="inlineStr">
        <x:is>
          <x:t xml:space="preserve">Scenario assumption</x:t>
        </x:is>
      </x:c>
      <x:c r="H475" s="3" t="inlineStr">
        <x:is>
          <x:t xml:space="preserve">reference_serving_tps_per_mw = fleet_reference_tps_per_mw * commercial_workload_fit_factor</x:t>
        </x:is>
      </x:c>
      <x:c r="I475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475" s="3" t="inlineStr">
        <x:is>
          <x:t xml:space="preserve">SRC_SEMIANALYSIS_INFERENCEX; ASSUMP_NUMERIC_ACCELERATOR_MIX; ASSUMP_WORKLOAD_CLASS_MIX; ASSUMP_AGENTIC_CONTEXT_PENALTY</x:t>
        </x:is>
      </x:c>
      <x:c r="K47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75" s="3" t="inlineStr">
        <x:is>
          <x:t xml:space="preserve">Matched commercial serving benchmark by product surface, context shape and latency SLO.</x:t>
        </x:is>
      </x:c>
    </x:row>
    <x:row r="476">
      <x:c r="A476" s="3" t="inlineStr">
        <x:is>
          <x:t xml:space="preserve">OpenAI</x:t>
        </x:is>
      </x:c>
      <x:c r="B476" s="3" t="n">
        <x:v>2026</x:v>
      </x:c>
      <x:c r="C476" s="3" t="inlineStr">
        <x:is>
          <x:t xml:space="preserve">Bear</x:t>
        </x:is>
      </x:c>
      <x:c r="D476" s="3" t="inlineStr">
        <x:is>
          <x:t xml:space="preserve">reference_serving_tps_per_mw</x:t>
        </x:is>
      </x:c>
      <x:c r="E476" s="3" t="n">
        <x:v>66822</x:v>
      </x:c>
      <x:c r="F476" s="3" t="inlineStr">
        <x:is>
          <x:t xml:space="preserve">generated output tokens/sec/MW</x:t>
        </x:is>
      </x:c>
      <x:c r="G476" s="3" t="inlineStr">
        <x:is>
          <x:t xml:space="preserve">Workload-adjusted benchmark proxy</x:t>
        </x:is>
      </x:c>
      <x:c r="H476" s="3" t="inlineStr">
        <x:is>
          <x:t xml:space="preserve">fleet_reference_tps_per_mw * commercial_workload_fit_factor</x:t>
        </x:is>
      </x:c>
      <x:c r="I47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476" s="3" t="inlineStr">
        <x:is>
          <x:t xml:space="preserve">SRC_SEMIANALYSIS_INFERENCEX; ASSUMP_NUMERIC_ACCELERATOR_MIX; ASSUMP_WORKLOAD_CLASS_MIX; ASSUMP_AGENTIC_CONTEXT_PENALTY</x:t>
        </x:is>
      </x:c>
      <x:c r="K47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76" s="3" t="inlineStr">
        <x:is>
          <x:t xml:space="preserve">Provider production output-token throughput with comparable workload/SLO.</x:t>
        </x:is>
      </x:c>
    </x:row>
    <x:row r="477">
      <x:c r="A477" s="3" t="inlineStr">
        <x:is>
          <x:t xml:space="preserve">OpenAI</x:t>
        </x:is>
      </x:c>
      <x:c r="B477" s="3" t="n">
        <x:v>2026</x:v>
      </x:c>
      <x:c r="C477" s="3" t="inlineStr">
        <x:is>
          <x:t xml:space="preserve">Bear</x:t>
        </x:is>
      </x:c>
      <x:c r="D477" s="3" t="inlineStr">
        <x:is>
          <x:t xml:space="preserve">purpose_built_tps_per_mw</x:t>
        </x:is>
      </x:c>
      <x:c r="E477" s="3" t="n">
        <x:v>40592</x:v>
      </x:c>
      <x:c r="F477" s="3" t="inlineStr">
        <x:is>
          <x:t xml:space="preserve">generated output tokens/sec/MW</x:t>
        </x:is>
      </x:c>
      <x:c r="G477" s="3" t="inlineStr">
        <x:is>
          <x:t xml:space="preserve">Conservative no-uplift proxy</x:t>
        </x:is>
      </x:c>
      <x:c r="H477" s="3" t="inlineStr">
        <x:is>
          <x:t xml:space="preserve">purpose_built_tps_per_mw = purpose_built_reference_tps_per_mw * commercial_workload_fit_factor until comparable output-token benchmark is adopted</x:t>
        </x:is>
      </x:c>
      <x:c r="I477" s="3" t="inlineStr">
        <x:is>
          <x:t xml:space="preserve">No comparable public output-token/MW row adopted; B200 public reference placeholder is used and remains editable.</x:t>
        </x:is>
      </x:c>
      <x:c r="J477" s="3" t="inlineStr">
        <x:is>
          <x:t xml:space="preserve">SRC_OPENAI_GPT41_DOCS; SRC_OPENAI_STARGATE_ORACLE; SRC_OPENAI_STARGATE_PROGRESS; SRC_EPOCH_AI_DATA_CENTERS; ASSUMP_NUMERIC_ACCELERATOR_MIX</x:t>
        </x:is>
      </x:c>
      <x:c r="K47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77" s="3" t="inlineStr">
        <x:is>
          <x:t xml:space="preserve">Matched-workload generated-output benchmark for the provider purpose-built accelerator.</x:t>
        </x:is>
      </x:c>
    </x:row>
    <x:row r="478">
      <x:c r="A478" s="3" t="inlineStr">
        <x:is>
          <x:t xml:space="preserve">OpenAI</x:t>
        </x:is>
      </x:c>
      <x:c r="B478" s="3" t="n">
        <x:v>2026</x:v>
      </x:c>
      <x:c r="C478" s="3" t="inlineStr">
        <x:is>
          <x:t xml:space="preserve">Bear</x:t>
        </x:is>
      </x:c>
      <x:c r="D478" s="3" t="inlineStr">
        <x:is>
          <x:t xml:space="preserve">inference_power_share</x:t>
        </x:is>
      </x:c>
      <x:c r="E478" s="3" t="n">
        <x:v>0.5</x:v>
      </x:c>
      <x:c r="F478" s="3" t="inlineStr">
        <x:is>
          <x:t xml:space="preserve">share of AI IT load</x:t>
        </x:is>
      </x:c>
      <x:c r="G478" s="3" t="inlineStr">
        <x:is>
          <x:t xml:space="preserve">Scenario allocation</x:t>
        </x:is>
      </x:c>
      <x:c r="H478" s="3" t="inlineStr">
        <x:is>
          <x:t xml:space="preserve">inference_gw = ai_it_load_gw * inference_power_share</x:t>
        </x:is>
      </x:c>
      <x:c r="I478" s="3" t="inlineStr">
        <x:is>
          <x:t xml:space="preserve">ChatGPT/API/enterprise commercial surfaces support increasing inference allocation while training remains material.</x:t>
        </x:is>
      </x:c>
      <x:c r="J478" s="3" t="inlineStr">
        <x:is>
          <x:t xml:space="preserve">SRC_OPENAI_GPT41_DOCS; SRC_OPENAI_STARGATE_ORACLE; SRC_OPENAI_STARGATE_PROGRESS; SRC_EPOCH_AI_DATA_CENTERS; ASSUMP_INFERENCE_SHARE_NOT_FACT_60</x:t>
        </x:is>
      </x:c>
      <x:c r="K47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78" s="3" t="inlineStr">
        <x:is>
          <x:t xml:space="preserve">Provider-specific inference/training workload power telemetry.</x:t>
        </x:is>
      </x:c>
    </x:row>
    <x:row r="479">
      <x:c r="A479" s="3" t="inlineStr">
        <x:is>
          <x:t xml:space="preserve">OpenAI</x:t>
        </x:is>
      </x:c>
      <x:c r="B479" s="3" t="n">
        <x:v>2026</x:v>
      </x:c>
      <x:c r="C479" s="3" t="inlineStr">
        <x:is>
          <x:t xml:space="preserve">Bear</x:t>
        </x:is>
      </x:c>
      <x:c r="D479" s="3" t="inlineStr">
        <x:is>
          <x:t xml:space="preserve">inference_gw</x:t>
        </x:is>
      </x:c>
      <x:c r="E479" s="3" t="n">
        <x:v>0.462</x:v>
      </x:c>
      <x:c r="F479" s="3" t="inlineStr">
        <x:is>
          <x:t xml:space="preserve">GW</x:t>
        </x:is>
      </x:c>
      <x:c r="G479" s="3" t="inlineStr">
        <x:is>
          <x:t xml:space="preserve">Derived formula</x:t>
        </x:is>
      </x:c>
      <x:c r="H479" s="3" t="inlineStr">
        <x:is>
          <x:t xml:space="preserve">ai_it_load_gw * inference_power_share</x:t>
        </x:is>
      </x:c>
      <x:c r="I479" s="3" t="inlineStr">
        <x:is>
          <x:t xml:space="preserve">This is the operational power eligible to become commercial generated output tokens through the selected TPS/MW proxy.</x:t>
        </x:is>
      </x:c>
      <x:c r="J479" s="3" t="inlineStr">
        <x:is>
          <x:t xml:space="preserve">SRC_OPENAI_GPT41_DOCS; SRC_OPENAI_STARGATE_ORACLE; SRC_OPENAI_STARGATE_PROGRESS; SRC_EPOCH_AI_DATA_CENTERS</x:t>
        </x:is>
      </x:c>
      <x:c r="K47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79" s="3" t="inlineStr">
        <x:is>
          <x:t xml:space="preserve">Recompute after AI allocation or inference-share evidence changes.</x:t>
        </x:is>
      </x:c>
    </x:row>
    <x:row r="480">
      <x:c r="A480" s="3" t="inlineStr">
        <x:is>
          <x:t xml:space="preserve">OpenAI</x:t>
        </x:is>
      </x:c>
      <x:c r="B480" s="3" t="n">
        <x:v>2026</x:v>
      </x:c>
      <x:c r="C480" s="3" t="inlineStr">
        <x:is>
          <x:t xml:space="preserve">Bear</x:t>
        </x:is>
      </x:c>
      <x:c r="D480" s="3" t="inlineStr">
        <x:is>
          <x:t xml:space="preserve">training_power_share</x:t>
        </x:is>
      </x:c>
      <x:c r="E480" s="3" t="n">
        <x:v>0.5</x:v>
      </x:c>
      <x:c r="F480" s="3" t="inlineStr">
        <x:is>
          <x:t xml:space="preserve">share of AI IT load</x:t>
        </x:is>
      </x:c>
      <x:c r="G480" s="3" t="inlineStr">
        <x:is>
          <x:t xml:space="preserve">Derived allocation</x:t>
        </x:is>
      </x:c>
      <x:c r="H480" s="3" t="inlineStr">
        <x:is>
          <x:t xml:space="preserve">1 - inference_power_share</x:t>
        </x:is>
      </x:c>
      <x:c r="I480" s="3" t="inlineStr">
        <x:is>
          <x:t xml:space="preserve">Training receives the complementary modeled AI IT allocation; it is not a disclosed company workload split.</x:t>
        </x:is>
      </x:c>
      <x:c r="J480" s="3" t="inlineStr">
        <x:is>
          <x:t xml:space="preserve">SRC_OPENAI_GPT41_DOCS; SRC_OPENAI_STARGATE_ORACLE; SRC_OPENAI_STARGATE_PROGRESS; SRC_EPOCH_AI_DATA_CENTERS; ASSUMP_INFERENCE_SHARE_NOT_FACT_60</x:t>
        </x:is>
      </x:c>
      <x:c r="K48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80" s="3" t="inlineStr">
        <x:is>
          <x:t xml:space="preserve">Provider-specific inference/training workload power telemetry.</x:t>
        </x:is>
      </x:c>
    </x:row>
    <x:row r="481">
      <x:c r="A481" s="3" t="inlineStr">
        <x:is>
          <x:t xml:space="preserve">OpenAI</x:t>
        </x:is>
      </x:c>
      <x:c r="B481" s="3" t="n">
        <x:v>2026</x:v>
      </x:c>
      <x:c r="C481" s="3" t="inlineStr">
        <x:is>
          <x:t xml:space="preserve">Bear</x:t>
        </x:is>
      </x:c>
      <x:c r="D481" s="3" t="inlineStr">
        <x:is>
          <x:t xml:space="preserve">training_gw</x:t>
        </x:is>
      </x:c>
      <x:c r="E481" s="3" t="n">
        <x:v>0.462</x:v>
      </x:c>
      <x:c r="F481" s="3" t="inlineStr">
        <x:is>
          <x:t xml:space="preserve">GW</x:t>
        </x:is>
      </x:c>
      <x:c r="G481" s="3" t="inlineStr">
        <x:is>
          <x:t xml:space="preserve">Derived formula</x:t>
        </x:is>
      </x:c>
      <x:c r="H481" s="3" t="inlineStr">
        <x:is>
          <x:t xml:space="preserve">ai_it_load_gw * training_power_share</x:t>
        </x:is>
      </x:c>
      <x:c r="I481" s="3" t="inlineStr">
        <x:is>
          <x:t xml:space="preserve">Training GW is shown separately so commercial inference token capacity is not overstated.</x:t>
        </x:is>
      </x:c>
      <x:c r="J481" s="3" t="inlineStr">
        <x:is>
          <x:t xml:space="preserve">SRC_OPENAI_GPT41_DOCS; SRC_OPENAI_STARGATE_ORACLE; SRC_OPENAI_STARGATE_PROGRESS; SRC_EPOCH_AI_DATA_CENTERS</x:t>
        </x:is>
      </x:c>
      <x:c r="K48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81" s="3" t="inlineStr">
        <x:is>
          <x:t xml:space="preserve">Recompute after AI allocation or workload-split evidence changes.</x:t>
        </x:is>
      </x:c>
    </x:row>
    <x:row r="482">
      <x:c r="A482" s="3" t="inlineStr">
        <x:is>
          <x:t xml:space="preserve">OpenAI</x:t>
        </x:is>
      </x:c>
      <x:c r="B482" s="3" t="n">
        <x:v>2026</x:v>
      </x:c>
      <x:c r="C482" s="3" t="inlineStr">
        <x:is>
          <x:t xml:space="preserve">Bear</x:t>
        </x:is>
      </x:c>
      <x:c r="D482" s="3" t="inlineStr">
        <x:is>
          <x:t xml:space="preserve">tokens_per_second_per_mw</x:t>
        </x:is>
      </x:c>
      <x:c r="E482" s="3" t="n">
        <x:v>66822</x:v>
      </x:c>
      <x:c r="F482" s="3" t="inlineStr">
        <x:is>
          <x:t xml:space="preserve">generated output tokens/sec/MW</x:t>
        </x:is>
      </x:c>
      <x:c r="G482" s="3" t="inlineStr">
        <x:is>
          <x:t xml:space="preserve">Derived estimate + benchmark calibration</x:t>
        </x:is>
      </x:c>
      <x:c r="H482" s="3" t="inlineStr">
        <x:is>
          <x:t xml:space="preserve">fleet_reference_tps_per_mw * commercial_workload_fit_factor</x:t>
        </x:is>
      </x:c>
      <x:c r="I482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482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48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82" s="3" t="inlineStr">
        <x:is>
          <x:t xml:space="preserve">Comparable production output-token throughput with model, hardware, precision, ISL/OSL and SLO matched.</x:t>
        </x:is>
      </x:c>
    </x:row>
    <x:row r="483">
      <x:c r="A483" s="3" t="inlineStr">
        <x:is>
          <x:t xml:space="preserve">OpenAI</x:t>
        </x:is>
      </x:c>
      <x:c r="B483" s="3" t="n">
        <x:v>2026</x:v>
      </x:c>
      <x:c r="C483" s="3" t="inlineStr">
        <x:is>
          <x:t xml:space="preserve">Bear</x:t>
        </x:is>
      </x:c>
      <x:c r="D483" s="3" t="inlineStr">
        <x:is>
          <x:t xml:space="preserve">inference_tokens_per_day</x:t>
        </x:is>
      </x:c>
      <x:c r="E483" s="3" t="n">
        <x:v>2667320409600</x:v>
      </x:c>
      <x:c r="F483" s="3" t="inlineStr">
        <x:is>
          <x:t xml:space="preserve">generated output tokens/day</x:t>
        </x:is>
      </x:c>
      <x:c r="G483" s="3" t="inlineStr">
        <x:is>
          <x:t xml:space="preserve">Derived headline metric</x:t>
        </x:is>
      </x:c>
      <x:c r="H483" s="3" t="inlineStr">
        <x:is>
          <x:t xml:space="preserve">inference_gw * 1000 * tokens_per_second_per_mw * 86,400</x:t>
        </x:is>
      </x:c>
      <x:c r="I483" s="3" t="inlineStr">
        <x:is>
          <x:t xml:space="preserve">Headline capacity uses no utilization, MoE, architecture or software-growth multiplier; it is not observed commercial output volume.</x:t>
        </x:is>
      </x:c>
      <x:c r="J483" s="3" t="inlineStr">
        <x:is>
          <x:t xml:space="preserve">SRC_OPENAI_GPT41_DOCS; SRC_OPENAI_STARGATE_ORACLE; SRC_OPENAI_STARGATE_PROGRESS; SRC_EPOCH_AI_DATA_CENTERS; SRC_SEMIANALYSIS_INFERENCEX</x:t>
        </x:is>
      </x:c>
      <x:c r="K48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83" s="3" t="inlineStr">
        <x:is>
          <x:t xml:space="preserve">Provider-disclosed generated output token volume or calibrated capacity telemetry.</x:t>
        </x:is>
      </x:c>
    </x:row>
    <x:row r="484">
      <x:c r="A484" s="3" t="inlineStr">
        <x:is>
          <x:t xml:space="preserve">OpenAI</x:t>
        </x:is>
      </x:c>
      <x:c r="B484" s="3" t="n">
        <x:v>2026</x:v>
      </x:c>
      <x:c r="C484" s="3" t="inlineStr">
        <x:is>
          <x:t xml:space="preserve">Bear</x:t>
        </x:is>
      </x:c>
      <x:c r="D484" s="3" t="inlineStr">
        <x:is>
          <x:t xml:space="preserve">inference_tokens_per_year</x:t>
        </x:is>
      </x:c>
      <x:c r="E484" s="3" t="n">
        <x:v>973571949504000</x:v>
      </x:c>
      <x:c r="F484" s="3" t="inlineStr">
        <x:is>
          <x:t xml:space="preserve">generated output tokens/year</x:t>
        </x:is>
      </x:c>
      <x:c r="G484" s="3" t="inlineStr">
        <x:is>
          <x:t xml:space="preserve">Derived headline metric</x:t>
        </x:is>
      </x:c>
      <x:c r="H484" s="3" t="inlineStr">
        <x:is>
          <x:t xml:space="preserve">inference_tokens_per_day * 365</x:t>
        </x:is>
      </x:c>
      <x:c r="I484" s="3" t="inlineStr">
        <x:is>
          <x:t xml:space="preserve">Annualized version of generated output token capacity; it is not observed annual demand or billable volume.</x:t>
        </x:is>
      </x:c>
      <x:c r="J484" s="3" t="inlineStr">
        <x:is>
          <x:t xml:space="preserve">SRC_OPENAI_GPT41_DOCS; SRC_OPENAI_STARGATE_ORACLE; SRC_OPENAI_STARGATE_PROGRESS; SRC_EPOCH_AI_DATA_CENTERS; SRC_SEMIANALYSIS_INFERENCEX</x:t>
        </x:is>
      </x:c>
      <x:c r="K48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84" s="3" t="inlineStr">
        <x:is>
          <x:t xml:space="preserve">Provider-disclosed annual generated-output volume or metered serving telemetry.</x:t>
        </x:is>
      </x:c>
    </x:row>
    <x:row r="485">
      <x:c r="A485" s="3" t="inlineStr">
        <x:is>
          <x:t xml:space="preserve">OpenAI</x:t>
        </x:is>
      </x:c>
      <x:c r="B485" s="3" t="n">
        <x:v>2027</x:v>
      </x:c>
      <x:c r="C485" s="3" t="inlineStr">
        <x:is>
          <x:t xml:space="preserve">Bear</x:t>
        </x:is>
      </x:c>
      <x:c r="D485" s="3" t="inlineStr">
        <x:is>
          <x:t xml:space="preserve">contracted_power_gw</x:t>
        </x:is>
      </x:c>
      <x:c r="E485" s="3" t="n">
        <x:v>6.75</x:v>
      </x:c>
      <x:c r="F485" s="3" t="inlineStr">
        <x:is>
          <x:t xml:space="preserve">GW</x:t>
        </x:is>
      </x:c>
      <x:c r="G485" s="3" t="inlineStr">
        <x:is>
          <x:t xml:space="preserve">Fact anchor + scenario ceiling</x:t>
        </x:is>
      </x:c>
      <x:c r="H485" s="3" t="inlineStr">
        <x:is>
          <x:t xml:space="preserve">linear interpolation between 2026 and 2030 company capacity endpoints</x:t>
        </x:is>
      </x:c>
      <x:c r="I485" s="3" t="inlineStr">
        <x:is>
          <x:t xml:space="preserve">2030 envelope is bounded by official Stargate planned/committed capacity; 2026 and timing remain staged scenario values.</x:t>
        </x:is>
      </x:c>
      <x:c r="J485" s="3" t="inlineStr">
        <x:is>
          <x:t xml:space="preserve">SRC_OPENAI_STARGATE_ORACLE; SRC_OPENAI_STARGATE_PROGRESS; ASSUMP_STARGATE_RAMP</x:t>
        </x:is>
      </x:c>
      <x:c r="K48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85" s="3" t="inlineStr">
        <x:is>
          <x:t xml:space="preserve">Company/site-level committed MW/GW, interconnect and contract disclosure.</x:t>
        </x:is>
      </x:c>
    </x:row>
    <x:row r="486">
      <x:c r="A486" s="3" t="inlineStr">
        <x:is>
          <x:t xml:space="preserve">OpenAI</x:t>
        </x:is>
      </x:c>
      <x:c r="B486" s="3" t="n">
        <x:v>2027</x:v>
      </x:c>
      <x:c r="C486" s="3" t="inlineStr">
        <x:is>
          <x:t xml:space="preserve">Bear</x:t>
        </x:is>
      </x:c>
      <x:c r="D486" s="3" t="inlineStr">
        <x:is>
          <x:t xml:space="preserve">operational_deployment_share</x:t>
        </x:is>
      </x:c>
      <x:c r="E486" s="3" t="n">
        <x:v>0.41392593</x:v>
      </x:c>
      <x:c r="F486" s="3" t="inlineStr">
        <x:is>
          <x:t xml:space="preserve">share</x:t>
        </x:is>
      </x:c>
      <x:c r="G486" s="3" t="inlineStr">
        <x:is>
          <x:t xml:space="preserve">Scenario conversion</x:t>
        </x:is>
      </x:c>
      <x:c r="H486" s="3" t="inlineStr">
        <x:is>
          <x:t xml:space="preserve">active_power_gw / contracted_power_gw</x:t>
        </x:is>
      </x:c>
      <x:c r="I486" s="3" t="inlineStr">
        <x:is>
          <x:t xml:space="preserve">This is the single explicit conversion from contracted/attributed capacity to operationally usable capacity.</x:t>
        </x:is>
      </x:c>
      <x:c r="J486" s="3" t="inlineStr">
        <x:is>
          <x:t xml:space="preserve">SRC_OPENAI_STARGATE_ORACLE; SRC_OPENAI_STARGATE_PROGRESS; ASSUMP_STARGATE_RAMP</x:t>
        </x:is>
      </x:c>
      <x:c r="K48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86" s="3" t="inlineStr">
        <x:is>
          <x:t xml:space="preserve">Energized operational capacity divided by contracted/attributed capacity.</x:t>
        </x:is>
      </x:c>
    </x:row>
    <x:row r="487">
      <x:c r="A487" s="3" t="inlineStr">
        <x:is>
          <x:t xml:space="preserve">OpenAI</x:t>
        </x:is>
      </x:c>
      <x:c r="B487" s="3" t="n">
        <x:v>2027</x:v>
      </x:c>
      <x:c r="C487" s="3" t="inlineStr">
        <x:is>
          <x:t xml:space="preserve">Bear</x:t>
        </x:is>
      </x:c>
      <x:c r="D487" s="3" t="inlineStr">
        <x:is>
          <x:t xml:space="preserve">active_power_gw</x:t>
        </x:is>
      </x:c>
      <x:c r="E487" s="3" t="n">
        <x:v>2.794</x:v>
      </x:c>
      <x:c r="F487" s="3" t="inlineStr">
        <x:is>
          <x:t xml:space="preserve">GW</x:t>
        </x:is>
      </x:c>
      <x:c r="G487" s="3" t="inlineStr">
        <x:is>
          <x:t xml:space="preserve">Derived scenario</x:t>
        </x:is>
      </x:c>
      <x:c r="H487" s="3" t="inlineStr">
        <x:is>
          <x:t xml:space="preserve">contracted_power_gw * operational_deployment_share</x:t>
        </x:is>
      </x:c>
      <x:c r="I487" s="3" t="inlineStr">
        <x:is>
          <x:t xml:space="preserve">Official capacity announcements are converted to active GW only through energization/GPU-deployment ramp assumptions.</x:t>
        </x:is>
      </x:c>
      <x:c r="J487" s="3" t="inlineStr">
        <x:is>
          <x:t xml:space="preserve">SRC_OPENAI_STARGATE_ORACLE; SRC_OPENAI_STARGATE_PROGRESS; ASSUMP_STARGATE_RAMP</x:t>
        </x:is>
      </x:c>
      <x:c r="K48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87" s="3" t="inlineStr">
        <x:is>
          <x:t xml:space="preserve">Energization dates, accelerator deliveries and operational powered-rack telemetry.</x:t>
        </x:is>
      </x:c>
    </x:row>
    <x:row r="488">
      <x:c r="A488" s="3" t="inlineStr">
        <x:is>
          <x:t xml:space="preserve">OpenAI</x:t>
        </x:is>
      </x:c>
      <x:c r="B488" s="3" t="n">
        <x:v>2027</x:v>
      </x:c>
      <x:c r="C488" s="3" t="inlineStr">
        <x:is>
          <x:t xml:space="preserve">Bear</x:t>
        </x:is>
      </x:c>
      <x:c r="D488" s="3" t="inlineStr">
        <x:is>
          <x:t xml:space="preserve">pue</x:t>
        </x:is>
      </x:c>
      <x:c r="E488" s="3" t="n">
        <x:v>1.2</x:v>
      </x:c>
      <x:c r="F488" s="3" t="inlineStr">
        <x:is>
          <x:t xml:space="preserve">ratio</x:t>
        </x:is>
      </x:c>
      <x:c r="G488" s="3" t="inlineStr">
        <x:is>
          <x:t xml:space="preserve">Scenario parameter</x:t>
        </x:is>
      </x:c>
      <x:c r="H488" s="3" t="inlineStr">
        <x:is>
          <x:t xml:space="preserve">it_load_gw = active_power_gw / pue</x:t>
        </x:is>
      </x:c>
      <x:c r="I488" s="3" t="inlineStr">
        <x:is>
          <x:t xml:space="preserve">No provider-wide site-level PUE is used as a disclosed fact; PUE represents facility-to-IT conversion within the scenario.</x:t>
        </x:is>
      </x:c>
      <x:c r="J488" s="3" t="inlineStr">
        <x:is>
          <x:t xml:space="preserve">ASSUMP_POWER_RAMP</x:t>
        </x:is>
      </x:c>
      <x:c r="K48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88" s="3" t="inlineStr">
        <x:is>
          <x:t xml:space="preserve">Site-level measured PUE matched to attributed AI capacity.</x:t>
        </x:is>
      </x:c>
    </x:row>
    <x:row r="489">
      <x:c r="A489" s="3" t="inlineStr">
        <x:is>
          <x:t xml:space="preserve">OpenAI</x:t>
        </x:is>
      </x:c>
      <x:c r="B489" s="3" t="n">
        <x:v>2027</x:v>
      </x:c>
      <x:c r="C489" s="3" t="inlineStr">
        <x:is>
          <x:t xml:space="preserve">Bear</x:t>
        </x:is>
      </x:c>
      <x:c r="D489" s="3" t="inlineStr">
        <x:is>
          <x:t xml:space="preserve">it_load_gw</x:t>
        </x:is>
      </x:c>
      <x:c r="E489" s="3" t="n">
        <x:v>2.328</x:v>
      </x:c>
      <x:c r="F489" s="3" t="inlineStr">
        <x:is>
          <x:t xml:space="preserve">GW</x:t>
        </x:is>
      </x:c>
      <x:c r="G489" s="3" t="inlineStr">
        <x:is>
          <x:t xml:space="preserve">Derived formula</x:t>
        </x:is>
      </x:c>
      <x:c r="H489" s="3" t="inlineStr">
        <x:is>
          <x:t xml:space="preserve">active_power_gw / pue</x:t>
        </x:is>
      </x:c>
      <x:c r="I489" s="3" t="inlineStr">
        <x:is>
          <x:t xml:space="preserve">Facility power is converted to IT-deliverable power before attributing AI workloads.</x:t>
        </x:is>
      </x:c>
      <x:c r="J489" s="3" t="inlineStr">
        <x:is>
          <x:t xml:space="preserve">SRC_OPENAI_STARGATE_ORACLE; SRC_OPENAI_STARGATE_PROGRESS; ASSUMP_STARGATE_RAMP</x:t>
        </x:is>
      </x:c>
      <x:c r="K48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89" s="3" t="inlineStr">
        <x:is>
          <x:t xml:space="preserve">Recompute once active power and PUE become site-observable.</x:t>
        </x:is>
      </x:c>
    </x:row>
    <x:row r="490">
      <x:c r="A490" s="3" t="inlineStr">
        <x:is>
          <x:t xml:space="preserve">OpenAI</x:t>
        </x:is>
      </x:c>
      <x:c r="B490" s="3" t="n">
        <x:v>2027</x:v>
      </x:c>
      <x:c r="C490" s="3" t="inlineStr">
        <x:is>
          <x:t xml:space="preserve">Bear</x:t>
        </x:is>
      </x:c>
      <x:c r="D490" s="3" t="inlineStr">
        <x:is>
          <x:t xml:space="preserve">ai_workload_share</x:t>
        </x:is>
      </x:c>
      <x:c r="E490" s="3" t="n">
        <x:v>0.88</x:v>
      </x:c>
      <x:c r="F490" s="3" t="inlineStr">
        <x:is>
          <x:t xml:space="preserve">share</x:t>
        </x:is>
      </x:c>
      <x:c r="G490" s="3" t="inlineStr">
        <x:is>
          <x:t xml:space="preserve">Scenario allocation</x:t>
        </x:is>
      </x:c>
      <x:c r="H490" s="3" t="inlineStr">
        <x:is>
          <x:t xml:space="preserve">ai_it_load_gw = it_load_gw * ai_workload_share</x:t>
        </x:is>
      </x:c>
      <x:c r="I490" s="3" t="inlineStr">
        <x:is>
          <x:t xml:space="preserve">Stargate capacity is AI-oriented but includes reserve, platform and non-token AI activity; 88% is a scenario.</x:t>
        </x:is>
      </x:c>
      <x:c r="J490" s="3" t="inlineStr">
        <x:is>
          <x:t xml:space="preserve">SRC_OPENAI_GPT41_DOCS; SRC_OPENAI_STARGATE_ORACLE; SRC_OPENAI_STARGATE_PROGRESS; SRC_EPOCH_AI_DATA_CENTERS</x:t>
        </x:is>
      </x:c>
      <x:c r="K49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90" s="3" t="inlineStr">
        <x:is>
          <x:t xml:space="preserve">Model-owner AI workload allocation or cluster scheduling telemetry.</x:t>
        </x:is>
      </x:c>
    </x:row>
    <x:row r="491">
      <x:c r="A491" s="3" t="inlineStr">
        <x:is>
          <x:t xml:space="preserve">OpenAI</x:t>
        </x:is>
      </x:c>
      <x:c r="B491" s="3" t="n">
        <x:v>2027</x:v>
      </x:c>
      <x:c r="C491" s="3" t="inlineStr">
        <x:is>
          <x:t xml:space="preserve">Bear</x:t>
        </x:is>
      </x:c>
      <x:c r="D491" s="3" t="inlineStr">
        <x:is>
          <x:t xml:space="preserve">ai_it_load_gw</x:t>
        </x:is>
      </x:c>
      <x:c r="E491" s="3" t="n">
        <x:v>2.049</x:v>
      </x:c>
      <x:c r="F491" s="3" t="inlineStr">
        <x:is>
          <x:t xml:space="preserve">GW</x:t>
        </x:is>
      </x:c>
      <x:c r="G491" s="3" t="inlineStr">
        <x:is>
          <x:t xml:space="preserve">Derived formula</x:t>
        </x:is>
      </x:c>
      <x:c r="H491" s="3" t="inlineStr">
        <x:is>
          <x:t xml:space="preserve">it_load_gw * ai_workload_share</x:t>
        </x:is>
      </x:c>
      <x:c r="I491" s="3" t="inlineStr">
        <x:is>
          <x:t xml:space="preserve">Only the AI-attributed portion of IT load enters training/inference allocation.</x:t>
        </x:is>
      </x:c>
      <x:c r="J491" s="3" t="inlineStr">
        <x:is>
          <x:t xml:space="preserve">SRC_OPENAI_GPT41_DOCS; SRC_OPENAI_STARGATE_ORACLE; SRC_OPENAI_STARGATE_PROGRESS; SRC_EPOCH_AI_DATA_CENTERS</x:t>
        </x:is>
      </x:c>
      <x:c r="K49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91" s="3" t="inlineStr">
        <x:is>
          <x:t xml:space="preserve">Recompute after ai_workload_share is replaced by telemetry.</x:t>
        </x:is>
      </x:c>
    </x:row>
    <x:row r="492">
      <x:c r="A492" s="3" t="inlineStr">
        <x:is>
          <x:t xml:space="preserve">OpenAI</x:t>
        </x:is>
      </x:c>
      <x:c r="B492" s="3" t="n">
        <x:v>2027</x:v>
      </x:c>
      <x:c r="C492" s="3" t="inlineStr">
        <x:is>
          <x:t xml:space="preserve">Bear</x:t>
        </x:is>
      </x:c>
      <x:c r="D492" s="3" t="inlineStr">
        <x:is>
          <x:t xml:space="preserve">gpu_share</x:t>
        </x:is>
      </x:c>
      <x:c r="E492" s="3" t="n">
        <x:v>0.978068</x:v>
      </x:c>
      <x:c r="F492" s="3" t="inlineStr">
        <x:is>
          <x:t xml:space="preserve">share of inference-serving accelerator load</x:t>
        </x:is>
      </x:c>
      <x:c r="G492" s="3" t="inlineStr">
        <x:is>
          <x:t xml:space="preserve">Numeric scenario</x:t>
        </x:is>
      </x:c>
      <x:c r="H492" s="3" t="inlineStr">
        <x:is>
          <x:t xml:space="preserve">gpu_share interpolated from company 2026/2030 accelerator-mix endpoints</x:t>
        </x:is>
      </x:c>
      <x:c r="I492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492" s="3" t="inlineStr">
        <x:is>
          <x:t xml:space="preserve">SRC_OPENAI_GPT41_DOCS; SRC_OPENAI_STARGATE_ORACLE; SRC_OPENAI_STARGATE_PROGRESS; SRC_EPOCH_AI_DATA_CENTERS; ASSUMP_NUMERIC_ACCELERATOR_MIX</x:t>
        </x:is>
      </x:c>
      <x:c r="K49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92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493">
      <x:c r="A493" s="3" t="inlineStr">
        <x:is>
          <x:t xml:space="preserve">OpenAI</x:t>
        </x:is>
      </x:c>
      <x:c r="B493" s="3" t="n">
        <x:v>2027</x:v>
      </x:c>
      <x:c r="C493" s="3" t="inlineStr">
        <x:is>
          <x:t xml:space="preserve">Bear</x:t>
        </x:is>
      </x:c>
      <x:c r="D493" s="3" t="inlineStr">
        <x:is>
          <x:t xml:space="preserve">h200_share</x:t>
        </x:is>
      </x:c>
      <x:c r="E493" s="3" t="n">
        <x:v>0.06987599999999999</x:v>
      </x:c>
      <x:c r="F493" s="3" t="inlineStr">
        <x:is>
          <x:t xml:space="preserve">share of inference-serving accelerator load</x:t>
        </x:is>
      </x:c>
      <x:c r="G493" s="3" t="inlineStr">
        <x:is>
          <x:t xml:space="preserve">Editable numeric scenario</x:t>
        </x:is>
      </x:c>
      <x:c r="H493" s="3" t="inlineStr">
        <x:is>
          <x:t xml:space="preserve">h200_share = gpu_share * default_gpu_generation_mix_h200</x:t>
        </x:is>
      </x:c>
      <x:c r="I493" s="3" t="inlineStr">
        <x:is>
          <x:t xml:space="preserve">Default GPU-generation migration assumption; executive workbook allows later manual replacement by company/year/scenario.</x:t>
        </x:is>
      </x:c>
      <x:c r="J493" s="3" t="inlineStr">
        <x:is>
          <x:t xml:space="preserve">SRC_SEMIANALYSIS_INFERENCEX; ASSUMP_NUMERIC_ACCELERATOR_MIX</x:t>
        </x:is>
      </x:c>
      <x:c r="K49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93" s="3" t="inlineStr">
        <x:is>
          <x:t xml:space="preserve">Company fleet inventory, accelerator-hours or procurement/deployment records by GPU generation.</x:t>
        </x:is>
      </x:c>
    </x:row>
    <x:row r="494">
      <x:c r="A494" s="3" t="inlineStr">
        <x:is>
          <x:t xml:space="preserve">OpenAI</x:t>
        </x:is>
      </x:c>
      <x:c r="B494" s="3" t="n">
        <x:v>2027</x:v>
      </x:c>
      <x:c r="C494" s="3" t="inlineStr">
        <x:is>
          <x:t xml:space="preserve">Bear</x:t>
        </x:is>
      </x:c>
      <x:c r="D494" s="3" t="inlineStr">
        <x:is>
          <x:t xml:space="preserve">b200_share</x:t>
        </x:is>
      </x:c>
      <x:c r="E494" s="3" t="n">
        <x:v>0.908191</x:v>
      </x:c>
      <x:c r="F494" s="3" t="inlineStr">
        <x:is>
          <x:t xml:space="preserve">share of inference-serving accelerator load</x:t>
        </x:is>
      </x:c>
      <x:c r="G494" s="3" t="inlineStr">
        <x:is>
          <x:t xml:space="preserve">Editable numeric scenario</x:t>
        </x:is>
      </x:c>
      <x:c r="H494" s="3" t="inlineStr">
        <x:is>
          <x:t xml:space="preserve">b200_share = gpu_share * default_gpu_generation_mix_b200</x:t>
        </x:is>
      </x:c>
      <x:c r="I494" s="3" t="inlineStr">
        <x:is>
          <x:t xml:space="preserve">Default GPU-generation migration assumption; executive workbook allows later manual replacement by company/year/scenario.</x:t>
        </x:is>
      </x:c>
      <x:c r="J494" s="3" t="inlineStr">
        <x:is>
          <x:t xml:space="preserve">SRC_SEMIANALYSIS_INFERENCEX; ASSUMP_NUMERIC_ACCELERATOR_MIX</x:t>
        </x:is>
      </x:c>
      <x:c r="K49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94" s="3" t="inlineStr">
        <x:is>
          <x:t xml:space="preserve">Company fleet inventory, accelerator-hours or procurement/deployment records by GPU generation.</x:t>
        </x:is>
      </x:c>
    </x:row>
    <x:row r="495">
      <x:c r="A495" s="3" t="inlineStr">
        <x:is>
          <x:t xml:space="preserve">OpenAI</x:t>
        </x:is>
      </x:c>
      <x:c r="B495" s="3" t="n">
        <x:v>2027</x:v>
      </x:c>
      <x:c r="C495" s="3" t="inlineStr">
        <x:is>
          <x:t xml:space="preserve">Bear</x:t>
        </x:is>
      </x:c>
      <x:c r="D495" s="3" t="inlineStr">
        <x:is>
          <x:t xml:space="preserve">gb200_share</x:t>
        </x:is>
      </x:c>
      <x:c r="E495" s="3" t="n">
        <x:v>0</x:v>
      </x:c>
      <x:c r="F495" s="3" t="inlineStr">
        <x:is>
          <x:t xml:space="preserve">share of inference-serving accelerator load</x:t>
        </x:is>
      </x:c>
      <x:c r="G495" s="3" t="inlineStr">
        <x:is>
          <x:t xml:space="preserve">Editable numeric scenario</x:t>
        </x:is>
      </x:c>
      <x:c r="H495" s="3" t="inlineStr">
        <x:is>
          <x:t xml:space="preserve">gb200_share = gpu_share * default_gpu_generation_mix_gb200</x:t>
        </x:is>
      </x:c>
      <x:c r="I495" s="3" t="inlineStr">
        <x:is>
          <x:t xml:space="preserve">Default GPU-generation migration assumption; executive workbook allows later manual replacement by company/year/scenario.</x:t>
        </x:is>
      </x:c>
      <x:c r="J495" s="3" t="inlineStr">
        <x:is>
          <x:t xml:space="preserve">SRC_SEMIANALYSIS_INFERENCEX; ASSUMP_NUMERIC_ACCELERATOR_MIX</x:t>
        </x:is>
      </x:c>
      <x:c r="K49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95" s="3" t="inlineStr">
        <x:is>
          <x:t xml:space="preserve">Company fleet inventory, accelerator-hours or procurement/deployment records by GPU generation.</x:t>
        </x:is>
      </x:c>
    </x:row>
    <x:row r="496">
      <x:c r="A496" s="3" t="inlineStr">
        <x:is>
          <x:t xml:space="preserve">OpenAI</x:t>
        </x:is>
      </x:c>
      <x:c r="B496" s="3" t="n">
        <x:v>2027</x:v>
      </x:c>
      <x:c r="C496" s="3" t="inlineStr">
        <x:is>
          <x:t xml:space="preserve">Bear</x:t>
        </x:is>
      </x:c>
      <x:c r="D496" s="3" t="inlineStr">
        <x:is>
          <x:t xml:space="preserve">purpose_built_accelerator_share</x:t>
        </x:is>
      </x:c>
      <x:c r="E496" s="3" t="n">
        <x:v>0.021932</x:v>
      </x:c>
      <x:c r="F496" s="3" t="inlineStr">
        <x:is>
          <x:t xml:space="preserve">share of inference-serving accelerator load</x:t>
        </x:is>
      </x:c>
      <x:c r="G496" s="3" t="inlineStr">
        <x:is>
          <x:t xml:space="preserve">Numeric scenario</x:t>
        </x:is>
      </x:c>
      <x:c r="H496" s="3" t="inlineStr">
        <x:is>
          <x:t xml:space="preserve">1 - gpu_share</x:t>
        </x:is>
      </x:c>
      <x:c r="I496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496" s="3" t="inlineStr">
        <x:is>
          <x:t xml:space="preserve">SRC_OPENAI_GPT41_DOCS; SRC_OPENAI_STARGATE_ORACLE; SRC_OPENAI_STARGATE_PROGRESS; SRC_EPOCH_AI_DATA_CENTERS; ASSUMP_NUMERIC_ACCELERATOR_MIX</x:t>
        </x:is>
      </x:c>
      <x:c r="K49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96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497">
      <x:c r="A497" s="3" t="inlineStr">
        <x:is>
          <x:t xml:space="preserve">OpenAI</x:t>
        </x:is>
      </x:c>
      <x:c r="B497" s="3" t="n">
        <x:v>2027</x:v>
      </x:c>
      <x:c r="C497" s="3" t="inlineStr">
        <x:is>
          <x:t xml:space="preserve">Bear</x:t>
        </x:is>
      </x:c>
      <x:c r="D497" s="3" t="inlineStr">
        <x:is>
          <x:t xml:space="preserve">fleet_reference_tps_per_mw</x:t>
        </x:is>
      </x:c>
      <x:c r="E497" s="3" t="n">
        <x:v>202019</x:v>
      </x:c>
      <x:c r="F497" s="3" t="inlineStr">
        <x:is>
          <x:t xml:space="preserve">generated output tokens/sec/MW</x:t>
        </x:is>
      </x:c>
      <x:c r="G497" s="3" t="inlineStr">
        <x:is>
          <x:t xml:space="preserve">Fleet-weighted public benchmark reference</x:t>
        </x:is>
      </x:c>
      <x:c r="H497" s="3" t="inlineStr">
        <x:is>
          <x:t xml:space="preserve">h200_share*h200_workload_avg + b200_share*b200_workload_avg + gb200_share*gb200_workload_avg + purpose_built_share*purpose_workload_avg</x:t>
        </x:is>
      </x:c>
      <x:c r="I497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497" s="3" t="inlineStr">
        <x:is>
          <x:t xml:space="preserve">SRC_SEMIANALYSIS_INFERENCEX; ASSUMP_NUMERIC_ACCELERATOR_MIX; ASSUMP_WORKLOAD_CLASS_MIX; ASSUMP_AGENTIC_CONTEXT_PENALTY</x:t>
        </x:is>
      </x:c>
      <x:c r="K49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97" s="3" t="inlineStr">
        <x:is>
          <x:t xml:space="preserve">Comparable production output-token throughput or a more closely matched benchmark.</x:t>
        </x:is>
      </x:c>
    </x:row>
    <x:row r="498">
      <x:c r="A498" s="3" t="inlineStr">
        <x:is>
          <x:t xml:space="preserve">OpenAI</x:t>
        </x:is>
      </x:c>
      <x:c r="B498" s="3" t="n">
        <x:v>2027</x:v>
      </x:c>
      <x:c r="C498" s="3" t="inlineStr">
        <x:is>
          <x:t xml:space="preserve">Bear</x:t>
        </x:is>
      </x:c>
      <x:c r="D498" s="3" t="inlineStr">
        <x:is>
          <x:t xml:space="preserve">commercial_workload_fit_factor</x:t>
        </x:is>
      </x:c>
      <x:c r="E498" s="3" t="n">
        <x:v>0.3</x:v>
      </x:c>
      <x:c r="F498" s="3" t="inlineStr">
        <x:is>
          <x:t xml:space="preserve">share of public reference throughput</x:t>
        </x:is>
      </x:c>
      <x:c r="G498" s="3" t="inlineStr">
        <x:is>
          <x:t xml:space="preserve">Scenario assumption</x:t>
        </x:is>
      </x:c>
      <x:c r="H498" s="3" t="inlineStr">
        <x:is>
          <x:t xml:space="preserve">reference_serving_tps_per_mw = fleet_reference_tps_per_mw * commercial_workload_fit_factor</x:t>
        </x:is>
      </x:c>
      <x:c r="I498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498" s="3" t="inlineStr">
        <x:is>
          <x:t xml:space="preserve">SRC_SEMIANALYSIS_INFERENCEX; ASSUMP_NUMERIC_ACCELERATOR_MIX; ASSUMP_WORKLOAD_CLASS_MIX; ASSUMP_AGENTIC_CONTEXT_PENALTY</x:t>
        </x:is>
      </x:c>
      <x:c r="K49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98" s="3" t="inlineStr">
        <x:is>
          <x:t xml:space="preserve">Matched commercial serving benchmark by product surface, context shape and latency SLO.</x:t>
        </x:is>
      </x:c>
    </x:row>
    <x:row r="499">
      <x:c r="A499" s="3" t="inlineStr">
        <x:is>
          <x:t xml:space="preserve">OpenAI</x:t>
        </x:is>
      </x:c>
      <x:c r="B499" s="3" t="n">
        <x:v>2027</x:v>
      </x:c>
      <x:c r="C499" s="3" t="inlineStr">
        <x:is>
          <x:t xml:space="preserve">Bear</x:t>
        </x:is>
      </x:c>
      <x:c r="D499" s="3" t="inlineStr">
        <x:is>
          <x:t xml:space="preserve">reference_serving_tps_per_mw</x:t>
        </x:is>
      </x:c>
      <x:c r="E499" s="3" t="n">
        <x:v>60606</x:v>
      </x:c>
      <x:c r="F499" s="3" t="inlineStr">
        <x:is>
          <x:t xml:space="preserve">generated output tokens/sec/MW</x:t>
        </x:is>
      </x:c>
      <x:c r="G499" s="3" t="inlineStr">
        <x:is>
          <x:t xml:space="preserve">Workload-adjusted benchmark proxy</x:t>
        </x:is>
      </x:c>
      <x:c r="H499" s="3" t="inlineStr">
        <x:is>
          <x:t xml:space="preserve">fleet_reference_tps_per_mw * commercial_workload_fit_factor</x:t>
        </x:is>
      </x:c>
      <x:c r="I49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499" s="3" t="inlineStr">
        <x:is>
          <x:t xml:space="preserve">SRC_SEMIANALYSIS_INFERENCEX; ASSUMP_NUMERIC_ACCELERATOR_MIX; ASSUMP_WORKLOAD_CLASS_MIX; ASSUMP_AGENTIC_CONTEXT_PENALTY</x:t>
        </x:is>
      </x:c>
      <x:c r="K49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499" s="3" t="inlineStr">
        <x:is>
          <x:t xml:space="preserve">Provider production output-token throughput with comparable workload/SLO.</x:t>
        </x:is>
      </x:c>
    </x:row>
    <x:row r="500">
      <x:c r="A500" s="3" t="inlineStr">
        <x:is>
          <x:t xml:space="preserve">OpenAI</x:t>
        </x:is>
      </x:c>
      <x:c r="B500" s="3" t="n">
        <x:v>2027</x:v>
      </x:c>
      <x:c r="C500" s="3" t="inlineStr">
        <x:is>
          <x:t xml:space="preserve">Bear</x:t>
        </x:is>
      </x:c>
      <x:c r="D500" s="3" t="inlineStr">
        <x:is>
          <x:t xml:space="preserve">purpose_built_tps_per_mw</x:t>
        </x:is>
      </x:c>
      <x:c r="E500" s="3" t="n">
        <x:v>40592</x:v>
      </x:c>
      <x:c r="F500" s="3" t="inlineStr">
        <x:is>
          <x:t xml:space="preserve">generated output tokens/sec/MW</x:t>
        </x:is>
      </x:c>
      <x:c r="G500" s="3" t="inlineStr">
        <x:is>
          <x:t xml:space="preserve">Conservative no-uplift proxy</x:t>
        </x:is>
      </x:c>
      <x:c r="H500" s="3" t="inlineStr">
        <x:is>
          <x:t xml:space="preserve">purpose_built_tps_per_mw = purpose_built_reference_tps_per_mw * commercial_workload_fit_factor until comparable output-token benchmark is adopted</x:t>
        </x:is>
      </x:c>
      <x:c r="I500" s="3" t="inlineStr">
        <x:is>
          <x:t xml:space="preserve">No comparable public output-token/MW row adopted; B200 public reference placeholder is used and remains editable.</x:t>
        </x:is>
      </x:c>
      <x:c r="J500" s="3" t="inlineStr">
        <x:is>
          <x:t xml:space="preserve">SRC_OPENAI_GPT41_DOCS; SRC_OPENAI_STARGATE_ORACLE; SRC_OPENAI_STARGATE_PROGRESS; SRC_EPOCH_AI_DATA_CENTERS; ASSUMP_NUMERIC_ACCELERATOR_MIX</x:t>
        </x:is>
      </x:c>
      <x:c r="K50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00" s="3" t="inlineStr">
        <x:is>
          <x:t xml:space="preserve">Matched-workload generated-output benchmark for the provider purpose-built accelerator.</x:t>
        </x:is>
      </x:c>
    </x:row>
    <x:row r="501">
      <x:c r="A501" s="3" t="inlineStr">
        <x:is>
          <x:t xml:space="preserve">OpenAI</x:t>
        </x:is>
      </x:c>
      <x:c r="B501" s="3" t="n">
        <x:v>2027</x:v>
      </x:c>
      <x:c r="C501" s="3" t="inlineStr">
        <x:is>
          <x:t xml:space="preserve">Bear</x:t>
        </x:is>
      </x:c>
      <x:c r="D501" s="3" t="inlineStr">
        <x:is>
          <x:t xml:space="preserve">inference_power_share</x:t>
        </x:is>
      </x:c>
      <x:c r="E501" s="3" t="n">
        <x:v>0.545</x:v>
      </x:c>
      <x:c r="F501" s="3" t="inlineStr">
        <x:is>
          <x:t xml:space="preserve">share of AI IT load</x:t>
        </x:is>
      </x:c>
      <x:c r="G501" s="3" t="inlineStr">
        <x:is>
          <x:t xml:space="preserve">Scenario allocation</x:t>
        </x:is>
      </x:c>
      <x:c r="H501" s="3" t="inlineStr">
        <x:is>
          <x:t xml:space="preserve">inference_gw = ai_it_load_gw * inference_power_share</x:t>
        </x:is>
      </x:c>
      <x:c r="I501" s="3" t="inlineStr">
        <x:is>
          <x:t xml:space="preserve">ChatGPT/API/enterprise commercial surfaces support increasing inference allocation while training remains material.</x:t>
        </x:is>
      </x:c>
      <x:c r="J501" s="3" t="inlineStr">
        <x:is>
          <x:t xml:space="preserve">SRC_OPENAI_GPT41_DOCS; SRC_OPENAI_STARGATE_ORACLE; SRC_OPENAI_STARGATE_PROGRESS; SRC_EPOCH_AI_DATA_CENTERS; ASSUMP_INFERENCE_SHARE_NOT_FACT_60</x:t>
        </x:is>
      </x:c>
      <x:c r="K50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01" s="3" t="inlineStr">
        <x:is>
          <x:t xml:space="preserve">Provider-specific inference/training workload power telemetry.</x:t>
        </x:is>
      </x:c>
    </x:row>
    <x:row r="502">
      <x:c r="A502" s="3" t="inlineStr">
        <x:is>
          <x:t xml:space="preserve">OpenAI</x:t>
        </x:is>
      </x:c>
      <x:c r="B502" s="3" t="n">
        <x:v>2027</x:v>
      </x:c>
      <x:c r="C502" s="3" t="inlineStr">
        <x:is>
          <x:t xml:space="preserve">Bear</x:t>
        </x:is>
      </x:c>
      <x:c r="D502" s="3" t="inlineStr">
        <x:is>
          <x:t xml:space="preserve">inference_gw</x:t>
        </x:is>
      </x:c>
      <x:c r="E502" s="3" t="n">
        <x:v>1.117</x:v>
      </x:c>
      <x:c r="F502" s="3" t="inlineStr">
        <x:is>
          <x:t xml:space="preserve">GW</x:t>
        </x:is>
      </x:c>
      <x:c r="G502" s="3" t="inlineStr">
        <x:is>
          <x:t xml:space="preserve">Derived formula</x:t>
        </x:is>
      </x:c>
      <x:c r="H502" s="3" t="inlineStr">
        <x:is>
          <x:t xml:space="preserve">ai_it_load_gw * inference_power_share</x:t>
        </x:is>
      </x:c>
      <x:c r="I502" s="3" t="inlineStr">
        <x:is>
          <x:t xml:space="preserve">This is the operational power eligible to become commercial generated output tokens through the selected TPS/MW proxy.</x:t>
        </x:is>
      </x:c>
      <x:c r="J502" s="3" t="inlineStr">
        <x:is>
          <x:t xml:space="preserve">SRC_OPENAI_GPT41_DOCS; SRC_OPENAI_STARGATE_ORACLE; SRC_OPENAI_STARGATE_PROGRESS; SRC_EPOCH_AI_DATA_CENTERS</x:t>
        </x:is>
      </x:c>
      <x:c r="K50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02" s="3" t="inlineStr">
        <x:is>
          <x:t xml:space="preserve">Recompute after AI allocation or inference-share evidence changes.</x:t>
        </x:is>
      </x:c>
    </x:row>
    <x:row r="503">
      <x:c r="A503" s="3" t="inlineStr">
        <x:is>
          <x:t xml:space="preserve">OpenAI</x:t>
        </x:is>
      </x:c>
      <x:c r="B503" s="3" t="n">
        <x:v>2027</x:v>
      </x:c>
      <x:c r="C503" s="3" t="inlineStr">
        <x:is>
          <x:t xml:space="preserve">Bear</x:t>
        </x:is>
      </x:c>
      <x:c r="D503" s="3" t="inlineStr">
        <x:is>
          <x:t xml:space="preserve">training_power_share</x:t>
        </x:is>
      </x:c>
      <x:c r="E503" s="3" t="n">
        <x:v>0.455</x:v>
      </x:c>
      <x:c r="F503" s="3" t="inlineStr">
        <x:is>
          <x:t xml:space="preserve">share of AI IT load</x:t>
        </x:is>
      </x:c>
      <x:c r="G503" s="3" t="inlineStr">
        <x:is>
          <x:t xml:space="preserve">Derived allocation</x:t>
        </x:is>
      </x:c>
      <x:c r="H503" s="3" t="inlineStr">
        <x:is>
          <x:t xml:space="preserve">1 - inference_power_share</x:t>
        </x:is>
      </x:c>
      <x:c r="I503" s="3" t="inlineStr">
        <x:is>
          <x:t xml:space="preserve">Training receives the complementary modeled AI IT allocation; it is not a disclosed company workload split.</x:t>
        </x:is>
      </x:c>
      <x:c r="J503" s="3" t="inlineStr">
        <x:is>
          <x:t xml:space="preserve">SRC_OPENAI_GPT41_DOCS; SRC_OPENAI_STARGATE_ORACLE; SRC_OPENAI_STARGATE_PROGRESS; SRC_EPOCH_AI_DATA_CENTERS; ASSUMP_INFERENCE_SHARE_NOT_FACT_60</x:t>
        </x:is>
      </x:c>
      <x:c r="K50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03" s="3" t="inlineStr">
        <x:is>
          <x:t xml:space="preserve">Provider-specific inference/training workload power telemetry.</x:t>
        </x:is>
      </x:c>
    </x:row>
    <x:row r="504">
      <x:c r="A504" s="3" t="inlineStr">
        <x:is>
          <x:t xml:space="preserve">OpenAI</x:t>
        </x:is>
      </x:c>
      <x:c r="B504" s="3" t="n">
        <x:v>2027</x:v>
      </x:c>
      <x:c r="C504" s="3" t="inlineStr">
        <x:is>
          <x:t xml:space="preserve">Bear</x:t>
        </x:is>
      </x:c>
      <x:c r="D504" s="3" t="inlineStr">
        <x:is>
          <x:t xml:space="preserve">training_gw</x:t>
        </x:is>
      </x:c>
      <x:c r="E504" s="3" t="n">
        <x:v>0.9320000000000001</x:v>
      </x:c>
      <x:c r="F504" s="3" t="inlineStr">
        <x:is>
          <x:t xml:space="preserve">GW</x:t>
        </x:is>
      </x:c>
      <x:c r="G504" s="3" t="inlineStr">
        <x:is>
          <x:t xml:space="preserve">Derived formula</x:t>
        </x:is>
      </x:c>
      <x:c r="H504" s="3" t="inlineStr">
        <x:is>
          <x:t xml:space="preserve">ai_it_load_gw * training_power_share</x:t>
        </x:is>
      </x:c>
      <x:c r="I504" s="3" t="inlineStr">
        <x:is>
          <x:t xml:space="preserve">Training GW is shown separately so commercial inference token capacity is not overstated.</x:t>
        </x:is>
      </x:c>
      <x:c r="J504" s="3" t="inlineStr">
        <x:is>
          <x:t xml:space="preserve">SRC_OPENAI_GPT41_DOCS; SRC_OPENAI_STARGATE_ORACLE; SRC_OPENAI_STARGATE_PROGRESS; SRC_EPOCH_AI_DATA_CENTERS</x:t>
        </x:is>
      </x:c>
      <x:c r="K50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04" s="3" t="inlineStr">
        <x:is>
          <x:t xml:space="preserve">Recompute after AI allocation or workload-split evidence changes.</x:t>
        </x:is>
      </x:c>
    </x:row>
    <x:row r="505">
      <x:c r="A505" s="3" t="inlineStr">
        <x:is>
          <x:t xml:space="preserve">OpenAI</x:t>
        </x:is>
      </x:c>
      <x:c r="B505" s="3" t="n">
        <x:v>2027</x:v>
      </x:c>
      <x:c r="C505" s="3" t="inlineStr">
        <x:is>
          <x:t xml:space="preserve">Bear</x:t>
        </x:is>
      </x:c>
      <x:c r="D505" s="3" t="inlineStr">
        <x:is>
          <x:t xml:space="preserve">tokens_per_second_per_mw</x:t>
        </x:is>
      </x:c>
      <x:c r="E505" s="3" t="n">
        <x:v>60606</x:v>
      </x:c>
      <x:c r="F505" s="3" t="inlineStr">
        <x:is>
          <x:t xml:space="preserve">generated output tokens/sec/MW</x:t>
        </x:is>
      </x:c>
      <x:c r="G505" s="3" t="inlineStr">
        <x:is>
          <x:t xml:space="preserve">Derived estimate + benchmark calibration</x:t>
        </x:is>
      </x:c>
      <x:c r="H505" s="3" t="inlineStr">
        <x:is>
          <x:t xml:space="preserve">fleet_reference_tps_per_mw * commercial_workload_fit_factor</x:t>
        </x:is>
      </x:c>
      <x:c r="I505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505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50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05" s="3" t="inlineStr">
        <x:is>
          <x:t xml:space="preserve">Comparable production output-token throughput with model, hardware, precision, ISL/OSL and SLO matched.</x:t>
        </x:is>
      </x:c>
    </x:row>
    <x:row r="506">
      <x:c r="A506" s="3" t="inlineStr">
        <x:is>
          <x:t xml:space="preserve">OpenAI</x:t>
        </x:is>
      </x:c>
      <x:c r="B506" s="3" t="n">
        <x:v>2027</x:v>
      </x:c>
      <x:c r="C506" s="3" t="inlineStr">
        <x:is>
          <x:t xml:space="preserve">Bear</x:t>
        </x:is>
      </x:c>
      <x:c r="D506" s="3" t="inlineStr">
        <x:is>
          <x:t xml:space="preserve">inference_tokens_per_day</x:t>
        </x:is>
      </x:c>
      <x:c r="E506" s="3" t="n">
        <x:v>5849012332800</x:v>
      </x:c>
      <x:c r="F506" s="3" t="inlineStr">
        <x:is>
          <x:t xml:space="preserve">generated output tokens/day</x:t>
        </x:is>
      </x:c>
      <x:c r="G506" s="3" t="inlineStr">
        <x:is>
          <x:t xml:space="preserve">Derived headline metric</x:t>
        </x:is>
      </x:c>
      <x:c r="H506" s="3" t="inlineStr">
        <x:is>
          <x:t xml:space="preserve">inference_gw * 1000 * tokens_per_second_per_mw * 86,400</x:t>
        </x:is>
      </x:c>
      <x:c r="I506" s="3" t="inlineStr">
        <x:is>
          <x:t xml:space="preserve">Headline capacity uses no utilization, MoE, architecture or software-growth multiplier; it is not observed commercial output volume.</x:t>
        </x:is>
      </x:c>
      <x:c r="J506" s="3" t="inlineStr">
        <x:is>
          <x:t xml:space="preserve">SRC_OPENAI_GPT41_DOCS; SRC_OPENAI_STARGATE_ORACLE; SRC_OPENAI_STARGATE_PROGRESS; SRC_EPOCH_AI_DATA_CENTERS; SRC_SEMIANALYSIS_INFERENCEX</x:t>
        </x:is>
      </x:c>
      <x:c r="K50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06" s="3" t="inlineStr">
        <x:is>
          <x:t xml:space="preserve">Provider-disclosed generated output token volume or calibrated capacity telemetry.</x:t>
        </x:is>
      </x:c>
    </x:row>
    <x:row r="507">
      <x:c r="A507" s="3" t="inlineStr">
        <x:is>
          <x:t xml:space="preserve">OpenAI</x:t>
        </x:is>
      </x:c>
      <x:c r="B507" s="3" t="n">
        <x:v>2027</x:v>
      </x:c>
      <x:c r="C507" s="3" t="inlineStr">
        <x:is>
          <x:t xml:space="preserve">Bear</x:t>
        </x:is>
      </x:c>
      <x:c r="D507" s="3" t="inlineStr">
        <x:is>
          <x:t xml:space="preserve">inference_tokens_per_year</x:t>
        </x:is>
      </x:c>
      <x:c r="E507" s="3" t="n">
        <x:v>2134889501472000</x:v>
      </x:c>
      <x:c r="F507" s="3" t="inlineStr">
        <x:is>
          <x:t xml:space="preserve">generated output tokens/year</x:t>
        </x:is>
      </x:c>
      <x:c r="G507" s="3" t="inlineStr">
        <x:is>
          <x:t xml:space="preserve">Derived headline metric</x:t>
        </x:is>
      </x:c>
      <x:c r="H507" s="3" t="inlineStr">
        <x:is>
          <x:t xml:space="preserve">inference_tokens_per_day * 365</x:t>
        </x:is>
      </x:c>
      <x:c r="I507" s="3" t="inlineStr">
        <x:is>
          <x:t xml:space="preserve">Annualized version of generated output token capacity; it is not observed annual demand or billable volume.</x:t>
        </x:is>
      </x:c>
      <x:c r="J507" s="3" t="inlineStr">
        <x:is>
          <x:t xml:space="preserve">SRC_OPENAI_GPT41_DOCS; SRC_OPENAI_STARGATE_ORACLE; SRC_OPENAI_STARGATE_PROGRESS; SRC_EPOCH_AI_DATA_CENTERS; SRC_SEMIANALYSIS_INFERENCEX</x:t>
        </x:is>
      </x:c>
      <x:c r="K50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07" s="3" t="inlineStr">
        <x:is>
          <x:t xml:space="preserve">Provider-disclosed annual generated-output volume or metered serving telemetry.</x:t>
        </x:is>
      </x:c>
    </x:row>
    <x:row r="508">
      <x:c r="A508" s="3" t="inlineStr">
        <x:is>
          <x:t xml:space="preserve">OpenAI</x:t>
        </x:is>
      </x:c>
      <x:c r="B508" s="3" t="n">
        <x:v>2028</x:v>
      </x:c>
      <x:c r="C508" s="3" t="inlineStr">
        <x:is>
          <x:t xml:space="preserve">Bear</x:t>
        </x:is>
      </x:c>
      <x:c r="D508" s="3" t="inlineStr">
        <x:is>
          <x:t xml:space="preserve">contracted_power_gw</x:t>
        </x:is>
      </x:c>
      <x:c r="E508" s="3" t="n">
        <x:v>8.5</x:v>
      </x:c>
      <x:c r="F508" s="3" t="inlineStr">
        <x:is>
          <x:t xml:space="preserve">GW</x:t>
        </x:is>
      </x:c>
      <x:c r="G508" s="3" t="inlineStr">
        <x:is>
          <x:t xml:space="preserve">Fact anchor + scenario ceiling</x:t>
        </x:is>
      </x:c>
      <x:c r="H508" s="3" t="inlineStr">
        <x:is>
          <x:t xml:space="preserve">linear interpolation between 2026 and 2030 company capacity endpoints</x:t>
        </x:is>
      </x:c>
      <x:c r="I508" s="3" t="inlineStr">
        <x:is>
          <x:t xml:space="preserve">2030 envelope is bounded by official Stargate planned/committed capacity; 2026 and timing remain staged scenario values.</x:t>
        </x:is>
      </x:c>
      <x:c r="J508" s="3" t="inlineStr">
        <x:is>
          <x:t xml:space="preserve">SRC_OPENAI_STARGATE_ORACLE; SRC_OPENAI_STARGATE_PROGRESS; ASSUMP_STARGATE_RAMP</x:t>
        </x:is>
      </x:c>
      <x:c r="K50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08" s="3" t="inlineStr">
        <x:is>
          <x:t xml:space="preserve">Company/site-level committed MW/GW, interconnect and contract disclosure.</x:t>
        </x:is>
      </x:c>
    </x:row>
    <x:row r="509">
      <x:c r="A509" s="3" t="inlineStr">
        <x:is>
          <x:t xml:space="preserve">OpenAI</x:t>
        </x:is>
      </x:c>
      <x:c r="B509" s="3" t="n">
        <x:v>2028</x:v>
      </x:c>
      <x:c r="C509" s="3" t="inlineStr">
        <x:is>
          <x:t xml:space="preserve">Bear</x:t>
        </x:is>
      </x:c>
      <x:c r="D509" s="3" t="inlineStr">
        <x:is>
          <x:t xml:space="preserve">operational_deployment_share</x:t>
        </x:is>
      </x:c>
      <x:c r="E509" s="3" t="n">
        <x:v>0.50082353</x:v>
      </x:c>
      <x:c r="F509" s="3" t="inlineStr">
        <x:is>
          <x:t xml:space="preserve">share</x:t>
        </x:is>
      </x:c>
      <x:c r="G509" s="3" t="inlineStr">
        <x:is>
          <x:t xml:space="preserve">Scenario conversion</x:t>
        </x:is>
      </x:c>
      <x:c r="H509" s="3" t="inlineStr">
        <x:is>
          <x:t xml:space="preserve">active_power_gw / contracted_power_gw</x:t>
        </x:is>
      </x:c>
      <x:c r="I509" s="3" t="inlineStr">
        <x:is>
          <x:t xml:space="preserve">This is the single explicit conversion from contracted/attributed capacity to operationally usable capacity.</x:t>
        </x:is>
      </x:c>
      <x:c r="J509" s="3" t="inlineStr">
        <x:is>
          <x:t xml:space="preserve">SRC_OPENAI_STARGATE_ORACLE; SRC_OPENAI_STARGATE_PROGRESS; ASSUMP_STARGATE_RAMP</x:t>
        </x:is>
      </x:c>
      <x:c r="K50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09" s="3" t="inlineStr">
        <x:is>
          <x:t xml:space="preserve">Energized operational capacity divided by contracted/attributed capacity.</x:t>
        </x:is>
      </x:c>
    </x:row>
    <x:row r="510">
      <x:c r="A510" s="3" t="inlineStr">
        <x:is>
          <x:t xml:space="preserve">OpenAI</x:t>
        </x:is>
      </x:c>
      <x:c r="B510" s="3" t="n">
        <x:v>2028</x:v>
      </x:c>
      <x:c r="C510" s="3" t="inlineStr">
        <x:is>
          <x:t xml:space="preserve">Bear</x:t>
        </x:is>
      </x:c>
      <x:c r="D510" s="3" t="inlineStr">
        <x:is>
          <x:t xml:space="preserve">active_power_gw</x:t>
        </x:is>
      </x:c>
      <x:c r="E510" s="3" t="n">
        <x:v>4.257</x:v>
      </x:c>
      <x:c r="F510" s="3" t="inlineStr">
        <x:is>
          <x:t xml:space="preserve">GW</x:t>
        </x:is>
      </x:c>
      <x:c r="G510" s="3" t="inlineStr">
        <x:is>
          <x:t xml:space="preserve">Derived scenario</x:t>
        </x:is>
      </x:c>
      <x:c r="H510" s="3" t="inlineStr">
        <x:is>
          <x:t xml:space="preserve">contracted_power_gw * operational_deployment_share</x:t>
        </x:is>
      </x:c>
      <x:c r="I510" s="3" t="inlineStr">
        <x:is>
          <x:t xml:space="preserve">Official capacity announcements are converted to active GW only through energization/GPU-deployment ramp assumptions.</x:t>
        </x:is>
      </x:c>
      <x:c r="J510" s="3" t="inlineStr">
        <x:is>
          <x:t xml:space="preserve">SRC_OPENAI_STARGATE_ORACLE; SRC_OPENAI_STARGATE_PROGRESS; ASSUMP_STARGATE_RAMP</x:t>
        </x:is>
      </x:c>
      <x:c r="K51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10" s="3" t="inlineStr">
        <x:is>
          <x:t xml:space="preserve">Energization dates, accelerator deliveries and operational powered-rack telemetry.</x:t>
        </x:is>
      </x:c>
    </x:row>
    <x:row r="511">
      <x:c r="A511" s="3" t="inlineStr">
        <x:is>
          <x:t xml:space="preserve">OpenAI</x:t>
        </x:is>
      </x:c>
      <x:c r="B511" s="3" t="n">
        <x:v>2028</x:v>
      </x:c>
      <x:c r="C511" s="3" t="inlineStr">
        <x:is>
          <x:t xml:space="preserve">Bear</x:t>
        </x:is>
      </x:c>
      <x:c r="D511" s="3" t="inlineStr">
        <x:is>
          <x:t xml:space="preserve">pue</x:t>
        </x:is>
      </x:c>
      <x:c r="E511" s="3" t="n">
        <x:v>1.2</x:v>
      </x:c>
      <x:c r="F511" s="3" t="inlineStr">
        <x:is>
          <x:t xml:space="preserve">ratio</x:t>
        </x:is>
      </x:c>
      <x:c r="G511" s="3" t="inlineStr">
        <x:is>
          <x:t xml:space="preserve">Scenario parameter</x:t>
        </x:is>
      </x:c>
      <x:c r="H511" s="3" t="inlineStr">
        <x:is>
          <x:t xml:space="preserve">it_load_gw = active_power_gw / pue</x:t>
        </x:is>
      </x:c>
      <x:c r="I511" s="3" t="inlineStr">
        <x:is>
          <x:t xml:space="preserve">No provider-wide site-level PUE is used as a disclosed fact; PUE represents facility-to-IT conversion within the scenario.</x:t>
        </x:is>
      </x:c>
      <x:c r="J511" s="3" t="inlineStr">
        <x:is>
          <x:t xml:space="preserve">ASSUMP_POWER_RAMP</x:t>
        </x:is>
      </x:c>
      <x:c r="K51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11" s="3" t="inlineStr">
        <x:is>
          <x:t xml:space="preserve">Site-level measured PUE matched to attributed AI capacity.</x:t>
        </x:is>
      </x:c>
    </x:row>
    <x:row r="512">
      <x:c r="A512" s="3" t="inlineStr">
        <x:is>
          <x:t xml:space="preserve">OpenAI</x:t>
        </x:is>
      </x:c>
      <x:c r="B512" s="3" t="n">
        <x:v>2028</x:v>
      </x:c>
      <x:c r="C512" s="3" t="inlineStr">
        <x:is>
          <x:t xml:space="preserve">Bear</x:t>
        </x:is>
      </x:c>
      <x:c r="D512" s="3" t="inlineStr">
        <x:is>
          <x:t xml:space="preserve">it_load_gw</x:t>
        </x:is>
      </x:c>
      <x:c r="E512" s="3" t="n">
        <x:v>3.547</x:v>
      </x:c>
      <x:c r="F512" s="3" t="inlineStr">
        <x:is>
          <x:t xml:space="preserve">GW</x:t>
        </x:is>
      </x:c>
      <x:c r="G512" s="3" t="inlineStr">
        <x:is>
          <x:t xml:space="preserve">Derived formula</x:t>
        </x:is>
      </x:c>
      <x:c r="H512" s="3" t="inlineStr">
        <x:is>
          <x:t xml:space="preserve">active_power_gw / pue</x:t>
        </x:is>
      </x:c>
      <x:c r="I512" s="3" t="inlineStr">
        <x:is>
          <x:t xml:space="preserve">Facility power is converted to IT-deliverable power before attributing AI workloads.</x:t>
        </x:is>
      </x:c>
      <x:c r="J512" s="3" t="inlineStr">
        <x:is>
          <x:t xml:space="preserve">SRC_OPENAI_STARGATE_ORACLE; SRC_OPENAI_STARGATE_PROGRESS; ASSUMP_STARGATE_RAMP</x:t>
        </x:is>
      </x:c>
      <x:c r="K51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12" s="3" t="inlineStr">
        <x:is>
          <x:t xml:space="preserve">Recompute once active power and PUE become site-observable.</x:t>
        </x:is>
      </x:c>
    </x:row>
    <x:row r="513">
      <x:c r="A513" s="3" t="inlineStr">
        <x:is>
          <x:t xml:space="preserve">OpenAI</x:t>
        </x:is>
      </x:c>
      <x:c r="B513" s="3" t="n">
        <x:v>2028</x:v>
      </x:c>
      <x:c r="C513" s="3" t="inlineStr">
        <x:is>
          <x:t xml:space="preserve">Bear</x:t>
        </x:is>
      </x:c>
      <x:c r="D513" s="3" t="inlineStr">
        <x:is>
          <x:t xml:space="preserve">ai_workload_share</x:t>
        </x:is>
      </x:c>
      <x:c r="E513" s="3" t="n">
        <x:v>0.88</x:v>
      </x:c>
      <x:c r="F513" s="3" t="inlineStr">
        <x:is>
          <x:t xml:space="preserve">share</x:t>
        </x:is>
      </x:c>
      <x:c r="G513" s="3" t="inlineStr">
        <x:is>
          <x:t xml:space="preserve">Scenario allocation</x:t>
        </x:is>
      </x:c>
      <x:c r="H513" s="3" t="inlineStr">
        <x:is>
          <x:t xml:space="preserve">ai_it_load_gw = it_load_gw * ai_workload_share</x:t>
        </x:is>
      </x:c>
      <x:c r="I513" s="3" t="inlineStr">
        <x:is>
          <x:t xml:space="preserve">Stargate capacity is AI-oriented but includes reserve, platform and non-token AI activity; 88% is a scenario.</x:t>
        </x:is>
      </x:c>
      <x:c r="J513" s="3" t="inlineStr">
        <x:is>
          <x:t xml:space="preserve">SRC_OPENAI_GPT41_DOCS; SRC_OPENAI_STARGATE_ORACLE; SRC_OPENAI_STARGATE_PROGRESS; SRC_EPOCH_AI_DATA_CENTERS</x:t>
        </x:is>
      </x:c>
      <x:c r="K51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13" s="3" t="inlineStr">
        <x:is>
          <x:t xml:space="preserve">Model-owner AI workload allocation or cluster scheduling telemetry.</x:t>
        </x:is>
      </x:c>
    </x:row>
    <x:row r="514">
      <x:c r="A514" s="3" t="inlineStr">
        <x:is>
          <x:t xml:space="preserve">OpenAI</x:t>
        </x:is>
      </x:c>
      <x:c r="B514" s="3" t="n">
        <x:v>2028</x:v>
      </x:c>
      <x:c r="C514" s="3" t="inlineStr">
        <x:is>
          <x:t xml:space="preserve">Bear</x:t>
        </x:is>
      </x:c>
      <x:c r="D514" s="3" t="inlineStr">
        <x:is>
          <x:t xml:space="preserve">ai_it_load_gw</x:t>
        </x:is>
      </x:c>
      <x:c r="E514" s="3" t="n">
        <x:v>3.122</x:v>
      </x:c>
      <x:c r="F514" s="3" t="inlineStr">
        <x:is>
          <x:t xml:space="preserve">GW</x:t>
        </x:is>
      </x:c>
      <x:c r="G514" s="3" t="inlineStr">
        <x:is>
          <x:t xml:space="preserve">Derived formula</x:t>
        </x:is>
      </x:c>
      <x:c r="H514" s="3" t="inlineStr">
        <x:is>
          <x:t xml:space="preserve">it_load_gw * ai_workload_share</x:t>
        </x:is>
      </x:c>
      <x:c r="I514" s="3" t="inlineStr">
        <x:is>
          <x:t xml:space="preserve">Only the AI-attributed portion of IT load enters training/inference allocation.</x:t>
        </x:is>
      </x:c>
      <x:c r="J514" s="3" t="inlineStr">
        <x:is>
          <x:t xml:space="preserve">SRC_OPENAI_GPT41_DOCS; SRC_OPENAI_STARGATE_ORACLE; SRC_OPENAI_STARGATE_PROGRESS; SRC_EPOCH_AI_DATA_CENTERS</x:t>
        </x:is>
      </x:c>
      <x:c r="K51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14" s="3" t="inlineStr">
        <x:is>
          <x:t xml:space="preserve">Recompute after ai_workload_share is replaced by telemetry.</x:t>
        </x:is>
      </x:c>
    </x:row>
    <x:row r="515">
      <x:c r="A515" s="3" t="inlineStr">
        <x:is>
          <x:t xml:space="preserve">OpenAI</x:t>
        </x:is>
      </x:c>
      <x:c r="B515" s="3" t="n">
        <x:v>2028</x:v>
      </x:c>
      <x:c r="C515" s="3" t="inlineStr">
        <x:is>
          <x:t xml:space="preserve">Bear</x:t>
        </x:is>
      </x:c>
      <x:c r="D515" s="3" t="inlineStr">
        <x:is>
          <x:t xml:space="preserve">gpu_share</x:t>
        </x:is>
      </x:c>
      <x:c r="E515" s="3" t="n">
        <x:v>0.864358</x:v>
      </x:c>
      <x:c r="F515" s="3" t="inlineStr">
        <x:is>
          <x:t xml:space="preserve">share of inference-serving accelerator load</x:t>
        </x:is>
      </x:c>
      <x:c r="G515" s="3" t="inlineStr">
        <x:is>
          <x:t xml:space="preserve">Numeric scenario</x:t>
        </x:is>
      </x:c>
      <x:c r="H515" s="3" t="inlineStr">
        <x:is>
          <x:t xml:space="preserve">gpu_share interpolated from company 2026/2030 accelerator-mix endpoints</x:t>
        </x:is>
      </x:c>
      <x:c r="I515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515" s="3" t="inlineStr">
        <x:is>
          <x:t xml:space="preserve">SRC_OPENAI_GPT41_DOCS; SRC_OPENAI_STARGATE_ORACLE; SRC_OPENAI_STARGATE_PROGRESS; SRC_EPOCH_AI_DATA_CENTERS; ASSUMP_NUMERIC_ACCELERATOR_MIX</x:t>
        </x:is>
      </x:c>
      <x:c r="K51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15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516">
      <x:c r="A516" s="3" t="inlineStr">
        <x:is>
          <x:t xml:space="preserve">OpenAI</x:t>
        </x:is>
      </x:c>
      <x:c r="B516" s="3" t="n">
        <x:v>2028</x:v>
      </x:c>
      <x:c r="C516" s="3" t="inlineStr">
        <x:is>
          <x:t xml:space="preserve">Bear</x:t>
        </x:is>
      </x:c>
      <x:c r="D516" s="3" t="inlineStr">
        <x:is>
          <x:t xml:space="preserve">h200_share</x:t>
        </x:is>
      </x:c>
      <x:c r="E516" s="3" t="n">
        <x:v>0.055734</x:v>
      </x:c>
      <x:c r="F516" s="3" t="inlineStr">
        <x:is>
          <x:t xml:space="preserve">share of inference-serving accelerator load</x:t>
        </x:is>
      </x:c>
      <x:c r="G516" s="3" t="inlineStr">
        <x:is>
          <x:t xml:space="preserve">Editable numeric scenario</x:t>
        </x:is>
      </x:c>
      <x:c r="H516" s="3" t="inlineStr">
        <x:is>
          <x:t xml:space="preserve">h200_share = gpu_share * default_gpu_generation_mix_h200</x:t>
        </x:is>
      </x:c>
      <x:c r="I516" s="3" t="inlineStr">
        <x:is>
          <x:t xml:space="preserve">Default GPU-generation migration assumption; executive workbook allows later manual replacement by company/year/scenario.</x:t>
        </x:is>
      </x:c>
      <x:c r="J516" s="3" t="inlineStr">
        <x:is>
          <x:t xml:space="preserve">SRC_SEMIANALYSIS_INFERENCEX; ASSUMP_NUMERIC_ACCELERATOR_MIX</x:t>
        </x:is>
      </x:c>
      <x:c r="K51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16" s="3" t="inlineStr">
        <x:is>
          <x:t xml:space="preserve">Company fleet inventory, accelerator-hours or procurement/deployment records by GPU generation.</x:t>
        </x:is>
      </x:c>
    </x:row>
    <x:row r="517">
      <x:c r="A517" s="3" t="inlineStr">
        <x:is>
          <x:t xml:space="preserve">OpenAI</x:t>
        </x:is>
      </x:c>
      <x:c r="B517" s="3" t="n">
        <x:v>2028</x:v>
      </x:c>
      <x:c r="C517" s="3" t="inlineStr">
        <x:is>
          <x:t xml:space="preserve">Bear</x:t>
        </x:is>
      </x:c>
      <x:c r="D517" s="3" t="inlineStr">
        <x:is>
          <x:t xml:space="preserve">b200_share</x:t>
        </x:is>
      </x:c>
      <x:c r="E517" s="3" t="n">
        <x:v>0.784048</x:v>
      </x:c>
      <x:c r="F517" s="3" t="inlineStr">
        <x:is>
          <x:t xml:space="preserve">share of inference-serving accelerator load</x:t>
        </x:is>
      </x:c>
      <x:c r="G517" s="3" t="inlineStr">
        <x:is>
          <x:t xml:space="preserve">Editable numeric scenario</x:t>
        </x:is>
      </x:c>
      <x:c r="H517" s="3" t="inlineStr">
        <x:is>
          <x:t xml:space="preserve">b200_share = gpu_share * default_gpu_generation_mix_b200</x:t>
        </x:is>
      </x:c>
      <x:c r="I517" s="3" t="inlineStr">
        <x:is>
          <x:t xml:space="preserve">Default GPU-generation migration assumption; executive workbook allows later manual replacement by company/year/scenario.</x:t>
        </x:is>
      </x:c>
      <x:c r="J517" s="3" t="inlineStr">
        <x:is>
          <x:t xml:space="preserve">SRC_SEMIANALYSIS_INFERENCEX; ASSUMP_NUMERIC_ACCELERATOR_MIX</x:t>
        </x:is>
      </x:c>
      <x:c r="K51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17" s="3" t="inlineStr">
        <x:is>
          <x:t xml:space="preserve">Company fleet inventory, accelerator-hours or procurement/deployment records by GPU generation.</x:t>
        </x:is>
      </x:c>
    </x:row>
    <x:row r="518">
      <x:c r="A518" s="3" t="inlineStr">
        <x:is>
          <x:t xml:space="preserve">OpenAI</x:t>
        </x:is>
      </x:c>
      <x:c r="B518" s="3" t="n">
        <x:v>2028</x:v>
      </x:c>
      <x:c r="C518" s="3" t="inlineStr">
        <x:is>
          <x:t xml:space="preserve">Bear</x:t>
        </x:is>
      </x:c>
      <x:c r="D518" s="3" t="inlineStr">
        <x:is>
          <x:t xml:space="preserve">gb200_share</x:t>
        </x:is>
      </x:c>
      <x:c r="E518" s="3" t="n">
        <x:v>0.024576</x:v>
      </x:c>
      <x:c r="F518" s="3" t="inlineStr">
        <x:is>
          <x:t xml:space="preserve">share of inference-serving accelerator load</x:t>
        </x:is>
      </x:c>
      <x:c r="G518" s="3" t="inlineStr">
        <x:is>
          <x:t xml:space="preserve">Editable numeric scenario</x:t>
        </x:is>
      </x:c>
      <x:c r="H518" s="3" t="inlineStr">
        <x:is>
          <x:t xml:space="preserve">gb200_share = gpu_share * default_gpu_generation_mix_gb200</x:t>
        </x:is>
      </x:c>
      <x:c r="I518" s="3" t="inlineStr">
        <x:is>
          <x:t xml:space="preserve">Default GPU-generation migration assumption; executive workbook allows later manual replacement by company/year/scenario.</x:t>
        </x:is>
      </x:c>
      <x:c r="J518" s="3" t="inlineStr">
        <x:is>
          <x:t xml:space="preserve">SRC_SEMIANALYSIS_INFERENCEX; ASSUMP_NUMERIC_ACCELERATOR_MIX</x:t>
        </x:is>
      </x:c>
      <x:c r="K51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18" s="3" t="inlineStr">
        <x:is>
          <x:t xml:space="preserve">Company fleet inventory, accelerator-hours or procurement/deployment records by GPU generation.</x:t>
        </x:is>
      </x:c>
    </x:row>
    <x:row r="519">
      <x:c r="A519" s="3" t="inlineStr">
        <x:is>
          <x:t xml:space="preserve">OpenAI</x:t>
        </x:is>
      </x:c>
      <x:c r="B519" s="3" t="n">
        <x:v>2028</x:v>
      </x:c>
      <x:c r="C519" s="3" t="inlineStr">
        <x:is>
          <x:t xml:space="preserve">Bear</x:t>
        </x:is>
      </x:c>
      <x:c r="D519" s="3" t="inlineStr">
        <x:is>
          <x:t xml:space="preserve">purpose_built_accelerator_share</x:t>
        </x:is>
      </x:c>
      <x:c r="E519" s="3" t="n">
        <x:v>0.135642</x:v>
      </x:c>
      <x:c r="F519" s="3" t="inlineStr">
        <x:is>
          <x:t xml:space="preserve">share of inference-serving accelerator load</x:t>
        </x:is>
      </x:c>
      <x:c r="G519" s="3" t="inlineStr">
        <x:is>
          <x:t xml:space="preserve">Numeric scenario</x:t>
        </x:is>
      </x:c>
      <x:c r="H519" s="3" t="inlineStr">
        <x:is>
          <x:t xml:space="preserve">1 - gpu_share</x:t>
        </x:is>
      </x:c>
      <x:c r="I519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519" s="3" t="inlineStr">
        <x:is>
          <x:t xml:space="preserve">SRC_OPENAI_GPT41_DOCS; SRC_OPENAI_STARGATE_ORACLE; SRC_OPENAI_STARGATE_PROGRESS; SRC_EPOCH_AI_DATA_CENTERS; ASSUMP_NUMERIC_ACCELERATOR_MIX</x:t>
        </x:is>
      </x:c>
      <x:c r="K51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19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520">
      <x:c r="A520" s="3" t="inlineStr">
        <x:is>
          <x:t xml:space="preserve">OpenAI</x:t>
        </x:is>
      </x:c>
      <x:c r="B520" s="3" t="n">
        <x:v>2028</x:v>
      </x:c>
      <x:c r="C520" s="3" t="inlineStr">
        <x:is>
          <x:t xml:space="preserve">Bear</x:t>
        </x:is>
      </x:c>
      <x:c r="D520" s="3" t="inlineStr">
        <x:is>
          <x:t xml:space="preserve">fleet_reference_tps_per_mw</x:t>
        </x:is>
      </x:c>
      <x:c r="E520" s="3" t="n">
        <x:v>189596</x:v>
      </x:c>
      <x:c r="F520" s="3" t="inlineStr">
        <x:is>
          <x:t xml:space="preserve">generated output tokens/sec/MW</x:t>
        </x:is>
      </x:c>
      <x:c r="G520" s="3" t="inlineStr">
        <x:is>
          <x:t xml:space="preserve">Fleet-weighted public benchmark reference</x:t>
        </x:is>
      </x:c>
      <x:c r="H520" s="3" t="inlineStr">
        <x:is>
          <x:t xml:space="preserve">h200_share*h200_workload_avg + b200_share*b200_workload_avg + gb200_share*gb200_workload_avg + purpose_built_share*purpose_workload_avg</x:t>
        </x:is>
      </x:c>
      <x:c r="I520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520" s="3" t="inlineStr">
        <x:is>
          <x:t xml:space="preserve">SRC_SEMIANALYSIS_INFERENCEX; ASSUMP_NUMERIC_ACCELERATOR_MIX; ASSUMP_WORKLOAD_CLASS_MIX; ASSUMP_AGENTIC_CONTEXT_PENALTY</x:t>
        </x:is>
      </x:c>
      <x:c r="K52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20" s="3" t="inlineStr">
        <x:is>
          <x:t xml:space="preserve">Comparable production output-token throughput or a more closely matched benchmark.</x:t>
        </x:is>
      </x:c>
    </x:row>
    <x:row r="521">
      <x:c r="A521" s="3" t="inlineStr">
        <x:is>
          <x:t xml:space="preserve">OpenAI</x:t>
        </x:is>
      </x:c>
      <x:c r="B521" s="3" t="n">
        <x:v>2028</x:v>
      </x:c>
      <x:c r="C521" s="3" t="inlineStr">
        <x:is>
          <x:t xml:space="preserve">Bear</x:t>
        </x:is>
      </x:c>
      <x:c r="D521" s="3" t="inlineStr">
        <x:is>
          <x:t xml:space="preserve">commercial_workload_fit_factor</x:t>
        </x:is>
      </x:c>
      <x:c r="E521" s="3" t="n">
        <x:v>0.3</x:v>
      </x:c>
      <x:c r="F521" s="3" t="inlineStr">
        <x:is>
          <x:t xml:space="preserve">share of public reference throughput</x:t>
        </x:is>
      </x:c>
      <x:c r="G521" s="3" t="inlineStr">
        <x:is>
          <x:t xml:space="preserve">Scenario assumption</x:t>
        </x:is>
      </x:c>
      <x:c r="H521" s="3" t="inlineStr">
        <x:is>
          <x:t xml:space="preserve">reference_serving_tps_per_mw = fleet_reference_tps_per_mw * commercial_workload_fit_factor</x:t>
        </x:is>
      </x:c>
      <x:c r="I521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521" s="3" t="inlineStr">
        <x:is>
          <x:t xml:space="preserve">SRC_SEMIANALYSIS_INFERENCEX; ASSUMP_NUMERIC_ACCELERATOR_MIX; ASSUMP_WORKLOAD_CLASS_MIX; ASSUMP_AGENTIC_CONTEXT_PENALTY</x:t>
        </x:is>
      </x:c>
      <x:c r="K52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21" s="3" t="inlineStr">
        <x:is>
          <x:t xml:space="preserve">Matched commercial serving benchmark by product surface, context shape and latency SLO.</x:t>
        </x:is>
      </x:c>
    </x:row>
    <x:row r="522">
      <x:c r="A522" s="3" t="inlineStr">
        <x:is>
          <x:t xml:space="preserve">OpenAI</x:t>
        </x:is>
      </x:c>
      <x:c r="B522" s="3" t="n">
        <x:v>2028</x:v>
      </x:c>
      <x:c r="C522" s="3" t="inlineStr">
        <x:is>
          <x:t xml:space="preserve">Bear</x:t>
        </x:is>
      </x:c>
      <x:c r="D522" s="3" t="inlineStr">
        <x:is>
          <x:t xml:space="preserve">reference_serving_tps_per_mw</x:t>
        </x:is>
      </x:c>
      <x:c r="E522" s="3" t="n">
        <x:v>56879</x:v>
      </x:c>
      <x:c r="F522" s="3" t="inlineStr">
        <x:is>
          <x:t xml:space="preserve">generated output tokens/sec/MW</x:t>
        </x:is>
      </x:c>
      <x:c r="G522" s="3" t="inlineStr">
        <x:is>
          <x:t xml:space="preserve">Workload-adjusted benchmark proxy</x:t>
        </x:is>
      </x:c>
      <x:c r="H522" s="3" t="inlineStr">
        <x:is>
          <x:t xml:space="preserve">fleet_reference_tps_per_mw * commercial_workload_fit_factor</x:t>
        </x:is>
      </x:c>
      <x:c r="I52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522" s="3" t="inlineStr">
        <x:is>
          <x:t xml:space="preserve">SRC_SEMIANALYSIS_INFERENCEX; ASSUMP_NUMERIC_ACCELERATOR_MIX; ASSUMP_WORKLOAD_CLASS_MIX; ASSUMP_AGENTIC_CONTEXT_PENALTY</x:t>
        </x:is>
      </x:c>
      <x:c r="K52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22" s="3" t="inlineStr">
        <x:is>
          <x:t xml:space="preserve">Provider production output-token throughput with comparable workload/SLO.</x:t>
        </x:is>
      </x:c>
    </x:row>
    <x:row r="523">
      <x:c r="A523" s="3" t="inlineStr">
        <x:is>
          <x:t xml:space="preserve">OpenAI</x:t>
        </x:is>
      </x:c>
      <x:c r="B523" s="3" t="n">
        <x:v>2028</x:v>
      </x:c>
      <x:c r="C523" s="3" t="inlineStr">
        <x:is>
          <x:t xml:space="preserve">Bear</x:t>
        </x:is>
      </x:c>
      <x:c r="D523" s="3" t="inlineStr">
        <x:is>
          <x:t xml:space="preserve">purpose_built_tps_per_mw</x:t>
        </x:is>
      </x:c>
      <x:c r="E523" s="3" t="n">
        <x:v>40592</x:v>
      </x:c>
      <x:c r="F523" s="3" t="inlineStr">
        <x:is>
          <x:t xml:space="preserve">generated output tokens/sec/MW</x:t>
        </x:is>
      </x:c>
      <x:c r="G523" s="3" t="inlineStr">
        <x:is>
          <x:t xml:space="preserve">Conservative no-uplift proxy</x:t>
        </x:is>
      </x:c>
      <x:c r="H523" s="3" t="inlineStr">
        <x:is>
          <x:t xml:space="preserve">purpose_built_tps_per_mw = purpose_built_reference_tps_per_mw * commercial_workload_fit_factor until comparable output-token benchmark is adopted</x:t>
        </x:is>
      </x:c>
      <x:c r="I523" s="3" t="inlineStr">
        <x:is>
          <x:t xml:space="preserve">No comparable public output-token/MW row adopted; B200 public reference placeholder is used and remains editable.</x:t>
        </x:is>
      </x:c>
      <x:c r="J523" s="3" t="inlineStr">
        <x:is>
          <x:t xml:space="preserve">SRC_OPENAI_GPT41_DOCS; SRC_OPENAI_STARGATE_ORACLE; SRC_OPENAI_STARGATE_PROGRESS; SRC_EPOCH_AI_DATA_CENTERS; ASSUMP_NUMERIC_ACCELERATOR_MIX</x:t>
        </x:is>
      </x:c>
      <x:c r="K52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23" s="3" t="inlineStr">
        <x:is>
          <x:t xml:space="preserve">Matched-workload generated-output benchmark for the provider purpose-built accelerator.</x:t>
        </x:is>
      </x:c>
    </x:row>
    <x:row r="524">
      <x:c r="A524" s="3" t="inlineStr">
        <x:is>
          <x:t xml:space="preserve">OpenAI</x:t>
        </x:is>
      </x:c>
      <x:c r="B524" s="3" t="n">
        <x:v>2028</x:v>
      </x:c>
      <x:c r="C524" s="3" t="inlineStr">
        <x:is>
          <x:t xml:space="preserve">Bear</x:t>
        </x:is>
      </x:c>
      <x:c r="D524" s="3" t="inlineStr">
        <x:is>
          <x:t xml:space="preserve">inference_power_share</x:t>
        </x:is>
      </x:c>
      <x:c r="E524" s="3" t="n">
        <x:v>0.59</x:v>
      </x:c>
      <x:c r="F524" s="3" t="inlineStr">
        <x:is>
          <x:t xml:space="preserve">share of AI IT load</x:t>
        </x:is>
      </x:c>
      <x:c r="G524" s="3" t="inlineStr">
        <x:is>
          <x:t xml:space="preserve">Scenario allocation</x:t>
        </x:is>
      </x:c>
      <x:c r="H524" s="3" t="inlineStr">
        <x:is>
          <x:t xml:space="preserve">inference_gw = ai_it_load_gw * inference_power_share</x:t>
        </x:is>
      </x:c>
      <x:c r="I524" s="3" t="inlineStr">
        <x:is>
          <x:t xml:space="preserve">ChatGPT/API/enterprise commercial surfaces support increasing inference allocation while training remains material.</x:t>
        </x:is>
      </x:c>
      <x:c r="J524" s="3" t="inlineStr">
        <x:is>
          <x:t xml:space="preserve">SRC_OPENAI_GPT41_DOCS; SRC_OPENAI_STARGATE_ORACLE; SRC_OPENAI_STARGATE_PROGRESS; SRC_EPOCH_AI_DATA_CENTERS; ASSUMP_INFERENCE_SHARE_NOT_FACT_60</x:t>
        </x:is>
      </x:c>
      <x:c r="K52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24" s="3" t="inlineStr">
        <x:is>
          <x:t xml:space="preserve">Provider-specific inference/training workload power telemetry.</x:t>
        </x:is>
      </x:c>
    </x:row>
    <x:row r="525">
      <x:c r="A525" s="3" t="inlineStr">
        <x:is>
          <x:t xml:space="preserve">OpenAI</x:t>
        </x:is>
      </x:c>
      <x:c r="B525" s="3" t="n">
        <x:v>2028</x:v>
      </x:c>
      <x:c r="C525" s="3" t="inlineStr">
        <x:is>
          <x:t xml:space="preserve">Bear</x:t>
        </x:is>
      </x:c>
      <x:c r="D525" s="3" t="inlineStr">
        <x:is>
          <x:t xml:space="preserve">inference_gw</x:t>
        </x:is>
      </x:c>
      <x:c r="E525" s="3" t="n">
        <x:v>1.842</x:v>
      </x:c>
      <x:c r="F525" s="3" t="inlineStr">
        <x:is>
          <x:t xml:space="preserve">GW</x:t>
        </x:is>
      </x:c>
      <x:c r="G525" s="3" t="inlineStr">
        <x:is>
          <x:t xml:space="preserve">Derived formula</x:t>
        </x:is>
      </x:c>
      <x:c r="H525" s="3" t="inlineStr">
        <x:is>
          <x:t xml:space="preserve">ai_it_load_gw * inference_power_share</x:t>
        </x:is>
      </x:c>
      <x:c r="I525" s="3" t="inlineStr">
        <x:is>
          <x:t xml:space="preserve">This is the operational power eligible to become commercial generated output tokens through the selected TPS/MW proxy.</x:t>
        </x:is>
      </x:c>
      <x:c r="J525" s="3" t="inlineStr">
        <x:is>
          <x:t xml:space="preserve">SRC_OPENAI_GPT41_DOCS; SRC_OPENAI_STARGATE_ORACLE; SRC_OPENAI_STARGATE_PROGRESS; SRC_EPOCH_AI_DATA_CENTERS</x:t>
        </x:is>
      </x:c>
      <x:c r="K52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25" s="3" t="inlineStr">
        <x:is>
          <x:t xml:space="preserve">Recompute after AI allocation or inference-share evidence changes.</x:t>
        </x:is>
      </x:c>
    </x:row>
    <x:row r="526">
      <x:c r="A526" s="3" t="inlineStr">
        <x:is>
          <x:t xml:space="preserve">OpenAI</x:t>
        </x:is>
      </x:c>
      <x:c r="B526" s="3" t="n">
        <x:v>2028</x:v>
      </x:c>
      <x:c r="C526" s="3" t="inlineStr">
        <x:is>
          <x:t xml:space="preserve">Bear</x:t>
        </x:is>
      </x:c>
      <x:c r="D526" s="3" t="inlineStr">
        <x:is>
          <x:t xml:space="preserve">training_power_share</x:t>
        </x:is>
      </x:c>
      <x:c r="E526" s="3" t="n">
        <x:v>0.41</x:v>
      </x:c>
      <x:c r="F526" s="3" t="inlineStr">
        <x:is>
          <x:t xml:space="preserve">share of AI IT load</x:t>
        </x:is>
      </x:c>
      <x:c r="G526" s="3" t="inlineStr">
        <x:is>
          <x:t xml:space="preserve">Derived allocation</x:t>
        </x:is>
      </x:c>
      <x:c r="H526" s="3" t="inlineStr">
        <x:is>
          <x:t xml:space="preserve">1 - inference_power_share</x:t>
        </x:is>
      </x:c>
      <x:c r="I526" s="3" t="inlineStr">
        <x:is>
          <x:t xml:space="preserve">Training receives the complementary modeled AI IT allocation; it is not a disclosed company workload split.</x:t>
        </x:is>
      </x:c>
      <x:c r="J526" s="3" t="inlineStr">
        <x:is>
          <x:t xml:space="preserve">SRC_OPENAI_GPT41_DOCS; SRC_OPENAI_STARGATE_ORACLE; SRC_OPENAI_STARGATE_PROGRESS; SRC_EPOCH_AI_DATA_CENTERS; ASSUMP_INFERENCE_SHARE_NOT_FACT_60</x:t>
        </x:is>
      </x:c>
      <x:c r="K52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26" s="3" t="inlineStr">
        <x:is>
          <x:t xml:space="preserve">Provider-specific inference/training workload power telemetry.</x:t>
        </x:is>
      </x:c>
    </x:row>
    <x:row r="527">
      <x:c r="A527" s="3" t="inlineStr">
        <x:is>
          <x:t xml:space="preserve">OpenAI</x:t>
        </x:is>
      </x:c>
      <x:c r="B527" s="3" t="n">
        <x:v>2028</x:v>
      </x:c>
      <x:c r="C527" s="3" t="inlineStr">
        <x:is>
          <x:t xml:space="preserve">Bear</x:t>
        </x:is>
      </x:c>
      <x:c r="D527" s="3" t="inlineStr">
        <x:is>
          <x:t xml:space="preserve">training_gw</x:t>
        </x:is>
      </x:c>
      <x:c r="E527" s="3" t="n">
        <x:v>1.28</x:v>
      </x:c>
      <x:c r="F527" s="3" t="inlineStr">
        <x:is>
          <x:t xml:space="preserve">GW</x:t>
        </x:is>
      </x:c>
      <x:c r="G527" s="3" t="inlineStr">
        <x:is>
          <x:t xml:space="preserve">Derived formula</x:t>
        </x:is>
      </x:c>
      <x:c r="H527" s="3" t="inlineStr">
        <x:is>
          <x:t xml:space="preserve">ai_it_load_gw * training_power_share</x:t>
        </x:is>
      </x:c>
      <x:c r="I527" s="3" t="inlineStr">
        <x:is>
          <x:t xml:space="preserve">Training GW is shown separately so commercial inference token capacity is not overstated.</x:t>
        </x:is>
      </x:c>
      <x:c r="J527" s="3" t="inlineStr">
        <x:is>
          <x:t xml:space="preserve">SRC_OPENAI_GPT41_DOCS; SRC_OPENAI_STARGATE_ORACLE; SRC_OPENAI_STARGATE_PROGRESS; SRC_EPOCH_AI_DATA_CENTERS</x:t>
        </x:is>
      </x:c>
      <x:c r="K52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27" s="3" t="inlineStr">
        <x:is>
          <x:t xml:space="preserve">Recompute after AI allocation or workload-split evidence changes.</x:t>
        </x:is>
      </x:c>
    </x:row>
    <x:row r="528">
      <x:c r="A528" s="3" t="inlineStr">
        <x:is>
          <x:t xml:space="preserve">OpenAI</x:t>
        </x:is>
      </x:c>
      <x:c r="B528" s="3" t="n">
        <x:v>2028</x:v>
      </x:c>
      <x:c r="C528" s="3" t="inlineStr">
        <x:is>
          <x:t xml:space="preserve">Bear</x:t>
        </x:is>
      </x:c>
      <x:c r="D528" s="3" t="inlineStr">
        <x:is>
          <x:t xml:space="preserve">tokens_per_second_per_mw</x:t>
        </x:is>
      </x:c>
      <x:c r="E528" s="3" t="n">
        <x:v>56879</x:v>
      </x:c>
      <x:c r="F528" s="3" t="inlineStr">
        <x:is>
          <x:t xml:space="preserve">generated output tokens/sec/MW</x:t>
        </x:is>
      </x:c>
      <x:c r="G528" s="3" t="inlineStr">
        <x:is>
          <x:t xml:space="preserve">Derived estimate + benchmark calibration</x:t>
        </x:is>
      </x:c>
      <x:c r="H528" s="3" t="inlineStr">
        <x:is>
          <x:t xml:space="preserve">fleet_reference_tps_per_mw * commercial_workload_fit_factor</x:t>
        </x:is>
      </x:c>
      <x:c r="I528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528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52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28" s="3" t="inlineStr">
        <x:is>
          <x:t xml:space="preserve">Comparable production output-token throughput with model, hardware, precision, ISL/OSL and SLO matched.</x:t>
        </x:is>
      </x:c>
    </x:row>
    <x:row r="529">
      <x:c r="A529" s="3" t="inlineStr">
        <x:is>
          <x:t xml:space="preserve">OpenAI</x:t>
        </x:is>
      </x:c>
      <x:c r="B529" s="3" t="n">
        <x:v>2028</x:v>
      </x:c>
      <x:c r="C529" s="3" t="inlineStr">
        <x:is>
          <x:t xml:space="preserve">Bear</x:t>
        </x:is>
      </x:c>
      <x:c r="D529" s="3" t="inlineStr">
        <x:is>
          <x:t xml:space="preserve">inference_tokens_per_day</x:t>
        </x:is>
      </x:c>
      <x:c r="E529" s="3" t="n">
        <x:v>9052224595200</x:v>
      </x:c>
      <x:c r="F529" s="3" t="inlineStr">
        <x:is>
          <x:t xml:space="preserve">generated output tokens/day</x:t>
        </x:is>
      </x:c>
      <x:c r="G529" s="3" t="inlineStr">
        <x:is>
          <x:t xml:space="preserve">Derived headline metric</x:t>
        </x:is>
      </x:c>
      <x:c r="H529" s="3" t="inlineStr">
        <x:is>
          <x:t xml:space="preserve">inference_gw * 1000 * tokens_per_second_per_mw * 86,400</x:t>
        </x:is>
      </x:c>
      <x:c r="I529" s="3" t="inlineStr">
        <x:is>
          <x:t xml:space="preserve">Headline capacity uses no utilization, MoE, architecture or software-growth multiplier; it is not observed commercial output volume.</x:t>
        </x:is>
      </x:c>
      <x:c r="J529" s="3" t="inlineStr">
        <x:is>
          <x:t xml:space="preserve">SRC_OPENAI_GPT41_DOCS; SRC_OPENAI_STARGATE_ORACLE; SRC_OPENAI_STARGATE_PROGRESS; SRC_EPOCH_AI_DATA_CENTERS; SRC_SEMIANALYSIS_INFERENCEX</x:t>
        </x:is>
      </x:c>
      <x:c r="K52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29" s="3" t="inlineStr">
        <x:is>
          <x:t xml:space="preserve">Provider-disclosed generated output token volume or calibrated capacity telemetry.</x:t>
        </x:is>
      </x:c>
    </x:row>
    <x:row r="530">
      <x:c r="A530" s="3" t="inlineStr">
        <x:is>
          <x:t xml:space="preserve">OpenAI</x:t>
        </x:is>
      </x:c>
      <x:c r="B530" s="3" t="n">
        <x:v>2028</x:v>
      </x:c>
      <x:c r="C530" s="3" t="inlineStr">
        <x:is>
          <x:t xml:space="preserve">Bear</x:t>
        </x:is>
      </x:c>
      <x:c r="D530" s="3" t="inlineStr">
        <x:is>
          <x:t xml:space="preserve">inference_tokens_per_year</x:t>
        </x:is>
      </x:c>
      <x:c r="E530" s="3" t="n">
        <x:v>3304061977248000</x:v>
      </x:c>
      <x:c r="F530" s="3" t="inlineStr">
        <x:is>
          <x:t xml:space="preserve">generated output tokens/year</x:t>
        </x:is>
      </x:c>
      <x:c r="G530" s="3" t="inlineStr">
        <x:is>
          <x:t xml:space="preserve">Derived headline metric</x:t>
        </x:is>
      </x:c>
      <x:c r="H530" s="3" t="inlineStr">
        <x:is>
          <x:t xml:space="preserve">inference_tokens_per_day * 365</x:t>
        </x:is>
      </x:c>
      <x:c r="I530" s="3" t="inlineStr">
        <x:is>
          <x:t xml:space="preserve">Annualized version of generated output token capacity; it is not observed annual demand or billable volume.</x:t>
        </x:is>
      </x:c>
      <x:c r="J530" s="3" t="inlineStr">
        <x:is>
          <x:t xml:space="preserve">SRC_OPENAI_GPT41_DOCS; SRC_OPENAI_STARGATE_ORACLE; SRC_OPENAI_STARGATE_PROGRESS; SRC_EPOCH_AI_DATA_CENTERS; SRC_SEMIANALYSIS_INFERENCEX</x:t>
        </x:is>
      </x:c>
      <x:c r="K53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30" s="3" t="inlineStr">
        <x:is>
          <x:t xml:space="preserve">Provider-disclosed annual generated-output volume or metered serving telemetry.</x:t>
        </x:is>
      </x:c>
    </x:row>
    <x:row r="531">
      <x:c r="A531" s="3" t="inlineStr">
        <x:is>
          <x:t xml:space="preserve">OpenAI</x:t>
        </x:is>
      </x:c>
      <x:c r="B531" s="3" t="n">
        <x:v>2029</x:v>
      </x:c>
      <x:c r="C531" s="3" t="inlineStr">
        <x:is>
          <x:t xml:space="preserve">Bear</x:t>
        </x:is>
      </x:c>
      <x:c r="D531" s="3" t="inlineStr">
        <x:is>
          <x:t xml:space="preserve">contracted_power_gw</x:t>
        </x:is>
      </x:c>
      <x:c r="E531" s="3" t="n">
        <x:v>10.25</x:v>
      </x:c>
      <x:c r="F531" s="3" t="inlineStr">
        <x:is>
          <x:t xml:space="preserve">GW</x:t>
        </x:is>
      </x:c>
      <x:c r="G531" s="3" t="inlineStr">
        <x:is>
          <x:t xml:space="preserve">Fact anchor + scenario ceiling</x:t>
        </x:is>
      </x:c>
      <x:c r="H531" s="3" t="inlineStr">
        <x:is>
          <x:t xml:space="preserve">linear interpolation between 2026 and 2030 company capacity endpoints</x:t>
        </x:is>
      </x:c>
      <x:c r="I531" s="3" t="inlineStr">
        <x:is>
          <x:t xml:space="preserve">2030 envelope is bounded by official Stargate planned/committed capacity; 2026 and timing remain staged scenario values.</x:t>
        </x:is>
      </x:c>
      <x:c r="J531" s="3" t="inlineStr">
        <x:is>
          <x:t xml:space="preserve">SRC_OPENAI_STARGATE_ORACLE; SRC_OPENAI_STARGATE_PROGRESS; ASSUMP_STARGATE_RAMP</x:t>
        </x:is>
      </x:c>
      <x:c r="K53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31" s="3" t="inlineStr">
        <x:is>
          <x:t xml:space="preserve">Company/site-level committed MW/GW, interconnect and contract disclosure.</x:t>
        </x:is>
      </x:c>
    </x:row>
    <x:row r="532">
      <x:c r="A532" s="3" t="inlineStr">
        <x:is>
          <x:t xml:space="preserve">OpenAI</x:t>
        </x:is>
      </x:c>
      <x:c r="B532" s="3" t="n">
        <x:v>2029</x:v>
      </x:c>
      <x:c r="C532" s="3" t="inlineStr">
        <x:is>
          <x:t xml:space="preserve">Bear</x:t>
        </x:is>
      </x:c>
      <x:c r="D532" s="3" t="inlineStr">
        <x:is>
          <x:t xml:space="preserve">operational_deployment_share</x:t>
        </x:is>
      </x:c>
      <x:c r="E532" s="3" t="n">
        <x:v>0.55112195</x:v>
      </x:c>
      <x:c r="F532" s="3" t="inlineStr">
        <x:is>
          <x:t xml:space="preserve">share</x:t>
        </x:is>
      </x:c>
      <x:c r="G532" s="3" t="inlineStr">
        <x:is>
          <x:t xml:space="preserve">Scenario conversion</x:t>
        </x:is>
      </x:c>
      <x:c r="H532" s="3" t="inlineStr">
        <x:is>
          <x:t xml:space="preserve">active_power_gw / contracted_power_gw</x:t>
        </x:is>
      </x:c>
      <x:c r="I532" s="3" t="inlineStr">
        <x:is>
          <x:t xml:space="preserve">This is the single explicit conversion from contracted/attributed capacity to operationally usable capacity.</x:t>
        </x:is>
      </x:c>
      <x:c r="J532" s="3" t="inlineStr">
        <x:is>
          <x:t xml:space="preserve">SRC_OPENAI_STARGATE_ORACLE; SRC_OPENAI_STARGATE_PROGRESS; ASSUMP_STARGATE_RAMP</x:t>
        </x:is>
      </x:c>
      <x:c r="K53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32" s="3" t="inlineStr">
        <x:is>
          <x:t xml:space="preserve">Energized operational capacity divided by contracted/attributed capacity.</x:t>
        </x:is>
      </x:c>
    </x:row>
    <x:row r="533">
      <x:c r="A533" s="3" t="inlineStr">
        <x:is>
          <x:t xml:space="preserve">OpenAI</x:t>
        </x:is>
      </x:c>
      <x:c r="B533" s="3" t="n">
        <x:v>2029</x:v>
      </x:c>
      <x:c r="C533" s="3" t="inlineStr">
        <x:is>
          <x:t xml:space="preserve">Bear</x:t>
        </x:is>
      </x:c>
      <x:c r="D533" s="3" t="inlineStr">
        <x:is>
          <x:t xml:space="preserve">active_power_gw</x:t>
        </x:is>
      </x:c>
      <x:c r="E533" s="3" t="n">
        <x:v>5.649</x:v>
      </x:c>
      <x:c r="F533" s="3" t="inlineStr">
        <x:is>
          <x:t xml:space="preserve">GW</x:t>
        </x:is>
      </x:c>
      <x:c r="G533" s="3" t="inlineStr">
        <x:is>
          <x:t xml:space="preserve">Derived scenario</x:t>
        </x:is>
      </x:c>
      <x:c r="H533" s="3" t="inlineStr">
        <x:is>
          <x:t xml:space="preserve">contracted_power_gw * operational_deployment_share</x:t>
        </x:is>
      </x:c>
      <x:c r="I533" s="3" t="inlineStr">
        <x:is>
          <x:t xml:space="preserve">Official capacity announcements are converted to active GW only through energization/GPU-deployment ramp assumptions.</x:t>
        </x:is>
      </x:c>
      <x:c r="J533" s="3" t="inlineStr">
        <x:is>
          <x:t xml:space="preserve">SRC_OPENAI_STARGATE_ORACLE; SRC_OPENAI_STARGATE_PROGRESS; ASSUMP_STARGATE_RAMP</x:t>
        </x:is>
      </x:c>
      <x:c r="K53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33" s="3" t="inlineStr">
        <x:is>
          <x:t xml:space="preserve">Energization dates, accelerator deliveries and operational powered-rack telemetry.</x:t>
        </x:is>
      </x:c>
    </x:row>
    <x:row r="534">
      <x:c r="A534" s="3" t="inlineStr">
        <x:is>
          <x:t xml:space="preserve">OpenAI</x:t>
        </x:is>
      </x:c>
      <x:c r="B534" s="3" t="n">
        <x:v>2029</x:v>
      </x:c>
      <x:c r="C534" s="3" t="inlineStr">
        <x:is>
          <x:t xml:space="preserve">Bear</x:t>
        </x:is>
      </x:c>
      <x:c r="D534" s="3" t="inlineStr">
        <x:is>
          <x:t xml:space="preserve">pue</x:t>
        </x:is>
      </x:c>
      <x:c r="E534" s="3" t="n">
        <x:v>1.2</x:v>
      </x:c>
      <x:c r="F534" s="3" t="inlineStr">
        <x:is>
          <x:t xml:space="preserve">ratio</x:t>
        </x:is>
      </x:c>
      <x:c r="G534" s="3" t="inlineStr">
        <x:is>
          <x:t xml:space="preserve">Scenario parameter</x:t>
        </x:is>
      </x:c>
      <x:c r="H534" s="3" t="inlineStr">
        <x:is>
          <x:t xml:space="preserve">it_load_gw = active_power_gw / pue</x:t>
        </x:is>
      </x:c>
      <x:c r="I534" s="3" t="inlineStr">
        <x:is>
          <x:t xml:space="preserve">No provider-wide site-level PUE is used as a disclosed fact; PUE represents facility-to-IT conversion within the scenario.</x:t>
        </x:is>
      </x:c>
      <x:c r="J534" s="3" t="inlineStr">
        <x:is>
          <x:t xml:space="preserve">ASSUMP_POWER_RAMP</x:t>
        </x:is>
      </x:c>
      <x:c r="K53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34" s="3" t="inlineStr">
        <x:is>
          <x:t xml:space="preserve">Site-level measured PUE matched to attributed AI capacity.</x:t>
        </x:is>
      </x:c>
    </x:row>
    <x:row r="535">
      <x:c r="A535" s="3" t="inlineStr">
        <x:is>
          <x:t xml:space="preserve">OpenAI</x:t>
        </x:is>
      </x:c>
      <x:c r="B535" s="3" t="n">
        <x:v>2029</x:v>
      </x:c>
      <x:c r="C535" s="3" t="inlineStr">
        <x:is>
          <x:t xml:space="preserve">Bear</x:t>
        </x:is>
      </x:c>
      <x:c r="D535" s="3" t="inlineStr">
        <x:is>
          <x:t xml:space="preserve">it_load_gw</x:t>
        </x:is>
      </x:c>
      <x:c r="E535" s="3" t="n">
        <x:v>4.707</x:v>
      </x:c>
      <x:c r="F535" s="3" t="inlineStr">
        <x:is>
          <x:t xml:space="preserve">GW</x:t>
        </x:is>
      </x:c>
      <x:c r="G535" s="3" t="inlineStr">
        <x:is>
          <x:t xml:space="preserve">Derived formula</x:t>
        </x:is>
      </x:c>
      <x:c r="H535" s="3" t="inlineStr">
        <x:is>
          <x:t xml:space="preserve">active_power_gw / pue</x:t>
        </x:is>
      </x:c>
      <x:c r="I535" s="3" t="inlineStr">
        <x:is>
          <x:t xml:space="preserve">Facility power is converted to IT-deliverable power before attributing AI workloads.</x:t>
        </x:is>
      </x:c>
      <x:c r="J535" s="3" t="inlineStr">
        <x:is>
          <x:t xml:space="preserve">SRC_OPENAI_STARGATE_ORACLE; SRC_OPENAI_STARGATE_PROGRESS; ASSUMP_STARGATE_RAMP</x:t>
        </x:is>
      </x:c>
      <x:c r="K53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35" s="3" t="inlineStr">
        <x:is>
          <x:t xml:space="preserve">Recompute once active power and PUE become site-observable.</x:t>
        </x:is>
      </x:c>
    </x:row>
    <x:row r="536">
      <x:c r="A536" s="3" t="inlineStr">
        <x:is>
          <x:t xml:space="preserve">OpenAI</x:t>
        </x:is>
      </x:c>
      <x:c r="B536" s="3" t="n">
        <x:v>2029</x:v>
      </x:c>
      <x:c r="C536" s="3" t="inlineStr">
        <x:is>
          <x:t xml:space="preserve">Bear</x:t>
        </x:is>
      </x:c>
      <x:c r="D536" s="3" t="inlineStr">
        <x:is>
          <x:t xml:space="preserve">ai_workload_share</x:t>
        </x:is>
      </x:c>
      <x:c r="E536" s="3" t="n">
        <x:v>0.88</x:v>
      </x:c>
      <x:c r="F536" s="3" t="inlineStr">
        <x:is>
          <x:t xml:space="preserve">share</x:t>
        </x:is>
      </x:c>
      <x:c r="G536" s="3" t="inlineStr">
        <x:is>
          <x:t xml:space="preserve">Scenario allocation</x:t>
        </x:is>
      </x:c>
      <x:c r="H536" s="3" t="inlineStr">
        <x:is>
          <x:t xml:space="preserve">ai_it_load_gw = it_load_gw * ai_workload_share</x:t>
        </x:is>
      </x:c>
      <x:c r="I536" s="3" t="inlineStr">
        <x:is>
          <x:t xml:space="preserve">Stargate capacity is AI-oriented but includes reserve, platform and non-token AI activity; 88% is a scenario.</x:t>
        </x:is>
      </x:c>
      <x:c r="J536" s="3" t="inlineStr">
        <x:is>
          <x:t xml:space="preserve">SRC_OPENAI_GPT41_DOCS; SRC_OPENAI_STARGATE_ORACLE; SRC_OPENAI_STARGATE_PROGRESS; SRC_EPOCH_AI_DATA_CENTERS</x:t>
        </x:is>
      </x:c>
      <x:c r="K53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36" s="3" t="inlineStr">
        <x:is>
          <x:t xml:space="preserve">Model-owner AI workload allocation or cluster scheduling telemetry.</x:t>
        </x:is>
      </x:c>
    </x:row>
    <x:row r="537">
      <x:c r="A537" s="3" t="inlineStr">
        <x:is>
          <x:t xml:space="preserve">OpenAI</x:t>
        </x:is>
      </x:c>
      <x:c r="B537" s="3" t="n">
        <x:v>2029</x:v>
      </x:c>
      <x:c r="C537" s="3" t="inlineStr">
        <x:is>
          <x:t xml:space="preserve">Bear</x:t>
        </x:is>
      </x:c>
      <x:c r="D537" s="3" t="inlineStr">
        <x:is>
          <x:t xml:space="preserve">ai_it_load_gw</x:t>
        </x:is>
      </x:c>
      <x:c r="E537" s="3" t="n">
        <x:v>4.143</x:v>
      </x:c>
      <x:c r="F537" s="3" t="inlineStr">
        <x:is>
          <x:t xml:space="preserve">GW</x:t>
        </x:is>
      </x:c>
      <x:c r="G537" s="3" t="inlineStr">
        <x:is>
          <x:t xml:space="preserve">Derived formula</x:t>
        </x:is>
      </x:c>
      <x:c r="H537" s="3" t="inlineStr">
        <x:is>
          <x:t xml:space="preserve">it_load_gw * ai_workload_share</x:t>
        </x:is>
      </x:c>
      <x:c r="I537" s="3" t="inlineStr">
        <x:is>
          <x:t xml:space="preserve">Only the AI-attributed portion of IT load enters training/inference allocation.</x:t>
        </x:is>
      </x:c>
      <x:c r="J537" s="3" t="inlineStr">
        <x:is>
          <x:t xml:space="preserve">SRC_OPENAI_GPT41_DOCS; SRC_OPENAI_STARGATE_ORACLE; SRC_OPENAI_STARGATE_PROGRESS; SRC_EPOCH_AI_DATA_CENTERS</x:t>
        </x:is>
      </x:c>
      <x:c r="K53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37" s="3" t="inlineStr">
        <x:is>
          <x:t xml:space="preserve">Recompute after ai_workload_share is replaced by telemetry.</x:t>
        </x:is>
      </x:c>
    </x:row>
    <x:row r="538">
      <x:c r="A538" s="3" t="inlineStr">
        <x:is>
          <x:t xml:space="preserve">OpenAI</x:t>
        </x:is>
      </x:c>
      <x:c r="B538" s="3" t="n">
        <x:v>2029</x:v>
      </x:c>
      <x:c r="C538" s="3" t="inlineStr">
        <x:is>
          <x:t xml:space="preserve">Bear</x:t>
        </x:is>
      </x:c>
      <x:c r="D538" s="3" t="inlineStr">
        <x:is>
          <x:t xml:space="preserve">gpu_share</x:t>
        </x:is>
      </x:c>
      <x:c r="E538" s="3" t="n">
        <x:v>0.869305</x:v>
      </x:c>
      <x:c r="F538" s="3" t="inlineStr">
        <x:is>
          <x:t xml:space="preserve">share of inference-serving accelerator load</x:t>
        </x:is>
      </x:c>
      <x:c r="G538" s="3" t="inlineStr">
        <x:is>
          <x:t xml:space="preserve">Numeric scenario</x:t>
        </x:is>
      </x:c>
      <x:c r="H538" s="3" t="inlineStr">
        <x:is>
          <x:t xml:space="preserve">gpu_share interpolated from company 2026/2030 accelerator-mix endpoints</x:t>
        </x:is>
      </x:c>
      <x:c r="I538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538" s="3" t="inlineStr">
        <x:is>
          <x:t xml:space="preserve">SRC_OPENAI_GPT41_DOCS; SRC_OPENAI_STARGATE_ORACLE; SRC_OPENAI_STARGATE_PROGRESS; SRC_EPOCH_AI_DATA_CENTERS; ASSUMP_NUMERIC_ACCELERATOR_MIX</x:t>
        </x:is>
      </x:c>
      <x:c r="K53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38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539">
      <x:c r="A539" s="3" t="inlineStr">
        <x:is>
          <x:t xml:space="preserve">OpenAI</x:t>
        </x:is>
      </x:c>
      <x:c r="B539" s="3" t="n">
        <x:v>2029</x:v>
      </x:c>
      <x:c r="C539" s="3" t="inlineStr">
        <x:is>
          <x:t xml:space="preserve">Bear</x:t>
        </x:is>
      </x:c>
      <x:c r="D539" s="3" t="inlineStr">
        <x:is>
          <x:t xml:space="preserve">h200_share</x:t>
        </x:is>
      </x:c>
      <x:c r="E539" s="3" t="n">
        <x:v>0.045663</x:v>
      </x:c>
      <x:c r="F539" s="3" t="inlineStr">
        <x:is>
          <x:t xml:space="preserve">share of inference-serving accelerator load</x:t>
        </x:is>
      </x:c>
      <x:c r="G539" s="3" t="inlineStr">
        <x:is>
          <x:t xml:space="preserve">Editable numeric scenario</x:t>
        </x:is>
      </x:c>
      <x:c r="H539" s="3" t="inlineStr">
        <x:is>
          <x:t xml:space="preserve">h200_share = gpu_share * default_gpu_generation_mix_h200</x:t>
        </x:is>
      </x:c>
      <x:c r="I539" s="3" t="inlineStr">
        <x:is>
          <x:t xml:space="preserve">Default GPU-generation migration assumption; executive workbook allows later manual replacement by company/year/scenario.</x:t>
        </x:is>
      </x:c>
      <x:c r="J539" s="3" t="inlineStr">
        <x:is>
          <x:t xml:space="preserve">SRC_SEMIANALYSIS_INFERENCEX; ASSUMP_NUMERIC_ACCELERATOR_MIX</x:t>
        </x:is>
      </x:c>
      <x:c r="K53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39" s="3" t="inlineStr">
        <x:is>
          <x:t xml:space="preserve">Company fleet inventory, accelerator-hours or procurement/deployment records by GPU generation.</x:t>
        </x:is>
      </x:c>
    </x:row>
    <x:row r="540">
      <x:c r="A540" s="3" t="inlineStr">
        <x:is>
          <x:t xml:space="preserve">OpenAI</x:t>
        </x:is>
      </x:c>
      <x:c r="B540" s="3" t="n">
        <x:v>2029</x:v>
      </x:c>
      <x:c r="C540" s="3" t="inlineStr">
        <x:is>
          <x:t xml:space="preserve">Bear</x:t>
        </x:is>
      </x:c>
      <x:c r="D540" s="3" t="inlineStr">
        <x:is>
          <x:t xml:space="preserve">b200_share</x:t>
        </x:is>
      </x:c>
      <x:c r="E540" s="3" t="n">
        <x:v>0.790096</x:v>
      </x:c>
      <x:c r="F540" s="3" t="inlineStr">
        <x:is>
          <x:t xml:space="preserve">share of inference-serving accelerator load</x:t>
        </x:is>
      </x:c>
      <x:c r="G540" s="3" t="inlineStr">
        <x:is>
          <x:t xml:space="preserve">Editable numeric scenario</x:t>
        </x:is>
      </x:c>
      <x:c r="H540" s="3" t="inlineStr">
        <x:is>
          <x:t xml:space="preserve">b200_share = gpu_share * default_gpu_generation_mix_b200</x:t>
        </x:is>
      </x:c>
      <x:c r="I540" s="3" t="inlineStr">
        <x:is>
          <x:t xml:space="preserve">Default GPU-generation migration assumption; executive workbook allows later manual replacement by company/year/scenario.</x:t>
        </x:is>
      </x:c>
      <x:c r="J540" s="3" t="inlineStr">
        <x:is>
          <x:t xml:space="preserve">SRC_SEMIANALYSIS_INFERENCEX; ASSUMP_NUMERIC_ACCELERATOR_MIX</x:t>
        </x:is>
      </x:c>
      <x:c r="K54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40" s="3" t="inlineStr">
        <x:is>
          <x:t xml:space="preserve">Company fleet inventory, accelerator-hours or procurement/deployment records by GPU generation.</x:t>
        </x:is>
      </x:c>
    </x:row>
    <x:row r="541">
      <x:c r="A541" s="3" t="inlineStr">
        <x:is>
          <x:t xml:space="preserve">OpenAI</x:t>
        </x:is>
      </x:c>
      <x:c r="B541" s="3" t="n">
        <x:v>2029</x:v>
      </x:c>
      <x:c r="C541" s="3" t="inlineStr">
        <x:is>
          <x:t xml:space="preserve">Bear</x:t>
        </x:is>
      </x:c>
      <x:c r="D541" s="3" t="inlineStr">
        <x:is>
          <x:t xml:space="preserve">gb200_share</x:t>
        </x:is>
      </x:c>
      <x:c r="E541" s="3" t="n">
        <x:v>0.033546</x:v>
      </x:c>
      <x:c r="F541" s="3" t="inlineStr">
        <x:is>
          <x:t xml:space="preserve">share of inference-serving accelerator load</x:t>
        </x:is>
      </x:c>
      <x:c r="G541" s="3" t="inlineStr">
        <x:is>
          <x:t xml:space="preserve">Editable numeric scenario</x:t>
        </x:is>
      </x:c>
      <x:c r="H541" s="3" t="inlineStr">
        <x:is>
          <x:t xml:space="preserve">gb200_share = gpu_share * default_gpu_generation_mix_gb200</x:t>
        </x:is>
      </x:c>
      <x:c r="I541" s="3" t="inlineStr">
        <x:is>
          <x:t xml:space="preserve">Default GPU-generation migration assumption; executive workbook allows later manual replacement by company/year/scenario.</x:t>
        </x:is>
      </x:c>
      <x:c r="J541" s="3" t="inlineStr">
        <x:is>
          <x:t xml:space="preserve">SRC_SEMIANALYSIS_INFERENCEX; ASSUMP_NUMERIC_ACCELERATOR_MIX</x:t>
        </x:is>
      </x:c>
      <x:c r="K54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41" s="3" t="inlineStr">
        <x:is>
          <x:t xml:space="preserve">Company fleet inventory, accelerator-hours or procurement/deployment records by GPU generation.</x:t>
        </x:is>
      </x:c>
    </x:row>
    <x:row r="542">
      <x:c r="A542" s="3" t="inlineStr">
        <x:is>
          <x:t xml:space="preserve">OpenAI</x:t>
        </x:is>
      </x:c>
      <x:c r="B542" s="3" t="n">
        <x:v>2029</x:v>
      </x:c>
      <x:c r="C542" s="3" t="inlineStr">
        <x:is>
          <x:t xml:space="preserve">Bear</x:t>
        </x:is>
      </x:c>
      <x:c r="D542" s="3" t="inlineStr">
        <x:is>
          <x:t xml:space="preserve">purpose_built_accelerator_share</x:t>
        </x:is>
      </x:c>
      <x:c r="E542" s="3" t="n">
        <x:v>0.130695</x:v>
      </x:c>
      <x:c r="F542" s="3" t="inlineStr">
        <x:is>
          <x:t xml:space="preserve">share of inference-serving accelerator load</x:t>
        </x:is>
      </x:c>
      <x:c r="G542" s="3" t="inlineStr">
        <x:is>
          <x:t xml:space="preserve">Numeric scenario</x:t>
        </x:is>
      </x:c>
      <x:c r="H542" s="3" t="inlineStr">
        <x:is>
          <x:t xml:space="preserve">1 - gpu_share</x:t>
        </x:is>
      </x:c>
      <x:c r="I542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542" s="3" t="inlineStr">
        <x:is>
          <x:t xml:space="preserve">SRC_OPENAI_GPT41_DOCS; SRC_OPENAI_STARGATE_ORACLE; SRC_OPENAI_STARGATE_PROGRESS; SRC_EPOCH_AI_DATA_CENTERS; ASSUMP_NUMERIC_ACCELERATOR_MIX</x:t>
        </x:is>
      </x:c>
      <x:c r="K54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42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543">
      <x:c r="A543" s="3" t="inlineStr">
        <x:is>
          <x:t xml:space="preserve">OpenAI</x:t>
        </x:is>
      </x:c>
      <x:c r="B543" s="3" t="n">
        <x:v>2029</x:v>
      </x:c>
      <x:c r="C543" s="3" t="inlineStr">
        <x:is>
          <x:t xml:space="preserve">Bear</x:t>
        </x:is>
      </x:c>
      <x:c r="D543" s="3" t="inlineStr">
        <x:is>
          <x:t xml:space="preserve">fleet_reference_tps_per_mw</x:t>
        </x:is>
      </x:c>
      <x:c r="E543" s="3" t="n">
        <x:v>180497</x:v>
      </x:c>
      <x:c r="F543" s="3" t="inlineStr">
        <x:is>
          <x:t xml:space="preserve">generated output tokens/sec/MW</x:t>
        </x:is>
      </x:c>
      <x:c r="G543" s="3" t="inlineStr">
        <x:is>
          <x:t xml:space="preserve">Fleet-weighted public benchmark reference</x:t>
        </x:is>
      </x:c>
      <x:c r="H543" s="3" t="inlineStr">
        <x:is>
          <x:t xml:space="preserve">h200_share*h200_workload_avg + b200_share*b200_workload_avg + gb200_share*gb200_workload_avg + purpose_built_share*purpose_workload_avg</x:t>
        </x:is>
      </x:c>
      <x:c r="I543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543" s="3" t="inlineStr">
        <x:is>
          <x:t xml:space="preserve">SRC_SEMIANALYSIS_INFERENCEX; ASSUMP_NUMERIC_ACCELERATOR_MIX; ASSUMP_WORKLOAD_CLASS_MIX; ASSUMP_AGENTIC_CONTEXT_PENALTY</x:t>
        </x:is>
      </x:c>
      <x:c r="K54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43" s="3" t="inlineStr">
        <x:is>
          <x:t xml:space="preserve">Comparable production output-token throughput or a more closely matched benchmark.</x:t>
        </x:is>
      </x:c>
    </x:row>
    <x:row r="544">
      <x:c r="A544" s="3" t="inlineStr">
        <x:is>
          <x:t xml:space="preserve">OpenAI</x:t>
        </x:is>
      </x:c>
      <x:c r="B544" s="3" t="n">
        <x:v>2029</x:v>
      </x:c>
      <x:c r="C544" s="3" t="inlineStr">
        <x:is>
          <x:t xml:space="preserve">Bear</x:t>
        </x:is>
      </x:c>
      <x:c r="D544" s="3" t="inlineStr">
        <x:is>
          <x:t xml:space="preserve">commercial_workload_fit_factor</x:t>
        </x:is>
      </x:c>
      <x:c r="E544" s="3" t="n">
        <x:v>0.3</x:v>
      </x:c>
      <x:c r="F544" s="3" t="inlineStr">
        <x:is>
          <x:t xml:space="preserve">share of public reference throughput</x:t>
        </x:is>
      </x:c>
      <x:c r="G544" s="3" t="inlineStr">
        <x:is>
          <x:t xml:space="preserve">Scenario assumption</x:t>
        </x:is>
      </x:c>
      <x:c r="H544" s="3" t="inlineStr">
        <x:is>
          <x:t xml:space="preserve">reference_serving_tps_per_mw = fleet_reference_tps_per_mw * commercial_workload_fit_factor</x:t>
        </x:is>
      </x:c>
      <x:c r="I544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544" s="3" t="inlineStr">
        <x:is>
          <x:t xml:space="preserve">SRC_SEMIANALYSIS_INFERENCEX; ASSUMP_NUMERIC_ACCELERATOR_MIX; ASSUMP_WORKLOAD_CLASS_MIX; ASSUMP_AGENTIC_CONTEXT_PENALTY</x:t>
        </x:is>
      </x:c>
      <x:c r="K54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44" s="3" t="inlineStr">
        <x:is>
          <x:t xml:space="preserve">Matched commercial serving benchmark by product surface, context shape and latency SLO.</x:t>
        </x:is>
      </x:c>
    </x:row>
    <x:row r="545">
      <x:c r="A545" s="3" t="inlineStr">
        <x:is>
          <x:t xml:space="preserve">OpenAI</x:t>
        </x:is>
      </x:c>
      <x:c r="B545" s="3" t="n">
        <x:v>2029</x:v>
      </x:c>
      <x:c r="C545" s="3" t="inlineStr">
        <x:is>
          <x:t xml:space="preserve">Bear</x:t>
        </x:is>
      </x:c>
      <x:c r="D545" s="3" t="inlineStr">
        <x:is>
          <x:t xml:space="preserve">reference_serving_tps_per_mw</x:t>
        </x:is>
      </x:c>
      <x:c r="E545" s="3" t="n">
        <x:v>54149</x:v>
      </x:c>
      <x:c r="F545" s="3" t="inlineStr">
        <x:is>
          <x:t xml:space="preserve">generated output tokens/sec/MW</x:t>
        </x:is>
      </x:c>
      <x:c r="G545" s="3" t="inlineStr">
        <x:is>
          <x:t xml:space="preserve">Workload-adjusted benchmark proxy</x:t>
        </x:is>
      </x:c>
      <x:c r="H545" s="3" t="inlineStr">
        <x:is>
          <x:t xml:space="preserve">fleet_reference_tps_per_mw * commercial_workload_fit_factor</x:t>
        </x:is>
      </x:c>
      <x:c r="I54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545" s="3" t="inlineStr">
        <x:is>
          <x:t xml:space="preserve">SRC_SEMIANALYSIS_INFERENCEX; ASSUMP_NUMERIC_ACCELERATOR_MIX; ASSUMP_WORKLOAD_CLASS_MIX; ASSUMP_AGENTIC_CONTEXT_PENALTY</x:t>
        </x:is>
      </x:c>
      <x:c r="K54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45" s="3" t="inlineStr">
        <x:is>
          <x:t xml:space="preserve">Provider production output-token throughput with comparable workload/SLO.</x:t>
        </x:is>
      </x:c>
    </x:row>
    <x:row r="546">
      <x:c r="A546" s="3" t="inlineStr">
        <x:is>
          <x:t xml:space="preserve">OpenAI</x:t>
        </x:is>
      </x:c>
      <x:c r="B546" s="3" t="n">
        <x:v>2029</x:v>
      </x:c>
      <x:c r="C546" s="3" t="inlineStr">
        <x:is>
          <x:t xml:space="preserve">Bear</x:t>
        </x:is>
      </x:c>
      <x:c r="D546" s="3" t="inlineStr">
        <x:is>
          <x:t xml:space="preserve">purpose_built_tps_per_mw</x:t>
        </x:is>
      </x:c>
      <x:c r="E546" s="3" t="n">
        <x:v>40592</x:v>
      </x:c>
      <x:c r="F546" s="3" t="inlineStr">
        <x:is>
          <x:t xml:space="preserve">generated output tokens/sec/MW</x:t>
        </x:is>
      </x:c>
      <x:c r="G546" s="3" t="inlineStr">
        <x:is>
          <x:t xml:space="preserve">Conservative no-uplift proxy</x:t>
        </x:is>
      </x:c>
      <x:c r="H546" s="3" t="inlineStr">
        <x:is>
          <x:t xml:space="preserve">purpose_built_tps_per_mw = purpose_built_reference_tps_per_mw * commercial_workload_fit_factor until comparable output-token benchmark is adopted</x:t>
        </x:is>
      </x:c>
      <x:c r="I546" s="3" t="inlineStr">
        <x:is>
          <x:t xml:space="preserve">No comparable public output-token/MW row adopted; B200 public reference placeholder is used and remains editable.</x:t>
        </x:is>
      </x:c>
      <x:c r="J546" s="3" t="inlineStr">
        <x:is>
          <x:t xml:space="preserve">SRC_OPENAI_GPT41_DOCS; SRC_OPENAI_STARGATE_ORACLE; SRC_OPENAI_STARGATE_PROGRESS; SRC_EPOCH_AI_DATA_CENTERS; ASSUMP_NUMERIC_ACCELERATOR_MIX</x:t>
        </x:is>
      </x:c>
      <x:c r="K54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46" s="3" t="inlineStr">
        <x:is>
          <x:t xml:space="preserve">Matched-workload generated-output benchmark for the provider purpose-built accelerator.</x:t>
        </x:is>
      </x:c>
    </x:row>
    <x:row r="547">
      <x:c r="A547" s="3" t="inlineStr">
        <x:is>
          <x:t xml:space="preserve">OpenAI</x:t>
        </x:is>
      </x:c>
      <x:c r="B547" s="3" t="n">
        <x:v>2029</x:v>
      </x:c>
      <x:c r="C547" s="3" t="inlineStr">
        <x:is>
          <x:t xml:space="preserve">Bear</x:t>
        </x:is>
      </x:c>
      <x:c r="D547" s="3" t="inlineStr">
        <x:is>
          <x:t xml:space="preserve">inference_power_share</x:t>
        </x:is>
      </x:c>
      <x:c r="E547" s="3" t="n">
        <x:v>0.635</x:v>
      </x:c>
      <x:c r="F547" s="3" t="inlineStr">
        <x:is>
          <x:t xml:space="preserve">share of AI IT load</x:t>
        </x:is>
      </x:c>
      <x:c r="G547" s="3" t="inlineStr">
        <x:is>
          <x:t xml:space="preserve">Scenario allocation</x:t>
        </x:is>
      </x:c>
      <x:c r="H547" s="3" t="inlineStr">
        <x:is>
          <x:t xml:space="preserve">inference_gw = ai_it_load_gw * inference_power_share</x:t>
        </x:is>
      </x:c>
      <x:c r="I547" s="3" t="inlineStr">
        <x:is>
          <x:t xml:space="preserve">ChatGPT/API/enterprise commercial surfaces support increasing inference allocation while training remains material.</x:t>
        </x:is>
      </x:c>
      <x:c r="J547" s="3" t="inlineStr">
        <x:is>
          <x:t xml:space="preserve">SRC_OPENAI_GPT41_DOCS; SRC_OPENAI_STARGATE_ORACLE; SRC_OPENAI_STARGATE_PROGRESS; SRC_EPOCH_AI_DATA_CENTERS; ASSUMP_INFERENCE_SHARE_NOT_FACT_60</x:t>
        </x:is>
      </x:c>
      <x:c r="K54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47" s="3" t="inlineStr">
        <x:is>
          <x:t xml:space="preserve">Provider-specific inference/training workload power telemetry.</x:t>
        </x:is>
      </x:c>
    </x:row>
    <x:row r="548">
      <x:c r="A548" s="3" t="inlineStr">
        <x:is>
          <x:t xml:space="preserve">OpenAI</x:t>
        </x:is>
      </x:c>
      <x:c r="B548" s="3" t="n">
        <x:v>2029</x:v>
      </x:c>
      <x:c r="C548" s="3" t="inlineStr">
        <x:is>
          <x:t xml:space="preserve">Bear</x:t>
        </x:is>
      </x:c>
      <x:c r="D548" s="3" t="inlineStr">
        <x:is>
          <x:t xml:space="preserve">inference_gw</x:t>
        </x:is>
      </x:c>
      <x:c r="E548" s="3" t="n">
        <x:v>2.631</x:v>
      </x:c>
      <x:c r="F548" s="3" t="inlineStr">
        <x:is>
          <x:t xml:space="preserve">GW</x:t>
        </x:is>
      </x:c>
      <x:c r="G548" s="3" t="inlineStr">
        <x:is>
          <x:t xml:space="preserve">Derived formula</x:t>
        </x:is>
      </x:c>
      <x:c r="H548" s="3" t="inlineStr">
        <x:is>
          <x:t xml:space="preserve">ai_it_load_gw * inference_power_share</x:t>
        </x:is>
      </x:c>
      <x:c r="I548" s="3" t="inlineStr">
        <x:is>
          <x:t xml:space="preserve">This is the operational power eligible to become commercial generated output tokens through the selected TPS/MW proxy.</x:t>
        </x:is>
      </x:c>
      <x:c r="J548" s="3" t="inlineStr">
        <x:is>
          <x:t xml:space="preserve">SRC_OPENAI_GPT41_DOCS; SRC_OPENAI_STARGATE_ORACLE; SRC_OPENAI_STARGATE_PROGRESS; SRC_EPOCH_AI_DATA_CENTERS</x:t>
        </x:is>
      </x:c>
      <x:c r="K54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48" s="3" t="inlineStr">
        <x:is>
          <x:t xml:space="preserve">Recompute after AI allocation or inference-share evidence changes.</x:t>
        </x:is>
      </x:c>
    </x:row>
    <x:row r="549">
      <x:c r="A549" s="3" t="inlineStr">
        <x:is>
          <x:t xml:space="preserve">OpenAI</x:t>
        </x:is>
      </x:c>
      <x:c r="B549" s="3" t="n">
        <x:v>2029</x:v>
      </x:c>
      <x:c r="C549" s="3" t="inlineStr">
        <x:is>
          <x:t xml:space="preserve">Bear</x:t>
        </x:is>
      </x:c>
      <x:c r="D549" s="3" t="inlineStr">
        <x:is>
          <x:t xml:space="preserve">training_power_share</x:t>
        </x:is>
      </x:c>
      <x:c r="E549" s="3" t="n">
        <x:v>0.365</x:v>
      </x:c>
      <x:c r="F549" s="3" t="inlineStr">
        <x:is>
          <x:t xml:space="preserve">share of AI IT load</x:t>
        </x:is>
      </x:c>
      <x:c r="G549" s="3" t="inlineStr">
        <x:is>
          <x:t xml:space="preserve">Derived allocation</x:t>
        </x:is>
      </x:c>
      <x:c r="H549" s="3" t="inlineStr">
        <x:is>
          <x:t xml:space="preserve">1 - inference_power_share</x:t>
        </x:is>
      </x:c>
      <x:c r="I549" s="3" t="inlineStr">
        <x:is>
          <x:t xml:space="preserve">Training receives the complementary modeled AI IT allocation; it is not a disclosed company workload split.</x:t>
        </x:is>
      </x:c>
      <x:c r="J549" s="3" t="inlineStr">
        <x:is>
          <x:t xml:space="preserve">SRC_OPENAI_GPT41_DOCS; SRC_OPENAI_STARGATE_ORACLE; SRC_OPENAI_STARGATE_PROGRESS; SRC_EPOCH_AI_DATA_CENTERS; ASSUMP_INFERENCE_SHARE_NOT_FACT_60</x:t>
        </x:is>
      </x:c>
      <x:c r="K54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49" s="3" t="inlineStr">
        <x:is>
          <x:t xml:space="preserve">Provider-specific inference/training workload power telemetry.</x:t>
        </x:is>
      </x:c>
    </x:row>
    <x:row r="550">
      <x:c r="A550" s="3" t="inlineStr">
        <x:is>
          <x:t xml:space="preserve">OpenAI</x:t>
        </x:is>
      </x:c>
      <x:c r="B550" s="3" t="n">
        <x:v>2029</x:v>
      </x:c>
      <x:c r="C550" s="3" t="inlineStr">
        <x:is>
          <x:t xml:space="preserve">Bear</x:t>
        </x:is>
      </x:c>
      <x:c r="D550" s="3" t="inlineStr">
        <x:is>
          <x:t xml:space="preserve">training_gw</x:t>
        </x:is>
      </x:c>
      <x:c r="E550" s="3" t="n">
        <x:v>1.512</x:v>
      </x:c>
      <x:c r="F550" s="3" t="inlineStr">
        <x:is>
          <x:t xml:space="preserve">GW</x:t>
        </x:is>
      </x:c>
      <x:c r="G550" s="3" t="inlineStr">
        <x:is>
          <x:t xml:space="preserve">Derived formula</x:t>
        </x:is>
      </x:c>
      <x:c r="H550" s="3" t="inlineStr">
        <x:is>
          <x:t xml:space="preserve">ai_it_load_gw * training_power_share</x:t>
        </x:is>
      </x:c>
      <x:c r="I550" s="3" t="inlineStr">
        <x:is>
          <x:t xml:space="preserve">Training GW is shown separately so commercial inference token capacity is not overstated.</x:t>
        </x:is>
      </x:c>
      <x:c r="J550" s="3" t="inlineStr">
        <x:is>
          <x:t xml:space="preserve">SRC_OPENAI_GPT41_DOCS; SRC_OPENAI_STARGATE_ORACLE; SRC_OPENAI_STARGATE_PROGRESS; SRC_EPOCH_AI_DATA_CENTERS</x:t>
        </x:is>
      </x:c>
      <x:c r="K55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50" s="3" t="inlineStr">
        <x:is>
          <x:t xml:space="preserve">Recompute after AI allocation or workload-split evidence changes.</x:t>
        </x:is>
      </x:c>
    </x:row>
    <x:row r="551">
      <x:c r="A551" s="3" t="inlineStr">
        <x:is>
          <x:t xml:space="preserve">OpenAI</x:t>
        </x:is>
      </x:c>
      <x:c r="B551" s="3" t="n">
        <x:v>2029</x:v>
      </x:c>
      <x:c r="C551" s="3" t="inlineStr">
        <x:is>
          <x:t xml:space="preserve">Bear</x:t>
        </x:is>
      </x:c>
      <x:c r="D551" s="3" t="inlineStr">
        <x:is>
          <x:t xml:space="preserve">tokens_per_second_per_mw</x:t>
        </x:is>
      </x:c>
      <x:c r="E551" s="3" t="n">
        <x:v>54149</x:v>
      </x:c>
      <x:c r="F551" s="3" t="inlineStr">
        <x:is>
          <x:t xml:space="preserve">generated output tokens/sec/MW</x:t>
        </x:is>
      </x:c>
      <x:c r="G551" s="3" t="inlineStr">
        <x:is>
          <x:t xml:space="preserve">Derived estimate + benchmark calibration</x:t>
        </x:is>
      </x:c>
      <x:c r="H551" s="3" t="inlineStr">
        <x:is>
          <x:t xml:space="preserve">fleet_reference_tps_per_mw * commercial_workload_fit_factor</x:t>
        </x:is>
      </x:c>
      <x:c r="I551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551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55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51" s="3" t="inlineStr">
        <x:is>
          <x:t xml:space="preserve">Comparable production output-token throughput with model, hardware, precision, ISL/OSL and SLO matched.</x:t>
        </x:is>
      </x:c>
    </x:row>
    <x:row r="552">
      <x:c r="A552" s="3" t="inlineStr">
        <x:is>
          <x:t xml:space="preserve">OpenAI</x:t>
        </x:is>
      </x:c>
      <x:c r="B552" s="3" t="n">
        <x:v>2029</x:v>
      </x:c>
      <x:c r="C552" s="3" t="inlineStr">
        <x:is>
          <x:t xml:space="preserve">Bear</x:t>
        </x:is>
      </x:c>
      <x:c r="D552" s="3" t="inlineStr">
        <x:is>
          <x:t xml:space="preserve">inference_tokens_per_day</x:t>
        </x:is>
      </x:c>
      <x:c r="E552" s="3" t="n">
        <x:v>12309064041600</x:v>
      </x:c>
      <x:c r="F552" s="3" t="inlineStr">
        <x:is>
          <x:t xml:space="preserve">generated output tokens/day</x:t>
        </x:is>
      </x:c>
      <x:c r="G552" s="3" t="inlineStr">
        <x:is>
          <x:t xml:space="preserve">Derived headline metric</x:t>
        </x:is>
      </x:c>
      <x:c r="H552" s="3" t="inlineStr">
        <x:is>
          <x:t xml:space="preserve">inference_gw * 1000 * tokens_per_second_per_mw * 86,400</x:t>
        </x:is>
      </x:c>
      <x:c r="I552" s="3" t="inlineStr">
        <x:is>
          <x:t xml:space="preserve">Headline capacity uses no utilization, MoE, architecture or software-growth multiplier; it is not observed commercial output volume.</x:t>
        </x:is>
      </x:c>
      <x:c r="J552" s="3" t="inlineStr">
        <x:is>
          <x:t xml:space="preserve">SRC_OPENAI_GPT41_DOCS; SRC_OPENAI_STARGATE_ORACLE; SRC_OPENAI_STARGATE_PROGRESS; SRC_EPOCH_AI_DATA_CENTERS; SRC_SEMIANALYSIS_INFERENCEX</x:t>
        </x:is>
      </x:c>
      <x:c r="K55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52" s="3" t="inlineStr">
        <x:is>
          <x:t xml:space="preserve">Provider-disclosed generated output token volume or calibrated capacity telemetry.</x:t>
        </x:is>
      </x:c>
    </x:row>
    <x:row r="553">
      <x:c r="A553" s="3" t="inlineStr">
        <x:is>
          <x:t xml:space="preserve">OpenAI</x:t>
        </x:is>
      </x:c>
      <x:c r="B553" s="3" t="n">
        <x:v>2029</x:v>
      </x:c>
      <x:c r="C553" s="3" t="inlineStr">
        <x:is>
          <x:t xml:space="preserve">Bear</x:t>
        </x:is>
      </x:c>
      <x:c r="D553" s="3" t="inlineStr">
        <x:is>
          <x:t xml:space="preserve">inference_tokens_per_year</x:t>
        </x:is>
      </x:c>
      <x:c r="E553" s="3" t="n">
        <x:v>4492808375184000</x:v>
      </x:c>
      <x:c r="F553" s="3" t="inlineStr">
        <x:is>
          <x:t xml:space="preserve">generated output tokens/year</x:t>
        </x:is>
      </x:c>
      <x:c r="G553" s="3" t="inlineStr">
        <x:is>
          <x:t xml:space="preserve">Derived headline metric</x:t>
        </x:is>
      </x:c>
      <x:c r="H553" s="3" t="inlineStr">
        <x:is>
          <x:t xml:space="preserve">inference_tokens_per_day * 365</x:t>
        </x:is>
      </x:c>
      <x:c r="I553" s="3" t="inlineStr">
        <x:is>
          <x:t xml:space="preserve">Annualized version of generated output token capacity; it is not observed annual demand or billable volume.</x:t>
        </x:is>
      </x:c>
      <x:c r="J553" s="3" t="inlineStr">
        <x:is>
          <x:t xml:space="preserve">SRC_OPENAI_GPT41_DOCS; SRC_OPENAI_STARGATE_ORACLE; SRC_OPENAI_STARGATE_PROGRESS; SRC_EPOCH_AI_DATA_CENTERS; SRC_SEMIANALYSIS_INFERENCEX</x:t>
        </x:is>
      </x:c>
      <x:c r="K55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53" s="3" t="inlineStr">
        <x:is>
          <x:t xml:space="preserve">Provider-disclosed annual generated-output volume or metered serving telemetry.</x:t>
        </x:is>
      </x:c>
    </x:row>
    <x:row r="554">
      <x:c r="A554" s="3" t="inlineStr">
        <x:is>
          <x:t xml:space="preserve">OpenAI</x:t>
        </x:is>
      </x:c>
      <x:c r="B554" s="3" t="n">
        <x:v>2030</x:v>
      </x:c>
      <x:c r="C554" s="3" t="inlineStr">
        <x:is>
          <x:t xml:space="preserve">Bear</x:t>
        </x:is>
      </x:c>
      <x:c r="D554" s="3" t="inlineStr">
        <x:is>
          <x:t xml:space="preserve">contracted_power_gw</x:t>
        </x:is>
      </x:c>
      <x:c r="E554" s="3" t="n">
        <x:v>12</x:v>
      </x:c>
      <x:c r="F554" s="3" t="inlineStr">
        <x:is>
          <x:t xml:space="preserve">GW</x:t>
        </x:is>
      </x:c>
      <x:c r="G554" s="3" t="inlineStr">
        <x:is>
          <x:t xml:space="preserve">Fact anchor + scenario ceiling</x:t>
        </x:is>
      </x:c>
      <x:c r="H554" s="3" t="inlineStr">
        <x:is>
          <x:t xml:space="preserve">linear interpolation between 2026 and 2030 company capacity endpoints</x:t>
        </x:is>
      </x:c>
      <x:c r="I554" s="3" t="inlineStr">
        <x:is>
          <x:t xml:space="preserve">2030 envelope is bounded by official Stargate planned/committed capacity; 2026 and timing remain staged scenario values.</x:t>
        </x:is>
      </x:c>
      <x:c r="J554" s="3" t="inlineStr">
        <x:is>
          <x:t xml:space="preserve">SRC_OPENAI_STARGATE_ORACLE; SRC_OPENAI_STARGATE_PROGRESS; ASSUMP_STARGATE_RAMP</x:t>
        </x:is>
      </x:c>
      <x:c r="K55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54" s="3" t="inlineStr">
        <x:is>
          <x:t xml:space="preserve">Company/site-level committed MW/GW, interconnect and contract disclosure.</x:t>
        </x:is>
      </x:c>
    </x:row>
    <x:row r="555">
      <x:c r="A555" s="3" t="inlineStr">
        <x:is>
          <x:t xml:space="preserve">OpenAI</x:t>
        </x:is>
      </x:c>
      <x:c r="B555" s="3" t="n">
        <x:v>2030</x:v>
      </x:c>
      <x:c r="C555" s="3" t="inlineStr">
        <x:is>
          <x:t xml:space="preserve">Bear</x:t>
        </x:is>
      </x:c>
      <x:c r="D555" s="3" t="inlineStr">
        <x:is>
          <x:t xml:space="preserve">operational_deployment_share</x:t>
        </x:is>
      </x:c>
      <x:c r="E555" s="3" t="n">
        <x:v>0.58083333</x:v>
      </x:c>
      <x:c r="F555" s="3" t="inlineStr">
        <x:is>
          <x:t xml:space="preserve">share</x:t>
        </x:is>
      </x:c>
      <x:c r="G555" s="3" t="inlineStr">
        <x:is>
          <x:t xml:space="preserve">Scenario conversion</x:t>
        </x:is>
      </x:c>
      <x:c r="H555" s="3" t="inlineStr">
        <x:is>
          <x:t xml:space="preserve">active_power_gw / contracted_power_gw</x:t>
        </x:is>
      </x:c>
      <x:c r="I555" s="3" t="inlineStr">
        <x:is>
          <x:t xml:space="preserve">This is the single explicit conversion from contracted/attributed capacity to operationally usable capacity.</x:t>
        </x:is>
      </x:c>
      <x:c r="J555" s="3" t="inlineStr">
        <x:is>
          <x:t xml:space="preserve">SRC_OPENAI_STARGATE_ORACLE; SRC_OPENAI_STARGATE_PROGRESS; ASSUMP_STARGATE_RAMP</x:t>
        </x:is>
      </x:c>
      <x:c r="K55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55" s="3" t="inlineStr">
        <x:is>
          <x:t xml:space="preserve">Energized operational capacity divided by contracted/attributed capacity.</x:t>
        </x:is>
      </x:c>
    </x:row>
    <x:row r="556">
      <x:c r="A556" s="3" t="inlineStr">
        <x:is>
          <x:t xml:space="preserve">OpenAI</x:t>
        </x:is>
      </x:c>
      <x:c r="B556" s="3" t="n">
        <x:v>2030</x:v>
      </x:c>
      <x:c r="C556" s="3" t="inlineStr">
        <x:is>
          <x:t xml:space="preserve">Bear</x:t>
        </x:is>
      </x:c>
      <x:c r="D556" s="3" t="inlineStr">
        <x:is>
          <x:t xml:space="preserve">active_power_gw</x:t>
        </x:is>
      </x:c>
      <x:c r="E556" s="3" t="n">
        <x:v>6.97</x:v>
      </x:c>
      <x:c r="F556" s="3" t="inlineStr">
        <x:is>
          <x:t xml:space="preserve">GW</x:t>
        </x:is>
      </x:c>
      <x:c r="G556" s="3" t="inlineStr">
        <x:is>
          <x:t xml:space="preserve">Derived scenario</x:t>
        </x:is>
      </x:c>
      <x:c r="H556" s="3" t="inlineStr">
        <x:is>
          <x:t xml:space="preserve">contracted_power_gw * operational_deployment_share</x:t>
        </x:is>
      </x:c>
      <x:c r="I556" s="3" t="inlineStr">
        <x:is>
          <x:t xml:space="preserve">Official capacity announcements are converted to active GW only through energization/GPU-deployment ramp assumptions.</x:t>
        </x:is>
      </x:c>
      <x:c r="J556" s="3" t="inlineStr">
        <x:is>
          <x:t xml:space="preserve">SRC_OPENAI_STARGATE_ORACLE; SRC_OPENAI_STARGATE_PROGRESS; ASSUMP_STARGATE_RAMP</x:t>
        </x:is>
      </x:c>
      <x:c r="K55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56" s="3" t="inlineStr">
        <x:is>
          <x:t xml:space="preserve">Energization dates, accelerator deliveries and operational powered-rack telemetry.</x:t>
        </x:is>
      </x:c>
    </x:row>
    <x:row r="557">
      <x:c r="A557" s="3" t="inlineStr">
        <x:is>
          <x:t xml:space="preserve">OpenAI</x:t>
        </x:is>
      </x:c>
      <x:c r="B557" s="3" t="n">
        <x:v>2030</x:v>
      </x:c>
      <x:c r="C557" s="3" t="inlineStr">
        <x:is>
          <x:t xml:space="preserve">Bear</x:t>
        </x:is>
      </x:c>
      <x:c r="D557" s="3" t="inlineStr">
        <x:is>
          <x:t xml:space="preserve">pue</x:t>
        </x:is>
      </x:c>
      <x:c r="E557" s="3" t="n">
        <x:v>1.2</x:v>
      </x:c>
      <x:c r="F557" s="3" t="inlineStr">
        <x:is>
          <x:t xml:space="preserve">ratio</x:t>
        </x:is>
      </x:c>
      <x:c r="G557" s="3" t="inlineStr">
        <x:is>
          <x:t xml:space="preserve">Scenario parameter</x:t>
        </x:is>
      </x:c>
      <x:c r="H557" s="3" t="inlineStr">
        <x:is>
          <x:t xml:space="preserve">it_load_gw = active_power_gw / pue</x:t>
        </x:is>
      </x:c>
      <x:c r="I557" s="3" t="inlineStr">
        <x:is>
          <x:t xml:space="preserve">No provider-wide site-level PUE is used as a disclosed fact; PUE represents facility-to-IT conversion within the scenario.</x:t>
        </x:is>
      </x:c>
      <x:c r="J557" s="3" t="inlineStr">
        <x:is>
          <x:t xml:space="preserve">ASSUMP_POWER_RAMP</x:t>
        </x:is>
      </x:c>
      <x:c r="K55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57" s="3" t="inlineStr">
        <x:is>
          <x:t xml:space="preserve">Site-level measured PUE matched to attributed AI capacity.</x:t>
        </x:is>
      </x:c>
    </x:row>
    <x:row r="558">
      <x:c r="A558" s="3" t="inlineStr">
        <x:is>
          <x:t xml:space="preserve">OpenAI</x:t>
        </x:is>
      </x:c>
      <x:c r="B558" s="3" t="n">
        <x:v>2030</x:v>
      </x:c>
      <x:c r="C558" s="3" t="inlineStr">
        <x:is>
          <x:t xml:space="preserve">Bear</x:t>
        </x:is>
      </x:c>
      <x:c r="D558" s="3" t="inlineStr">
        <x:is>
          <x:t xml:space="preserve">it_load_gw</x:t>
        </x:is>
      </x:c>
      <x:c r="E558" s="3" t="n">
        <x:v>5.808</x:v>
      </x:c>
      <x:c r="F558" s="3" t="inlineStr">
        <x:is>
          <x:t xml:space="preserve">GW</x:t>
        </x:is>
      </x:c>
      <x:c r="G558" s="3" t="inlineStr">
        <x:is>
          <x:t xml:space="preserve">Derived formula</x:t>
        </x:is>
      </x:c>
      <x:c r="H558" s="3" t="inlineStr">
        <x:is>
          <x:t xml:space="preserve">active_power_gw / pue</x:t>
        </x:is>
      </x:c>
      <x:c r="I558" s="3" t="inlineStr">
        <x:is>
          <x:t xml:space="preserve">Facility power is converted to IT-deliverable power before attributing AI workloads.</x:t>
        </x:is>
      </x:c>
      <x:c r="J558" s="3" t="inlineStr">
        <x:is>
          <x:t xml:space="preserve">SRC_OPENAI_STARGATE_ORACLE; SRC_OPENAI_STARGATE_PROGRESS; ASSUMP_STARGATE_RAMP</x:t>
        </x:is>
      </x:c>
      <x:c r="K55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58" s="3" t="inlineStr">
        <x:is>
          <x:t xml:space="preserve">Recompute once active power and PUE become site-observable.</x:t>
        </x:is>
      </x:c>
    </x:row>
    <x:row r="559">
      <x:c r="A559" s="3" t="inlineStr">
        <x:is>
          <x:t xml:space="preserve">OpenAI</x:t>
        </x:is>
      </x:c>
      <x:c r="B559" s="3" t="n">
        <x:v>2030</x:v>
      </x:c>
      <x:c r="C559" s="3" t="inlineStr">
        <x:is>
          <x:t xml:space="preserve">Bear</x:t>
        </x:is>
      </x:c>
      <x:c r="D559" s="3" t="inlineStr">
        <x:is>
          <x:t xml:space="preserve">ai_workload_share</x:t>
        </x:is>
      </x:c>
      <x:c r="E559" s="3" t="n">
        <x:v>0.88</x:v>
      </x:c>
      <x:c r="F559" s="3" t="inlineStr">
        <x:is>
          <x:t xml:space="preserve">share</x:t>
        </x:is>
      </x:c>
      <x:c r="G559" s="3" t="inlineStr">
        <x:is>
          <x:t xml:space="preserve">Scenario allocation</x:t>
        </x:is>
      </x:c>
      <x:c r="H559" s="3" t="inlineStr">
        <x:is>
          <x:t xml:space="preserve">ai_it_load_gw = it_load_gw * ai_workload_share</x:t>
        </x:is>
      </x:c>
      <x:c r="I559" s="3" t="inlineStr">
        <x:is>
          <x:t xml:space="preserve">Stargate capacity is AI-oriented but includes reserve, platform and non-token AI activity; 88% is a scenario.</x:t>
        </x:is>
      </x:c>
      <x:c r="J559" s="3" t="inlineStr">
        <x:is>
          <x:t xml:space="preserve">SRC_OPENAI_GPT41_DOCS; SRC_OPENAI_STARGATE_ORACLE; SRC_OPENAI_STARGATE_PROGRESS; SRC_EPOCH_AI_DATA_CENTERS</x:t>
        </x:is>
      </x:c>
      <x:c r="K55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59" s="3" t="inlineStr">
        <x:is>
          <x:t xml:space="preserve">Model-owner AI workload allocation or cluster scheduling telemetry.</x:t>
        </x:is>
      </x:c>
    </x:row>
    <x:row r="560">
      <x:c r="A560" s="3" t="inlineStr">
        <x:is>
          <x:t xml:space="preserve">OpenAI</x:t>
        </x:is>
      </x:c>
      <x:c r="B560" s="3" t="n">
        <x:v>2030</x:v>
      </x:c>
      <x:c r="C560" s="3" t="inlineStr">
        <x:is>
          <x:t xml:space="preserve">Bear</x:t>
        </x:is>
      </x:c>
      <x:c r="D560" s="3" t="inlineStr">
        <x:is>
          <x:t xml:space="preserve">ai_it_load_gw</x:t>
        </x:is>
      </x:c>
      <x:c r="E560" s="3" t="n">
        <x:v>5.111</x:v>
      </x:c>
      <x:c r="F560" s="3" t="inlineStr">
        <x:is>
          <x:t xml:space="preserve">GW</x:t>
        </x:is>
      </x:c>
      <x:c r="G560" s="3" t="inlineStr">
        <x:is>
          <x:t xml:space="preserve">Derived formula</x:t>
        </x:is>
      </x:c>
      <x:c r="H560" s="3" t="inlineStr">
        <x:is>
          <x:t xml:space="preserve">it_load_gw * ai_workload_share</x:t>
        </x:is>
      </x:c>
      <x:c r="I560" s="3" t="inlineStr">
        <x:is>
          <x:t xml:space="preserve">Only the AI-attributed portion of IT load enters training/inference allocation.</x:t>
        </x:is>
      </x:c>
      <x:c r="J560" s="3" t="inlineStr">
        <x:is>
          <x:t xml:space="preserve">SRC_OPENAI_GPT41_DOCS; SRC_OPENAI_STARGATE_ORACLE; SRC_OPENAI_STARGATE_PROGRESS; SRC_EPOCH_AI_DATA_CENTERS</x:t>
        </x:is>
      </x:c>
      <x:c r="K56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60" s="3" t="inlineStr">
        <x:is>
          <x:t xml:space="preserve">Recompute after ai_workload_share is replaced by telemetry.</x:t>
        </x:is>
      </x:c>
    </x:row>
    <x:row r="561">
      <x:c r="A561" s="3" t="inlineStr">
        <x:is>
          <x:t xml:space="preserve">OpenAI</x:t>
        </x:is>
      </x:c>
      <x:c r="B561" s="3" t="n">
        <x:v>2030</x:v>
      </x:c>
      <x:c r="C561" s="3" t="inlineStr">
        <x:is>
          <x:t xml:space="preserve">Bear</x:t>
        </x:is>
      </x:c>
      <x:c r="D561" s="3" t="inlineStr">
        <x:is>
          <x:t xml:space="preserve">gpu_share</x:t>
        </x:is>
      </x:c>
      <x:c r="E561" s="3" t="n">
        <x:v>0.869305</x:v>
      </x:c>
      <x:c r="F561" s="3" t="inlineStr">
        <x:is>
          <x:t xml:space="preserve">share of inference-serving accelerator load</x:t>
        </x:is>
      </x:c>
      <x:c r="G561" s="3" t="inlineStr">
        <x:is>
          <x:t xml:space="preserve">Numeric scenario</x:t>
        </x:is>
      </x:c>
      <x:c r="H561" s="3" t="inlineStr">
        <x:is>
          <x:t xml:space="preserve">gpu_share interpolated from company 2026/2030 accelerator-mix endpoints</x:t>
        </x:is>
      </x:c>
      <x:c r="I561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561" s="3" t="inlineStr">
        <x:is>
          <x:t xml:space="preserve">SRC_OPENAI_GPT41_DOCS; SRC_OPENAI_STARGATE_ORACLE; SRC_OPENAI_STARGATE_PROGRESS; SRC_EPOCH_AI_DATA_CENTERS; ASSUMP_NUMERIC_ACCELERATOR_MIX</x:t>
        </x:is>
      </x:c>
      <x:c r="K56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61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562">
      <x:c r="A562" s="3" t="inlineStr">
        <x:is>
          <x:t xml:space="preserve">OpenAI</x:t>
        </x:is>
      </x:c>
      <x:c r="B562" s="3" t="n">
        <x:v>2030</x:v>
      </x:c>
      <x:c r="C562" s="3" t="inlineStr">
        <x:is>
          <x:t xml:space="preserve">Bear</x:t>
        </x:is>
      </x:c>
      <x:c r="D562" s="3" t="inlineStr">
        <x:is>
          <x:t xml:space="preserve">h200_share</x:t>
        </x:is>
      </x:c>
      <x:c r="E562" s="3" t="n">
        <x:v>0.036744</x:v>
      </x:c>
      <x:c r="F562" s="3" t="inlineStr">
        <x:is>
          <x:t xml:space="preserve">share of inference-serving accelerator load</x:t>
        </x:is>
      </x:c>
      <x:c r="G562" s="3" t="inlineStr">
        <x:is>
          <x:t xml:space="preserve">Editable numeric scenario</x:t>
        </x:is>
      </x:c>
      <x:c r="H562" s="3" t="inlineStr">
        <x:is>
          <x:t xml:space="preserve">h200_share = gpu_share * default_gpu_generation_mix_h200</x:t>
        </x:is>
      </x:c>
      <x:c r="I562" s="3" t="inlineStr">
        <x:is>
          <x:t xml:space="preserve">Default GPU-generation migration assumption; executive workbook allows later manual replacement by company/year/scenario.</x:t>
        </x:is>
      </x:c>
      <x:c r="J562" s="3" t="inlineStr">
        <x:is>
          <x:t xml:space="preserve">SRC_SEMIANALYSIS_INFERENCEX; ASSUMP_NUMERIC_ACCELERATOR_MIX</x:t>
        </x:is>
      </x:c>
      <x:c r="K56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62" s="3" t="inlineStr">
        <x:is>
          <x:t xml:space="preserve">Company fleet inventory, accelerator-hours or procurement/deployment records by GPU generation.</x:t>
        </x:is>
      </x:c>
    </x:row>
    <x:row r="563">
      <x:c r="A563" s="3" t="inlineStr">
        <x:is>
          <x:t xml:space="preserve">OpenAI</x:t>
        </x:is>
      </x:c>
      <x:c r="B563" s="3" t="n">
        <x:v>2030</x:v>
      </x:c>
      <x:c r="C563" s="3" t="inlineStr">
        <x:is>
          <x:t xml:space="preserve">Bear</x:t>
        </x:is>
      </x:c>
      <x:c r="D563" s="3" t="inlineStr">
        <x:is>
          <x:t xml:space="preserve">b200_share</x:t>
        </x:is>
      </x:c>
      <x:c r="E563" s="3" t="n">
        <x:v>0.789149</x:v>
      </x:c>
      <x:c r="F563" s="3" t="inlineStr">
        <x:is>
          <x:t xml:space="preserve">share of inference-serving accelerator load</x:t>
        </x:is>
      </x:c>
      <x:c r="G563" s="3" t="inlineStr">
        <x:is>
          <x:t xml:space="preserve">Editable numeric scenario</x:t>
        </x:is>
      </x:c>
      <x:c r="H563" s="3" t="inlineStr">
        <x:is>
          <x:t xml:space="preserve">b200_share = gpu_share * default_gpu_generation_mix_b200</x:t>
        </x:is>
      </x:c>
      <x:c r="I563" s="3" t="inlineStr">
        <x:is>
          <x:t xml:space="preserve">Default GPU-generation migration assumption; executive workbook allows later manual replacement by company/year/scenario.</x:t>
        </x:is>
      </x:c>
      <x:c r="J563" s="3" t="inlineStr">
        <x:is>
          <x:t xml:space="preserve">SRC_SEMIANALYSIS_INFERENCEX; ASSUMP_NUMERIC_ACCELERATOR_MIX</x:t>
        </x:is>
      </x:c>
      <x:c r="K56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63" s="3" t="inlineStr">
        <x:is>
          <x:t xml:space="preserve">Company fleet inventory, accelerator-hours or procurement/deployment records by GPU generation.</x:t>
        </x:is>
      </x:c>
    </x:row>
    <x:row r="564">
      <x:c r="A564" s="3" t="inlineStr">
        <x:is>
          <x:t xml:space="preserve">OpenAI</x:t>
        </x:is>
      </x:c>
      <x:c r="B564" s="3" t="n">
        <x:v>2030</x:v>
      </x:c>
      <x:c r="C564" s="3" t="inlineStr">
        <x:is>
          <x:t xml:space="preserve">Bear</x:t>
        </x:is>
      </x:c>
      <x:c r="D564" s="3" t="inlineStr">
        <x:is>
          <x:t xml:space="preserve">gb200_share</x:t>
        </x:is>
      </x:c>
      <x:c r="E564" s="3" t="n">
        <x:v>0.043412</x:v>
      </x:c>
      <x:c r="F564" s="3" t="inlineStr">
        <x:is>
          <x:t xml:space="preserve">share of inference-serving accelerator load</x:t>
        </x:is>
      </x:c>
      <x:c r="G564" s="3" t="inlineStr">
        <x:is>
          <x:t xml:space="preserve">Editable numeric scenario</x:t>
        </x:is>
      </x:c>
      <x:c r="H564" s="3" t="inlineStr">
        <x:is>
          <x:t xml:space="preserve">gb200_share = gpu_share * default_gpu_generation_mix_gb200</x:t>
        </x:is>
      </x:c>
      <x:c r="I564" s="3" t="inlineStr">
        <x:is>
          <x:t xml:space="preserve">Default GPU-generation migration assumption; executive workbook allows later manual replacement by company/year/scenario.</x:t>
        </x:is>
      </x:c>
      <x:c r="J564" s="3" t="inlineStr">
        <x:is>
          <x:t xml:space="preserve">SRC_SEMIANALYSIS_INFERENCEX; ASSUMP_NUMERIC_ACCELERATOR_MIX</x:t>
        </x:is>
      </x:c>
      <x:c r="K56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64" s="3" t="inlineStr">
        <x:is>
          <x:t xml:space="preserve">Company fleet inventory, accelerator-hours or procurement/deployment records by GPU generation.</x:t>
        </x:is>
      </x:c>
    </x:row>
    <x:row r="565">
      <x:c r="A565" s="3" t="inlineStr">
        <x:is>
          <x:t xml:space="preserve">OpenAI</x:t>
        </x:is>
      </x:c>
      <x:c r="B565" s="3" t="n">
        <x:v>2030</x:v>
      </x:c>
      <x:c r="C565" s="3" t="inlineStr">
        <x:is>
          <x:t xml:space="preserve">Bear</x:t>
        </x:is>
      </x:c>
      <x:c r="D565" s="3" t="inlineStr">
        <x:is>
          <x:t xml:space="preserve">purpose_built_accelerator_share</x:t>
        </x:is>
      </x:c>
      <x:c r="E565" s="3" t="n">
        <x:v>0.130695</x:v>
      </x:c>
      <x:c r="F565" s="3" t="inlineStr">
        <x:is>
          <x:t xml:space="preserve">share of inference-serving accelerator load</x:t>
        </x:is>
      </x:c>
      <x:c r="G565" s="3" t="inlineStr">
        <x:is>
          <x:t xml:space="preserve">Numeric scenario</x:t>
        </x:is>
      </x:c>
      <x:c r="H565" s="3" t="inlineStr">
        <x:is>
          <x:t xml:space="preserve">1 - gpu_share</x:t>
        </x:is>
      </x:c>
      <x:c r="I565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565" s="3" t="inlineStr">
        <x:is>
          <x:t xml:space="preserve">SRC_OPENAI_GPT41_DOCS; SRC_OPENAI_STARGATE_ORACLE; SRC_OPENAI_STARGATE_PROGRESS; SRC_EPOCH_AI_DATA_CENTERS; ASSUMP_NUMERIC_ACCELERATOR_MIX</x:t>
        </x:is>
      </x:c>
      <x:c r="K56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65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566">
      <x:c r="A566" s="3" t="inlineStr">
        <x:is>
          <x:t xml:space="preserve">OpenAI</x:t>
        </x:is>
      </x:c>
      <x:c r="B566" s="3" t="n">
        <x:v>2030</x:v>
      </x:c>
      <x:c r="C566" s="3" t="inlineStr">
        <x:is>
          <x:t xml:space="preserve">Bear</x:t>
        </x:is>
      </x:c>
      <x:c r="D566" s="3" t="inlineStr">
        <x:is>
          <x:t xml:space="preserve">fleet_reference_tps_per_mw</x:t>
        </x:is>
      </x:c>
      <x:c r="E566" s="3" t="n">
        <x:v>172495</x:v>
      </x:c>
      <x:c r="F566" s="3" t="inlineStr">
        <x:is>
          <x:t xml:space="preserve">generated output tokens/sec/MW</x:t>
        </x:is>
      </x:c>
      <x:c r="G566" s="3" t="inlineStr">
        <x:is>
          <x:t xml:space="preserve">Fleet-weighted public benchmark reference</x:t>
        </x:is>
      </x:c>
      <x:c r="H566" s="3" t="inlineStr">
        <x:is>
          <x:t xml:space="preserve">h200_share*h200_workload_avg + b200_share*b200_workload_avg + gb200_share*gb200_workload_avg + purpose_built_share*purpose_workload_avg</x:t>
        </x:is>
      </x:c>
      <x:c r="I566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566" s="3" t="inlineStr">
        <x:is>
          <x:t xml:space="preserve">SRC_SEMIANALYSIS_INFERENCEX; ASSUMP_NUMERIC_ACCELERATOR_MIX; ASSUMP_WORKLOAD_CLASS_MIX; ASSUMP_AGENTIC_CONTEXT_PENALTY</x:t>
        </x:is>
      </x:c>
      <x:c r="K56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66" s="3" t="inlineStr">
        <x:is>
          <x:t xml:space="preserve">Comparable production output-token throughput or a more closely matched benchmark.</x:t>
        </x:is>
      </x:c>
    </x:row>
    <x:row r="567">
      <x:c r="A567" s="3" t="inlineStr">
        <x:is>
          <x:t xml:space="preserve">OpenAI</x:t>
        </x:is>
      </x:c>
      <x:c r="B567" s="3" t="n">
        <x:v>2030</x:v>
      </x:c>
      <x:c r="C567" s="3" t="inlineStr">
        <x:is>
          <x:t xml:space="preserve">Bear</x:t>
        </x:is>
      </x:c>
      <x:c r="D567" s="3" t="inlineStr">
        <x:is>
          <x:t xml:space="preserve">commercial_workload_fit_factor</x:t>
        </x:is>
      </x:c>
      <x:c r="E567" s="3" t="n">
        <x:v>0.3</x:v>
      </x:c>
      <x:c r="F567" s="3" t="inlineStr">
        <x:is>
          <x:t xml:space="preserve">share of public reference throughput</x:t>
        </x:is>
      </x:c>
      <x:c r="G567" s="3" t="inlineStr">
        <x:is>
          <x:t xml:space="preserve">Scenario assumption</x:t>
        </x:is>
      </x:c>
      <x:c r="H567" s="3" t="inlineStr">
        <x:is>
          <x:t xml:space="preserve">reference_serving_tps_per_mw = fleet_reference_tps_per_mw * commercial_workload_fit_factor</x:t>
        </x:is>
      </x:c>
      <x:c r="I567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567" s="3" t="inlineStr">
        <x:is>
          <x:t xml:space="preserve">SRC_SEMIANALYSIS_INFERENCEX; ASSUMP_NUMERIC_ACCELERATOR_MIX; ASSUMP_WORKLOAD_CLASS_MIX; ASSUMP_AGENTIC_CONTEXT_PENALTY</x:t>
        </x:is>
      </x:c>
      <x:c r="K56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67" s="3" t="inlineStr">
        <x:is>
          <x:t xml:space="preserve">Matched commercial serving benchmark by product surface, context shape and latency SLO.</x:t>
        </x:is>
      </x:c>
    </x:row>
    <x:row r="568">
      <x:c r="A568" s="3" t="inlineStr">
        <x:is>
          <x:t xml:space="preserve">OpenAI</x:t>
        </x:is>
      </x:c>
      <x:c r="B568" s="3" t="n">
        <x:v>2030</x:v>
      </x:c>
      <x:c r="C568" s="3" t="inlineStr">
        <x:is>
          <x:t xml:space="preserve">Bear</x:t>
        </x:is>
      </x:c>
      <x:c r="D568" s="3" t="inlineStr">
        <x:is>
          <x:t xml:space="preserve">reference_serving_tps_per_mw</x:t>
        </x:is>
      </x:c>
      <x:c r="E568" s="3" t="n">
        <x:v>51748</x:v>
      </x:c>
      <x:c r="F568" s="3" t="inlineStr">
        <x:is>
          <x:t xml:space="preserve">generated output tokens/sec/MW</x:t>
        </x:is>
      </x:c>
      <x:c r="G568" s="3" t="inlineStr">
        <x:is>
          <x:t xml:space="preserve">Workload-adjusted benchmark proxy</x:t>
        </x:is>
      </x:c>
      <x:c r="H568" s="3" t="inlineStr">
        <x:is>
          <x:t xml:space="preserve">fleet_reference_tps_per_mw * commercial_workload_fit_factor</x:t>
        </x:is>
      </x:c>
      <x:c r="I56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568" s="3" t="inlineStr">
        <x:is>
          <x:t xml:space="preserve">SRC_SEMIANALYSIS_INFERENCEX; ASSUMP_NUMERIC_ACCELERATOR_MIX; ASSUMP_WORKLOAD_CLASS_MIX; ASSUMP_AGENTIC_CONTEXT_PENALTY</x:t>
        </x:is>
      </x:c>
      <x:c r="K56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68" s="3" t="inlineStr">
        <x:is>
          <x:t xml:space="preserve">Provider production output-token throughput with comparable workload/SLO.</x:t>
        </x:is>
      </x:c>
    </x:row>
    <x:row r="569">
      <x:c r="A569" s="3" t="inlineStr">
        <x:is>
          <x:t xml:space="preserve">OpenAI</x:t>
        </x:is>
      </x:c>
      <x:c r="B569" s="3" t="n">
        <x:v>2030</x:v>
      </x:c>
      <x:c r="C569" s="3" t="inlineStr">
        <x:is>
          <x:t xml:space="preserve">Bear</x:t>
        </x:is>
      </x:c>
      <x:c r="D569" s="3" t="inlineStr">
        <x:is>
          <x:t xml:space="preserve">purpose_built_tps_per_mw</x:t>
        </x:is>
      </x:c>
      <x:c r="E569" s="3" t="n">
        <x:v>40592</x:v>
      </x:c>
      <x:c r="F569" s="3" t="inlineStr">
        <x:is>
          <x:t xml:space="preserve">generated output tokens/sec/MW</x:t>
        </x:is>
      </x:c>
      <x:c r="G569" s="3" t="inlineStr">
        <x:is>
          <x:t xml:space="preserve">Conservative no-uplift proxy</x:t>
        </x:is>
      </x:c>
      <x:c r="H569" s="3" t="inlineStr">
        <x:is>
          <x:t xml:space="preserve">purpose_built_tps_per_mw = purpose_built_reference_tps_per_mw * commercial_workload_fit_factor until comparable output-token benchmark is adopted</x:t>
        </x:is>
      </x:c>
      <x:c r="I569" s="3" t="inlineStr">
        <x:is>
          <x:t xml:space="preserve">No comparable public output-token/MW row adopted; B200 public reference placeholder is used and remains editable.</x:t>
        </x:is>
      </x:c>
      <x:c r="J569" s="3" t="inlineStr">
        <x:is>
          <x:t xml:space="preserve">SRC_OPENAI_GPT41_DOCS; SRC_OPENAI_STARGATE_ORACLE; SRC_OPENAI_STARGATE_PROGRESS; SRC_EPOCH_AI_DATA_CENTERS; ASSUMP_NUMERIC_ACCELERATOR_MIX</x:t>
        </x:is>
      </x:c>
      <x:c r="K56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69" s="3" t="inlineStr">
        <x:is>
          <x:t xml:space="preserve">Matched-workload generated-output benchmark for the provider purpose-built accelerator.</x:t>
        </x:is>
      </x:c>
    </x:row>
    <x:row r="570">
      <x:c r="A570" s="3" t="inlineStr">
        <x:is>
          <x:t xml:space="preserve">OpenAI</x:t>
        </x:is>
      </x:c>
      <x:c r="B570" s="3" t="n">
        <x:v>2030</x:v>
      </x:c>
      <x:c r="C570" s="3" t="inlineStr">
        <x:is>
          <x:t xml:space="preserve">Bear</x:t>
        </x:is>
      </x:c>
      <x:c r="D570" s="3" t="inlineStr">
        <x:is>
          <x:t xml:space="preserve">inference_power_share</x:t>
        </x:is>
      </x:c>
      <x:c r="E570" s="3" t="n">
        <x:v>0.68</x:v>
      </x:c>
      <x:c r="F570" s="3" t="inlineStr">
        <x:is>
          <x:t xml:space="preserve">share of AI IT load</x:t>
        </x:is>
      </x:c>
      <x:c r="G570" s="3" t="inlineStr">
        <x:is>
          <x:t xml:space="preserve">Scenario allocation</x:t>
        </x:is>
      </x:c>
      <x:c r="H570" s="3" t="inlineStr">
        <x:is>
          <x:t xml:space="preserve">inference_gw = ai_it_load_gw * inference_power_share</x:t>
        </x:is>
      </x:c>
      <x:c r="I570" s="3" t="inlineStr">
        <x:is>
          <x:t xml:space="preserve">ChatGPT/API/enterprise commercial surfaces support increasing inference allocation while training remains material.</x:t>
        </x:is>
      </x:c>
      <x:c r="J570" s="3" t="inlineStr">
        <x:is>
          <x:t xml:space="preserve">SRC_OPENAI_GPT41_DOCS; SRC_OPENAI_STARGATE_ORACLE; SRC_OPENAI_STARGATE_PROGRESS; SRC_EPOCH_AI_DATA_CENTERS; ASSUMP_INFERENCE_SHARE_NOT_FACT_60</x:t>
        </x:is>
      </x:c>
      <x:c r="K57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70" s="3" t="inlineStr">
        <x:is>
          <x:t xml:space="preserve">Provider-specific inference/training workload power telemetry.</x:t>
        </x:is>
      </x:c>
    </x:row>
    <x:row r="571">
      <x:c r="A571" s="3" t="inlineStr">
        <x:is>
          <x:t xml:space="preserve">OpenAI</x:t>
        </x:is>
      </x:c>
      <x:c r="B571" s="3" t="n">
        <x:v>2030</x:v>
      </x:c>
      <x:c r="C571" s="3" t="inlineStr">
        <x:is>
          <x:t xml:space="preserve">Bear</x:t>
        </x:is>
      </x:c>
      <x:c r="D571" s="3" t="inlineStr">
        <x:is>
          <x:t xml:space="preserve">inference_gw</x:t>
        </x:is>
      </x:c>
      <x:c r="E571" s="3" t="n">
        <x:v>3.476</x:v>
      </x:c>
      <x:c r="F571" s="3" t="inlineStr">
        <x:is>
          <x:t xml:space="preserve">GW</x:t>
        </x:is>
      </x:c>
      <x:c r="G571" s="3" t="inlineStr">
        <x:is>
          <x:t xml:space="preserve">Derived formula</x:t>
        </x:is>
      </x:c>
      <x:c r="H571" s="3" t="inlineStr">
        <x:is>
          <x:t xml:space="preserve">ai_it_load_gw * inference_power_share</x:t>
        </x:is>
      </x:c>
      <x:c r="I571" s="3" t="inlineStr">
        <x:is>
          <x:t xml:space="preserve">This is the operational power eligible to become commercial generated output tokens through the selected TPS/MW proxy.</x:t>
        </x:is>
      </x:c>
      <x:c r="J571" s="3" t="inlineStr">
        <x:is>
          <x:t xml:space="preserve">SRC_OPENAI_GPT41_DOCS; SRC_OPENAI_STARGATE_ORACLE; SRC_OPENAI_STARGATE_PROGRESS; SRC_EPOCH_AI_DATA_CENTERS</x:t>
        </x:is>
      </x:c>
      <x:c r="K57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71" s="3" t="inlineStr">
        <x:is>
          <x:t xml:space="preserve">Recompute after AI allocation or inference-share evidence changes.</x:t>
        </x:is>
      </x:c>
    </x:row>
    <x:row r="572">
      <x:c r="A572" s="3" t="inlineStr">
        <x:is>
          <x:t xml:space="preserve">OpenAI</x:t>
        </x:is>
      </x:c>
      <x:c r="B572" s="3" t="n">
        <x:v>2030</x:v>
      </x:c>
      <x:c r="C572" s="3" t="inlineStr">
        <x:is>
          <x:t xml:space="preserve">Bear</x:t>
        </x:is>
      </x:c>
      <x:c r="D572" s="3" t="inlineStr">
        <x:is>
          <x:t xml:space="preserve">training_power_share</x:t>
        </x:is>
      </x:c>
      <x:c r="E572" s="3" t="n">
        <x:v>0.32</x:v>
      </x:c>
      <x:c r="F572" s="3" t="inlineStr">
        <x:is>
          <x:t xml:space="preserve">share of AI IT load</x:t>
        </x:is>
      </x:c>
      <x:c r="G572" s="3" t="inlineStr">
        <x:is>
          <x:t xml:space="preserve">Derived allocation</x:t>
        </x:is>
      </x:c>
      <x:c r="H572" s="3" t="inlineStr">
        <x:is>
          <x:t xml:space="preserve">1 - inference_power_share</x:t>
        </x:is>
      </x:c>
      <x:c r="I572" s="3" t="inlineStr">
        <x:is>
          <x:t xml:space="preserve">Training receives the complementary modeled AI IT allocation; it is not a disclosed company workload split.</x:t>
        </x:is>
      </x:c>
      <x:c r="J572" s="3" t="inlineStr">
        <x:is>
          <x:t xml:space="preserve">SRC_OPENAI_GPT41_DOCS; SRC_OPENAI_STARGATE_ORACLE; SRC_OPENAI_STARGATE_PROGRESS; SRC_EPOCH_AI_DATA_CENTERS; ASSUMP_INFERENCE_SHARE_NOT_FACT_60</x:t>
        </x:is>
      </x:c>
      <x:c r="K57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72" s="3" t="inlineStr">
        <x:is>
          <x:t xml:space="preserve">Provider-specific inference/training workload power telemetry.</x:t>
        </x:is>
      </x:c>
    </x:row>
    <x:row r="573">
      <x:c r="A573" s="3" t="inlineStr">
        <x:is>
          <x:t xml:space="preserve">OpenAI</x:t>
        </x:is>
      </x:c>
      <x:c r="B573" s="3" t="n">
        <x:v>2030</x:v>
      </x:c>
      <x:c r="C573" s="3" t="inlineStr">
        <x:is>
          <x:t xml:space="preserve">Bear</x:t>
        </x:is>
      </x:c>
      <x:c r="D573" s="3" t="inlineStr">
        <x:is>
          <x:t xml:space="preserve">training_gw</x:t>
        </x:is>
      </x:c>
      <x:c r="E573" s="3" t="n">
        <x:v>1.636</x:v>
      </x:c>
      <x:c r="F573" s="3" t="inlineStr">
        <x:is>
          <x:t xml:space="preserve">GW</x:t>
        </x:is>
      </x:c>
      <x:c r="G573" s="3" t="inlineStr">
        <x:is>
          <x:t xml:space="preserve">Derived formula</x:t>
        </x:is>
      </x:c>
      <x:c r="H573" s="3" t="inlineStr">
        <x:is>
          <x:t xml:space="preserve">ai_it_load_gw * training_power_share</x:t>
        </x:is>
      </x:c>
      <x:c r="I573" s="3" t="inlineStr">
        <x:is>
          <x:t xml:space="preserve">Training GW is shown separately so commercial inference token capacity is not overstated.</x:t>
        </x:is>
      </x:c>
      <x:c r="J573" s="3" t="inlineStr">
        <x:is>
          <x:t xml:space="preserve">SRC_OPENAI_GPT41_DOCS; SRC_OPENAI_STARGATE_ORACLE; SRC_OPENAI_STARGATE_PROGRESS; SRC_EPOCH_AI_DATA_CENTERS</x:t>
        </x:is>
      </x:c>
      <x:c r="K57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73" s="3" t="inlineStr">
        <x:is>
          <x:t xml:space="preserve">Recompute after AI allocation or workload-split evidence changes.</x:t>
        </x:is>
      </x:c>
    </x:row>
    <x:row r="574">
      <x:c r="A574" s="3" t="inlineStr">
        <x:is>
          <x:t xml:space="preserve">OpenAI</x:t>
        </x:is>
      </x:c>
      <x:c r="B574" s="3" t="n">
        <x:v>2030</x:v>
      </x:c>
      <x:c r="C574" s="3" t="inlineStr">
        <x:is>
          <x:t xml:space="preserve">Bear</x:t>
        </x:is>
      </x:c>
      <x:c r="D574" s="3" t="inlineStr">
        <x:is>
          <x:t xml:space="preserve">tokens_per_second_per_mw</x:t>
        </x:is>
      </x:c>
      <x:c r="E574" s="3" t="n">
        <x:v>51748</x:v>
      </x:c>
      <x:c r="F574" s="3" t="inlineStr">
        <x:is>
          <x:t xml:space="preserve">generated output tokens/sec/MW</x:t>
        </x:is>
      </x:c>
      <x:c r="G574" s="3" t="inlineStr">
        <x:is>
          <x:t xml:space="preserve">Derived estimate + benchmark calibration</x:t>
        </x:is>
      </x:c>
      <x:c r="H574" s="3" t="inlineStr">
        <x:is>
          <x:t xml:space="preserve">fleet_reference_tps_per_mw * commercial_workload_fit_factor</x:t>
        </x:is>
      </x:c>
      <x:c r="I574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574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57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74" s="3" t="inlineStr">
        <x:is>
          <x:t xml:space="preserve">Comparable production output-token throughput with model, hardware, precision, ISL/OSL and SLO matched.</x:t>
        </x:is>
      </x:c>
    </x:row>
    <x:row r="575">
      <x:c r="A575" s="3" t="inlineStr">
        <x:is>
          <x:t xml:space="preserve">OpenAI</x:t>
        </x:is>
      </x:c>
      <x:c r="B575" s="3" t="n">
        <x:v>2030</x:v>
      </x:c>
      <x:c r="C575" s="3" t="inlineStr">
        <x:is>
          <x:t xml:space="preserve">Bear</x:t>
        </x:is>
      </x:c>
      <x:c r="D575" s="3" t="inlineStr">
        <x:is>
          <x:t xml:space="preserve">inference_tokens_per_day</x:t>
        </x:is>
      </x:c>
      <x:c r="E575" s="3" t="n">
        <x:v>15541290547200</x:v>
      </x:c>
      <x:c r="F575" s="3" t="inlineStr">
        <x:is>
          <x:t xml:space="preserve">generated output tokens/day</x:t>
        </x:is>
      </x:c>
      <x:c r="G575" s="3" t="inlineStr">
        <x:is>
          <x:t xml:space="preserve">Derived headline metric</x:t>
        </x:is>
      </x:c>
      <x:c r="H575" s="3" t="inlineStr">
        <x:is>
          <x:t xml:space="preserve">inference_gw * 1000 * tokens_per_second_per_mw * 86,400</x:t>
        </x:is>
      </x:c>
      <x:c r="I575" s="3" t="inlineStr">
        <x:is>
          <x:t xml:space="preserve">Headline capacity uses no utilization, MoE, architecture or software-growth multiplier; it is not observed commercial output volume.</x:t>
        </x:is>
      </x:c>
      <x:c r="J575" s="3" t="inlineStr">
        <x:is>
          <x:t xml:space="preserve">SRC_OPENAI_GPT41_DOCS; SRC_OPENAI_STARGATE_ORACLE; SRC_OPENAI_STARGATE_PROGRESS; SRC_EPOCH_AI_DATA_CENTERS; SRC_SEMIANALYSIS_INFERENCEX</x:t>
        </x:is>
      </x:c>
      <x:c r="K57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75" s="3" t="inlineStr">
        <x:is>
          <x:t xml:space="preserve">Provider-disclosed generated output token volume or calibrated capacity telemetry.</x:t>
        </x:is>
      </x:c>
    </x:row>
    <x:row r="576">
      <x:c r="A576" s="3" t="inlineStr">
        <x:is>
          <x:t xml:space="preserve">OpenAI</x:t>
        </x:is>
      </x:c>
      <x:c r="B576" s="3" t="n">
        <x:v>2030</x:v>
      </x:c>
      <x:c r="C576" s="3" t="inlineStr">
        <x:is>
          <x:t xml:space="preserve">Bear</x:t>
        </x:is>
      </x:c>
      <x:c r="D576" s="3" t="inlineStr">
        <x:is>
          <x:t xml:space="preserve">inference_tokens_per_year</x:t>
        </x:is>
      </x:c>
      <x:c r="E576" s="3" t="n">
        <x:v>5672571049728000</x:v>
      </x:c>
      <x:c r="F576" s="3" t="inlineStr">
        <x:is>
          <x:t xml:space="preserve">generated output tokens/year</x:t>
        </x:is>
      </x:c>
      <x:c r="G576" s="3" t="inlineStr">
        <x:is>
          <x:t xml:space="preserve">Derived headline metric</x:t>
        </x:is>
      </x:c>
      <x:c r="H576" s="3" t="inlineStr">
        <x:is>
          <x:t xml:space="preserve">inference_tokens_per_day * 365</x:t>
        </x:is>
      </x:c>
      <x:c r="I576" s="3" t="inlineStr">
        <x:is>
          <x:t xml:space="preserve">Annualized version of generated output token capacity; it is not observed annual demand or billable volume.</x:t>
        </x:is>
      </x:c>
      <x:c r="J576" s="3" t="inlineStr">
        <x:is>
          <x:t xml:space="preserve">SRC_OPENAI_GPT41_DOCS; SRC_OPENAI_STARGATE_ORACLE; SRC_OPENAI_STARGATE_PROGRESS; SRC_EPOCH_AI_DATA_CENTERS; SRC_SEMIANALYSIS_INFERENCEX</x:t>
        </x:is>
      </x:c>
      <x:c r="K57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576" s="3" t="inlineStr">
        <x:is>
          <x:t xml:space="preserve">Provider-disclosed annual generated-output volume or metered serving telemetry.</x:t>
        </x:is>
      </x:c>
    </x:row>
    <x:row r="577">
      <x:c r="A577" s="3" t="inlineStr">
        <x:is>
          <x:t xml:space="preserve">Anthropic</x:t>
        </x:is>
      </x:c>
      <x:c r="B577" s="3" t="n">
        <x:v>2026</x:v>
      </x:c>
      <x:c r="C577" s="3" t="inlineStr">
        <x:is>
          <x:t xml:space="preserve">Bear</x:t>
        </x:is>
      </x:c>
      <x:c r="D577" s="3" t="inlineStr">
        <x:is>
          <x:t xml:space="preserve">contracted_power_gw</x:t>
        </x:is>
      </x:c>
      <x:c r="E577" s="3" t="n">
        <x:v>3.5</x:v>
      </x:c>
      <x:c r="F577" s="3" t="inlineStr">
        <x:is>
          <x:t xml:space="preserve">GW</x:t>
        </x:is>
      </x:c>
      <x:c r="G577" s="3" t="inlineStr">
        <x:is>
          <x:t xml:space="preserve">Fact anchor + scenario ceiling</x:t>
        </x:is>
      </x:c>
      <x:c r="H577" s="3" t="inlineStr">
        <x:is>
          <x:t xml:space="preserve">linear interpolation between 2026 and 2030 company capacity endpoints</x:t>
        </x:is>
      </x:c>
      <x:c r="I577" s="3" t="inlineStr">
        <x:is>
          <x:t xml:space="preserve">Hosted capacity envelope is anchored by Anthropic/AWS Project Rainier direction; it is attributed to Claude outputs, not AWS as a model owner.</x:t>
        </x:is>
      </x:c>
      <x:c r="J577" s="3" t="inlineStr">
        <x:is>
          <x:t xml:space="preserve">SRC_ANTHROPIC_AMAZON_COMPUTE; SRC_AWS_RAINIER_ACTIVE; ASSUMP_POWER_RAMP</x:t>
        </x:is>
      </x:c>
      <x:c r="K57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77" s="3" t="inlineStr">
        <x:is>
          <x:t xml:space="preserve">Company/site-level committed MW/GW, interconnect and contract disclosure.</x:t>
        </x:is>
      </x:c>
    </x:row>
    <x:row r="578">
      <x:c r="A578" s="3" t="inlineStr">
        <x:is>
          <x:t xml:space="preserve">Anthropic</x:t>
        </x:is>
      </x:c>
      <x:c r="B578" s="3" t="n">
        <x:v>2026</x:v>
      </x:c>
      <x:c r="C578" s="3" t="inlineStr">
        <x:is>
          <x:t xml:space="preserve">Bear</x:t>
        </x:is>
      </x:c>
      <x:c r="D578" s="3" t="inlineStr">
        <x:is>
          <x:t xml:space="preserve">operational_deployment_share</x:t>
        </x:is>
      </x:c>
      <x:c r="E578" s="3" t="n">
        <x:v>0.25714286</x:v>
      </x:c>
      <x:c r="F578" s="3" t="inlineStr">
        <x:is>
          <x:t xml:space="preserve">share</x:t>
        </x:is>
      </x:c>
      <x:c r="G578" s="3" t="inlineStr">
        <x:is>
          <x:t xml:space="preserve">Scenario conversion</x:t>
        </x:is>
      </x:c>
      <x:c r="H578" s="3" t="inlineStr">
        <x:is>
          <x:t xml:space="preserve">active_power_gw / contracted_power_gw</x:t>
        </x:is>
      </x:c>
      <x:c r="I578" s="3" t="inlineStr">
        <x:is>
          <x:t xml:space="preserve">This is the single explicit conversion from contracted/attributed capacity to operationally usable capacity.</x:t>
        </x:is>
      </x:c>
      <x:c r="J578" s="3" t="inlineStr">
        <x:is>
          <x:t xml:space="preserve">SRC_ANTHROPIC_AMAZON_COMPUTE; SRC_AWS_RAINIER_ACTIVE; ASSUMP_POWER_RAMP</x:t>
        </x:is>
      </x:c>
      <x:c r="K57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78" s="3" t="inlineStr">
        <x:is>
          <x:t xml:space="preserve">Energized operational capacity divided by contracted/attributed capacity.</x:t>
        </x:is>
      </x:c>
    </x:row>
    <x:row r="579">
      <x:c r="A579" s="3" t="inlineStr">
        <x:is>
          <x:t xml:space="preserve">Anthropic</x:t>
        </x:is>
      </x:c>
      <x:c r="B579" s="3" t="n">
        <x:v>2026</x:v>
      </x:c>
      <x:c r="C579" s="3" t="inlineStr">
        <x:is>
          <x:t xml:space="preserve">Bear</x:t>
        </x:is>
      </x:c>
      <x:c r="D579" s="3" t="inlineStr">
        <x:is>
          <x:t xml:space="preserve">active_power_gw</x:t>
        </x:is>
      </x:c>
      <x:c r="E579" s="3" t="n">
        <x:v>0.9</x:v>
      </x:c>
      <x:c r="F579" s="3" t="inlineStr">
        <x:is>
          <x:t xml:space="preserve">GW</x:t>
        </x:is>
      </x:c>
      <x:c r="G579" s="3" t="inlineStr">
        <x:is>
          <x:t xml:space="preserve">Derived scenario</x:t>
        </x:is>
      </x:c>
      <x:c r="H579" s="3" t="inlineStr">
        <x:is>
          <x:t xml:space="preserve">contracted_power_gw * operational_deployment_share</x:t>
        </x:is>
      </x:c>
      <x:c r="I579" s="3" t="inlineStr">
        <x:is>
          <x:t xml:space="preserve">Trainium cluster activation supports staged active ramp; Claude inference-versus-training use remains estimated.</x:t>
        </x:is>
      </x:c>
      <x:c r="J579" s="3" t="inlineStr">
        <x:is>
          <x:t xml:space="preserve">SRC_ANTHROPIC_AMAZON_COMPUTE; SRC_AWS_RAINIER_ACTIVE; ASSUMP_POWER_RAMP</x:t>
        </x:is>
      </x:c>
      <x:c r="K57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79" s="3" t="inlineStr">
        <x:is>
          <x:t xml:space="preserve">Energization dates, accelerator deliveries and operational powered-rack telemetry.</x:t>
        </x:is>
      </x:c>
    </x:row>
    <x:row r="580">
      <x:c r="A580" s="3" t="inlineStr">
        <x:is>
          <x:t xml:space="preserve">Anthropic</x:t>
        </x:is>
      </x:c>
      <x:c r="B580" s="3" t="n">
        <x:v>2026</x:v>
      </x:c>
      <x:c r="C580" s="3" t="inlineStr">
        <x:is>
          <x:t xml:space="preserve">Bear</x:t>
        </x:is>
      </x:c>
      <x:c r="D580" s="3" t="inlineStr">
        <x:is>
          <x:t xml:space="preserve">pue</x:t>
        </x:is>
      </x:c>
      <x:c r="E580" s="3" t="n">
        <x:v>1.18</x:v>
      </x:c>
      <x:c r="F580" s="3" t="inlineStr">
        <x:is>
          <x:t xml:space="preserve">ratio</x:t>
        </x:is>
      </x:c>
      <x:c r="G580" s="3" t="inlineStr">
        <x:is>
          <x:t xml:space="preserve">Scenario parameter</x:t>
        </x:is>
      </x:c>
      <x:c r="H580" s="3" t="inlineStr">
        <x:is>
          <x:t xml:space="preserve">it_load_gw = active_power_gw / pue</x:t>
        </x:is>
      </x:c>
      <x:c r="I580" s="3" t="inlineStr">
        <x:is>
          <x:t xml:space="preserve">No provider-wide site-level PUE is used as a disclosed fact; PUE represents facility-to-IT conversion within the scenario.</x:t>
        </x:is>
      </x:c>
      <x:c r="J580" s="3" t="inlineStr">
        <x:is>
          <x:t xml:space="preserve">ASSUMP_POWER_RAMP</x:t>
        </x:is>
      </x:c>
      <x:c r="K58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80" s="3" t="inlineStr">
        <x:is>
          <x:t xml:space="preserve">Site-level measured PUE matched to attributed AI capacity.</x:t>
        </x:is>
      </x:c>
    </x:row>
    <x:row r="581">
      <x:c r="A581" s="3" t="inlineStr">
        <x:is>
          <x:t xml:space="preserve">Anthropic</x:t>
        </x:is>
      </x:c>
      <x:c r="B581" s="3" t="n">
        <x:v>2026</x:v>
      </x:c>
      <x:c r="C581" s="3" t="inlineStr">
        <x:is>
          <x:t xml:space="preserve">Bear</x:t>
        </x:is>
      </x:c>
      <x:c r="D581" s="3" t="inlineStr">
        <x:is>
          <x:t xml:space="preserve">it_load_gw</x:t>
        </x:is>
      </x:c>
      <x:c r="E581" s="3" t="n">
        <x:v>0.763</x:v>
      </x:c>
      <x:c r="F581" s="3" t="inlineStr">
        <x:is>
          <x:t xml:space="preserve">GW</x:t>
        </x:is>
      </x:c>
      <x:c r="G581" s="3" t="inlineStr">
        <x:is>
          <x:t xml:space="preserve">Derived formula</x:t>
        </x:is>
      </x:c>
      <x:c r="H581" s="3" t="inlineStr">
        <x:is>
          <x:t xml:space="preserve">active_power_gw / pue</x:t>
        </x:is>
      </x:c>
      <x:c r="I581" s="3" t="inlineStr">
        <x:is>
          <x:t xml:space="preserve">Facility power is converted to IT-deliverable power before attributing AI workloads.</x:t>
        </x:is>
      </x:c>
      <x:c r="J581" s="3" t="inlineStr">
        <x:is>
          <x:t xml:space="preserve">SRC_ANTHROPIC_AMAZON_COMPUTE; SRC_AWS_RAINIER_ACTIVE; ASSUMP_POWER_RAMP</x:t>
        </x:is>
      </x:c>
      <x:c r="K58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81" s="3" t="inlineStr">
        <x:is>
          <x:t xml:space="preserve">Recompute once active power and PUE become site-observable.</x:t>
        </x:is>
      </x:c>
    </x:row>
    <x:row r="582">
      <x:c r="A582" s="3" t="inlineStr">
        <x:is>
          <x:t xml:space="preserve">Anthropic</x:t>
        </x:is>
      </x:c>
      <x:c r="B582" s="3" t="n">
        <x:v>2026</x:v>
      </x:c>
      <x:c r="C582" s="3" t="inlineStr">
        <x:is>
          <x:t xml:space="preserve">Bear</x:t>
        </x:is>
      </x:c>
      <x:c r="D582" s="3" t="inlineStr">
        <x:is>
          <x:t xml:space="preserve">ai_workload_share</x:t>
        </x:is>
      </x:c>
      <x:c r="E582" s="3" t="n">
        <x:v>0.86</x:v>
      </x:c>
      <x:c r="F582" s="3" t="inlineStr">
        <x:is>
          <x:t xml:space="preserve">share</x:t>
        </x:is>
      </x:c>
      <x:c r="G582" s="3" t="inlineStr">
        <x:is>
          <x:t xml:space="preserve">Scenario allocation</x:t>
        </x:is>
      </x:c>
      <x:c r="H582" s="3" t="inlineStr">
        <x:is>
          <x:t xml:space="preserve">ai_it_load_gw = it_load_gw * ai_workload_share</x:t>
        </x:is>
      </x:c>
      <x:c r="I582" s="3" t="inlineStr">
        <x:is>
          <x:t xml:space="preserve">Anthropic-directed hosted capacity is predominantly AI; 86% excludes platform, reserve and non-serving allocation.</x:t>
        </x:is>
      </x:c>
      <x:c r="J582" s="3" t="inlineStr">
        <x:is>
          <x:t xml:space="preserve">SRC_ANTHROPIC_CLAUDE_DOCS; SRC_ANTHROPIC_AMAZON_COMPUTE; SRC_AWS_RAINIER_ACTIVE; SRC_EPOCH_AI_DATA_CENTERS</x:t>
        </x:is>
      </x:c>
      <x:c r="K58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82" s="3" t="inlineStr">
        <x:is>
          <x:t xml:space="preserve">Model-owner AI workload allocation or cluster scheduling telemetry.</x:t>
        </x:is>
      </x:c>
    </x:row>
    <x:row r="583">
      <x:c r="A583" s="3" t="inlineStr">
        <x:is>
          <x:t xml:space="preserve">Anthropic</x:t>
        </x:is>
      </x:c>
      <x:c r="B583" s="3" t="n">
        <x:v>2026</x:v>
      </x:c>
      <x:c r="C583" s="3" t="inlineStr">
        <x:is>
          <x:t xml:space="preserve">Bear</x:t>
        </x:is>
      </x:c>
      <x:c r="D583" s="3" t="inlineStr">
        <x:is>
          <x:t xml:space="preserve">ai_it_load_gw</x:t>
        </x:is>
      </x:c>
      <x:c r="E583" s="3" t="n">
        <x:v>0.656</x:v>
      </x:c>
      <x:c r="F583" s="3" t="inlineStr">
        <x:is>
          <x:t xml:space="preserve">GW</x:t>
        </x:is>
      </x:c>
      <x:c r="G583" s="3" t="inlineStr">
        <x:is>
          <x:t xml:space="preserve">Derived formula</x:t>
        </x:is>
      </x:c>
      <x:c r="H583" s="3" t="inlineStr">
        <x:is>
          <x:t xml:space="preserve">it_load_gw * ai_workload_share</x:t>
        </x:is>
      </x:c>
      <x:c r="I583" s="3" t="inlineStr">
        <x:is>
          <x:t xml:space="preserve">Only the AI-attributed portion of IT load enters training/inference allocation.</x:t>
        </x:is>
      </x:c>
      <x:c r="J583" s="3" t="inlineStr">
        <x:is>
          <x:t xml:space="preserve">SRC_ANTHROPIC_CLAUDE_DOCS; SRC_ANTHROPIC_AMAZON_COMPUTE; SRC_AWS_RAINIER_ACTIVE; SRC_EPOCH_AI_DATA_CENTERS</x:t>
        </x:is>
      </x:c>
      <x:c r="K58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83" s="3" t="inlineStr">
        <x:is>
          <x:t xml:space="preserve">Recompute after ai_workload_share is replaced by telemetry.</x:t>
        </x:is>
      </x:c>
    </x:row>
    <x:row r="584">
      <x:c r="A584" s="3" t="inlineStr">
        <x:is>
          <x:t xml:space="preserve">Anthropic</x:t>
        </x:is>
      </x:c>
      <x:c r="B584" s="3" t="n">
        <x:v>2026</x:v>
      </x:c>
      <x:c r="C584" s="3" t="inlineStr">
        <x:is>
          <x:t xml:space="preserve">Bear</x:t>
        </x:is>
      </x:c>
      <x:c r="D584" s="3" t="inlineStr">
        <x:is>
          <x:t xml:space="preserve">gpu_share</x:t>
        </x:is>
      </x:c>
      <x:c r="E584" s="3" t="n">
        <x:v>0.342088</x:v>
      </x:c>
      <x:c r="F584" s="3" t="inlineStr">
        <x:is>
          <x:t xml:space="preserve">share of inference-serving accelerator load</x:t>
        </x:is>
      </x:c>
      <x:c r="G584" s="3" t="inlineStr">
        <x:is>
          <x:t xml:space="preserve">Numeric scenario</x:t>
        </x:is>
      </x:c>
      <x:c r="H584" s="3" t="inlineStr">
        <x:is>
          <x:t xml:space="preserve">gpu_share interpolated from company 2026/2030 accelerator-mix endpoints</x:t>
        </x:is>
      </x:c>
      <x:c r="I584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584" s="3" t="inlineStr">
        <x:is>
          <x:t xml:space="preserve">SRC_ANTHROPIC_CLAUDE_DOCS; SRC_ANTHROPIC_AMAZON_COMPUTE; SRC_AWS_RAINIER_ACTIVE; SRC_EPOCH_AI_DATA_CENTERS; ASSUMP_NUMERIC_ACCELERATOR_MIX</x:t>
        </x:is>
      </x:c>
      <x:c r="K58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84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585">
      <x:c r="A585" s="3" t="inlineStr">
        <x:is>
          <x:t xml:space="preserve">Anthropic</x:t>
        </x:is>
      </x:c>
      <x:c r="B585" s="3" t="n">
        <x:v>2026</x:v>
      </x:c>
      <x:c r="C585" s="3" t="inlineStr">
        <x:is>
          <x:t xml:space="preserve">Bear</x:t>
        </x:is>
      </x:c>
      <x:c r="D585" s="3" t="inlineStr">
        <x:is>
          <x:t xml:space="preserve">h200_share</x:t>
        </x:is>
      </x:c>
      <x:c r="E585" s="3" t="n">
        <x:v>0.114987</x:v>
      </x:c>
      <x:c r="F585" s="3" t="inlineStr">
        <x:is>
          <x:t xml:space="preserve">share of inference-serving accelerator load</x:t>
        </x:is>
      </x:c>
      <x:c r="G585" s="3" t="inlineStr">
        <x:is>
          <x:t xml:space="preserve">Editable numeric scenario</x:t>
        </x:is>
      </x:c>
      <x:c r="H585" s="3" t="inlineStr">
        <x:is>
          <x:t xml:space="preserve">h200_share = gpu_share * default_gpu_generation_mix_h200</x:t>
        </x:is>
      </x:c>
      <x:c r="I585" s="3" t="inlineStr">
        <x:is>
          <x:t xml:space="preserve">Default GPU-generation migration assumption; executive workbook allows later manual replacement by company/year/scenario.</x:t>
        </x:is>
      </x:c>
      <x:c r="J585" s="3" t="inlineStr">
        <x:is>
          <x:t xml:space="preserve">SRC_SEMIANALYSIS_INFERENCEX; ASSUMP_NUMERIC_ACCELERATOR_MIX</x:t>
        </x:is>
      </x:c>
      <x:c r="K58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85" s="3" t="inlineStr">
        <x:is>
          <x:t xml:space="preserve">Company fleet inventory, accelerator-hours or procurement/deployment records by GPU generation.</x:t>
        </x:is>
      </x:c>
    </x:row>
    <x:row r="586">
      <x:c r="A586" s="3" t="inlineStr">
        <x:is>
          <x:t xml:space="preserve">Anthropic</x:t>
        </x:is>
      </x:c>
      <x:c r="B586" s="3" t="n">
        <x:v>2026</x:v>
      </x:c>
      <x:c r="C586" s="3" t="inlineStr">
        <x:is>
          <x:t xml:space="preserve">Bear</x:t>
        </x:is>
      </x:c>
      <x:c r="D586" s="3" t="inlineStr">
        <x:is>
          <x:t xml:space="preserve">b200_share</x:t>
        </x:is>
      </x:c>
      <x:c r="E586" s="3" t="n">
        <x:v>0.227101</x:v>
      </x:c>
      <x:c r="F586" s="3" t="inlineStr">
        <x:is>
          <x:t xml:space="preserve">share of inference-serving accelerator load</x:t>
        </x:is>
      </x:c>
      <x:c r="G586" s="3" t="inlineStr">
        <x:is>
          <x:t xml:space="preserve">Editable numeric scenario</x:t>
        </x:is>
      </x:c>
      <x:c r="H586" s="3" t="inlineStr">
        <x:is>
          <x:t xml:space="preserve">b200_share = gpu_share * default_gpu_generation_mix_b200</x:t>
        </x:is>
      </x:c>
      <x:c r="I586" s="3" t="inlineStr">
        <x:is>
          <x:t xml:space="preserve">Default GPU-generation migration assumption; executive workbook allows later manual replacement by company/year/scenario.</x:t>
        </x:is>
      </x:c>
      <x:c r="J586" s="3" t="inlineStr">
        <x:is>
          <x:t xml:space="preserve">SRC_SEMIANALYSIS_INFERENCEX; ASSUMP_NUMERIC_ACCELERATOR_MIX</x:t>
        </x:is>
      </x:c>
      <x:c r="K58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86" s="3" t="inlineStr">
        <x:is>
          <x:t xml:space="preserve">Company fleet inventory, accelerator-hours or procurement/deployment records by GPU generation.</x:t>
        </x:is>
      </x:c>
    </x:row>
    <x:row r="587">
      <x:c r="A587" s="3" t="inlineStr">
        <x:is>
          <x:t xml:space="preserve">Anthropic</x:t>
        </x:is>
      </x:c>
      <x:c r="B587" s="3" t="n">
        <x:v>2026</x:v>
      </x:c>
      <x:c r="C587" s="3" t="inlineStr">
        <x:is>
          <x:t xml:space="preserve">Bear</x:t>
        </x:is>
      </x:c>
      <x:c r="D587" s="3" t="inlineStr">
        <x:is>
          <x:t xml:space="preserve">gb200_share</x:t>
        </x:is>
      </x:c>
      <x:c r="E587" s="3" t="n">
        <x:v>0</x:v>
      </x:c>
      <x:c r="F587" s="3" t="inlineStr">
        <x:is>
          <x:t xml:space="preserve">share of inference-serving accelerator load</x:t>
        </x:is>
      </x:c>
      <x:c r="G587" s="3" t="inlineStr">
        <x:is>
          <x:t xml:space="preserve">Editable numeric scenario</x:t>
        </x:is>
      </x:c>
      <x:c r="H587" s="3" t="inlineStr">
        <x:is>
          <x:t xml:space="preserve">gb200_share = gpu_share * default_gpu_generation_mix_gb200</x:t>
        </x:is>
      </x:c>
      <x:c r="I587" s="3" t="inlineStr">
        <x:is>
          <x:t xml:space="preserve">Default GPU-generation migration assumption; executive workbook allows later manual replacement by company/year/scenario.</x:t>
        </x:is>
      </x:c>
      <x:c r="J587" s="3" t="inlineStr">
        <x:is>
          <x:t xml:space="preserve">SRC_SEMIANALYSIS_INFERENCEX; ASSUMP_NUMERIC_ACCELERATOR_MIX</x:t>
        </x:is>
      </x:c>
      <x:c r="K58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87" s="3" t="inlineStr">
        <x:is>
          <x:t xml:space="preserve">Company fleet inventory, accelerator-hours or procurement/deployment records by GPU generation.</x:t>
        </x:is>
      </x:c>
    </x:row>
    <x:row r="588">
      <x:c r="A588" s="3" t="inlineStr">
        <x:is>
          <x:t xml:space="preserve">Anthropic</x:t>
        </x:is>
      </x:c>
      <x:c r="B588" s="3" t="n">
        <x:v>2026</x:v>
      </x:c>
      <x:c r="C588" s="3" t="inlineStr">
        <x:is>
          <x:t xml:space="preserve">Bear</x:t>
        </x:is>
      </x:c>
      <x:c r="D588" s="3" t="inlineStr">
        <x:is>
          <x:t xml:space="preserve">purpose_built_accelerator_share</x:t>
        </x:is>
      </x:c>
      <x:c r="E588" s="3" t="n">
        <x:v>0.6579120000000001</x:v>
      </x:c>
      <x:c r="F588" s="3" t="inlineStr">
        <x:is>
          <x:t xml:space="preserve">share of inference-serving accelerator load</x:t>
        </x:is>
      </x:c>
      <x:c r="G588" s="3" t="inlineStr">
        <x:is>
          <x:t xml:space="preserve">Numeric scenario</x:t>
        </x:is>
      </x:c>
      <x:c r="H588" s="3" t="inlineStr">
        <x:is>
          <x:t xml:space="preserve">1 - gpu_share</x:t>
        </x:is>
      </x:c>
      <x:c r="I588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588" s="3" t="inlineStr">
        <x:is>
          <x:t xml:space="preserve">SRC_ANTHROPIC_CLAUDE_DOCS; SRC_ANTHROPIC_AMAZON_COMPUTE; SRC_AWS_RAINIER_ACTIVE; SRC_EPOCH_AI_DATA_CENTERS; ASSUMP_NUMERIC_ACCELERATOR_MIX</x:t>
        </x:is>
      </x:c>
      <x:c r="K58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88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589">
      <x:c r="A589" s="3" t="inlineStr">
        <x:is>
          <x:t xml:space="preserve">Anthropic</x:t>
        </x:is>
      </x:c>
      <x:c r="B589" s="3" t="n">
        <x:v>2026</x:v>
      </x:c>
      <x:c r="C589" s="3" t="inlineStr">
        <x:is>
          <x:t xml:space="preserve">Bear</x:t>
        </x:is>
      </x:c>
      <x:c r="D589" s="3" t="inlineStr">
        <x:is>
          <x:t xml:space="preserve">fleet_reference_tps_per_mw</x:t>
        </x:is>
      </x:c>
      <x:c r="E589" s="3" t="n">
        <x:v>225504</x:v>
      </x:c>
      <x:c r="F589" s="3" t="inlineStr">
        <x:is>
          <x:t xml:space="preserve">generated output tokens/sec/MW</x:t>
        </x:is>
      </x:c>
      <x:c r="G589" s="3" t="inlineStr">
        <x:is>
          <x:t xml:space="preserve">Fleet-weighted public benchmark reference</x:t>
        </x:is>
      </x:c>
      <x:c r="H589" s="3" t="inlineStr">
        <x:is>
          <x:t xml:space="preserve">h200_share*h200_workload_avg + b200_share*b200_workload_avg + gb200_share*gb200_workload_avg + purpose_built_share*purpose_workload_avg</x:t>
        </x:is>
      </x:c>
      <x:c r="I589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589" s="3" t="inlineStr">
        <x:is>
          <x:t xml:space="preserve">SRC_SEMIANALYSIS_INFERENCEX; ASSUMP_NUMERIC_ACCELERATOR_MIX; ASSUMP_WORKLOAD_CLASS_MIX; ASSUMP_AGENTIC_CONTEXT_PENALTY</x:t>
        </x:is>
      </x:c>
      <x:c r="K58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89" s="3" t="inlineStr">
        <x:is>
          <x:t xml:space="preserve">Comparable production output-token throughput or a more closely matched benchmark.</x:t>
        </x:is>
      </x:c>
    </x:row>
    <x:row r="590">
      <x:c r="A590" s="3" t="inlineStr">
        <x:is>
          <x:t xml:space="preserve">Anthropic</x:t>
        </x:is>
      </x:c>
      <x:c r="B590" s="3" t="n">
        <x:v>2026</x:v>
      </x:c>
      <x:c r="C590" s="3" t="inlineStr">
        <x:is>
          <x:t xml:space="preserve">Bear</x:t>
        </x:is>
      </x:c>
      <x:c r="D590" s="3" t="inlineStr">
        <x:is>
          <x:t xml:space="preserve">commercial_workload_fit_factor</x:t>
        </x:is>
      </x:c>
      <x:c r="E590" s="3" t="n">
        <x:v>0.3</x:v>
      </x:c>
      <x:c r="F590" s="3" t="inlineStr">
        <x:is>
          <x:t xml:space="preserve">share of public reference throughput</x:t>
        </x:is>
      </x:c>
      <x:c r="G590" s="3" t="inlineStr">
        <x:is>
          <x:t xml:space="preserve">Scenario assumption</x:t>
        </x:is>
      </x:c>
      <x:c r="H590" s="3" t="inlineStr">
        <x:is>
          <x:t xml:space="preserve">reference_serving_tps_per_mw = fleet_reference_tps_per_mw * commercial_workload_fit_factor</x:t>
        </x:is>
      </x:c>
      <x:c r="I590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590" s="3" t="inlineStr">
        <x:is>
          <x:t xml:space="preserve">SRC_SEMIANALYSIS_INFERENCEX; ASSUMP_NUMERIC_ACCELERATOR_MIX; ASSUMP_WORKLOAD_CLASS_MIX; ASSUMP_AGENTIC_CONTEXT_PENALTY</x:t>
        </x:is>
      </x:c>
      <x:c r="K59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90" s="3" t="inlineStr">
        <x:is>
          <x:t xml:space="preserve">Matched commercial serving benchmark by product surface, context shape and latency SLO.</x:t>
        </x:is>
      </x:c>
    </x:row>
    <x:row r="591">
      <x:c r="A591" s="3" t="inlineStr">
        <x:is>
          <x:t xml:space="preserve">Anthropic</x:t>
        </x:is>
      </x:c>
      <x:c r="B591" s="3" t="n">
        <x:v>2026</x:v>
      </x:c>
      <x:c r="C591" s="3" t="inlineStr">
        <x:is>
          <x:t xml:space="preserve">Bear</x:t>
        </x:is>
      </x:c>
      <x:c r="D591" s="3" t="inlineStr">
        <x:is>
          <x:t xml:space="preserve">reference_serving_tps_per_mw</x:t>
        </x:is>
      </x:c>
      <x:c r="E591" s="3" t="n">
        <x:v>67651</x:v>
      </x:c>
      <x:c r="F591" s="3" t="inlineStr">
        <x:is>
          <x:t xml:space="preserve">generated output tokens/sec/MW</x:t>
        </x:is>
      </x:c>
      <x:c r="G591" s="3" t="inlineStr">
        <x:is>
          <x:t xml:space="preserve">Workload-adjusted benchmark proxy</x:t>
        </x:is>
      </x:c>
      <x:c r="H591" s="3" t="inlineStr">
        <x:is>
          <x:t xml:space="preserve">fleet_reference_tps_per_mw * commercial_workload_fit_factor</x:t>
        </x:is>
      </x:c>
      <x:c r="I59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591" s="3" t="inlineStr">
        <x:is>
          <x:t xml:space="preserve">SRC_SEMIANALYSIS_INFERENCEX; ASSUMP_NUMERIC_ACCELERATOR_MIX; ASSUMP_WORKLOAD_CLASS_MIX; ASSUMP_AGENTIC_CONTEXT_PENALTY</x:t>
        </x:is>
      </x:c>
      <x:c r="K59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91" s="3" t="inlineStr">
        <x:is>
          <x:t xml:space="preserve">Provider production output-token throughput with comparable workload/SLO.</x:t>
        </x:is>
      </x:c>
    </x:row>
    <x:row r="592">
      <x:c r="A592" s="3" t="inlineStr">
        <x:is>
          <x:t xml:space="preserve">Anthropic</x:t>
        </x:is>
      </x:c>
      <x:c r="B592" s="3" t="n">
        <x:v>2026</x:v>
      </x:c>
      <x:c r="C592" s="3" t="inlineStr">
        <x:is>
          <x:t xml:space="preserve">Bear</x:t>
        </x:is>
      </x:c>
      <x:c r="D592" s="3" t="inlineStr">
        <x:is>
          <x:t xml:space="preserve">purpose_built_tps_per_mw</x:t>
        </x:is>
      </x:c>
      <x:c r="E592" s="3" t="n">
        <x:v>40592</x:v>
      </x:c>
      <x:c r="F592" s="3" t="inlineStr">
        <x:is>
          <x:t xml:space="preserve">generated output tokens/sec/MW</x:t>
        </x:is>
      </x:c>
      <x:c r="G592" s="3" t="inlineStr">
        <x:is>
          <x:t xml:space="preserve">Conservative no-uplift proxy</x:t>
        </x:is>
      </x:c>
      <x:c r="H592" s="3" t="inlineStr">
        <x:is>
          <x:t xml:space="preserve">purpose_built_tps_per_mw = purpose_built_reference_tps_per_mw * commercial_workload_fit_factor until comparable output-token benchmark is adopted</x:t>
        </x:is>
      </x:c>
      <x:c r="I592" s="3" t="inlineStr">
        <x:is>
          <x:t xml:space="preserve">No comparable public output-token/MW row adopted; B200 public reference placeholder is used and remains editable.</x:t>
        </x:is>
      </x:c>
      <x:c r="J592" s="3" t="inlineStr">
        <x:is>
          <x:t xml:space="preserve">SRC_ANTHROPIC_CLAUDE_DOCS; SRC_ANTHROPIC_AMAZON_COMPUTE; SRC_AWS_RAINIER_ACTIVE; SRC_EPOCH_AI_DATA_CENTERS; ASSUMP_NUMERIC_ACCELERATOR_MIX</x:t>
        </x:is>
      </x:c>
      <x:c r="K59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92" s="3" t="inlineStr">
        <x:is>
          <x:t xml:space="preserve">Matched-workload generated-output benchmark for the provider purpose-built accelerator.</x:t>
        </x:is>
      </x:c>
    </x:row>
    <x:row r="593">
      <x:c r="A593" s="3" t="inlineStr">
        <x:is>
          <x:t xml:space="preserve">Anthropic</x:t>
        </x:is>
      </x:c>
      <x:c r="B593" s="3" t="n">
        <x:v>2026</x:v>
      </x:c>
      <x:c r="C593" s="3" t="inlineStr">
        <x:is>
          <x:t xml:space="preserve">Bear</x:t>
        </x:is>
      </x:c>
      <x:c r="D593" s="3" t="inlineStr">
        <x:is>
          <x:t xml:space="preserve">inference_power_share</x:t>
        </x:is>
      </x:c>
      <x:c r="E593" s="3" t="n">
        <x:v>0.44</x:v>
      </x:c>
      <x:c r="F593" s="3" t="inlineStr">
        <x:is>
          <x:t xml:space="preserve">share of AI IT load</x:t>
        </x:is>
      </x:c>
      <x:c r="G593" s="3" t="inlineStr">
        <x:is>
          <x:t xml:space="preserve">Scenario allocation</x:t>
        </x:is>
      </x:c>
      <x:c r="H593" s="3" t="inlineStr">
        <x:is>
          <x:t xml:space="preserve">inference_gw = ai_it_load_gw * inference_power_share</x:t>
        </x:is>
      </x:c>
      <x:c r="I593" s="3" t="inlineStr">
        <x:is>
          <x:t xml:space="preserve">Claude API/product growth supports a rising inference share, while continued model training prevents full conversion.</x:t>
        </x:is>
      </x:c>
      <x:c r="J593" s="3" t="inlineStr">
        <x:is>
          <x:t xml:space="preserve">SRC_ANTHROPIC_CLAUDE_DOCS; SRC_ANTHROPIC_AMAZON_COMPUTE; SRC_AWS_RAINIER_ACTIVE; SRC_EPOCH_AI_DATA_CENTERS; ASSUMP_INFERENCE_SHARE_NOT_FACT_60</x:t>
        </x:is>
      </x:c>
      <x:c r="K59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93" s="3" t="inlineStr">
        <x:is>
          <x:t xml:space="preserve">Provider-specific inference/training workload power telemetry.</x:t>
        </x:is>
      </x:c>
    </x:row>
    <x:row r="594">
      <x:c r="A594" s="3" t="inlineStr">
        <x:is>
          <x:t xml:space="preserve">Anthropic</x:t>
        </x:is>
      </x:c>
      <x:c r="B594" s="3" t="n">
        <x:v>2026</x:v>
      </x:c>
      <x:c r="C594" s="3" t="inlineStr">
        <x:is>
          <x:t xml:space="preserve">Bear</x:t>
        </x:is>
      </x:c>
      <x:c r="D594" s="3" t="inlineStr">
        <x:is>
          <x:t xml:space="preserve">inference_gw</x:t>
        </x:is>
      </x:c>
      <x:c r="E594" s="3" t="n">
        <x:v>0.289</x:v>
      </x:c>
      <x:c r="F594" s="3" t="inlineStr">
        <x:is>
          <x:t xml:space="preserve">GW</x:t>
        </x:is>
      </x:c>
      <x:c r="G594" s="3" t="inlineStr">
        <x:is>
          <x:t xml:space="preserve">Derived formula</x:t>
        </x:is>
      </x:c>
      <x:c r="H594" s="3" t="inlineStr">
        <x:is>
          <x:t xml:space="preserve">ai_it_load_gw * inference_power_share</x:t>
        </x:is>
      </x:c>
      <x:c r="I594" s="3" t="inlineStr">
        <x:is>
          <x:t xml:space="preserve">This is the operational power eligible to become commercial generated output tokens through the selected TPS/MW proxy.</x:t>
        </x:is>
      </x:c>
      <x:c r="J594" s="3" t="inlineStr">
        <x:is>
          <x:t xml:space="preserve">SRC_ANTHROPIC_CLAUDE_DOCS; SRC_ANTHROPIC_AMAZON_COMPUTE; SRC_AWS_RAINIER_ACTIVE; SRC_EPOCH_AI_DATA_CENTERS</x:t>
        </x:is>
      </x:c>
      <x:c r="K59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94" s="3" t="inlineStr">
        <x:is>
          <x:t xml:space="preserve">Recompute after AI allocation or inference-share evidence changes.</x:t>
        </x:is>
      </x:c>
    </x:row>
    <x:row r="595">
      <x:c r="A595" s="3" t="inlineStr">
        <x:is>
          <x:t xml:space="preserve">Anthropic</x:t>
        </x:is>
      </x:c>
      <x:c r="B595" s="3" t="n">
        <x:v>2026</x:v>
      </x:c>
      <x:c r="C595" s="3" t="inlineStr">
        <x:is>
          <x:t xml:space="preserve">Bear</x:t>
        </x:is>
      </x:c>
      <x:c r="D595" s="3" t="inlineStr">
        <x:is>
          <x:t xml:space="preserve">training_power_share</x:t>
        </x:is>
      </x:c>
      <x:c r="E595" s="3" t="n">
        <x:v>0.5600000000000001</x:v>
      </x:c>
      <x:c r="F595" s="3" t="inlineStr">
        <x:is>
          <x:t xml:space="preserve">share of AI IT load</x:t>
        </x:is>
      </x:c>
      <x:c r="G595" s="3" t="inlineStr">
        <x:is>
          <x:t xml:space="preserve">Derived allocation</x:t>
        </x:is>
      </x:c>
      <x:c r="H595" s="3" t="inlineStr">
        <x:is>
          <x:t xml:space="preserve">1 - inference_power_share</x:t>
        </x:is>
      </x:c>
      <x:c r="I595" s="3" t="inlineStr">
        <x:is>
          <x:t xml:space="preserve">Training receives the complementary modeled AI IT allocation; it is not a disclosed company workload split.</x:t>
        </x:is>
      </x:c>
      <x:c r="J595" s="3" t="inlineStr">
        <x:is>
          <x:t xml:space="preserve">SRC_ANTHROPIC_CLAUDE_DOCS; SRC_ANTHROPIC_AMAZON_COMPUTE; SRC_AWS_RAINIER_ACTIVE; SRC_EPOCH_AI_DATA_CENTERS; ASSUMP_INFERENCE_SHARE_NOT_FACT_60</x:t>
        </x:is>
      </x:c>
      <x:c r="K59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95" s="3" t="inlineStr">
        <x:is>
          <x:t xml:space="preserve">Provider-specific inference/training workload power telemetry.</x:t>
        </x:is>
      </x:c>
    </x:row>
    <x:row r="596">
      <x:c r="A596" s="3" t="inlineStr">
        <x:is>
          <x:t xml:space="preserve">Anthropic</x:t>
        </x:is>
      </x:c>
      <x:c r="B596" s="3" t="n">
        <x:v>2026</x:v>
      </x:c>
      <x:c r="C596" s="3" t="inlineStr">
        <x:is>
          <x:t xml:space="preserve">Bear</x:t>
        </x:is>
      </x:c>
      <x:c r="D596" s="3" t="inlineStr">
        <x:is>
          <x:t xml:space="preserve">training_gw</x:t>
        </x:is>
      </x:c>
      <x:c r="E596" s="3" t="n">
        <x:v>0.367</x:v>
      </x:c>
      <x:c r="F596" s="3" t="inlineStr">
        <x:is>
          <x:t xml:space="preserve">GW</x:t>
        </x:is>
      </x:c>
      <x:c r="G596" s="3" t="inlineStr">
        <x:is>
          <x:t xml:space="preserve">Derived formula</x:t>
        </x:is>
      </x:c>
      <x:c r="H596" s="3" t="inlineStr">
        <x:is>
          <x:t xml:space="preserve">ai_it_load_gw * training_power_share</x:t>
        </x:is>
      </x:c>
      <x:c r="I596" s="3" t="inlineStr">
        <x:is>
          <x:t xml:space="preserve">Training GW is shown separately so commercial inference token capacity is not overstated.</x:t>
        </x:is>
      </x:c>
      <x:c r="J596" s="3" t="inlineStr">
        <x:is>
          <x:t xml:space="preserve">SRC_ANTHROPIC_CLAUDE_DOCS; SRC_ANTHROPIC_AMAZON_COMPUTE; SRC_AWS_RAINIER_ACTIVE; SRC_EPOCH_AI_DATA_CENTERS</x:t>
        </x:is>
      </x:c>
      <x:c r="K59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96" s="3" t="inlineStr">
        <x:is>
          <x:t xml:space="preserve">Recompute after AI allocation or workload-split evidence changes.</x:t>
        </x:is>
      </x:c>
    </x:row>
    <x:row r="597">
      <x:c r="A597" s="3" t="inlineStr">
        <x:is>
          <x:t xml:space="preserve">Anthropic</x:t>
        </x:is>
      </x:c>
      <x:c r="B597" s="3" t="n">
        <x:v>2026</x:v>
      </x:c>
      <x:c r="C597" s="3" t="inlineStr">
        <x:is>
          <x:t xml:space="preserve">Bear</x:t>
        </x:is>
      </x:c>
      <x:c r="D597" s="3" t="inlineStr">
        <x:is>
          <x:t xml:space="preserve">tokens_per_second_per_mw</x:t>
        </x:is>
      </x:c>
      <x:c r="E597" s="3" t="n">
        <x:v>67651</x:v>
      </x:c>
      <x:c r="F597" s="3" t="inlineStr">
        <x:is>
          <x:t xml:space="preserve">generated output tokens/sec/MW</x:t>
        </x:is>
      </x:c>
      <x:c r="G597" s="3" t="inlineStr">
        <x:is>
          <x:t xml:space="preserve">Derived estimate + benchmark calibration</x:t>
        </x:is>
      </x:c>
      <x:c r="H597" s="3" t="inlineStr">
        <x:is>
          <x:t xml:space="preserve">fleet_reference_tps_per_mw * commercial_workload_fit_factor</x:t>
        </x:is>
      </x:c>
      <x:c r="I597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597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59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97" s="3" t="inlineStr">
        <x:is>
          <x:t xml:space="preserve">Comparable production output-token throughput with model, hardware, precision, ISL/OSL and SLO matched.</x:t>
        </x:is>
      </x:c>
    </x:row>
    <x:row r="598">
      <x:c r="A598" s="3" t="inlineStr">
        <x:is>
          <x:t xml:space="preserve">Anthropic</x:t>
        </x:is>
      </x:c>
      <x:c r="B598" s="3" t="n">
        <x:v>2026</x:v>
      </x:c>
      <x:c r="C598" s="3" t="inlineStr">
        <x:is>
          <x:t xml:space="preserve">Bear</x:t>
        </x:is>
      </x:c>
      <x:c r="D598" s="3" t="inlineStr">
        <x:is>
          <x:t xml:space="preserve">inference_tokens_per_day</x:t>
        </x:is>
      </x:c>
      <x:c r="E598" s="3" t="n">
        <x:v>1689218409600</x:v>
      </x:c>
      <x:c r="F598" s="3" t="inlineStr">
        <x:is>
          <x:t xml:space="preserve">generated output tokens/day</x:t>
        </x:is>
      </x:c>
      <x:c r="G598" s="3" t="inlineStr">
        <x:is>
          <x:t xml:space="preserve">Derived headline metric</x:t>
        </x:is>
      </x:c>
      <x:c r="H598" s="3" t="inlineStr">
        <x:is>
          <x:t xml:space="preserve">inference_gw * 1000 * tokens_per_second_per_mw * 86,400</x:t>
        </x:is>
      </x:c>
      <x:c r="I598" s="3" t="inlineStr">
        <x:is>
          <x:t xml:space="preserve">Headline capacity uses no utilization, MoE, architecture or software-growth multiplier; it is not observed commercial output volume.</x:t>
        </x:is>
      </x:c>
      <x:c r="J598" s="3" t="inlineStr">
        <x:is>
          <x:t xml:space="preserve">SRC_ANTHROPIC_CLAUDE_DOCS; SRC_ANTHROPIC_AMAZON_COMPUTE; SRC_AWS_RAINIER_ACTIVE; SRC_EPOCH_AI_DATA_CENTERS; SRC_SEMIANALYSIS_INFERENCEX</x:t>
        </x:is>
      </x:c>
      <x:c r="K59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98" s="3" t="inlineStr">
        <x:is>
          <x:t xml:space="preserve">Provider-disclosed generated output token volume or calibrated capacity telemetry.</x:t>
        </x:is>
      </x:c>
    </x:row>
    <x:row r="599">
      <x:c r="A599" s="3" t="inlineStr">
        <x:is>
          <x:t xml:space="preserve">Anthropic</x:t>
        </x:is>
      </x:c>
      <x:c r="B599" s="3" t="n">
        <x:v>2026</x:v>
      </x:c>
      <x:c r="C599" s="3" t="inlineStr">
        <x:is>
          <x:t xml:space="preserve">Bear</x:t>
        </x:is>
      </x:c>
      <x:c r="D599" s="3" t="inlineStr">
        <x:is>
          <x:t xml:space="preserve">inference_tokens_per_year</x:t>
        </x:is>
      </x:c>
      <x:c r="E599" s="3" t="n">
        <x:v>616564719504000</x:v>
      </x:c>
      <x:c r="F599" s="3" t="inlineStr">
        <x:is>
          <x:t xml:space="preserve">generated output tokens/year</x:t>
        </x:is>
      </x:c>
      <x:c r="G599" s="3" t="inlineStr">
        <x:is>
          <x:t xml:space="preserve">Derived headline metric</x:t>
        </x:is>
      </x:c>
      <x:c r="H599" s="3" t="inlineStr">
        <x:is>
          <x:t xml:space="preserve">inference_tokens_per_day * 365</x:t>
        </x:is>
      </x:c>
      <x:c r="I599" s="3" t="inlineStr">
        <x:is>
          <x:t xml:space="preserve">Annualized version of generated output token capacity; it is not observed annual demand or billable volume.</x:t>
        </x:is>
      </x:c>
      <x:c r="J599" s="3" t="inlineStr">
        <x:is>
          <x:t xml:space="preserve">SRC_ANTHROPIC_CLAUDE_DOCS; SRC_ANTHROPIC_AMAZON_COMPUTE; SRC_AWS_RAINIER_ACTIVE; SRC_EPOCH_AI_DATA_CENTERS; SRC_SEMIANALYSIS_INFERENCEX</x:t>
        </x:is>
      </x:c>
      <x:c r="K59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599" s="3" t="inlineStr">
        <x:is>
          <x:t xml:space="preserve">Provider-disclosed annual generated-output volume or metered serving telemetry.</x:t>
        </x:is>
      </x:c>
    </x:row>
    <x:row r="600">
      <x:c r="A600" s="3" t="inlineStr">
        <x:is>
          <x:t xml:space="preserve">Anthropic</x:t>
        </x:is>
      </x:c>
      <x:c r="B600" s="3" t="n">
        <x:v>2027</x:v>
      </x:c>
      <x:c r="C600" s="3" t="inlineStr">
        <x:is>
          <x:t xml:space="preserve">Bear</x:t>
        </x:is>
      </x:c>
      <x:c r="D600" s="3" t="inlineStr">
        <x:is>
          <x:t xml:space="preserve">contracted_power_gw</x:t>
        </x:is>
      </x:c>
      <x:c r="E600" s="3" t="n">
        <x:v>4.375</x:v>
      </x:c>
      <x:c r="F600" s="3" t="inlineStr">
        <x:is>
          <x:t xml:space="preserve">GW</x:t>
        </x:is>
      </x:c>
      <x:c r="G600" s="3" t="inlineStr">
        <x:is>
          <x:t xml:space="preserve">Fact anchor + scenario ceiling</x:t>
        </x:is>
      </x:c>
      <x:c r="H600" s="3" t="inlineStr">
        <x:is>
          <x:t xml:space="preserve">linear interpolation between 2026 and 2030 company capacity endpoints</x:t>
        </x:is>
      </x:c>
      <x:c r="I600" s="3" t="inlineStr">
        <x:is>
          <x:t xml:space="preserve">Hosted capacity envelope is anchored by Anthropic/AWS Project Rainier direction; it is attributed to Claude outputs, not AWS as a model owner.</x:t>
        </x:is>
      </x:c>
      <x:c r="J600" s="3" t="inlineStr">
        <x:is>
          <x:t xml:space="preserve">SRC_ANTHROPIC_AMAZON_COMPUTE; SRC_AWS_RAINIER_ACTIVE; ASSUMP_POWER_RAMP</x:t>
        </x:is>
      </x:c>
      <x:c r="K60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00" s="3" t="inlineStr">
        <x:is>
          <x:t xml:space="preserve">Company/site-level committed MW/GW, interconnect and contract disclosure.</x:t>
        </x:is>
      </x:c>
    </x:row>
    <x:row r="601">
      <x:c r="A601" s="3" t="inlineStr">
        <x:is>
          <x:t xml:space="preserve">Anthropic</x:t>
        </x:is>
      </x:c>
      <x:c r="B601" s="3" t="n">
        <x:v>2027</x:v>
      </x:c>
      <x:c r="C601" s="3" t="inlineStr">
        <x:is>
          <x:t xml:space="preserve">Bear</x:t>
        </x:is>
      </x:c>
      <x:c r="D601" s="3" t="inlineStr">
        <x:is>
          <x:t xml:space="preserve">operational_deployment_share</x:t>
        </x:is>
      </x:c>
      <x:c r="E601" s="3" t="n">
        <x:v>0.42742857</x:v>
      </x:c>
      <x:c r="F601" s="3" t="inlineStr">
        <x:is>
          <x:t xml:space="preserve">share</x:t>
        </x:is>
      </x:c>
      <x:c r="G601" s="3" t="inlineStr">
        <x:is>
          <x:t xml:space="preserve">Scenario conversion</x:t>
        </x:is>
      </x:c>
      <x:c r="H601" s="3" t="inlineStr">
        <x:is>
          <x:t xml:space="preserve">active_power_gw / contracted_power_gw</x:t>
        </x:is>
      </x:c>
      <x:c r="I601" s="3" t="inlineStr">
        <x:is>
          <x:t xml:space="preserve">This is the single explicit conversion from contracted/attributed capacity to operationally usable capacity.</x:t>
        </x:is>
      </x:c>
      <x:c r="J601" s="3" t="inlineStr">
        <x:is>
          <x:t xml:space="preserve">SRC_ANTHROPIC_AMAZON_COMPUTE; SRC_AWS_RAINIER_ACTIVE; ASSUMP_POWER_RAMP</x:t>
        </x:is>
      </x:c>
      <x:c r="K60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01" s="3" t="inlineStr">
        <x:is>
          <x:t xml:space="preserve">Energized operational capacity divided by contracted/attributed capacity.</x:t>
        </x:is>
      </x:c>
    </x:row>
    <x:row r="602">
      <x:c r="A602" s="3" t="inlineStr">
        <x:is>
          <x:t xml:space="preserve">Anthropic</x:t>
        </x:is>
      </x:c>
      <x:c r="B602" s="3" t="n">
        <x:v>2027</x:v>
      </x:c>
      <x:c r="C602" s="3" t="inlineStr">
        <x:is>
          <x:t xml:space="preserve">Bear</x:t>
        </x:is>
      </x:c>
      <x:c r="D602" s="3" t="inlineStr">
        <x:is>
          <x:t xml:space="preserve">active_power_gw</x:t>
        </x:is>
      </x:c>
      <x:c r="E602" s="3" t="n">
        <x:v>1.87</x:v>
      </x:c>
      <x:c r="F602" s="3" t="inlineStr">
        <x:is>
          <x:t xml:space="preserve">GW</x:t>
        </x:is>
      </x:c>
      <x:c r="G602" s="3" t="inlineStr">
        <x:is>
          <x:t xml:space="preserve">Derived scenario</x:t>
        </x:is>
      </x:c>
      <x:c r="H602" s="3" t="inlineStr">
        <x:is>
          <x:t xml:space="preserve">contracted_power_gw * operational_deployment_share</x:t>
        </x:is>
      </x:c>
      <x:c r="I602" s="3" t="inlineStr">
        <x:is>
          <x:t xml:space="preserve">Trainium cluster activation supports staged active ramp; Claude inference-versus-training use remains estimated.</x:t>
        </x:is>
      </x:c>
      <x:c r="J602" s="3" t="inlineStr">
        <x:is>
          <x:t xml:space="preserve">SRC_ANTHROPIC_AMAZON_COMPUTE; SRC_AWS_RAINIER_ACTIVE; ASSUMP_POWER_RAMP</x:t>
        </x:is>
      </x:c>
      <x:c r="K60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02" s="3" t="inlineStr">
        <x:is>
          <x:t xml:space="preserve">Energization dates, accelerator deliveries and operational powered-rack telemetry.</x:t>
        </x:is>
      </x:c>
    </x:row>
    <x:row r="603">
      <x:c r="A603" s="3" t="inlineStr">
        <x:is>
          <x:t xml:space="preserve">Anthropic</x:t>
        </x:is>
      </x:c>
      <x:c r="B603" s="3" t="n">
        <x:v>2027</x:v>
      </x:c>
      <x:c r="C603" s="3" t="inlineStr">
        <x:is>
          <x:t xml:space="preserve">Bear</x:t>
        </x:is>
      </x:c>
      <x:c r="D603" s="3" t="inlineStr">
        <x:is>
          <x:t xml:space="preserve">pue</x:t>
        </x:is>
      </x:c>
      <x:c r="E603" s="3" t="n">
        <x:v>1.18</x:v>
      </x:c>
      <x:c r="F603" s="3" t="inlineStr">
        <x:is>
          <x:t xml:space="preserve">ratio</x:t>
        </x:is>
      </x:c>
      <x:c r="G603" s="3" t="inlineStr">
        <x:is>
          <x:t xml:space="preserve">Scenario parameter</x:t>
        </x:is>
      </x:c>
      <x:c r="H603" s="3" t="inlineStr">
        <x:is>
          <x:t xml:space="preserve">it_load_gw = active_power_gw / pue</x:t>
        </x:is>
      </x:c>
      <x:c r="I603" s="3" t="inlineStr">
        <x:is>
          <x:t xml:space="preserve">No provider-wide site-level PUE is used as a disclosed fact; PUE represents facility-to-IT conversion within the scenario.</x:t>
        </x:is>
      </x:c>
      <x:c r="J603" s="3" t="inlineStr">
        <x:is>
          <x:t xml:space="preserve">ASSUMP_POWER_RAMP</x:t>
        </x:is>
      </x:c>
      <x:c r="K60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03" s="3" t="inlineStr">
        <x:is>
          <x:t xml:space="preserve">Site-level measured PUE matched to attributed AI capacity.</x:t>
        </x:is>
      </x:c>
    </x:row>
    <x:row r="604">
      <x:c r="A604" s="3" t="inlineStr">
        <x:is>
          <x:t xml:space="preserve">Anthropic</x:t>
        </x:is>
      </x:c>
      <x:c r="B604" s="3" t="n">
        <x:v>2027</x:v>
      </x:c>
      <x:c r="C604" s="3" t="inlineStr">
        <x:is>
          <x:t xml:space="preserve">Bear</x:t>
        </x:is>
      </x:c>
      <x:c r="D604" s="3" t="inlineStr">
        <x:is>
          <x:t xml:space="preserve">it_load_gw</x:t>
        </x:is>
      </x:c>
      <x:c r="E604" s="3" t="n">
        <x:v>1.585</x:v>
      </x:c>
      <x:c r="F604" s="3" t="inlineStr">
        <x:is>
          <x:t xml:space="preserve">GW</x:t>
        </x:is>
      </x:c>
      <x:c r="G604" s="3" t="inlineStr">
        <x:is>
          <x:t xml:space="preserve">Derived formula</x:t>
        </x:is>
      </x:c>
      <x:c r="H604" s="3" t="inlineStr">
        <x:is>
          <x:t xml:space="preserve">active_power_gw / pue</x:t>
        </x:is>
      </x:c>
      <x:c r="I604" s="3" t="inlineStr">
        <x:is>
          <x:t xml:space="preserve">Facility power is converted to IT-deliverable power before attributing AI workloads.</x:t>
        </x:is>
      </x:c>
      <x:c r="J604" s="3" t="inlineStr">
        <x:is>
          <x:t xml:space="preserve">SRC_ANTHROPIC_AMAZON_COMPUTE; SRC_AWS_RAINIER_ACTIVE; ASSUMP_POWER_RAMP</x:t>
        </x:is>
      </x:c>
      <x:c r="K60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04" s="3" t="inlineStr">
        <x:is>
          <x:t xml:space="preserve">Recompute once active power and PUE become site-observable.</x:t>
        </x:is>
      </x:c>
    </x:row>
    <x:row r="605">
      <x:c r="A605" s="3" t="inlineStr">
        <x:is>
          <x:t xml:space="preserve">Anthropic</x:t>
        </x:is>
      </x:c>
      <x:c r="B605" s="3" t="n">
        <x:v>2027</x:v>
      </x:c>
      <x:c r="C605" s="3" t="inlineStr">
        <x:is>
          <x:t xml:space="preserve">Bear</x:t>
        </x:is>
      </x:c>
      <x:c r="D605" s="3" t="inlineStr">
        <x:is>
          <x:t xml:space="preserve">ai_workload_share</x:t>
        </x:is>
      </x:c>
      <x:c r="E605" s="3" t="n">
        <x:v>0.86</x:v>
      </x:c>
      <x:c r="F605" s="3" t="inlineStr">
        <x:is>
          <x:t xml:space="preserve">share</x:t>
        </x:is>
      </x:c>
      <x:c r="G605" s="3" t="inlineStr">
        <x:is>
          <x:t xml:space="preserve">Scenario allocation</x:t>
        </x:is>
      </x:c>
      <x:c r="H605" s="3" t="inlineStr">
        <x:is>
          <x:t xml:space="preserve">ai_it_load_gw = it_load_gw * ai_workload_share</x:t>
        </x:is>
      </x:c>
      <x:c r="I605" s="3" t="inlineStr">
        <x:is>
          <x:t xml:space="preserve">Anthropic-directed hosted capacity is predominantly AI; 86% excludes platform, reserve and non-serving allocation.</x:t>
        </x:is>
      </x:c>
      <x:c r="J605" s="3" t="inlineStr">
        <x:is>
          <x:t xml:space="preserve">SRC_ANTHROPIC_CLAUDE_DOCS; SRC_ANTHROPIC_AMAZON_COMPUTE; SRC_AWS_RAINIER_ACTIVE; SRC_EPOCH_AI_DATA_CENTERS</x:t>
        </x:is>
      </x:c>
      <x:c r="K60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05" s="3" t="inlineStr">
        <x:is>
          <x:t xml:space="preserve">Model-owner AI workload allocation or cluster scheduling telemetry.</x:t>
        </x:is>
      </x:c>
    </x:row>
    <x:row r="606">
      <x:c r="A606" s="3" t="inlineStr">
        <x:is>
          <x:t xml:space="preserve">Anthropic</x:t>
        </x:is>
      </x:c>
      <x:c r="B606" s="3" t="n">
        <x:v>2027</x:v>
      </x:c>
      <x:c r="C606" s="3" t="inlineStr">
        <x:is>
          <x:t xml:space="preserve">Bear</x:t>
        </x:is>
      </x:c>
      <x:c r="D606" s="3" t="inlineStr">
        <x:is>
          <x:t xml:space="preserve">ai_it_load_gw</x:t>
        </x:is>
      </x:c>
      <x:c r="E606" s="3" t="n">
        <x:v>1.363</x:v>
      </x:c>
      <x:c r="F606" s="3" t="inlineStr">
        <x:is>
          <x:t xml:space="preserve">GW</x:t>
        </x:is>
      </x:c>
      <x:c r="G606" s="3" t="inlineStr">
        <x:is>
          <x:t xml:space="preserve">Derived formula</x:t>
        </x:is>
      </x:c>
      <x:c r="H606" s="3" t="inlineStr">
        <x:is>
          <x:t xml:space="preserve">it_load_gw * ai_workload_share</x:t>
        </x:is>
      </x:c>
      <x:c r="I606" s="3" t="inlineStr">
        <x:is>
          <x:t xml:space="preserve">Only the AI-attributed portion of IT load enters training/inference allocation.</x:t>
        </x:is>
      </x:c>
      <x:c r="J606" s="3" t="inlineStr">
        <x:is>
          <x:t xml:space="preserve">SRC_ANTHROPIC_CLAUDE_DOCS; SRC_ANTHROPIC_AMAZON_COMPUTE; SRC_AWS_RAINIER_ACTIVE; SRC_EPOCH_AI_DATA_CENTERS</x:t>
        </x:is>
      </x:c>
      <x:c r="K60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06" s="3" t="inlineStr">
        <x:is>
          <x:t xml:space="preserve">Recompute after ai_workload_share is replaced by telemetry.</x:t>
        </x:is>
      </x:c>
    </x:row>
    <x:row r="607">
      <x:c r="A607" s="3" t="inlineStr">
        <x:is>
          <x:t xml:space="preserve">Anthropic</x:t>
        </x:is>
      </x:c>
      <x:c r="B607" s="3" t="n">
        <x:v>2027</x:v>
      </x:c>
      <x:c r="C607" s="3" t="inlineStr">
        <x:is>
          <x:t xml:space="preserve">Bear</x:t>
        </x:is>
      </x:c>
      <x:c r="D607" s="3" t="inlineStr">
        <x:is>
          <x:t xml:space="preserve">gpu_share</x:t>
        </x:is>
      </x:c>
      <x:c r="E607" s="3" t="n">
        <x:v>0.336499</x:v>
      </x:c>
      <x:c r="F607" s="3" t="inlineStr">
        <x:is>
          <x:t xml:space="preserve">share of inference-serving accelerator load</x:t>
        </x:is>
      </x:c>
      <x:c r="G607" s="3" t="inlineStr">
        <x:is>
          <x:t xml:space="preserve">Numeric scenario</x:t>
        </x:is>
      </x:c>
      <x:c r="H607" s="3" t="inlineStr">
        <x:is>
          <x:t xml:space="preserve">gpu_share interpolated from company 2026/2030 accelerator-mix endpoints</x:t>
        </x:is>
      </x:c>
      <x:c r="I607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607" s="3" t="inlineStr">
        <x:is>
          <x:t xml:space="preserve">SRC_ANTHROPIC_CLAUDE_DOCS; SRC_ANTHROPIC_AMAZON_COMPUTE; SRC_AWS_RAINIER_ACTIVE; SRC_EPOCH_AI_DATA_CENTERS; ASSUMP_NUMERIC_ACCELERATOR_MIX</x:t>
        </x:is>
      </x:c>
      <x:c r="K60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07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608">
      <x:c r="A608" s="3" t="inlineStr">
        <x:is>
          <x:t xml:space="preserve">Anthropic</x:t>
        </x:is>
      </x:c>
      <x:c r="B608" s="3" t="n">
        <x:v>2027</x:v>
      </x:c>
      <x:c r="C608" s="3" t="inlineStr">
        <x:is>
          <x:t xml:space="preserve">Bear</x:t>
        </x:is>
      </x:c>
      <x:c r="D608" s="3" t="inlineStr">
        <x:is>
          <x:t xml:space="preserve">h200_share</x:t>
        </x:is>
      </x:c>
      <x:c r="E608" s="3" t="n">
        <x:v>0.120505</x:v>
      </x:c>
      <x:c r="F608" s="3" t="inlineStr">
        <x:is>
          <x:t xml:space="preserve">share of inference-serving accelerator load</x:t>
        </x:is>
      </x:c>
      <x:c r="G608" s="3" t="inlineStr">
        <x:is>
          <x:t xml:space="preserve">Editable numeric scenario</x:t>
        </x:is>
      </x:c>
      <x:c r="H608" s="3" t="inlineStr">
        <x:is>
          <x:t xml:space="preserve">h200_share = gpu_share * default_gpu_generation_mix_h200</x:t>
        </x:is>
      </x:c>
      <x:c r="I608" s="3" t="inlineStr">
        <x:is>
          <x:t xml:space="preserve">Default GPU-generation migration assumption; executive workbook allows later manual replacement by company/year/scenario.</x:t>
        </x:is>
      </x:c>
      <x:c r="J608" s="3" t="inlineStr">
        <x:is>
          <x:t xml:space="preserve">SRC_SEMIANALYSIS_INFERENCEX; ASSUMP_NUMERIC_ACCELERATOR_MIX</x:t>
        </x:is>
      </x:c>
      <x:c r="K60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08" s="3" t="inlineStr">
        <x:is>
          <x:t xml:space="preserve">Company fleet inventory, accelerator-hours or procurement/deployment records by GPU generation.</x:t>
        </x:is>
      </x:c>
    </x:row>
    <x:row r="609">
      <x:c r="A609" s="3" t="inlineStr">
        <x:is>
          <x:t xml:space="preserve">Anthropic</x:t>
        </x:is>
      </x:c>
      <x:c r="B609" s="3" t="n">
        <x:v>2027</x:v>
      </x:c>
      <x:c r="C609" s="3" t="inlineStr">
        <x:is>
          <x:t xml:space="preserve">Bear</x:t>
        </x:is>
      </x:c>
      <x:c r="D609" s="3" t="inlineStr">
        <x:is>
          <x:t xml:space="preserve">b200_share</x:t>
        </x:is>
      </x:c>
      <x:c r="E609" s="3" t="n">
        <x:v>0.215994</x:v>
      </x:c>
      <x:c r="F609" s="3" t="inlineStr">
        <x:is>
          <x:t xml:space="preserve">share of inference-serving accelerator load</x:t>
        </x:is>
      </x:c>
      <x:c r="G609" s="3" t="inlineStr">
        <x:is>
          <x:t xml:space="preserve">Editable numeric scenario</x:t>
        </x:is>
      </x:c>
      <x:c r="H609" s="3" t="inlineStr">
        <x:is>
          <x:t xml:space="preserve">b200_share = gpu_share * default_gpu_generation_mix_b200</x:t>
        </x:is>
      </x:c>
      <x:c r="I609" s="3" t="inlineStr">
        <x:is>
          <x:t xml:space="preserve">Default GPU-generation migration assumption; executive workbook allows later manual replacement by company/year/scenario.</x:t>
        </x:is>
      </x:c>
      <x:c r="J609" s="3" t="inlineStr">
        <x:is>
          <x:t xml:space="preserve">SRC_SEMIANALYSIS_INFERENCEX; ASSUMP_NUMERIC_ACCELERATOR_MIX</x:t>
        </x:is>
      </x:c>
      <x:c r="K60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09" s="3" t="inlineStr">
        <x:is>
          <x:t xml:space="preserve">Company fleet inventory, accelerator-hours or procurement/deployment records by GPU generation.</x:t>
        </x:is>
      </x:c>
    </x:row>
    <x:row r="610">
      <x:c r="A610" s="3" t="inlineStr">
        <x:is>
          <x:t xml:space="preserve">Anthropic</x:t>
        </x:is>
      </x:c>
      <x:c r="B610" s="3" t="n">
        <x:v>2027</x:v>
      </x:c>
      <x:c r="C610" s="3" t="inlineStr">
        <x:is>
          <x:t xml:space="preserve">Bear</x:t>
        </x:is>
      </x:c>
      <x:c r="D610" s="3" t="inlineStr">
        <x:is>
          <x:t xml:space="preserve">gb200_share</x:t>
        </x:is>
      </x:c>
      <x:c r="E610" s="3" t="n">
        <x:v>0</x:v>
      </x:c>
      <x:c r="F610" s="3" t="inlineStr">
        <x:is>
          <x:t xml:space="preserve">share of inference-serving accelerator load</x:t>
        </x:is>
      </x:c>
      <x:c r="G610" s="3" t="inlineStr">
        <x:is>
          <x:t xml:space="preserve">Editable numeric scenario</x:t>
        </x:is>
      </x:c>
      <x:c r="H610" s="3" t="inlineStr">
        <x:is>
          <x:t xml:space="preserve">gb200_share = gpu_share * default_gpu_generation_mix_gb200</x:t>
        </x:is>
      </x:c>
      <x:c r="I610" s="3" t="inlineStr">
        <x:is>
          <x:t xml:space="preserve">Default GPU-generation migration assumption; executive workbook allows later manual replacement by company/year/scenario.</x:t>
        </x:is>
      </x:c>
      <x:c r="J610" s="3" t="inlineStr">
        <x:is>
          <x:t xml:space="preserve">SRC_SEMIANALYSIS_INFERENCEX; ASSUMP_NUMERIC_ACCELERATOR_MIX</x:t>
        </x:is>
      </x:c>
      <x:c r="K61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10" s="3" t="inlineStr">
        <x:is>
          <x:t xml:space="preserve">Company fleet inventory, accelerator-hours or procurement/deployment records by GPU generation.</x:t>
        </x:is>
      </x:c>
    </x:row>
    <x:row r="611">
      <x:c r="A611" s="3" t="inlineStr">
        <x:is>
          <x:t xml:space="preserve">Anthropic</x:t>
        </x:is>
      </x:c>
      <x:c r="B611" s="3" t="n">
        <x:v>2027</x:v>
      </x:c>
      <x:c r="C611" s="3" t="inlineStr">
        <x:is>
          <x:t xml:space="preserve">Bear</x:t>
        </x:is>
      </x:c>
      <x:c r="D611" s="3" t="inlineStr">
        <x:is>
          <x:t xml:space="preserve">purpose_built_accelerator_share</x:t>
        </x:is>
      </x:c>
      <x:c r="E611" s="3" t="n">
        <x:v>0.663501</x:v>
      </x:c>
      <x:c r="F611" s="3" t="inlineStr">
        <x:is>
          <x:t xml:space="preserve">share of inference-serving accelerator load</x:t>
        </x:is>
      </x:c>
      <x:c r="G611" s="3" t="inlineStr">
        <x:is>
          <x:t xml:space="preserve">Numeric scenario</x:t>
        </x:is>
      </x:c>
      <x:c r="H611" s="3" t="inlineStr">
        <x:is>
          <x:t xml:space="preserve">1 - gpu_share</x:t>
        </x:is>
      </x:c>
      <x:c r="I611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611" s="3" t="inlineStr">
        <x:is>
          <x:t xml:space="preserve">SRC_ANTHROPIC_CLAUDE_DOCS; SRC_ANTHROPIC_AMAZON_COMPUTE; SRC_AWS_RAINIER_ACTIVE; SRC_EPOCH_AI_DATA_CENTERS; ASSUMP_NUMERIC_ACCELERATOR_MIX</x:t>
        </x:is>
      </x:c>
      <x:c r="K61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11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612">
      <x:c r="A612" s="3" t="inlineStr">
        <x:is>
          <x:t xml:space="preserve">Anthropic</x:t>
        </x:is>
      </x:c>
      <x:c r="B612" s="3" t="n">
        <x:v>2027</x:v>
      </x:c>
      <x:c r="C612" s="3" t="inlineStr">
        <x:is>
          <x:t xml:space="preserve">Bear</x:t>
        </x:is>
      </x:c>
      <x:c r="D612" s="3" t="inlineStr">
        <x:is>
          <x:t xml:space="preserve">fleet_reference_tps_per_mw</x:t>
        </x:is>
      </x:c>
      <x:c r="E612" s="3" t="n">
        <x:v>229936</x:v>
      </x:c>
      <x:c r="F612" s="3" t="inlineStr">
        <x:is>
          <x:t xml:space="preserve">generated output tokens/sec/MW</x:t>
        </x:is>
      </x:c>
      <x:c r="G612" s="3" t="inlineStr">
        <x:is>
          <x:t xml:space="preserve">Fleet-weighted public benchmark reference</x:t>
        </x:is>
      </x:c>
      <x:c r="H612" s="3" t="inlineStr">
        <x:is>
          <x:t xml:space="preserve">h200_share*h200_workload_avg + b200_share*b200_workload_avg + gb200_share*gb200_workload_avg + purpose_built_share*purpose_workload_avg</x:t>
        </x:is>
      </x:c>
      <x:c r="I612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612" s="3" t="inlineStr">
        <x:is>
          <x:t xml:space="preserve">SRC_SEMIANALYSIS_INFERENCEX; ASSUMP_NUMERIC_ACCELERATOR_MIX; ASSUMP_WORKLOAD_CLASS_MIX; ASSUMP_AGENTIC_CONTEXT_PENALTY</x:t>
        </x:is>
      </x:c>
      <x:c r="K61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12" s="3" t="inlineStr">
        <x:is>
          <x:t xml:space="preserve">Comparable production output-token throughput or a more closely matched benchmark.</x:t>
        </x:is>
      </x:c>
    </x:row>
    <x:row r="613">
      <x:c r="A613" s="3" t="inlineStr">
        <x:is>
          <x:t xml:space="preserve">Anthropic</x:t>
        </x:is>
      </x:c>
      <x:c r="B613" s="3" t="n">
        <x:v>2027</x:v>
      </x:c>
      <x:c r="C613" s="3" t="inlineStr">
        <x:is>
          <x:t xml:space="preserve">Bear</x:t>
        </x:is>
      </x:c>
      <x:c r="D613" s="3" t="inlineStr">
        <x:is>
          <x:t xml:space="preserve">commercial_workload_fit_factor</x:t>
        </x:is>
      </x:c>
      <x:c r="E613" s="3" t="n">
        <x:v>0.3</x:v>
      </x:c>
      <x:c r="F613" s="3" t="inlineStr">
        <x:is>
          <x:t xml:space="preserve">share of public reference throughput</x:t>
        </x:is>
      </x:c>
      <x:c r="G613" s="3" t="inlineStr">
        <x:is>
          <x:t xml:space="preserve">Scenario assumption</x:t>
        </x:is>
      </x:c>
      <x:c r="H613" s="3" t="inlineStr">
        <x:is>
          <x:t xml:space="preserve">reference_serving_tps_per_mw = fleet_reference_tps_per_mw * commercial_workload_fit_factor</x:t>
        </x:is>
      </x:c>
      <x:c r="I613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613" s="3" t="inlineStr">
        <x:is>
          <x:t xml:space="preserve">SRC_SEMIANALYSIS_INFERENCEX; ASSUMP_NUMERIC_ACCELERATOR_MIX; ASSUMP_WORKLOAD_CLASS_MIX; ASSUMP_AGENTIC_CONTEXT_PENALTY</x:t>
        </x:is>
      </x:c>
      <x:c r="K61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13" s="3" t="inlineStr">
        <x:is>
          <x:t xml:space="preserve">Matched commercial serving benchmark by product surface, context shape and latency SLO.</x:t>
        </x:is>
      </x:c>
    </x:row>
    <x:row r="614">
      <x:c r="A614" s="3" t="inlineStr">
        <x:is>
          <x:t xml:space="preserve">Anthropic</x:t>
        </x:is>
      </x:c>
      <x:c r="B614" s="3" t="n">
        <x:v>2027</x:v>
      </x:c>
      <x:c r="C614" s="3" t="inlineStr">
        <x:is>
          <x:t xml:space="preserve">Bear</x:t>
        </x:is>
      </x:c>
      <x:c r="D614" s="3" t="inlineStr">
        <x:is>
          <x:t xml:space="preserve">reference_serving_tps_per_mw</x:t>
        </x:is>
      </x:c>
      <x:c r="E614" s="3" t="n">
        <x:v>68981</x:v>
      </x:c>
      <x:c r="F614" s="3" t="inlineStr">
        <x:is>
          <x:t xml:space="preserve">generated output tokens/sec/MW</x:t>
        </x:is>
      </x:c>
      <x:c r="G614" s="3" t="inlineStr">
        <x:is>
          <x:t xml:space="preserve">Workload-adjusted benchmark proxy</x:t>
        </x:is>
      </x:c>
      <x:c r="H614" s="3" t="inlineStr">
        <x:is>
          <x:t xml:space="preserve">fleet_reference_tps_per_mw * commercial_workload_fit_factor</x:t>
        </x:is>
      </x:c>
      <x:c r="I61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614" s="3" t="inlineStr">
        <x:is>
          <x:t xml:space="preserve">SRC_SEMIANALYSIS_INFERENCEX; ASSUMP_NUMERIC_ACCELERATOR_MIX; ASSUMP_WORKLOAD_CLASS_MIX; ASSUMP_AGENTIC_CONTEXT_PENALTY</x:t>
        </x:is>
      </x:c>
      <x:c r="K61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14" s="3" t="inlineStr">
        <x:is>
          <x:t xml:space="preserve">Provider production output-token throughput with comparable workload/SLO.</x:t>
        </x:is>
      </x:c>
    </x:row>
    <x:row r="615">
      <x:c r="A615" s="3" t="inlineStr">
        <x:is>
          <x:t xml:space="preserve">Anthropic</x:t>
        </x:is>
      </x:c>
      <x:c r="B615" s="3" t="n">
        <x:v>2027</x:v>
      </x:c>
      <x:c r="C615" s="3" t="inlineStr">
        <x:is>
          <x:t xml:space="preserve">Bear</x:t>
        </x:is>
      </x:c>
      <x:c r="D615" s="3" t="inlineStr">
        <x:is>
          <x:t xml:space="preserve">purpose_built_tps_per_mw</x:t>
        </x:is>
      </x:c>
      <x:c r="E615" s="3" t="n">
        <x:v>40592</x:v>
      </x:c>
      <x:c r="F615" s="3" t="inlineStr">
        <x:is>
          <x:t xml:space="preserve">generated output tokens/sec/MW</x:t>
        </x:is>
      </x:c>
      <x:c r="G615" s="3" t="inlineStr">
        <x:is>
          <x:t xml:space="preserve">Conservative no-uplift proxy</x:t>
        </x:is>
      </x:c>
      <x:c r="H615" s="3" t="inlineStr">
        <x:is>
          <x:t xml:space="preserve">purpose_built_tps_per_mw = purpose_built_reference_tps_per_mw * commercial_workload_fit_factor until comparable output-token benchmark is adopted</x:t>
        </x:is>
      </x:c>
      <x:c r="I615" s="3" t="inlineStr">
        <x:is>
          <x:t xml:space="preserve">No comparable public output-token/MW row adopted; B200 public reference placeholder is used and remains editable.</x:t>
        </x:is>
      </x:c>
      <x:c r="J615" s="3" t="inlineStr">
        <x:is>
          <x:t xml:space="preserve">SRC_ANTHROPIC_CLAUDE_DOCS; SRC_ANTHROPIC_AMAZON_COMPUTE; SRC_AWS_RAINIER_ACTIVE; SRC_EPOCH_AI_DATA_CENTERS; ASSUMP_NUMERIC_ACCELERATOR_MIX</x:t>
        </x:is>
      </x:c>
      <x:c r="K61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15" s="3" t="inlineStr">
        <x:is>
          <x:t xml:space="preserve">Matched-workload generated-output benchmark for the provider purpose-built accelerator.</x:t>
        </x:is>
      </x:c>
    </x:row>
    <x:row r="616">
      <x:c r="A616" s="3" t="inlineStr">
        <x:is>
          <x:t xml:space="preserve">Anthropic</x:t>
        </x:is>
      </x:c>
      <x:c r="B616" s="3" t="n">
        <x:v>2027</x:v>
      </x:c>
      <x:c r="C616" s="3" t="inlineStr">
        <x:is>
          <x:t xml:space="preserve">Bear</x:t>
        </x:is>
      </x:c>
      <x:c r="D616" s="3" t="inlineStr">
        <x:is>
          <x:t xml:space="preserve">inference_power_share</x:t>
        </x:is>
      </x:c>
      <x:c r="E616" s="3" t="n">
        <x:v>0.49</x:v>
      </x:c>
      <x:c r="F616" s="3" t="inlineStr">
        <x:is>
          <x:t xml:space="preserve">share of AI IT load</x:t>
        </x:is>
      </x:c>
      <x:c r="G616" s="3" t="inlineStr">
        <x:is>
          <x:t xml:space="preserve">Scenario allocation</x:t>
        </x:is>
      </x:c>
      <x:c r="H616" s="3" t="inlineStr">
        <x:is>
          <x:t xml:space="preserve">inference_gw = ai_it_load_gw * inference_power_share</x:t>
        </x:is>
      </x:c>
      <x:c r="I616" s="3" t="inlineStr">
        <x:is>
          <x:t xml:space="preserve">Claude API/product growth supports a rising inference share, while continued model training prevents full conversion.</x:t>
        </x:is>
      </x:c>
      <x:c r="J616" s="3" t="inlineStr">
        <x:is>
          <x:t xml:space="preserve">SRC_ANTHROPIC_CLAUDE_DOCS; SRC_ANTHROPIC_AMAZON_COMPUTE; SRC_AWS_RAINIER_ACTIVE; SRC_EPOCH_AI_DATA_CENTERS; ASSUMP_INFERENCE_SHARE_NOT_FACT_60</x:t>
        </x:is>
      </x:c>
      <x:c r="K61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16" s="3" t="inlineStr">
        <x:is>
          <x:t xml:space="preserve">Provider-specific inference/training workload power telemetry.</x:t>
        </x:is>
      </x:c>
    </x:row>
    <x:row r="617">
      <x:c r="A617" s="3" t="inlineStr">
        <x:is>
          <x:t xml:space="preserve">Anthropic</x:t>
        </x:is>
      </x:c>
      <x:c r="B617" s="3" t="n">
        <x:v>2027</x:v>
      </x:c>
      <x:c r="C617" s="3" t="inlineStr">
        <x:is>
          <x:t xml:space="preserve">Bear</x:t>
        </x:is>
      </x:c>
      <x:c r="D617" s="3" t="inlineStr">
        <x:is>
          <x:t xml:space="preserve">inference_gw</x:t>
        </x:is>
      </x:c>
      <x:c r="E617" s="3" t="n">
        <x:v>0.668</x:v>
      </x:c>
      <x:c r="F617" s="3" t="inlineStr">
        <x:is>
          <x:t xml:space="preserve">GW</x:t>
        </x:is>
      </x:c>
      <x:c r="G617" s="3" t="inlineStr">
        <x:is>
          <x:t xml:space="preserve">Derived formula</x:t>
        </x:is>
      </x:c>
      <x:c r="H617" s="3" t="inlineStr">
        <x:is>
          <x:t xml:space="preserve">ai_it_load_gw * inference_power_share</x:t>
        </x:is>
      </x:c>
      <x:c r="I617" s="3" t="inlineStr">
        <x:is>
          <x:t xml:space="preserve">This is the operational power eligible to become commercial generated output tokens through the selected TPS/MW proxy.</x:t>
        </x:is>
      </x:c>
      <x:c r="J617" s="3" t="inlineStr">
        <x:is>
          <x:t xml:space="preserve">SRC_ANTHROPIC_CLAUDE_DOCS; SRC_ANTHROPIC_AMAZON_COMPUTE; SRC_AWS_RAINIER_ACTIVE; SRC_EPOCH_AI_DATA_CENTERS</x:t>
        </x:is>
      </x:c>
      <x:c r="K61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17" s="3" t="inlineStr">
        <x:is>
          <x:t xml:space="preserve">Recompute after AI allocation or inference-share evidence changes.</x:t>
        </x:is>
      </x:c>
    </x:row>
    <x:row r="618">
      <x:c r="A618" s="3" t="inlineStr">
        <x:is>
          <x:t xml:space="preserve">Anthropic</x:t>
        </x:is>
      </x:c>
      <x:c r="B618" s="3" t="n">
        <x:v>2027</x:v>
      </x:c>
      <x:c r="C618" s="3" t="inlineStr">
        <x:is>
          <x:t xml:space="preserve">Bear</x:t>
        </x:is>
      </x:c>
      <x:c r="D618" s="3" t="inlineStr">
        <x:is>
          <x:t xml:space="preserve">training_power_share</x:t>
        </x:is>
      </x:c>
      <x:c r="E618" s="3" t="n">
        <x:v>0.51</x:v>
      </x:c>
      <x:c r="F618" s="3" t="inlineStr">
        <x:is>
          <x:t xml:space="preserve">share of AI IT load</x:t>
        </x:is>
      </x:c>
      <x:c r="G618" s="3" t="inlineStr">
        <x:is>
          <x:t xml:space="preserve">Derived allocation</x:t>
        </x:is>
      </x:c>
      <x:c r="H618" s="3" t="inlineStr">
        <x:is>
          <x:t xml:space="preserve">1 - inference_power_share</x:t>
        </x:is>
      </x:c>
      <x:c r="I618" s="3" t="inlineStr">
        <x:is>
          <x:t xml:space="preserve">Training receives the complementary modeled AI IT allocation; it is not a disclosed company workload split.</x:t>
        </x:is>
      </x:c>
      <x:c r="J618" s="3" t="inlineStr">
        <x:is>
          <x:t xml:space="preserve">SRC_ANTHROPIC_CLAUDE_DOCS; SRC_ANTHROPIC_AMAZON_COMPUTE; SRC_AWS_RAINIER_ACTIVE; SRC_EPOCH_AI_DATA_CENTERS; ASSUMP_INFERENCE_SHARE_NOT_FACT_60</x:t>
        </x:is>
      </x:c>
      <x:c r="K61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18" s="3" t="inlineStr">
        <x:is>
          <x:t xml:space="preserve">Provider-specific inference/training workload power telemetry.</x:t>
        </x:is>
      </x:c>
    </x:row>
    <x:row r="619">
      <x:c r="A619" s="3" t="inlineStr">
        <x:is>
          <x:t xml:space="preserve">Anthropic</x:t>
        </x:is>
      </x:c>
      <x:c r="B619" s="3" t="n">
        <x:v>2027</x:v>
      </x:c>
      <x:c r="C619" s="3" t="inlineStr">
        <x:is>
          <x:t xml:space="preserve">Bear</x:t>
        </x:is>
      </x:c>
      <x:c r="D619" s="3" t="inlineStr">
        <x:is>
          <x:t xml:space="preserve">training_gw</x:t>
        </x:is>
      </x:c>
      <x:c r="E619" s="3" t="n">
        <x:v>0.695</x:v>
      </x:c>
      <x:c r="F619" s="3" t="inlineStr">
        <x:is>
          <x:t xml:space="preserve">GW</x:t>
        </x:is>
      </x:c>
      <x:c r="G619" s="3" t="inlineStr">
        <x:is>
          <x:t xml:space="preserve">Derived formula</x:t>
        </x:is>
      </x:c>
      <x:c r="H619" s="3" t="inlineStr">
        <x:is>
          <x:t xml:space="preserve">ai_it_load_gw * training_power_share</x:t>
        </x:is>
      </x:c>
      <x:c r="I619" s="3" t="inlineStr">
        <x:is>
          <x:t xml:space="preserve">Training GW is shown separately so commercial inference token capacity is not overstated.</x:t>
        </x:is>
      </x:c>
      <x:c r="J619" s="3" t="inlineStr">
        <x:is>
          <x:t xml:space="preserve">SRC_ANTHROPIC_CLAUDE_DOCS; SRC_ANTHROPIC_AMAZON_COMPUTE; SRC_AWS_RAINIER_ACTIVE; SRC_EPOCH_AI_DATA_CENTERS</x:t>
        </x:is>
      </x:c>
      <x:c r="K61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19" s="3" t="inlineStr">
        <x:is>
          <x:t xml:space="preserve">Recompute after AI allocation or workload-split evidence changes.</x:t>
        </x:is>
      </x:c>
    </x:row>
    <x:row r="620">
      <x:c r="A620" s="3" t="inlineStr">
        <x:is>
          <x:t xml:space="preserve">Anthropic</x:t>
        </x:is>
      </x:c>
      <x:c r="B620" s="3" t="n">
        <x:v>2027</x:v>
      </x:c>
      <x:c r="C620" s="3" t="inlineStr">
        <x:is>
          <x:t xml:space="preserve">Bear</x:t>
        </x:is>
      </x:c>
      <x:c r="D620" s="3" t="inlineStr">
        <x:is>
          <x:t xml:space="preserve">tokens_per_second_per_mw</x:t>
        </x:is>
      </x:c>
      <x:c r="E620" s="3" t="n">
        <x:v>68981</x:v>
      </x:c>
      <x:c r="F620" s="3" t="inlineStr">
        <x:is>
          <x:t xml:space="preserve">generated output tokens/sec/MW</x:t>
        </x:is>
      </x:c>
      <x:c r="G620" s="3" t="inlineStr">
        <x:is>
          <x:t xml:space="preserve">Derived estimate + benchmark calibration</x:t>
        </x:is>
      </x:c>
      <x:c r="H620" s="3" t="inlineStr">
        <x:is>
          <x:t xml:space="preserve">fleet_reference_tps_per_mw * commercial_workload_fit_factor</x:t>
        </x:is>
      </x:c>
      <x:c r="I620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620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62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20" s="3" t="inlineStr">
        <x:is>
          <x:t xml:space="preserve">Comparable production output-token throughput with model, hardware, precision, ISL/OSL and SLO matched.</x:t>
        </x:is>
      </x:c>
    </x:row>
    <x:row r="621">
      <x:c r="A621" s="3" t="inlineStr">
        <x:is>
          <x:t xml:space="preserve">Anthropic</x:t>
        </x:is>
      </x:c>
      <x:c r="B621" s="3" t="n">
        <x:v>2027</x:v>
      </x:c>
      <x:c r="C621" s="3" t="inlineStr">
        <x:is>
          <x:t xml:space="preserve">Bear</x:t>
        </x:is>
      </x:c>
      <x:c r="D621" s="3" t="inlineStr">
        <x:is>
          <x:t xml:space="preserve">inference_tokens_per_day</x:t>
        </x:is>
      </x:c>
      <x:c r="E621" s="3" t="n">
        <x:v>3981252211200</x:v>
      </x:c>
      <x:c r="F621" s="3" t="inlineStr">
        <x:is>
          <x:t xml:space="preserve">generated output tokens/day</x:t>
        </x:is>
      </x:c>
      <x:c r="G621" s="3" t="inlineStr">
        <x:is>
          <x:t xml:space="preserve">Derived headline metric</x:t>
        </x:is>
      </x:c>
      <x:c r="H621" s="3" t="inlineStr">
        <x:is>
          <x:t xml:space="preserve">inference_gw * 1000 * tokens_per_second_per_mw * 86,400</x:t>
        </x:is>
      </x:c>
      <x:c r="I621" s="3" t="inlineStr">
        <x:is>
          <x:t xml:space="preserve">Headline capacity uses no utilization, MoE, architecture or software-growth multiplier; it is not observed commercial output volume.</x:t>
        </x:is>
      </x:c>
      <x:c r="J621" s="3" t="inlineStr">
        <x:is>
          <x:t xml:space="preserve">SRC_ANTHROPIC_CLAUDE_DOCS; SRC_ANTHROPIC_AMAZON_COMPUTE; SRC_AWS_RAINIER_ACTIVE; SRC_EPOCH_AI_DATA_CENTERS; SRC_SEMIANALYSIS_INFERENCEX</x:t>
        </x:is>
      </x:c>
      <x:c r="K62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21" s="3" t="inlineStr">
        <x:is>
          <x:t xml:space="preserve">Provider-disclosed generated output token volume or calibrated capacity telemetry.</x:t>
        </x:is>
      </x:c>
    </x:row>
    <x:row r="622">
      <x:c r="A622" s="3" t="inlineStr">
        <x:is>
          <x:t xml:space="preserve">Anthropic</x:t>
        </x:is>
      </x:c>
      <x:c r="B622" s="3" t="n">
        <x:v>2027</x:v>
      </x:c>
      <x:c r="C622" s="3" t="inlineStr">
        <x:is>
          <x:t xml:space="preserve">Bear</x:t>
        </x:is>
      </x:c>
      <x:c r="D622" s="3" t="inlineStr">
        <x:is>
          <x:t xml:space="preserve">inference_tokens_per_year</x:t>
        </x:is>
      </x:c>
      <x:c r="E622" s="3" t="n">
        <x:v>1453157057088000</x:v>
      </x:c>
      <x:c r="F622" s="3" t="inlineStr">
        <x:is>
          <x:t xml:space="preserve">generated output tokens/year</x:t>
        </x:is>
      </x:c>
      <x:c r="G622" s="3" t="inlineStr">
        <x:is>
          <x:t xml:space="preserve">Derived headline metric</x:t>
        </x:is>
      </x:c>
      <x:c r="H622" s="3" t="inlineStr">
        <x:is>
          <x:t xml:space="preserve">inference_tokens_per_day * 365</x:t>
        </x:is>
      </x:c>
      <x:c r="I622" s="3" t="inlineStr">
        <x:is>
          <x:t xml:space="preserve">Annualized version of generated output token capacity; it is not observed annual demand or billable volume.</x:t>
        </x:is>
      </x:c>
      <x:c r="J622" s="3" t="inlineStr">
        <x:is>
          <x:t xml:space="preserve">SRC_ANTHROPIC_CLAUDE_DOCS; SRC_ANTHROPIC_AMAZON_COMPUTE; SRC_AWS_RAINIER_ACTIVE; SRC_EPOCH_AI_DATA_CENTERS; SRC_SEMIANALYSIS_INFERENCEX</x:t>
        </x:is>
      </x:c>
      <x:c r="K62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22" s="3" t="inlineStr">
        <x:is>
          <x:t xml:space="preserve">Provider-disclosed annual generated-output volume or metered serving telemetry.</x:t>
        </x:is>
      </x:c>
    </x:row>
    <x:row r="623">
      <x:c r="A623" s="3" t="inlineStr">
        <x:is>
          <x:t xml:space="preserve">Anthropic</x:t>
        </x:is>
      </x:c>
      <x:c r="B623" s="3" t="n">
        <x:v>2028</x:v>
      </x:c>
      <x:c r="C623" s="3" t="inlineStr">
        <x:is>
          <x:t xml:space="preserve">Bear</x:t>
        </x:is>
      </x:c>
      <x:c r="D623" s="3" t="inlineStr">
        <x:is>
          <x:t xml:space="preserve">contracted_power_gw</x:t>
        </x:is>
      </x:c>
      <x:c r="E623" s="3" t="n">
        <x:v>5.25</x:v>
      </x:c>
      <x:c r="F623" s="3" t="inlineStr">
        <x:is>
          <x:t xml:space="preserve">GW</x:t>
        </x:is>
      </x:c>
      <x:c r="G623" s="3" t="inlineStr">
        <x:is>
          <x:t xml:space="preserve">Fact anchor + scenario ceiling</x:t>
        </x:is>
      </x:c>
      <x:c r="H623" s="3" t="inlineStr">
        <x:is>
          <x:t xml:space="preserve">linear interpolation between 2026 and 2030 company capacity endpoints</x:t>
        </x:is>
      </x:c>
      <x:c r="I623" s="3" t="inlineStr">
        <x:is>
          <x:t xml:space="preserve">Hosted capacity envelope is anchored by Anthropic/AWS Project Rainier direction; it is attributed to Claude outputs, not AWS as a model owner.</x:t>
        </x:is>
      </x:c>
      <x:c r="J623" s="3" t="inlineStr">
        <x:is>
          <x:t xml:space="preserve">SRC_ANTHROPIC_AMAZON_COMPUTE; SRC_AWS_RAINIER_ACTIVE; ASSUMP_POWER_RAMP</x:t>
        </x:is>
      </x:c>
      <x:c r="K62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23" s="3" t="inlineStr">
        <x:is>
          <x:t xml:space="preserve">Company/site-level committed MW/GW, interconnect and contract disclosure.</x:t>
        </x:is>
      </x:c>
    </x:row>
    <x:row r="624">
      <x:c r="A624" s="3" t="inlineStr">
        <x:is>
          <x:t xml:space="preserve">Anthropic</x:t>
        </x:is>
      </x:c>
      <x:c r="B624" s="3" t="n">
        <x:v>2028</x:v>
      </x:c>
      <x:c r="C624" s="3" t="inlineStr">
        <x:is>
          <x:t xml:space="preserve">Bear</x:t>
        </x:is>
      </x:c>
      <x:c r="D624" s="3" t="inlineStr">
        <x:is>
          <x:t xml:space="preserve">operational_deployment_share</x:t>
        </x:is>
      </x:c>
      <x:c r="E624" s="3" t="n">
        <x:v>0.53238095</x:v>
      </x:c>
      <x:c r="F624" s="3" t="inlineStr">
        <x:is>
          <x:t xml:space="preserve">share</x:t>
        </x:is>
      </x:c>
      <x:c r="G624" s="3" t="inlineStr">
        <x:is>
          <x:t xml:space="preserve">Scenario conversion</x:t>
        </x:is>
      </x:c>
      <x:c r="H624" s="3" t="inlineStr">
        <x:is>
          <x:t xml:space="preserve">active_power_gw / contracted_power_gw</x:t>
        </x:is>
      </x:c>
      <x:c r="I624" s="3" t="inlineStr">
        <x:is>
          <x:t xml:space="preserve">This is the single explicit conversion from contracted/attributed capacity to operationally usable capacity.</x:t>
        </x:is>
      </x:c>
      <x:c r="J624" s="3" t="inlineStr">
        <x:is>
          <x:t xml:space="preserve">SRC_ANTHROPIC_AMAZON_COMPUTE; SRC_AWS_RAINIER_ACTIVE; ASSUMP_POWER_RAMP</x:t>
        </x:is>
      </x:c>
      <x:c r="K62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24" s="3" t="inlineStr">
        <x:is>
          <x:t xml:space="preserve">Energized operational capacity divided by contracted/attributed capacity.</x:t>
        </x:is>
      </x:c>
    </x:row>
    <x:row r="625">
      <x:c r="A625" s="3" t="inlineStr">
        <x:is>
          <x:t xml:space="preserve">Anthropic</x:t>
        </x:is>
      </x:c>
      <x:c r="B625" s="3" t="n">
        <x:v>2028</x:v>
      </x:c>
      <x:c r="C625" s="3" t="inlineStr">
        <x:is>
          <x:t xml:space="preserve">Bear</x:t>
        </x:is>
      </x:c>
      <x:c r="D625" s="3" t="inlineStr">
        <x:is>
          <x:t xml:space="preserve">active_power_gw</x:t>
        </x:is>
      </x:c>
      <x:c r="E625" s="3" t="n">
        <x:v>2.795</x:v>
      </x:c>
      <x:c r="F625" s="3" t="inlineStr">
        <x:is>
          <x:t xml:space="preserve">GW</x:t>
        </x:is>
      </x:c>
      <x:c r="G625" s="3" t="inlineStr">
        <x:is>
          <x:t xml:space="preserve">Derived scenario</x:t>
        </x:is>
      </x:c>
      <x:c r="H625" s="3" t="inlineStr">
        <x:is>
          <x:t xml:space="preserve">contracted_power_gw * operational_deployment_share</x:t>
        </x:is>
      </x:c>
      <x:c r="I625" s="3" t="inlineStr">
        <x:is>
          <x:t xml:space="preserve">Trainium cluster activation supports staged active ramp; Claude inference-versus-training use remains estimated.</x:t>
        </x:is>
      </x:c>
      <x:c r="J625" s="3" t="inlineStr">
        <x:is>
          <x:t xml:space="preserve">SRC_ANTHROPIC_AMAZON_COMPUTE; SRC_AWS_RAINIER_ACTIVE; ASSUMP_POWER_RAMP</x:t>
        </x:is>
      </x:c>
      <x:c r="K62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25" s="3" t="inlineStr">
        <x:is>
          <x:t xml:space="preserve">Energization dates, accelerator deliveries and operational powered-rack telemetry.</x:t>
        </x:is>
      </x:c>
    </x:row>
    <x:row r="626">
      <x:c r="A626" s="3" t="inlineStr">
        <x:is>
          <x:t xml:space="preserve">Anthropic</x:t>
        </x:is>
      </x:c>
      <x:c r="B626" s="3" t="n">
        <x:v>2028</x:v>
      </x:c>
      <x:c r="C626" s="3" t="inlineStr">
        <x:is>
          <x:t xml:space="preserve">Bear</x:t>
        </x:is>
      </x:c>
      <x:c r="D626" s="3" t="inlineStr">
        <x:is>
          <x:t xml:space="preserve">pue</x:t>
        </x:is>
      </x:c>
      <x:c r="E626" s="3" t="n">
        <x:v>1.18</x:v>
      </x:c>
      <x:c r="F626" s="3" t="inlineStr">
        <x:is>
          <x:t xml:space="preserve">ratio</x:t>
        </x:is>
      </x:c>
      <x:c r="G626" s="3" t="inlineStr">
        <x:is>
          <x:t xml:space="preserve">Scenario parameter</x:t>
        </x:is>
      </x:c>
      <x:c r="H626" s="3" t="inlineStr">
        <x:is>
          <x:t xml:space="preserve">it_load_gw = active_power_gw / pue</x:t>
        </x:is>
      </x:c>
      <x:c r="I626" s="3" t="inlineStr">
        <x:is>
          <x:t xml:space="preserve">No provider-wide site-level PUE is used as a disclosed fact; PUE represents facility-to-IT conversion within the scenario.</x:t>
        </x:is>
      </x:c>
      <x:c r="J626" s="3" t="inlineStr">
        <x:is>
          <x:t xml:space="preserve">ASSUMP_POWER_RAMP</x:t>
        </x:is>
      </x:c>
      <x:c r="K62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26" s="3" t="inlineStr">
        <x:is>
          <x:t xml:space="preserve">Site-level measured PUE matched to attributed AI capacity.</x:t>
        </x:is>
      </x:c>
    </x:row>
    <x:row r="627">
      <x:c r="A627" s="3" t="inlineStr">
        <x:is>
          <x:t xml:space="preserve">Anthropic</x:t>
        </x:is>
      </x:c>
      <x:c r="B627" s="3" t="n">
        <x:v>2028</x:v>
      </x:c>
      <x:c r="C627" s="3" t="inlineStr">
        <x:is>
          <x:t xml:space="preserve">Bear</x:t>
        </x:is>
      </x:c>
      <x:c r="D627" s="3" t="inlineStr">
        <x:is>
          <x:t xml:space="preserve">it_load_gw</x:t>
        </x:is>
      </x:c>
      <x:c r="E627" s="3" t="n">
        <x:v>2.369</x:v>
      </x:c>
      <x:c r="F627" s="3" t="inlineStr">
        <x:is>
          <x:t xml:space="preserve">GW</x:t>
        </x:is>
      </x:c>
      <x:c r="G627" s="3" t="inlineStr">
        <x:is>
          <x:t xml:space="preserve">Derived formula</x:t>
        </x:is>
      </x:c>
      <x:c r="H627" s="3" t="inlineStr">
        <x:is>
          <x:t xml:space="preserve">active_power_gw / pue</x:t>
        </x:is>
      </x:c>
      <x:c r="I627" s="3" t="inlineStr">
        <x:is>
          <x:t xml:space="preserve">Facility power is converted to IT-deliverable power before attributing AI workloads.</x:t>
        </x:is>
      </x:c>
      <x:c r="J627" s="3" t="inlineStr">
        <x:is>
          <x:t xml:space="preserve">SRC_ANTHROPIC_AMAZON_COMPUTE; SRC_AWS_RAINIER_ACTIVE; ASSUMP_POWER_RAMP</x:t>
        </x:is>
      </x:c>
      <x:c r="K62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27" s="3" t="inlineStr">
        <x:is>
          <x:t xml:space="preserve">Recompute once active power and PUE become site-observable.</x:t>
        </x:is>
      </x:c>
    </x:row>
    <x:row r="628">
      <x:c r="A628" s="3" t="inlineStr">
        <x:is>
          <x:t xml:space="preserve">Anthropic</x:t>
        </x:is>
      </x:c>
      <x:c r="B628" s="3" t="n">
        <x:v>2028</x:v>
      </x:c>
      <x:c r="C628" s="3" t="inlineStr">
        <x:is>
          <x:t xml:space="preserve">Bear</x:t>
        </x:is>
      </x:c>
      <x:c r="D628" s="3" t="inlineStr">
        <x:is>
          <x:t xml:space="preserve">ai_workload_share</x:t>
        </x:is>
      </x:c>
      <x:c r="E628" s="3" t="n">
        <x:v>0.86</x:v>
      </x:c>
      <x:c r="F628" s="3" t="inlineStr">
        <x:is>
          <x:t xml:space="preserve">share</x:t>
        </x:is>
      </x:c>
      <x:c r="G628" s="3" t="inlineStr">
        <x:is>
          <x:t xml:space="preserve">Scenario allocation</x:t>
        </x:is>
      </x:c>
      <x:c r="H628" s="3" t="inlineStr">
        <x:is>
          <x:t xml:space="preserve">ai_it_load_gw = it_load_gw * ai_workload_share</x:t>
        </x:is>
      </x:c>
      <x:c r="I628" s="3" t="inlineStr">
        <x:is>
          <x:t xml:space="preserve">Anthropic-directed hosted capacity is predominantly AI; 86% excludes platform, reserve and non-serving allocation.</x:t>
        </x:is>
      </x:c>
      <x:c r="J628" s="3" t="inlineStr">
        <x:is>
          <x:t xml:space="preserve">SRC_ANTHROPIC_CLAUDE_DOCS; SRC_ANTHROPIC_AMAZON_COMPUTE; SRC_AWS_RAINIER_ACTIVE; SRC_EPOCH_AI_DATA_CENTERS</x:t>
        </x:is>
      </x:c>
      <x:c r="K62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28" s="3" t="inlineStr">
        <x:is>
          <x:t xml:space="preserve">Model-owner AI workload allocation or cluster scheduling telemetry.</x:t>
        </x:is>
      </x:c>
    </x:row>
    <x:row r="629">
      <x:c r="A629" s="3" t="inlineStr">
        <x:is>
          <x:t xml:space="preserve">Anthropic</x:t>
        </x:is>
      </x:c>
      <x:c r="B629" s="3" t="n">
        <x:v>2028</x:v>
      </x:c>
      <x:c r="C629" s="3" t="inlineStr">
        <x:is>
          <x:t xml:space="preserve">Bear</x:t>
        </x:is>
      </x:c>
      <x:c r="D629" s="3" t="inlineStr">
        <x:is>
          <x:t xml:space="preserve">ai_it_load_gw</x:t>
        </x:is>
      </x:c>
      <x:c r="E629" s="3" t="n">
        <x:v>2.037</x:v>
      </x:c>
      <x:c r="F629" s="3" t="inlineStr">
        <x:is>
          <x:t xml:space="preserve">GW</x:t>
        </x:is>
      </x:c>
      <x:c r="G629" s="3" t="inlineStr">
        <x:is>
          <x:t xml:space="preserve">Derived formula</x:t>
        </x:is>
      </x:c>
      <x:c r="H629" s="3" t="inlineStr">
        <x:is>
          <x:t xml:space="preserve">it_load_gw * ai_workload_share</x:t>
        </x:is>
      </x:c>
      <x:c r="I629" s="3" t="inlineStr">
        <x:is>
          <x:t xml:space="preserve">Only the AI-attributed portion of IT load enters training/inference allocation.</x:t>
        </x:is>
      </x:c>
      <x:c r="J629" s="3" t="inlineStr">
        <x:is>
          <x:t xml:space="preserve">SRC_ANTHROPIC_CLAUDE_DOCS; SRC_ANTHROPIC_AMAZON_COMPUTE; SRC_AWS_RAINIER_ACTIVE; SRC_EPOCH_AI_DATA_CENTERS</x:t>
        </x:is>
      </x:c>
      <x:c r="K62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29" s="3" t="inlineStr">
        <x:is>
          <x:t xml:space="preserve">Recompute after ai_workload_share is replaced by telemetry.</x:t>
        </x:is>
      </x:c>
    </x:row>
    <x:row r="630">
      <x:c r="A630" s="3" t="inlineStr">
        <x:is>
          <x:t xml:space="preserve">Anthropic</x:t>
        </x:is>
      </x:c>
      <x:c r="B630" s="3" t="n">
        <x:v>2028</x:v>
      </x:c>
      <x:c r="C630" s="3" t="inlineStr">
        <x:is>
          <x:t xml:space="preserve">Bear</x:t>
        </x:is>
      </x:c>
      <x:c r="D630" s="3" t="inlineStr">
        <x:is>
          <x:t xml:space="preserve">gpu_share</x:t>
        </x:is>
      </x:c>
      <x:c r="E630" s="3" t="n">
        <x:v>0.19944</x:v>
      </x:c>
      <x:c r="F630" s="3" t="inlineStr">
        <x:is>
          <x:t xml:space="preserve">share of inference-serving accelerator load</x:t>
        </x:is>
      </x:c>
      <x:c r="G630" s="3" t="inlineStr">
        <x:is>
          <x:t xml:space="preserve">Numeric scenario</x:t>
        </x:is>
      </x:c>
      <x:c r="H630" s="3" t="inlineStr">
        <x:is>
          <x:t xml:space="preserve">gpu_share interpolated from company 2026/2030 accelerator-mix endpoints</x:t>
        </x:is>
      </x:c>
      <x:c r="I630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630" s="3" t="inlineStr">
        <x:is>
          <x:t xml:space="preserve">SRC_ANTHROPIC_CLAUDE_DOCS; SRC_ANTHROPIC_AMAZON_COMPUTE; SRC_AWS_RAINIER_ACTIVE; SRC_EPOCH_AI_DATA_CENTERS; ASSUMP_NUMERIC_ACCELERATOR_MIX</x:t>
        </x:is>
      </x:c>
      <x:c r="K63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30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631">
      <x:c r="A631" s="3" t="inlineStr">
        <x:is>
          <x:t xml:space="preserve">Anthropic</x:t>
        </x:is>
      </x:c>
      <x:c r="B631" s="3" t="n">
        <x:v>2028</x:v>
      </x:c>
      <x:c r="C631" s="3" t="inlineStr">
        <x:is>
          <x:t xml:space="preserve">Bear</x:t>
        </x:is>
      </x:c>
      <x:c r="D631" s="3" t="inlineStr">
        <x:is>
          <x:t xml:space="preserve">h200_share</x:t>
        </x:is>
      </x:c>
      <x:c r="E631" s="3" t="n">
        <x:v>0.07884099999999999</x:v>
      </x:c>
      <x:c r="F631" s="3" t="inlineStr">
        <x:is>
          <x:t xml:space="preserve">share of inference-serving accelerator load</x:t>
        </x:is>
      </x:c>
      <x:c r="G631" s="3" t="inlineStr">
        <x:is>
          <x:t xml:space="preserve">Editable numeric scenario</x:t>
        </x:is>
      </x:c>
      <x:c r="H631" s="3" t="inlineStr">
        <x:is>
          <x:t xml:space="preserve">h200_share = gpu_share * default_gpu_generation_mix_h200</x:t>
        </x:is>
      </x:c>
      <x:c r="I631" s="3" t="inlineStr">
        <x:is>
          <x:t xml:space="preserve">Default GPU-generation migration assumption; executive workbook allows later manual replacement by company/year/scenario.</x:t>
        </x:is>
      </x:c>
      <x:c r="J631" s="3" t="inlineStr">
        <x:is>
          <x:t xml:space="preserve">SRC_SEMIANALYSIS_INFERENCEX; ASSUMP_NUMERIC_ACCELERATOR_MIX</x:t>
        </x:is>
      </x:c>
      <x:c r="K63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31" s="3" t="inlineStr">
        <x:is>
          <x:t xml:space="preserve">Company fleet inventory, accelerator-hours or procurement/deployment records by GPU generation.</x:t>
        </x:is>
      </x:c>
    </x:row>
    <x:row r="632">
      <x:c r="A632" s="3" t="inlineStr">
        <x:is>
          <x:t xml:space="preserve">Anthropic</x:t>
        </x:is>
      </x:c>
      <x:c r="B632" s="3" t="n">
        <x:v>2028</x:v>
      </x:c>
      <x:c r="C632" s="3" t="inlineStr">
        <x:is>
          <x:t xml:space="preserve">Bear</x:t>
        </x:is>
      </x:c>
      <x:c r="D632" s="3" t="inlineStr">
        <x:is>
          <x:t xml:space="preserve">b200_share</x:t>
        </x:is>
      </x:c>
      <x:c r="E632" s="3" t="n">
        <x:v>0.120599</x:v>
      </x:c>
      <x:c r="F632" s="3" t="inlineStr">
        <x:is>
          <x:t xml:space="preserve">share of inference-serving accelerator load</x:t>
        </x:is>
      </x:c>
      <x:c r="G632" s="3" t="inlineStr">
        <x:is>
          <x:t xml:space="preserve">Editable numeric scenario</x:t>
        </x:is>
      </x:c>
      <x:c r="H632" s="3" t="inlineStr">
        <x:is>
          <x:t xml:space="preserve">b200_share = gpu_share * default_gpu_generation_mix_b200</x:t>
        </x:is>
      </x:c>
      <x:c r="I632" s="3" t="inlineStr">
        <x:is>
          <x:t xml:space="preserve">Default GPU-generation migration assumption; executive workbook allows later manual replacement by company/year/scenario.</x:t>
        </x:is>
      </x:c>
      <x:c r="J632" s="3" t="inlineStr">
        <x:is>
          <x:t xml:space="preserve">SRC_SEMIANALYSIS_INFERENCEX; ASSUMP_NUMERIC_ACCELERATOR_MIX</x:t>
        </x:is>
      </x:c>
      <x:c r="K63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32" s="3" t="inlineStr">
        <x:is>
          <x:t xml:space="preserve">Company fleet inventory, accelerator-hours or procurement/deployment records by GPU generation.</x:t>
        </x:is>
      </x:c>
    </x:row>
    <x:row r="633">
      <x:c r="A633" s="3" t="inlineStr">
        <x:is>
          <x:t xml:space="preserve">Anthropic</x:t>
        </x:is>
      </x:c>
      <x:c r="B633" s="3" t="n">
        <x:v>2028</x:v>
      </x:c>
      <x:c r="C633" s="3" t="inlineStr">
        <x:is>
          <x:t xml:space="preserve">Bear</x:t>
        </x:is>
      </x:c>
      <x:c r="D633" s="3" t="inlineStr">
        <x:is>
          <x:t xml:space="preserve">gb200_share</x:t>
        </x:is>
      </x:c>
      <x:c r="E633" s="3" t="n">
        <x:v>0</x:v>
      </x:c>
      <x:c r="F633" s="3" t="inlineStr">
        <x:is>
          <x:t xml:space="preserve">share of inference-serving accelerator load</x:t>
        </x:is>
      </x:c>
      <x:c r="G633" s="3" t="inlineStr">
        <x:is>
          <x:t xml:space="preserve">Editable numeric scenario</x:t>
        </x:is>
      </x:c>
      <x:c r="H633" s="3" t="inlineStr">
        <x:is>
          <x:t xml:space="preserve">gb200_share = gpu_share * default_gpu_generation_mix_gb200</x:t>
        </x:is>
      </x:c>
      <x:c r="I633" s="3" t="inlineStr">
        <x:is>
          <x:t xml:space="preserve">Default GPU-generation migration assumption; executive workbook allows later manual replacement by company/year/scenario.</x:t>
        </x:is>
      </x:c>
      <x:c r="J633" s="3" t="inlineStr">
        <x:is>
          <x:t xml:space="preserve">SRC_SEMIANALYSIS_INFERENCEX; ASSUMP_NUMERIC_ACCELERATOR_MIX</x:t>
        </x:is>
      </x:c>
      <x:c r="K63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33" s="3" t="inlineStr">
        <x:is>
          <x:t xml:space="preserve">Company fleet inventory, accelerator-hours or procurement/deployment records by GPU generation.</x:t>
        </x:is>
      </x:c>
    </x:row>
    <x:row r="634">
      <x:c r="A634" s="3" t="inlineStr">
        <x:is>
          <x:t xml:space="preserve">Anthropic</x:t>
        </x:is>
      </x:c>
      <x:c r="B634" s="3" t="n">
        <x:v>2028</x:v>
      </x:c>
      <x:c r="C634" s="3" t="inlineStr">
        <x:is>
          <x:t xml:space="preserve">Bear</x:t>
        </x:is>
      </x:c>
      <x:c r="D634" s="3" t="inlineStr">
        <x:is>
          <x:t xml:space="preserve">purpose_built_accelerator_share</x:t>
        </x:is>
      </x:c>
      <x:c r="E634" s="3" t="n">
        <x:v>0.80056</x:v>
      </x:c>
      <x:c r="F634" s="3" t="inlineStr">
        <x:is>
          <x:t xml:space="preserve">share of inference-serving accelerator load</x:t>
        </x:is>
      </x:c>
      <x:c r="G634" s="3" t="inlineStr">
        <x:is>
          <x:t xml:space="preserve">Numeric scenario</x:t>
        </x:is>
      </x:c>
      <x:c r="H634" s="3" t="inlineStr">
        <x:is>
          <x:t xml:space="preserve">1 - gpu_share</x:t>
        </x:is>
      </x:c>
      <x:c r="I634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634" s="3" t="inlineStr">
        <x:is>
          <x:t xml:space="preserve">SRC_ANTHROPIC_CLAUDE_DOCS; SRC_ANTHROPIC_AMAZON_COMPUTE; SRC_AWS_RAINIER_ACTIVE; SRC_EPOCH_AI_DATA_CENTERS; ASSUMP_NUMERIC_ACCELERATOR_MIX</x:t>
        </x:is>
      </x:c>
      <x:c r="K63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34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635">
      <x:c r="A635" s="3" t="inlineStr">
        <x:is>
          <x:t xml:space="preserve">Anthropic</x:t>
        </x:is>
      </x:c>
      <x:c r="B635" s="3" t="n">
        <x:v>2028</x:v>
      </x:c>
      <x:c r="C635" s="3" t="inlineStr">
        <x:is>
          <x:t xml:space="preserve">Bear</x:t>
        </x:is>
      </x:c>
      <x:c r="D635" s="3" t="inlineStr">
        <x:is>
          <x:t xml:space="preserve">fleet_reference_tps_per_mw</x:t>
        </x:is>
      </x:c>
      <x:c r="E635" s="3" t="n">
        <x:v>196472</x:v>
      </x:c>
      <x:c r="F635" s="3" t="inlineStr">
        <x:is>
          <x:t xml:space="preserve">generated output tokens/sec/MW</x:t>
        </x:is>
      </x:c>
      <x:c r="G635" s="3" t="inlineStr">
        <x:is>
          <x:t xml:space="preserve">Fleet-weighted public benchmark reference</x:t>
        </x:is>
      </x:c>
      <x:c r="H635" s="3" t="inlineStr">
        <x:is>
          <x:t xml:space="preserve">h200_share*h200_workload_avg + b200_share*b200_workload_avg + gb200_share*gb200_workload_avg + purpose_built_share*purpose_workload_avg</x:t>
        </x:is>
      </x:c>
      <x:c r="I635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635" s="3" t="inlineStr">
        <x:is>
          <x:t xml:space="preserve">SRC_SEMIANALYSIS_INFERENCEX; ASSUMP_NUMERIC_ACCELERATOR_MIX; ASSUMP_WORKLOAD_CLASS_MIX; ASSUMP_AGENTIC_CONTEXT_PENALTY</x:t>
        </x:is>
      </x:c>
      <x:c r="K63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35" s="3" t="inlineStr">
        <x:is>
          <x:t xml:space="preserve">Comparable production output-token throughput or a more closely matched benchmark.</x:t>
        </x:is>
      </x:c>
    </x:row>
    <x:row r="636">
      <x:c r="A636" s="3" t="inlineStr">
        <x:is>
          <x:t xml:space="preserve">Anthropic</x:t>
        </x:is>
      </x:c>
      <x:c r="B636" s="3" t="n">
        <x:v>2028</x:v>
      </x:c>
      <x:c r="C636" s="3" t="inlineStr">
        <x:is>
          <x:t xml:space="preserve">Bear</x:t>
        </x:is>
      </x:c>
      <x:c r="D636" s="3" t="inlineStr">
        <x:is>
          <x:t xml:space="preserve">commercial_workload_fit_factor</x:t>
        </x:is>
      </x:c>
      <x:c r="E636" s="3" t="n">
        <x:v>0.3</x:v>
      </x:c>
      <x:c r="F636" s="3" t="inlineStr">
        <x:is>
          <x:t xml:space="preserve">share of public reference throughput</x:t>
        </x:is>
      </x:c>
      <x:c r="G636" s="3" t="inlineStr">
        <x:is>
          <x:t xml:space="preserve">Scenario assumption</x:t>
        </x:is>
      </x:c>
      <x:c r="H636" s="3" t="inlineStr">
        <x:is>
          <x:t xml:space="preserve">reference_serving_tps_per_mw = fleet_reference_tps_per_mw * commercial_workload_fit_factor</x:t>
        </x:is>
      </x:c>
      <x:c r="I636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636" s="3" t="inlineStr">
        <x:is>
          <x:t xml:space="preserve">SRC_SEMIANALYSIS_INFERENCEX; ASSUMP_NUMERIC_ACCELERATOR_MIX; ASSUMP_WORKLOAD_CLASS_MIX; ASSUMP_AGENTIC_CONTEXT_PENALTY</x:t>
        </x:is>
      </x:c>
      <x:c r="K63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36" s="3" t="inlineStr">
        <x:is>
          <x:t xml:space="preserve">Matched commercial serving benchmark by product surface, context shape and latency SLO.</x:t>
        </x:is>
      </x:c>
    </x:row>
    <x:row r="637">
      <x:c r="A637" s="3" t="inlineStr">
        <x:is>
          <x:t xml:space="preserve">Anthropic</x:t>
        </x:is>
      </x:c>
      <x:c r="B637" s="3" t="n">
        <x:v>2028</x:v>
      </x:c>
      <x:c r="C637" s="3" t="inlineStr">
        <x:is>
          <x:t xml:space="preserve">Bear</x:t>
        </x:is>
      </x:c>
      <x:c r="D637" s="3" t="inlineStr">
        <x:is>
          <x:t xml:space="preserve">reference_serving_tps_per_mw</x:t>
        </x:is>
      </x:c>
      <x:c r="E637" s="3" t="n">
        <x:v>58942</x:v>
      </x:c>
      <x:c r="F637" s="3" t="inlineStr">
        <x:is>
          <x:t xml:space="preserve">generated output tokens/sec/MW</x:t>
        </x:is>
      </x:c>
      <x:c r="G637" s="3" t="inlineStr">
        <x:is>
          <x:t xml:space="preserve">Workload-adjusted benchmark proxy</x:t>
        </x:is>
      </x:c>
      <x:c r="H637" s="3" t="inlineStr">
        <x:is>
          <x:t xml:space="preserve">fleet_reference_tps_per_mw * commercial_workload_fit_factor</x:t>
        </x:is>
      </x:c>
      <x:c r="I63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637" s="3" t="inlineStr">
        <x:is>
          <x:t xml:space="preserve">SRC_SEMIANALYSIS_INFERENCEX; ASSUMP_NUMERIC_ACCELERATOR_MIX; ASSUMP_WORKLOAD_CLASS_MIX; ASSUMP_AGENTIC_CONTEXT_PENALTY</x:t>
        </x:is>
      </x:c>
      <x:c r="K63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37" s="3" t="inlineStr">
        <x:is>
          <x:t xml:space="preserve">Provider production output-token throughput with comparable workload/SLO.</x:t>
        </x:is>
      </x:c>
    </x:row>
    <x:row r="638">
      <x:c r="A638" s="3" t="inlineStr">
        <x:is>
          <x:t xml:space="preserve">Anthropic</x:t>
        </x:is>
      </x:c>
      <x:c r="B638" s="3" t="n">
        <x:v>2028</x:v>
      </x:c>
      <x:c r="C638" s="3" t="inlineStr">
        <x:is>
          <x:t xml:space="preserve">Bear</x:t>
        </x:is>
      </x:c>
      <x:c r="D638" s="3" t="inlineStr">
        <x:is>
          <x:t xml:space="preserve">purpose_built_tps_per_mw</x:t>
        </x:is>
      </x:c>
      <x:c r="E638" s="3" t="n">
        <x:v>40592</x:v>
      </x:c>
      <x:c r="F638" s="3" t="inlineStr">
        <x:is>
          <x:t xml:space="preserve">generated output tokens/sec/MW</x:t>
        </x:is>
      </x:c>
      <x:c r="G638" s="3" t="inlineStr">
        <x:is>
          <x:t xml:space="preserve">Conservative no-uplift proxy</x:t>
        </x:is>
      </x:c>
      <x:c r="H638" s="3" t="inlineStr">
        <x:is>
          <x:t xml:space="preserve">purpose_built_tps_per_mw = purpose_built_reference_tps_per_mw * commercial_workload_fit_factor until comparable output-token benchmark is adopted</x:t>
        </x:is>
      </x:c>
      <x:c r="I638" s="3" t="inlineStr">
        <x:is>
          <x:t xml:space="preserve">No comparable public output-token/MW row adopted; B200 public reference placeholder is used and remains editable.</x:t>
        </x:is>
      </x:c>
      <x:c r="J638" s="3" t="inlineStr">
        <x:is>
          <x:t xml:space="preserve">SRC_ANTHROPIC_CLAUDE_DOCS; SRC_ANTHROPIC_AMAZON_COMPUTE; SRC_AWS_RAINIER_ACTIVE; SRC_EPOCH_AI_DATA_CENTERS; ASSUMP_NUMERIC_ACCELERATOR_MIX</x:t>
        </x:is>
      </x:c>
      <x:c r="K63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38" s="3" t="inlineStr">
        <x:is>
          <x:t xml:space="preserve">Matched-workload generated-output benchmark for the provider purpose-built accelerator.</x:t>
        </x:is>
      </x:c>
    </x:row>
    <x:row r="639">
      <x:c r="A639" s="3" t="inlineStr">
        <x:is>
          <x:t xml:space="preserve">Anthropic</x:t>
        </x:is>
      </x:c>
      <x:c r="B639" s="3" t="n">
        <x:v>2028</x:v>
      </x:c>
      <x:c r="C639" s="3" t="inlineStr">
        <x:is>
          <x:t xml:space="preserve">Bear</x:t>
        </x:is>
      </x:c>
      <x:c r="D639" s="3" t="inlineStr">
        <x:is>
          <x:t xml:space="preserve">inference_power_share</x:t>
        </x:is>
      </x:c>
      <x:c r="E639" s="3" t="n">
        <x:v>0.54</x:v>
      </x:c>
      <x:c r="F639" s="3" t="inlineStr">
        <x:is>
          <x:t xml:space="preserve">share of AI IT load</x:t>
        </x:is>
      </x:c>
      <x:c r="G639" s="3" t="inlineStr">
        <x:is>
          <x:t xml:space="preserve">Scenario allocation</x:t>
        </x:is>
      </x:c>
      <x:c r="H639" s="3" t="inlineStr">
        <x:is>
          <x:t xml:space="preserve">inference_gw = ai_it_load_gw * inference_power_share</x:t>
        </x:is>
      </x:c>
      <x:c r="I639" s="3" t="inlineStr">
        <x:is>
          <x:t xml:space="preserve">Claude API/product growth supports a rising inference share, while continued model training prevents full conversion.</x:t>
        </x:is>
      </x:c>
      <x:c r="J639" s="3" t="inlineStr">
        <x:is>
          <x:t xml:space="preserve">SRC_ANTHROPIC_CLAUDE_DOCS; SRC_ANTHROPIC_AMAZON_COMPUTE; SRC_AWS_RAINIER_ACTIVE; SRC_EPOCH_AI_DATA_CENTERS; ASSUMP_INFERENCE_SHARE_NOT_FACT_60</x:t>
        </x:is>
      </x:c>
      <x:c r="K63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39" s="3" t="inlineStr">
        <x:is>
          <x:t xml:space="preserve">Provider-specific inference/training workload power telemetry.</x:t>
        </x:is>
      </x:c>
    </x:row>
    <x:row r="640">
      <x:c r="A640" s="3" t="inlineStr">
        <x:is>
          <x:t xml:space="preserve">Anthropic</x:t>
        </x:is>
      </x:c>
      <x:c r="B640" s="3" t="n">
        <x:v>2028</x:v>
      </x:c>
      <x:c r="C640" s="3" t="inlineStr">
        <x:is>
          <x:t xml:space="preserve">Bear</x:t>
        </x:is>
      </x:c>
      <x:c r="D640" s="3" t="inlineStr">
        <x:is>
          <x:t xml:space="preserve">inference_gw</x:t>
        </x:is>
      </x:c>
      <x:c r="E640" s="3" t="n">
        <x:v>1.1</x:v>
      </x:c>
      <x:c r="F640" s="3" t="inlineStr">
        <x:is>
          <x:t xml:space="preserve">GW</x:t>
        </x:is>
      </x:c>
      <x:c r="G640" s="3" t="inlineStr">
        <x:is>
          <x:t xml:space="preserve">Derived formula</x:t>
        </x:is>
      </x:c>
      <x:c r="H640" s="3" t="inlineStr">
        <x:is>
          <x:t xml:space="preserve">ai_it_load_gw * inference_power_share</x:t>
        </x:is>
      </x:c>
      <x:c r="I640" s="3" t="inlineStr">
        <x:is>
          <x:t xml:space="preserve">This is the operational power eligible to become commercial generated output tokens through the selected TPS/MW proxy.</x:t>
        </x:is>
      </x:c>
      <x:c r="J640" s="3" t="inlineStr">
        <x:is>
          <x:t xml:space="preserve">SRC_ANTHROPIC_CLAUDE_DOCS; SRC_ANTHROPIC_AMAZON_COMPUTE; SRC_AWS_RAINIER_ACTIVE; SRC_EPOCH_AI_DATA_CENTERS</x:t>
        </x:is>
      </x:c>
      <x:c r="K64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40" s="3" t="inlineStr">
        <x:is>
          <x:t xml:space="preserve">Recompute after AI allocation or inference-share evidence changes.</x:t>
        </x:is>
      </x:c>
    </x:row>
    <x:row r="641">
      <x:c r="A641" s="3" t="inlineStr">
        <x:is>
          <x:t xml:space="preserve">Anthropic</x:t>
        </x:is>
      </x:c>
      <x:c r="B641" s="3" t="n">
        <x:v>2028</x:v>
      </x:c>
      <x:c r="C641" s="3" t="inlineStr">
        <x:is>
          <x:t xml:space="preserve">Bear</x:t>
        </x:is>
      </x:c>
      <x:c r="D641" s="3" t="inlineStr">
        <x:is>
          <x:t xml:space="preserve">training_power_share</x:t>
        </x:is>
      </x:c>
      <x:c r="E641" s="3" t="n">
        <x:v>0.46</x:v>
      </x:c>
      <x:c r="F641" s="3" t="inlineStr">
        <x:is>
          <x:t xml:space="preserve">share of AI IT load</x:t>
        </x:is>
      </x:c>
      <x:c r="G641" s="3" t="inlineStr">
        <x:is>
          <x:t xml:space="preserve">Derived allocation</x:t>
        </x:is>
      </x:c>
      <x:c r="H641" s="3" t="inlineStr">
        <x:is>
          <x:t xml:space="preserve">1 - inference_power_share</x:t>
        </x:is>
      </x:c>
      <x:c r="I641" s="3" t="inlineStr">
        <x:is>
          <x:t xml:space="preserve">Training receives the complementary modeled AI IT allocation; it is not a disclosed company workload split.</x:t>
        </x:is>
      </x:c>
      <x:c r="J641" s="3" t="inlineStr">
        <x:is>
          <x:t xml:space="preserve">SRC_ANTHROPIC_CLAUDE_DOCS; SRC_ANTHROPIC_AMAZON_COMPUTE; SRC_AWS_RAINIER_ACTIVE; SRC_EPOCH_AI_DATA_CENTERS; ASSUMP_INFERENCE_SHARE_NOT_FACT_60</x:t>
        </x:is>
      </x:c>
      <x:c r="K64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41" s="3" t="inlineStr">
        <x:is>
          <x:t xml:space="preserve">Provider-specific inference/training workload power telemetry.</x:t>
        </x:is>
      </x:c>
    </x:row>
    <x:row r="642">
      <x:c r="A642" s="3" t="inlineStr">
        <x:is>
          <x:t xml:space="preserve">Anthropic</x:t>
        </x:is>
      </x:c>
      <x:c r="B642" s="3" t="n">
        <x:v>2028</x:v>
      </x:c>
      <x:c r="C642" s="3" t="inlineStr">
        <x:is>
          <x:t xml:space="preserve">Bear</x:t>
        </x:is>
      </x:c>
      <x:c r="D642" s="3" t="inlineStr">
        <x:is>
          <x:t xml:space="preserve">training_gw</x:t>
        </x:is>
      </x:c>
      <x:c r="E642" s="3" t="n">
        <x:v>0.9370000000000001</x:v>
      </x:c>
      <x:c r="F642" s="3" t="inlineStr">
        <x:is>
          <x:t xml:space="preserve">GW</x:t>
        </x:is>
      </x:c>
      <x:c r="G642" s="3" t="inlineStr">
        <x:is>
          <x:t xml:space="preserve">Derived formula</x:t>
        </x:is>
      </x:c>
      <x:c r="H642" s="3" t="inlineStr">
        <x:is>
          <x:t xml:space="preserve">ai_it_load_gw * training_power_share</x:t>
        </x:is>
      </x:c>
      <x:c r="I642" s="3" t="inlineStr">
        <x:is>
          <x:t xml:space="preserve">Training GW is shown separately so commercial inference token capacity is not overstated.</x:t>
        </x:is>
      </x:c>
      <x:c r="J642" s="3" t="inlineStr">
        <x:is>
          <x:t xml:space="preserve">SRC_ANTHROPIC_CLAUDE_DOCS; SRC_ANTHROPIC_AMAZON_COMPUTE; SRC_AWS_RAINIER_ACTIVE; SRC_EPOCH_AI_DATA_CENTERS</x:t>
        </x:is>
      </x:c>
      <x:c r="K64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42" s="3" t="inlineStr">
        <x:is>
          <x:t xml:space="preserve">Recompute after AI allocation or workload-split evidence changes.</x:t>
        </x:is>
      </x:c>
    </x:row>
    <x:row r="643">
      <x:c r="A643" s="3" t="inlineStr">
        <x:is>
          <x:t xml:space="preserve">Anthropic</x:t>
        </x:is>
      </x:c>
      <x:c r="B643" s="3" t="n">
        <x:v>2028</x:v>
      </x:c>
      <x:c r="C643" s="3" t="inlineStr">
        <x:is>
          <x:t xml:space="preserve">Bear</x:t>
        </x:is>
      </x:c>
      <x:c r="D643" s="3" t="inlineStr">
        <x:is>
          <x:t xml:space="preserve">tokens_per_second_per_mw</x:t>
        </x:is>
      </x:c>
      <x:c r="E643" s="3" t="n">
        <x:v>58942</x:v>
      </x:c>
      <x:c r="F643" s="3" t="inlineStr">
        <x:is>
          <x:t xml:space="preserve">generated output tokens/sec/MW</x:t>
        </x:is>
      </x:c>
      <x:c r="G643" s="3" t="inlineStr">
        <x:is>
          <x:t xml:space="preserve">Derived estimate + benchmark calibration</x:t>
        </x:is>
      </x:c>
      <x:c r="H643" s="3" t="inlineStr">
        <x:is>
          <x:t xml:space="preserve">fleet_reference_tps_per_mw * commercial_workload_fit_factor</x:t>
        </x:is>
      </x:c>
      <x:c r="I643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643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64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43" s="3" t="inlineStr">
        <x:is>
          <x:t xml:space="preserve">Comparable production output-token throughput with model, hardware, precision, ISL/OSL and SLO matched.</x:t>
        </x:is>
      </x:c>
    </x:row>
    <x:row r="644">
      <x:c r="A644" s="3" t="inlineStr">
        <x:is>
          <x:t xml:space="preserve">Anthropic</x:t>
        </x:is>
      </x:c>
      <x:c r="B644" s="3" t="n">
        <x:v>2028</x:v>
      </x:c>
      <x:c r="C644" s="3" t="inlineStr">
        <x:is>
          <x:t xml:space="preserve">Bear</x:t>
        </x:is>
      </x:c>
      <x:c r="D644" s="3" t="inlineStr">
        <x:is>
          <x:t xml:space="preserve">inference_tokens_per_day</x:t>
        </x:is>
      </x:c>
      <x:c r="E644" s="3" t="n">
        <x:v>5601847680000</x:v>
      </x:c>
      <x:c r="F644" s="3" t="inlineStr">
        <x:is>
          <x:t xml:space="preserve">generated output tokens/day</x:t>
        </x:is>
      </x:c>
      <x:c r="G644" s="3" t="inlineStr">
        <x:is>
          <x:t xml:space="preserve">Derived headline metric</x:t>
        </x:is>
      </x:c>
      <x:c r="H644" s="3" t="inlineStr">
        <x:is>
          <x:t xml:space="preserve">inference_gw * 1000 * tokens_per_second_per_mw * 86,400</x:t>
        </x:is>
      </x:c>
      <x:c r="I644" s="3" t="inlineStr">
        <x:is>
          <x:t xml:space="preserve">Headline capacity uses no utilization, MoE, architecture or software-growth multiplier; it is not observed commercial output volume.</x:t>
        </x:is>
      </x:c>
      <x:c r="J644" s="3" t="inlineStr">
        <x:is>
          <x:t xml:space="preserve">SRC_ANTHROPIC_CLAUDE_DOCS; SRC_ANTHROPIC_AMAZON_COMPUTE; SRC_AWS_RAINIER_ACTIVE; SRC_EPOCH_AI_DATA_CENTERS; SRC_SEMIANALYSIS_INFERENCEX</x:t>
        </x:is>
      </x:c>
      <x:c r="K64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44" s="3" t="inlineStr">
        <x:is>
          <x:t xml:space="preserve">Provider-disclosed generated output token volume or calibrated capacity telemetry.</x:t>
        </x:is>
      </x:c>
    </x:row>
    <x:row r="645">
      <x:c r="A645" s="3" t="inlineStr">
        <x:is>
          <x:t xml:space="preserve">Anthropic</x:t>
        </x:is>
      </x:c>
      <x:c r="B645" s="3" t="n">
        <x:v>2028</x:v>
      </x:c>
      <x:c r="C645" s="3" t="inlineStr">
        <x:is>
          <x:t xml:space="preserve">Bear</x:t>
        </x:is>
      </x:c>
      <x:c r="D645" s="3" t="inlineStr">
        <x:is>
          <x:t xml:space="preserve">inference_tokens_per_year</x:t>
        </x:is>
      </x:c>
      <x:c r="E645" s="3" t="n">
        <x:v>2044674403200000</x:v>
      </x:c>
      <x:c r="F645" s="3" t="inlineStr">
        <x:is>
          <x:t xml:space="preserve">generated output tokens/year</x:t>
        </x:is>
      </x:c>
      <x:c r="G645" s="3" t="inlineStr">
        <x:is>
          <x:t xml:space="preserve">Derived headline metric</x:t>
        </x:is>
      </x:c>
      <x:c r="H645" s="3" t="inlineStr">
        <x:is>
          <x:t xml:space="preserve">inference_tokens_per_day * 365</x:t>
        </x:is>
      </x:c>
      <x:c r="I645" s="3" t="inlineStr">
        <x:is>
          <x:t xml:space="preserve">Annualized version of generated output token capacity; it is not observed annual demand or billable volume.</x:t>
        </x:is>
      </x:c>
      <x:c r="J645" s="3" t="inlineStr">
        <x:is>
          <x:t xml:space="preserve">SRC_ANTHROPIC_CLAUDE_DOCS; SRC_ANTHROPIC_AMAZON_COMPUTE; SRC_AWS_RAINIER_ACTIVE; SRC_EPOCH_AI_DATA_CENTERS; SRC_SEMIANALYSIS_INFERENCEX</x:t>
        </x:is>
      </x:c>
      <x:c r="K64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45" s="3" t="inlineStr">
        <x:is>
          <x:t xml:space="preserve">Provider-disclosed annual generated-output volume or metered serving telemetry.</x:t>
        </x:is>
      </x:c>
    </x:row>
    <x:row r="646">
      <x:c r="A646" s="3" t="inlineStr">
        <x:is>
          <x:t xml:space="preserve">Anthropic</x:t>
        </x:is>
      </x:c>
      <x:c r="B646" s="3" t="n">
        <x:v>2029</x:v>
      </x:c>
      <x:c r="C646" s="3" t="inlineStr">
        <x:is>
          <x:t xml:space="preserve">Bear</x:t>
        </x:is>
      </x:c>
      <x:c r="D646" s="3" t="inlineStr">
        <x:is>
          <x:t xml:space="preserve">contracted_power_gw</x:t>
        </x:is>
      </x:c>
      <x:c r="E646" s="3" t="n">
        <x:v>6.125</x:v>
      </x:c>
      <x:c r="F646" s="3" t="inlineStr">
        <x:is>
          <x:t xml:space="preserve">GW</x:t>
        </x:is>
      </x:c>
      <x:c r="G646" s="3" t="inlineStr">
        <x:is>
          <x:t xml:space="preserve">Fact anchor + scenario ceiling</x:t>
        </x:is>
      </x:c>
      <x:c r="H646" s="3" t="inlineStr">
        <x:is>
          <x:t xml:space="preserve">linear interpolation between 2026 and 2030 company capacity endpoints</x:t>
        </x:is>
      </x:c>
      <x:c r="I646" s="3" t="inlineStr">
        <x:is>
          <x:t xml:space="preserve">Hosted capacity envelope is anchored by Anthropic/AWS Project Rainier direction; it is attributed to Claude outputs, not AWS as a model owner.</x:t>
        </x:is>
      </x:c>
      <x:c r="J646" s="3" t="inlineStr">
        <x:is>
          <x:t xml:space="preserve">SRC_ANTHROPIC_AMAZON_COMPUTE; SRC_AWS_RAINIER_ACTIVE; ASSUMP_POWER_RAMP</x:t>
        </x:is>
      </x:c>
      <x:c r="K64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46" s="3" t="inlineStr">
        <x:is>
          <x:t xml:space="preserve">Company/site-level committed MW/GW, interconnect and contract disclosure.</x:t>
        </x:is>
      </x:c>
    </x:row>
    <x:row r="647">
      <x:c r="A647" s="3" t="inlineStr">
        <x:is>
          <x:t xml:space="preserve">Anthropic</x:t>
        </x:is>
      </x:c>
      <x:c r="B647" s="3" t="n">
        <x:v>2029</x:v>
      </x:c>
      <x:c r="C647" s="3" t="inlineStr">
        <x:is>
          <x:t xml:space="preserve">Bear</x:t>
        </x:is>
      </x:c>
      <x:c r="D647" s="3" t="inlineStr">
        <x:is>
          <x:t xml:space="preserve">operational_deployment_share</x:t>
        </x:is>
      </x:c>
      <x:c r="E647" s="3" t="n">
        <x:v>0.6</x:v>
      </x:c>
      <x:c r="F647" s="3" t="inlineStr">
        <x:is>
          <x:t xml:space="preserve">share</x:t>
        </x:is>
      </x:c>
      <x:c r="G647" s="3" t="inlineStr">
        <x:is>
          <x:t xml:space="preserve">Scenario conversion</x:t>
        </x:is>
      </x:c>
      <x:c r="H647" s="3" t="inlineStr">
        <x:is>
          <x:t xml:space="preserve">active_power_gw / contracted_power_gw</x:t>
        </x:is>
      </x:c>
      <x:c r="I647" s="3" t="inlineStr">
        <x:is>
          <x:t xml:space="preserve">This is the single explicit conversion from contracted/attributed capacity to operationally usable capacity.</x:t>
        </x:is>
      </x:c>
      <x:c r="J647" s="3" t="inlineStr">
        <x:is>
          <x:t xml:space="preserve">SRC_ANTHROPIC_AMAZON_COMPUTE; SRC_AWS_RAINIER_ACTIVE; ASSUMP_POWER_RAMP</x:t>
        </x:is>
      </x:c>
      <x:c r="K64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47" s="3" t="inlineStr">
        <x:is>
          <x:t xml:space="preserve">Energized operational capacity divided by contracted/attributed capacity.</x:t>
        </x:is>
      </x:c>
    </x:row>
    <x:row r="648">
      <x:c r="A648" s="3" t="inlineStr">
        <x:is>
          <x:t xml:space="preserve">Anthropic</x:t>
        </x:is>
      </x:c>
      <x:c r="B648" s="3" t="n">
        <x:v>2029</x:v>
      </x:c>
      <x:c r="C648" s="3" t="inlineStr">
        <x:is>
          <x:t xml:space="preserve">Bear</x:t>
        </x:is>
      </x:c>
      <x:c r="D648" s="3" t="inlineStr">
        <x:is>
          <x:t xml:space="preserve">active_power_gw</x:t>
        </x:is>
      </x:c>
      <x:c r="E648" s="3" t="n">
        <x:v>3.675</x:v>
      </x:c>
      <x:c r="F648" s="3" t="inlineStr">
        <x:is>
          <x:t xml:space="preserve">GW</x:t>
        </x:is>
      </x:c>
      <x:c r="G648" s="3" t="inlineStr">
        <x:is>
          <x:t xml:space="preserve">Derived scenario</x:t>
        </x:is>
      </x:c>
      <x:c r="H648" s="3" t="inlineStr">
        <x:is>
          <x:t xml:space="preserve">contracted_power_gw * operational_deployment_share</x:t>
        </x:is>
      </x:c>
      <x:c r="I648" s="3" t="inlineStr">
        <x:is>
          <x:t xml:space="preserve">Trainium cluster activation supports staged active ramp; Claude inference-versus-training use remains estimated.</x:t>
        </x:is>
      </x:c>
      <x:c r="J648" s="3" t="inlineStr">
        <x:is>
          <x:t xml:space="preserve">SRC_ANTHROPIC_AMAZON_COMPUTE; SRC_AWS_RAINIER_ACTIVE; ASSUMP_POWER_RAMP</x:t>
        </x:is>
      </x:c>
      <x:c r="K64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48" s="3" t="inlineStr">
        <x:is>
          <x:t xml:space="preserve">Energization dates, accelerator deliveries and operational powered-rack telemetry.</x:t>
        </x:is>
      </x:c>
    </x:row>
    <x:row r="649">
      <x:c r="A649" s="3" t="inlineStr">
        <x:is>
          <x:t xml:space="preserve">Anthropic</x:t>
        </x:is>
      </x:c>
      <x:c r="B649" s="3" t="n">
        <x:v>2029</x:v>
      </x:c>
      <x:c r="C649" s="3" t="inlineStr">
        <x:is>
          <x:t xml:space="preserve">Bear</x:t>
        </x:is>
      </x:c>
      <x:c r="D649" s="3" t="inlineStr">
        <x:is>
          <x:t xml:space="preserve">pue</x:t>
        </x:is>
      </x:c>
      <x:c r="E649" s="3" t="n">
        <x:v>1.18</x:v>
      </x:c>
      <x:c r="F649" s="3" t="inlineStr">
        <x:is>
          <x:t xml:space="preserve">ratio</x:t>
        </x:is>
      </x:c>
      <x:c r="G649" s="3" t="inlineStr">
        <x:is>
          <x:t xml:space="preserve">Scenario parameter</x:t>
        </x:is>
      </x:c>
      <x:c r="H649" s="3" t="inlineStr">
        <x:is>
          <x:t xml:space="preserve">it_load_gw = active_power_gw / pue</x:t>
        </x:is>
      </x:c>
      <x:c r="I649" s="3" t="inlineStr">
        <x:is>
          <x:t xml:space="preserve">No provider-wide site-level PUE is used as a disclosed fact; PUE represents facility-to-IT conversion within the scenario.</x:t>
        </x:is>
      </x:c>
      <x:c r="J649" s="3" t="inlineStr">
        <x:is>
          <x:t xml:space="preserve">ASSUMP_POWER_RAMP</x:t>
        </x:is>
      </x:c>
      <x:c r="K64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49" s="3" t="inlineStr">
        <x:is>
          <x:t xml:space="preserve">Site-level measured PUE matched to attributed AI capacity.</x:t>
        </x:is>
      </x:c>
    </x:row>
    <x:row r="650">
      <x:c r="A650" s="3" t="inlineStr">
        <x:is>
          <x:t xml:space="preserve">Anthropic</x:t>
        </x:is>
      </x:c>
      <x:c r="B650" s="3" t="n">
        <x:v>2029</x:v>
      </x:c>
      <x:c r="C650" s="3" t="inlineStr">
        <x:is>
          <x:t xml:space="preserve">Bear</x:t>
        </x:is>
      </x:c>
      <x:c r="D650" s="3" t="inlineStr">
        <x:is>
          <x:t xml:space="preserve">it_load_gw</x:t>
        </x:is>
      </x:c>
      <x:c r="E650" s="3" t="n">
        <x:v>3.114</x:v>
      </x:c>
      <x:c r="F650" s="3" t="inlineStr">
        <x:is>
          <x:t xml:space="preserve">GW</x:t>
        </x:is>
      </x:c>
      <x:c r="G650" s="3" t="inlineStr">
        <x:is>
          <x:t xml:space="preserve">Derived formula</x:t>
        </x:is>
      </x:c>
      <x:c r="H650" s="3" t="inlineStr">
        <x:is>
          <x:t xml:space="preserve">active_power_gw / pue</x:t>
        </x:is>
      </x:c>
      <x:c r="I650" s="3" t="inlineStr">
        <x:is>
          <x:t xml:space="preserve">Facility power is converted to IT-deliverable power before attributing AI workloads.</x:t>
        </x:is>
      </x:c>
      <x:c r="J650" s="3" t="inlineStr">
        <x:is>
          <x:t xml:space="preserve">SRC_ANTHROPIC_AMAZON_COMPUTE; SRC_AWS_RAINIER_ACTIVE; ASSUMP_POWER_RAMP</x:t>
        </x:is>
      </x:c>
      <x:c r="K65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50" s="3" t="inlineStr">
        <x:is>
          <x:t xml:space="preserve">Recompute once active power and PUE become site-observable.</x:t>
        </x:is>
      </x:c>
    </x:row>
    <x:row r="651">
      <x:c r="A651" s="3" t="inlineStr">
        <x:is>
          <x:t xml:space="preserve">Anthropic</x:t>
        </x:is>
      </x:c>
      <x:c r="B651" s="3" t="n">
        <x:v>2029</x:v>
      </x:c>
      <x:c r="C651" s="3" t="inlineStr">
        <x:is>
          <x:t xml:space="preserve">Bear</x:t>
        </x:is>
      </x:c>
      <x:c r="D651" s="3" t="inlineStr">
        <x:is>
          <x:t xml:space="preserve">ai_workload_share</x:t>
        </x:is>
      </x:c>
      <x:c r="E651" s="3" t="n">
        <x:v>0.86</x:v>
      </x:c>
      <x:c r="F651" s="3" t="inlineStr">
        <x:is>
          <x:t xml:space="preserve">share</x:t>
        </x:is>
      </x:c>
      <x:c r="G651" s="3" t="inlineStr">
        <x:is>
          <x:t xml:space="preserve">Scenario allocation</x:t>
        </x:is>
      </x:c>
      <x:c r="H651" s="3" t="inlineStr">
        <x:is>
          <x:t xml:space="preserve">ai_it_load_gw = it_load_gw * ai_workload_share</x:t>
        </x:is>
      </x:c>
      <x:c r="I651" s="3" t="inlineStr">
        <x:is>
          <x:t xml:space="preserve">Anthropic-directed hosted capacity is predominantly AI; 86% excludes platform, reserve and non-serving allocation.</x:t>
        </x:is>
      </x:c>
      <x:c r="J651" s="3" t="inlineStr">
        <x:is>
          <x:t xml:space="preserve">SRC_ANTHROPIC_CLAUDE_DOCS; SRC_ANTHROPIC_AMAZON_COMPUTE; SRC_AWS_RAINIER_ACTIVE; SRC_EPOCH_AI_DATA_CENTERS</x:t>
        </x:is>
      </x:c>
      <x:c r="K65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51" s="3" t="inlineStr">
        <x:is>
          <x:t xml:space="preserve">Model-owner AI workload allocation or cluster scheduling telemetry.</x:t>
        </x:is>
      </x:c>
    </x:row>
    <x:row r="652">
      <x:c r="A652" s="3" t="inlineStr">
        <x:is>
          <x:t xml:space="preserve">Anthropic</x:t>
        </x:is>
      </x:c>
      <x:c r="B652" s="3" t="n">
        <x:v>2029</x:v>
      </x:c>
      <x:c r="C652" s="3" t="inlineStr">
        <x:is>
          <x:t xml:space="preserve">Bear</x:t>
        </x:is>
      </x:c>
      <x:c r="D652" s="3" t="inlineStr">
        <x:is>
          <x:t xml:space="preserve">ai_it_load_gw</x:t>
        </x:is>
      </x:c>
      <x:c r="E652" s="3" t="n">
        <x:v>2.678</x:v>
      </x:c>
      <x:c r="F652" s="3" t="inlineStr">
        <x:is>
          <x:t xml:space="preserve">GW</x:t>
        </x:is>
      </x:c>
      <x:c r="G652" s="3" t="inlineStr">
        <x:is>
          <x:t xml:space="preserve">Derived formula</x:t>
        </x:is>
      </x:c>
      <x:c r="H652" s="3" t="inlineStr">
        <x:is>
          <x:t xml:space="preserve">it_load_gw * ai_workload_share</x:t>
        </x:is>
      </x:c>
      <x:c r="I652" s="3" t="inlineStr">
        <x:is>
          <x:t xml:space="preserve">Only the AI-attributed portion of IT load enters training/inference allocation.</x:t>
        </x:is>
      </x:c>
      <x:c r="J652" s="3" t="inlineStr">
        <x:is>
          <x:t xml:space="preserve">SRC_ANTHROPIC_CLAUDE_DOCS; SRC_ANTHROPIC_AMAZON_COMPUTE; SRC_AWS_RAINIER_ACTIVE; SRC_EPOCH_AI_DATA_CENTERS</x:t>
        </x:is>
      </x:c>
      <x:c r="K65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52" s="3" t="inlineStr">
        <x:is>
          <x:t xml:space="preserve">Recompute after ai_workload_share is replaced by telemetry.</x:t>
        </x:is>
      </x:c>
    </x:row>
    <x:row r="653">
      <x:c r="A653" s="3" t="inlineStr">
        <x:is>
          <x:t xml:space="preserve">Anthropic</x:t>
        </x:is>
      </x:c>
      <x:c r="B653" s="3" t="n">
        <x:v>2029</x:v>
      </x:c>
      <x:c r="C653" s="3" t="inlineStr">
        <x:is>
          <x:t xml:space="preserve">Bear</x:t>
        </x:is>
      </x:c>
      <x:c r="D653" s="3" t="inlineStr">
        <x:is>
          <x:t xml:space="preserve">gpu_share</x:t>
        </x:is>
      </x:c>
      <x:c r="E653" s="3" t="n">
        <x:v>0.19944</x:v>
      </x:c>
      <x:c r="F653" s="3" t="inlineStr">
        <x:is>
          <x:t xml:space="preserve">share of inference-serving accelerator load</x:t>
        </x:is>
      </x:c>
      <x:c r="G653" s="3" t="inlineStr">
        <x:is>
          <x:t xml:space="preserve">Numeric scenario</x:t>
        </x:is>
      </x:c>
      <x:c r="H653" s="3" t="inlineStr">
        <x:is>
          <x:t xml:space="preserve">gpu_share interpolated from company 2026/2030 accelerator-mix endpoints</x:t>
        </x:is>
      </x:c>
      <x:c r="I653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653" s="3" t="inlineStr">
        <x:is>
          <x:t xml:space="preserve">SRC_ANTHROPIC_CLAUDE_DOCS; SRC_ANTHROPIC_AMAZON_COMPUTE; SRC_AWS_RAINIER_ACTIVE; SRC_EPOCH_AI_DATA_CENTERS; ASSUMP_NUMERIC_ACCELERATOR_MIX</x:t>
        </x:is>
      </x:c>
      <x:c r="K65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53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654">
      <x:c r="A654" s="3" t="inlineStr">
        <x:is>
          <x:t xml:space="preserve">Anthropic</x:t>
        </x:is>
      </x:c>
      <x:c r="B654" s="3" t="n">
        <x:v>2029</x:v>
      </x:c>
      <x:c r="C654" s="3" t="inlineStr">
        <x:is>
          <x:t xml:space="preserve">Bear</x:t>
        </x:is>
      </x:c>
      <x:c r="D654" s="3" t="inlineStr">
        <x:is>
          <x:t xml:space="preserve">h200_share</x:t>
        </x:is>
      </x:c>
      <x:c r="E654" s="3" t="n">
        <x:v>0.07884099999999999</x:v>
      </x:c>
      <x:c r="F654" s="3" t="inlineStr">
        <x:is>
          <x:t xml:space="preserve">share of inference-serving accelerator load</x:t>
        </x:is>
      </x:c>
      <x:c r="G654" s="3" t="inlineStr">
        <x:is>
          <x:t xml:space="preserve">Editable numeric scenario</x:t>
        </x:is>
      </x:c>
      <x:c r="H654" s="3" t="inlineStr">
        <x:is>
          <x:t xml:space="preserve">h200_share = gpu_share * default_gpu_generation_mix_h200</x:t>
        </x:is>
      </x:c>
      <x:c r="I654" s="3" t="inlineStr">
        <x:is>
          <x:t xml:space="preserve">Default GPU-generation migration assumption; executive workbook allows later manual replacement by company/year/scenario.</x:t>
        </x:is>
      </x:c>
      <x:c r="J654" s="3" t="inlineStr">
        <x:is>
          <x:t xml:space="preserve">SRC_SEMIANALYSIS_INFERENCEX; ASSUMP_NUMERIC_ACCELERATOR_MIX</x:t>
        </x:is>
      </x:c>
      <x:c r="K65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54" s="3" t="inlineStr">
        <x:is>
          <x:t xml:space="preserve">Company fleet inventory, accelerator-hours or procurement/deployment records by GPU generation.</x:t>
        </x:is>
      </x:c>
    </x:row>
    <x:row r="655">
      <x:c r="A655" s="3" t="inlineStr">
        <x:is>
          <x:t xml:space="preserve">Anthropic</x:t>
        </x:is>
      </x:c>
      <x:c r="B655" s="3" t="n">
        <x:v>2029</x:v>
      </x:c>
      <x:c r="C655" s="3" t="inlineStr">
        <x:is>
          <x:t xml:space="preserve">Bear</x:t>
        </x:is>
      </x:c>
      <x:c r="D655" s="3" t="inlineStr">
        <x:is>
          <x:t xml:space="preserve">b200_share</x:t>
        </x:is>
      </x:c>
      <x:c r="E655" s="3" t="n">
        <x:v>0.120599</x:v>
      </x:c>
      <x:c r="F655" s="3" t="inlineStr">
        <x:is>
          <x:t xml:space="preserve">share of inference-serving accelerator load</x:t>
        </x:is>
      </x:c>
      <x:c r="G655" s="3" t="inlineStr">
        <x:is>
          <x:t xml:space="preserve">Editable numeric scenario</x:t>
        </x:is>
      </x:c>
      <x:c r="H655" s="3" t="inlineStr">
        <x:is>
          <x:t xml:space="preserve">b200_share = gpu_share * default_gpu_generation_mix_b200</x:t>
        </x:is>
      </x:c>
      <x:c r="I655" s="3" t="inlineStr">
        <x:is>
          <x:t xml:space="preserve">Default GPU-generation migration assumption; executive workbook allows later manual replacement by company/year/scenario.</x:t>
        </x:is>
      </x:c>
      <x:c r="J655" s="3" t="inlineStr">
        <x:is>
          <x:t xml:space="preserve">SRC_SEMIANALYSIS_INFERENCEX; ASSUMP_NUMERIC_ACCELERATOR_MIX</x:t>
        </x:is>
      </x:c>
      <x:c r="K65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55" s="3" t="inlineStr">
        <x:is>
          <x:t xml:space="preserve">Company fleet inventory, accelerator-hours or procurement/deployment records by GPU generation.</x:t>
        </x:is>
      </x:c>
    </x:row>
    <x:row r="656">
      <x:c r="A656" s="3" t="inlineStr">
        <x:is>
          <x:t xml:space="preserve">Anthropic</x:t>
        </x:is>
      </x:c>
      <x:c r="B656" s="3" t="n">
        <x:v>2029</x:v>
      </x:c>
      <x:c r="C656" s="3" t="inlineStr">
        <x:is>
          <x:t xml:space="preserve">Bear</x:t>
        </x:is>
      </x:c>
      <x:c r="D656" s="3" t="inlineStr">
        <x:is>
          <x:t xml:space="preserve">gb200_share</x:t>
        </x:is>
      </x:c>
      <x:c r="E656" s="3" t="n">
        <x:v>0</x:v>
      </x:c>
      <x:c r="F656" s="3" t="inlineStr">
        <x:is>
          <x:t xml:space="preserve">share of inference-serving accelerator load</x:t>
        </x:is>
      </x:c>
      <x:c r="G656" s="3" t="inlineStr">
        <x:is>
          <x:t xml:space="preserve">Editable numeric scenario</x:t>
        </x:is>
      </x:c>
      <x:c r="H656" s="3" t="inlineStr">
        <x:is>
          <x:t xml:space="preserve">gb200_share = gpu_share * default_gpu_generation_mix_gb200</x:t>
        </x:is>
      </x:c>
      <x:c r="I656" s="3" t="inlineStr">
        <x:is>
          <x:t xml:space="preserve">Default GPU-generation migration assumption; executive workbook allows later manual replacement by company/year/scenario.</x:t>
        </x:is>
      </x:c>
      <x:c r="J656" s="3" t="inlineStr">
        <x:is>
          <x:t xml:space="preserve">SRC_SEMIANALYSIS_INFERENCEX; ASSUMP_NUMERIC_ACCELERATOR_MIX</x:t>
        </x:is>
      </x:c>
      <x:c r="K65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56" s="3" t="inlineStr">
        <x:is>
          <x:t xml:space="preserve">Company fleet inventory, accelerator-hours or procurement/deployment records by GPU generation.</x:t>
        </x:is>
      </x:c>
    </x:row>
    <x:row r="657">
      <x:c r="A657" s="3" t="inlineStr">
        <x:is>
          <x:t xml:space="preserve">Anthropic</x:t>
        </x:is>
      </x:c>
      <x:c r="B657" s="3" t="n">
        <x:v>2029</x:v>
      </x:c>
      <x:c r="C657" s="3" t="inlineStr">
        <x:is>
          <x:t xml:space="preserve">Bear</x:t>
        </x:is>
      </x:c>
      <x:c r="D657" s="3" t="inlineStr">
        <x:is>
          <x:t xml:space="preserve">purpose_built_accelerator_share</x:t>
        </x:is>
      </x:c>
      <x:c r="E657" s="3" t="n">
        <x:v>0.80056</x:v>
      </x:c>
      <x:c r="F657" s="3" t="inlineStr">
        <x:is>
          <x:t xml:space="preserve">share of inference-serving accelerator load</x:t>
        </x:is>
      </x:c>
      <x:c r="G657" s="3" t="inlineStr">
        <x:is>
          <x:t xml:space="preserve">Numeric scenario</x:t>
        </x:is>
      </x:c>
      <x:c r="H657" s="3" t="inlineStr">
        <x:is>
          <x:t xml:space="preserve">1 - gpu_share</x:t>
        </x:is>
      </x:c>
      <x:c r="I657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657" s="3" t="inlineStr">
        <x:is>
          <x:t xml:space="preserve">SRC_ANTHROPIC_CLAUDE_DOCS; SRC_ANTHROPIC_AMAZON_COMPUTE; SRC_AWS_RAINIER_ACTIVE; SRC_EPOCH_AI_DATA_CENTERS; ASSUMP_NUMERIC_ACCELERATOR_MIX</x:t>
        </x:is>
      </x:c>
      <x:c r="K65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57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658">
      <x:c r="A658" s="3" t="inlineStr">
        <x:is>
          <x:t xml:space="preserve">Anthropic</x:t>
        </x:is>
      </x:c>
      <x:c r="B658" s="3" t="n">
        <x:v>2029</x:v>
      </x:c>
      <x:c r="C658" s="3" t="inlineStr">
        <x:is>
          <x:t xml:space="preserve">Bear</x:t>
        </x:is>
      </x:c>
      <x:c r="D658" s="3" t="inlineStr">
        <x:is>
          <x:t xml:space="preserve">fleet_reference_tps_per_mw</x:t>
        </x:is>
      </x:c>
      <x:c r="E658" s="3" t="n">
        <x:v>196472</x:v>
      </x:c>
      <x:c r="F658" s="3" t="inlineStr">
        <x:is>
          <x:t xml:space="preserve">generated output tokens/sec/MW</x:t>
        </x:is>
      </x:c>
      <x:c r="G658" s="3" t="inlineStr">
        <x:is>
          <x:t xml:space="preserve">Fleet-weighted public benchmark reference</x:t>
        </x:is>
      </x:c>
      <x:c r="H658" s="3" t="inlineStr">
        <x:is>
          <x:t xml:space="preserve">h200_share*h200_workload_avg + b200_share*b200_workload_avg + gb200_share*gb200_workload_avg + purpose_built_share*purpose_workload_avg</x:t>
        </x:is>
      </x:c>
      <x:c r="I658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658" s="3" t="inlineStr">
        <x:is>
          <x:t xml:space="preserve">SRC_SEMIANALYSIS_INFERENCEX; ASSUMP_NUMERIC_ACCELERATOR_MIX; ASSUMP_WORKLOAD_CLASS_MIX; ASSUMP_AGENTIC_CONTEXT_PENALTY</x:t>
        </x:is>
      </x:c>
      <x:c r="K65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58" s="3" t="inlineStr">
        <x:is>
          <x:t xml:space="preserve">Comparable production output-token throughput or a more closely matched benchmark.</x:t>
        </x:is>
      </x:c>
    </x:row>
    <x:row r="659">
      <x:c r="A659" s="3" t="inlineStr">
        <x:is>
          <x:t xml:space="preserve">Anthropic</x:t>
        </x:is>
      </x:c>
      <x:c r="B659" s="3" t="n">
        <x:v>2029</x:v>
      </x:c>
      <x:c r="C659" s="3" t="inlineStr">
        <x:is>
          <x:t xml:space="preserve">Bear</x:t>
        </x:is>
      </x:c>
      <x:c r="D659" s="3" t="inlineStr">
        <x:is>
          <x:t xml:space="preserve">commercial_workload_fit_factor</x:t>
        </x:is>
      </x:c>
      <x:c r="E659" s="3" t="n">
        <x:v>0.3</x:v>
      </x:c>
      <x:c r="F659" s="3" t="inlineStr">
        <x:is>
          <x:t xml:space="preserve">share of public reference throughput</x:t>
        </x:is>
      </x:c>
      <x:c r="G659" s="3" t="inlineStr">
        <x:is>
          <x:t xml:space="preserve">Scenario assumption</x:t>
        </x:is>
      </x:c>
      <x:c r="H659" s="3" t="inlineStr">
        <x:is>
          <x:t xml:space="preserve">reference_serving_tps_per_mw = fleet_reference_tps_per_mw * commercial_workload_fit_factor</x:t>
        </x:is>
      </x:c>
      <x:c r="I659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659" s="3" t="inlineStr">
        <x:is>
          <x:t xml:space="preserve">SRC_SEMIANALYSIS_INFERENCEX; ASSUMP_NUMERIC_ACCELERATOR_MIX; ASSUMP_WORKLOAD_CLASS_MIX; ASSUMP_AGENTIC_CONTEXT_PENALTY</x:t>
        </x:is>
      </x:c>
      <x:c r="K65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59" s="3" t="inlineStr">
        <x:is>
          <x:t xml:space="preserve">Matched commercial serving benchmark by product surface, context shape and latency SLO.</x:t>
        </x:is>
      </x:c>
    </x:row>
    <x:row r="660">
      <x:c r="A660" s="3" t="inlineStr">
        <x:is>
          <x:t xml:space="preserve">Anthropic</x:t>
        </x:is>
      </x:c>
      <x:c r="B660" s="3" t="n">
        <x:v>2029</x:v>
      </x:c>
      <x:c r="C660" s="3" t="inlineStr">
        <x:is>
          <x:t xml:space="preserve">Bear</x:t>
        </x:is>
      </x:c>
      <x:c r="D660" s="3" t="inlineStr">
        <x:is>
          <x:t xml:space="preserve">reference_serving_tps_per_mw</x:t>
        </x:is>
      </x:c>
      <x:c r="E660" s="3" t="n">
        <x:v>58942</x:v>
      </x:c>
      <x:c r="F660" s="3" t="inlineStr">
        <x:is>
          <x:t xml:space="preserve">generated output tokens/sec/MW</x:t>
        </x:is>
      </x:c>
      <x:c r="G660" s="3" t="inlineStr">
        <x:is>
          <x:t xml:space="preserve">Workload-adjusted benchmark proxy</x:t>
        </x:is>
      </x:c>
      <x:c r="H660" s="3" t="inlineStr">
        <x:is>
          <x:t xml:space="preserve">fleet_reference_tps_per_mw * commercial_workload_fit_factor</x:t>
        </x:is>
      </x:c>
      <x:c r="I66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660" s="3" t="inlineStr">
        <x:is>
          <x:t xml:space="preserve">SRC_SEMIANALYSIS_INFERENCEX; ASSUMP_NUMERIC_ACCELERATOR_MIX; ASSUMP_WORKLOAD_CLASS_MIX; ASSUMP_AGENTIC_CONTEXT_PENALTY</x:t>
        </x:is>
      </x:c>
      <x:c r="K66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60" s="3" t="inlineStr">
        <x:is>
          <x:t xml:space="preserve">Provider production output-token throughput with comparable workload/SLO.</x:t>
        </x:is>
      </x:c>
    </x:row>
    <x:row r="661">
      <x:c r="A661" s="3" t="inlineStr">
        <x:is>
          <x:t xml:space="preserve">Anthropic</x:t>
        </x:is>
      </x:c>
      <x:c r="B661" s="3" t="n">
        <x:v>2029</x:v>
      </x:c>
      <x:c r="C661" s="3" t="inlineStr">
        <x:is>
          <x:t xml:space="preserve">Bear</x:t>
        </x:is>
      </x:c>
      <x:c r="D661" s="3" t="inlineStr">
        <x:is>
          <x:t xml:space="preserve">purpose_built_tps_per_mw</x:t>
        </x:is>
      </x:c>
      <x:c r="E661" s="3" t="n">
        <x:v>40592</x:v>
      </x:c>
      <x:c r="F661" s="3" t="inlineStr">
        <x:is>
          <x:t xml:space="preserve">generated output tokens/sec/MW</x:t>
        </x:is>
      </x:c>
      <x:c r="G661" s="3" t="inlineStr">
        <x:is>
          <x:t xml:space="preserve">Conservative no-uplift proxy</x:t>
        </x:is>
      </x:c>
      <x:c r="H661" s="3" t="inlineStr">
        <x:is>
          <x:t xml:space="preserve">purpose_built_tps_per_mw = purpose_built_reference_tps_per_mw * commercial_workload_fit_factor until comparable output-token benchmark is adopted</x:t>
        </x:is>
      </x:c>
      <x:c r="I661" s="3" t="inlineStr">
        <x:is>
          <x:t xml:space="preserve">No comparable public output-token/MW row adopted; B200 public reference placeholder is used and remains editable.</x:t>
        </x:is>
      </x:c>
      <x:c r="J661" s="3" t="inlineStr">
        <x:is>
          <x:t xml:space="preserve">SRC_ANTHROPIC_CLAUDE_DOCS; SRC_ANTHROPIC_AMAZON_COMPUTE; SRC_AWS_RAINIER_ACTIVE; SRC_EPOCH_AI_DATA_CENTERS; ASSUMP_NUMERIC_ACCELERATOR_MIX</x:t>
        </x:is>
      </x:c>
      <x:c r="K66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61" s="3" t="inlineStr">
        <x:is>
          <x:t xml:space="preserve">Matched-workload generated-output benchmark for the provider purpose-built accelerator.</x:t>
        </x:is>
      </x:c>
    </x:row>
    <x:row r="662">
      <x:c r="A662" s="3" t="inlineStr">
        <x:is>
          <x:t xml:space="preserve">Anthropic</x:t>
        </x:is>
      </x:c>
      <x:c r="B662" s="3" t="n">
        <x:v>2029</x:v>
      </x:c>
      <x:c r="C662" s="3" t="inlineStr">
        <x:is>
          <x:t xml:space="preserve">Bear</x:t>
        </x:is>
      </x:c>
      <x:c r="D662" s="3" t="inlineStr">
        <x:is>
          <x:t xml:space="preserve">inference_power_share</x:t>
        </x:is>
      </x:c>
      <x:c r="E662" s="3" t="n">
        <x:v>0.59</x:v>
      </x:c>
      <x:c r="F662" s="3" t="inlineStr">
        <x:is>
          <x:t xml:space="preserve">share of AI IT load</x:t>
        </x:is>
      </x:c>
      <x:c r="G662" s="3" t="inlineStr">
        <x:is>
          <x:t xml:space="preserve">Scenario allocation</x:t>
        </x:is>
      </x:c>
      <x:c r="H662" s="3" t="inlineStr">
        <x:is>
          <x:t xml:space="preserve">inference_gw = ai_it_load_gw * inference_power_share</x:t>
        </x:is>
      </x:c>
      <x:c r="I662" s="3" t="inlineStr">
        <x:is>
          <x:t xml:space="preserve">Claude API/product growth supports a rising inference share, while continued model training prevents full conversion.</x:t>
        </x:is>
      </x:c>
      <x:c r="J662" s="3" t="inlineStr">
        <x:is>
          <x:t xml:space="preserve">SRC_ANTHROPIC_CLAUDE_DOCS; SRC_ANTHROPIC_AMAZON_COMPUTE; SRC_AWS_RAINIER_ACTIVE; SRC_EPOCH_AI_DATA_CENTERS; ASSUMP_INFERENCE_SHARE_NOT_FACT_60</x:t>
        </x:is>
      </x:c>
      <x:c r="K66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62" s="3" t="inlineStr">
        <x:is>
          <x:t xml:space="preserve">Provider-specific inference/training workload power telemetry.</x:t>
        </x:is>
      </x:c>
    </x:row>
    <x:row r="663">
      <x:c r="A663" s="3" t="inlineStr">
        <x:is>
          <x:t xml:space="preserve">Anthropic</x:t>
        </x:is>
      </x:c>
      <x:c r="B663" s="3" t="n">
        <x:v>2029</x:v>
      </x:c>
      <x:c r="C663" s="3" t="inlineStr">
        <x:is>
          <x:t xml:space="preserve">Bear</x:t>
        </x:is>
      </x:c>
      <x:c r="D663" s="3" t="inlineStr">
        <x:is>
          <x:t xml:space="preserve">inference_gw</x:t>
        </x:is>
      </x:c>
      <x:c r="E663" s="3" t="n">
        <x:v>1.58</x:v>
      </x:c>
      <x:c r="F663" s="3" t="inlineStr">
        <x:is>
          <x:t xml:space="preserve">GW</x:t>
        </x:is>
      </x:c>
      <x:c r="G663" s="3" t="inlineStr">
        <x:is>
          <x:t xml:space="preserve">Derived formula</x:t>
        </x:is>
      </x:c>
      <x:c r="H663" s="3" t="inlineStr">
        <x:is>
          <x:t xml:space="preserve">ai_it_load_gw * inference_power_share</x:t>
        </x:is>
      </x:c>
      <x:c r="I663" s="3" t="inlineStr">
        <x:is>
          <x:t xml:space="preserve">This is the operational power eligible to become commercial generated output tokens through the selected TPS/MW proxy.</x:t>
        </x:is>
      </x:c>
      <x:c r="J663" s="3" t="inlineStr">
        <x:is>
          <x:t xml:space="preserve">SRC_ANTHROPIC_CLAUDE_DOCS; SRC_ANTHROPIC_AMAZON_COMPUTE; SRC_AWS_RAINIER_ACTIVE; SRC_EPOCH_AI_DATA_CENTERS</x:t>
        </x:is>
      </x:c>
      <x:c r="K66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63" s="3" t="inlineStr">
        <x:is>
          <x:t xml:space="preserve">Recompute after AI allocation or inference-share evidence changes.</x:t>
        </x:is>
      </x:c>
    </x:row>
    <x:row r="664">
      <x:c r="A664" s="3" t="inlineStr">
        <x:is>
          <x:t xml:space="preserve">Anthropic</x:t>
        </x:is>
      </x:c>
      <x:c r="B664" s="3" t="n">
        <x:v>2029</x:v>
      </x:c>
      <x:c r="C664" s="3" t="inlineStr">
        <x:is>
          <x:t xml:space="preserve">Bear</x:t>
        </x:is>
      </x:c>
      <x:c r="D664" s="3" t="inlineStr">
        <x:is>
          <x:t xml:space="preserve">training_power_share</x:t>
        </x:is>
      </x:c>
      <x:c r="E664" s="3" t="n">
        <x:v>0.41</x:v>
      </x:c>
      <x:c r="F664" s="3" t="inlineStr">
        <x:is>
          <x:t xml:space="preserve">share of AI IT load</x:t>
        </x:is>
      </x:c>
      <x:c r="G664" s="3" t="inlineStr">
        <x:is>
          <x:t xml:space="preserve">Derived allocation</x:t>
        </x:is>
      </x:c>
      <x:c r="H664" s="3" t="inlineStr">
        <x:is>
          <x:t xml:space="preserve">1 - inference_power_share</x:t>
        </x:is>
      </x:c>
      <x:c r="I664" s="3" t="inlineStr">
        <x:is>
          <x:t xml:space="preserve">Training receives the complementary modeled AI IT allocation; it is not a disclosed company workload split.</x:t>
        </x:is>
      </x:c>
      <x:c r="J664" s="3" t="inlineStr">
        <x:is>
          <x:t xml:space="preserve">SRC_ANTHROPIC_CLAUDE_DOCS; SRC_ANTHROPIC_AMAZON_COMPUTE; SRC_AWS_RAINIER_ACTIVE; SRC_EPOCH_AI_DATA_CENTERS; ASSUMP_INFERENCE_SHARE_NOT_FACT_60</x:t>
        </x:is>
      </x:c>
      <x:c r="K66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64" s="3" t="inlineStr">
        <x:is>
          <x:t xml:space="preserve">Provider-specific inference/training workload power telemetry.</x:t>
        </x:is>
      </x:c>
    </x:row>
    <x:row r="665">
      <x:c r="A665" s="3" t="inlineStr">
        <x:is>
          <x:t xml:space="preserve">Anthropic</x:t>
        </x:is>
      </x:c>
      <x:c r="B665" s="3" t="n">
        <x:v>2029</x:v>
      </x:c>
      <x:c r="C665" s="3" t="inlineStr">
        <x:is>
          <x:t xml:space="preserve">Bear</x:t>
        </x:is>
      </x:c>
      <x:c r="D665" s="3" t="inlineStr">
        <x:is>
          <x:t xml:space="preserve">training_gw</x:t>
        </x:is>
      </x:c>
      <x:c r="E665" s="3" t="n">
        <x:v>1.098</x:v>
      </x:c>
      <x:c r="F665" s="3" t="inlineStr">
        <x:is>
          <x:t xml:space="preserve">GW</x:t>
        </x:is>
      </x:c>
      <x:c r="G665" s="3" t="inlineStr">
        <x:is>
          <x:t xml:space="preserve">Derived formula</x:t>
        </x:is>
      </x:c>
      <x:c r="H665" s="3" t="inlineStr">
        <x:is>
          <x:t xml:space="preserve">ai_it_load_gw * training_power_share</x:t>
        </x:is>
      </x:c>
      <x:c r="I665" s="3" t="inlineStr">
        <x:is>
          <x:t xml:space="preserve">Training GW is shown separately so commercial inference token capacity is not overstated.</x:t>
        </x:is>
      </x:c>
      <x:c r="J665" s="3" t="inlineStr">
        <x:is>
          <x:t xml:space="preserve">SRC_ANTHROPIC_CLAUDE_DOCS; SRC_ANTHROPIC_AMAZON_COMPUTE; SRC_AWS_RAINIER_ACTIVE; SRC_EPOCH_AI_DATA_CENTERS</x:t>
        </x:is>
      </x:c>
      <x:c r="K66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65" s="3" t="inlineStr">
        <x:is>
          <x:t xml:space="preserve">Recompute after AI allocation or workload-split evidence changes.</x:t>
        </x:is>
      </x:c>
    </x:row>
    <x:row r="666">
      <x:c r="A666" s="3" t="inlineStr">
        <x:is>
          <x:t xml:space="preserve">Anthropic</x:t>
        </x:is>
      </x:c>
      <x:c r="B666" s="3" t="n">
        <x:v>2029</x:v>
      </x:c>
      <x:c r="C666" s="3" t="inlineStr">
        <x:is>
          <x:t xml:space="preserve">Bear</x:t>
        </x:is>
      </x:c>
      <x:c r="D666" s="3" t="inlineStr">
        <x:is>
          <x:t xml:space="preserve">tokens_per_second_per_mw</x:t>
        </x:is>
      </x:c>
      <x:c r="E666" s="3" t="n">
        <x:v>58942</x:v>
      </x:c>
      <x:c r="F666" s="3" t="inlineStr">
        <x:is>
          <x:t xml:space="preserve">generated output tokens/sec/MW</x:t>
        </x:is>
      </x:c>
      <x:c r="G666" s="3" t="inlineStr">
        <x:is>
          <x:t xml:space="preserve">Derived estimate + benchmark calibration</x:t>
        </x:is>
      </x:c>
      <x:c r="H666" s="3" t="inlineStr">
        <x:is>
          <x:t xml:space="preserve">fleet_reference_tps_per_mw * commercial_workload_fit_factor</x:t>
        </x:is>
      </x:c>
      <x:c r="I666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666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66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66" s="3" t="inlineStr">
        <x:is>
          <x:t xml:space="preserve">Comparable production output-token throughput with model, hardware, precision, ISL/OSL and SLO matched.</x:t>
        </x:is>
      </x:c>
    </x:row>
    <x:row r="667">
      <x:c r="A667" s="3" t="inlineStr">
        <x:is>
          <x:t xml:space="preserve">Anthropic</x:t>
        </x:is>
      </x:c>
      <x:c r="B667" s="3" t="n">
        <x:v>2029</x:v>
      </x:c>
      <x:c r="C667" s="3" t="inlineStr">
        <x:is>
          <x:t xml:space="preserve">Bear</x:t>
        </x:is>
      </x:c>
      <x:c r="D667" s="3" t="inlineStr">
        <x:is>
          <x:t xml:space="preserve">inference_tokens_per_day</x:t>
        </x:is>
      </x:c>
      <x:c r="E667" s="3" t="n">
        <x:v>8046290304000</x:v>
      </x:c>
      <x:c r="F667" s="3" t="inlineStr">
        <x:is>
          <x:t xml:space="preserve">generated output tokens/day</x:t>
        </x:is>
      </x:c>
      <x:c r="G667" s="3" t="inlineStr">
        <x:is>
          <x:t xml:space="preserve">Derived headline metric</x:t>
        </x:is>
      </x:c>
      <x:c r="H667" s="3" t="inlineStr">
        <x:is>
          <x:t xml:space="preserve">inference_gw * 1000 * tokens_per_second_per_mw * 86,400</x:t>
        </x:is>
      </x:c>
      <x:c r="I667" s="3" t="inlineStr">
        <x:is>
          <x:t xml:space="preserve">Headline capacity uses no utilization, MoE, architecture or software-growth multiplier; it is not observed commercial output volume.</x:t>
        </x:is>
      </x:c>
      <x:c r="J667" s="3" t="inlineStr">
        <x:is>
          <x:t xml:space="preserve">SRC_ANTHROPIC_CLAUDE_DOCS; SRC_ANTHROPIC_AMAZON_COMPUTE; SRC_AWS_RAINIER_ACTIVE; SRC_EPOCH_AI_DATA_CENTERS; SRC_SEMIANALYSIS_INFERENCEX</x:t>
        </x:is>
      </x:c>
      <x:c r="K66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67" s="3" t="inlineStr">
        <x:is>
          <x:t xml:space="preserve">Provider-disclosed generated output token volume or calibrated capacity telemetry.</x:t>
        </x:is>
      </x:c>
    </x:row>
    <x:row r="668">
      <x:c r="A668" s="3" t="inlineStr">
        <x:is>
          <x:t xml:space="preserve">Anthropic</x:t>
        </x:is>
      </x:c>
      <x:c r="B668" s="3" t="n">
        <x:v>2029</x:v>
      </x:c>
      <x:c r="C668" s="3" t="inlineStr">
        <x:is>
          <x:t xml:space="preserve">Bear</x:t>
        </x:is>
      </x:c>
      <x:c r="D668" s="3" t="inlineStr">
        <x:is>
          <x:t xml:space="preserve">inference_tokens_per_year</x:t>
        </x:is>
      </x:c>
      <x:c r="E668" s="3" t="n">
        <x:v>2936895960960000</x:v>
      </x:c>
      <x:c r="F668" s="3" t="inlineStr">
        <x:is>
          <x:t xml:space="preserve">generated output tokens/year</x:t>
        </x:is>
      </x:c>
      <x:c r="G668" s="3" t="inlineStr">
        <x:is>
          <x:t xml:space="preserve">Derived headline metric</x:t>
        </x:is>
      </x:c>
      <x:c r="H668" s="3" t="inlineStr">
        <x:is>
          <x:t xml:space="preserve">inference_tokens_per_day * 365</x:t>
        </x:is>
      </x:c>
      <x:c r="I668" s="3" t="inlineStr">
        <x:is>
          <x:t xml:space="preserve">Annualized version of generated output token capacity; it is not observed annual demand or billable volume.</x:t>
        </x:is>
      </x:c>
      <x:c r="J668" s="3" t="inlineStr">
        <x:is>
          <x:t xml:space="preserve">SRC_ANTHROPIC_CLAUDE_DOCS; SRC_ANTHROPIC_AMAZON_COMPUTE; SRC_AWS_RAINIER_ACTIVE; SRC_EPOCH_AI_DATA_CENTERS; SRC_SEMIANALYSIS_INFERENCEX</x:t>
        </x:is>
      </x:c>
      <x:c r="K66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68" s="3" t="inlineStr">
        <x:is>
          <x:t xml:space="preserve">Provider-disclosed annual generated-output volume or metered serving telemetry.</x:t>
        </x:is>
      </x:c>
    </x:row>
    <x:row r="669">
      <x:c r="A669" s="3" t="inlineStr">
        <x:is>
          <x:t xml:space="preserve">Anthropic</x:t>
        </x:is>
      </x:c>
      <x:c r="B669" s="3" t="n">
        <x:v>2030</x:v>
      </x:c>
      <x:c r="C669" s="3" t="inlineStr">
        <x:is>
          <x:t xml:space="preserve">Bear</x:t>
        </x:is>
      </x:c>
      <x:c r="D669" s="3" t="inlineStr">
        <x:is>
          <x:t xml:space="preserve">contracted_power_gw</x:t>
        </x:is>
      </x:c>
      <x:c r="E669" s="3" t="n">
        <x:v>7</x:v>
      </x:c>
      <x:c r="F669" s="3" t="inlineStr">
        <x:is>
          <x:t xml:space="preserve">GW</x:t>
        </x:is>
      </x:c>
      <x:c r="G669" s="3" t="inlineStr">
        <x:is>
          <x:t xml:space="preserve">Fact anchor + scenario ceiling</x:t>
        </x:is>
      </x:c>
      <x:c r="H669" s="3" t="inlineStr">
        <x:is>
          <x:t xml:space="preserve">linear interpolation between 2026 and 2030 company capacity endpoints</x:t>
        </x:is>
      </x:c>
      <x:c r="I669" s="3" t="inlineStr">
        <x:is>
          <x:t xml:space="preserve">Hosted capacity envelope is anchored by Anthropic/AWS Project Rainier direction; it is attributed to Claude outputs, not AWS as a model owner.</x:t>
        </x:is>
      </x:c>
      <x:c r="J669" s="3" t="inlineStr">
        <x:is>
          <x:t xml:space="preserve">SRC_ANTHROPIC_AMAZON_COMPUTE; SRC_AWS_RAINIER_ACTIVE; ASSUMP_POWER_RAMP</x:t>
        </x:is>
      </x:c>
      <x:c r="K66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69" s="3" t="inlineStr">
        <x:is>
          <x:t xml:space="preserve">Company/site-level committed MW/GW, interconnect and contract disclosure.</x:t>
        </x:is>
      </x:c>
    </x:row>
    <x:row r="670">
      <x:c r="A670" s="3" t="inlineStr">
        <x:is>
          <x:t xml:space="preserve">Anthropic</x:t>
        </x:is>
      </x:c>
      <x:c r="B670" s="3" t="n">
        <x:v>2030</x:v>
      </x:c>
      <x:c r="C670" s="3" t="inlineStr">
        <x:is>
          <x:t xml:space="preserve">Bear</x:t>
        </x:is>
      </x:c>
      <x:c r="D670" s="3" t="inlineStr">
        <x:is>
          <x:t xml:space="preserve">operational_deployment_share</x:t>
        </x:is>
      </x:c>
      <x:c r="E670" s="3" t="n">
        <x:v>0.64428571</x:v>
      </x:c>
      <x:c r="F670" s="3" t="inlineStr">
        <x:is>
          <x:t xml:space="preserve">share</x:t>
        </x:is>
      </x:c>
      <x:c r="G670" s="3" t="inlineStr">
        <x:is>
          <x:t xml:space="preserve">Scenario conversion</x:t>
        </x:is>
      </x:c>
      <x:c r="H670" s="3" t="inlineStr">
        <x:is>
          <x:t xml:space="preserve">active_power_gw / contracted_power_gw</x:t>
        </x:is>
      </x:c>
      <x:c r="I670" s="3" t="inlineStr">
        <x:is>
          <x:t xml:space="preserve">This is the single explicit conversion from contracted/attributed capacity to operationally usable capacity.</x:t>
        </x:is>
      </x:c>
      <x:c r="J670" s="3" t="inlineStr">
        <x:is>
          <x:t xml:space="preserve">SRC_ANTHROPIC_AMAZON_COMPUTE; SRC_AWS_RAINIER_ACTIVE; ASSUMP_POWER_RAMP</x:t>
        </x:is>
      </x:c>
      <x:c r="K67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70" s="3" t="inlineStr">
        <x:is>
          <x:t xml:space="preserve">Energized operational capacity divided by contracted/attributed capacity.</x:t>
        </x:is>
      </x:c>
    </x:row>
    <x:row r="671">
      <x:c r="A671" s="3" t="inlineStr">
        <x:is>
          <x:t xml:space="preserve">Anthropic</x:t>
        </x:is>
      </x:c>
      <x:c r="B671" s="3" t="n">
        <x:v>2030</x:v>
      </x:c>
      <x:c r="C671" s="3" t="inlineStr">
        <x:is>
          <x:t xml:space="preserve">Bear</x:t>
        </x:is>
      </x:c>
      <x:c r="D671" s="3" t="inlineStr">
        <x:is>
          <x:t xml:space="preserve">active_power_gw</x:t>
        </x:is>
      </x:c>
      <x:c r="E671" s="3" t="n">
        <x:v>4.51</x:v>
      </x:c>
      <x:c r="F671" s="3" t="inlineStr">
        <x:is>
          <x:t xml:space="preserve">GW</x:t>
        </x:is>
      </x:c>
      <x:c r="G671" s="3" t="inlineStr">
        <x:is>
          <x:t xml:space="preserve">Derived scenario</x:t>
        </x:is>
      </x:c>
      <x:c r="H671" s="3" t="inlineStr">
        <x:is>
          <x:t xml:space="preserve">contracted_power_gw * operational_deployment_share</x:t>
        </x:is>
      </x:c>
      <x:c r="I671" s="3" t="inlineStr">
        <x:is>
          <x:t xml:space="preserve">Trainium cluster activation supports staged active ramp; Claude inference-versus-training use remains estimated.</x:t>
        </x:is>
      </x:c>
      <x:c r="J671" s="3" t="inlineStr">
        <x:is>
          <x:t xml:space="preserve">SRC_ANTHROPIC_AMAZON_COMPUTE; SRC_AWS_RAINIER_ACTIVE; ASSUMP_POWER_RAMP</x:t>
        </x:is>
      </x:c>
      <x:c r="K67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71" s="3" t="inlineStr">
        <x:is>
          <x:t xml:space="preserve">Energization dates, accelerator deliveries and operational powered-rack telemetry.</x:t>
        </x:is>
      </x:c>
    </x:row>
    <x:row r="672">
      <x:c r="A672" s="3" t="inlineStr">
        <x:is>
          <x:t xml:space="preserve">Anthropic</x:t>
        </x:is>
      </x:c>
      <x:c r="B672" s="3" t="n">
        <x:v>2030</x:v>
      </x:c>
      <x:c r="C672" s="3" t="inlineStr">
        <x:is>
          <x:t xml:space="preserve">Bear</x:t>
        </x:is>
      </x:c>
      <x:c r="D672" s="3" t="inlineStr">
        <x:is>
          <x:t xml:space="preserve">pue</x:t>
        </x:is>
      </x:c>
      <x:c r="E672" s="3" t="n">
        <x:v>1.18</x:v>
      </x:c>
      <x:c r="F672" s="3" t="inlineStr">
        <x:is>
          <x:t xml:space="preserve">ratio</x:t>
        </x:is>
      </x:c>
      <x:c r="G672" s="3" t="inlineStr">
        <x:is>
          <x:t xml:space="preserve">Scenario parameter</x:t>
        </x:is>
      </x:c>
      <x:c r="H672" s="3" t="inlineStr">
        <x:is>
          <x:t xml:space="preserve">it_load_gw = active_power_gw / pue</x:t>
        </x:is>
      </x:c>
      <x:c r="I672" s="3" t="inlineStr">
        <x:is>
          <x:t xml:space="preserve">No provider-wide site-level PUE is used as a disclosed fact; PUE represents facility-to-IT conversion within the scenario.</x:t>
        </x:is>
      </x:c>
      <x:c r="J672" s="3" t="inlineStr">
        <x:is>
          <x:t xml:space="preserve">ASSUMP_POWER_RAMP</x:t>
        </x:is>
      </x:c>
      <x:c r="K67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72" s="3" t="inlineStr">
        <x:is>
          <x:t xml:space="preserve">Site-level measured PUE matched to attributed AI capacity.</x:t>
        </x:is>
      </x:c>
    </x:row>
    <x:row r="673">
      <x:c r="A673" s="3" t="inlineStr">
        <x:is>
          <x:t xml:space="preserve">Anthropic</x:t>
        </x:is>
      </x:c>
      <x:c r="B673" s="3" t="n">
        <x:v>2030</x:v>
      </x:c>
      <x:c r="C673" s="3" t="inlineStr">
        <x:is>
          <x:t xml:space="preserve">Bear</x:t>
        </x:is>
      </x:c>
      <x:c r="D673" s="3" t="inlineStr">
        <x:is>
          <x:t xml:space="preserve">it_load_gw</x:t>
        </x:is>
      </x:c>
      <x:c r="E673" s="3" t="n">
        <x:v>3.822</x:v>
      </x:c>
      <x:c r="F673" s="3" t="inlineStr">
        <x:is>
          <x:t xml:space="preserve">GW</x:t>
        </x:is>
      </x:c>
      <x:c r="G673" s="3" t="inlineStr">
        <x:is>
          <x:t xml:space="preserve">Derived formula</x:t>
        </x:is>
      </x:c>
      <x:c r="H673" s="3" t="inlineStr">
        <x:is>
          <x:t xml:space="preserve">active_power_gw / pue</x:t>
        </x:is>
      </x:c>
      <x:c r="I673" s="3" t="inlineStr">
        <x:is>
          <x:t xml:space="preserve">Facility power is converted to IT-deliverable power before attributing AI workloads.</x:t>
        </x:is>
      </x:c>
      <x:c r="J673" s="3" t="inlineStr">
        <x:is>
          <x:t xml:space="preserve">SRC_ANTHROPIC_AMAZON_COMPUTE; SRC_AWS_RAINIER_ACTIVE; ASSUMP_POWER_RAMP</x:t>
        </x:is>
      </x:c>
      <x:c r="K67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73" s="3" t="inlineStr">
        <x:is>
          <x:t xml:space="preserve">Recompute once active power and PUE become site-observable.</x:t>
        </x:is>
      </x:c>
    </x:row>
    <x:row r="674">
      <x:c r="A674" s="3" t="inlineStr">
        <x:is>
          <x:t xml:space="preserve">Anthropic</x:t>
        </x:is>
      </x:c>
      <x:c r="B674" s="3" t="n">
        <x:v>2030</x:v>
      </x:c>
      <x:c r="C674" s="3" t="inlineStr">
        <x:is>
          <x:t xml:space="preserve">Bear</x:t>
        </x:is>
      </x:c>
      <x:c r="D674" s="3" t="inlineStr">
        <x:is>
          <x:t xml:space="preserve">ai_workload_share</x:t>
        </x:is>
      </x:c>
      <x:c r="E674" s="3" t="n">
        <x:v>0.86</x:v>
      </x:c>
      <x:c r="F674" s="3" t="inlineStr">
        <x:is>
          <x:t xml:space="preserve">share</x:t>
        </x:is>
      </x:c>
      <x:c r="G674" s="3" t="inlineStr">
        <x:is>
          <x:t xml:space="preserve">Scenario allocation</x:t>
        </x:is>
      </x:c>
      <x:c r="H674" s="3" t="inlineStr">
        <x:is>
          <x:t xml:space="preserve">ai_it_load_gw = it_load_gw * ai_workload_share</x:t>
        </x:is>
      </x:c>
      <x:c r="I674" s="3" t="inlineStr">
        <x:is>
          <x:t xml:space="preserve">Anthropic-directed hosted capacity is predominantly AI; 86% excludes platform, reserve and non-serving allocation.</x:t>
        </x:is>
      </x:c>
      <x:c r="J674" s="3" t="inlineStr">
        <x:is>
          <x:t xml:space="preserve">SRC_ANTHROPIC_CLAUDE_DOCS; SRC_ANTHROPIC_AMAZON_COMPUTE; SRC_AWS_RAINIER_ACTIVE; SRC_EPOCH_AI_DATA_CENTERS</x:t>
        </x:is>
      </x:c>
      <x:c r="K67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74" s="3" t="inlineStr">
        <x:is>
          <x:t xml:space="preserve">Model-owner AI workload allocation or cluster scheduling telemetry.</x:t>
        </x:is>
      </x:c>
    </x:row>
    <x:row r="675">
      <x:c r="A675" s="3" t="inlineStr">
        <x:is>
          <x:t xml:space="preserve">Anthropic</x:t>
        </x:is>
      </x:c>
      <x:c r="B675" s="3" t="n">
        <x:v>2030</x:v>
      </x:c>
      <x:c r="C675" s="3" t="inlineStr">
        <x:is>
          <x:t xml:space="preserve">Bear</x:t>
        </x:is>
      </x:c>
      <x:c r="D675" s="3" t="inlineStr">
        <x:is>
          <x:t xml:space="preserve">ai_it_load_gw</x:t>
        </x:is>
      </x:c>
      <x:c r="E675" s="3" t="n">
        <x:v>3.287</x:v>
      </x:c>
      <x:c r="F675" s="3" t="inlineStr">
        <x:is>
          <x:t xml:space="preserve">GW</x:t>
        </x:is>
      </x:c>
      <x:c r="G675" s="3" t="inlineStr">
        <x:is>
          <x:t xml:space="preserve">Derived formula</x:t>
        </x:is>
      </x:c>
      <x:c r="H675" s="3" t="inlineStr">
        <x:is>
          <x:t xml:space="preserve">it_load_gw * ai_workload_share</x:t>
        </x:is>
      </x:c>
      <x:c r="I675" s="3" t="inlineStr">
        <x:is>
          <x:t xml:space="preserve">Only the AI-attributed portion of IT load enters training/inference allocation.</x:t>
        </x:is>
      </x:c>
      <x:c r="J675" s="3" t="inlineStr">
        <x:is>
          <x:t xml:space="preserve">SRC_ANTHROPIC_CLAUDE_DOCS; SRC_ANTHROPIC_AMAZON_COMPUTE; SRC_AWS_RAINIER_ACTIVE; SRC_EPOCH_AI_DATA_CENTERS</x:t>
        </x:is>
      </x:c>
      <x:c r="K67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75" s="3" t="inlineStr">
        <x:is>
          <x:t xml:space="preserve">Recompute after ai_workload_share is replaced by telemetry.</x:t>
        </x:is>
      </x:c>
    </x:row>
    <x:row r="676">
      <x:c r="A676" s="3" t="inlineStr">
        <x:is>
          <x:t xml:space="preserve">Anthropic</x:t>
        </x:is>
      </x:c>
      <x:c r="B676" s="3" t="n">
        <x:v>2030</x:v>
      </x:c>
      <x:c r="C676" s="3" t="inlineStr">
        <x:is>
          <x:t xml:space="preserve">Bear</x:t>
        </x:is>
      </x:c>
      <x:c r="D676" s="3" t="inlineStr">
        <x:is>
          <x:t xml:space="preserve">gpu_share</x:t>
        </x:is>
      </x:c>
      <x:c r="E676" s="3" t="n">
        <x:v>0.19944</x:v>
      </x:c>
      <x:c r="F676" s="3" t="inlineStr">
        <x:is>
          <x:t xml:space="preserve">share of inference-serving accelerator load</x:t>
        </x:is>
      </x:c>
      <x:c r="G676" s="3" t="inlineStr">
        <x:is>
          <x:t xml:space="preserve">Numeric scenario</x:t>
        </x:is>
      </x:c>
      <x:c r="H676" s="3" t="inlineStr">
        <x:is>
          <x:t xml:space="preserve">gpu_share interpolated from company 2026/2030 accelerator-mix endpoints</x:t>
        </x:is>
      </x:c>
      <x:c r="I676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676" s="3" t="inlineStr">
        <x:is>
          <x:t xml:space="preserve">SRC_ANTHROPIC_CLAUDE_DOCS; SRC_ANTHROPIC_AMAZON_COMPUTE; SRC_AWS_RAINIER_ACTIVE; SRC_EPOCH_AI_DATA_CENTERS; ASSUMP_NUMERIC_ACCELERATOR_MIX</x:t>
        </x:is>
      </x:c>
      <x:c r="K67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76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677">
      <x:c r="A677" s="3" t="inlineStr">
        <x:is>
          <x:t xml:space="preserve">Anthropic</x:t>
        </x:is>
      </x:c>
      <x:c r="B677" s="3" t="n">
        <x:v>2030</x:v>
      </x:c>
      <x:c r="C677" s="3" t="inlineStr">
        <x:is>
          <x:t xml:space="preserve">Bear</x:t>
        </x:is>
      </x:c>
      <x:c r="D677" s="3" t="inlineStr">
        <x:is>
          <x:t xml:space="preserve">h200_share</x:t>
        </x:is>
      </x:c>
      <x:c r="E677" s="3" t="n">
        <x:v>0.07884099999999999</x:v>
      </x:c>
      <x:c r="F677" s="3" t="inlineStr">
        <x:is>
          <x:t xml:space="preserve">share of inference-serving accelerator load</x:t>
        </x:is>
      </x:c>
      <x:c r="G677" s="3" t="inlineStr">
        <x:is>
          <x:t xml:space="preserve">Editable numeric scenario</x:t>
        </x:is>
      </x:c>
      <x:c r="H677" s="3" t="inlineStr">
        <x:is>
          <x:t xml:space="preserve">h200_share = gpu_share * default_gpu_generation_mix_h200</x:t>
        </x:is>
      </x:c>
      <x:c r="I677" s="3" t="inlineStr">
        <x:is>
          <x:t xml:space="preserve">Default GPU-generation migration assumption; executive workbook allows later manual replacement by company/year/scenario.</x:t>
        </x:is>
      </x:c>
      <x:c r="J677" s="3" t="inlineStr">
        <x:is>
          <x:t xml:space="preserve">SRC_SEMIANALYSIS_INFERENCEX; ASSUMP_NUMERIC_ACCELERATOR_MIX</x:t>
        </x:is>
      </x:c>
      <x:c r="K67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77" s="3" t="inlineStr">
        <x:is>
          <x:t xml:space="preserve">Company fleet inventory, accelerator-hours or procurement/deployment records by GPU generation.</x:t>
        </x:is>
      </x:c>
    </x:row>
    <x:row r="678">
      <x:c r="A678" s="3" t="inlineStr">
        <x:is>
          <x:t xml:space="preserve">Anthropic</x:t>
        </x:is>
      </x:c>
      <x:c r="B678" s="3" t="n">
        <x:v>2030</x:v>
      </x:c>
      <x:c r="C678" s="3" t="inlineStr">
        <x:is>
          <x:t xml:space="preserve">Bear</x:t>
        </x:is>
      </x:c>
      <x:c r="D678" s="3" t="inlineStr">
        <x:is>
          <x:t xml:space="preserve">b200_share</x:t>
        </x:is>
      </x:c>
      <x:c r="E678" s="3" t="n">
        <x:v>0.120599</x:v>
      </x:c>
      <x:c r="F678" s="3" t="inlineStr">
        <x:is>
          <x:t xml:space="preserve">share of inference-serving accelerator load</x:t>
        </x:is>
      </x:c>
      <x:c r="G678" s="3" t="inlineStr">
        <x:is>
          <x:t xml:space="preserve">Editable numeric scenario</x:t>
        </x:is>
      </x:c>
      <x:c r="H678" s="3" t="inlineStr">
        <x:is>
          <x:t xml:space="preserve">b200_share = gpu_share * default_gpu_generation_mix_b200</x:t>
        </x:is>
      </x:c>
      <x:c r="I678" s="3" t="inlineStr">
        <x:is>
          <x:t xml:space="preserve">Default GPU-generation migration assumption; executive workbook allows later manual replacement by company/year/scenario.</x:t>
        </x:is>
      </x:c>
      <x:c r="J678" s="3" t="inlineStr">
        <x:is>
          <x:t xml:space="preserve">SRC_SEMIANALYSIS_INFERENCEX; ASSUMP_NUMERIC_ACCELERATOR_MIX</x:t>
        </x:is>
      </x:c>
      <x:c r="K67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78" s="3" t="inlineStr">
        <x:is>
          <x:t xml:space="preserve">Company fleet inventory, accelerator-hours or procurement/deployment records by GPU generation.</x:t>
        </x:is>
      </x:c>
    </x:row>
    <x:row r="679">
      <x:c r="A679" s="3" t="inlineStr">
        <x:is>
          <x:t xml:space="preserve">Anthropic</x:t>
        </x:is>
      </x:c>
      <x:c r="B679" s="3" t="n">
        <x:v>2030</x:v>
      </x:c>
      <x:c r="C679" s="3" t="inlineStr">
        <x:is>
          <x:t xml:space="preserve">Bear</x:t>
        </x:is>
      </x:c>
      <x:c r="D679" s="3" t="inlineStr">
        <x:is>
          <x:t xml:space="preserve">gb200_share</x:t>
        </x:is>
      </x:c>
      <x:c r="E679" s="3" t="n">
        <x:v>0</x:v>
      </x:c>
      <x:c r="F679" s="3" t="inlineStr">
        <x:is>
          <x:t xml:space="preserve">share of inference-serving accelerator load</x:t>
        </x:is>
      </x:c>
      <x:c r="G679" s="3" t="inlineStr">
        <x:is>
          <x:t xml:space="preserve">Editable numeric scenario</x:t>
        </x:is>
      </x:c>
      <x:c r="H679" s="3" t="inlineStr">
        <x:is>
          <x:t xml:space="preserve">gb200_share = gpu_share * default_gpu_generation_mix_gb200</x:t>
        </x:is>
      </x:c>
      <x:c r="I679" s="3" t="inlineStr">
        <x:is>
          <x:t xml:space="preserve">Default GPU-generation migration assumption; executive workbook allows later manual replacement by company/year/scenario.</x:t>
        </x:is>
      </x:c>
      <x:c r="J679" s="3" t="inlineStr">
        <x:is>
          <x:t xml:space="preserve">SRC_SEMIANALYSIS_INFERENCEX; ASSUMP_NUMERIC_ACCELERATOR_MIX</x:t>
        </x:is>
      </x:c>
      <x:c r="K67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79" s="3" t="inlineStr">
        <x:is>
          <x:t xml:space="preserve">Company fleet inventory, accelerator-hours or procurement/deployment records by GPU generation.</x:t>
        </x:is>
      </x:c>
    </x:row>
    <x:row r="680">
      <x:c r="A680" s="3" t="inlineStr">
        <x:is>
          <x:t xml:space="preserve">Anthropic</x:t>
        </x:is>
      </x:c>
      <x:c r="B680" s="3" t="n">
        <x:v>2030</x:v>
      </x:c>
      <x:c r="C680" s="3" t="inlineStr">
        <x:is>
          <x:t xml:space="preserve">Bear</x:t>
        </x:is>
      </x:c>
      <x:c r="D680" s="3" t="inlineStr">
        <x:is>
          <x:t xml:space="preserve">purpose_built_accelerator_share</x:t>
        </x:is>
      </x:c>
      <x:c r="E680" s="3" t="n">
        <x:v>0.80056</x:v>
      </x:c>
      <x:c r="F680" s="3" t="inlineStr">
        <x:is>
          <x:t xml:space="preserve">share of inference-serving accelerator load</x:t>
        </x:is>
      </x:c>
      <x:c r="G680" s="3" t="inlineStr">
        <x:is>
          <x:t xml:space="preserve">Numeric scenario</x:t>
        </x:is>
      </x:c>
      <x:c r="H680" s="3" t="inlineStr">
        <x:is>
          <x:t xml:space="preserve">1 - gpu_share</x:t>
        </x:is>
      </x:c>
      <x:c r="I680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680" s="3" t="inlineStr">
        <x:is>
          <x:t xml:space="preserve">SRC_ANTHROPIC_CLAUDE_DOCS; SRC_ANTHROPIC_AMAZON_COMPUTE; SRC_AWS_RAINIER_ACTIVE; SRC_EPOCH_AI_DATA_CENTERS; ASSUMP_NUMERIC_ACCELERATOR_MIX</x:t>
        </x:is>
      </x:c>
      <x:c r="K68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80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681">
      <x:c r="A681" s="3" t="inlineStr">
        <x:is>
          <x:t xml:space="preserve">Anthropic</x:t>
        </x:is>
      </x:c>
      <x:c r="B681" s="3" t="n">
        <x:v>2030</x:v>
      </x:c>
      <x:c r="C681" s="3" t="inlineStr">
        <x:is>
          <x:t xml:space="preserve">Bear</x:t>
        </x:is>
      </x:c>
      <x:c r="D681" s="3" t="inlineStr">
        <x:is>
          <x:t xml:space="preserve">fleet_reference_tps_per_mw</x:t>
        </x:is>
      </x:c>
      <x:c r="E681" s="3" t="n">
        <x:v>196472</x:v>
      </x:c>
      <x:c r="F681" s="3" t="inlineStr">
        <x:is>
          <x:t xml:space="preserve">generated output tokens/sec/MW</x:t>
        </x:is>
      </x:c>
      <x:c r="G681" s="3" t="inlineStr">
        <x:is>
          <x:t xml:space="preserve">Fleet-weighted public benchmark reference</x:t>
        </x:is>
      </x:c>
      <x:c r="H681" s="3" t="inlineStr">
        <x:is>
          <x:t xml:space="preserve">h200_share*h200_workload_avg + b200_share*b200_workload_avg + gb200_share*gb200_workload_avg + purpose_built_share*purpose_workload_avg</x:t>
        </x:is>
      </x:c>
      <x:c r="I681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681" s="3" t="inlineStr">
        <x:is>
          <x:t xml:space="preserve">SRC_SEMIANALYSIS_INFERENCEX; ASSUMP_NUMERIC_ACCELERATOR_MIX; ASSUMP_WORKLOAD_CLASS_MIX; ASSUMP_AGENTIC_CONTEXT_PENALTY</x:t>
        </x:is>
      </x:c>
      <x:c r="K68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81" s="3" t="inlineStr">
        <x:is>
          <x:t xml:space="preserve">Comparable production output-token throughput or a more closely matched benchmark.</x:t>
        </x:is>
      </x:c>
    </x:row>
    <x:row r="682">
      <x:c r="A682" s="3" t="inlineStr">
        <x:is>
          <x:t xml:space="preserve">Anthropic</x:t>
        </x:is>
      </x:c>
      <x:c r="B682" s="3" t="n">
        <x:v>2030</x:v>
      </x:c>
      <x:c r="C682" s="3" t="inlineStr">
        <x:is>
          <x:t xml:space="preserve">Bear</x:t>
        </x:is>
      </x:c>
      <x:c r="D682" s="3" t="inlineStr">
        <x:is>
          <x:t xml:space="preserve">commercial_workload_fit_factor</x:t>
        </x:is>
      </x:c>
      <x:c r="E682" s="3" t="n">
        <x:v>0.3</x:v>
      </x:c>
      <x:c r="F682" s="3" t="inlineStr">
        <x:is>
          <x:t xml:space="preserve">share of public reference throughput</x:t>
        </x:is>
      </x:c>
      <x:c r="G682" s="3" t="inlineStr">
        <x:is>
          <x:t xml:space="preserve">Scenario assumption</x:t>
        </x:is>
      </x:c>
      <x:c r="H682" s="3" t="inlineStr">
        <x:is>
          <x:t xml:space="preserve">reference_serving_tps_per_mw = fleet_reference_tps_per_mw * commercial_workload_fit_factor</x:t>
        </x:is>
      </x:c>
      <x:c r="I682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682" s="3" t="inlineStr">
        <x:is>
          <x:t xml:space="preserve">SRC_SEMIANALYSIS_INFERENCEX; ASSUMP_NUMERIC_ACCELERATOR_MIX; ASSUMP_WORKLOAD_CLASS_MIX; ASSUMP_AGENTIC_CONTEXT_PENALTY</x:t>
        </x:is>
      </x:c>
      <x:c r="K68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82" s="3" t="inlineStr">
        <x:is>
          <x:t xml:space="preserve">Matched commercial serving benchmark by product surface, context shape and latency SLO.</x:t>
        </x:is>
      </x:c>
    </x:row>
    <x:row r="683">
      <x:c r="A683" s="3" t="inlineStr">
        <x:is>
          <x:t xml:space="preserve">Anthropic</x:t>
        </x:is>
      </x:c>
      <x:c r="B683" s="3" t="n">
        <x:v>2030</x:v>
      </x:c>
      <x:c r="C683" s="3" t="inlineStr">
        <x:is>
          <x:t xml:space="preserve">Bear</x:t>
        </x:is>
      </x:c>
      <x:c r="D683" s="3" t="inlineStr">
        <x:is>
          <x:t xml:space="preserve">reference_serving_tps_per_mw</x:t>
        </x:is>
      </x:c>
      <x:c r="E683" s="3" t="n">
        <x:v>58942</x:v>
      </x:c>
      <x:c r="F683" s="3" t="inlineStr">
        <x:is>
          <x:t xml:space="preserve">generated output tokens/sec/MW</x:t>
        </x:is>
      </x:c>
      <x:c r="G683" s="3" t="inlineStr">
        <x:is>
          <x:t xml:space="preserve">Workload-adjusted benchmark proxy</x:t>
        </x:is>
      </x:c>
      <x:c r="H683" s="3" t="inlineStr">
        <x:is>
          <x:t xml:space="preserve">fleet_reference_tps_per_mw * commercial_workload_fit_factor</x:t>
        </x:is>
      </x:c>
      <x:c r="I68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683" s="3" t="inlineStr">
        <x:is>
          <x:t xml:space="preserve">SRC_SEMIANALYSIS_INFERENCEX; ASSUMP_NUMERIC_ACCELERATOR_MIX; ASSUMP_WORKLOAD_CLASS_MIX; ASSUMP_AGENTIC_CONTEXT_PENALTY</x:t>
        </x:is>
      </x:c>
      <x:c r="K68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83" s="3" t="inlineStr">
        <x:is>
          <x:t xml:space="preserve">Provider production output-token throughput with comparable workload/SLO.</x:t>
        </x:is>
      </x:c>
    </x:row>
    <x:row r="684">
      <x:c r="A684" s="3" t="inlineStr">
        <x:is>
          <x:t xml:space="preserve">Anthropic</x:t>
        </x:is>
      </x:c>
      <x:c r="B684" s="3" t="n">
        <x:v>2030</x:v>
      </x:c>
      <x:c r="C684" s="3" t="inlineStr">
        <x:is>
          <x:t xml:space="preserve">Bear</x:t>
        </x:is>
      </x:c>
      <x:c r="D684" s="3" t="inlineStr">
        <x:is>
          <x:t xml:space="preserve">purpose_built_tps_per_mw</x:t>
        </x:is>
      </x:c>
      <x:c r="E684" s="3" t="n">
        <x:v>40592</x:v>
      </x:c>
      <x:c r="F684" s="3" t="inlineStr">
        <x:is>
          <x:t xml:space="preserve">generated output tokens/sec/MW</x:t>
        </x:is>
      </x:c>
      <x:c r="G684" s="3" t="inlineStr">
        <x:is>
          <x:t xml:space="preserve">Conservative no-uplift proxy</x:t>
        </x:is>
      </x:c>
      <x:c r="H684" s="3" t="inlineStr">
        <x:is>
          <x:t xml:space="preserve">purpose_built_tps_per_mw = purpose_built_reference_tps_per_mw * commercial_workload_fit_factor until comparable output-token benchmark is adopted</x:t>
        </x:is>
      </x:c>
      <x:c r="I684" s="3" t="inlineStr">
        <x:is>
          <x:t xml:space="preserve">No comparable public output-token/MW row adopted; B200 public reference placeholder is used and remains editable.</x:t>
        </x:is>
      </x:c>
      <x:c r="J684" s="3" t="inlineStr">
        <x:is>
          <x:t xml:space="preserve">SRC_ANTHROPIC_CLAUDE_DOCS; SRC_ANTHROPIC_AMAZON_COMPUTE; SRC_AWS_RAINIER_ACTIVE; SRC_EPOCH_AI_DATA_CENTERS; ASSUMP_NUMERIC_ACCELERATOR_MIX</x:t>
        </x:is>
      </x:c>
      <x:c r="K68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84" s="3" t="inlineStr">
        <x:is>
          <x:t xml:space="preserve">Matched-workload generated-output benchmark for the provider purpose-built accelerator.</x:t>
        </x:is>
      </x:c>
    </x:row>
    <x:row r="685">
      <x:c r="A685" s="3" t="inlineStr">
        <x:is>
          <x:t xml:space="preserve">Anthropic</x:t>
        </x:is>
      </x:c>
      <x:c r="B685" s="3" t="n">
        <x:v>2030</x:v>
      </x:c>
      <x:c r="C685" s="3" t="inlineStr">
        <x:is>
          <x:t xml:space="preserve">Bear</x:t>
        </x:is>
      </x:c>
      <x:c r="D685" s="3" t="inlineStr">
        <x:is>
          <x:t xml:space="preserve">inference_power_share</x:t>
        </x:is>
      </x:c>
      <x:c r="E685" s="3" t="n">
        <x:v>0.64</x:v>
      </x:c>
      <x:c r="F685" s="3" t="inlineStr">
        <x:is>
          <x:t xml:space="preserve">share of AI IT load</x:t>
        </x:is>
      </x:c>
      <x:c r="G685" s="3" t="inlineStr">
        <x:is>
          <x:t xml:space="preserve">Scenario allocation</x:t>
        </x:is>
      </x:c>
      <x:c r="H685" s="3" t="inlineStr">
        <x:is>
          <x:t xml:space="preserve">inference_gw = ai_it_load_gw * inference_power_share</x:t>
        </x:is>
      </x:c>
      <x:c r="I685" s="3" t="inlineStr">
        <x:is>
          <x:t xml:space="preserve">Claude API/product growth supports a rising inference share, while continued model training prevents full conversion.</x:t>
        </x:is>
      </x:c>
      <x:c r="J685" s="3" t="inlineStr">
        <x:is>
          <x:t xml:space="preserve">SRC_ANTHROPIC_CLAUDE_DOCS; SRC_ANTHROPIC_AMAZON_COMPUTE; SRC_AWS_RAINIER_ACTIVE; SRC_EPOCH_AI_DATA_CENTERS; ASSUMP_INFERENCE_SHARE_NOT_FACT_60</x:t>
        </x:is>
      </x:c>
      <x:c r="K68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85" s="3" t="inlineStr">
        <x:is>
          <x:t xml:space="preserve">Provider-specific inference/training workload power telemetry.</x:t>
        </x:is>
      </x:c>
    </x:row>
    <x:row r="686">
      <x:c r="A686" s="3" t="inlineStr">
        <x:is>
          <x:t xml:space="preserve">Anthropic</x:t>
        </x:is>
      </x:c>
      <x:c r="B686" s="3" t="n">
        <x:v>2030</x:v>
      </x:c>
      <x:c r="C686" s="3" t="inlineStr">
        <x:is>
          <x:t xml:space="preserve">Bear</x:t>
        </x:is>
      </x:c>
      <x:c r="D686" s="3" t="inlineStr">
        <x:is>
          <x:t xml:space="preserve">inference_gw</x:t>
        </x:is>
      </x:c>
      <x:c r="E686" s="3" t="n">
        <x:v>2.104</x:v>
      </x:c>
      <x:c r="F686" s="3" t="inlineStr">
        <x:is>
          <x:t xml:space="preserve">GW</x:t>
        </x:is>
      </x:c>
      <x:c r="G686" s="3" t="inlineStr">
        <x:is>
          <x:t xml:space="preserve">Derived formula</x:t>
        </x:is>
      </x:c>
      <x:c r="H686" s="3" t="inlineStr">
        <x:is>
          <x:t xml:space="preserve">ai_it_load_gw * inference_power_share</x:t>
        </x:is>
      </x:c>
      <x:c r="I686" s="3" t="inlineStr">
        <x:is>
          <x:t xml:space="preserve">This is the operational power eligible to become commercial generated output tokens through the selected TPS/MW proxy.</x:t>
        </x:is>
      </x:c>
      <x:c r="J686" s="3" t="inlineStr">
        <x:is>
          <x:t xml:space="preserve">SRC_ANTHROPIC_CLAUDE_DOCS; SRC_ANTHROPIC_AMAZON_COMPUTE; SRC_AWS_RAINIER_ACTIVE; SRC_EPOCH_AI_DATA_CENTERS</x:t>
        </x:is>
      </x:c>
      <x:c r="K68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86" s="3" t="inlineStr">
        <x:is>
          <x:t xml:space="preserve">Recompute after AI allocation or inference-share evidence changes.</x:t>
        </x:is>
      </x:c>
    </x:row>
    <x:row r="687">
      <x:c r="A687" s="3" t="inlineStr">
        <x:is>
          <x:t xml:space="preserve">Anthropic</x:t>
        </x:is>
      </x:c>
      <x:c r="B687" s="3" t="n">
        <x:v>2030</x:v>
      </x:c>
      <x:c r="C687" s="3" t="inlineStr">
        <x:is>
          <x:t xml:space="preserve">Bear</x:t>
        </x:is>
      </x:c>
      <x:c r="D687" s="3" t="inlineStr">
        <x:is>
          <x:t xml:space="preserve">training_power_share</x:t>
        </x:is>
      </x:c>
      <x:c r="E687" s="3" t="n">
        <x:v>0.36</x:v>
      </x:c>
      <x:c r="F687" s="3" t="inlineStr">
        <x:is>
          <x:t xml:space="preserve">share of AI IT load</x:t>
        </x:is>
      </x:c>
      <x:c r="G687" s="3" t="inlineStr">
        <x:is>
          <x:t xml:space="preserve">Derived allocation</x:t>
        </x:is>
      </x:c>
      <x:c r="H687" s="3" t="inlineStr">
        <x:is>
          <x:t xml:space="preserve">1 - inference_power_share</x:t>
        </x:is>
      </x:c>
      <x:c r="I687" s="3" t="inlineStr">
        <x:is>
          <x:t xml:space="preserve">Training receives the complementary modeled AI IT allocation; it is not a disclosed company workload split.</x:t>
        </x:is>
      </x:c>
      <x:c r="J687" s="3" t="inlineStr">
        <x:is>
          <x:t xml:space="preserve">SRC_ANTHROPIC_CLAUDE_DOCS; SRC_ANTHROPIC_AMAZON_COMPUTE; SRC_AWS_RAINIER_ACTIVE; SRC_EPOCH_AI_DATA_CENTERS; ASSUMP_INFERENCE_SHARE_NOT_FACT_60</x:t>
        </x:is>
      </x:c>
      <x:c r="K68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87" s="3" t="inlineStr">
        <x:is>
          <x:t xml:space="preserve">Provider-specific inference/training workload power telemetry.</x:t>
        </x:is>
      </x:c>
    </x:row>
    <x:row r="688">
      <x:c r="A688" s="3" t="inlineStr">
        <x:is>
          <x:t xml:space="preserve">Anthropic</x:t>
        </x:is>
      </x:c>
      <x:c r="B688" s="3" t="n">
        <x:v>2030</x:v>
      </x:c>
      <x:c r="C688" s="3" t="inlineStr">
        <x:is>
          <x:t xml:space="preserve">Bear</x:t>
        </x:is>
      </x:c>
      <x:c r="D688" s="3" t="inlineStr">
        <x:is>
          <x:t xml:space="preserve">training_gw</x:t>
        </x:is>
      </x:c>
      <x:c r="E688" s="3" t="n">
        <x:v>1.183</x:v>
      </x:c>
      <x:c r="F688" s="3" t="inlineStr">
        <x:is>
          <x:t xml:space="preserve">GW</x:t>
        </x:is>
      </x:c>
      <x:c r="G688" s="3" t="inlineStr">
        <x:is>
          <x:t xml:space="preserve">Derived formula</x:t>
        </x:is>
      </x:c>
      <x:c r="H688" s="3" t="inlineStr">
        <x:is>
          <x:t xml:space="preserve">ai_it_load_gw * training_power_share</x:t>
        </x:is>
      </x:c>
      <x:c r="I688" s="3" t="inlineStr">
        <x:is>
          <x:t xml:space="preserve">Training GW is shown separately so commercial inference token capacity is not overstated.</x:t>
        </x:is>
      </x:c>
      <x:c r="J688" s="3" t="inlineStr">
        <x:is>
          <x:t xml:space="preserve">SRC_ANTHROPIC_CLAUDE_DOCS; SRC_ANTHROPIC_AMAZON_COMPUTE; SRC_AWS_RAINIER_ACTIVE; SRC_EPOCH_AI_DATA_CENTERS</x:t>
        </x:is>
      </x:c>
      <x:c r="K68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88" s="3" t="inlineStr">
        <x:is>
          <x:t xml:space="preserve">Recompute after AI allocation or workload-split evidence changes.</x:t>
        </x:is>
      </x:c>
    </x:row>
    <x:row r="689">
      <x:c r="A689" s="3" t="inlineStr">
        <x:is>
          <x:t xml:space="preserve">Anthropic</x:t>
        </x:is>
      </x:c>
      <x:c r="B689" s="3" t="n">
        <x:v>2030</x:v>
      </x:c>
      <x:c r="C689" s="3" t="inlineStr">
        <x:is>
          <x:t xml:space="preserve">Bear</x:t>
        </x:is>
      </x:c>
      <x:c r="D689" s="3" t="inlineStr">
        <x:is>
          <x:t xml:space="preserve">tokens_per_second_per_mw</x:t>
        </x:is>
      </x:c>
      <x:c r="E689" s="3" t="n">
        <x:v>58942</x:v>
      </x:c>
      <x:c r="F689" s="3" t="inlineStr">
        <x:is>
          <x:t xml:space="preserve">generated output tokens/sec/MW</x:t>
        </x:is>
      </x:c>
      <x:c r="G689" s="3" t="inlineStr">
        <x:is>
          <x:t xml:space="preserve">Derived estimate + benchmark calibration</x:t>
        </x:is>
      </x:c>
      <x:c r="H689" s="3" t="inlineStr">
        <x:is>
          <x:t xml:space="preserve">fleet_reference_tps_per_mw * commercial_workload_fit_factor</x:t>
        </x:is>
      </x:c>
      <x:c r="I689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689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68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89" s="3" t="inlineStr">
        <x:is>
          <x:t xml:space="preserve">Comparable production output-token throughput with model, hardware, precision, ISL/OSL and SLO matched.</x:t>
        </x:is>
      </x:c>
    </x:row>
    <x:row r="690">
      <x:c r="A690" s="3" t="inlineStr">
        <x:is>
          <x:t xml:space="preserve">Anthropic</x:t>
        </x:is>
      </x:c>
      <x:c r="B690" s="3" t="n">
        <x:v>2030</x:v>
      </x:c>
      <x:c r="C690" s="3" t="inlineStr">
        <x:is>
          <x:t xml:space="preserve">Bear</x:t>
        </x:is>
      </x:c>
      <x:c r="D690" s="3" t="inlineStr">
        <x:is>
          <x:t xml:space="preserve">inference_tokens_per_day</x:t>
        </x:is>
      </x:c>
      <x:c r="E690" s="3" t="n">
        <x:v>10714806835200</x:v>
      </x:c>
      <x:c r="F690" s="3" t="inlineStr">
        <x:is>
          <x:t xml:space="preserve">generated output tokens/day</x:t>
        </x:is>
      </x:c>
      <x:c r="G690" s="3" t="inlineStr">
        <x:is>
          <x:t xml:space="preserve">Derived headline metric</x:t>
        </x:is>
      </x:c>
      <x:c r="H690" s="3" t="inlineStr">
        <x:is>
          <x:t xml:space="preserve">inference_gw * 1000 * tokens_per_second_per_mw * 86,400</x:t>
        </x:is>
      </x:c>
      <x:c r="I690" s="3" t="inlineStr">
        <x:is>
          <x:t xml:space="preserve">Headline capacity uses no utilization, MoE, architecture or software-growth multiplier; it is not observed commercial output volume.</x:t>
        </x:is>
      </x:c>
      <x:c r="J690" s="3" t="inlineStr">
        <x:is>
          <x:t xml:space="preserve">SRC_ANTHROPIC_CLAUDE_DOCS; SRC_ANTHROPIC_AMAZON_COMPUTE; SRC_AWS_RAINIER_ACTIVE; SRC_EPOCH_AI_DATA_CENTERS; SRC_SEMIANALYSIS_INFERENCEX</x:t>
        </x:is>
      </x:c>
      <x:c r="K69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90" s="3" t="inlineStr">
        <x:is>
          <x:t xml:space="preserve">Provider-disclosed generated output token volume or calibrated capacity telemetry.</x:t>
        </x:is>
      </x:c>
    </x:row>
    <x:row r="691">
      <x:c r="A691" s="3" t="inlineStr">
        <x:is>
          <x:t xml:space="preserve">Anthropic</x:t>
        </x:is>
      </x:c>
      <x:c r="B691" s="3" t="n">
        <x:v>2030</x:v>
      </x:c>
      <x:c r="C691" s="3" t="inlineStr">
        <x:is>
          <x:t xml:space="preserve">Bear</x:t>
        </x:is>
      </x:c>
      <x:c r="D691" s="3" t="inlineStr">
        <x:is>
          <x:t xml:space="preserve">inference_tokens_per_year</x:t>
        </x:is>
      </x:c>
      <x:c r="E691" s="3" t="n">
        <x:v>3910904494848000</x:v>
      </x:c>
      <x:c r="F691" s="3" t="inlineStr">
        <x:is>
          <x:t xml:space="preserve">generated output tokens/year</x:t>
        </x:is>
      </x:c>
      <x:c r="G691" s="3" t="inlineStr">
        <x:is>
          <x:t xml:space="preserve">Derived headline metric</x:t>
        </x:is>
      </x:c>
      <x:c r="H691" s="3" t="inlineStr">
        <x:is>
          <x:t xml:space="preserve">inference_tokens_per_day * 365</x:t>
        </x:is>
      </x:c>
      <x:c r="I691" s="3" t="inlineStr">
        <x:is>
          <x:t xml:space="preserve">Annualized version of generated output token capacity; it is not observed annual demand or billable volume.</x:t>
        </x:is>
      </x:c>
      <x:c r="J691" s="3" t="inlineStr">
        <x:is>
          <x:t xml:space="preserve">SRC_ANTHROPIC_CLAUDE_DOCS; SRC_ANTHROPIC_AMAZON_COMPUTE; SRC_AWS_RAINIER_ACTIVE; SRC_EPOCH_AI_DATA_CENTERS; SRC_SEMIANALYSIS_INFERENCEX</x:t>
        </x:is>
      </x:c>
      <x:c r="K69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691" s="3" t="inlineStr">
        <x:is>
          <x:t xml:space="preserve">Provider-disclosed annual generated-output volume or metered serving telemetry.</x:t>
        </x:is>
      </x:c>
    </x:row>
    <x:row r="692">
      <x:c r="A692" s="3" t="inlineStr">
        <x:is>
          <x:t xml:space="preserve">DeepSeek</x:t>
        </x:is>
      </x:c>
      <x:c r="B692" s="3" t="n">
        <x:v>2026</x:v>
      </x:c>
      <x:c r="C692" s="3" t="inlineStr">
        <x:is>
          <x:t xml:space="preserve">Bear</x:t>
        </x:is>
      </x:c>
      <x:c r="D692" s="3" t="inlineStr">
        <x:is>
          <x:t xml:space="preserve">contracted_power_gw</x:t>
        </x:is>
      </x:c>
      <x:c r="E692" s="3" t="n">
        <x:v>0.5</x:v>
      </x:c>
      <x:c r="F692" s="3" t="inlineStr">
        <x:is>
          <x:t xml:space="preserve">GW</x:t>
        </x:is>
      </x:c>
      <x:c r="G692" s="3" t="inlineStr">
        <x:is>
          <x:t xml:space="preserve">Scenario capacity envelope</x:t>
        </x:is>
      </x:c>
      <x:c r="H692" s="3" t="inlineStr">
        <x:is>
          <x:t xml:space="preserve">linear interpolation between 2026 and 2030 company capacity endpoints</x:t>
        </x:is>
      </x:c>
      <x:c r="I692" s="3" t="inlineStr">
        <x:is>
          <x:t xml:space="preserve">Capacity is a low-transparency scenario; official infrastructure evidence supports H800 inference hardware, not company GW.</x:t>
        </x:is>
      </x:c>
      <x:c r="J692" s="3" t="inlineStr">
        <x:is>
          <x:t xml:space="preserve">SRC_DEEPSEEK_H800_INFERENCE; ASSUMP_CN_CAPACITY_TRANSPARENCY</x:t>
        </x:is>
      </x:c>
      <x:c r="K69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692" s="3" t="inlineStr">
        <x:is>
          <x:t xml:space="preserve">Company/site-level committed MW/GW, interconnect and contract disclosure.</x:t>
        </x:is>
      </x:c>
    </x:row>
    <x:row r="693">
      <x:c r="A693" s="3" t="inlineStr">
        <x:is>
          <x:t xml:space="preserve">DeepSeek</x:t>
        </x:is>
      </x:c>
      <x:c r="B693" s="3" t="n">
        <x:v>2026</x:v>
      </x:c>
      <x:c r="C693" s="3" t="inlineStr">
        <x:is>
          <x:t xml:space="preserve">Bear</x:t>
        </x:is>
      </x:c>
      <x:c r="D693" s="3" t="inlineStr">
        <x:is>
          <x:t xml:space="preserve">operational_deployment_share</x:t>
        </x:is>
      </x:c>
      <x:c r="E693" s="3" t="n">
        <x:v>0.27</x:v>
      </x:c>
      <x:c r="F693" s="3" t="inlineStr">
        <x:is>
          <x:t xml:space="preserve">share</x:t>
        </x:is>
      </x:c>
      <x:c r="G693" s="3" t="inlineStr">
        <x:is>
          <x:t xml:space="preserve">Scenario conversion</x:t>
        </x:is>
      </x:c>
      <x:c r="H693" s="3" t="inlineStr">
        <x:is>
          <x:t xml:space="preserve">active_power_gw / contracted_power_gw</x:t>
        </x:is>
      </x:c>
      <x:c r="I693" s="3" t="inlineStr">
        <x:is>
          <x:t xml:space="preserve">This is the single explicit conversion from contracted/attributed capacity to operationally usable capacity.</x:t>
        </x:is>
      </x:c>
      <x:c r="J693" s="3" t="inlineStr">
        <x:is>
          <x:t xml:space="preserve">SRC_DEEPSEEK_H800_INFERENCE; ASSUMP_CN_CAPACITY_TRANSPARENCY</x:t>
        </x:is>
      </x:c>
      <x:c r="K69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693" s="3" t="inlineStr">
        <x:is>
          <x:t xml:space="preserve">Energized operational capacity divided by contracted/attributed capacity.</x:t>
        </x:is>
      </x:c>
    </x:row>
    <x:row r="694">
      <x:c r="A694" s="3" t="inlineStr">
        <x:is>
          <x:t xml:space="preserve">DeepSeek</x:t>
        </x:is>
      </x:c>
      <x:c r="B694" s="3" t="n">
        <x:v>2026</x:v>
      </x:c>
      <x:c r="C694" s="3" t="inlineStr">
        <x:is>
          <x:t xml:space="preserve">Bear</x:t>
        </x:is>
      </x:c>
      <x:c r="D694" s="3" t="inlineStr">
        <x:is>
          <x:t xml:space="preserve">active_power_gw</x:t>
        </x:is>
      </x:c>
      <x:c r="E694" s="3" t="n">
        <x:v>0.135</x:v>
      </x:c>
      <x:c r="F694" s="3" t="inlineStr">
        <x:is>
          <x:t xml:space="preserve">GW</x:t>
        </x:is>
      </x:c>
      <x:c r="G694" s="3" t="inlineStr">
        <x:is>
          <x:t xml:space="preserve">Derived scenario</x:t>
        </x:is>
      </x:c>
      <x:c r="H694" s="3" t="inlineStr">
        <x:is>
          <x:t xml:space="preserve">contracted_power_gw * operational_deployment_share</x:t>
        </x:is>
      </x:c>
      <x:c r="I694" s="3" t="inlineStr">
        <x:is>
          <x:t xml:space="preserve">Active GW is conservative because operated cluster scale beyond disclosed infrastructure is not public.</x:t>
        </x:is>
      </x:c>
      <x:c r="J694" s="3" t="inlineStr">
        <x:is>
          <x:t xml:space="preserve">SRC_DEEPSEEK_H800_INFERENCE; ASSUMP_CN_CAPACITY_TRANSPARENCY</x:t>
        </x:is>
      </x:c>
      <x:c r="K69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694" s="3" t="inlineStr">
        <x:is>
          <x:t xml:space="preserve">Energization dates, accelerator deliveries and operational powered-rack telemetry.</x:t>
        </x:is>
      </x:c>
    </x:row>
    <x:row r="695">
      <x:c r="A695" s="3" t="inlineStr">
        <x:is>
          <x:t xml:space="preserve">DeepSeek</x:t>
        </x:is>
      </x:c>
      <x:c r="B695" s="3" t="n">
        <x:v>2026</x:v>
      </x:c>
      <x:c r="C695" s="3" t="inlineStr">
        <x:is>
          <x:t xml:space="preserve">Bear</x:t>
        </x:is>
      </x:c>
      <x:c r="D695" s="3" t="inlineStr">
        <x:is>
          <x:t xml:space="preserve">pue</x:t>
        </x:is>
      </x:c>
      <x:c r="E695" s="3" t="n">
        <x:v>1.24</x:v>
      </x:c>
      <x:c r="F695" s="3" t="inlineStr">
        <x:is>
          <x:t xml:space="preserve">ratio</x:t>
        </x:is>
      </x:c>
      <x:c r="G695" s="3" t="inlineStr">
        <x:is>
          <x:t xml:space="preserve">Scenario parameter</x:t>
        </x:is>
      </x:c>
      <x:c r="H695" s="3" t="inlineStr">
        <x:is>
          <x:t xml:space="preserve">it_load_gw = active_power_gw / pue</x:t>
        </x:is>
      </x:c>
      <x:c r="I695" s="3" t="inlineStr">
        <x:is>
          <x:t xml:space="preserve">No provider-wide site-level PUE is used as a disclosed fact; PUE represents facility-to-IT conversion within the scenario.</x:t>
        </x:is>
      </x:c>
      <x:c r="J695" s="3" t="inlineStr">
        <x:is>
          <x:t xml:space="preserve">ASSUMP_POWER_RAMP</x:t>
        </x:is>
      </x:c>
      <x:c r="K69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695" s="3" t="inlineStr">
        <x:is>
          <x:t xml:space="preserve">Site-level measured PUE matched to attributed AI capacity.</x:t>
        </x:is>
      </x:c>
    </x:row>
    <x:row r="696">
      <x:c r="A696" s="3" t="inlineStr">
        <x:is>
          <x:t xml:space="preserve">DeepSeek</x:t>
        </x:is>
      </x:c>
      <x:c r="B696" s="3" t="n">
        <x:v>2026</x:v>
      </x:c>
      <x:c r="C696" s="3" t="inlineStr">
        <x:is>
          <x:t xml:space="preserve">Bear</x:t>
        </x:is>
      </x:c>
      <x:c r="D696" s="3" t="inlineStr">
        <x:is>
          <x:t xml:space="preserve">it_load_gw</x:t>
        </x:is>
      </x:c>
      <x:c r="E696" s="3" t="n">
        <x:v>0.109</x:v>
      </x:c>
      <x:c r="F696" s="3" t="inlineStr">
        <x:is>
          <x:t xml:space="preserve">GW</x:t>
        </x:is>
      </x:c>
      <x:c r="G696" s="3" t="inlineStr">
        <x:is>
          <x:t xml:space="preserve">Derived formula</x:t>
        </x:is>
      </x:c>
      <x:c r="H696" s="3" t="inlineStr">
        <x:is>
          <x:t xml:space="preserve">active_power_gw / pue</x:t>
        </x:is>
      </x:c>
      <x:c r="I696" s="3" t="inlineStr">
        <x:is>
          <x:t xml:space="preserve">Facility power is converted to IT-deliverable power before attributing AI workloads.</x:t>
        </x:is>
      </x:c>
      <x:c r="J696" s="3" t="inlineStr">
        <x:is>
          <x:t xml:space="preserve">SRC_DEEPSEEK_H800_INFERENCE; ASSUMP_CN_CAPACITY_TRANSPARENCY</x:t>
        </x:is>
      </x:c>
      <x:c r="K69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696" s="3" t="inlineStr">
        <x:is>
          <x:t xml:space="preserve">Recompute once active power and PUE become site-observable.</x:t>
        </x:is>
      </x:c>
    </x:row>
    <x:row r="697">
      <x:c r="A697" s="3" t="inlineStr">
        <x:is>
          <x:t xml:space="preserve">DeepSeek</x:t>
        </x:is>
      </x:c>
      <x:c r="B697" s="3" t="n">
        <x:v>2026</x:v>
      </x:c>
      <x:c r="C697" s="3" t="inlineStr">
        <x:is>
          <x:t xml:space="preserve">Bear</x:t>
        </x:is>
      </x:c>
      <x:c r="D697" s="3" t="inlineStr">
        <x:is>
          <x:t xml:space="preserve">ai_workload_share</x:t>
        </x:is>
      </x:c>
      <x:c r="E697" s="3" t="n">
        <x:v>0.82</x:v>
      </x:c>
      <x:c r="F697" s="3" t="inlineStr">
        <x:is>
          <x:t xml:space="preserve">share</x:t>
        </x:is>
      </x:c>
      <x:c r="G697" s="3" t="inlineStr">
        <x:is>
          <x:t xml:space="preserve">Scenario allocation</x:t>
        </x:is>
      </x:c>
      <x:c r="H697" s="3" t="inlineStr">
        <x:is>
          <x:t xml:space="preserve">ai_it_load_gw = it_load_gw * ai_workload_share</x:t>
        </x:is>
      </x:c>
      <x:c r="I697" s="3" t="inlineStr">
        <x:is>
          <x:t xml:space="preserve">DeepSeek-operated service capacity is modeled as AI-focused, reduced for reserve and ancillary processing.</x:t>
        </x:is>
      </x:c>
      <x:c r="J697" s="3" t="inlineStr">
        <x:is>
          <x:t xml:space="preserve">SRC_DEEPSEEK_V3; SRC_DEEPSEEK_R1; SRC_DEEPSEEK_H800_INFERENCE; SRC_EPOCH_AI_DATA_CENTERS</x:t>
        </x:is>
      </x:c>
      <x:c r="K69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697" s="3" t="inlineStr">
        <x:is>
          <x:t xml:space="preserve">Model-owner AI workload allocation or cluster scheduling telemetry.</x:t>
        </x:is>
      </x:c>
    </x:row>
    <x:row r="698">
      <x:c r="A698" s="3" t="inlineStr">
        <x:is>
          <x:t xml:space="preserve">DeepSeek</x:t>
        </x:is>
      </x:c>
      <x:c r="B698" s="3" t="n">
        <x:v>2026</x:v>
      </x:c>
      <x:c r="C698" s="3" t="inlineStr">
        <x:is>
          <x:t xml:space="preserve">Bear</x:t>
        </x:is>
      </x:c>
      <x:c r="D698" s="3" t="inlineStr">
        <x:is>
          <x:t xml:space="preserve">ai_it_load_gw</x:t>
        </x:is>
      </x:c>
      <x:c r="E698" s="3" t="n">
        <x:v>0.089</x:v>
      </x:c>
      <x:c r="F698" s="3" t="inlineStr">
        <x:is>
          <x:t xml:space="preserve">GW</x:t>
        </x:is>
      </x:c>
      <x:c r="G698" s="3" t="inlineStr">
        <x:is>
          <x:t xml:space="preserve">Derived formula</x:t>
        </x:is>
      </x:c>
      <x:c r="H698" s="3" t="inlineStr">
        <x:is>
          <x:t xml:space="preserve">it_load_gw * ai_workload_share</x:t>
        </x:is>
      </x:c>
      <x:c r="I698" s="3" t="inlineStr">
        <x:is>
          <x:t xml:space="preserve">Only the AI-attributed portion of IT load enters training/inference allocation.</x:t>
        </x:is>
      </x:c>
      <x:c r="J698" s="3" t="inlineStr">
        <x:is>
          <x:t xml:space="preserve">SRC_DEEPSEEK_V3; SRC_DEEPSEEK_R1; SRC_DEEPSEEK_H800_INFERENCE; SRC_EPOCH_AI_DATA_CENTERS</x:t>
        </x:is>
      </x:c>
      <x:c r="K69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698" s="3" t="inlineStr">
        <x:is>
          <x:t xml:space="preserve">Recompute after ai_workload_share is replaced by telemetry.</x:t>
        </x:is>
      </x:c>
    </x:row>
    <x:row r="699">
      <x:c r="A699" s="3" t="inlineStr">
        <x:is>
          <x:t xml:space="preserve">DeepSeek</x:t>
        </x:is>
      </x:c>
      <x:c r="B699" s="3" t="n">
        <x:v>2026</x:v>
      </x:c>
      <x:c r="C699" s="3" t="inlineStr">
        <x:is>
          <x:t xml:space="preserve">Bear</x:t>
        </x:is>
      </x:c>
      <x:c r="D699" s="3" t="inlineStr">
        <x:is>
          <x:t xml:space="preserve">gpu_share</x:t>
        </x:is>
      </x:c>
      <x:c r="E699" s="3" t="n">
        <x:v>1</x:v>
      </x:c>
      <x:c r="F699" s="3" t="inlineStr">
        <x:is>
          <x:t xml:space="preserve">share of inference-serving accelerator load</x:t>
        </x:is>
      </x:c>
      <x:c r="G699" s="3" t="inlineStr">
        <x:is>
          <x:t xml:space="preserve">Numeric scenario</x:t>
        </x:is>
      </x:c>
      <x:c r="H699" s="3" t="inlineStr">
        <x:is>
          <x:t xml:space="preserve">gpu_share interpolated from company 2026/2030 accelerator-mix endpoints</x:t>
        </x:is>
      </x:c>
      <x:c r="I699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699" s="3" t="inlineStr">
        <x:is>
          <x:t xml:space="preserve">SRC_DEEPSEEK_V3; SRC_DEEPSEEK_R1; SRC_DEEPSEEK_H800_INFERENCE; SRC_EPOCH_AI_DATA_CENTERS; ASSUMP_NUMERIC_ACCELERATOR_MIX</x:t>
        </x:is>
      </x:c>
      <x:c r="K69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699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700">
      <x:c r="A700" s="3" t="inlineStr">
        <x:is>
          <x:t xml:space="preserve">DeepSeek</x:t>
        </x:is>
      </x:c>
      <x:c r="B700" s="3" t="n">
        <x:v>2026</x:v>
      </x:c>
      <x:c r="C700" s="3" t="inlineStr">
        <x:is>
          <x:t xml:space="preserve">Bear</x:t>
        </x:is>
      </x:c>
      <x:c r="D700" s="3" t="inlineStr">
        <x:is>
          <x:t xml:space="preserve">h200_share</x:t>
        </x:is>
      </x:c>
      <x:c r="E700" s="3" t="n">
        <x:v>0.55</x:v>
      </x:c>
      <x:c r="F700" s="3" t="inlineStr">
        <x:is>
          <x:t xml:space="preserve">share of inference-serving accelerator load</x:t>
        </x:is>
      </x:c>
      <x:c r="G700" s="3" t="inlineStr">
        <x:is>
          <x:t xml:space="preserve">Editable numeric scenario</x:t>
        </x:is>
      </x:c>
      <x:c r="H700" s="3" t="inlineStr">
        <x:is>
          <x:t xml:space="preserve">h200_share = gpu_share * default_gpu_generation_mix_h200</x:t>
        </x:is>
      </x:c>
      <x:c r="I700" s="3" t="inlineStr">
        <x:is>
          <x:t xml:space="preserve">Default GPU-generation migration assumption; executive workbook allows later manual replacement by company/year/scenario.</x:t>
        </x:is>
      </x:c>
      <x:c r="J700" s="3" t="inlineStr">
        <x:is>
          <x:t xml:space="preserve">SRC_SEMIANALYSIS_INFERENCEX; ASSUMP_NUMERIC_ACCELERATOR_MIX</x:t>
        </x:is>
      </x:c>
      <x:c r="K70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00" s="3" t="inlineStr">
        <x:is>
          <x:t xml:space="preserve">Company fleet inventory, accelerator-hours or procurement/deployment records by GPU generation.</x:t>
        </x:is>
      </x:c>
    </x:row>
    <x:row r="701">
      <x:c r="A701" s="3" t="inlineStr">
        <x:is>
          <x:t xml:space="preserve">DeepSeek</x:t>
        </x:is>
      </x:c>
      <x:c r="B701" s="3" t="n">
        <x:v>2026</x:v>
      </x:c>
      <x:c r="C701" s="3" t="inlineStr">
        <x:is>
          <x:t xml:space="preserve">Bear</x:t>
        </x:is>
      </x:c>
      <x:c r="D701" s="3" t="inlineStr">
        <x:is>
          <x:t xml:space="preserve">b200_share</x:t>
        </x:is>
      </x:c>
      <x:c r="E701" s="3" t="n">
        <x:v>0.4</x:v>
      </x:c>
      <x:c r="F701" s="3" t="inlineStr">
        <x:is>
          <x:t xml:space="preserve">share of inference-serving accelerator load</x:t>
        </x:is>
      </x:c>
      <x:c r="G701" s="3" t="inlineStr">
        <x:is>
          <x:t xml:space="preserve">Editable numeric scenario</x:t>
        </x:is>
      </x:c>
      <x:c r="H701" s="3" t="inlineStr">
        <x:is>
          <x:t xml:space="preserve">b200_share = gpu_share * default_gpu_generation_mix_b200</x:t>
        </x:is>
      </x:c>
      <x:c r="I701" s="3" t="inlineStr">
        <x:is>
          <x:t xml:space="preserve">Default GPU-generation migration assumption; executive workbook allows later manual replacement by company/year/scenario.</x:t>
        </x:is>
      </x:c>
      <x:c r="J701" s="3" t="inlineStr">
        <x:is>
          <x:t xml:space="preserve">SRC_SEMIANALYSIS_INFERENCEX; ASSUMP_NUMERIC_ACCELERATOR_MIX</x:t>
        </x:is>
      </x:c>
      <x:c r="K70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01" s="3" t="inlineStr">
        <x:is>
          <x:t xml:space="preserve">Company fleet inventory, accelerator-hours or procurement/deployment records by GPU generation.</x:t>
        </x:is>
      </x:c>
    </x:row>
    <x:row r="702">
      <x:c r="A702" s="3" t="inlineStr">
        <x:is>
          <x:t xml:space="preserve">DeepSeek</x:t>
        </x:is>
      </x:c>
      <x:c r="B702" s="3" t="n">
        <x:v>2026</x:v>
      </x:c>
      <x:c r="C702" s="3" t="inlineStr">
        <x:is>
          <x:t xml:space="preserve">Bear</x:t>
        </x:is>
      </x:c>
      <x:c r="D702" s="3" t="inlineStr">
        <x:is>
          <x:t xml:space="preserve">gb200_share</x:t>
        </x:is>
      </x:c>
      <x:c r="E702" s="3" t="n">
        <x:v>0.05</x:v>
      </x:c>
      <x:c r="F702" s="3" t="inlineStr">
        <x:is>
          <x:t xml:space="preserve">share of inference-serving accelerator load</x:t>
        </x:is>
      </x:c>
      <x:c r="G702" s="3" t="inlineStr">
        <x:is>
          <x:t xml:space="preserve">Editable numeric scenario</x:t>
        </x:is>
      </x:c>
      <x:c r="H702" s="3" t="inlineStr">
        <x:is>
          <x:t xml:space="preserve">gb200_share = gpu_share * default_gpu_generation_mix_gb200</x:t>
        </x:is>
      </x:c>
      <x:c r="I702" s="3" t="inlineStr">
        <x:is>
          <x:t xml:space="preserve">Default GPU-generation migration assumption; executive workbook allows later manual replacement by company/year/scenario.</x:t>
        </x:is>
      </x:c>
      <x:c r="J702" s="3" t="inlineStr">
        <x:is>
          <x:t xml:space="preserve">SRC_SEMIANALYSIS_INFERENCEX; ASSUMP_NUMERIC_ACCELERATOR_MIX</x:t>
        </x:is>
      </x:c>
      <x:c r="K70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02" s="3" t="inlineStr">
        <x:is>
          <x:t xml:space="preserve">Company fleet inventory, accelerator-hours or procurement/deployment records by GPU generation.</x:t>
        </x:is>
      </x:c>
    </x:row>
    <x:row r="703">
      <x:c r="A703" s="3" t="inlineStr">
        <x:is>
          <x:t xml:space="preserve">DeepSeek</x:t>
        </x:is>
      </x:c>
      <x:c r="B703" s="3" t="n">
        <x:v>2026</x:v>
      </x:c>
      <x:c r="C703" s="3" t="inlineStr">
        <x:is>
          <x:t xml:space="preserve">Bear</x:t>
        </x:is>
      </x:c>
      <x:c r="D703" s="3" t="inlineStr">
        <x:is>
          <x:t xml:space="preserve">purpose_built_accelerator_share</x:t>
        </x:is>
      </x:c>
      <x:c r="E703" s="3" t="n">
        <x:v>0</x:v>
      </x:c>
      <x:c r="F703" s="3" t="inlineStr">
        <x:is>
          <x:t xml:space="preserve">share of inference-serving accelerator load</x:t>
        </x:is>
      </x:c>
      <x:c r="G703" s="3" t="inlineStr">
        <x:is>
          <x:t xml:space="preserve">Numeric scenario</x:t>
        </x:is>
      </x:c>
      <x:c r="H703" s="3" t="inlineStr">
        <x:is>
          <x:t xml:space="preserve">1 - gpu_share</x:t>
        </x:is>
      </x:c>
      <x:c r="I703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703" s="3" t="inlineStr">
        <x:is>
          <x:t xml:space="preserve">SRC_DEEPSEEK_V3; SRC_DEEPSEEK_R1; SRC_DEEPSEEK_H800_INFERENCE; SRC_EPOCH_AI_DATA_CENTERS; ASSUMP_NUMERIC_ACCELERATOR_MIX</x:t>
        </x:is>
      </x:c>
      <x:c r="K70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03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704">
      <x:c r="A704" s="3" t="inlineStr">
        <x:is>
          <x:t xml:space="preserve">DeepSeek</x:t>
        </x:is>
      </x:c>
      <x:c r="B704" s="3" t="n">
        <x:v>2026</x:v>
      </x:c>
      <x:c r="C704" s="3" t="inlineStr">
        <x:is>
          <x:t xml:space="preserve">Bear</x:t>
        </x:is>
      </x:c>
      <x:c r="D704" s="3" t="inlineStr">
        <x:is>
          <x:t xml:space="preserve">fleet_reference_tps_per_mw</x:t>
        </x:is>
      </x:c>
      <x:c r="E704" s="3" t="n">
        <x:v>140577</x:v>
      </x:c>
      <x:c r="F704" s="3" t="inlineStr">
        <x:is>
          <x:t xml:space="preserve">generated output tokens/sec/MW</x:t>
        </x:is>
      </x:c>
      <x:c r="G704" s="3" t="inlineStr">
        <x:is>
          <x:t xml:space="preserve">Fleet-weighted public benchmark reference</x:t>
        </x:is>
      </x:c>
      <x:c r="H704" s="3" t="inlineStr">
        <x:is>
          <x:t xml:space="preserve">h200_share*h200_workload_avg + b200_share*b200_workload_avg + gb200_share*gb200_workload_avg + purpose_built_share*purpose_workload_avg</x:t>
        </x:is>
      </x:c>
      <x:c r="I704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704" s="3" t="inlineStr">
        <x:is>
          <x:t xml:space="preserve">SRC_SEMIANALYSIS_INFERENCEX; ASSUMP_NUMERIC_ACCELERATOR_MIX; ASSUMP_WORKLOAD_CLASS_MIX; ASSUMP_AGENTIC_CONTEXT_PENALTY</x:t>
        </x:is>
      </x:c>
      <x:c r="K70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04" s="3" t="inlineStr">
        <x:is>
          <x:t xml:space="preserve">Comparable production output-token throughput or a more closely matched benchmark.</x:t>
        </x:is>
      </x:c>
    </x:row>
    <x:row r="705">
      <x:c r="A705" s="3" t="inlineStr">
        <x:is>
          <x:t xml:space="preserve">DeepSeek</x:t>
        </x:is>
      </x:c>
      <x:c r="B705" s="3" t="n">
        <x:v>2026</x:v>
      </x:c>
      <x:c r="C705" s="3" t="inlineStr">
        <x:is>
          <x:t xml:space="preserve">Bear</x:t>
        </x:is>
      </x:c>
      <x:c r="D705" s="3" t="inlineStr">
        <x:is>
          <x:t xml:space="preserve">commercial_workload_fit_factor</x:t>
        </x:is>
      </x:c>
      <x:c r="E705" s="3" t="n">
        <x:v>0.65</x:v>
      </x:c>
      <x:c r="F705" s="3" t="inlineStr">
        <x:is>
          <x:t xml:space="preserve">share of public reference throughput</x:t>
        </x:is>
      </x:c>
      <x:c r="G705" s="3" t="inlineStr">
        <x:is>
          <x:t xml:space="preserve">Scenario assumption</x:t>
        </x:is>
      </x:c>
      <x:c r="H705" s="3" t="inlineStr">
        <x:is>
          <x:t xml:space="preserve">reference_serving_tps_per_mw = fleet_reference_tps_per_mw * commercial_workload_fit_factor</x:t>
        </x:is>
      </x:c>
      <x:c r="I705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705" s="3" t="inlineStr">
        <x:is>
          <x:t xml:space="preserve">SRC_SEMIANALYSIS_INFERENCEX; ASSUMP_NUMERIC_ACCELERATOR_MIX; ASSUMP_WORKLOAD_CLASS_MIX; ASSUMP_AGENTIC_CONTEXT_PENALTY</x:t>
        </x:is>
      </x:c>
      <x:c r="K70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05" s="3" t="inlineStr">
        <x:is>
          <x:t xml:space="preserve">Matched commercial serving benchmark by product surface, context shape and latency SLO.</x:t>
        </x:is>
      </x:c>
    </x:row>
    <x:row r="706">
      <x:c r="A706" s="3" t="inlineStr">
        <x:is>
          <x:t xml:space="preserve">DeepSeek</x:t>
        </x:is>
      </x:c>
      <x:c r="B706" s="3" t="n">
        <x:v>2026</x:v>
      </x:c>
      <x:c r="C706" s="3" t="inlineStr">
        <x:is>
          <x:t xml:space="preserve">Bear</x:t>
        </x:is>
      </x:c>
      <x:c r="D706" s="3" t="inlineStr">
        <x:is>
          <x:t xml:space="preserve">reference_serving_tps_per_mw</x:t>
        </x:is>
      </x:c>
      <x:c r="E706" s="3" t="n">
        <x:v>91375</x:v>
      </x:c>
      <x:c r="F706" s="3" t="inlineStr">
        <x:is>
          <x:t xml:space="preserve">generated output tokens/sec/MW</x:t>
        </x:is>
      </x:c>
      <x:c r="G706" s="3" t="inlineStr">
        <x:is>
          <x:t xml:space="preserve">Workload-adjusted benchmark proxy</x:t>
        </x:is>
      </x:c>
      <x:c r="H706" s="3" t="inlineStr">
        <x:is>
          <x:t xml:space="preserve">fleet_reference_tps_per_mw * commercial_workload_fit_factor</x:t>
        </x:is>
      </x:c>
      <x:c r="I70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706" s="3" t="inlineStr">
        <x:is>
          <x:t xml:space="preserve">SRC_SEMIANALYSIS_INFERENCEX; ASSUMP_NUMERIC_ACCELERATOR_MIX; ASSUMP_WORKLOAD_CLASS_MIX; ASSUMP_AGENTIC_CONTEXT_PENALTY</x:t>
        </x:is>
      </x:c>
      <x:c r="K70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06" s="3" t="inlineStr">
        <x:is>
          <x:t xml:space="preserve">Provider production output-token throughput with comparable workload/SLO.</x:t>
        </x:is>
      </x:c>
    </x:row>
    <x:row r="707">
      <x:c r="A707" s="3" t="inlineStr">
        <x:is>
          <x:t xml:space="preserve">DeepSeek</x:t>
        </x:is>
      </x:c>
      <x:c r="B707" s="3" t="n">
        <x:v>2026</x:v>
      </x:c>
      <x:c r="C707" s="3" t="inlineStr">
        <x:is>
          <x:t xml:space="preserve">Bear</x:t>
        </x:is>
      </x:c>
      <x:c r="D707" s="3" t="inlineStr">
        <x:is>
          <x:t xml:space="preserve">purpose_built_tps_per_mw</x:t>
        </x:is>
      </x:c>
      <x:c r="E707" s="3" t="n">
        <x:v>255822</x:v>
      </x:c>
      <x:c r="F707" s="3" t="inlineStr">
        <x:is>
          <x:t xml:space="preserve">generated output tokens/sec/MW</x:t>
        </x:is>
      </x:c>
      <x:c r="G707" s="3" t="inlineStr">
        <x:is>
          <x:t xml:space="preserve">Conservative no-uplift proxy</x:t>
        </x:is>
      </x:c>
      <x:c r="H707" s="3" t="inlineStr">
        <x:is>
          <x:t xml:space="preserve">purpose_built_tps_per_mw = purpose_built_reference_tps_per_mw * commercial_workload_fit_factor until comparable output-token benchmark is adopted</x:t>
        </x:is>
      </x:c>
      <x:c r="I707" s="3" t="inlineStr">
        <x:is>
          <x:t xml:space="preserve">No comparable public output-token/MW row adopted; B200 public reference placeholder is used and remains editable.</x:t>
        </x:is>
      </x:c>
      <x:c r="J707" s="3" t="inlineStr">
        <x:is>
          <x:t xml:space="preserve">SRC_DEEPSEEK_V3; SRC_DEEPSEEK_R1; SRC_DEEPSEEK_H800_INFERENCE; SRC_EPOCH_AI_DATA_CENTERS; ASSUMP_NUMERIC_ACCELERATOR_MIX</x:t>
        </x:is>
      </x:c>
      <x:c r="K70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07" s="3" t="inlineStr">
        <x:is>
          <x:t xml:space="preserve">Matched-workload generated-output benchmark for the provider purpose-built accelerator.</x:t>
        </x:is>
      </x:c>
    </x:row>
    <x:row r="708">
      <x:c r="A708" s="3" t="inlineStr">
        <x:is>
          <x:t xml:space="preserve">DeepSeek</x:t>
        </x:is>
      </x:c>
      <x:c r="B708" s="3" t="n">
        <x:v>2026</x:v>
      </x:c>
      <x:c r="C708" s="3" t="inlineStr">
        <x:is>
          <x:t xml:space="preserve">Bear</x:t>
        </x:is>
      </x:c>
      <x:c r="D708" s="3" t="inlineStr">
        <x:is>
          <x:t xml:space="preserve">inference_power_share</x:t>
        </x:is>
      </x:c>
      <x:c r="E708" s="3" t="n">
        <x:v>0.54</x:v>
      </x:c>
      <x:c r="F708" s="3" t="inlineStr">
        <x:is>
          <x:t xml:space="preserve">share of AI IT load</x:t>
        </x:is>
      </x:c>
      <x:c r="G708" s="3" t="inlineStr">
        <x:is>
          <x:t xml:space="preserve">Scenario allocation</x:t>
        </x:is>
      </x:c>
      <x:c r="H708" s="3" t="inlineStr">
        <x:is>
          <x:t xml:space="preserve">inference_gw = ai_it_load_gw * inference_power_share</x:t>
        </x:is>
      </x:c>
      <x:c r="I708" s="3" t="inlineStr">
        <x:is>
          <x:t xml:space="preserve">API/app availability and inference-system disclosure support higher inference share; the value remains scenario.</x:t>
        </x:is>
      </x:c>
      <x:c r="J708" s="3" t="inlineStr">
        <x:is>
          <x:t xml:space="preserve">SRC_DEEPSEEK_V3; SRC_DEEPSEEK_R1; SRC_DEEPSEEK_H800_INFERENCE; SRC_EPOCH_AI_DATA_CENTERS; ASSUMP_INFERENCE_SHARE_NOT_FACT_60</x:t>
        </x:is>
      </x:c>
      <x:c r="K70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08" s="3" t="inlineStr">
        <x:is>
          <x:t xml:space="preserve">Provider-specific inference/training workload power telemetry.</x:t>
        </x:is>
      </x:c>
    </x:row>
    <x:row r="709">
      <x:c r="A709" s="3" t="inlineStr">
        <x:is>
          <x:t xml:space="preserve">DeepSeek</x:t>
        </x:is>
      </x:c>
      <x:c r="B709" s="3" t="n">
        <x:v>2026</x:v>
      </x:c>
      <x:c r="C709" s="3" t="inlineStr">
        <x:is>
          <x:t xml:space="preserve">Bear</x:t>
        </x:is>
      </x:c>
      <x:c r="D709" s="3" t="inlineStr">
        <x:is>
          <x:t xml:space="preserve">inference_gw</x:t>
        </x:is>
      </x:c>
      <x:c r="E709" s="3" t="n">
        <x:v>0.048</x:v>
      </x:c>
      <x:c r="F709" s="3" t="inlineStr">
        <x:is>
          <x:t xml:space="preserve">GW</x:t>
        </x:is>
      </x:c>
      <x:c r="G709" s="3" t="inlineStr">
        <x:is>
          <x:t xml:space="preserve">Derived formula</x:t>
        </x:is>
      </x:c>
      <x:c r="H709" s="3" t="inlineStr">
        <x:is>
          <x:t xml:space="preserve">ai_it_load_gw * inference_power_share</x:t>
        </x:is>
      </x:c>
      <x:c r="I709" s="3" t="inlineStr">
        <x:is>
          <x:t xml:space="preserve">This is the operational power eligible to become commercial generated output tokens through the selected TPS/MW proxy.</x:t>
        </x:is>
      </x:c>
      <x:c r="J709" s="3" t="inlineStr">
        <x:is>
          <x:t xml:space="preserve">SRC_DEEPSEEK_V3; SRC_DEEPSEEK_R1; SRC_DEEPSEEK_H800_INFERENCE; SRC_EPOCH_AI_DATA_CENTERS</x:t>
        </x:is>
      </x:c>
      <x:c r="K70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09" s="3" t="inlineStr">
        <x:is>
          <x:t xml:space="preserve">Recompute after AI allocation or inference-share evidence changes.</x:t>
        </x:is>
      </x:c>
    </x:row>
    <x:row r="710">
      <x:c r="A710" s="3" t="inlineStr">
        <x:is>
          <x:t xml:space="preserve">DeepSeek</x:t>
        </x:is>
      </x:c>
      <x:c r="B710" s="3" t="n">
        <x:v>2026</x:v>
      </x:c>
      <x:c r="C710" s="3" t="inlineStr">
        <x:is>
          <x:t xml:space="preserve">Bear</x:t>
        </x:is>
      </x:c>
      <x:c r="D710" s="3" t="inlineStr">
        <x:is>
          <x:t xml:space="preserve">training_power_share</x:t>
        </x:is>
      </x:c>
      <x:c r="E710" s="3" t="n">
        <x:v>0.46</x:v>
      </x:c>
      <x:c r="F710" s="3" t="inlineStr">
        <x:is>
          <x:t xml:space="preserve">share of AI IT load</x:t>
        </x:is>
      </x:c>
      <x:c r="G710" s="3" t="inlineStr">
        <x:is>
          <x:t xml:space="preserve">Derived allocation</x:t>
        </x:is>
      </x:c>
      <x:c r="H710" s="3" t="inlineStr">
        <x:is>
          <x:t xml:space="preserve">1 - inference_power_share</x:t>
        </x:is>
      </x:c>
      <x:c r="I710" s="3" t="inlineStr">
        <x:is>
          <x:t xml:space="preserve">Training receives the complementary modeled AI IT allocation; it is not a disclosed company workload split.</x:t>
        </x:is>
      </x:c>
      <x:c r="J710" s="3" t="inlineStr">
        <x:is>
          <x:t xml:space="preserve">SRC_DEEPSEEK_V3; SRC_DEEPSEEK_R1; SRC_DEEPSEEK_H800_INFERENCE; SRC_EPOCH_AI_DATA_CENTERS; ASSUMP_INFERENCE_SHARE_NOT_FACT_60</x:t>
        </x:is>
      </x:c>
      <x:c r="K71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10" s="3" t="inlineStr">
        <x:is>
          <x:t xml:space="preserve">Provider-specific inference/training workload power telemetry.</x:t>
        </x:is>
      </x:c>
    </x:row>
    <x:row r="711">
      <x:c r="A711" s="3" t="inlineStr">
        <x:is>
          <x:t xml:space="preserve">DeepSeek</x:t>
        </x:is>
      </x:c>
      <x:c r="B711" s="3" t="n">
        <x:v>2026</x:v>
      </x:c>
      <x:c r="C711" s="3" t="inlineStr">
        <x:is>
          <x:t xml:space="preserve">Bear</x:t>
        </x:is>
      </x:c>
      <x:c r="D711" s="3" t="inlineStr">
        <x:is>
          <x:t xml:space="preserve">training_gw</x:t>
        </x:is>
      </x:c>
      <x:c r="E711" s="3" t="n">
        <x:v>0.041</x:v>
      </x:c>
      <x:c r="F711" s="3" t="inlineStr">
        <x:is>
          <x:t xml:space="preserve">GW</x:t>
        </x:is>
      </x:c>
      <x:c r="G711" s="3" t="inlineStr">
        <x:is>
          <x:t xml:space="preserve">Derived formula</x:t>
        </x:is>
      </x:c>
      <x:c r="H711" s="3" t="inlineStr">
        <x:is>
          <x:t xml:space="preserve">ai_it_load_gw * training_power_share</x:t>
        </x:is>
      </x:c>
      <x:c r="I711" s="3" t="inlineStr">
        <x:is>
          <x:t xml:space="preserve">Training GW is shown separately so commercial inference token capacity is not overstated.</x:t>
        </x:is>
      </x:c>
      <x:c r="J711" s="3" t="inlineStr">
        <x:is>
          <x:t xml:space="preserve">SRC_DEEPSEEK_V3; SRC_DEEPSEEK_R1; SRC_DEEPSEEK_H800_INFERENCE; SRC_EPOCH_AI_DATA_CENTERS</x:t>
        </x:is>
      </x:c>
      <x:c r="K71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11" s="3" t="inlineStr">
        <x:is>
          <x:t xml:space="preserve">Recompute after AI allocation or workload-split evidence changes.</x:t>
        </x:is>
      </x:c>
    </x:row>
    <x:row r="712">
      <x:c r="A712" s="3" t="inlineStr">
        <x:is>
          <x:t xml:space="preserve">DeepSeek</x:t>
        </x:is>
      </x:c>
      <x:c r="B712" s="3" t="n">
        <x:v>2026</x:v>
      </x:c>
      <x:c r="C712" s="3" t="inlineStr">
        <x:is>
          <x:t xml:space="preserve">Bear</x:t>
        </x:is>
      </x:c>
      <x:c r="D712" s="3" t="inlineStr">
        <x:is>
          <x:t xml:space="preserve">tokens_per_second_per_mw</x:t>
        </x:is>
      </x:c>
      <x:c r="E712" s="3" t="n">
        <x:v>91375</x:v>
      </x:c>
      <x:c r="F712" s="3" t="inlineStr">
        <x:is>
          <x:t xml:space="preserve">generated output tokens/sec/MW</x:t>
        </x:is>
      </x:c>
      <x:c r="G712" s="3" t="inlineStr">
        <x:is>
          <x:t xml:space="preserve">Derived estimate + benchmark calibration</x:t>
        </x:is>
      </x:c>
      <x:c r="H712" s="3" t="inlineStr">
        <x:is>
          <x:t xml:space="preserve">fleet_reference_tps_per_mw * commercial_workload_fit_factor</x:t>
        </x:is>
      </x:c>
      <x:c r="I712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712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71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12" s="3" t="inlineStr">
        <x:is>
          <x:t xml:space="preserve">Comparable production output-token throughput with model, hardware, precision, ISL/OSL and SLO matched.</x:t>
        </x:is>
      </x:c>
    </x:row>
    <x:row r="713">
      <x:c r="A713" s="3" t="inlineStr">
        <x:is>
          <x:t xml:space="preserve">DeepSeek</x:t>
        </x:is>
      </x:c>
      <x:c r="B713" s="3" t="n">
        <x:v>2026</x:v>
      </x:c>
      <x:c r="C713" s="3" t="inlineStr">
        <x:is>
          <x:t xml:space="preserve">Bear</x:t>
        </x:is>
      </x:c>
      <x:c r="D713" s="3" t="inlineStr">
        <x:is>
          <x:t xml:space="preserve">inference_tokens_per_day</x:t>
        </x:is>
      </x:c>
      <x:c r="E713" s="3" t="n">
        <x:v>378950400000</x:v>
      </x:c>
      <x:c r="F713" s="3" t="inlineStr">
        <x:is>
          <x:t xml:space="preserve">generated output tokens/day</x:t>
        </x:is>
      </x:c>
      <x:c r="G713" s="3" t="inlineStr">
        <x:is>
          <x:t xml:space="preserve">Derived headline metric</x:t>
        </x:is>
      </x:c>
      <x:c r="H713" s="3" t="inlineStr">
        <x:is>
          <x:t xml:space="preserve">inference_gw * 1000 * tokens_per_second_per_mw * 86,400</x:t>
        </x:is>
      </x:c>
      <x:c r="I713" s="3" t="inlineStr">
        <x:is>
          <x:t xml:space="preserve">Headline capacity uses no utilization, MoE, architecture or software-growth multiplier; it is not observed commercial output volume.</x:t>
        </x:is>
      </x:c>
      <x:c r="J713" s="3" t="inlineStr">
        <x:is>
          <x:t xml:space="preserve">SRC_DEEPSEEK_V3; SRC_DEEPSEEK_R1; SRC_DEEPSEEK_H800_INFERENCE; SRC_EPOCH_AI_DATA_CENTERS; SRC_SEMIANALYSIS_INFERENCEX</x:t>
        </x:is>
      </x:c>
      <x:c r="K71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13" s="3" t="inlineStr">
        <x:is>
          <x:t xml:space="preserve">Provider-disclosed generated output token volume or calibrated capacity telemetry.</x:t>
        </x:is>
      </x:c>
    </x:row>
    <x:row r="714">
      <x:c r="A714" s="3" t="inlineStr">
        <x:is>
          <x:t xml:space="preserve">DeepSeek</x:t>
        </x:is>
      </x:c>
      <x:c r="B714" s="3" t="n">
        <x:v>2026</x:v>
      </x:c>
      <x:c r="C714" s="3" t="inlineStr">
        <x:is>
          <x:t xml:space="preserve">Bear</x:t>
        </x:is>
      </x:c>
      <x:c r="D714" s="3" t="inlineStr">
        <x:is>
          <x:t xml:space="preserve">inference_tokens_per_year</x:t>
        </x:is>
      </x:c>
      <x:c r="E714" s="3" t="n">
        <x:v>138316896000000</x:v>
      </x:c>
      <x:c r="F714" s="3" t="inlineStr">
        <x:is>
          <x:t xml:space="preserve">generated output tokens/year</x:t>
        </x:is>
      </x:c>
      <x:c r="G714" s="3" t="inlineStr">
        <x:is>
          <x:t xml:space="preserve">Derived headline metric</x:t>
        </x:is>
      </x:c>
      <x:c r="H714" s="3" t="inlineStr">
        <x:is>
          <x:t xml:space="preserve">inference_tokens_per_day * 365</x:t>
        </x:is>
      </x:c>
      <x:c r="I714" s="3" t="inlineStr">
        <x:is>
          <x:t xml:space="preserve">Annualized version of generated output token capacity; it is not observed annual demand or billable volume.</x:t>
        </x:is>
      </x:c>
      <x:c r="J714" s="3" t="inlineStr">
        <x:is>
          <x:t xml:space="preserve">SRC_DEEPSEEK_V3; SRC_DEEPSEEK_R1; SRC_DEEPSEEK_H800_INFERENCE; SRC_EPOCH_AI_DATA_CENTERS; SRC_SEMIANALYSIS_INFERENCEX</x:t>
        </x:is>
      </x:c>
      <x:c r="K71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14" s="3" t="inlineStr">
        <x:is>
          <x:t xml:space="preserve">Provider-disclosed annual generated-output volume or metered serving telemetry.</x:t>
        </x:is>
      </x:c>
    </x:row>
    <x:row r="715">
      <x:c r="A715" s="3" t="inlineStr">
        <x:is>
          <x:t xml:space="preserve">DeepSeek</x:t>
        </x:is>
      </x:c>
      <x:c r="B715" s="3" t="n">
        <x:v>2027</x:v>
      </x:c>
      <x:c r="C715" s="3" t="inlineStr">
        <x:is>
          <x:t xml:space="preserve">Bear</x:t>
        </x:is>
      </x:c>
      <x:c r="D715" s="3" t="inlineStr">
        <x:is>
          <x:t xml:space="preserve">contracted_power_gw</x:t>
        </x:is>
      </x:c>
      <x:c r="E715" s="3" t="n">
        <x:v>0.825</x:v>
      </x:c>
      <x:c r="F715" s="3" t="inlineStr">
        <x:is>
          <x:t xml:space="preserve">GW</x:t>
        </x:is>
      </x:c>
      <x:c r="G715" s="3" t="inlineStr">
        <x:is>
          <x:t xml:space="preserve">Scenario capacity envelope</x:t>
        </x:is>
      </x:c>
      <x:c r="H715" s="3" t="inlineStr">
        <x:is>
          <x:t xml:space="preserve">linear interpolation between 2026 and 2030 company capacity endpoints</x:t>
        </x:is>
      </x:c>
      <x:c r="I715" s="3" t="inlineStr">
        <x:is>
          <x:t xml:space="preserve">Capacity is a low-transparency scenario; official infrastructure evidence supports H800 inference hardware, not company GW.</x:t>
        </x:is>
      </x:c>
      <x:c r="J715" s="3" t="inlineStr">
        <x:is>
          <x:t xml:space="preserve">SRC_DEEPSEEK_H800_INFERENCE; ASSUMP_CN_CAPACITY_TRANSPARENCY</x:t>
        </x:is>
      </x:c>
      <x:c r="K71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15" s="3" t="inlineStr">
        <x:is>
          <x:t xml:space="preserve">Company/site-level committed MW/GW, interconnect and contract disclosure.</x:t>
        </x:is>
      </x:c>
    </x:row>
    <x:row r="716">
      <x:c r="A716" s="3" t="inlineStr">
        <x:is>
          <x:t xml:space="preserve">DeepSeek</x:t>
        </x:is>
      </x:c>
      <x:c r="B716" s="3" t="n">
        <x:v>2027</x:v>
      </x:c>
      <x:c r="C716" s="3" t="inlineStr">
        <x:is>
          <x:t xml:space="preserve">Bear</x:t>
        </x:is>
      </x:c>
      <x:c r="D716" s="3" t="inlineStr">
        <x:is>
          <x:t xml:space="preserve">operational_deployment_share</x:t>
        </x:is>
      </x:c>
      <x:c r="E716" s="3" t="n">
        <x:v>0.44</x:v>
      </x:c>
      <x:c r="F716" s="3" t="inlineStr">
        <x:is>
          <x:t xml:space="preserve">share</x:t>
        </x:is>
      </x:c>
      <x:c r="G716" s="3" t="inlineStr">
        <x:is>
          <x:t xml:space="preserve">Scenario conversion</x:t>
        </x:is>
      </x:c>
      <x:c r="H716" s="3" t="inlineStr">
        <x:is>
          <x:t xml:space="preserve">active_power_gw / contracted_power_gw</x:t>
        </x:is>
      </x:c>
      <x:c r="I716" s="3" t="inlineStr">
        <x:is>
          <x:t xml:space="preserve">This is the single explicit conversion from contracted/attributed capacity to operationally usable capacity.</x:t>
        </x:is>
      </x:c>
      <x:c r="J716" s="3" t="inlineStr">
        <x:is>
          <x:t xml:space="preserve">SRC_DEEPSEEK_H800_INFERENCE; ASSUMP_CN_CAPACITY_TRANSPARENCY</x:t>
        </x:is>
      </x:c>
      <x:c r="K71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16" s="3" t="inlineStr">
        <x:is>
          <x:t xml:space="preserve">Energized operational capacity divided by contracted/attributed capacity.</x:t>
        </x:is>
      </x:c>
    </x:row>
    <x:row r="717">
      <x:c r="A717" s="3" t="inlineStr">
        <x:is>
          <x:t xml:space="preserve">DeepSeek</x:t>
        </x:is>
      </x:c>
      <x:c r="B717" s="3" t="n">
        <x:v>2027</x:v>
      </x:c>
      <x:c r="C717" s="3" t="inlineStr">
        <x:is>
          <x:t xml:space="preserve">Bear</x:t>
        </x:is>
      </x:c>
      <x:c r="D717" s="3" t="inlineStr">
        <x:is>
          <x:t xml:space="preserve">active_power_gw</x:t>
        </x:is>
      </x:c>
      <x:c r="E717" s="3" t="n">
        <x:v>0.363</x:v>
      </x:c>
      <x:c r="F717" s="3" t="inlineStr">
        <x:is>
          <x:t xml:space="preserve">GW</x:t>
        </x:is>
      </x:c>
      <x:c r="G717" s="3" t="inlineStr">
        <x:is>
          <x:t xml:space="preserve">Derived scenario</x:t>
        </x:is>
      </x:c>
      <x:c r="H717" s="3" t="inlineStr">
        <x:is>
          <x:t xml:space="preserve">contracted_power_gw * operational_deployment_share</x:t>
        </x:is>
      </x:c>
      <x:c r="I717" s="3" t="inlineStr">
        <x:is>
          <x:t xml:space="preserve">Active GW is conservative because operated cluster scale beyond disclosed infrastructure is not public.</x:t>
        </x:is>
      </x:c>
      <x:c r="J717" s="3" t="inlineStr">
        <x:is>
          <x:t xml:space="preserve">SRC_DEEPSEEK_H800_INFERENCE; ASSUMP_CN_CAPACITY_TRANSPARENCY</x:t>
        </x:is>
      </x:c>
      <x:c r="K71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17" s="3" t="inlineStr">
        <x:is>
          <x:t xml:space="preserve">Energization dates, accelerator deliveries and operational powered-rack telemetry.</x:t>
        </x:is>
      </x:c>
    </x:row>
    <x:row r="718">
      <x:c r="A718" s="3" t="inlineStr">
        <x:is>
          <x:t xml:space="preserve">DeepSeek</x:t>
        </x:is>
      </x:c>
      <x:c r="B718" s="3" t="n">
        <x:v>2027</x:v>
      </x:c>
      <x:c r="C718" s="3" t="inlineStr">
        <x:is>
          <x:t xml:space="preserve">Bear</x:t>
        </x:is>
      </x:c>
      <x:c r="D718" s="3" t="inlineStr">
        <x:is>
          <x:t xml:space="preserve">pue</x:t>
        </x:is>
      </x:c>
      <x:c r="E718" s="3" t="n">
        <x:v>1.24</x:v>
      </x:c>
      <x:c r="F718" s="3" t="inlineStr">
        <x:is>
          <x:t xml:space="preserve">ratio</x:t>
        </x:is>
      </x:c>
      <x:c r="G718" s="3" t="inlineStr">
        <x:is>
          <x:t xml:space="preserve">Scenario parameter</x:t>
        </x:is>
      </x:c>
      <x:c r="H718" s="3" t="inlineStr">
        <x:is>
          <x:t xml:space="preserve">it_load_gw = active_power_gw / pue</x:t>
        </x:is>
      </x:c>
      <x:c r="I718" s="3" t="inlineStr">
        <x:is>
          <x:t xml:space="preserve">No provider-wide site-level PUE is used as a disclosed fact; PUE represents facility-to-IT conversion within the scenario.</x:t>
        </x:is>
      </x:c>
      <x:c r="J718" s="3" t="inlineStr">
        <x:is>
          <x:t xml:space="preserve">ASSUMP_POWER_RAMP</x:t>
        </x:is>
      </x:c>
      <x:c r="K71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18" s="3" t="inlineStr">
        <x:is>
          <x:t xml:space="preserve">Site-level measured PUE matched to attributed AI capacity.</x:t>
        </x:is>
      </x:c>
    </x:row>
    <x:row r="719">
      <x:c r="A719" s="3" t="inlineStr">
        <x:is>
          <x:t xml:space="preserve">DeepSeek</x:t>
        </x:is>
      </x:c>
      <x:c r="B719" s="3" t="n">
        <x:v>2027</x:v>
      </x:c>
      <x:c r="C719" s="3" t="inlineStr">
        <x:is>
          <x:t xml:space="preserve">Bear</x:t>
        </x:is>
      </x:c>
      <x:c r="D719" s="3" t="inlineStr">
        <x:is>
          <x:t xml:space="preserve">it_load_gw</x:t>
        </x:is>
      </x:c>
      <x:c r="E719" s="3" t="n">
        <x:v>0.293</x:v>
      </x:c>
      <x:c r="F719" s="3" t="inlineStr">
        <x:is>
          <x:t xml:space="preserve">GW</x:t>
        </x:is>
      </x:c>
      <x:c r="G719" s="3" t="inlineStr">
        <x:is>
          <x:t xml:space="preserve">Derived formula</x:t>
        </x:is>
      </x:c>
      <x:c r="H719" s="3" t="inlineStr">
        <x:is>
          <x:t xml:space="preserve">active_power_gw / pue</x:t>
        </x:is>
      </x:c>
      <x:c r="I719" s="3" t="inlineStr">
        <x:is>
          <x:t xml:space="preserve">Facility power is converted to IT-deliverable power before attributing AI workloads.</x:t>
        </x:is>
      </x:c>
      <x:c r="J719" s="3" t="inlineStr">
        <x:is>
          <x:t xml:space="preserve">SRC_DEEPSEEK_H800_INFERENCE; ASSUMP_CN_CAPACITY_TRANSPARENCY</x:t>
        </x:is>
      </x:c>
      <x:c r="K71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19" s="3" t="inlineStr">
        <x:is>
          <x:t xml:space="preserve">Recompute once active power and PUE become site-observable.</x:t>
        </x:is>
      </x:c>
    </x:row>
    <x:row r="720">
      <x:c r="A720" s="3" t="inlineStr">
        <x:is>
          <x:t xml:space="preserve">DeepSeek</x:t>
        </x:is>
      </x:c>
      <x:c r="B720" s="3" t="n">
        <x:v>2027</x:v>
      </x:c>
      <x:c r="C720" s="3" t="inlineStr">
        <x:is>
          <x:t xml:space="preserve">Bear</x:t>
        </x:is>
      </x:c>
      <x:c r="D720" s="3" t="inlineStr">
        <x:is>
          <x:t xml:space="preserve">ai_workload_share</x:t>
        </x:is>
      </x:c>
      <x:c r="E720" s="3" t="n">
        <x:v>0.82</x:v>
      </x:c>
      <x:c r="F720" s="3" t="inlineStr">
        <x:is>
          <x:t xml:space="preserve">share</x:t>
        </x:is>
      </x:c>
      <x:c r="G720" s="3" t="inlineStr">
        <x:is>
          <x:t xml:space="preserve">Scenario allocation</x:t>
        </x:is>
      </x:c>
      <x:c r="H720" s="3" t="inlineStr">
        <x:is>
          <x:t xml:space="preserve">ai_it_load_gw = it_load_gw * ai_workload_share</x:t>
        </x:is>
      </x:c>
      <x:c r="I720" s="3" t="inlineStr">
        <x:is>
          <x:t xml:space="preserve">DeepSeek-operated service capacity is modeled as AI-focused, reduced for reserve and ancillary processing.</x:t>
        </x:is>
      </x:c>
      <x:c r="J720" s="3" t="inlineStr">
        <x:is>
          <x:t xml:space="preserve">SRC_DEEPSEEK_V3; SRC_DEEPSEEK_R1; SRC_DEEPSEEK_H800_INFERENCE; SRC_EPOCH_AI_DATA_CENTERS</x:t>
        </x:is>
      </x:c>
      <x:c r="K72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20" s="3" t="inlineStr">
        <x:is>
          <x:t xml:space="preserve">Model-owner AI workload allocation or cluster scheduling telemetry.</x:t>
        </x:is>
      </x:c>
    </x:row>
    <x:row r="721">
      <x:c r="A721" s="3" t="inlineStr">
        <x:is>
          <x:t xml:space="preserve">DeepSeek</x:t>
        </x:is>
      </x:c>
      <x:c r="B721" s="3" t="n">
        <x:v>2027</x:v>
      </x:c>
      <x:c r="C721" s="3" t="inlineStr">
        <x:is>
          <x:t xml:space="preserve">Bear</x:t>
        </x:is>
      </x:c>
      <x:c r="D721" s="3" t="inlineStr">
        <x:is>
          <x:t xml:space="preserve">ai_it_load_gw</x:t>
        </x:is>
      </x:c>
      <x:c r="E721" s="3" t="n">
        <x:v>0.24</x:v>
      </x:c>
      <x:c r="F721" s="3" t="inlineStr">
        <x:is>
          <x:t xml:space="preserve">GW</x:t>
        </x:is>
      </x:c>
      <x:c r="G721" s="3" t="inlineStr">
        <x:is>
          <x:t xml:space="preserve">Derived formula</x:t>
        </x:is>
      </x:c>
      <x:c r="H721" s="3" t="inlineStr">
        <x:is>
          <x:t xml:space="preserve">it_load_gw * ai_workload_share</x:t>
        </x:is>
      </x:c>
      <x:c r="I721" s="3" t="inlineStr">
        <x:is>
          <x:t xml:space="preserve">Only the AI-attributed portion of IT load enters training/inference allocation.</x:t>
        </x:is>
      </x:c>
      <x:c r="J721" s="3" t="inlineStr">
        <x:is>
          <x:t xml:space="preserve">SRC_DEEPSEEK_V3; SRC_DEEPSEEK_R1; SRC_DEEPSEEK_H800_INFERENCE; SRC_EPOCH_AI_DATA_CENTERS</x:t>
        </x:is>
      </x:c>
      <x:c r="K72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21" s="3" t="inlineStr">
        <x:is>
          <x:t xml:space="preserve">Recompute after ai_workload_share is replaced by telemetry.</x:t>
        </x:is>
      </x:c>
    </x:row>
    <x:row r="722">
      <x:c r="A722" s="3" t="inlineStr">
        <x:is>
          <x:t xml:space="preserve">DeepSeek</x:t>
        </x:is>
      </x:c>
      <x:c r="B722" s="3" t="n">
        <x:v>2027</x:v>
      </x:c>
      <x:c r="C722" s="3" t="inlineStr">
        <x:is>
          <x:t xml:space="preserve">Bear</x:t>
        </x:is>
      </x:c>
      <x:c r="D722" s="3" t="inlineStr">
        <x:is>
          <x:t xml:space="preserve">gpu_share</x:t>
        </x:is>
      </x:c>
      <x:c r="E722" s="3" t="n">
        <x:v>1</x:v>
      </x:c>
      <x:c r="F722" s="3" t="inlineStr">
        <x:is>
          <x:t xml:space="preserve">share of inference-serving accelerator load</x:t>
        </x:is>
      </x:c>
      <x:c r="G722" s="3" t="inlineStr">
        <x:is>
          <x:t xml:space="preserve">Numeric scenario</x:t>
        </x:is>
      </x:c>
      <x:c r="H722" s="3" t="inlineStr">
        <x:is>
          <x:t xml:space="preserve">gpu_share interpolated from company 2026/2030 accelerator-mix endpoints</x:t>
        </x:is>
      </x:c>
      <x:c r="I722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722" s="3" t="inlineStr">
        <x:is>
          <x:t xml:space="preserve">SRC_DEEPSEEK_V3; SRC_DEEPSEEK_R1; SRC_DEEPSEEK_H800_INFERENCE; SRC_EPOCH_AI_DATA_CENTERS; ASSUMP_NUMERIC_ACCELERATOR_MIX</x:t>
        </x:is>
      </x:c>
      <x:c r="K72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22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723">
      <x:c r="A723" s="3" t="inlineStr">
        <x:is>
          <x:t xml:space="preserve">DeepSeek</x:t>
        </x:is>
      </x:c>
      <x:c r="B723" s="3" t="n">
        <x:v>2027</x:v>
      </x:c>
      <x:c r="C723" s="3" t="inlineStr">
        <x:is>
          <x:t xml:space="preserve">Bear</x:t>
        </x:is>
      </x:c>
      <x:c r="D723" s="3" t="inlineStr">
        <x:is>
          <x:t xml:space="preserve">h200_share</x:t>
        </x:is>
      </x:c>
      <x:c r="E723" s="3" t="n">
        <x:v>0.438</x:v>
      </x:c>
      <x:c r="F723" s="3" t="inlineStr">
        <x:is>
          <x:t xml:space="preserve">share of inference-serving accelerator load</x:t>
        </x:is>
      </x:c>
      <x:c r="G723" s="3" t="inlineStr">
        <x:is>
          <x:t xml:space="preserve">Editable numeric scenario</x:t>
        </x:is>
      </x:c>
      <x:c r="H723" s="3" t="inlineStr">
        <x:is>
          <x:t xml:space="preserve">h200_share = gpu_share * default_gpu_generation_mix_h200</x:t>
        </x:is>
      </x:c>
      <x:c r="I723" s="3" t="inlineStr">
        <x:is>
          <x:t xml:space="preserve">Default GPU-generation migration assumption; executive workbook allows later manual replacement by company/year/scenario.</x:t>
        </x:is>
      </x:c>
      <x:c r="J723" s="3" t="inlineStr">
        <x:is>
          <x:t xml:space="preserve">SRC_SEMIANALYSIS_INFERENCEX; ASSUMP_NUMERIC_ACCELERATOR_MIX</x:t>
        </x:is>
      </x:c>
      <x:c r="K72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23" s="3" t="inlineStr">
        <x:is>
          <x:t xml:space="preserve">Company fleet inventory, accelerator-hours or procurement/deployment records by GPU generation.</x:t>
        </x:is>
      </x:c>
    </x:row>
    <x:row r="724">
      <x:c r="A724" s="3" t="inlineStr">
        <x:is>
          <x:t xml:space="preserve">DeepSeek</x:t>
        </x:is>
      </x:c>
      <x:c r="B724" s="3" t="n">
        <x:v>2027</x:v>
      </x:c>
      <x:c r="C724" s="3" t="inlineStr">
        <x:is>
          <x:t xml:space="preserve">Bear</x:t>
        </x:is>
      </x:c>
      <x:c r="D724" s="3" t="inlineStr">
        <x:is>
          <x:t xml:space="preserve">b200_share</x:t>
        </x:is>
      </x:c>
      <x:c r="E724" s="3" t="n">
        <x:v>0.388</x:v>
      </x:c>
      <x:c r="F724" s="3" t="inlineStr">
        <x:is>
          <x:t xml:space="preserve">share of inference-serving accelerator load</x:t>
        </x:is>
      </x:c>
      <x:c r="G724" s="3" t="inlineStr">
        <x:is>
          <x:t xml:space="preserve">Editable numeric scenario</x:t>
        </x:is>
      </x:c>
      <x:c r="H724" s="3" t="inlineStr">
        <x:is>
          <x:t xml:space="preserve">b200_share = gpu_share * default_gpu_generation_mix_b200</x:t>
        </x:is>
      </x:c>
      <x:c r="I724" s="3" t="inlineStr">
        <x:is>
          <x:t xml:space="preserve">Default GPU-generation migration assumption; executive workbook allows later manual replacement by company/year/scenario.</x:t>
        </x:is>
      </x:c>
      <x:c r="J724" s="3" t="inlineStr">
        <x:is>
          <x:t xml:space="preserve">SRC_SEMIANALYSIS_INFERENCEX; ASSUMP_NUMERIC_ACCELERATOR_MIX</x:t>
        </x:is>
      </x:c>
      <x:c r="K72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24" s="3" t="inlineStr">
        <x:is>
          <x:t xml:space="preserve">Company fleet inventory, accelerator-hours or procurement/deployment records by GPU generation.</x:t>
        </x:is>
      </x:c>
    </x:row>
    <x:row r="725">
      <x:c r="A725" s="3" t="inlineStr">
        <x:is>
          <x:t xml:space="preserve">DeepSeek</x:t>
        </x:is>
      </x:c>
      <x:c r="B725" s="3" t="n">
        <x:v>2027</x:v>
      </x:c>
      <x:c r="C725" s="3" t="inlineStr">
        <x:is>
          <x:t xml:space="preserve">Bear</x:t>
        </x:is>
      </x:c>
      <x:c r="D725" s="3" t="inlineStr">
        <x:is>
          <x:t xml:space="preserve">gb200_share</x:t>
        </x:is>
      </x:c>
      <x:c r="E725" s="3" t="n">
        <x:v>0.174</x:v>
      </x:c>
      <x:c r="F725" s="3" t="inlineStr">
        <x:is>
          <x:t xml:space="preserve">share of inference-serving accelerator load</x:t>
        </x:is>
      </x:c>
      <x:c r="G725" s="3" t="inlineStr">
        <x:is>
          <x:t xml:space="preserve">Editable numeric scenario</x:t>
        </x:is>
      </x:c>
      <x:c r="H725" s="3" t="inlineStr">
        <x:is>
          <x:t xml:space="preserve">gb200_share = gpu_share * default_gpu_generation_mix_gb200</x:t>
        </x:is>
      </x:c>
      <x:c r="I725" s="3" t="inlineStr">
        <x:is>
          <x:t xml:space="preserve">Default GPU-generation migration assumption; executive workbook allows later manual replacement by company/year/scenario.</x:t>
        </x:is>
      </x:c>
      <x:c r="J725" s="3" t="inlineStr">
        <x:is>
          <x:t xml:space="preserve">SRC_SEMIANALYSIS_INFERENCEX; ASSUMP_NUMERIC_ACCELERATOR_MIX</x:t>
        </x:is>
      </x:c>
      <x:c r="K72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25" s="3" t="inlineStr">
        <x:is>
          <x:t xml:space="preserve">Company fleet inventory, accelerator-hours or procurement/deployment records by GPU generation.</x:t>
        </x:is>
      </x:c>
    </x:row>
    <x:row r="726">
      <x:c r="A726" s="3" t="inlineStr">
        <x:is>
          <x:t xml:space="preserve">DeepSeek</x:t>
        </x:is>
      </x:c>
      <x:c r="B726" s="3" t="n">
        <x:v>2027</x:v>
      </x:c>
      <x:c r="C726" s="3" t="inlineStr">
        <x:is>
          <x:t xml:space="preserve">Bear</x:t>
        </x:is>
      </x:c>
      <x:c r="D726" s="3" t="inlineStr">
        <x:is>
          <x:t xml:space="preserve">purpose_built_accelerator_share</x:t>
        </x:is>
      </x:c>
      <x:c r="E726" s="3" t="n">
        <x:v>0</x:v>
      </x:c>
      <x:c r="F726" s="3" t="inlineStr">
        <x:is>
          <x:t xml:space="preserve">share of inference-serving accelerator load</x:t>
        </x:is>
      </x:c>
      <x:c r="G726" s="3" t="inlineStr">
        <x:is>
          <x:t xml:space="preserve">Numeric scenario</x:t>
        </x:is>
      </x:c>
      <x:c r="H726" s="3" t="inlineStr">
        <x:is>
          <x:t xml:space="preserve">1 - gpu_share</x:t>
        </x:is>
      </x:c>
      <x:c r="I726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726" s="3" t="inlineStr">
        <x:is>
          <x:t xml:space="preserve">SRC_DEEPSEEK_V3; SRC_DEEPSEEK_R1; SRC_DEEPSEEK_H800_INFERENCE; SRC_EPOCH_AI_DATA_CENTERS; ASSUMP_NUMERIC_ACCELERATOR_MIX</x:t>
        </x:is>
      </x:c>
      <x:c r="K72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26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727">
      <x:c r="A727" s="3" t="inlineStr">
        <x:is>
          <x:t xml:space="preserve">DeepSeek</x:t>
        </x:is>
      </x:c>
      <x:c r="B727" s="3" t="n">
        <x:v>2027</x:v>
      </x:c>
      <x:c r="C727" s="3" t="inlineStr">
        <x:is>
          <x:t xml:space="preserve">Bear</x:t>
        </x:is>
      </x:c>
      <x:c r="D727" s="3" t="inlineStr">
        <x:is>
          <x:t xml:space="preserve">fleet_reference_tps_per_mw</x:t>
        </x:is>
      </x:c>
      <x:c r="E727" s="3" t="n">
        <x:v>151424</x:v>
      </x:c>
      <x:c r="F727" s="3" t="inlineStr">
        <x:is>
          <x:t xml:space="preserve">generated output tokens/sec/MW</x:t>
        </x:is>
      </x:c>
      <x:c r="G727" s="3" t="inlineStr">
        <x:is>
          <x:t xml:space="preserve">Fleet-weighted public benchmark reference</x:t>
        </x:is>
      </x:c>
      <x:c r="H727" s="3" t="inlineStr">
        <x:is>
          <x:t xml:space="preserve">h200_share*h200_workload_avg + b200_share*b200_workload_avg + gb200_share*gb200_workload_avg + purpose_built_share*purpose_workload_avg</x:t>
        </x:is>
      </x:c>
      <x:c r="I727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727" s="3" t="inlineStr">
        <x:is>
          <x:t xml:space="preserve">SRC_SEMIANALYSIS_INFERENCEX; ASSUMP_NUMERIC_ACCELERATOR_MIX; ASSUMP_WORKLOAD_CLASS_MIX; ASSUMP_AGENTIC_CONTEXT_PENALTY</x:t>
        </x:is>
      </x:c>
      <x:c r="K72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27" s="3" t="inlineStr">
        <x:is>
          <x:t xml:space="preserve">Comparable production output-token throughput or a more closely matched benchmark.</x:t>
        </x:is>
      </x:c>
    </x:row>
    <x:row r="728">
      <x:c r="A728" s="3" t="inlineStr">
        <x:is>
          <x:t xml:space="preserve">DeepSeek</x:t>
        </x:is>
      </x:c>
      <x:c r="B728" s="3" t="n">
        <x:v>2027</x:v>
      </x:c>
      <x:c r="C728" s="3" t="inlineStr">
        <x:is>
          <x:t xml:space="preserve">Bear</x:t>
        </x:is>
      </x:c>
      <x:c r="D728" s="3" t="inlineStr">
        <x:is>
          <x:t xml:space="preserve">commercial_workload_fit_factor</x:t>
        </x:is>
      </x:c>
      <x:c r="E728" s="3" t="n">
        <x:v>0.65</x:v>
      </x:c>
      <x:c r="F728" s="3" t="inlineStr">
        <x:is>
          <x:t xml:space="preserve">share of public reference throughput</x:t>
        </x:is>
      </x:c>
      <x:c r="G728" s="3" t="inlineStr">
        <x:is>
          <x:t xml:space="preserve">Scenario assumption</x:t>
        </x:is>
      </x:c>
      <x:c r="H728" s="3" t="inlineStr">
        <x:is>
          <x:t xml:space="preserve">reference_serving_tps_per_mw = fleet_reference_tps_per_mw * commercial_workload_fit_factor</x:t>
        </x:is>
      </x:c>
      <x:c r="I728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728" s="3" t="inlineStr">
        <x:is>
          <x:t xml:space="preserve">SRC_SEMIANALYSIS_INFERENCEX; ASSUMP_NUMERIC_ACCELERATOR_MIX; ASSUMP_WORKLOAD_CLASS_MIX; ASSUMP_AGENTIC_CONTEXT_PENALTY</x:t>
        </x:is>
      </x:c>
      <x:c r="K72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28" s="3" t="inlineStr">
        <x:is>
          <x:t xml:space="preserve">Matched commercial serving benchmark by product surface, context shape and latency SLO.</x:t>
        </x:is>
      </x:c>
    </x:row>
    <x:row r="729">
      <x:c r="A729" s="3" t="inlineStr">
        <x:is>
          <x:t xml:space="preserve">DeepSeek</x:t>
        </x:is>
      </x:c>
      <x:c r="B729" s="3" t="n">
        <x:v>2027</x:v>
      </x:c>
      <x:c r="C729" s="3" t="inlineStr">
        <x:is>
          <x:t xml:space="preserve">Bear</x:t>
        </x:is>
      </x:c>
      <x:c r="D729" s="3" t="inlineStr">
        <x:is>
          <x:t xml:space="preserve">reference_serving_tps_per_mw</x:t>
        </x:is>
      </x:c>
      <x:c r="E729" s="3" t="n">
        <x:v>98426</x:v>
      </x:c>
      <x:c r="F729" s="3" t="inlineStr">
        <x:is>
          <x:t xml:space="preserve">generated output tokens/sec/MW</x:t>
        </x:is>
      </x:c>
      <x:c r="G729" s="3" t="inlineStr">
        <x:is>
          <x:t xml:space="preserve">Workload-adjusted benchmark proxy</x:t>
        </x:is>
      </x:c>
      <x:c r="H729" s="3" t="inlineStr">
        <x:is>
          <x:t xml:space="preserve">fleet_reference_tps_per_mw * commercial_workload_fit_factor</x:t>
        </x:is>
      </x:c>
      <x:c r="I72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729" s="3" t="inlineStr">
        <x:is>
          <x:t xml:space="preserve">SRC_SEMIANALYSIS_INFERENCEX; ASSUMP_NUMERIC_ACCELERATOR_MIX; ASSUMP_WORKLOAD_CLASS_MIX; ASSUMP_AGENTIC_CONTEXT_PENALTY</x:t>
        </x:is>
      </x:c>
      <x:c r="K72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29" s="3" t="inlineStr">
        <x:is>
          <x:t xml:space="preserve">Provider production output-token throughput with comparable workload/SLO.</x:t>
        </x:is>
      </x:c>
    </x:row>
    <x:row r="730">
      <x:c r="A730" s="3" t="inlineStr">
        <x:is>
          <x:t xml:space="preserve">DeepSeek</x:t>
        </x:is>
      </x:c>
      <x:c r="B730" s="3" t="n">
        <x:v>2027</x:v>
      </x:c>
      <x:c r="C730" s="3" t="inlineStr">
        <x:is>
          <x:t xml:space="preserve">Bear</x:t>
        </x:is>
      </x:c>
      <x:c r="D730" s="3" t="inlineStr">
        <x:is>
          <x:t xml:space="preserve">purpose_built_tps_per_mw</x:t>
        </x:is>
      </x:c>
      <x:c r="E730" s="3" t="n">
        <x:v>255822</x:v>
      </x:c>
      <x:c r="F730" s="3" t="inlineStr">
        <x:is>
          <x:t xml:space="preserve">generated output tokens/sec/MW</x:t>
        </x:is>
      </x:c>
      <x:c r="G730" s="3" t="inlineStr">
        <x:is>
          <x:t xml:space="preserve">Conservative no-uplift proxy</x:t>
        </x:is>
      </x:c>
      <x:c r="H730" s="3" t="inlineStr">
        <x:is>
          <x:t xml:space="preserve">purpose_built_tps_per_mw = purpose_built_reference_tps_per_mw * commercial_workload_fit_factor until comparable output-token benchmark is adopted</x:t>
        </x:is>
      </x:c>
      <x:c r="I730" s="3" t="inlineStr">
        <x:is>
          <x:t xml:space="preserve">No comparable public output-token/MW row adopted; B200 public reference placeholder is used and remains editable.</x:t>
        </x:is>
      </x:c>
      <x:c r="J730" s="3" t="inlineStr">
        <x:is>
          <x:t xml:space="preserve">SRC_DEEPSEEK_V3; SRC_DEEPSEEK_R1; SRC_DEEPSEEK_H800_INFERENCE; SRC_EPOCH_AI_DATA_CENTERS; ASSUMP_NUMERIC_ACCELERATOR_MIX</x:t>
        </x:is>
      </x:c>
      <x:c r="K73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30" s="3" t="inlineStr">
        <x:is>
          <x:t xml:space="preserve">Matched-workload generated-output benchmark for the provider purpose-built accelerator.</x:t>
        </x:is>
      </x:c>
    </x:row>
    <x:row r="731">
      <x:c r="A731" s="3" t="inlineStr">
        <x:is>
          <x:t xml:space="preserve">DeepSeek</x:t>
        </x:is>
      </x:c>
      <x:c r="B731" s="3" t="n">
        <x:v>2027</x:v>
      </x:c>
      <x:c r="C731" s="3" t="inlineStr">
        <x:is>
          <x:t xml:space="preserve">Bear</x:t>
        </x:is>
      </x:c>
      <x:c r="D731" s="3" t="inlineStr">
        <x:is>
          <x:t xml:space="preserve">inference_power_share</x:t>
        </x:is>
      </x:c>
      <x:c r="E731" s="3" t="n">
        <x:v>0.585</x:v>
      </x:c>
      <x:c r="F731" s="3" t="inlineStr">
        <x:is>
          <x:t xml:space="preserve">share of AI IT load</x:t>
        </x:is>
      </x:c>
      <x:c r="G731" s="3" t="inlineStr">
        <x:is>
          <x:t xml:space="preserve">Scenario allocation</x:t>
        </x:is>
      </x:c>
      <x:c r="H731" s="3" t="inlineStr">
        <x:is>
          <x:t xml:space="preserve">inference_gw = ai_it_load_gw * inference_power_share</x:t>
        </x:is>
      </x:c>
      <x:c r="I731" s="3" t="inlineStr">
        <x:is>
          <x:t xml:space="preserve">API/app availability and inference-system disclosure support higher inference share; the value remains scenario.</x:t>
        </x:is>
      </x:c>
      <x:c r="J731" s="3" t="inlineStr">
        <x:is>
          <x:t xml:space="preserve">SRC_DEEPSEEK_V3; SRC_DEEPSEEK_R1; SRC_DEEPSEEK_H800_INFERENCE; SRC_EPOCH_AI_DATA_CENTERS; ASSUMP_INFERENCE_SHARE_NOT_FACT_60</x:t>
        </x:is>
      </x:c>
      <x:c r="K73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31" s="3" t="inlineStr">
        <x:is>
          <x:t xml:space="preserve">Provider-specific inference/training workload power telemetry.</x:t>
        </x:is>
      </x:c>
    </x:row>
    <x:row r="732">
      <x:c r="A732" s="3" t="inlineStr">
        <x:is>
          <x:t xml:space="preserve">DeepSeek</x:t>
        </x:is>
      </x:c>
      <x:c r="B732" s="3" t="n">
        <x:v>2027</x:v>
      </x:c>
      <x:c r="C732" s="3" t="inlineStr">
        <x:is>
          <x:t xml:space="preserve">Bear</x:t>
        </x:is>
      </x:c>
      <x:c r="D732" s="3" t="inlineStr">
        <x:is>
          <x:t xml:space="preserve">inference_gw</x:t>
        </x:is>
      </x:c>
      <x:c r="E732" s="3" t="n">
        <x:v>0.14</x:v>
      </x:c>
      <x:c r="F732" s="3" t="inlineStr">
        <x:is>
          <x:t xml:space="preserve">GW</x:t>
        </x:is>
      </x:c>
      <x:c r="G732" s="3" t="inlineStr">
        <x:is>
          <x:t xml:space="preserve">Derived formula</x:t>
        </x:is>
      </x:c>
      <x:c r="H732" s="3" t="inlineStr">
        <x:is>
          <x:t xml:space="preserve">ai_it_load_gw * inference_power_share</x:t>
        </x:is>
      </x:c>
      <x:c r="I732" s="3" t="inlineStr">
        <x:is>
          <x:t xml:space="preserve">This is the operational power eligible to become commercial generated output tokens through the selected TPS/MW proxy.</x:t>
        </x:is>
      </x:c>
      <x:c r="J732" s="3" t="inlineStr">
        <x:is>
          <x:t xml:space="preserve">SRC_DEEPSEEK_V3; SRC_DEEPSEEK_R1; SRC_DEEPSEEK_H800_INFERENCE; SRC_EPOCH_AI_DATA_CENTERS</x:t>
        </x:is>
      </x:c>
      <x:c r="K73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32" s="3" t="inlineStr">
        <x:is>
          <x:t xml:space="preserve">Recompute after AI allocation or inference-share evidence changes.</x:t>
        </x:is>
      </x:c>
    </x:row>
    <x:row r="733">
      <x:c r="A733" s="3" t="inlineStr">
        <x:is>
          <x:t xml:space="preserve">DeepSeek</x:t>
        </x:is>
      </x:c>
      <x:c r="B733" s="3" t="n">
        <x:v>2027</x:v>
      </x:c>
      <x:c r="C733" s="3" t="inlineStr">
        <x:is>
          <x:t xml:space="preserve">Bear</x:t>
        </x:is>
      </x:c>
      <x:c r="D733" s="3" t="inlineStr">
        <x:is>
          <x:t xml:space="preserve">training_power_share</x:t>
        </x:is>
      </x:c>
      <x:c r="E733" s="3" t="n">
        <x:v>0.415</x:v>
      </x:c>
      <x:c r="F733" s="3" t="inlineStr">
        <x:is>
          <x:t xml:space="preserve">share of AI IT load</x:t>
        </x:is>
      </x:c>
      <x:c r="G733" s="3" t="inlineStr">
        <x:is>
          <x:t xml:space="preserve">Derived allocation</x:t>
        </x:is>
      </x:c>
      <x:c r="H733" s="3" t="inlineStr">
        <x:is>
          <x:t xml:space="preserve">1 - inference_power_share</x:t>
        </x:is>
      </x:c>
      <x:c r="I733" s="3" t="inlineStr">
        <x:is>
          <x:t xml:space="preserve">Training receives the complementary modeled AI IT allocation; it is not a disclosed company workload split.</x:t>
        </x:is>
      </x:c>
      <x:c r="J733" s="3" t="inlineStr">
        <x:is>
          <x:t xml:space="preserve">SRC_DEEPSEEK_V3; SRC_DEEPSEEK_R1; SRC_DEEPSEEK_H800_INFERENCE; SRC_EPOCH_AI_DATA_CENTERS; ASSUMP_INFERENCE_SHARE_NOT_FACT_60</x:t>
        </x:is>
      </x:c>
      <x:c r="K73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33" s="3" t="inlineStr">
        <x:is>
          <x:t xml:space="preserve">Provider-specific inference/training workload power telemetry.</x:t>
        </x:is>
      </x:c>
    </x:row>
    <x:row r="734">
      <x:c r="A734" s="3" t="inlineStr">
        <x:is>
          <x:t xml:space="preserve">DeepSeek</x:t>
        </x:is>
      </x:c>
      <x:c r="B734" s="3" t="n">
        <x:v>2027</x:v>
      </x:c>
      <x:c r="C734" s="3" t="inlineStr">
        <x:is>
          <x:t xml:space="preserve">Bear</x:t>
        </x:is>
      </x:c>
      <x:c r="D734" s="3" t="inlineStr">
        <x:is>
          <x:t xml:space="preserve">training_gw</x:t>
        </x:is>
      </x:c>
      <x:c r="E734" s="3" t="n">
        <x:v>0.1</x:v>
      </x:c>
      <x:c r="F734" s="3" t="inlineStr">
        <x:is>
          <x:t xml:space="preserve">GW</x:t>
        </x:is>
      </x:c>
      <x:c r="G734" s="3" t="inlineStr">
        <x:is>
          <x:t xml:space="preserve">Derived formula</x:t>
        </x:is>
      </x:c>
      <x:c r="H734" s="3" t="inlineStr">
        <x:is>
          <x:t xml:space="preserve">ai_it_load_gw * training_power_share</x:t>
        </x:is>
      </x:c>
      <x:c r="I734" s="3" t="inlineStr">
        <x:is>
          <x:t xml:space="preserve">Training GW is shown separately so commercial inference token capacity is not overstated.</x:t>
        </x:is>
      </x:c>
      <x:c r="J734" s="3" t="inlineStr">
        <x:is>
          <x:t xml:space="preserve">SRC_DEEPSEEK_V3; SRC_DEEPSEEK_R1; SRC_DEEPSEEK_H800_INFERENCE; SRC_EPOCH_AI_DATA_CENTERS</x:t>
        </x:is>
      </x:c>
      <x:c r="K73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34" s="3" t="inlineStr">
        <x:is>
          <x:t xml:space="preserve">Recompute after AI allocation or workload-split evidence changes.</x:t>
        </x:is>
      </x:c>
    </x:row>
    <x:row r="735">
      <x:c r="A735" s="3" t="inlineStr">
        <x:is>
          <x:t xml:space="preserve">DeepSeek</x:t>
        </x:is>
      </x:c>
      <x:c r="B735" s="3" t="n">
        <x:v>2027</x:v>
      </x:c>
      <x:c r="C735" s="3" t="inlineStr">
        <x:is>
          <x:t xml:space="preserve">Bear</x:t>
        </x:is>
      </x:c>
      <x:c r="D735" s="3" t="inlineStr">
        <x:is>
          <x:t xml:space="preserve">tokens_per_second_per_mw</x:t>
        </x:is>
      </x:c>
      <x:c r="E735" s="3" t="n">
        <x:v>98426</x:v>
      </x:c>
      <x:c r="F735" s="3" t="inlineStr">
        <x:is>
          <x:t xml:space="preserve">generated output tokens/sec/MW</x:t>
        </x:is>
      </x:c>
      <x:c r="G735" s="3" t="inlineStr">
        <x:is>
          <x:t xml:space="preserve">Derived estimate + benchmark calibration</x:t>
        </x:is>
      </x:c>
      <x:c r="H735" s="3" t="inlineStr">
        <x:is>
          <x:t xml:space="preserve">fleet_reference_tps_per_mw * commercial_workload_fit_factor</x:t>
        </x:is>
      </x:c>
      <x:c r="I735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735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73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35" s="3" t="inlineStr">
        <x:is>
          <x:t xml:space="preserve">Comparable production output-token throughput with model, hardware, precision, ISL/OSL and SLO matched.</x:t>
        </x:is>
      </x:c>
    </x:row>
    <x:row r="736">
      <x:c r="A736" s="3" t="inlineStr">
        <x:is>
          <x:t xml:space="preserve">DeepSeek</x:t>
        </x:is>
      </x:c>
      <x:c r="B736" s="3" t="n">
        <x:v>2027</x:v>
      </x:c>
      <x:c r="C736" s="3" t="inlineStr">
        <x:is>
          <x:t xml:space="preserve">Bear</x:t>
        </x:is>
      </x:c>
      <x:c r="D736" s="3" t="inlineStr">
        <x:is>
          <x:t xml:space="preserve">inference_tokens_per_day</x:t>
        </x:is>
      </x:c>
      <x:c r="E736" s="3" t="n">
        <x:v>1190560896000</x:v>
      </x:c>
      <x:c r="F736" s="3" t="inlineStr">
        <x:is>
          <x:t xml:space="preserve">generated output tokens/day</x:t>
        </x:is>
      </x:c>
      <x:c r="G736" s="3" t="inlineStr">
        <x:is>
          <x:t xml:space="preserve">Derived headline metric</x:t>
        </x:is>
      </x:c>
      <x:c r="H736" s="3" t="inlineStr">
        <x:is>
          <x:t xml:space="preserve">inference_gw * 1000 * tokens_per_second_per_mw * 86,400</x:t>
        </x:is>
      </x:c>
      <x:c r="I736" s="3" t="inlineStr">
        <x:is>
          <x:t xml:space="preserve">Headline capacity uses no utilization, MoE, architecture or software-growth multiplier; it is not observed commercial output volume.</x:t>
        </x:is>
      </x:c>
      <x:c r="J736" s="3" t="inlineStr">
        <x:is>
          <x:t xml:space="preserve">SRC_DEEPSEEK_V3; SRC_DEEPSEEK_R1; SRC_DEEPSEEK_H800_INFERENCE; SRC_EPOCH_AI_DATA_CENTERS; SRC_SEMIANALYSIS_INFERENCEX</x:t>
        </x:is>
      </x:c>
      <x:c r="K73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36" s="3" t="inlineStr">
        <x:is>
          <x:t xml:space="preserve">Provider-disclosed generated output token volume or calibrated capacity telemetry.</x:t>
        </x:is>
      </x:c>
    </x:row>
    <x:row r="737">
      <x:c r="A737" s="3" t="inlineStr">
        <x:is>
          <x:t xml:space="preserve">DeepSeek</x:t>
        </x:is>
      </x:c>
      <x:c r="B737" s="3" t="n">
        <x:v>2027</x:v>
      </x:c>
      <x:c r="C737" s="3" t="inlineStr">
        <x:is>
          <x:t xml:space="preserve">Bear</x:t>
        </x:is>
      </x:c>
      <x:c r="D737" s="3" t="inlineStr">
        <x:is>
          <x:t xml:space="preserve">inference_tokens_per_year</x:t>
        </x:is>
      </x:c>
      <x:c r="E737" s="3" t="n">
        <x:v>434554727040000</x:v>
      </x:c>
      <x:c r="F737" s="3" t="inlineStr">
        <x:is>
          <x:t xml:space="preserve">generated output tokens/year</x:t>
        </x:is>
      </x:c>
      <x:c r="G737" s="3" t="inlineStr">
        <x:is>
          <x:t xml:space="preserve">Derived headline metric</x:t>
        </x:is>
      </x:c>
      <x:c r="H737" s="3" t="inlineStr">
        <x:is>
          <x:t xml:space="preserve">inference_tokens_per_day * 365</x:t>
        </x:is>
      </x:c>
      <x:c r="I737" s="3" t="inlineStr">
        <x:is>
          <x:t xml:space="preserve">Annualized version of generated output token capacity; it is not observed annual demand or billable volume.</x:t>
        </x:is>
      </x:c>
      <x:c r="J737" s="3" t="inlineStr">
        <x:is>
          <x:t xml:space="preserve">SRC_DEEPSEEK_V3; SRC_DEEPSEEK_R1; SRC_DEEPSEEK_H800_INFERENCE; SRC_EPOCH_AI_DATA_CENTERS; SRC_SEMIANALYSIS_INFERENCEX</x:t>
        </x:is>
      </x:c>
      <x:c r="K73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37" s="3" t="inlineStr">
        <x:is>
          <x:t xml:space="preserve">Provider-disclosed annual generated-output volume or metered serving telemetry.</x:t>
        </x:is>
      </x:c>
    </x:row>
    <x:row r="738">
      <x:c r="A738" s="3" t="inlineStr">
        <x:is>
          <x:t xml:space="preserve">DeepSeek</x:t>
        </x:is>
      </x:c>
      <x:c r="B738" s="3" t="n">
        <x:v>2028</x:v>
      </x:c>
      <x:c r="C738" s="3" t="inlineStr">
        <x:is>
          <x:t xml:space="preserve">Bear</x:t>
        </x:is>
      </x:c>
      <x:c r="D738" s="3" t="inlineStr">
        <x:is>
          <x:t xml:space="preserve">contracted_power_gw</x:t>
        </x:is>
      </x:c>
      <x:c r="E738" s="3" t="n">
        <x:v>1.15</x:v>
      </x:c>
      <x:c r="F738" s="3" t="inlineStr">
        <x:is>
          <x:t xml:space="preserve">GW</x:t>
        </x:is>
      </x:c>
      <x:c r="G738" s="3" t="inlineStr">
        <x:is>
          <x:t xml:space="preserve">Scenario capacity envelope</x:t>
        </x:is>
      </x:c>
      <x:c r="H738" s="3" t="inlineStr">
        <x:is>
          <x:t xml:space="preserve">linear interpolation between 2026 and 2030 company capacity endpoints</x:t>
        </x:is>
      </x:c>
      <x:c r="I738" s="3" t="inlineStr">
        <x:is>
          <x:t xml:space="preserve">Capacity is a low-transparency scenario; official infrastructure evidence supports H800 inference hardware, not company GW.</x:t>
        </x:is>
      </x:c>
      <x:c r="J738" s="3" t="inlineStr">
        <x:is>
          <x:t xml:space="preserve">SRC_DEEPSEEK_H800_INFERENCE; ASSUMP_CN_CAPACITY_TRANSPARENCY</x:t>
        </x:is>
      </x:c>
      <x:c r="K73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38" s="3" t="inlineStr">
        <x:is>
          <x:t xml:space="preserve">Company/site-level committed MW/GW, interconnect and contract disclosure.</x:t>
        </x:is>
      </x:c>
    </x:row>
    <x:row r="739">
      <x:c r="A739" s="3" t="inlineStr">
        <x:is>
          <x:t xml:space="preserve">DeepSeek</x:t>
        </x:is>
      </x:c>
      <x:c r="B739" s="3" t="n">
        <x:v>2028</x:v>
      </x:c>
      <x:c r="C739" s="3" t="inlineStr">
        <x:is>
          <x:t xml:space="preserve">Bear</x:t>
        </x:is>
      </x:c>
      <x:c r="D739" s="3" t="inlineStr">
        <x:is>
          <x:t xml:space="preserve">operational_deployment_share</x:t>
        </x:is>
      </x:c>
      <x:c r="E739" s="3" t="n">
        <x:v>0.50521739</x:v>
      </x:c>
      <x:c r="F739" s="3" t="inlineStr">
        <x:is>
          <x:t xml:space="preserve">share</x:t>
        </x:is>
      </x:c>
      <x:c r="G739" s="3" t="inlineStr">
        <x:is>
          <x:t xml:space="preserve">Scenario conversion</x:t>
        </x:is>
      </x:c>
      <x:c r="H739" s="3" t="inlineStr">
        <x:is>
          <x:t xml:space="preserve">active_power_gw / contracted_power_gw</x:t>
        </x:is>
      </x:c>
      <x:c r="I739" s="3" t="inlineStr">
        <x:is>
          <x:t xml:space="preserve">This is the single explicit conversion from contracted/attributed capacity to operationally usable capacity.</x:t>
        </x:is>
      </x:c>
      <x:c r="J739" s="3" t="inlineStr">
        <x:is>
          <x:t xml:space="preserve">SRC_DEEPSEEK_H800_INFERENCE; ASSUMP_CN_CAPACITY_TRANSPARENCY</x:t>
        </x:is>
      </x:c>
      <x:c r="K73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39" s="3" t="inlineStr">
        <x:is>
          <x:t xml:space="preserve">Energized operational capacity divided by contracted/attributed capacity.</x:t>
        </x:is>
      </x:c>
    </x:row>
    <x:row r="740">
      <x:c r="A740" s="3" t="inlineStr">
        <x:is>
          <x:t xml:space="preserve">DeepSeek</x:t>
        </x:is>
      </x:c>
      <x:c r="B740" s="3" t="n">
        <x:v>2028</x:v>
      </x:c>
      <x:c r="C740" s="3" t="inlineStr">
        <x:is>
          <x:t xml:space="preserve">Bear</x:t>
        </x:is>
      </x:c>
      <x:c r="D740" s="3" t="inlineStr">
        <x:is>
          <x:t xml:space="preserve">active_power_gw</x:t>
        </x:is>
      </x:c>
      <x:c r="E740" s="3" t="n">
        <x:v>0.581</x:v>
      </x:c>
      <x:c r="F740" s="3" t="inlineStr">
        <x:is>
          <x:t xml:space="preserve">GW</x:t>
        </x:is>
      </x:c>
      <x:c r="G740" s="3" t="inlineStr">
        <x:is>
          <x:t xml:space="preserve">Derived scenario</x:t>
        </x:is>
      </x:c>
      <x:c r="H740" s="3" t="inlineStr">
        <x:is>
          <x:t xml:space="preserve">contracted_power_gw * operational_deployment_share</x:t>
        </x:is>
      </x:c>
      <x:c r="I740" s="3" t="inlineStr">
        <x:is>
          <x:t xml:space="preserve">Active GW is conservative because operated cluster scale beyond disclosed infrastructure is not public.</x:t>
        </x:is>
      </x:c>
      <x:c r="J740" s="3" t="inlineStr">
        <x:is>
          <x:t xml:space="preserve">SRC_DEEPSEEK_H800_INFERENCE; ASSUMP_CN_CAPACITY_TRANSPARENCY</x:t>
        </x:is>
      </x:c>
      <x:c r="K74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40" s="3" t="inlineStr">
        <x:is>
          <x:t xml:space="preserve">Energization dates, accelerator deliveries and operational powered-rack telemetry.</x:t>
        </x:is>
      </x:c>
    </x:row>
    <x:row r="741">
      <x:c r="A741" s="3" t="inlineStr">
        <x:is>
          <x:t xml:space="preserve">DeepSeek</x:t>
        </x:is>
      </x:c>
      <x:c r="B741" s="3" t="n">
        <x:v>2028</x:v>
      </x:c>
      <x:c r="C741" s="3" t="inlineStr">
        <x:is>
          <x:t xml:space="preserve">Bear</x:t>
        </x:is>
      </x:c>
      <x:c r="D741" s="3" t="inlineStr">
        <x:is>
          <x:t xml:space="preserve">pue</x:t>
        </x:is>
      </x:c>
      <x:c r="E741" s="3" t="n">
        <x:v>1.24</x:v>
      </x:c>
      <x:c r="F741" s="3" t="inlineStr">
        <x:is>
          <x:t xml:space="preserve">ratio</x:t>
        </x:is>
      </x:c>
      <x:c r="G741" s="3" t="inlineStr">
        <x:is>
          <x:t xml:space="preserve">Scenario parameter</x:t>
        </x:is>
      </x:c>
      <x:c r="H741" s="3" t="inlineStr">
        <x:is>
          <x:t xml:space="preserve">it_load_gw = active_power_gw / pue</x:t>
        </x:is>
      </x:c>
      <x:c r="I741" s="3" t="inlineStr">
        <x:is>
          <x:t xml:space="preserve">No provider-wide site-level PUE is used as a disclosed fact; PUE represents facility-to-IT conversion within the scenario.</x:t>
        </x:is>
      </x:c>
      <x:c r="J741" s="3" t="inlineStr">
        <x:is>
          <x:t xml:space="preserve">ASSUMP_POWER_RAMP</x:t>
        </x:is>
      </x:c>
      <x:c r="K74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41" s="3" t="inlineStr">
        <x:is>
          <x:t xml:space="preserve">Site-level measured PUE matched to attributed AI capacity.</x:t>
        </x:is>
      </x:c>
    </x:row>
    <x:row r="742">
      <x:c r="A742" s="3" t="inlineStr">
        <x:is>
          <x:t xml:space="preserve">DeepSeek</x:t>
        </x:is>
      </x:c>
      <x:c r="B742" s="3" t="n">
        <x:v>2028</x:v>
      </x:c>
      <x:c r="C742" s="3" t="inlineStr">
        <x:is>
          <x:t xml:space="preserve">Bear</x:t>
        </x:is>
      </x:c>
      <x:c r="D742" s="3" t="inlineStr">
        <x:is>
          <x:t xml:space="preserve">it_load_gw</x:t>
        </x:is>
      </x:c>
      <x:c r="E742" s="3" t="n">
        <x:v>0.468</x:v>
      </x:c>
      <x:c r="F742" s="3" t="inlineStr">
        <x:is>
          <x:t xml:space="preserve">GW</x:t>
        </x:is>
      </x:c>
      <x:c r="G742" s="3" t="inlineStr">
        <x:is>
          <x:t xml:space="preserve">Derived formula</x:t>
        </x:is>
      </x:c>
      <x:c r="H742" s="3" t="inlineStr">
        <x:is>
          <x:t xml:space="preserve">active_power_gw / pue</x:t>
        </x:is>
      </x:c>
      <x:c r="I742" s="3" t="inlineStr">
        <x:is>
          <x:t xml:space="preserve">Facility power is converted to IT-deliverable power before attributing AI workloads.</x:t>
        </x:is>
      </x:c>
      <x:c r="J742" s="3" t="inlineStr">
        <x:is>
          <x:t xml:space="preserve">SRC_DEEPSEEK_H800_INFERENCE; ASSUMP_CN_CAPACITY_TRANSPARENCY</x:t>
        </x:is>
      </x:c>
      <x:c r="K74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42" s="3" t="inlineStr">
        <x:is>
          <x:t xml:space="preserve">Recompute once active power and PUE become site-observable.</x:t>
        </x:is>
      </x:c>
    </x:row>
    <x:row r="743">
      <x:c r="A743" s="3" t="inlineStr">
        <x:is>
          <x:t xml:space="preserve">DeepSeek</x:t>
        </x:is>
      </x:c>
      <x:c r="B743" s="3" t="n">
        <x:v>2028</x:v>
      </x:c>
      <x:c r="C743" s="3" t="inlineStr">
        <x:is>
          <x:t xml:space="preserve">Bear</x:t>
        </x:is>
      </x:c>
      <x:c r="D743" s="3" t="inlineStr">
        <x:is>
          <x:t xml:space="preserve">ai_workload_share</x:t>
        </x:is>
      </x:c>
      <x:c r="E743" s="3" t="n">
        <x:v>0.82</x:v>
      </x:c>
      <x:c r="F743" s="3" t="inlineStr">
        <x:is>
          <x:t xml:space="preserve">share</x:t>
        </x:is>
      </x:c>
      <x:c r="G743" s="3" t="inlineStr">
        <x:is>
          <x:t xml:space="preserve">Scenario allocation</x:t>
        </x:is>
      </x:c>
      <x:c r="H743" s="3" t="inlineStr">
        <x:is>
          <x:t xml:space="preserve">ai_it_load_gw = it_load_gw * ai_workload_share</x:t>
        </x:is>
      </x:c>
      <x:c r="I743" s="3" t="inlineStr">
        <x:is>
          <x:t xml:space="preserve">DeepSeek-operated service capacity is modeled as AI-focused, reduced for reserve and ancillary processing.</x:t>
        </x:is>
      </x:c>
      <x:c r="J743" s="3" t="inlineStr">
        <x:is>
          <x:t xml:space="preserve">SRC_DEEPSEEK_V3; SRC_DEEPSEEK_R1; SRC_DEEPSEEK_H800_INFERENCE; SRC_EPOCH_AI_DATA_CENTERS</x:t>
        </x:is>
      </x:c>
      <x:c r="K74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43" s="3" t="inlineStr">
        <x:is>
          <x:t xml:space="preserve">Model-owner AI workload allocation or cluster scheduling telemetry.</x:t>
        </x:is>
      </x:c>
    </x:row>
    <x:row r="744">
      <x:c r="A744" s="3" t="inlineStr">
        <x:is>
          <x:t xml:space="preserve">DeepSeek</x:t>
        </x:is>
      </x:c>
      <x:c r="B744" s="3" t="n">
        <x:v>2028</x:v>
      </x:c>
      <x:c r="C744" s="3" t="inlineStr">
        <x:is>
          <x:t xml:space="preserve">Bear</x:t>
        </x:is>
      </x:c>
      <x:c r="D744" s="3" t="inlineStr">
        <x:is>
          <x:t xml:space="preserve">ai_it_load_gw</x:t>
        </x:is>
      </x:c>
      <x:c r="E744" s="3" t="n">
        <x:v>0.384</x:v>
      </x:c>
      <x:c r="F744" s="3" t="inlineStr">
        <x:is>
          <x:t xml:space="preserve">GW</x:t>
        </x:is>
      </x:c>
      <x:c r="G744" s="3" t="inlineStr">
        <x:is>
          <x:t xml:space="preserve">Derived formula</x:t>
        </x:is>
      </x:c>
      <x:c r="H744" s="3" t="inlineStr">
        <x:is>
          <x:t xml:space="preserve">it_load_gw * ai_workload_share</x:t>
        </x:is>
      </x:c>
      <x:c r="I744" s="3" t="inlineStr">
        <x:is>
          <x:t xml:space="preserve">Only the AI-attributed portion of IT load enters training/inference allocation.</x:t>
        </x:is>
      </x:c>
      <x:c r="J744" s="3" t="inlineStr">
        <x:is>
          <x:t xml:space="preserve">SRC_DEEPSEEK_V3; SRC_DEEPSEEK_R1; SRC_DEEPSEEK_H800_INFERENCE; SRC_EPOCH_AI_DATA_CENTERS</x:t>
        </x:is>
      </x:c>
      <x:c r="K74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44" s="3" t="inlineStr">
        <x:is>
          <x:t xml:space="preserve">Recompute after ai_workload_share is replaced by telemetry.</x:t>
        </x:is>
      </x:c>
    </x:row>
    <x:row r="745">
      <x:c r="A745" s="3" t="inlineStr">
        <x:is>
          <x:t xml:space="preserve">DeepSeek</x:t>
        </x:is>
      </x:c>
      <x:c r="B745" s="3" t="n">
        <x:v>2028</x:v>
      </x:c>
      <x:c r="C745" s="3" t="inlineStr">
        <x:is>
          <x:t xml:space="preserve">Bear</x:t>
        </x:is>
      </x:c>
      <x:c r="D745" s="3" t="inlineStr">
        <x:is>
          <x:t xml:space="preserve">gpu_share</x:t>
        </x:is>
      </x:c>
      <x:c r="E745" s="3" t="n">
        <x:v>1</x:v>
      </x:c>
      <x:c r="F745" s="3" t="inlineStr">
        <x:is>
          <x:t xml:space="preserve">share of inference-serving accelerator load</x:t>
        </x:is>
      </x:c>
      <x:c r="G745" s="3" t="inlineStr">
        <x:is>
          <x:t xml:space="preserve">Numeric scenario</x:t>
        </x:is>
      </x:c>
      <x:c r="H745" s="3" t="inlineStr">
        <x:is>
          <x:t xml:space="preserve">gpu_share interpolated from company 2026/2030 accelerator-mix endpoints</x:t>
        </x:is>
      </x:c>
      <x:c r="I745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745" s="3" t="inlineStr">
        <x:is>
          <x:t xml:space="preserve">SRC_DEEPSEEK_V3; SRC_DEEPSEEK_R1; SRC_DEEPSEEK_H800_INFERENCE; SRC_EPOCH_AI_DATA_CENTERS; ASSUMP_NUMERIC_ACCELERATOR_MIX</x:t>
        </x:is>
      </x:c>
      <x:c r="K74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45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746">
      <x:c r="A746" s="3" t="inlineStr">
        <x:is>
          <x:t xml:space="preserve">DeepSeek</x:t>
        </x:is>
      </x:c>
      <x:c r="B746" s="3" t="n">
        <x:v>2028</x:v>
      </x:c>
      <x:c r="C746" s="3" t="inlineStr">
        <x:is>
          <x:t xml:space="preserve">Bear</x:t>
        </x:is>
      </x:c>
      <x:c r="D746" s="3" t="inlineStr">
        <x:is>
          <x:t xml:space="preserve">h200_share</x:t>
        </x:is>
      </x:c>
      <x:c r="E746" s="3" t="n">
        <x:v>0.325</x:v>
      </x:c>
      <x:c r="F746" s="3" t="inlineStr">
        <x:is>
          <x:t xml:space="preserve">share of inference-serving accelerator load</x:t>
        </x:is>
      </x:c>
      <x:c r="G746" s="3" t="inlineStr">
        <x:is>
          <x:t xml:space="preserve">Editable numeric scenario</x:t>
        </x:is>
      </x:c>
      <x:c r="H746" s="3" t="inlineStr">
        <x:is>
          <x:t xml:space="preserve">h200_share = gpu_share * default_gpu_generation_mix_h200</x:t>
        </x:is>
      </x:c>
      <x:c r="I746" s="3" t="inlineStr">
        <x:is>
          <x:t xml:space="preserve">Default GPU-generation migration assumption; executive workbook allows later manual replacement by company/year/scenario.</x:t>
        </x:is>
      </x:c>
      <x:c r="J746" s="3" t="inlineStr">
        <x:is>
          <x:t xml:space="preserve">SRC_SEMIANALYSIS_INFERENCEX; ASSUMP_NUMERIC_ACCELERATOR_MIX</x:t>
        </x:is>
      </x:c>
      <x:c r="K74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46" s="3" t="inlineStr">
        <x:is>
          <x:t xml:space="preserve">Company fleet inventory, accelerator-hours or procurement/deployment records by GPU generation.</x:t>
        </x:is>
      </x:c>
    </x:row>
    <x:row r="747">
      <x:c r="A747" s="3" t="inlineStr">
        <x:is>
          <x:t xml:space="preserve">DeepSeek</x:t>
        </x:is>
      </x:c>
      <x:c r="B747" s="3" t="n">
        <x:v>2028</x:v>
      </x:c>
      <x:c r="C747" s="3" t="inlineStr">
        <x:is>
          <x:t xml:space="preserve">Bear</x:t>
        </x:is>
      </x:c>
      <x:c r="D747" s="3" t="inlineStr">
        <x:is>
          <x:t xml:space="preserve">b200_share</x:t>
        </x:is>
      </x:c>
      <x:c r="E747" s="3" t="n">
        <x:v>0.375</x:v>
      </x:c>
      <x:c r="F747" s="3" t="inlineStr">
        <x:is>
          <x:t xml:space="preserve">share of inference-serving accelerator load</x:t>
        </x:is>
      </x:c>
      <x:c r="G747" s="3" t="inlineStr">
        <x:is>
          <x:t xml:space="preserve">Editable numeric scenario</x:t>
        </x:is>
      </x:c>
      <x:c r="H747" s="3" t="inlineStr">
        <x:is>
          <x:t xml:space="preserve">b200_share = gpu_share * default_gpu_generation_mix_b200</x:t>
        </x:is>
      </x:c>
      <x:c r="I747" s="3" t="inlineStr">
        <x:is>
          <x:t xml:space="preserve">Default GPU-generation migration assumption; executive workbook allows later manual replacement by company/year/scenario.</x:t>
        </x:is>
      </x:c>
      <x:c r="J747" s="3" t="inlineStr">
        <x:is>
          <x:t xml:space="preserve">SRC_SEMIANALYSIS_INFERENCEX; ASSUMP_NUMERIC_ACCELERATOR_MIX</x:t>
        </x:is>
      </x:c>
      <x:c r="K74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47" s="3" t="inlineStr">
        <x:is>
          <x:t xml:space="preserve">Company fleet inventory, accelerator-hours or procurement/deployment records by GPU generation.</x:t>
        </x:is>
      </x:c>
    </x:row>
    <x:row r="748">
      <x:c r="A748" s="3" t="inlineStr">
        <x:is>
          <x:t xml:space="preserve">DeepSeek</x:t>
        </x:is>
      </x:c>
      <x:c r="B748" s="3" t="n">
        <x:v>2028</x:v>
      </x:c>
      <x:c r="C748" s="3" t="inlineStr">
        <x:is>
          <x:t xml:space="preserve">Bear</x:t>
        </x:is>
      </x:c>
      <x:c r="D748" s="3" t="inlineStr">
        <x:is>
          <x:t xml:space="preserve">gb200_share</x:t>
        </x:is>
      </x:c>
      <x:c r="E748" s="3" t="n">
        <x:v>0.3</x:v>
      </x:c>
      <x:c r="F748" s="3" t="inlineStr">
        <x:is>
          <x:t xml:space="preserve">share of inference-serving accelerator load</x:t>
        </x:is>
      </x:c>
      <x:c r="G748" s="3" t="inlineStr">
        <x:is>
          <x:t xml:space="preserve">Editable numeric scenario</x:t>
        </x:is>
      </x:c>
      <x:c r="H748" s="3" t="inlineStr">
        <x:is>
          <x:t xml:space="preserve">gb200_share = gpu_share * default_gpu_generation_mix_gb200</x:t>
        </x:is>
      </x:c>
      <x:c r="I748" s="3" t="inlineStr">
        <x:is>
          <x:t xml:space="preserve">Default GPU-generation migration assumption; executive workbook allows later manual replacement by company/year/scenario.</x:t>
        </x:is>
      </x:c>
      <x:c r="J748" s="3" t="inlineStr">
        <x:is>
          <x:t xml:space="preserve">SRC_SEMIANALYSIS_INFERENCEX; ASSUMP_NUMERIC_ACCELERATOR_MIX</x:t>
        </x:is>
      </x:c>
      <x:c r="K74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48" s="3" t="inlineStr">
        <x:is>
          <x:t xml:space="preserve">Company fleet inventory, accelerator-hours or procurement/deployment records by GPU generation.</x:t>
        </x:is>
      </x:c>
    </x:row>
    <x:row r="749">
      <x:c r="A749" s="3" t="inlineStr">
        <x:is>
          <x:t xml:space="preserve">DeepSeek</x:t>
        </x:is>
      </x:c>
      <x:c r="B749" s="3" t="n">
        <x:v>2028</x:v>
      </x:c>
      <x:c r="C749" s="3" t="inlineStr">
        <x:is>
          <x:t xml:space="preserve">Bear</x:t>
        </x:is>
      </x:c>
      <x:c r="D749" s="3" t="inlineStr">
        <x:is>
          <x:t xml:space="preserve">purpose_built_accelerator_share</x:t>
        </x:is>
      </x:c>
      <x:c r="E749" s="3" t="n">
        <x:v>0</x:v>
      </x:c>
      <x:c r="F749" s="3" t="inlineStr">
        <x:is>
          <x:t xml:space="preserve">share of inference-serving accelerator load</x:t>
        </x:is>
      </x:c>
      <x:c r="G749" s="3" t="inlineStr">
        <x:is>
          <x:t xml:space="preserve">Numeric scenario</x:t>
        </x:is>
      </x:c>
      <x:c r="H749" s="3" t="inlineStr">
        <x:is>
          <x:t xml:space="preserve">1 - gpu_share</x:t>
        </x:is>
      </x:c>
      <x:c r="I749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749" s="3" t="inlineStr">
        <x:is>
          <x:t xml:space="preserve">SRC_DEEPSEEK_V3; SRC_DEEPSEEK_R1; SRC_DEEPSEEK_H800_INFERENCE; SRC_EPOCH_AI_DATA_CENTERS; ASSUMP_NUMERIC_ACCELERATOR_MIX</x:t>
        </x:is>
      </x:c>
      <x:c r="K74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49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750">
      <x:c r="A750" s="3" t="inlineStr">
        <x:is>
          <x:t xml:space="preserve">DeepSeek</x:t>
        </x:is>
      </x:c>
      <x:c r="B750" s="3" t="n">
        <x:v>2028</x:v>
      </x:c>
      <x:c r="C750" s="3" t="inlineStr">
        <x:is>
          <x:t xml:space="preserve">Bear</x:t>
        </x:is>
      </x:c>
      <x:c r="D750" s="3" t="inlineStr">
        <x:is>
          <x:t xml:space="preserve">fleet_reference_tps_per_mw</x:t>
        </x:is>
      </x:c>
      <x:c r="E750" s="3" t="n">
        <x:v>162367</x:v>
      </x:c>
      <x:c r="F750" s="3" t="inlineStr">
        <x:is>
          <x:t xml:space="preserve">generated output tokens/sec/MW</x:t>
        </x:is>
      </x:c>
      <x:c r="G750" s="3" t="inlineStr">
        <x:is>
          <x:t xml:space="preserve">Fleet-weighted public benchmark reference</x:t>
        </x:is>
      </x:c>
      <x:c r="H750" s="3" t="inlineStr">
        <x:is>
          <x:t xml:space="preserve">h200_share*h200_workload_avg + b200_share*b200_workload_avg + gb200_share*gb200_workload_avg + purpose_built_share*purpose_workload_avg</x:t>
        </x:is>
      </x:c>
      <x:c r="I750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750" s="3" t="inlineStr">
        <x:is>
          <x:t xml:space="preserve">SRC_SEMIANALYSIS_INFERENCEX; ASSUMP_NUMERIC_ACCELERATOR_MIX; ASSUMP_WORKLOAD_CLASS_MIX; ASSUMP_AGENTIC_CONTEXT_PENALTY</x:t>
        </x:is>
      </x:c>
      <x:c r="K75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50" s="3" t="inlineStr">
        <x:is>
          <x:t xml:space="preserve">Comparable production output-token throughput or a more closely matched benchmark.</x:t>
        </x:is>
      </x:c>
    </x:row>
    <x:row r="751">
      <x:c r="A751" s="3" t="inlineStr">
        <x:is>
          <x:t xml:space="preserve">DeepSeek</x:t>
        </x:is>
      </x:c>
      <x:c r="B751" s="3" t="n">
        <x:v>2028</x:v>
      </x:c>
      <x:c r="C751" s="3" t="inlineStr">
        <x:is>
          <x:t xml:space="preserve">Bear</x:t>
        </x:is>
      </x:c>
      <x:c r="D751" s="3" t="inlineStr">
        <x:is>
          <x:t xml:space="preserve">commercial_workload_fit_factor</x:t>
        </x:is>
      </x:c>
      <x:c r="E751" s="3" t="n">
        <x:v>0.65</x:v>
      </x:c>
      <x:c r="F751" s="3" t="inlineStr">
        <x:is>
          <x:t xml:space="preserve">share of public reference throughput</x:t>
        </x:is>
      </x:c>
      <x:c r="G751" s="3" t="inlineStr">
        <x:is>
          <x:t xml:space="preserve">Scenario assumption</x:t>
        </x:is>
      </x:c>
      <x:c r="H751" s="3" t="inlineStr">
        <x:is>
          <x:t xml:space="preserve">reference_serving_tps_per_mw = fleet_reference_tps_per_mw * commercial_workload_fit_factor</x:t>
        </x:is>
      </x:c>
      <x:c r="I751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751" s="3" t="inlineStr">
        <x:is>
          <x:t xml:space="preserve">SRC_SEMIANALYSIS_INFERENCEX; ASSUMP_NUMERIC_ACCELERATOR_MIX; ASSUMP_WORKLOAD_CLASS_MIX; ASSUMP_AGENTIC_CONTEXT_PENALTY</x:t>
        </x:is>
      </x:c>
      <x:c r="K75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51" s="3" t="inlineStr">
        <x:is>
          <x:t xml:space="preserve">Matched commercial serving benchmark by product surface, context shape and latency SLO.</x:t>
        </x:is>
      </x:c>
    </x:row>
    <x:row r="752">
      <x:c r="A752" s="3" t="inlineStr">
        <x:is>
          <x:t xml:space="preserve">DeepSeek</x:t>
        </x:is>
      </x:c>
      <x:c r="B752" s="3" t="n">
        <x:v>2028</x:v>
      </x:c>
      <x:c r="C752" s="3" t="inlineStr">
        <x:is>
          <x:t xml:space="preserve">Bear</x:t>
        </x:is>
      </x:c>
      <x:c r="D752" s="3" t="inlineStr">
        <x:is>
          <x:t xml:space="preserve">reference_serving_tps_per_mw</x:t>
        </x:is>
      </x:c>
      <x:c r="E752" s="3" t="n">
        <x:v>105539</x:v>
      </x:c>
      <x:c r="F752" s="3" t="inlineStr">
        <x:is>
          <x:t xml:space="preserve">generated output tokens/sec/MW</x:t>
        </x:is>
      </x:c>
      <x:c r="G752" s="3" t="inlineStr">
        <x:is>
          <x:t xml:space="preserve">Workload-adjusted benchmark proxy</x:t>
        </x:is>
      </x:c>
      <x:c r="H752" s="3" t="inlineStr">
        <x:is>
          <x:t xml:space="preserve">fleet_reference_tps_per_mw * commercial_workload_fit_factor</x:t>
        </x:is>
      </x:c>
      <x:c r="I75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752" s="3" t="inlineStr">
        <x:is>
          <x:t xml:space="preserve">SRC_SEMIANALYSIS_INFERENCEX; ASSUMP_NUMERIC_ACCELERATOR_MIX; ASSUMP_WORKLOAD_CLASS_MIX; ASSUMP_AGENTIC_CONTEXT_PENALTY</x:t>
        </x:is>
      </x:c>
      <x:c r="K75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52" s="3" t="inlineStr">
        <x:is>
          <x:t xml:space="preserve">Provider production output-token throughput with comparable workload/SLO.</x:t>
        </x:is>
      </x:c>
    </x:row>
    <x:row r="753">
      <x:c r="A753" s="3" t="inlineStr">
        <x:is>
          <x:t xml:space="preserve">DeepSeek</x:t>
        </x:is>
      </x:c>
      <x:c r="B753" s="3" t="n">
        <x:v>2028</x:v>
      </x:c>
      <x:c r="C753" s="3" t="inlineStr">
        <x:is>
          <x:t xml:space="preserve">Bear</x:t>
        </x:is>
      </x:c>
      <x:c r="D753" s="3" t="inlineStr">
        <x:is>
          <x:t xml:space="preserve">purpose_built_tps_per_mw</x:t>
        </x:is>
      </x:c>
      <x:c r="E753" s="3" t="n">
        <x:v>255822</x:v>
      </x:c>
      <x:c r="F753" s="3" t="inlineStr">
        <x:is>
          <x:t xml:space="preserve">generated output tokens/sec/MW</x:t>
        </x:is>
      </x:c>
      <x:c r="G753" s="3" t="inlineStr">
        <x:is>
          <x:t xml:space="preserve">Conservative no-uplift proxy</x:t>
        </x:is>
      </x:c>
      <x:c r="H753" s="3" t="inlineStr">
        <x:is>
          <x:t xml:space="preserve">purpose_built_tps_per_mw = purpose_built_reference_tps_per_mw * commercial_workload_fit_factor until comparable output-token benchmark is adopted</x:t>
        </x:is>
      </x:c>
      <x:c r="I753" s="3" t="inlineStr">
        <x:is>
          <x:t xml:space="preserve">No comparable public output-token/MW row adopted; B200 public reference placeholder is used and remains editable.</x:t>
        </x:is>
      </x:c>
      <x:c r="J753" s="3" t="inlineStr">
        <x:is>
          <x:t xml:space="preserve">SRC_DEEPSEEK_V3; SRC_DEEPSEEK_R1; SRC_DEEPSEEK_H800_INFERENCE; SRC_EPOCH_AI_DATA_CENTERS; ASSUMP_NUMERIC_ACCELERATOR_MIX</x:t>
        </x:is>
      </x:c>
      <x:c r="K75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53" s="3" t="inlineStr">
        <x:is>
          <x:t xml:space="preserve">Matched-workload generated-output benchmark for the provider purpose-built accelerator.</x:t>
        </x:is>
      </x:c>
    </x:row>
    <x:row r="754">
      <x:c r="A754" s="3" t="inlineStr">
        <x:is>
          <x:t xml:space="preserve">DeepSeek</x:t>
        </x:is>
      </x:c>
      <x:c r="B754" s="3" t="n">
        <x:v>2028</x:v>
      </x:c>
      <x:c r="C754" s="3" t="inlineStr">
        <x:is>
          <x:t xml:space="preserve">Bear</x:t>
        </x:is>
      </x:c>
      <x:c r="D754" s="3" t="inlineStr">
        <x:is>
          <x:t xml:space="preserve">inference_power_share</x:t>
        </x:is>
      </x:c>
      <x:c r="E754" s="3" t="n">
        <x:v>0.63</x:v>
      </x:c>
      <x:c r="F754" s="3" t="inlineStr">
        <x:is>
          <x:t xml:space="preserve">share of AI IT load</x:t>
        </x:is>
      </x:c>
      <x:c r="G754" s="3" t="inlineStr">
        <x:is>
          <x:t xml:space="preserve">Scenario allocation</x:t>
        </x:is>
      </x:c>
      <x:c r="H754" s="3" t="inlineStr">
        <x:is>
          <x:t xml:space="preserve">inference_gw = ai_it_load_gw * inference_power_share</x:t>
        </x:is>
      </x:c>
      <x:c r="I754" s="3" t="inlineStr">
        <x:is>
          <x:t xml:space="preserve">API/app availability and inference-system disclosure support higher inference share; the value remains scenario.</x:t>
        </x:is>
      </x:c>
      <x:c r="J754" s="3" t="inlineStr">
        <x:is>
          <x:t xml:space="preserve">SRC_DEEPSEEK_V3; SRC_DEEPSEEK_R1; SRC_DEEPSEEK_H800_INFERENCE; SRC_EPOCH_AI_DATA_CENTERS; ASSUMP_INFERENCE_SHARE_NOT_FACT_60</x:t>
        </x:is>
      </x:c>
      <x:c r="K75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54" s="3" t="inlineStr">
        <x:is>
          <x:t xml:space="preserve">Provider-specific inference/training workload power telemetry.</x:t>
        </x:is>
      </x:c>
    </x:row>
    <x:row r="755">
      <x:c r="A755" s="3" t="inlineStr">
        <x:is>
          <x:t xml:space="preserve">DeepSeek</x:t>
        </x:is>
      </x:c>
      <x:c r="B755" s="3" t="n">
        <x:v>2028</x:v>
      </x:c>
      <x:c r="C755" s="3" t="inlineStr">
        <x:is>
          <x:t xml:space="preserve">Bear</x:t>
        </x:is>
      </x:c>
      <x:c r="D755" s="3" t="inlineStr">
        <x:is>
          <x:t xml:space="preserve">inference_gw</x:t>
        </x:is>
      </x:c>
      <x:c r="E755" s="3" t="n">
        <x:v>0.242</x:v>
      </x:c>
      <x:c r="F755" s="3" t="inlineStr">
        <x:is>
          <x:t xml:space="preserve">GW</x:t>
        </x:is>
      </x:c>
      <x:c r="G755" s="3" t="inlineStr">
        <x:is>
          <x:t xml:space="preserve">Derived formula</x:t>
        </x:is>
      </x:c>
      <x:c r="H755" s="3" t="inlineStr">
        <x:is>
          <x:t xml:space="preserve">ai_it_load_gw * inference_power_share</x:t>
        </x:is>
      </x:c>
      <x:c r="I755" s="3" t="inlineStr">
        <x:is>
          <x:t xml:space="preserve">This is the operational power eligible to become commercial generated output tokens through the selected TPS/MW proxy.</x:t>
        </x:is>
      </x:c>
      <x:c r="J755" s="3" t="inlineStr">
        <x:is>
          <x:t xml:space="preserve">SRC_DEEPSEEK_V3; SRC_DEEPSEEK_R1; SRC_DEEPSEEK_H800_INFERENCE; SRC_EPOCH_AI_DATA_CENTERS</x:t>
        </x:is>
      </x:c>
      <x:c r="K75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55" s="3" t="inlineStr">
        <x:is>
          <x:t xml:space="preserve">Recompute after AI allocation or inference-share evidence changes.</x:t>
        </x:is>
      </x:c>
    </x:row>
    <x:row r="756">
      <x:c r="A756" s="3" t="inlineStr">
        <x:is>
          <x:t xml:space="preserve">DeepSeek</x:t>
        </x:is>
      </x:c>
      <x:c r="B756" s="3" t="n">
        <x:v>2028</x:v>
      </x:c>
      <x:c r="C756" s="3" t="inlineStr">
        <x:is>
          <x:t xml:space="preserve">Bear</x:t>
        </x:is>
      </x:c>
      <x:c r="D756" s="3" t="inlineStr">
        <x:is>
          <x:t xml:space="preserve">training_power_share</x:t>
        </x:is>
      </x:c>
      <x:c r="E756" s="3" t="n">
        <x:v>0.37</x:v>
      </x:c>
      <x:c r="F756" s="3" t="inlineStr">
        <x:is>
          <x:t xml:space="preserve">share of AI IT load</x:t>
        </x:is>
      </x:c>
      <x:c r="G756" s="3" t="inlineStr">
        <x:is>
          <x:t xml:space="preserve">Derived allocation</x:t>
        </x:is>
      </x:c>
      <x:c r="H756" s="3" t="inlineStr">
        <x:is>
          <x:t xml:space="preserve">1 - inference_power_share</x:t>
        </x:is>
      </x:c>
      <x:c r="I756" s="3" t="inlineStr">
        <x:is>
          <x:t xml:space="preserve">Training receives the complementary modeled AI IT allocation; it is not a disclosed company workload split.</x:t>
        </x:is>
      </x:c>
      <x:c r="J756" s="3" t="inlineStr">
        <x:is>
          <x:t xml:space="preserve">SRC_DEEPSEEK_V3; SRC_DEEPSEEK_R1; SRC_DEEPSEEK_H800_INFERENCE; SRC_EPOCH_AI_DATA_CENTERS; ASSUMP_INFERENCE_SHARE_NOT_FACT_60</x:t>
        </x:is>
      </x:c>
      <x:c r="K75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56" s="3" t="inlineStr">
        <x:is>
          <x:t xml:space="preserve">Provider-specific inference/training workload power telemetry.</x:t>
        </x:is>
      </x:c>
    </x:row>
    <x:row r="757">
      <x:c r="A757" s="3" t="inlineStr">
        <x:is>
          <x:t xml:space="preserve">DeepSeek</x:t>
        </x:is>
      </x:c>
      <x:c r="B757" s="3" t="n">
        <x:v>2028</x:v>
      </x:c>
      <x:c r="C757" s="3" t="inlineStr">
        <x:is>
          <x:t xml:space="preserve">Bear</x:t>
        </x:is>
      </x:c>
      <x:c r="D757" s="3" t="inlineStr">
        <x:is>
          <x:t xml:space="preserve">training_gw</x:t>
        </x:is>
      </x:c>
      <x:c r="E757" s="3" t="n">
        <x:v>0.142</x:v>
      </x:c>
      <x:c r="F757" s="3" t="inlineStr">
        <x:is>
          <x:t xml:space="preserve">GW</x:t>
        </x:is>
      </x:c>
      <x:c r="G757" s="3" t="inlineStr">
        <x:is>
          <x:t xml:space="preserve">Derived formula</x:t>
        </x:is>
      </x:c>
      <x:c r="H757" s="3" t="inlineStr">
        <x:is>
          <x:t xml:space="preserve">ai_it_load_gw * training_power_share</x:t>
        </x:is>
      </x:c>
      <x:c r="I757" s="3" t="inlineStr">
        <x:is>
          <x:t xml:space="preserve">Training GW is shown separately so commercial inference token capacity is not overstated.</x:t>
        </x:is>
      </x:c>
      <x:c r="J757" s="3" t="inlineStr">
        <x:is>
          <x:t xml:space="preserve">SRC_DEEPSEEK_V3; SRC_DEEPSEEK_R1; SRC_DEEPSEEK_H800_INFERENCE; SRC_EPOCH_AI_DATA_CENTERS</x:t>
        </x:is>
      </x:c>
      <x:c r="K75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57" s="3" t="inlineStr">
        <x:is>
          <x:t xml:space="preserve">Recompute after AI allocation or workload-split evidence changes.</x:t>
        </x:is>
      </x:c>
    </x:row>
    <x:row r="758">
      <x:c r="A758" s="3" t="inlineStr">
        <x:is>
          <x:t xml:space="preserve">DeepSeek</x:t>
        </x:is>
      </x:c>
      <x:c r="B758" s="3" t="n">
        <x:v>2028</x:v>
      </x:c>
      <x:c r="C758" s="3" t="inlineStr">
        <x:is>
          <x:t xml:space="preserve">Bear</x:t>
        </x:is>
      </x:c>
      <x:c r="D758" s="3" t="inlineStr">
        <x:is>
          <x:t xml:space="preserve">tokens_per_second_per_mw</x:t>
        </x:is>
      </x:c>
      <x:c r="E758" s="3" t="n">
        <x:v>105539</x:v>
      </x:c>
      <x:c r="F758" s="3" t="inlineStr">
        <x:is>
          <x:t xml:space="preserve">generated output tokens/sec/MW</x:t>
        </x:is>
      </x:c>
      <x:c r="G758" s="3" t="inlineStr">
        <x:is>
          <x:t xml:space="preserve">Derived estimate + benchmark calibration</x:t>
        </x:is>
      </x:c>
      <x:c r="H758" s="3" t="inlineStr">
        <x:is>
          <x:t xml:space="preserve">fleet_reference_tps_per_mw * commercial_workload_fit_factor</x:t>
        </x:is>
      </x:c>
      <x:c r="I758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758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75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58" s="3" t="inlineStr">
        <x:is>
          <x:t xml:space="preserve">Comparable production output-token throughput with model, hardware, precision, ISL/OSL and SLO matched.</x:t>
        </x:is>
      </x:c>
    </x:row>
    <x:row r="759">
      <x:c r="A759" s="3" t="inlineStr">
        <x:is>
          <x:t xml:space="preserve">DeepSeek</x:t>
        </x:is>
      </x:c>
      <x:c r="B759" s="3" t="n">
        <x:v>2028</x:v>
      </x:c>
      <x:c r="C759" s="3" t="inlineStr">
        <x:is>
          <x:t xml:space="preserve">Bear</x:t>
        </x:is>
      </x:c>
      <x:c r="D759" s="3" t="inlineStr">
        <x:is>
          <x:t xml:space="preserve">inference_tokens_per_day</x:t>
        </x:is>
      </x:c>
      <x:c r="E759" s="3" t="n">
        <x:v>2206693843200</x:v>
      </x:c>
      <x:c r="F759" s="3" t="inlineStr">
        <x:is>
          <x:t xml:space="preserve">generated output tokens/day</x:t>
        </x:is>
      </x:c>
      <x:c r="G759" s="3" t="inlineStr">
        <x:is>
          <x:t xml:space="preserve">Derived headline metric</x:t>
        </x:is>
      </x:c>
      <x:c r="H759" s="3" t="inlineStr">
        <x:is>
          <x:t xml:space="preserve">inference_gw * 1000 * tokens_per_second_per_mw * 86,400</x:t>
        </x:is>
      </x:c>
      <x:c r="I759" s="3" t="inlineStr">
        <x:is>
          <x:t xml:space="preserve">Headline capacity uses no utilization, MoE, architecture or software-growth multiplier; it is not observed commercial output volume.</x:t>
        </x:is>
      </x:c>
      <x:c r="J759" s="3" t="inlineStr">
        <x:is>
          <x:t xml:space="preserve">SRC_DEEPSEEK_V3; SRC_DEEPSEEK_R1; SRC_DEEPSEEK_H800_INFERENCE; SRC_EPOCH_AI_DATA_CENTERS; SRC_SEMIANALYSIS_INFERENCEX</x:t>
        </x:is>
      </x:c>
      <x:c r="K75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59" s="3" t="inlineStr">
        <x:is>
          <x:t xml:space="preserve">Provider-disclosed generated output token volume or calibrated capacity telemetry.</x:t>
        </x:is>
      </x:c>
    </x:row>
    <x:row r="760">
      <x:c r="A760" s="3" t="inlineStr">
        <x:is>
          <x:t xml:space="preserve">DeepSeek</x:t>
        </x:is>
      </x:c>
      <x:c r="B760" s="3" t="n">
        <x:v>2028</x:v>
      </x:c>
      <x:c r="C760" s="3" t="inlineStr">
        <x:is>
          <x:t xml:space="preserve">Bear</x:t>
        </x:is>
      </x:c>
      <x:c r="D760" s="3" t="inlineStr">
        <x:is>
          <x:t xml:space="preserve">inference_tokens_per_year</x:t>
        </x:is>
      </x:c>
      <x:c r="E760" s="3" t="n">
        <x:v>805443252768000</x:v>
      </x:c>
      <x:c r="F760" s="3" t="inlineStr">
        <x:is>
          <x:t xml:space="preserve">generated output tokens/year</x:t>
        </x:is>
      </x:c>
      <x:c r="G760" s="3" t="inlineStr">
        <x:is>
          <x:t xml:space="preserve">Derived headline metric</x:t>
        </x:is>
      </x:c>
      <x:c r="H760" s="3" t="inlineStr">
        <x:is>
          <x:t xml:space="preserve">inference_tokens_per_day * 365</x:t>
        </x:is>
      </x:c>
      <x:c r="I760" s="3" t="inlineStr">
        <x:is>
          <x:t xml:space="preserve">Annualized version of generated output token capacity; it is not observed annual demand or billable volume.</x:t>
        </x:is>
      </x:c>
      <x:c r="J760" s="3" t="inlineStr">
        <x:is>
          <x:t xml:space="preserve">SRC_DEEPSEEK_V3; SRC_DEEPSEEK_R1; SRC_DEEPSEEK_H800_INFERENCE; SRC_EPOCH_AI_DATA_CENTERS; SRC_SEMIANALYSIS_INFERENCEX</x:t>
        </x:is>
      </x:c>
      <x:c r="K76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60" s="3" t="inlineStr">
        <x:is>
          <x:t xml:space="preserve">Provider-disclosed annual generated-output volume or metered serving telemetry.</x:t>
        </x:is>
      </x:c>
    </x:row>
    <x:row r="761">
      <x:c r="A761" s="3" t="inlineStr">
        <x:is>
          <x:t xml:space="preserve">DeepSeek</x:t>
        </x:is>
      </x:c>
      <x:c r="B761" s="3" t="n">
        <x:v>2029</x:v>
      </x:c>
      <x:c r="C761" s="3" t="inlineStr">
        <x:is>
          <x:t xml:space="preserve">Bear</x:t>
        </x:is>
      </x:c>
      <x:c r="D761" s="3" t="inlineStr">
        <x:is>
          <x:t xml:space="preserve">contracted_power_gw</x:t>
        </x:is>
      </x:c>
      <x:c r="E761" s="3" t="n">
        <x:v>1.475</x:v>
      </x:c>
      <x:c r="F761" s="3" t="inlineStr">
        <x:is>
          <x:t xml:space="preserve">GW</x:t>
        </x:is>
      </x:c>
      <x:c r="G761" s="3" t="inlineStr">
        <x:is>
          <x:t xml:space="preserve">Scenario capacity envelope</x:t>
        </x:is>
      </x:c>
      <x:c r="H761" s="3" t="inlineStr">
        <x:is>
          <x:t xml:space="preserve">linear interpolation between 2026 and 2030 company capacity endpoints</x:t>
        </x:is>
      </x:c>
      <x:c r="I761" s="3" t="inlineStr">
        <x:is>
          <x:t xml:space="preserve">Capacity is a low-transparency scenario; official infrastructure evidence supports H800 inference hardware, not company GW.</x:t>
        </x:is>
      </x:c>
      <x:c r="J761" s="3" t="inlineStr">
        <x:is>
          <x:t xml:space="preserve">SRC_DEEPSEEK_H800_INFERENCE; ASSUMP_CN_CAPACITY_TRANSPARENCY</x:t>
        </x:is>
      </x:c>
      <x:c r="K76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61" s="3" t="inlineStr">
        <x:is>
          <x:t xml:space="preserve">Company/site-level committed MW/GW, interconnect and contract disclosure.</x:t>
        </x:is>
      </x:c>
    </x:row>
    <x:row r="762">
      <x:c r="A762" s="3" t="inlineStr">
        <x:is>
          <x:t xml:space="preserve">DeepSeek</x:t>
        </x:is>
      </x:c>
      <x:c r="B762" s="3" t="n">
        <x:v>2029</x:v>
      </x:c>
      <x:c r="C762" s="3" t="inlineStr">
        <x:is>
          <x:t xml:space="preserve">Bear</x:t>
        </x:is>
      </x:c>
      <x:c r="D762" s="3" t="inlineStr">
        <x:is>
          <x:t xml:space="preserve">operational_deployment_share</x:t>
        </x:is>
      </x:c>
      <x:c r="E762" s="3" t="n">
        <x:v>0.53423729</x:v>
      </x:c>
      <x:c r="F762" s="3" t="inlineStr">
        <x:is>
          <x:t xml:space="preserve">share</x:t>
        </x:is>
      </x:c>
      <x:c r="G762" s="3" t="inlineStr">
        <x:is>
          <x:t xml:space="preserve">Scenario conversion</x:t>
        </x:is>
      </x:c>
      <x:c r="H762" s="3" t="inlineStr">
        <x:is>
          <x:t xml:space="preserve">active_power_gw / contracted_power_gw</x:t>
        </x:is>
      </x:c>
      <x:c r="I762" s="3" t="inlineStr">
        <x:is>
          <x:t xml:space="preserve">This is the single explicit conversion from contracted/attributed capacity to operationally usable capacity.</x:t>
        </x:is>
      </x:c>
      <x:c r="J762" s="3" t="inlineStr">
        <x:is>
          <x:t xml:space="preserve">SRC_DEEPSEEK_H800_INFERENCE; ASSUMP_CN_CAPACITY_TRANSPARENCY</x:t>
        </x:is>
      </x:c>
      <x:c r="K76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62" s="3" t="inlineStr">
        <x:is>
          <x:t xml:space="preserve">Energized operational capacity divided by contracted/attributed capacity.</x:t>
        </x:is>
      </x:c>
    </x:row>
    <x:row r="763">
      <x:c r="A763" s="3" t="inlineStr">
        <x:is>
          <x:t xml:space="preserve">DeepSeek</x:t>
        </x:is>
      </x:c>
      <x:c r="B763" s="3" t="n">
        <x:v>2029</x:v>
      </x:c>
      <x:c r="C763" s="3" t="inlineStr">
        <x:is>
          <x:t xml:space="preserve">Bear</x:t>
        </x:is>
      </x:c>
      <x:c r="D763" s="3" t="inlineStr">
        <x:is>
          <x:t xml:space="preserve">active_power_gw</x:t>
        </x:is>
      </x:c>
      <x:c r="E763" s="3" t="n">
        <x:v>0.788</x:v>
      </x:c>
      <x:c r="F763" s="3" t="inlineStr">
        <x:is>
          <x:t xml:space="preserve">GW</x:t>
        </x:is>
      </x:c>
      <x:c r="G763" s="3" t="inlineStr">
        <x:is>
          <x:t xml:space="preserve">Derived scenario</x:t>
        </x:is>
      </x:c>
      <x:c r="H763" s="3" t="inlineStr">
        <x:is>
          <x:t xml:space="preserve">contracted_power_gw * operational_deployment_share</x:t>
        </x:is>
      </x:c>
      <x:c r="I763" s="3" t="inlineStr">
        <x:is>
          <x:t xml:space="preserve">Active GW is conservative because operated cluster scale beyond disclosed infrastructure is not public.</x:t>
        </x:is>
      </x:c>
      <x:c r="J763" s="3" t="inlineStr">
        <x:is>
          <x:t xml:space="preserve">SRC_DEEPSEEK_H800_INFERENCE; ASSUMP_CN_CAPACITY_TRANSPARENCY</x:t>
        </x:is>
      </x:c>
      <x:c r="K76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63" s="3" t="inlineStr">
        <x:is>
          <x:t xml:space="preserve">Energization dates, accelerator deliveries and operational powered-rack telemetry.</x:t>
        </x:is>
      </x:c>
    </x:row>
    <x:row r="764">
      <x:c r="A764" s="3" t="inlineStr">
        <x:is>
          <x:t xml:space="preserve">DeepSeek</x:t>
        </x:is>
      </x:c>
      <x:c r="B764" s="3" t="n">
        <x:v>2029</x:v>
      </x:c>
      <x:c r="C764" s="3" t="inlineStr">
        <x:is>
          <x:t xml:space="preserve">Bear</x:t>
        </x:is>
      </x:c>
      <x:c r="D764" s="3" t="inlineStr">
        <x:is>
          <x:t xml:space="preserve">pue</x:t>
        </x:is>
      </x:c>
      <x:c r="E764" s="3" t="n">
        <x:v>1.24</x:v>
      </x:c>
      <x:c r="F764" s="3" t="inlineStr">
        <x:is>
          <x:t xml:space="preserve">ratio</x:t>
        </x:is>
      </x:c>
      <x:c r="G764" s="3" t="inlineStr">
        <x:is>
          <x:t xml:space="preserve">Scenario parameter</x:t>
        </x:is>
      </x:c>
      <x:c r="H764" s="3" t="inlineStr">
        <x:is>
          <x:t xml:space="preserve">it_load_gw = active_power_gw / pue</x:t>
        </x:is>
      </x:c>
      <x:c r="I764" s="3" t="inlineStr">
        <x:is>
          <x:t xml:space="preserve">No provider-wide site-level PUE is used as a disclosed fact; PUE represents facility-to-IT conversion within the scenario.</x:t>
        </x:is>
      </x:c>
      <x:c r="J764" s="3" t="inlineStr">
        <x:is>
          <x:t xml:space="preserve">ASSUMP_POWER_RAMP</x:t>
        </x:is>
      </x:c>
      <x:c r="K76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64" s="3" t="inlineStr">
        <x:is>
          <x:t xml:space="preserve">Site-level measured PUE matched to attributed AI capacity.</x:t>
        </x:is>
      </x:c>
    </x:row>
    <x:row r="765">
      <x:c r="A765" s="3" t="inlineStr">
        <x:is>
          <x:t xml:space="preserve">DeepSeek</x:t>
        </x:is>
      </x:c>
      <x:c r="B765" s="3" t="n">
        <x:v>2029</x:v>
      </x:c>
      <x:c r="C765" s="3" t="inlineStr">
        <x:is>
          <x:t xml:space="preserve">Bear</x:t>
        </x:is>
      </x:c>
      <x:c r="D765" s="3" t="inlineStr">
        <x:is>
          <x:t xml:space="preserve">it_load_gw</x:t>
        </x:is>
      </x:c>
      <x:c r="E765" s="3" t="n">
        <x:v>0.635</x:v>
      </x:c>
      <x:c r="F765" s="3" t="inlineStr">
        <x:is>
          <x:t xml:space="preserve">GW</x:t>
        </x:is>
      </x:c>
      <x:c r="G765" s="3" t="inlineStr">
        <x:is>
          <x:t xml:space="preserve">Derived formula</x:t>
        </x:is>
      </x:c>
      <x:c r="H765" s="3" t="inlineStr">
        <x:is>
          <x:t xml:space="preserve">active_power_gw / pue</x:t>
        </x:is>
      </x:c>
      <x:c r="I765" s="3" t="inlineStr">
        <x:is>
          <x:t xml:space="preserve">Facility power is converted to IT-deliverable power before attributing AI workloads.</x:t>
        </x:is>
      </x:c>
      <x:c r="J765" s="3" t="inlineStr">
        <x:is>
          <x:t xml:space="preserve">SRC_DEEPSEEK_H800_INFERENCE; ASSUMP_CN_CAPACITY_TRANSPARENCY</x:t>
        </x:is>
      </x:c>
      <x:c r="K76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65" s="3" t="inlineStr">
        <x:is>
          <x:t xml:space="preserve">Recompute once active power and PUE become site-observable.</x:t>
        </x:is>
      </x:c>
    </x:row>
    <x:row r="766">
      <x:c r="A766" s="3" t="inlineStr">
        <x:is>
          <x:t xml:space="preserve">DeepSeek</x:t>
        </x:is>
      </x:c>
      <x:c r="B766" s="3" t="n">
        <x:v>2029</x:v>
      </x:c>
      <x:c r="C766" s="3" t="inlineStr">
        <x:is>
          <x:t xml:space="preserve">Bear</x:t>
        </x:is>
      </x:c>
      <x:c r="D766" s="3" t="inlineStr">
        <x:is>
          <x:t xml:space="preserve">ai_workload_share</x:t>
        </x:is>
      </x:c>
      <x:c r="E766" s="3" t="n">
        <x:v>0.82</x:v>
      </x:c>
      <x:c r="F766" s="3" t="inlineStr">
        <x:is>
          <x:t xml:space="preserve">share</x:t>
        </x:is>
      </x:c>
      <x:c r="G766" s="3" t="inlineStr">
        <x:is>
          <x:t xml:space="preserve">Scenario allocation</x:t>
        </x:is>
      </x:c>
      <x:c r="H766" s="3" t="inlineStr">
        <x:is>
          <x:t xml:space="preserve">ai_it_load_gw = it_load_gw * ai_workload_share</x:t>
        </x:is>
      </x:c>
      <x:c r="I766" s="3" t="inlineStr">
        <x:is>
          <x:t xml:space="preserve">DeepSeek-operated service capacity is modeled as AI-focused, reduced for reserve and ancillary processing.</x:t>
        </x:is>
      </x:c>
      <x:c r="J766" s="3" t="inlineStr">
        <x:is>
          <x:t xml:space="preserve">SRC_DEEPSEEK_V3; SRC_DEEPSEEK_R1; SRC_DEEPSEEK_H800_INFERENCE; SRC_EPOCH_AI_DATA_CENTERS</x:t>
        </x:is>
      </x:c>
      <x:c r="K76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66" s="3" t="inlineStr">
        <x:is>
          <x:t xml:space="preserve">Model-owner AI workload allocation or cluster scheduling telemetry.</x:t>
        </x:is>
      </x:c>
    </x:row>
    <x:row r="767">
      <x:c r="A767" s="3" t="inlineStr">
        <x:is>
          <x:t xml:space="preserve">DeepSeek</x:t>
        </x:is>
      </x:c>
      <x:c r="B767" s="3" t="n">
        <x:v>2029</x:v>
      </x:c>
      <x:c r="C767" s="3" t="inlineStr">
        <x:is>
          <x:t xml:space="preserve">Bear</x:t>
        </x:is>
      </x:c>
      <x:c r="D767" s="3" t="inlineStr">
        <x:is>
          <x:t xml:space="preserve">ai_it_load_gw</x:t>
        </x:is>
      </x:c>
      <x:c r="E767" s="3" t="n">
        <x:v>0.521</x:v>
      </x:c>
      <x:c r="F767" s="3" t="inlineStr">
        <x:is>
          <x:t xml:space="preserve">GW</x:t>
        </x:is>
      </x:c>
      <x:c r="G767" s="3" t="inlineStr">
        <x:is>
          <x:t xml:space="preserve">Derived formula</x:t>
        </x:is>
      </x:c>
      <x:c r="H767" s="3" t="inlineStr">
        <x:is>
          <x:t xml:space="preserve">it_load_gw * ai_workload_share</x:t>
        </x:is>
      </x:c>
      <x:c r="I767" s="3" t="inlineStr">
        <x:is>
          <x:t xml:space="preserve">Only the AI-attributed portion of IT load enters training/inference allocation.</x:t>
        </x:is>
      </x:c>
      <x:c r="J767" s="3" t="inlineStr">
        <x:is>
          <x:t xml:space="preserve">SRC_DEEPSEEK_V3; SRC_DEEPSEEK_R1; SRC_DEEPSEEK_H800_INFERENCE; SRC_EPOCH_AI_DATA_CENTERS</x:t>
        </x:is>
      </x:c>
      <x:c r="K76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67" s="3" t="inlineStr">
        <x:is>
          <x:t xml:space="preserve">Recompute after ai_workload_share is replaced by telemetry.</x:t>
        </x:is>
      </x:c>
    </x:row>
    <x:row r="768">
      <x:c r="A768" s="3" t="inlineStr">
        <x:is>
          <x:t xml:space="preserve">DeepSeek</x:t>
        </x:is>
      </x:c>
      <x:c r="B768" s="3" t="n">
        <x:v>2029</x:v>
      </x:c>
      <x:c r="C768" s="3" t="inlineStr">
        <x:is>
          <x:t xml:space="preserve">Bear</x:t>
        </x:is>
      </x:c>
      <x:c r="D768" s="3" t="inlineStr">
        <x:is>
          <x:t xml:space="preserve">gpu_share</x:t>
        </x:is>
      </x:c>
      <x:c r="E768" s="3" t="n">
        <x:v>1</x:v>
      </x:c>
      <x:c r="F768" s="3" t="inlineStr">
        <x:is>
          <x:t xml:space="preserve">share of inference-serving accelerator load</x:t>
        </x:is>
      </x:c>
      <x:c r="G768" s="3" t="inlineStr">
        <x:is>
          <x:t xml:space="preserve">Numeric scenario</x:t>
        </x:is>
      </x:c>
      <x:c r="H768" s="3" t="inlineStr">
        <x:is>
          <x:t xml:space="preserve">gpu_share interpolated from company 2026/2030 accelerator-mix endpoints</x:t>
        </x:is>
      </x:c>
      <x:c r="I768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768" s="3" t="inlineStr">
        <x:is>
          <x:t xml:space="preserve">SRC_DEEPSEEK_V3; SRC_DEEPSEEK_R1; SRC_DEEPSEEK_H800_INFERENCE; SRC_EPOCH_AI_DATA_CENTERS; ASSUMP_NUMERIC_ACCELERATOR_MIX</x:t>
        </x:is>
      </x:c>
      <x:c r="K76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68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769">
      <x:c r="A769" s="3" t="inlineStr">
        <x:is>
          <x:t xml:space="preserve">DeepSeek</x:t>
        </x:is>
      </x:c>
      <x:c r="B769" s="3" t="n">
        <x:v>2029</x:v>
      </x:c>
      <x:c r="C769" s="3" t="inlineStr">
        <x:is>
          <x:t xml:space="preserve">Bear</x:t>
        </x:is>
      </x:c>
      <x:c r="D769" s="3" t="inlineStr">
        <x:is>
          <x:t xml:space="preserve">h200_share</x:t>
        </x:is>
      </x:c>
      <x:c r="E769" s="3" t="n">
        <x:v>0.213</x:v>
      </x:c>
      <x:c r="F769" s="3" t="inlineStr">
        <x:is>
          <x:t xml:space="preserve">share of inference-serving accelerator load</x:t>
        </x:is>
      </x:c>
      <x:c r="G769" s="3" t="inlineStr">
        <x:is>
          <x:t xml:space="preserve">Editable numeric scenario</x:t>
        </x:is>
      </x:c>
      <x:c r="H769" s="3" t="inlineStr">
        <x:is>
          <x:t xml:space="preserve">h200_share = gpu_share * default_gpu_generation_mix_h200</x:t>
        </x:is>
      </x:c>
      <x:c r="I769" s="3" t="inlineStr">
        <x:is>
          <x:t xml:space="preserve">Default GPU-generation migration assumption; executive workbook allows later manual replacement by company/year/scenario.</x:t>
        </x:is>
      </x:c>
      <x:c r="J769" s="3" t="inlineStr">
        <x:is>
          <x:t xml:space="preserve">SRC_SEMIANALYSIS_INFERENCEX; ASSUMP_NUMERIC_ACCELERATOR_MIX</x:t>
        </x:is>
      </x:c>
      <x:c r="K76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69" s="3" t="inlineStr">
        <x:is>
          <x:t xml:space="preserve">Company fleet inventory, accelerator-hours or procurement/deployment records by GPU generation.</x:t>
        </x:is>
      </x:c>
    </x:row>
    <x:row r="770">
      <x:c r="A770" s="3" t="inlineStr">
        <x:is>
          <x:t xml:space="preserve">DeepSeek</x:t>
        </x:is>
      </x:c>
      <x:c r="B770" s="3" t="n">
        <x:v>2029</x:v>
      </x:c>
      <x:c r="C770" s="3" t="inlineStr">
        <x:is>
          <x:t xml:space="preserve">Bear</x:t>
        </x:is>
      </x:c>
      <x:c r="D770" s="3" t="inlineStr">
        <x:is>
          <x:t xml:space="preserve">b200_share</x:t>
        </x:is>
      </x:c>
      <x:c r="E770" s="3" t="n">
        <x:v>0.362</x:v>
      </x:c>
      <x:c r="F770" s="3" t="inlineStr">
        <x:is>
          <x:t xml:space="preserve">share of inference-serving accelerator load</x:t>
        </x:is>
      </x:c>
      <x:c r="G770" s="3" t="inlineStr">
        <x:is>
          <x:t xml:space="preserve">Editable numeric scenario</x:t>
        </x:is>
      </x:c>
      <x:c r="H770" s="3" t="inlineStr">
        <x:is>
          <x:t xml:space="preserve">b200_share = gpu_share * default_gpu_generation_mix_b200</x:t>
        </x:is>
      </x:c>
      <x:c r="I770" s="3" t="inlineStr">
        <x:is>
          <x:t xml:space="preserve">Default GPU-generation migration assumption; executive workbook allows later manual replacement by company/year/scenario.</x:t>
        </x:is>
      </x:c>
      <x:c r="J770" s="3" t="inlineStr">
        <x:is>
          <x:t xml:space="preserve">SRC_SEMIANALYSIS_INFERENCEX; ASSUMP_NUMERIC_ACCELERATOR_MIX</x:t>
        </x:is>
      </x:c>
      <x:c r="K77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70" s="3" t="inlineStr">
        <x:is>
          <x:t xml:space="preserve">Company fleet inventory, accelerator-hours or procurement/deployment records by GPU generation.</x:t>
        </x:is>
      </x:c>
    </x:row>
    <x:row r="771">
      <x:c r="A771" s="3" t="inlineStr">
        <x:is>
          <x:t xml:space="preserve">DeepSeek</x:t>
        </x:is>
      </x:c>
      <x:c r="B771" s="3" t="n">
        <x:v>2029</x:v>
      </x:c>
      <x:c r="C771" s="3" t="inlineStr">
        <x:is>
          <x:t xml:space="preserve">Bear</x:t>
        </x:is>
      </x:c>
      <x:c r="D771" s="3" t="inlineStr">
        <x:is>
          <x:t xml:space="preserve">gb200_share</x:t>
        </x:is>
      </x:c>
      <x:c r="E771" s="3" t="n">
        <x:v>0.425</x:v>
      </x:c>
      <x:c r="F771" s="3" t="inlineStr">
        <x:is>
          <x:t xml:space="preserve">share of inference-serving accelerator load</x:t>
        </x:is>
      </x:c>
      <x:c r="G771" s="3" t="inlineStr">
        <x:is>
          <x:t xml:space="preserve">Editable numeric scenario</x:t>
        </x:is>
      </x:c>
      <x:c r="H771" s="3" t="inlineStr">
        <x:is>
          <x:t xml:space="preserve">gb200_share = gpu_share * default_gpu_generation_mix_gb200</x:t>
        </x:is>
      </x:c>
      <x:c r="I771" s="3" t="inlineStr">
        <x:is>
          <x:t xml:space="preserve">Default GPU-generation migration assumption; executive workbook allows later manual replacement by company/year/scenario.</x:t>
        </x:is>
      </x:c>
      <x:c r="J771" s="3" t="inlineStr">
        <x:is>
          <x:t xml:space="preserve">SRC_SEMIANALYSIS_INFERENCEX; ASSUMP_NUMERIC_ACCELERATOR_MIX</x:t>
        </x:is>
      </x:c>
      <x:c r="K77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71" s="3" t="inlineStr">
        <x:is>
          <x:t xml:space="preserve">Company fleet inventory, accelerator-hours or procurement/deployment records by GPU generation.</x:t>
        </x:is>
      </x:c>
    </x:row>
    <x:row r="772">
      <x:c r="A772" s="3" t="inlineStr">
        <x:is>
          <x:t xml:space="preserve">DeepSeek</x:t>
        </x:is>
      </x:c>
      <x:c r="B772" s="3" t="n">
        <x:v>2029</x:v>
      </x:c>
      <x:c r="C772" s="3" t="inlineStr">
        <x:is>
          <x:t xml:space="preserve">Bear</x:t>
        </x:is>
      </x:c>
      <x:c r="D772" s="3" t="inlineStr">
        <x:is>
          <x:t xml:space="preserve">purpose_built_accelerator_share</x:t>
        </x:is>
      </x:c>
      <x:c r="E772" s="3" t="n">
        <x:v>0</x:v>
      </x:c>
      <x:c r="F772" s="3" t="inlineStr">
        <x:is>
          <x:t xml:space="preserve">share of inference-serving accelerator load</x:t>
        </x:is>
      </x:c>
      <x:c r="G772" s="3" t="inlineStr">
        <x:is>
          <x:t xml:space="preserve">Numeric scenario</x:t>
        </x:is>
      </x:c>
      <x:c r="H772" s="3" t="inlineStr">
        <x:is>
          <x:t xml:space="preserve">1 - gpu_share</x:t>
        </x:is>
      </x:c>
      <x:c r="I772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772" s="3" t="inlineStr">
        <x:is>
          <x:t xml:space="preserve">SRC_DEEPSEEK_V3; SRC_DEEPSEEK_R1; SRC_DEEPSEEK_H800_INFERENCE; SRC_EPOCH_AI_DATA_CENTERS; ASSUMP_NUMERIC_ACCELERATOR_MIX</x:t>
        </x:is>
      </x:c>
      <x:c r="K77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72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773">
      <x:c r="A773" s="3" t="inlineStr">
        <x:is>
          <x:t xml:space="preserve">DeepSeek</x:t>
        </x:is>
      </x:c>
      <x:c r="B773" s="3" t="n">
        <x:v>2029</x:v>
      </x:c>
      <x:c r="C773" s="3" t="inlineStr">
        <x:is>
          <x:t xml:space="preserve">Bear</x:t>
        </x:is>
      </x:c>
      <x:c r="D773" s="3" t="inlineStr">
        <x:is>
          <x:t xml:space="preserve">fleet_reference_tps_per_mw</x:t>
        </x:is>
      </x:c>
      <x:c r="E773" s="3" t="n">
        <x:v>173214</x:v>
      </x:c>
      <x:c r="F773" s="3" t="inlineStr">
        <x:is>
          <x:t xml:space="preserve">generated output tokens/sec/MW</x:t>
        </x:is>
      </x:c>
      <x:c r="G773" s="3" t="inlineStr">
        <x:is>
          <x:t xml:space="preserve">Fleet-weighted public benchmark reference</x:t>
        </x:is>
      </x:c>
      <x:c r="H773" s="3" t="inlineStr">
        <x:is>
          <x:t xml:space="preserve">h200_share*h200_workload_avg + b200_share*b200_workload_avg + gb200_share*gb200_workload_avg + purpose_built_share*purpose_workload_avg</x:t>
        </x:is>
      </x:c>
      <x:c r="I773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773" s="3" t="inlineStr">
        <x:is>
          <x:t xml:space="preserve">SRC_SEMIANALYSIS_INFERENCEX; ASSUMP_NUMERIC_ACCELERATOR_MIX; ASSUMP_WORKLOAD_CLASS_MIX; ASSUMP_AGENTIC_CONTEXT_PENALTY</x:t>
        </x:is>
      </x:c>
      <x:c r="K77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73" s="3" t="inlineStr">
        <x:is>
          <x:t xml:space="preserve">Comparable production output-token throughput or a more closely matched benchmark.</x:t>
        </x:is>
      </x:c>
    </x:row>
    <x:row r="774">
      <x:c r="A774" s="3" t="inlineStr">
        <x:is>
          <x:t xml:space="preserve">DeepSeek</x:t>
        </x:is>
      </x:c>
      <x:c r="B774" s="3" t="n">
        <x:v>2029</x:v>
      </x:c>
      <x:c r="C774" s="3" t="inlineStr">
        <x:is>
          <x:t xml:space="preserve">Bear</x:t>
        </x:is>
      </x:c>
      <x:c r="D774" s="3" t="inlineStr">
        <x:is>
          <x:t xml:space="preserve">commercial_workload_fit_factor</x:t>
        </x:is>
      </x:c>
      <x:c r="E774" s="3" t="n">
        <x:v>0.65</x:v>
      </x:c>
      <x:c r="F774" s="3" t="inlineStr">
        <x:is>
          <x:t xml:space="preserve">share of public reference throughput</x:t>
        </x:is>
      </x:c>
      <x:c r="G774" s="3" t="inlineStr">
        <x:is>
          <x:t xml:space="preserve">Scenario assumption</x:t>
        </x:is>
      </x:c>
      <x:c r="H774" s="3" t="inlineStr">
        <x:is>
          <x:t xml:space="preserve">reference_serving_tps_per_mw = fleet_reference_tps_per_mw * commercial_workload_fit_factor</x:t>
        </x:is>
      </x:c>
      <x:c r="I774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774" s="3" t="inlineStr">
        <x:is>
          <x:t xml:space="preserve">SRC_SEMIANALYSIS_INFERENCEX; ASSUMP_NUMERIC_ACCELERATOR_MIX; ASSUMP_WORKLOAD_CLASS_MIX; ASSUMP_AGENTIC_CONTEXT_PENALTY</x:t>
        </x:is>
      </x:c>
      <x:c r="K77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74" s="3" t="inlineStr">
        <x:is>
          <x:t xml:space="preserve">Matched commercial serving benchmark by product surface, context shape and latency SLO.</x:t>
        </x:is>
      </x:c>
    </x:row>
    <x:row r="775">
      <x:c r="A775" s="3" t="inlineStr">
        <x:is>
          <x:t xml:space="preserve">DeepSeek</x:t>
        </x:is>
      </x:c>
      <x:c r="B775" s="3" t="n">
        <x:v>2029</x:v>
      </x:c>
      <x:c r="C775" s="3" t="inlineStr">
        <x:is>
          <x:t xml:space="preserve">Bear</x:t>
        </x:is>
      </x:c>
      <x:c r="D775" s="3" t="inlineStr">
        <x:is>
          <x:t xml:space="preserve">reference_serving_tps_per_mw</x:t>
        </x:is>
      </x:c>
      <x:c r="E775" s="3" t="n">
        <x:v>112589</x:v>
      </x:c>
      <x:c r="F775" s="3" t="inlineStr">
        <x:is>
          <x:t xml:space="preserve">generated output tokens/sec/MW</x:t>
        </x:is>
      </x:c>
      <x:c r="G775" s="3" t="inlineStr">
        <x:is>
          <x:t xml:space="preserve">Workload-adjusted benchmark proxy</x:t>
        </x:is>
      </x:c>
      <x:c r="H775" s="3" t="inlineStr">
        <x:is>
          <x:t xml:space="preserve">fleet_reference_tps_per_mw * commercial_workload_fit_factor</x:t>
        </x:is>
      </x:c>
      <x:c r="I77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775" s="3" t="inlineStr">
        <x:is>
          <x:t xml:space="preserve">SRC_SEMIANALYSIS_INFERENCEX; ASSUMP_NUMERIC_ACCELERATOR_MIX; ASSUMP_WORKLOAD_CLASS_MIX; ASSUMP_AGENTIC_CONTEXT_PENALTY</x:t>
        </x:is>
      </x:c>
      <x:c r="K77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75" s="3" t="inlineStr">
        <x:is>
          <x:t xml:space="preserve">Provider production output-token throughput with comparable workload/SLO.</x:t>
        </x:is>
      </x:c>
    </x:row>
    <x:row r="776">
      <x:c r="A776" s="3" t="inlineStr">
        <x:is>
          <x:t xml:space="preserve">DeepSeek</x:t>
        </x:is>
      </x:c>
      <x:c r="B776" s="3" t="n">
        <x:v>2029</x:v>
      </x:c>
      <x:c r="C776" s="3" t="inlineStr">
        <x:is>
          <x:t xml:space="preserve">Bear</x:t>
        </x:is>
      </x:c>
      <x:c r="D776" s="3" t="inlineStr">
        <x:is>
          <x:t xml:space="preserve">purpose_built_tps_per_mw</x:t>
        </x:is>
      </x:c>
      <x:c r="E776" s="3" t="n">
        <x:v>255822</x:v>
      </x:c>
      <x:c r="F776" s="3" t="inlineStr">
        <x:is>
          <x:t xml:space="preserve">generated output tokens/sec/MW</x:t>
        </x:is>
      </x:c>
      <x:c r="G776" s="3" t="inlineStr">
        <x:is>
          <x:t xml:space="preserve">Conservative no-uplift proxy</x:t>
        </x:is>
      </x:c>
      <x:c r="H776" s="3" t="inlineStr">
        <x:is>
          <x:t xml:space="preserve">purpose_built_tps_per_mw = purpose_built_reference_tps_per_mw * commercial_workload_fit_factor until comparable output-token benchmark is adopted</x:t>
        </x:is>
      </x:c>
      <x:c r="I776" s="3" t="inlineStr">
        <x:is>
          <x:t xml:space="preserve">No comparable public output-token/MW row adopted; B200 public reference placeholder is used and remains editable.</x:t>
        </x:is>
      </x:c>
      <x:c r="J776" s="3" t="inlineStr">
        <x:is>
          <x:t xml:space="preserve">SRC_DEEPSEEK_V3; SRC_DEEPSEEK_R1; SRC_DEEPSEEK_H800_INFERENCE; SRC_EPOCH_AI_DATA_CENTERS; ASSUMP_NUMERIC_ACCELERATOR_MIX</x:t>
        </x:is>
      </x:c>
      <x:c r="K77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76" s="3" t="inlineStr">
        <x:is>
          <x:t xml:space="preserve">Matched-workload generated-output benchmark for the provider purpose-built accelerator.</x:t>
        </x:is>
      </x:c>
    </x:row>
    <x:row r="777">
      <x:c r="A777" s="3" t="inlineStr">
        <x:is>
          <x:t xml:space="preserve">DeepSeek</x:t>
        </x:is>
      </x:c>
      <x:c r="B777" s="3" t="n">
        <x:v>2029</x:v>
      </x:c>
      <x:c r="C777" s="3" t="inlineStr">
        <x:is>
          <x:t xml:space="preserve">Bear</x:t>
        </x:is>
      </x:c>
      <x:c r="D777" s="3" t="inlineStr">
        <x:is>
          <x:t xml:space="preserve">inference_power_share</x:t>
        </x:is>
      </x:c>
      <x:c r="E777" s="3" t="n">
        <x:v>0.675</x:v>
      </x:c>
      <x:c r="F777" s="3" t="inlineStr">
        <x:is>
          <x:t xml:space="preserve">share of AI IT load</x:t>
        </x:is>
      </x:c>
      <x:c r="G777" s="3" t="inlineStr">
        <x:is>
          <x:t xml:space="preserve">Scenario allocation</x:t>
        </x:is>
      </x:c>
      <x:c r="H777" s="3" t="inlineStr">
        <x:is>
          <x:t xml:space="preserve">inference_gw = ai_it_load_gw * inference_power_share</x:t>
        </x:is>
      </x:c>
      <x:c r="I777" s="3" t="inlineStr">
        <x:is>
          <x:t xml:space="preserve">API/app availability and inference-system disclosure support higher inference share; the value remains scenario.</x:t>
        </x:is>
      </x:c>
      <x:c r="J777" s="3" t="inlineStr">
        <x:is>
          <x:t xml:space="preserve">SRC_DEEPSEEK_V3; SRC_DEEPSEEK_R1; SRC_DEEPSEEK_H800_INFERENCE; SRC_EPOCH_AI_DATA_CENTERS; ASSUMP_INFERENCE_SHARE_NOT_FACT_60</x:t>
        </x:is>
      </x:c>
      <x:c r="K77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77" s="3" t="inlineStr">
        <x:is>
          <x:t xml:space="preserve">Provider-specific inference/training workload power telemetry.</x:t>
        </x:is>
      </x:c>
    </x:row>
    <x:row r="778">
      <x:c r="A778" s="3" t="inlineStr">
        <x:is>
          <x:t xml:space="preserve">DeepSeek</x:t>
        </x:is>
      </x:c>
      <x:c r="B778" s="3" t="n">
        <x:v>2029</x:v>
      </x:c>
      <x:c r="C778" s="3" t="inlineStr">
        <x:is>
          <x:t xml:space="preserve">Bear</x:t>
        </x:is>
      </x:c>
      <x:c r="D778" s="3" t="inlineStr">
        <x:is>
          <x:t xml:space="preserve">inference_gw</x:t>
        </x:is>
      </x:c>
      <x:c r="E778" s="3" t="n">
        <x:v>0.352</x:v>
      </x:c>
      <x:c r="F778" s="3" t="inlineStr">
        <x:is>
          <x:t xml:space="preserve">GW</x:t>
        </x:is>
      </x:c>
      <x:c r="G778" s="3" t="inlineStr">
        <x:is>
          <x:t xml:space="preserve">Derived formula</x:t>
        </x:is>
      </x:c>
      <x:c r="H778" s="3" t="inlineStr">
        <x:is>
          <x:t xml:space="preserve">ai_it_load_gw * inference_power_share</x:t>
        </x:is>
      </x:c>
      <x:c r="I778" s="3" t="inlineStr">
        <x:is>
          <x:t xml:space="preserve">This is the operational power eligible to become commercial generated output tokens through the selected TPS/MW proxy.</x:t>
        </x:is>
      </x:c>
      <x:c r="J778" s="3" t="inlineStr">
        <x:is>
          <x:t xml:space="preserve">SRC_DEEPSEEK_V3; SRC_DEEPSEEK_R1; SRC_DEEPSEEK_H800_INFERENCE; SRC_EPOCH_AI_DATA_CENTERS</x:t>
        </x:is>
      </x:c>
      <x:c r="K77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78" s="3" t="inlineStr">
        <x:is>
          <x:t xml:space="preserve">Recompute after AI allocation or inference-share evidence changes.</x:t>
        </x:is>
      </x:c>
    </x:row>
    <x:row r="779">
      <x:c r="A779" s="3" t="inlineStr">
        <x:is>
          <x:t xml:space="preserve">DeepSeek</x:t>
        </x:is>
      </x:c>
      <x:c r="B779" s="3" t="n">
        <x:v>2029</x:v>
      </x:c>
      <x:c r="C779" s="3" t="inlineStr">
        <x:is>
          <x:t xml:space="preserve">Bear</x:t>
        </x:is>
      </x:c>
      <x:c r="D779" s="3" t="inlineStr">
        <x:is>
          <x:t xml:space="preserve">training_power_share</x:t>
        </x:is>
      </x:c>
      <x:c r="E779" s="3" t="n">
        <x:v>0.325</x:v>
      </x:c>
      <x:c r="F779" s="3" t="inlineStr">
        <x:is>
          <x:t xml:space="preserve">share of AI IT load</x:t>
        </x:is>
      </x:c>
      <x:c r="G779" s="3" t="inlineStr">
        <x:is>
          <x:t xml:space="preserve">Derived allocation</x:t>
        </x:is>
      </x:c>
      <x:c r="H779" s="3" t="inlineStr">
        <x:is>
          <x:t xml:space="preserve">1 - inference_power_share</x:t>
        </x:is>
      </x:c>
      <x:c r="I779" s="3" t="inlineStr">
        <x:is>
          <x:t xml:space="preserve">Training receives the complementary modeled AI IT allocation; it is not a disclosed company workload split.</x:t>
        </x:is>
      </x:c>
      <x:c r="J779" s="3" t="inlineStr">
        <x:is>
          <x:t xml:space="preserve">SRC_DEEPSEEK_V3; SRC_DEEPSEEK_R1; SRC_DEEPSEEK_H800_INFERENCE; SRC_EPOCH_AI_DATA_CENTERS; ASSUMP_INFERENCE_SHARE_NOT_FACT_60</x:t>
        </x:is>
      </x:c>
      <x:c r="K77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79" s="3" t="inlineStr">
        <x:is>
          <x:t xml:space="preserve">Provider-specific inference/training workload power telemetry.</x:t>
        </x:is>
      </x:c>
    </x:row>
    <x:row r="780">
      <x:c r="A780" s="3" t="inlineStr">
        <x:is>
          <x:t xml:space="preserve">DeepSeek</x:t>
        </x:is>
      </x:c>
      <x:c r="B780" s="3" t="n">
        <x:v>2029</x:v>
      </x:c>
      <x:c r="C780" s="3" t="inlineStr">
        <x:is>
          <x:t xml:space="preserve">Bear</x:t>
        </x:is>
      </x:c>
      <x:c r="D780" s="3" t="inlineStr">
        <x:is>
          <x:t xml:space="preserve">training_gw</x:t>
        </x:is>
      </x:c>
      <x:c r="E780" s="3" t="n">
        <x:v>0.169</x:v>
      </x:c>
      <x:c r="F780" s="3" t="inlineStr">
        <x:is>
          <x:t xml:space="preserve">GW</x:t>
        </x:is>
      </x:c>
      <x:c r="G780" s="3" t="inlineStr">
        <x:is>
          <x:t xml:space="preserve">Derived formula</x:t>
        </x:is>
      </x:c>
      <x:c r="H780" s="3" t="inlineStr">
        <x:is>
          <x:t xml:space="preserve">ai_it_load_gw * training_power_share</x:t>
        </x:is>
      </x:c>
      <x:c r="I780" s="3" t="inlineStr">
        <x:is>
          <x:t xml:space="preserve">Training GW is shown separately so commercial inference token capacity is not overstated.</x:t>
        </x:is>
      </x:c>
      <x:c r="J780" s="3" t="inlineStr">
        <x:is>
          <x:t xml:space="preserve">SRC_DEEPSEEK_V3; SRC_DEEPSEEK_R1; SRC_DEEPSEEK_H800_INFERENCE; SRC_EPOCH_AI_DATA_CENTERS</x:t>
        </x:is>
      </x:c>
      <x:c r="K78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80" s="3" t="inlineStr">
        <x:is>
          <x:t xml:space="preserve">Recompute after AI allocation or workload-split evidence changes.</x:t>
        </x:is>
      </x:c>
    </x:row>
    <x:row r="781">
      <x:c r="A781" s="3" t="inlineStr">
        <x:is>
          <x:t xml:space="preserve">DeepSeek</x:t>
        </x:is>
      </x:c>
      <x:c r="B781" s="3" t="n">
        <x:v>2029</x:v>
      </x:c>
      <x:c r="C781" s="3" t="inlineStr">
        <x:is>
          <x:t xml:space="preserve">Bear</x:t>
        </x:is>
      </x:c>
      <x:c r="D781" s="3" t="inlineStr">
        <x:is>
          <x:t xml:space="preserve">tokens_per_second_per_mw</x:t>
        </x:is>
      </x:c>
      <x:c r="E781" s="3" t="n">
        <x:v>112589</x:v>
      </x:c>
      <x:c r="F781" s="3" t="inlineStr">
        <x:is>
          <x:t xml:space="preserve">generated output tokens/sec/MW</x:t>
        </x:is>
      </x:c>
      <x:c r="G781" s="3" t="inlineStr">
        <x:is>
          <x:t xml:space="preserve">Derived estimate + benchmark calibration</x:t>
        </x:is>
      </x:c>
      <x:c r="H781" s="3" t="inlineStr">
        <x:is>
          <x:t xml:space="preserve">fleet_reference_tps_per_mw * commercial_workload_fit_factor</x:t>
        </x:is>
      </x:c>
      <x:c r="I781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781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78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81" s="3" t="inlineStr">
        <x:is>
          <x:t xml:space="preserve">Comparable production output-token throughput with model, hardware, precision, ISL/OSL and SLO matched.</x:t>
        </x:is>
      </x:c>
    </x:row>
    <x:row r="782">
      <x:c r="A782" s="3" t="inlineStr">
        <x:is>
          <x:t xml:space="preserve">DeepSeek</x:t>
        </x:is>
      </x:c>
      <x:c r="B782" s="3" t="n">
        <x:v>2029</x:v>
      </x:c>
      <x:c r="C782" s="3" t="inlineStr">
        <x:is>
          <x:t xml:space="preserve">Bear</x:t>
        </x:is>
      </x:c>
      <x:c r="D782" s="3" t="inlineStr">
        <x:is>
          <x:t xml:space="preserve">inference_tokens_per_day</x:t>
        </x:is>
      </x:c>
      <x:c r="E782" s="3" t="n">
        <x:v>3424146739200</x:v>
      </x:c>
      <x:c r="F782" s="3" t="inlineStr">
        <x:is>
          <x:t xml:space="preserve">generated output tokens/day</x:t>
        </x:is>
      </x:c>
      <x:c r="G782" s="3" t="inlineStr">
        <x:is>
          <x:t xml:space="preserve">Derived headline metric</x:t>
        </x:is>
      </x:c>
      <x:c r="H782" s="3" t="inlineStr">
        <x:is>
          <x:t xml:space="preserve">inference_gw * 1000 * tokens_per_second_per_mw * 86,400</x:t>
        </x:is>
      </x:c>
      <x:c r="I782" s="3" t="inlineStr">
        <x:is>
          <x:t xml:space="preserve">Headline capacity uses no utilization, MoE, architecture or software-growth multiplier; it is not observed commercial output volume.</x:t>
        </x:is>
      </x:c>
      <x:c r="J782" s="3" t="inlineStr">
        <x:is>
          <x:t xml:space="preserve">SRC_DEEPSEEK_V3; SRC_DEEPSEEK_R1; SRC_DEEPSEEK_H800_INFERENCE; SRC_EPOCH_AI_DATA_CENTERS; SRC_SEMIANALYSIS_INFERENCEX</x:t>
        </x:is>
      </x:c>
      <x:c r="K78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82" s="3" t="inlineStr">
        <x:is>
          <x:t xml:space="preserve">Provider-disclosed generated output token volume or calibrated capacity telemetry.</x:t>
        </x:is>
      </x:c>
    </x:row>
    <x:row r="783">
      <x:c r="A783" s="3" t="inlineStr">
        <x:is>
          <x:t xml:space="preserve">DeepSeek</x:t>
        </x:is>
      </x:c>
      <x:c r="B783" s="3" t="n">
        <x:v>2029</x:v>
      </x:c>
      <x:c r="C783" s="3" t="inlineStr">
        <x:is>
          <x:t xml:space="preserve">Bear</x:t>
        </x:is>
      </x:c>
      <x:c r="D783" s="3" t="inlineStr">
        <x:is>
          <x:t xml:space="preserve">inference_tokens_per_year</x:t>
        </x:is>
      </x:c>
      <x:c r="E783" s="3" t="n">
        <x:v>1249813559808000</x:v>
      </x:c>
      <x:c r="F783" s="3" t="inlineStr">
        <x:is>
          <x:t xml:space="preserve">generated output tokens/year</x:t>
        </x:is>
      </x:c>
      <x:c r="G783" s="3" t="inlineStr">
        <x:is>
          <x:t xml:space="preserve">Derived headline metric</x:t>
        </x:is>
      </x:c>
      <x:c r="H783" s="3" t="inlineStr">
        <x:is>
          <x:t xml:space="preserve">inference_tokens_per_day * 365</x:t>
        </x:is>
      </x:c>
      <x:c r="I783" s="3" t="inlineStr">
        <x:is>
          <x:t xml:space="preserve">Annualized version of generated output token capacity; it is not observed annual demand or billable volume.</x:t>
        </x:is>
      </x:c>
      <x:c r="J783" s="3" t="inlineStr">
        <x:is>
          <x:t xml:space="preserve">SRC_DEEPSEEK_V3; SRC_DEEPSEEK_R1; SRC_DEEPSEEK_H800_INFERENCE; SRC_EPOCH_AI_DATA_CENTERS; SRC_SEMIANALYSIS_INFERENCEX</x:t>
        </x:is>
      </x:c>
      <x:c r="K78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83" s="3" t="inlineStr">
        <x:is>
          <x:t xml:space="preserve">Provider-disclosed annual generated-output volume or metered serving telemetry.</x:t>
        </x:is>
      </x:c>
    </x:row>
    <x:row r="784">
      <x:c r="A784" s="3" t="inlineStr">
        <x:is>
          <x:t xml:space="preserve">DeepSeek</x:t>
        </x:is>
      </x:c>
      <x:c r="B784" s="3" t="n">
        <x:v>2030</x:v>
      </x:c>
      <x:c r="C784" s="3" t="inlineStr">
        <x:is>
          <x:t xml:space="preserve">Bear</x:t>
        </x:is>
      </x:c>
      <x:c r="D784" s="3" t="inlineStr">
        <x:is>
          <x:t xml:space="preserve">contracted_power_gw</x:t>
        </x:is>
      </x:c>
      <x:c r="E784" s="3" t="n">
        <x:v>1.8</x:v>
      </x:c>
      <x:c r="F784" s="3" t="inlineStr">
        <x:is>
          <x:t xml:space="preserve">GW</x:t>
        </x:is>
      </x:c>
      <x:c r="G784" s="3" t="inlineStr">
        <x:is>
          <x:t xml:space="preserve">Scenario capacity envelope</x:t>
        </x:is>
      </x:c>
      <x:c r="H784" s="3" t="inlineStr">
        <x:is>
          <x:t xml:space="preserve">linear interpolation between 2026 and 2030 company capacity endpoints</x:t>
        </x:is>
      </x:c>
      <x:c r="I784" s="3" t="inlineStr">
        <x:is>
          <x:t xml:space="preserve">Capacity is a low-transparency scenario; official infrastructure evidence supports H800 inference hardware, not company GW.</x:t>
        </x:is>
      </x:c>
      <x:c r="J784" s="3" t="inlineStr">
        <x:is>
          <x:t xml:space="preserve">SRC_DEEPSEEK_H800_INFERENCE; ASSUMP_CN_CAPACITY_TRANSPARENCY</x:t>
        </x:is>
      </x:c>
      <x:c r="K78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84" s="3" t="inlineStr">
        <x:is>
          <x:t xml:space="preserve">Company/site-level committed MW/GW, interconnect and contract disclosure.</x:t>
        </x:is>
      </x:c>
    </x:row>
    <x:row r="785">
      <x:c r="A785" s="3" t="inlineStr">
        <x:is>
          <x:t xml:space="preserve">DeepSeek</x:t>
        </x:is>
      </x:c>
      <x:c r="B785" s="3" t="n">
        <x:v>2030</x:v>
      </x:c>
      <x:c r="C785" s="3" t="inlineStr">
        <x:is>
          <x:t xml:space="preserve">Bear</x:t>
        </x:is>
      </x:c>
      <x:c r="D785" s="3" t="inlineStr">
        <x:is>
          <x:t xml:space="preserve">operational_deployment_share</x:t>
        </x:is>
      </x:c>
      <x:c r="E785" s="3" t="n">
        <x:v>0.54666667</x:v>
      </x:c>
      <x:c r="F785" s="3" t="inlineStr">
        <x:is>
          <x:t xml:space="preserve">share</x:t>
        </x:is>
      </x:c>
      <x:c r="G785" s="3" t="inlineStr">
        <x:is>
          <x:t xml:space="preserve">Scenario conversion</x:t>
        </x:is>
      </x:c>
      <x:c r="H785" s="3" t="inlineStr">
        <x:is>
          <x:t xml:space="preserve">active_power_gw / contracted_power_gw</x:t>
        </x:is>
      </x:c>
      <x:c r="I785" s="3" t="inlineStr">
        <x:is>
          <x:t xml:space="preserve">This is the single explicit conversion from contracted/attributed capacity to operationally usable capacity.</x:t>
        </x:is>
      </x:c>
      <x:c r="J785" s="3" t="inlineStr">
        <x:is>
          <x:t xml:space="preserve">SRC_DEEPSEEK_H800_INFERENCE; ASSUMP_CN_CAPACITY_TRANSPARENCY</x:t>
        </x:is>
      </x:c>
      <x:c r="K78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85" s="3" t="inlineStr">
        <x:is>
          <x:t xml:space="preserve">Energized operational capacity divided by contracted/attributed capacity.</x:t>
        </x:is>
      </x:c>
    </x:row>
    <x:row r="786">
      <x:c r="A786" s="3" t="inlineStr">
        <x:is>
          <x:t xml:space="preserve">DeepSeek</x:t>
        </x:is>
      </x:c>
      <x:c r="B786" s="3" t="n">
        <x:v>2030</x:v>
      </x:c>
      <x:c r="C786" s="3" t="inlineStr">
        <x:is>
          <x:t xml:space="preserve">Bear</x:t>
        </x:is>
      </x:c>
      <x:c r="D786" s="3" t="inlineStr">
        <x:is>
          <x:t xml:space="preserve">active_power_gw</x:t>
        </x:is>
      </x:c>
      <x:c r="E786" s="3" t="n">
        <x:v>0.984</x:v>
      </x:c>
      <x:c r="F786" s="3" t="inlineStr">
        <x:is>
          <x:t xml:space="preserve">GW</x:t>
        </x:is>
      </x:c>
      <x:c r="G786" s="3" t="inlineStr">
        <x:is>
          <x:t xml:space="preserve">Derived scenario</x:t>
        </x:is>
      </x:c>
      <x:c r="H786" s="3" t="inlineStr">
        <x:is>
          <x:t xml:space="preserve">contracted_power_gw * operational_deployment_share</x:t>
        </x:is>
      </x:c>
      <x:c r="I786" s="3" t="inlineStr">
        <x:is>
          <x:t xml:space="preserve">Active GW is conservative because operated cluster scale beyond disclosed infrastructure is not public.</x:t>
        </x:is>
      </x:c>
      <x:c r="J786" s="3" t="inlineStr">
        <x:is>
          <x:t xml:space="preserve">SRC_DEEPSEEK_H800_INFERENCE; ASSUMP_CN_CAPACITY_TRANSPARENCY</x:t>
        </x:is>
      </x:c>
      <x:c r="K78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86" s="3" t="inlineStr">
        <x:is>
          <x:t xml:space="preserve">Energization dates, accelerator deliveries and operational powered-rack telemetry.</x:t>
        </x:is>
      </x:c>
    </x:row>
    <x:row r="787">
      <x:c r="A787" s="3" t="inlineStr">
        <x:is>
          <x:t xml:space="preserve">DeepSeek</x:t>
        </x:is>
      </x:c>
      <x:c r="B787" s="3" t="n">
        <x:v>2030</x:v>
      </x:c>
      <x:c r="C787" s="3" t="inlineStr">
        <x:is>
          <x:t xml:space="preserve">Bear</x:t>
        </x:is>
      </x:c>
      <x:c r="D787" s="3" t="inlineStr">
        <x:is>
          <x:t xml:space="preserve">pue</x:t>
        </x:is>
      </x:c>
      <x:c r="E787" s="3" t="n">
        <x:v>1.24</x:v>
      </x:c>
      <x:c r="F787" s="3" t="inlineStr">
        <x:is>
          <x:t xml:space="preserve">ratio</x:t>
        </x:is>
      </x:c>
      <x:c r="G787" s="3" t="inlineStr">
        <x:is>
          <x:t xml:space="preserve">Scenario parameter</x:t>
        </x:is>
      </x:c>
      <x:c r="H787" s="3" t="inlineStr">
        <x:is>
          <x:t xml:space="preserve">it_load_gw = active_power_gw / pue</x:t>
        </x:is>
      </x:c>
      <x:c r="I787" s="3" t="inlineStr">
        <x:is>
          <x:t xml:space="preserve">No provider-wide site-level PUE is used as a disclosed fact; PUE represents facility-to-IT conversion within the scenario.</x:t>
        </x:is>
      </x:c>
      <x:c r="J787" s="3" t="inlineStr">
        <x:is>
          <x:t xml:space="preserve">ASSUMP_POWER_RAMP</x:t>
        </x:is>
      </x:c>
      <x:c r="K78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87" s="3" t="inlineStr">
        <x:is>
          <x:t xml:space="preserve">Site-level measured PUE matched to attributed AI capacity.</x:t>
        </x:is>
      </x:c>
    </x:row>
    <x:row r="788">
      <x:c r="A788" s="3" t="inlineStr">
        <x:is>
          <x:t xml:space="preserve">DeepSeek</x:t>
        </x:is>
      </x:c>
      <x:c r="B788" s="3" t="n">
        <x:v>2030</x:v>
      </x:c>
      <x:c r="C788" s="3" t="inlineStr">
        <x:is>
          <x:t xml:space="preserve">Bear</x:t>
        </x:is>
      </x:c>
      <x:c r="D788" s="3" t="inlineStr">
        <x:is>
          <x:t xml:space="preserve">it_load_gw</x:t>
        </x:is>
      </x:c>
      <x:c r="E788" s="3" t="n">
        <x:v>0.794</x:v>
      </x:c>
      <x:c r="F788" s="3" t="inlineStr">
        <x:is>
          <x:t xml:space="preserve">GW</x:t>
        </x:is>
      </x:c>
      <x:c r="G788" s="3" t="inlineStr">
        <x:is>
          <x:t xml:space="preserve">Derived formula</x:t>
        </x:is>
      </x:c>
      <x:c r="H788" s="3" t="inlineStr">
        <x:is>
          <x:t xml:space="preserve">active_power_gw / pue</x:t>
        </x:is>
      </x:c>
      <x:c r="I788" s="3" t="inlineStr">
        <x:is>
          <x:t xml:space="preserve">Facility power is converted to IT-deliverable power before attributing AI workloads.</x:t>
        </x:is>
      </x:c>
      <x:c r="J788" s="3" t="inlineStr">
        <x:is>
          <x:t xml:space="preserve">SRC_DEEPSEEK_H800_INFERENCE; ASSUMP_CN_CAPACITY_TRANSPARENCY</x:t>
        </x:is>
      </x:c>
      <x:c r="K78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88" s="3" t="inlineStr">
        <x:is>
          <x:t xml:space="preserve">Recompute once active power and PUE become site-observable.</x:t>
        </x:is>
      </x:c>
    </x:row>
    <x:row r="789">
      <x:c r="A789" s="3" t="inlineStr">
        <x:is>
          <x:t xml:space="preserve">DeepSeek</x:t>
        </x:is>
      </x:c>
      <x:c r="B789" s="3" t="n">
        <x:v>2030</x:v>
      </x:c>
      <x:c r="C789" s="3" t="inlineStr">
        <x:is>
          <x:t xml:space="preserve">Bear</x:t>
        </x:is>
      </x:c>
      <x:c r="D789" s="3" t="inlineStr">
        <x:is>
          <x:t xml:space="preserve">ai_workload_share</x:t>
        </x:is>
      </x:c>
      <x:c r="E789" s="3" t="n">
        <x:v>0.82</x:v>
      </x:c>
      <x:c r="F789" s="3" t="inlineStr">
        <x:is>
          <x:t xml:space="preserve">share</x:t>
        </x:is>
      </x:c>
      <x:c r="G789" s="3" t="inlineStr">
        <x:is>
          <x:t xml:space="preserve">Scenario allocation</x:t>
        </x:is>
      </x:c>
      <x:c r="H789" s="3" t="inlineStr">
        <x:is>
          <x:t xml:space="preserve">ai_it_load_gw = it_load_gw * ai_workload_share</x:t>
        </x:is>
      </x:c>
      <x:c r="I789" s="3" t="inlineStr">
        <x:is>
          <x:t xml:space="preserve">DeepSeek-operated service capacity is modeled as AI-focused, reduced for reserve and ancillary processing.</x:t>
        </x:is>
      </x:c>
      <x:c r="J789" s="3" t="inlineStr">
        <x:is>
          <x:t xml:space="preserve">SRC_DEEPSEEK_V3; SRC_DEEPSEEK_R1; SRC_DEEPSEEK_H800_INFERENCE; SRC_EPOCH_AI_DATA_CENTERS</x:t>
        </x:is>
      </x:c>
      <x:c r="K78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89" s="3" t="inlineStr">
        <x:is>
          <x:t xml:space="preserve">Model-owner AI workload allocation or cluster scheduling telemetry.</x:t>
        </x:is>
      </x:c>
    </x:row>
    <x:row r="790">
      <x:c r="A790" s="3" t="inlineStr">
        <x:is>
          <x:t xml:space="preserve">DeepSeek</x:t>
        </x:is>
      </x:c>
      <x:c r="B790" s="3" t="n">
        <x:v>2030</x:v>
      </x:c>
      <x:c r="C790" s="3" t="inlineStr">
        <x:is>
          <x:t xml:space="preserve">Bear</x:t>
        </x:is>
      </x:c>
      <x:c r="D790" s="3" t="inlineStr">
        <x:is>
          <x:t xml:space="preserve">ai_it_load_gw</x:t>
        </x:is>
      </x:c>
      <x:c r="E790" s="3" t="n">
        <x:v>0.651</x:v>
      </x:c>
      <x:c r="F790" s="3" t="inlineStr">
        <x:is>
          <x:t xml:space="preserve">GW</x:t>
        </x:is>
      </x:c>
      <x:c r="G790" s="3" t="inlineStr">
        <x:is>
          <x:t xml:space="preserve">Derived formula</x:t>
        </x:is>
      </x:c>
      <x:c r="H790" s="3" t="inlineStr">
        <x:is>
          <x:t xml:space="preserve">it_load_gw * ai_workload_share</x:t>
        </x:is>
      </x:c>
      <x:c r="I790" s="3" t="inlineStr">
        <x:is>
          <x:t xml:space="preserve">Only the AI-attributed portion of IT load enters training/inference allocation.</x:t>
        </x:is>
      </x:c>
      <x:c r="J790" s="3" t="inlineStr">
        <x:is>
          <x:t xml:space="preserve">SRC_DEEPSEEK_V3; SRC_DEEPSEEK_R1; SRC_DEEPSEEK_H800_INFERENCE; SRC_EPOCH_AI_DATA_CENTERS</x:t>
        </x:is>
      </x:c>
      <x:c r="K79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90" s="3" t="inlineStr">
        <x:is>
          <x:t xml:space="preserve">Recompute after ai_workload_share is replaced by telemetry.</x:t>
        </x:is>
      </x:c>
    </x:row>
    <x:row r="791">
      <x:c r="A791" s="3" t="inlineStr">
        <x:is>
          <x:t xml:space="preserve">DeepSeek</x:t>
        </x:is>
      </x:c>
      <x:c r="B791" s="3" t="n">
        <x:v>2030</x:v>
      </x:c>
      <x:c r="C791" s="3" t="inlineStr">
        <x:is>
          <x:t xml:space="preserve">Bear</x:t>
        </x:is>
      </x:c>
      <x:c r="D791" s="3" t="inlineStr">
        <x:is>
          <x:t xml:space="preserve">gpu_share</x:t>
        </x:is>
      </x:c>
      <x:c r="E791" s="3" t="n">
        <x:v>1</x:v>
      </x:c>
      <x:c r="F791" s="3" t="inlineStr">
        <x:is>
          <x:t xml:space="preserve">share of inference-serving accelerator load</x:t>
        </x:is>
      </x:c>
      <x:c r="G791" s="3" t="inlineStr">
        <x:is>
          <x:t xml:space="preserve">Numeric scenario</x:t>
        </x:is>
      </x:c>
      <x:c r="H791" s="3" t="inlineStr">
        <x:is>
          <x:t xml:space="preserve">gpu_share interpolated from company 2026/2030 accelerator-mix endpoints</x:t>
        </x:is>
      </x:c>
      <x:c r="I791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791" s="3" t="inlineStr">
        <x:is>
          <x:t xml:space="preserve">SRC_DEEPSEEK_V3; SRC_DEEPSEEK_R1; SRC_DEEPSEEK_H800_INFERENCE; SRC_EPOCH_AI_DATA_CENTERS; ASSUMP_NUMERIC_ACCELERATOR_MIX</x:t>
        </x:is>
      </x:c>
      <x:c r="K79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91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792">
      <x:c r="A792" s="3" t="inlineStr">
        <x:is>
          <x:t xml:space="preserve">DeepSeek</x:t>
        </x:is>
      </x:c>
      <x:c r="B792" s="3" t="n">
        <x:v>2030</x:v>
      </x:c>
      <x:c r="C792" s="3" t="inlineStr">
        <x:is>
          <x:t xml:space="preserve">Bear</x:t>
        </x:is>
      </x:c>
      <x:c r="D792" s="3" t="inlineStr">
        <x:is>
          <x:t xml:space="preserve">h200_share</x:t>
        </x:is>
      </x:c>
      <x:c r="E792" s="3" t="n">
        <x:v>0.1</x:v>
      </x:c>
      <x:c r="F792" s="3" t="inlineStr">
        <x:is>
          <x:t xml:space="preserve">share of inference-serving accelerator load</x:t>
        </x:is>
      </x:c>
      <x:c r="G792" s="3" t="inlineStr">
        <x:is>
          <x:t xml:space="preserve">Editable numeric scenario</x:t>
        </x:is>
      </x:c>
      <x:c r="H792" s="3" t="inlineStr">
        <x:is>
          <x:t xml:space="preserve">h200_share = gpu_share * default_gpu_generation_mix_h200</x:t>
        </x:is>
      </x:c>
      <x:c r="I792" s="3" t="inlineStr">
        <x:is>
          <x:t xml:space="preserve">Default GPU-generation migration assumption; executive workbook allows later manual replacement by company/year/scenario.</x:t>
        </x:is>
      </x:c>
      <x:c r="J792" s="3" t="inlineStr">
        <x:is>
          <x:t xml:space="preserve">SRC_SEMIANALYSIS_INFERENCEX; ASSUMP_NUMERIC_ACCELERATOR_MIX</x:t>
        </x:is>
      </x:c>
      <x:c r="K79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92" s="3" t="inlineStr">
        <x:is>
          <x:t xml:space="preserve">Company fleet inventory, accelerator-hours or procurement/deployment records by GPU generation.</x:t>
        </x:is>
      </x:c>
    </x:row>
    <x:row r="793">
      <x:c r="A793" s="3" t="inlineStr">
        <x:is>
          <x:t xml:space="preserve">DeepSeek</x:t>
        </x:is>
      </x:c>
      <x:c r="B793" s="3" t="n">
        <x:v>2030</x:v>
      </x:c>
      <x:c r="C793" s="3" t="inlineStr">
        <x:is>
          <x:t xml:space="preserve">Bear</x:t>
        </x:is>
      </x:c>
      <x:c r="D793" s="3" t="inlineStr">
        <x:is>
          <x:t xml:space="preserve">b200_share</x:t>
        </x:is>
      </x:c>
      <x:c r="E793" s="3" t="n">
        <x:v>0.35</x:v>
      </x:c>
      <x:c r="F793" s="3" t="inlineStr">
        <x:is>
          <x:t xml:space="preserve">share of inference-serving accelerator load</x:t>
        </x:is>
      </x:c>
      <x:c r="G793" s="3" t="inlineStr">
        <x:is>
          <x:t xml:space="preserve">Editable numeric scenario</x:t>
        </x:is>
      </x:c>
      <x:c r="H793" s="3" t="inlineStr">
        <x:is>
          <x:t xml:space="preserve">b200_share = gpu_share * default_gpu_generation_mix_b200</x:t>
        </x:is>
      </x:c>
      <x:c r="I793" s="3" t="inlineStr">
        <x:is>
          <x:t xml:space="preserve">Default GPU-generation migration assumption; executive workbook allows later manual replacement by company/year/scenario.</x:t>
        </x:is>
      </x:c>
      <x:c r="J793" s="3" t="inlineStr">
        <x:is>
          <x:t xml:space="preserve">SRC_SEMIANALYSIS_INFERENCEX; ASSUMP_NUMERIC_ACCELERATOR_MIX</x:t>
        </x:is>
      </x:c>
      <x:c r="K79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93" s="3" t="inlineStr">
        <x:is>
          <x:t xml:space="preserve">Company fleet inventory, accelerator-hours or procurement/deployment records by GPU generation.</x:t>
        </x:is>
      </x:c>
    </x:row>
    <x:row r="794">
      <x:c r="A794" s="3" t="inlineStr">
        <x:is>
          <x:t xml:space="preserve">DeepSeek</x:t>
        </x:is>
      </x:c>
      <x:c r="B794" s="3" t="n">
        <x:v>2030</x:v>
      </x:c>
      <x:c r="C794" s="3" t="inlineStr">
        <x:is>
          <x:t xml:space="preserve">Bear</x:t>
        </x:is>
      </x:c>
      <x:c r="D794" s="3" t="inlineStr">
        <x:is>
          <x:t xml:space="preserve">gb200_share</x:t>
        </x:is>
      </x:c>
      <x:c r="E794" s="3" t="n">
        <x:v>0.55</x:v>
      </x:c>
      <x:c r="F794" s="3" t="inlineStr">
        <x:is>
          <x:t xml:space="preserve">share of inference-serving accelerator load</x:t>
        </x:is>
      </x:c>
      <x:c r="G794" s="3" t="inlineStr">
        <x:is>
          <x:t xml:space="preserve">Editable numeric scenario</x:t>
        </x:is>
      </x:c>
      <x:c r="H794" s="3" t="inlineStr">
        <x:is>
          <x:t xml:space="preserve">gb200_share = gpu_share * default_gpu_generation_mix_gb200</x:t>
        </x:is>
      </x:c>
      <x:c r="I794" s="3" t="inlineStr">
        <x:is>
          <x:t xml:space="preserve">Default GPU-generation migration assumption; executive workbook allows later manual replacement by company/year/scenario.</x:t>
        </x:is>
      </x:c>
      <x:c r="J794" s="3" t="inlineStr">
        <x:is>
          <x:t xml:space="preserve">SRC_SEMIANALYSIS_INFERENCEX; ASSUMP_NUMERIC_ACCELERATOR_MIX</x:t>
        </x:is>
      </x:c>
      <x:c r="K79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94" s="3" t="inlineStr">
        <x:is>
          <x:t xml:space="preserve">Company fleet inventory, accelerator-hours or procurement/deployment records by GPU generation.</x:t>
        </x:is>
      </x:c>
    </x:row>
    <x:row r="795">
      <x:c r="A795" s="3" t="inlineStr">
        <x:is>
          <x:t xml:space="preserve">DeepSeek</x:t>
        </x:is>
      </x:c>
      <x:c r="B795" s="3" t="n">
        <x:v>2030</x:v>
      </x:c>
      <x:c r="C795" s="3" t="inlineStr">
        <x:is>
          <x:t xml:space="preserve">Bear</x:t>
        </x:is>
      </x:c>
      <x:c r="D795" s="3" t="inlineStr">
        <x:is>
          <x:t xml:space="preserve">purpose_built_accelerator_share</x:t>
        </x:is>
      </x:c>
      <x:c r="E795" s="3" t="n">
        <x:v>0</x:v>
      </x:c>
      <x:c r="F795" s="3" t="inlineStr">
        <x:is>
          <x:t xml:space="preserve">share of inference-serving accelerator load</x:t>
        </x:is>
      </x:c>
      <x:c r="G795" s="3" t="inlineStr">
        <x:is>
          <x:t xml:space="preserve">Numeric scenario</x:t>
        </x:is>
      </x:c>
      <x:c r="H795" s="3" t="inlineStr">
        <x:is>
          <x:t xml:space="preserve">1 - gpu_share</x:t>
        </x:is>
      </x:c>
      <x:c r="I795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795" s="3" t="inlineStr">
        <x:is>
          <x:t xml:space="preserve">SRC_DEEPSEEK_V3; SRC_DEEPSEEK_R1; SRC_DEEPSEEK_H800_INFERENCE; SRC_EPOCH_AI_DATA_CENTERS; ASSUMP_NUMERIC_ACCELERATOR_MIX</x:t>
        </x:is>
      </x:c>
      <x:c r="K79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95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796">
      <x:c r="A796" s="3" t="inlineStr">
        <x:is>
          <x:t xml:space="preserve">DeepSeek</x:t>
        </x:is>
      </x:c>
      <x:c r="B796" s="3" t="n">
        <x:v>2030</x:v>
      </x:c>
      <x:c r="C796" s="3" t="inlineStr">
        <x:is>
          <x:t xml:space="preserve">Bear</x:t>
        </x:is>
      </x:c>
      <x:c r="D796" s="3" t="inlineStr">
        <x:is>
          <x:t xml:space="preserve">fleet_reference_tps_per_mw</x:t>
        </x:is>
      </x:c>
      <x:c r="E796" s="3" t="n">
        <x:v>184158</x:v>
      </x:c>
      <x:c r="F796" s="3" t="inlineStr">
        <x:is>
          <x:t xml:space="preserve">generated output tokens/sec/MW</x:t>
        </x:is>
      </x:c>
      <x:c r="G796" s="3" t="inlineStr">
        <x:is>
          <x:t xml:space="preserve">Fleet-weighted public benchmark reference</x:t>
        </x:is>
      </x:c>
      <x:c r="H796" s="3" t="inlineStr">
        <x:is>
          <x:t xml:space="preserve">h200_share*h200_workload_avg + b200_share*b200_workload_avg + gb200_share*gb200_workload_avg + purpose_built_share*purpose_workload_avg</x:t>
        </x:is>
      </x:c>
      <x:c r="I796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796" s="3" t="inlineStr">
        <x:is>
          <x:t xml:space="preserve">SRC_SEMIANALYSIS_INFERENCEX; ASSUMP_NUMERIC_ACCELERATOR_MIX; ASSUMP_WORKLOAD_CLASS_MIX; ASSUMP_AGENTIC_CONTEXT_PENALTY</x:t>
        </x:is>
      </x:c>
      <x:c r="K79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96" s="3" t="inlineStr">
        <x:is>
          <x:t xml:space="preserve">Comparable production output-token throughput or a more closely matched benchmark.</x:t>
        </x:is>
      </x:c>
    </x:row>
    <x:row r="797">
      <x:c r="A797" s="3" t="inlineStr">
        <x:is>
          <x:t xml:space="preserve">DeepSeek</x:t>
        </x:is>
      </x:c>
      <x:c r="B797" s="3" t="n">
        <x:v>2030</x:v>
      </x:c>
      <x:c r="C797" s="3" t="inlineStr">
        <x:is>
          <x:t xml:space="preserve">Bear</x:t>
        </x:is>
      </x:c>
      <x:c r="D797" s="3" t="inlineStr">
        <x:is>
          <x:t xml:space="preserve">commercial_workload_fit_factor</x:t>
        </x:is>
      </x:c>
      <x:c r="E797" s="3" t="n">
        <x:v>0.65</x:v>
      </x:c>
      <x:c r="F797" s="3" t="inlineStr">
        <x:is>
          <x:t xml:space="preserve">share of public reference throughput</x:t>
        </x:is>
      </x:c>
      <x:c r="G797" s="3" t="inlineStr">
        <x:is>
          <x:t xml:space="preserve">Scenario assumption</x:t>
        </x:is>
      </x:c>
      <x:c r="H797" s="3" t="inlineStr">
        <x:is>
          <x:t xml:space="preserve">reference_serving_tps_per_mw = fleet_reference_tps_per_mw * commercial_workload_fit_factor</x:t>
        </x:is>
      </x:c>
      <x:c r="I797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797" s="3" t="inlineStr">
        <x:is>
          <x:t xml:space="preserve">SRC_SEMIANALYSIS_INFERENCEX; ASSUMP_NUMERIC_ACCELERATOR_MIX; ASSUMP_WORKLOAD_CLASS_MIX; ASSUMP_AGENTIC_CONTEXT_PENALTY</x:t>
        </x:is>
      </x:c>
      <x:c r="K79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97" s="3" t="inlineStr">
        <x:is>
          <x:t xml:space="preserve">Matched commercial serving benchmark by product surface, context shape and latency SLO.</x:t>
        </x:is>
      </x:c>
    </x:row>
    <x:row r="798">
      <x:c r="A798" s="3" t="inlineStr">
        <x:is>
          <x:t xml:space="preserve">DeepSeek</x:t>
        </x:is>
      </x:c>
      <x:c r="B798" s="3" t="n">
        <x:v>2030</x:v>
      </x:c>
      <x:c r="C798" s="3" t="inlineStr">
        <x:is>
          <x:t xml:space="preserve">Bear</x:t>
        </x:is>
      </x:c>
      <x:c r="D798" s="3" t="inlineStr">
        <x:is>
          <x:t xml:space="preserve">reference_serving_tps_per_mw</x:t>
        </x:is>
      </x:c>
      <x:c r="E798" s="3" t="n">
        <x:v>119703</x:v>
      </x:c>
      <x:c r="F798" s="3" t="inlineStr">
        <x:is>
          <x:t xml:space="preserve">generated output tokens/sec/MW</x:t>
        </x:is>
      </x:c>
      <x:c r="G798" s="3" t="inlineStr">
        <x:is>
          <x:t xml:space="preserve">Workload-adjusted benchmark proxy</x:t>
        </x:is>
      </x:c>
      <x:c r="H798" s="3" t="inlineStr">
        <x:is>
          <x:t xml:space="preserve">fleet_reference_tps_per_mw * commercial_workload_fit_factor</x:t>
        </x:is>
      </x:c>
      <x:c r="I79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798" s="3" t="inlineStr">
        <x:is>
          <x:t xml:space="preserve">SRC_SEMIANALYSIS_INFERENCEX; ASSUMP_NUMERIC_ACCELERATOR_MIX; ASSUMP_WORKLOAD_CLASS_MIX; ASSUMP_AGENTIC_CONTEXT_PENALTY</x:t>
        </x:is>
      </x:c>
      <x:c r="K79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98" s="3" t="inlineStr">
        <x:is>
          <x:t xml:space="preserve">Provider production output-token throughput with comparable workload/SLO.</x:t>
        </x:is>
      </x:c>
    </x:row>
    <x:row r="799">
      <x:c r="A799" s="3" t="inlineStr">
        <x:is>
          <x:t xml:space="preserve">DeepSeek</x:t>
        </x:is>
      </x:c>
      <x:c r="B799" s="3" t="n">
        <x:v>2030</x:v>
      </x:c>
      <x:c r="C799" s="3" t="inlineStr">
        <x:is>
          <x:t xml:space="preserve">Bear</x:t>
        </x:is>
      </x:c>
      <x:c r="D799" s="3" t="inlineStr">
        <x:is>
          <x:t xml:space="preserve">purpose_built_tps_per_mw</x:t>
        </x:is>
      </x:c>
      <x:c r="E799" s="3" t="n">
        <x:v>255822</x:v>
      </x:c>
      <x:c r="F799" s="3" t="inlineStr">
        <x:is>
          <x:t xml:space="preserve">generated output tokens/sec/MW</x:t>
        </x:is>
      </x:c>
      <x:c r="G799" s="3" t="inlineStr">
        <x:is>
          <x:t xml:space="preserve">Conservative no-uplift proxy</x:t>
        </x:is>
      </x:c>
      <x:c r="H799" s="3" t="inlineStr">
        <x:is>
          <x:t xml:space="preserve">purpose_built_tps_per_mw = purpose_built_reference_tps_per_mw * commercial_workload_fit_factor until comparable output-token benchmark is adopted</x:t>
        </x:is>
      </x:c>
      <x:c r="I799" s="3" t="inlineStr">
        <x:is>
          <x:t xml:space="preserve">No comparable public output-token/MW row adopted; B200 public reference placeholder is used and remains editable.</x:t>
        </x:is>
      </x:c>
      <x:c r="J799" s="3" t="inlineStr">
        <x:is>
          <x:t xml:space="preserve">SRC_DEEPSEEK_V3; SRC_DEEPSEEK_R1; SRC_DEEPSEEK_H800_INFERENCE; SRC_EPOCH_AI_DATA_CENTERS; ASSUMP_NUMERIC_ACCELERATOR_MIX</x:t>
        </x:is>
      </x:c>
      <x:c r="K79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799" s="3" t="inlineStr">
        <x:is>
          <x:t xml:space="preserve">Matched-workload generated-output benchmark for the provider purpose-built accelerator.</x:t>
        </x:is>
      </x:c>
    </x:row>
    <x:row r="800">
      <x:c r="A800" s="3" t="inlineStr">
        <x:is>
          <x:t xml:space="preserve">DeepSeek</x:t>
        </x:is>
      </x:c>
      <x:c r="B800" s="3" t="n">
        <x:v>2030</x:v>
      </x:c>
      <x:c r="C800" s="3" t="inlineStr">
        <x:is>
          <x:t xml:space="preserve">Bear</x:t>
        </x:is>
      </x:c>
      <x:c r="D800" s="3" t="inlineStr">
        <x:is>
          <x:t xml:space="preserve">inference_power_share</x:t>
        </x:is>
      </x:c>
      <x:c r="E800" s="3" t="n">
        <x:v>0.72</x:v>
      </x:c>
      <x:c r="F800" s="3" t="inlineStr">
        <x:is>
          <x:t xml:space="preserve">share of AI IT load</x:t>
        </x:is>
      </x:c>
      <x:c r="G800" s="3" t="inlineStr">
        <x:is>
          <x:t xml:space="preserve">Scenario allocation</x:t>
        </x:is>
      </x:c>
      <x:c r="H800" s="3" t="inlineStr">
        <x:is>
          <x:t xml:space="preserve">inference_gw = ai_it_load_gw * inference_power_share</x:t>
        </x:is>
      </x:c>
      <x:c r="I800" s="3" t="inlineStr">
        <x:is>
          <x:t xml:space="preserve">API/app availability and inference-system disclosure support higher inference share; the value remains scenario.</x:t>
        </x:is>
      </x:c>
      <x:c r="J800" s="3" t="inlineStr">
        <x:is>
          <x:t xml:space="preserve">SRC_DEEPSEEK_V3; SRC_DEEPSEEK_R1; SRC_DEEPSEEK_H800_INFERENCE; SRC_EPOCH_AI_DATA_CENTERS; ASSUMP_INFERENCE_SHARE_NOT_FACT_60</x:t>
        </x:is>
      </x:c>
      <x:c r="K80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00" s="3" t="inlineStr">
        <x:is>
          <x:t xml:space="preserve">Provider-specific inference/training workload power telemetry.</x:t>
        </x:is>
      </x:c>
    </x:row>
    <x:row r="801">
      <x:c r="A801" s="3" t="inlineStr">
        <x:is>
          <x:t xml:space="preserve">DeepSeek</x:t>
        </x:is>
      </x:c>
      <x:c r="B801" s="3" t="n">
        <x:v>2030</x:v>
      </x:c>
      <x:c r="C801" s="3" t="inlineStr">
        <x:is>
          <x:t xml:space="preserve">Bear</x:t>
        </x:is>
      </x:c>
      <x:c r="D801" s="3" t="inlineStr">
        <x:is>
          <x:t xml:space="preserve">inference_gw</x:t>
        </x:is>
      </x:c>
      <x:c r="E801" s="3" t="n">
        <x:v>0.469</x:v>
      </x:c>
      <x:c r="F801" s="3" t="inlineStr">
        <x:is>
          <x:t xml:space="preserve">GW</x:t>
        </x:is>
      </x:c>
      <x:c r="G801" s="3" t="inlineStr">
        <x:is>
          <x:t xml:space="preserve">Derived formula</x:t>
        </x:is>
      </x:c>
      <x:c r="H801" s="3" t="inlineStr">
        <x:is>
          <x:t xml:space="preserve">ai_it_load_gw * inference_power_share</x:t>
        </x:is>
      </x:c>
      <x:c r="I801" s="3" t="inlineStr">
        <x:is>
          <x:t xml:space="preserve">This is the operational power eligible to become commercial generated output tokens through the selected TPS/MW proxy.</x:t>
        </x:is>
      </x:c>
      <x:c r="J801" s="3" t="inlineStr">
        <x:is>
          <x:t xml:space="preserve">SRC_DEEPSEEK_V3; SRC_DEEPSEEK_R1; SRC_DEEPSEEK_H800_INFERENCE; SRC_EPOCH_AI_DATA_CENTERS</x:t>
        </x:is>
      </x:c>
      <x:c r="K80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01" s="3" t="inlineStr">
        <x:is>
          <x:t xml:space="preserve">Recompute after AI allocation or inference-share evidence changes.</x:t>
        </x:is>
      </x:c>
    </x:row>
    <x:row r="802">
      <x:c r="A802" s="3" t="inlineStr">
        <x:is>
          <x:t xml:space="preserve">DeepSeek</x:t>
        </x:is>
      </x:c>
      <x:c r="B802" s="3" t="n">
        <x:v>2030</x:v>
      </x:c>
      <x:c r="C802" s="3" t="inlineStr">
        <x:is>
          <x:t xml:space="preserve">Bear</x:t>
        </x:is>
      </x:c>
      <x:c r="D802" s="3" t="inlineStr">
        <x:is>
          <x:t xml:space="preserve">training_power_share</x:t>
        </x:is>
      </x:c>
      <x:c r="E802" s="3" t="n">
        <x:v>0.28</x:v>
      </x:c>
      <x:c r="F802" s="3" t="inlineStr">
        <x:is>
          <x:t xml:space="preserve">share of AI IT load</x:t>
        </x:is>
      </x:c>
      <x:c r="G802" s="3" t="inlineStr">
        <x:is>
          <x:t xml:space="preserve">Derived allocation</x:t>
        </x:is>
      </x:c>
      <x:c r="H802" s="3" t="inlineStr">
        <x:is>
          <x:t xml:space="preserve">1 - inference_power_share</x:t>
        </x:is>
      </x:c>
      <x:c r="I802" s="3" t="inlineStr">
        <x:is>
          <x:t xml:space="preserve">Training receives the complementary modeled AI IT allocation; it is not a disclosed company workload split.</x:t>
        </x:is>
      </x:c>
      <x:c r="J802" s="3" t="inlineStr">
        <x:is>
          <x:t xml:space="preserve">SRC_DEEPSEEK_V3; SRC_DEEPSEEK_R1; SRC_DEEPSEEK_H800_INFERENCE; SRC_EPOCH_AI_DATA_CENTERS; ASSUMP_INFERENCE_SHARE_NOT_FACT_60</x:t>
        </x:is>
      </x:c>
      <x:c r="K80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02" s="3" t="inlineStr">
        <x:is>
          <x:t xml:space="preserve">Provider-specific inference/training workload power telemetry.</x:t>
        </x:is>
      </x:c>
    </x:row>
    <x:row r="803">
      <x:c r="A803" s="3" t="inlineStr">
        <x:is>
          <x:t xml:space="preserve">DeepSeek</x:t>
        </x:is>
      </x:c>
      <x:c r="B803" s="3" t="n">
        <x:v>2030</x:v>
      </x:c>
      <x:c r="C803" s="3" t="inlineStr">
        <x:is>
          <x:t xml:space="preserve">Bear</x:t>
        </x:is>
      </x:c>
      <x:c r="D803" s="3" t="inlineStr">
        <x:is>
          <x:t xml:space="preserve">training_gw</x:t>
        </x:is>
      </x:c>
      <x:c r="E803" s="3" t="n">
        <x:v>0.182</x:v>
      </x:c>
      <x:c r="F803" s="3" t="inlineStr">
        <x:is>
          <x:t xml:space="preserve">GW</x:t>
        </x:is>
      </x:c>
      <x:c r="G803" s="3" t="inlineStr">
        <x:is>
          <x:t xml:space="preserve">Derived formula</x:t>
        </x:is>
      </x:c>
      <x:c r="H803" s="3" t="inlineStr">
        <x:is>
          <x:t xml:space="preserve">ai_it_load_gw * training_power_share</x:t>
        </x:is>
      </x:c>
      <x:c r="I803" s="3" t="inlineStr">
        <x:is>
          <x:t xml:space="preserve">Training GW is shown separately so commercial inference token capacity is not overstated.</x:t>
        </x:is>
      </x:c>
      <x:c r="J803" s="3" t="inlineStr">
        <x:is>
          <x:t xml:space="preserve">SRC_DEEPSEEK_V3; SRC_DEEPSEEK_R1; SRC_DEEPSEEK_H800_INFERENCE; SRC_EPOCH_AI_DATA_CENTERS</x:t>
        </x:is>
      </x:c>
      <x:c r="K80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03" s="3" t="inlineStr">
        <x:is>
          <x:t xml:space="preserve">Recompute after AI allocation or workload-split evidence changes.</x:t>
        </x:is>
      </x:c>
    </x:row>
    <x:row r="804">
      <x:c r="A804" s="3" t="inlineStr">
        <x:is>
          <x:t xml:space="preserve">DeepSeek</x:t>
        </x:is>
      </x:c>
      <x:c r="B804" s="3" t="n">
        <x:v>2030</x:v>
      </x:c>
      <x:c r="C804" s="3" t="inlineStr">
        <x:is>
          <x:t xml:space="preserve">Bear</x:t>
        </x:is>
      </x:c>
      <x:c r="D804" s="3" t="inlineStr">
        <x:is>
          <x:t xml:space="preserve">tokens_per_second_per_mw</x:t>
        </x:is>
      </x:c>
      <x:c r="E804" s="3" t="n">
        <x:v>119703</x:v>
      </x:c>
      <x:c r="F804" s="3" t="inlineStr">
        <x:is>
          <x:t xml:space="preserve">generated output tokens/sec/MW</x:t>
        </x:is>
      </x:c>
      <x:c r="G804" s="3" t="inlineStr">
        <x:is>
          <x:t xml:space="preserve">Derived estimate + benchmark calibration</x:t>
        </x:is>
      </x:c>
      <x:c r="H804" s="3" t="inlineStr">
        <x:is>
          <x:t xml:space="preserve">fleet_reference_tps_per_mw * commercial_workload_fit_factor</x:t>
        </x:is>
      </x:c>
      <x:c r="I804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804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80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04" s="3" t="inlineStr">
        <x:is>
          <x:t xml:space="preserve">Comparable production output-token throughput with model, hardware, precision, ISL/OSL and SLO matched.</x:t>
        </x:is>
      </x:c>
    </x:row>
    <x:row r="805">
      <x:c r="A805" s="3" t="inlineStr">
        <x:is>
          <x:t xml:space="preserve">DeepSeek</x:t>
        </x:is>
      </x:c>
      <x:c r="B805" s="3" t="n">
        <x:v>2030</x:v>
      </x:c>
      <x:c r="C805" s="3" t="inlineStr">
        <x:is>
          <x:t xml:space="preserve">Bear</x:t>
        </x:is>
      </x:c>
      <x:c r="D805" s="3" t="inlineStr">
        <x:is>
          <x:t xml:space="preserve">inference_tokens_per_day</x:t>
        </x:is>
      </x:c>
      <x:c r="E805" s="3" t="n">
        <x:v>4850557084800</x:v>
      </x:c>
      <x:c r="F805" s="3" t="inlineStr">
        <x:is>
          <x:t xml:space="preserve">generated output tokens/day</x:t>
        </x:is>
      </x:c>
      <x:c r="G805" s="3" t="inlineStr">
        <x:is>
          <x:t xml:space="preserve">Derived headline metric</x:t>
        </x:is>
      </x:c>
      <x:c r="H805" s="3" t="inlineStr">
        <x:is>
          <x:t xml:space="preserve">inference_gw * 1000 * tokens_per_second_per_mw * 86,400</x:t>
        </x:is>
      </x:c>
      <x:c r="I805" s="3" t="inlineStr">
        <x:is>
          <x:t xml:space="preserve">Headline capacity uses no utilization, MoE, architecture or software-growth multiplier; it is not observed commercial output volume.</x:t>
        </x:is>
      </x:c>
      <x:c r="J805" s="3" t="inlineStr">
        <x:is>
          <x:t xml:space="preserve">SRC_DEEPSEEK_V3; SRC_DEEPSEEK_R1; SRC_DEEPSEEK_H800_INFERENCE; SRC_EPOCH_AI_DATA_CENTERS; SRC_SEMIANALYSIS_INFERENCEX</x:t>
        </x:is>
      </x:c>
      <x:c r="K80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05" s="3" t="inlineStr">
        <x:is>
          <x:t xml:space="preserve">Provider-disclosed generated output token volume or calibrated capacity telemetry.</x:t>
        </x:is>
      </x:c>
    </x:row>
    <x:row r="806">
      <x:c r="A806" s="3" t="inlineStr">
        <x:is>
          <x:t xml:space="preserve">DeepSeek</x:t>
        </x:is>
      </x:c>
      <x:c r="B806" s="3" t="n">
        <x:v>2030</x:v>
      </x:c>
      <x:c r="C806" s="3" t="inlineStr">
        <x:is>
          <x:t xml:space="preserve">Bear</x:t>
        </x:is>
      </x:c>
      <x:c r="D806" s="3" t="inlineStr">
        <x:is>
          <x:t xml:space="preserve">inference_tokens_per_year</x:t>
        </x:is>
      </x:c>
      <x:c r="E806" s="3" t="n">
        <x:v>1770453335952000</x:v>
      </x:c>
      <x:c r="F806" s="3" t="inlineStr">
        <x:is>
          <x:t xml:space="preserve">generated output tokens/year</x:t>
        </x:is>
      </x:c>
      <x:c r="G806" s="3" t="inlineStr">
        <x:is>
          <x:t xml:space="preserve">Derived headline metric</x:t>
        </x:is>
      </x:c>
      <x:c r="H806" s="3" t="inlineStr">
        <x:is>
          <x:t xml:space="preserve">inference_tokens_per_day * 365</x:t>
        </x:is>
      </x:c>
      <x:c r="I806" s="3" t="inlineStr">
        <x:is>
          <x:t xml:space="preserve">Annualized version of generated output token capacity; it is not observed annual demand or billable volume.</x:t>
        </x:is>
      </x:c>
      <x:c r="J806" s="3" t="inlineStr">
        <x:is>
          <x:t xml:space="preserve">SRC_DEEPSEEK_V3; SRC_DEEPSEEK_R1; SRC_DEEPSEEK_H800_INFERENCE; SRC_EPOCH_AI_DATA_CENTERS; SRC_SEMIANALYSIS_INFERENCEX</x:t>
        </x:is>
      </x:c>
      <x:c r="K80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06" s="3" t="inlineStr">
        <x:is>
          <x:t xml:space="preserve">Provider-disclosed annual generated-output volume or metered serving telemetry.</x:t>
        </x:is>
      </x:c>
    </x:row>
    <x:row r="807">
      <x:c r="A807" s="3" t="inlineStr">
        <x:is>
          <x:t xml:space="preserve">Alibaba</x:t>
        </x:is>
      </x:c>
      <x:c r="B807" s="3" t="n">
        <x:v>2026</x:v>
      </x:c>
      <x:c r="C807" s="3" t="inlineStr">
        <x:is>
          <x:t xml:space="preserve">Bear</x:t>
        </x:is>
      </x:c>
      <x:c r="D807" s="3" t="inlineStr">
        <x:is>
          <x:t xml:space="preserve">contracted_power_gw</x:t>
        </x:is>
      </x:c>
      <x:c r="E807" s="3" t="n">
        <x:v>1.8</x:v>
      </x:c>
      <x:c r="F807" s="3" t="inlineStr">
        <x:is>
          <x:t xml:space="preserve">GW</x:t>
        </x:is>
      </x:c>
      <x:c r="G807" s="3" t="inlineStr">
        <x:is>
          <x:t xml:space="preserve">Scenario capacity envelope</x:t>
        </x:is>
      </x:c>
      <x:c r="H807" s="3" t="inlineStr">
        <x:is>
          <x:t xml:space="preserve">linear interpolation between 2026 and 2030 company capacity endpoints</x:t>
        </x:is>
      </x:c>
      <x:c r="I807" s="3" t="inlineStr">
        <x:is>
          <x:t xml:space="preserve">Alibaba Cloud/Qwen capacity is a scenario envelope; official model and deployment documentation does not state operated GW.</x:t>
        </x:is>
      </x:c>
      <x:c r="J807" s="3" t="inlineStr">
        <x:is>
          <x:t xml:space="preserve">SRC_ALIBABA_QWEN_GPU_DEPLOY; ASSUMP_CN_CAPACITY_TRANSPARENCY</x:t>
        </x:is>
      </x:c>
      <x:c r="K80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07" s="3" t="inlineStr">
        <x:is>
          <x:t xml:space="preserve">Company/site-level committed MW/GW, interconnect and contract disclosure.</x:t>
        </x:is>
      </x:c>
    </x:row>
    <x:row r="808">
      <x:c r="A808" s="3" t="inlineStr">
        <x:is>
          <x:t xml:space="preserve">Alibaba</x:t>
        </x:is>
      </x:c>
      <x:c r="B808" s="3" t="n">
        <x:v>2026</x:v>
      </x:c>
      <x:c r="C808" s="3" t="inlineStr">
        <x:is>
          <x:t xml:space="preserve">Bear</x:t>
        </x:is>
      </x:c>
      <x:c r="D808" s="3" t="inlineStr">
        <x:is>
          <x:t xml:space="preserve">operational_deployment_share</x:t>
        </x:is>
      </x:c>
      <x:c r="E808" s="3" t="n">
        <x:v>0.325</x:v>
      </x:c>
      <x:c r="F808" s="3" t="inlineStr">
        <x:is>
          <x:t xml:space="preserve">share</x:t>
        </x:is>
      </x:c>
      <x:c r="G808" s="3" t="inlineStr">
        <x:is>
          <x:t xml:space="preserve">Scenario conversion</x:t>
        </x:is>
      </x:c>
      <x:c r="H808" s="3" t="inlineStr">
        <x:is>
          <x:t xml:space="preserve">active_power_gw / contracted_power_gw</x:t>
        </x:is>
      </x:c>
      <x:c r="I808" s="3" t="inlineStr">
        <x:is>
          <x:t xml:space="preserve">This is the single explicit conversion from contracted/attributed capacity to operationally usable capacity.</x:t>
        </x:is>
      </x:c>
      <x:c r="J808" s="3" t="inlineStr">
        <x:is>
          <x:t xml:space="preserve">SRC_ALIBABA_QWEN_GPU_DEPLOY; ASSUMP_CN_CAPACITY_TRANSPARENCY</x:t>
        </x:is>
      </x:c>
      <x:c r="K80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08" s="3" t="inlineStr">
        <x:is>
          <x:t xml:space="preserve">Energized operational capacity divided by contracted/attributed capacity.</x:t>
        </x:is>
      </x:c>
    </x:row>
    <x:row r="809">
      <x:c r="A809" s="3" t="inlineStr">
        <x:is>
          <x:t xml:space="preserve">Alibaba</x:t>
        </x:is>
      </x:c>
      <x:c r="B809" s="3" t="n">
        <x:v>2026</x:v>
      </x:c>
      <x:c r="C809" s="3" t="inlineStr">
        <x:is>
          <x:t xml:space="preserve">Bear</x:t>
        </x:is>
      </x:c>
      <x:c r="D809" s="3" t="inlineStr">
        <x:is>
          <x:t xml:space="preserve">active_power_gw</x:t>
        </x:is>
      </x:c>
      <x:c r="E809" s="3" t="n">
        <x:v>0.585</x:v>
      </x:c>
      <x:c r="F809" s="3" t="inlineStr">
        <x:is>
          <x:t xml:space="preserve">GW</x:t>
        </x:is>
      </x:c>
      <x:c r="G809" s="3" t="inlineStr">
        <x:is>
          <x:t xml:space="preserve">Derived scenario</x:t>
        </x:is>
      </x:c>
      <x:c r="H809" s="3" t="inlineStr">
        <x:is>
          <x:t xml:space="preserve">contracted_power_gw * operational_deployment_share</x:t>
        </x:is>
      </x:c>
      <x:c r="I809" s="3" t="inlineStr">
        <x:is>
          <x:t xml:space="preserve">Active GW is staged below capacity due to undisclosed accelerator allocation and cloud multi-tenant use.</x:t>
        </x:is>
      </x:c>
      <x:c r="J809" s="3" t="inlineStr">
        <x:is>
          <x:t xml:space="preserve">SRC_ALIBABA_QWEN_GPU_DEPLOY; ASSUMP_CN_CAPACITY_TRANSPARENCY</x:t>
        </x:is>
      </x:c>
      <x:c r="K80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09" s="3" t="inlineStr">
        <x:is>
          <x:t xml:space="preserve">Energization dates, accelerator deliveries and operational powered-rack telemetry.</x:t>
        </x:is>
      </x:c>
    </x:row>
    <x:row r="810">
      <x:c r="A810" s="3" t="inlineStr">
        <x:is>
          <x:t xml:space="preserve">Alibaba</x:t>
        </x:is>
      </x:c>
      <x:c r="B810" s="3" t="n">
        <x:v>2026</x:v>
      </x:c>
      <x:c r="C810" s="3" t="inlineStr">
        <x:is>
          <x:t xml:space="preserve">Bear</x:t>
        </x:is>
      </x:c>
      <x:c r="D810" s="3" t="inlineStr">
        <x:is>
          <x:t xml:space="preserve">pue</x:t>
        </x:is>
      </x:c>
      <x:c r="E810" s="3" t="n">
        <x:v>1.23</x:v>
      </x:c>
      <x:c r="F810" s="3" t="inlineStr">
        <x:is>
          <x:t xml:space="preserve">ratio</x:t>
        </x:is>
      </x:c>
      <x:c r="G810" s="3" t="inlineStr">
        <x:is>
          <x:t xml:space="preserve">Scenario parameter</x:t>
        </x:is>
      </x:c>
      <x:c r="H810" s="3" t="inlineStr">
        <x:is>
          <x:t xml:space="preserve">it_load_gw = active_power_gw / pue</x:t>
        </x:is>
      </x:c>
      <x:c r="I810" s="3" t="inlineStr">
        <x:is>
          <x:t xml:space="preserve">No provider-wide site-level PUE is used as a disclosed fact; PUE represents facility-to-IT conversion within the scenario.</x:t>
        </x:is>
      </x:c>
      <x:c r="J810" s="3" t="inlineStr">
        <x:is>
          <x:t xml:space="preserve">ASSUMP_POWER_RAMP</x:t>
        </x:is>
      </x:c>
      <x:c r="K81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10" s="3" t="inlineStr">
        <x:is>
          <x:t xml:space="preserve">Site-level measured PUE matched to attributed AI capacity.</x:t>
        </x:is>
      </x:c>
    </x:row>
    <x:row r="811">
      <x:c r="A811" s="3" t="inlineStr">
        <x:is>
          <x:t xml:space="preserve">Alibaba</x:t>
        </x:is>
      </x:c>
      <x:c r="B811" s="3" t="n">
        <x:v>2026</x:v>
      </x:c>
      <x:c r="C811" s="3" t="inlineStr">
        <x:is>
          <x:t xml:space="preserve">Bear</x:t>
        </x:is>
      </x:c>
      <x:c r="D811" s="3" t="inlineStr">
        <x:is>
          <x:t xml:space="preserve">it_load_gw</x:t>
        </x:is>
      </x:c>
      <x:c r="E811" s="3" t="n">
        <x:v>0.476</x:v>
      </x:c>
      <x:c r="F811" s="3" t="inlineStr">
        <x:is>
          <x:t xml:space="preserve">GW</x:t>
        </x:is>
      </x:c>
      <x:c r="G811" s="3" t="inlineStr">
        <x:is>
          <x:t xml:space="preserve">Derived formula</x:t>
        </x:is>
      </x:c>
      <x:c r="H811" s="3" t="inlineStr">
        <x:is>
          <x:t xml:space="preserve">active_power_gw / pue</x:t>
        </x:is>
      </x:c>
      <x:c r="I811" s="3" t="inlineStr">
        <x:is>
          <x:t xml:space="preserve">Facility power is converted to IT-deliverable power before attributing AI workloads.</x:t>
        </x:is>
      </x:c>
      <x:c r="J811" s="3" t="inlineStr">
        <x:is>
          <x:t xml:space="preserve">SRC_ALIBABA_QWEN_GPU_DEPLOY; ASSUMP_CN_CAPACITY_TRANSPARENCY</x:t>
        </x:is>
      </x:c>
      <x:c r="K81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11" s="3" t="inlineStr">
        <x:is>
          <x:t xml:space="preserve">Recompute once active power and PUE become site-observable.</x:t>
        </x:is>
      </x:c>
    </x:row>
    <x:row r="812">
      <x:c r="A812" s="3" t="inlineStr">
        <x:is>
          <x:t xml:space="preserve">Alibaba</x:t>
        </x:is>
      </x:c>
      <x:c r="B812" s="3" t="n">
        <x:v>2026</x:v>
      </x:c>
      <x:c r="C812" s="3" t="inlineStr">
        <x:is>
          <x:t xml:space="preserve">Bear</x:t>
        </x:is>
      </x:c>
      <x:c r="D812" s="3" t="inlineStr">
        <x:is>
          <x:t xml:space="preserve">ai_workload_share</x:t>
        </x:is>
      </x:c>
      <x:c r="E812" s="3" t="n">
        <x:v>0.84</x:v>
      </x:c>
      <x:c r="F812" s="3" t="inlineStr">
        <x:is>
          <x:t xml:space="preserve">share</x:t>
        </x:is>
      </x:c>
      <x:c r="G812" s="3" t="inlineStr">
        <x:is>
          <x:t xml:space="preserve">Scenario allocation</x:t>
        </x:is>
      </x:c>
      <x:c r="H812" s="3" t="inlineStr">
        <x:is>
          <x:t xml:space="preserve">ai_it_load_gw = it_load_gw * ai_workload_share</x:t>
        </x:is>
      </x:c>
      <x:c r="I812" s="3" t="inlineStr">
        <x:is>
          <x:t xml:space="preserve">Model Studio/Qwen-serving envelope is AI-focused, while cloud platform/reserve allocation is excluded through 84%.</x:t>
        </x:is>
      </x:c>
      <x:c r="J812" s="3" t="inlineStr">
        <x:is>
          <x:t xml:space="preserve">SRC_QWEN3_GITHUB; SRC_ALIBABA_QWEN_GPU_DEPLOY; SRC_EPOCH_AI_DATA_CENTERS</x:t>
        </x:is>
      </x:c>
      <x:c r="K81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12" s="3" t="inlineStr">
        <x:is>
          <x:t xml:space="preserve">Model-owner AI workload allocation or cluster scheduling telemetry.</x:t>
        </x:is>
      </x:c>
    </x:row>
    <x:row r="813">
      <x:c r="A813" s="3" t="inlineStr">
        <x:is>
          <x:t xml:space="preserve">Alibaba</x:t>
        </x:is>
      </x:c>
      <x:c r="B813" s="3" t="n">
        <x:v>2026</x:v>
      </x:c>
      <x:c r="C813" s="3" t="inlineStr">
        <x:is>
          <x:t xml:space="preserve">Bear</x:t>
        </x:is>
      </x:c>
      <x:c r="D813" s="3" t="inlineStr">
        <x:is>
          <x:t xml:space="preserve">ai_it_load_gw</x:t>
        </x:is>
      </x:c>
      <x:c r="E813" s="3" t="n">
        <x:v>0.4</x:v>
      </x:c>
      <x:c r="F813" s="3" t="inlineStr">
        <x:is>
          <x:t xml:space="preserve">GW</x:t>
        </x:is>
      </x:c>
      <x:c r="G813" s="3" t="inlineStr">
        <x:is>
          <x:t xml:space="preserve">Derived formula</x:t>
        </x:is>
      </x:c>
      <x:c r="H813" s="3" t="inlineStr">
        <x:is>
          <x:t xml:space="preserve">it_load_gw * ai_workload_share</x:t>
        </x:is>
      </x:c>
      <x:c r="I813" s="3" t="inlineStr">
        <x:is>
          <x:t xml:space="preserve">Only the AI-attributed portion of IT load enters training/inference allocation.</x:t>
        </x:is>
      </x:c>
      <x:c r="J813" s="3" t="inlineStr">
        <x:is>
          <x:t xml:space="preserve">SRC_QWEN3_GITHUB; SRC_ALIBABA_QWEN_GPU_DEPLOY; SRC_EPOCH_AI_DATA_CENTERS</x:t>
        </x:is>
      </x:c>
      <x:c r="K81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13" s="3" t="inlineStr">
        <x:is>
          <x:t xml:space="preserve">Recompute after ai_workload_share is replaced by telemetry.</x:t>
        </x:is>
      </x:c>
    </x:row>
    <x:row r="814">
      <x:c r="A814" s="3" t="inlineStr">
        <x:is>
          <x:t xml:space="preserve">Alibaba</x:t>
        </x:is>
      </x:c>
      <x:c r="B814" s="3" t="n">
        <x:v>2026</x:v>
      </x:c>
      <x:c r="C814" s="3" t="inlineStr">
        <x:is>
          <x:t xml:space="preserve">Bear</x:t>
        </x:is>
      </x:c>
      <x:c r="D814" s="3" t="inlineStr">
        <x:is>
          <x:t xml:space="preserve">gpu_share</x:t>
        </x:is>
      </x:c>
      <x:c r="E814" s="3" t="n">
        <x:v>1</x:v>
      </x:c>
      <x:c r="F814" s="3" t="inlineStr">
        <x:is>
          <x:t xml:space="preserve">share of inference-serving accelerator load</x:t>
        </x:is>
      </x:c>
      <x:c r="G814" s="3" t="inlineStr">
        <x:is>
          <x:t xml:space="preserve">Numeric scenario</x:t>
        </x:is>
      </x:c>
      <x:c r="H814" s="3" t="inlineStr">
        <x:is>
          <x:t xml:space="preserve">gpu_share interpolated from company 2026/2030 accelerator-mix endpoints</x:t>
        </x:is>
      </x:c>
      <x:c r="I814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814" s="3" t="inlineStr">
        <x:is>
          <x:t xml:space="preserve">SRC_QWEN3_GITHUB; SRC_ALIBABA_QWEN_GPU_DEPLOY; SRC_EPOCH_AI_DATA_CENTERS; ASSUMP_NUMERIC_ACCELERATOR_MIX</x:t>
        </x:is>
      </x:c>
      <x:c r="K81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14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815">
      <x:c r="A815" s="3" t="inlineStr">
        <x:is>
          <x:t xml:space="preserve">Alibaba</x:t>
        </x:is>
      </x:c>
      <x:c r="B815" s="3" t="n">
        <x:v>2026</x:v>
      </x:c>
      <x:c r="C815" s="3" t="inlineStr">
        <x:is>
          <x:t xml:space="preserve">Bear</x:t>
        </x:is>
      </x:c>
      <x:c r="D815" s="3" t="inlineStr">
        <x:is>
          <x:t xml:space="preserve">h200_share</x:t>
        </x:is>
      </x:c>
      <x:c r="E815" s="3" t="n">
        <x:v>1</x:v>
      </x:c>
      <x:c r="F815" s="3" t="inlineStr">
        <x:is>
          <x:t xml:space="preserve">share of inference-serving accelerator load</x:t>
        </x:is>
      </x:c>
      <x:c r="G815" s="3" t="inlineStr">
        <x:is>
          <x:t xml:space="preserve">Editable numeric scenario</x:t>
        </x:is>
      </x:c>
      <x:c r="H815" s="3" t="inlineStr">
        <x:is>
          <x:t xml:space="preserve">h200_share = gpu_share * default_gpu_generation_mix_h200</x:t>
        </x:is>
      </x:c>
      <x:c r="I815" s="3" t="inlineStr">
        <x:is>
          <x:t xml:space="preserve">Default GPU-generation migration assumption; executive workbook allows later manual replacement by company/year/scenario.</x:t>
        </x:is>
      </x:c>
      <x:c r="J815" s="3" t="inlineStr">
        <x:is>
          <x:t xml:space="preserve">SRC_SEMIANALYSIS_INFERENCEX; ASSUMP_NUMERIC_ACCELERATOR_MIX</x:t>
        </x:is>
      </x:c>
      <x:c r="K81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15" s="3" t="inlineStr">
        <x:is>
          <x:t xml:space="preserve">Company fleet inventory, accelerator-hours or procurement/deployment records by GPU generation.</x:t>
        </x:is>
      </x:c>
    </x:row>
    <x:row r="816">
      <x:c r="A816" s="3" t="inlineStr">
        <x:is>
          <x:t xml:space="preserve">Alibaba</x:t>
        </x:is>
      </x:c>
      <x:c r="B816" s="3" t="n">
        <x:v>2026</x:v>
      </x:c>
      <x:c r="C816" s="3" t="inlineStr">
        <x:is>
          <x:t xml:space="preserve">Bear</x:t>
        </x:is>
      </x:c>
      <x:c r="D816" s="3" t="inlineStr">
        <x:is>
          <x:t xml:space="preserve">b200_share</x:t>
        </x:is>
      </x:c>
      <x:c r="E816" s="3" t="n">
        <x:v>0</x:v>
      </x:c>
      <x:c r="F816" s="3" t="inlineStr">
        <x:is>
          <x:t xml:space="preserve">share of inference-serving accelerator load</x:t>
        </x:is>
      </x:c>
      <x:c r="G816" s="3" t="inlineStr">
        <x:is>
          <x:t xml:space="preserve">Editable numeric scenario</x:t>
        </x:is>
      </x:c>
      <x:c r="H816" s="3" t="inlineStr">
        <x:is>
          <x:t xml:space="preserve">b200_share = gpu_share * default_gpu_generation_mix_b200</x:t>
        </x:is>
      </x:c>
      <x:c r="I816" s="3" t="inlineStr">
        <x:is>
          <x:t xml:space="preserve">Default GPU-generation migration assumption; executive workbook allows later manual replacement by company/year/scenario.</x:t>
        </x:is>
      </x:c>
      <x:c r="J816" s="3" t="inlineStr">
        <x:is>
          <x:t xml:space="preserve">SRC_SEMIANALYSIS_INFERENCEX; ASSUMP_NUMERIC_ACCELERATOR_MIX</x:t>
        </x:is>
      </x:c>
      <x:c r="K81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16" s="3" t="inlineStr">
        <x:is>
          <x:t xml:space="preserve">Company fleet inventory, accelerator-hours or procurement/deployment records by GPU generation.</x:t>
        </x:is>
      </x:c>
    </x:row>
    <x:row r="817">
      <x:c r="A817" s="3" t="inlineStr">
        <x:is>
          <x:t xml:space="preserve">Alibaba</x:t>
        </x:is>
      </x:c>
      <x:c r="B817" s="3" t="n">
        <x:v>2026</x:v>
      </x:c>
      <x:c r="C817" s="3" t="inlineStr">
        <x:is>
          <x:t xml:space="preserve">Bear</x:t>
        </x:is>
      </x:c>
      <x:c r="D817" s="3" t="inlineStr">
        <x:is>
          <x:t xml:space="preserve">gb200_share</x:t>
        </x:is>
      </x:c>
      <x:c r="E817" s="3" t="n">
        <x:v>0</x:v>
      </x:c>
      <x:c r="F817" s="3" t="inlineStr">
        <x:is>
          <x:t xml:space="preserve">share of inference-serving accelerator load</x:t>
        </x:is>
      </x:c>
      <x:c r="G817" s="3" t="inlineStr">
        <x:is>
          <x:t xml:space="preserve">Editable numeric scenario</x:t>
        </x:is>
      </x:c>
      <x:c r="H817" s="3" t="inlineStr">
        <x:is>
          <x:t xml:space="preserve">gb200_share = gpu_share * default_gpu_generation_mix_gb200</x:t>
        </x:is>
      </x:c>
      <x:c r="I817" s="3" t="inlineStr">
        <x:is>
          <x:t xml:space="preserve">Default GPU-generation migration assumption; executive workbook allows later manual replacement by company/year/scenario.</x:t>
        </x:is>
      </x:c>
      <x:c r="J817" s="3" t="inlineStr">
        <x:is>
          <x:t xml:space="preserve">SRC_SEMIANALYSIS_INFERENCEX; ASSUMP_NUMERIC_ACCELERATOR_MIX</x:t>
        </x:is>
      </x:c>
      <x:c r="K81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17" s="3" t="inlineStr">
        <x:is>
          <x:t xml:space="preserve">Company fleet inventory, accelerator-hours or procurement/deployment records by GPU generation.</x:t>
        </x:is>
      </x:c>
    </x:row>
    <x:row r="818">
      <x:c r="A818" s="3" t="inlineStr">
        <x:is>
          <x:t xml:space="preserve">Alibaba</x:t>
        </x:is>
      </x:c>
      <x:c r="B818" s="3" t="n">
        <x:v>2026</x:v>
      </x:c>
      <x:c r="C818" s="3" t="inlineStr">
        <x:is>
          <x:t xml:space="preserve">Bear</x:t>
        </x:is>
      </x:c>
      <x:c r="D818" s="3" t="inlineStr">
        <x:is>
          <x:t xml:space="preserve">purpose_built_accelerator_share</x:t>
        </x:is>
      </x:c>
      <x:c r="E818" s="3" t="n">
        <x:v>0</x:v>
      </x:c>
      <x:c r="F818" s="3" t="inlineStr">
        <x:is>
          <x:t xml:space="preserve">share of inference-serving accelerator load</x:t>
        </x:is>
      </x:c>
      <x:c r="G818" s="3" t="inlineStr">
        <x:is>
          <x:t xml:space="preserve">Numeric scenario</x:t>
        </x:is>
      </x:c>
      <x:c r="H818" s="3" t="inlineStr">
        <x:is>
          <x:t xml:space="preserve">1 - gpu_share</x:t>
        </x:is>
      </x:c>
      <x:c r="I818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818" s="3" t="inlineStr">
        <x:is>
          <x:t xml:space="preserve">SRC_QWEN3_GITHUB; SRC_ALIBABA_QWEN_GPU_DEPLOY; SRC_EPOCH_AI_DATA_CENTERS; ASSUMP_NUMERIC_ACCELERATOR_MIX</x:t>
        </x:is>
      </x:c>
      <x:c r="K81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18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819">
      <x:c r="A819" s="3" t="inlineStr">
        <x:is>
          <x:t xml:space="preserve">Alibaba</x:t>
        </x:is>
      </x:c>
      <x:c r="B819" s="3" t="n">
        <x:v>2026</x:v>
      </x:c>
      <x:c r="C819" s="3" t="inlineStr">
        <x:is>
          <x:t xml:space="preserve">Bear</x:t>
        </x:is>
      </x:c>
      <x:c r="D819" s="3" t="inlineStr">
        <x:is>
          <x:t xml:space="preserve">fleet_reference_tps_per_mw</x:t>
        </x:is>
      </x:c>
      <x:c r="E819" s="3" t="n">
        <x:v>166591</x:v>
      </x:c>
      <x:c r="F819" s="3" t="inlineStr">
        <x:is>
          <x:t xml:space="preserve">generated output tokens/sec/MW</x:t>
        </x:is>
      </x:c>
      <x:c r="G819" s="3" t="inlineStr">
        <x:is>
          <x:t xml:space="preserve">Fleet-weighted public benchmark reference</x:t>
        </x:is>
      </x:c>
      <x:c r="H819" s="3" t="inlineStr">
        <x:is>
          <x:t xml:space="preserve">h200_share*h200_workload_avg + b200_share*b200_workload_avg + gb200_share*gb200_workload_avg + purpose_built_share*purpose_workload_avg</x:t>
        </x:is>
      </x:c>
      <x:c r="I819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819" s="3" t="inlineStr">
        <x:is>
          <x:t xml:space="preserve">SRC_SEMIANALYSIS_INFERENCEX; ASSUMP_NUMERIC_ACCELERATOR_MIX; ASSUMP_WORKLOAD_CLASS_MIX; ASSUMP_AGENTIC_CONTEXT_PENALTY</x:t>
        </x:is>
      </x:c>
      <x:c r="K81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19" s="3" t="inlineStr">
        <x:is>
          <x:t xml:space="preserve">Comparable production output-token throughput or a more closely matched benchmark.</x:t>
        </x:is>
      </x:c>
    </x:row>
    <x:row r="820">
      <x:c r="A820" s="3" t="inlineStr">
        <x:is>
          <x:t xml:space="preserve">Alibaba</x:t>
        </x:is>
      </x:c>
      <x:c r="B820" s="3" t="n">
        <x:v>2026</x:v>
      </x:c>
      <x:c r="C820" s="3" t="inlineStr">
        <x:is>
          <x:t xml:space="preserve">Bear</x:t>
        </x:is>
      </x:c>
      <x:c r="D820" s="3" t="inlineStr">
        <x:is>
          <x:t xml:space="preserve">commercial_workload_fit_factor</x:t>
        </x:is>
      </x:c>
      <x:c r="E820" s="3" t="n">
        <x:v>0.7</x:v>
      </x:c>
      <x:c r="F820" s="3" t="inlineStr">
        <x:is>
          <x:t xml:space="preserve">share of public reference throughput</x:t>
        </x:is>
      </x:c>
      <x:c r="G820" s="3" t="inlineStr">
        <x:is>
          <x:t xml:space="preserve">Scenario assumption</x:t>
        </x:is>
      </x:c>
      <x:c r="H820" s="3" t="inlineStr">
        <x:is>
          <x:t xml:space="preserve">reference_serving_tps_per_mw = fleet_reference_tps_per_mw * commercial_workload_fit_factor</x:t>
        </x:is>
      </x:c>
      <x:c r="I820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820" s="3" t="inlineStr">
        <x:is>
          <x:t xml:space="preserve">SRC_SEMIANALYSIS_INFERENCEX; ASSUMP_NUMERIC_ACCELERATOR_MIX; ASSUMP_WORKLOAD_CLASS_MIX; ASSUMP_AGENTIC_CONTEXT_PENALTY</x:t>
        </x:is>
      </x:c>
      <x:c r="K82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20" s="3" t="inlineStr">
        <x:is>
          <x:t xml:space="preserve">Matched commercial serving benchmark by product surface, context shape and latency SLO.</x:t>
        </x:is>
      </x:c>
    </x:row>
    <x:row r="821">
      <x:c r="A821" s="3" t="inlineStr">
        <x:is>
          <x:t xml:space="preserve">Alibaba</x:t>
        </x:is>
      </x:c>
      <x:c r="B821" s="3" t="n">
        <x:v>2026</x:v>
      </x:c>
      <x:c r="C821" s="3" t="inlineStr">
        <x:is>
          <x:t xml:space="preserve">Bear</x:t>
        </x:is>
      </x:c>
      <x:c r="D821" s="3" t="inlineStr">
        <x:is>
          <x:t xml:space="preserve">reference_serving_tps_per_mw</x:t>
        </x:is>
      </x:c>
      <x:c r="E821" s="3" t="n">
        <x:v>116614</x:v>
      </x:c>
      <x:c r="F821" s="3" t="inlineStr">
        <x:is>
          <x:t xml:space="preserve">generated output tokens/sec/MW</x:t>
        </x:is>
      </x:c>
      <x:c r="G821" s="3" t="inlineStr">
        <x:is>
          <x:t xml:space="preserve">Workload-adjusted benchmark proxy</x:t>
        </x:is>
      </x:c>
      <x:c r="H821" s="3" t="inlineStr">
        <x:is>
          <x:t xml:space="preserve">fleet_reference_tps_per_mw * commercial_workload_fit_factor</x:t>
        </x:is>
      </x:c>
      <x:c r="I82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821" s="3" t="inlineStr">
        <x:is>
          <x:t xml:space="preserve">SRC_SEMIANALYSIS_INFERENCEX; ASSUMP_NUMERIC_ACCELERATOR_MIX; ASSUMP_WORKLOAD_CLASS_MIX; ASSUMP_AGENTIC_CONTEXT_PENALTY</x:t>
        </x:is>
      </x:c>
      <x:c r="K82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21" s="3" t="inlineStr">
        <x:is>
          <x:t xml:space="preserve">Provider production output-token throughput with comparable workload/SLO.</x:t>
        </x:is>
      </x:c>
    </x:row>
    <x:row r="822">
      <x:c r="A822" s="3" t="inlineStr">
        <x:is>
          <x:t xml:space="preserve">Alibaba</x:t>
        </x:is>
      </x:c>
      <x:c r="B822" s="3" t="n">
        <x:v>2026</x:v>
      </x:c>
      <x:c r="C822" s="3" t="inlineStr">
        <x:is>
          <x:t xml:space="preserve">Bear</x:t>
        </x:is>
      </x:c>
      <x:c r="D822" s="3" t="inlineStr">
        <x:is>
          <x:t xml:space="preserve">purpose_built_tps_per_mw</x:t>
        </x:is>
      </x:c>
      <x:c r="E822" s="3" t="n">
        <x:v>774713</x:v>
      </x:c>
      <x:c r="F822" s="3" t="inlineStr">
        <x:is>
          <x:t xml:space="preserve">generated output tokens/sec/MW</x:t>
        </x:is>
      </x:c>
      <x:c r="G822" s="3" t="inlineStr">
        <x:is>
          <x:t xml:space="preserve">Conservative no-uplift proxy</x:t>
        </x:is>
      </x:c>
      <x:c r="H822" s="3" t="inlineStr">
        <x:is>
          <x:t xml:space="preserve">purpose_built_tps_per_mw = purpose_built_reference_tps_per_mw * commercial_workload_fit_factor until comparable output-token benchmark is adopted</x:t>
        </x:is>
      </x:c>
      <x:c r="I822" s="3" t="inlineStr">
        <x:is>
          <x:t xml:space="preserve">No comparable public output-token/MW row adopted; B200 public reference placeholder is used and remains editable.</x:t>
        </x:is>
      </x:c>
      <x:c r="J822" s="3" t="inlineStr">
        <x:is>
          <x:t xml:space="preserve">SRC_QWEN3_GITHUB; SRC_ALIBABA_QWEN_GPU_DEPLOY; SRC_EPOCH_AI_DATA_CENTERS; ASSUMP_NUMERIC_ACCELERATOR_MIX</x:t>
        </x:is>
      </x:c>
      <x:c r="K82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22" s="3" t="inlineStr">
        <x:is>
          <x:t xml:space="preserve">Matched-workload generated-output benchmark for the provider purpose-built accelerator.</x:t>
        </x:is>
      </x:c>
    </x:row>
    <x:row r="823">
      <x:c r="A823" s="3" t="inlineStr">
        <x:is>
          <x:t xml:space="preserve">Alibaba</x:t>
        </x:is>
      </x:c>
      <x:c r="B823" s="3" t="n">
        <x:v>2026</x:v>
      </x:c>
      <x:c r="C823" s="3" t="inlineStr">
        <x:is>
          <x:t xml:space="preserve">Bear</x:t>
        </x:is>
      </x:c>
      <x:c r="D823" s="3" t="inlineStr">
        <x:is>
          <x:t xml:space="preserve">inference_power_share</x:t>
        </x:is>
      </x:c>
      <x:c r="E823" s="3" t="n">
        <x:v>0.52</x:v>
      </x:c>
      <x:c r="F823" s="3" t="inlineStr">
        <x:is>
          <x:t xml:space="preserve">share of AI IT load</x:t>
        </x:is>
      </x:c>
      <x:c r="G823" s="3" t="inlineStr">
        <x:is>
          <x:t xml:space="preserve">Scenario allocation</x:t>
        </x:is>
      </x:c>
      <x:c r="H823" s="3" t="inlineStr">
        <x:is>
          <x:t xml:space="preserve">inference_gw = ai_it_load_gw * inference_power_share</x:t>
        </x:is>
      </x:c>
      <x:c r="I823" s="3" t="inlineStr">
        <x:is>
          <x:t xml:space="preserve">Qwen API/enterprise commercialization and MoE architecture support increasing inference allocation scenario.</x:t>
        </x:is>
      </x:c>
      <x:c r="J823" s="3" t="inlineStr">
        <x:is>
          <x:t xml:space="preserve">SRC_QWEN3_GITHUB; SRC_ALIBABA_QWEN_GPU_DEPLOY; SRC_EPOCH_AI_DATA_CENTERS; ASSUMP_INFERENCE_SHARE_NOT_FACT_60</x:t>
        </x:is>
      </x:c>
      <x:c r="K82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23" s="3" t="inlineStr">
        <x:is>
          <x:t xml:space="preserve">Provider-specific inference/training workload power telemetry.</x:t>
        </x:is>
      </x:c>
    </x:row>
    <x:row r="824">
      <x:c r="A824" s="3" t="inlineStr">
        <x:is>
          <x:t xml:space="preserve">Alibaba</x:t>
        </x:is>
      </x:c>
      <x:c r="B824" s="3" t="n">
        <x:v>2026</x:v>
      </x:c>
      <x:c r="C824" s="3" t="inlineStr">
        <x:is>
          <x:t xml:space="preserve">Bear</x:t>
        </x:is>
      </x:c>
      <x:c r="D824" s="3" t="inlineStr">
        <x:is>
          <x:t xml:space="preserve">inference_gw</x:t>
        </x:is>
      </x:c>
      <x:c r="E824" s="3" t="n">
        <x:v>0.208</x:v>
      </x:c>
      <x:c r="F824" s="3" t="inlineStr">
        <x:is>
          <x:t xml:space="preserve">GW</x:t>
        </x:is>
      </x:c>
      <x:c r="G824" s="3" t="inlineStr">
        <x:is>
          <x:t xml:space="preserve">Derived formula</x:t>
        </x:is>
      </x:c>
      <x:c r="H824" s="3" t="inlineStr">
        <x:is>
          <x:t xml:space="preserve">ai_it_load_gw * inference_power_share</x:t>
        </x:is>
      </x:c>
      <x:c r="I824" s="3" t="inlineStr">
        <x:is>
          <x:t xml:space="preserve">This is the operational power eligible to become commercial generated output tokens through the selected TPS/MW proxy.</x:t>
        </x:is>
      </x:c>
      <x:c r="J824" s="3" t="inlineStr">
        <x:is>
          <x:t xml:space="preserve">SRC_QWEN3_GITHUB; SRC_ALIBABA_QWEN_GPU_DEPLOY; SRC_EPOCH_AI_DATA_CENTERS</x:t>
        </x:is>
      </x:c>
      <x:c r="K82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24" s="3" t="inlineStr">
        <x:is>
          <x:t xml:space="preserve">Recompute after AI allocation or inference-share evidence changes.</x:t>
        </x:is>
      </x:c>
    </x:row>
    <x:row r="825">
      <x:c r="A825" s="3" t="inlineStr">
        <x:is>
          <x:t xml:space="preserve">Alibaba</x:t>
        </x:is>
      </x:c>
      <x:c r="B825" s="3" t="n">
        <x:v>2026</x:v>
      </x:c>
      <x:c r="C825" s="3" t="inlineStr">
        <x:is>
          <x:t xml:space="preserve">Bear</x:t>
        </x:is>
      </x:c>
      <x:c r="D825" s="3" t="inlineStr">
        <x:is>
          <x:t xml:space="preserve">training_power_share</x:t>
        </x:is>
      </x:c>
      <x:c r="E825" s="3" t="n">
        <x:v>0.48</x:v>
      </x:c>
      <x:c r="F825" s="3" t="inlineStr">
        <x:is>
          <x:t xml:space="preserve">share of AI IT load</x:t>
        </x:is>
      </x:c>
      <x:c r="G825" s="3" t="inlineStr">
        <x:is>
          <x:t xml:space="preserve">Derived allocation</x:t>
        </x:is>
      </x:c>
      <x:c r="H825" s="3" t="inlineStr">
        <x:is>
          <x:t xml:space="preserve">1 - inference_power_share</x:t>
        </x:is>
      </x:c>
      <x:c r="I825" s="3" t="inlineStr">
        <x:is>
          <x:t xml:space="preserve">Training receives the complementary modeled AI IT allocation; it is not a disclosed company workload split.</x:t>
        </x:is>
      </x:c>
      <x:c r="J825" s="3" t="inlineStr">
        <x:is>
          <x:t xml:space="preserve">SRC_QWEN3_GITHUB; SRC_ALIBABA_QWEN_GPU_DEPLOY; SRC_EPOCH_AI_DATA_CENTERS; ASSUMP_INFERENCE_SHARE_NOT_FACT_60</x:t>
        </x:is>
      </x:c>
      <x:c r="K82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25" s="3" t="inlineStr">
        <x:is>
          <x:t xml:space="preserve">Provider-specific inference/training workload power telemetry.</x:t>
        </x:is>
      </x:c>
    </x:row>
    <x:row r="826">
      <x:c r="A826" s="3" t="inlineStr">
        <x:is>
          <x:t xml:space="preserve">Alibaba</x:t>
        </x:is>
      </x:c>
      <x:c r="B826" s="3" t="n">
        <x:v>2026</x:v>
      </x:c>
      <x:c r="C826" s="3" t="inlineStr">
        <x:is>
          <x:t xml:space="preserve">Bear</x:t>
        </x:is>
      </x:c>
      <x:c r="D826" s="3" t="inlineStr">
        <x:is>
          <x:t xml:space="preserve">training_gw</x:t>
        </x:is>
      </x:c>
      <x:c r="E826" s="3" t="n">
        <x:v>0.192</x:v>
      </x:c>
      <x:c r="F826" s="3" t="inlineStr">
        <x:is>
          <x:t xml:space="preserve">GW</x:t>
        </x:is>
      </x:c>
      <x:c r="G826" s="3" t="inlineStr">
        <x:is>
          <x:t xml:space="preserve">Derived formula</x:t>
        </x:is>
      </x:c>
      <x:c r="H826" s="3" t="inlineStr">
        <x:is>
          <x:t xml:space="preserve">ai_it_load_gw * training_power_share</x:t>
        </x:is>
      </x:c>
      <x:c r="I826" s="3" t="inlineStr">
        <x:is>
          <x:t xml:space="preserve">Training GW is shown separately so commercial inference token capacity is not overstated.</x:t>
        </x:is>
      </x:c>
      <x:c r="J826" s="3" t="inlineStr">
        <x:is>
          <x:t xml:space="preserve">SRC_QWEN3_GITHUB; SRC_ALIBABA_QWEN_GPU_DEPLOY; SRC_EPOCH_AI_DATA_CENTERS</x:t>
        </x:is>
      </x:c>
      <x:c r="K82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26" s="3" t="inlineStr">
        <x:is>
          <x:t xml:space="preserve">Recompute after AI allocation or workload-split evidence changes.</x:t>
        </x:is>
      </x:c>
    </x:row>
    <x:row r="827">
      <x:c r="A827" s="3" t="inlineStr">
        <x:is>
          <x:t xml:space="preserve">Alibaba</x:t>
        </x:is>
      </x:c>
      <x:c r="B827" s="3" t="n">
        <x:v>2026</x:v>
      </x:c>
      <x:c r="C827" s="3" t="inlineStr">
        <x:is>
          <x:t xml:space="preserve">Bear</x:t>
        </x:is>
      </x:c>
      <x:c r="D827" s="3" t="inlineStr">
        <x:is>
          <x:t xml:space="preserve">tokens_per_second_per_mw</x:t>
        </x:is>
      </x:c>
      <x:c r="E827" s="3" t="n">
        <x:v>116614</x:v>
      </x:c>
      <x:c r="F827" s="3" t="inlineStr">
        <x:is>
          <x:t xml:space="preserve">generated output tokens/sec/MW</x:t>
        </x:is>
      </x:c>
      <x:c r="G827" s="3" t="inlineStr">
        <x:is>
          <x:t xml:space="preserve">Derived estimate + benchmark calibration</x:t>
        </x:is>
      </x:c>
      <x:c r="H827" s="3" t="inlineStr">
        <x:is>
          <x:t xml:space="preserve">fleet_reference_tps_per_mw * commercial_workload_fit_factor</x:t>
        </x:is>
      </x:c>
      <x:c r="I827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827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82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27" s="3" t="inlineStr">
        <x:is>
          <x:t xml:space="preserve">Comparable production output-token throughput with model, hardware, precision, ISL/OSL and SLO matched.</x:t>
        </x:is>
      </x:c>
    </x:row>
    <x:row r="828">
      <x:c r="A828" s="3" t="inlineStr">
        <x:is>
          <x:t xml:space="preserve">Alibaba</x:t>
        </x:is>
      </x:c>
      <x:c r="B828" s="3" t="n">
        <x:v>2026</x:v>
      </x:c>
      <x:c r="C828" s="3" t="inlineStr">
        <x:is>
          <x:t xml:space="preserve">Bear</x:t>
        </x:is>
      </x:c>
      <x:c r="D828" s="3" t="inlineStr">
        <x:is>
          <x:t xml:space="preserve">inference_tokens_per_day</x:t>
        </x:is>
      </x:c>
      <x:c r="E828" s="3" t="n">
        <x:v>2095693516800</x:v>
      </x:c>
      <x:c r="F828" s="3" t="inlineStr">
        <x:is>
          <x:t xml:space="preserve">generated output tokens/day</x:t>
        </x:is>
      </x:c>
      <x:c r="G828" s="3" t="inlineStr">
        <x:is>
          <x:t xml:space="preserve">Derived headline metric</x:t>
        </x:is>
      </x:c>
      <x:c r="H828" s="3" t="inlineStr">
        <x:is>
          <x:t xml:space="preserve">inference_gw * 1000 * tokens_per_second_per_mw * 86,400</x:t>
        </x:is>
      </x:c>
      <x:c r="I828" s="3" t="inlineStr">
        <x:is>
          <x:t xml:space="preserve">Headline capacity uses no utilization, MoE, architecture or software-growth multiplier; it is not observed commercial output volume.</x:t>
        </x:is>
      </x:c>
      <x:c r="J828" s="3" t="inlineStr">
        <x:is>
          <x:t xml:space="preserve">SRC_QWEN3_GITHUB; SRC_ALIBABA_QWEN_GPU_DEPLOY; SRC_EPOCH_AI_DATA_CENTERS; SRC_SEMIANALYSIS_INFERENCEX</x:t>
        </x:is>
      </x:c>
      <x:c r="K82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28" s="3" t="inlineStr">
        <x:is>
          <x:t xml:space="preserve">Provider-disclosed generated output token volume or calibrated capacity telemetry.</x:t>
        </x:is>
      </x:c>
    </x:row>
    <x:row r="829">
      <x:c r="A829" s="3" t="inlineStr">
        <x:is>
          <x:t xml:space="preserve">Alibaba</x:t>
        </x:is>
      </x:c>
      <x:c r="B829" s="3" t="n">
        <x:v>2026</x:v>
      </x:c>
      <x:c r="C829" s="3" t="inlineStr">
        <x:is>
          <x:t xml:space="preserve">Bear</x:t>
        </x:is>
      </x:c>
      <x:c r="D829" s="3" t="inlineStr">
        <x:is>
          <x:t xml:space="preserve">inference_tokens_per_year</x:t>
        </x:is>
      </x:c>
      <x:c r="E829" s="3" t="n">
        <x:v>764928133632000</x:v>
      </x:c>
      <x:c r="F829" s="3" t="inlineStr">
        <x:is>
          <x:t xml:space="preserve">generated output tokens/year</x:t>
        </x:is>
      </x:c>
      <x:c r="G829" s="3" t="inlineStr">
        <x:is>
          <x:t xml:space="preserve">Derived headline metric</x:t>
        </x:is>
      </x:c>
      <x:c r="H829" s="3" t="inlineStr">
        <x:is>
          <x:t xml:space="preserve">inference_tokens_per_day * 365</x:t>
        </x:is>
      </x:c>
      <x:c r="I829" s="3" t="inlineStr">
        <x:is>
          <x:t xml:space="preserve">Annualized version of generated output token capacity; it is not observed annual demand or billable volume.</x:t>
        </x:is>
      </x:c>
      <x:c r="J829" s="3" t="inlineStr">
        <x:is>
          <x:t xml:space="preserve">SRC_QWEN3_GITHUB; SRC_ALIBABA_QWEN_GPU_DEPLOY; SRC_EPOCH_AI_DATA_CENTERS; SRC_SEMIANALYSIS_INFERENCEX</x:t>
        </x:is>
      </x:c>
      <x:c r="K82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29" s="3" t="inlineStr">
        <x:is>
          <x:t xml:space="preserve">Provider-disclosed annual generated-output volume or metered serving telemetry.</x:t>
        </x:is>
      </x:c>
    </x:row>
    <x:row r="830">
      <x:c r="A830" s="3" t="inlineStr">
        <x:is>
          <x:t xml:space="preserve">Alibaba</x:t>
        </x:is>
      </x:c>
      <x:c r="B830" s="3" t="n">
        <x:v>2027</x:v>
      </x:c>
      <x:c r="C830" s="3" t="inlineStr">
        <x:is>
          <x:t xml:space="preserve">Bear</x:t>
        </x:is>
      </x:c>
      <x:c r="D830" s="3" t="inlineStr">
        <x:is>
          <x:t xml:space="preserve">contracted_power_gw</x:t>
        </x:is>
      </x:c>
      <x:c r="E830" s="3" t="n">
        <x:v>2.35</x:v>
      </x:c>
      <x:c r="F830" s="3" t="inlineStr">
        <x:is>
          <x:t xml:space="preserve">GW</x:t>
        </x:is>
      </x:c>
      <x:c r="G830" s="3" t="inlineStr">
        <x:is>
          <x:t xml:space="preserve">Scenario capacity envelope</x:t>
        </x:is>
      </x:c>
      <x:c r="H830" s="3" t="inlineStr">
        <x:is>
          <x:t xml:space="preserve">linear interpolation between 2026 and 2030 company capacity endpoints</x:t>
        </x:is>
      </x:c>
      <x:c r="I830" s="3" t="inlineStr">
        <x:is>
          <x:t xml:space="preserve">Alibaba Cloud/Qwen capacity is a scenario envelope; official model and deployment documentation does not state operated GW.</x:t>
        </x:is>
      </x:c>
      <x:c r="J830" s="3" t="inlineStr">
        <x:is>
          <x:t xml:space="preserve">SRC_ALIBABA_QWEN_GPU_DEPLOY; ASSUMP_CN_CAPACITY_TRANSPARENCY</x:t>
        </x:is>
      </x:c>
      <x:c r="K83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30" s="3" t="inlineStr">
        <x:is>
          <x:t xml:space="preserve">Company/site-level committed MW/GW, interconnect and contract disclosure.</x:t>
        </x:is>
      </x:c>
    </x:row>
    <x:row r="831">
      <x:c r="A831" s="3" t="inlineStr">
        <x:is>
          <x:t xml:space="preserve">Alibaba</x:t>
        </x:is>
      </x:c>
      <x:c r="B831" s="3" t="n">
        <x:v>2027</x:v>
      </x:c>
      <x:c r="C831" s="3" t="inlineStr">
        <x:is>
          <x:t xml:space="preserve">Bear</x:t>
        </x:is>
      </x:c>
      <x:c r="D831" s="3" t="inlineStr">
        <x:is>
          <x:t xml:space="preserve">operational_deployment_share</x:t>
        </x:is>
      </x:c>
      <x:c r="E831" s="3" t="n">
        <x:v>0.48212766</x:v>
      </x:c>
      <x:c r="F831" s="3" t="inlineStr">
        <x:is>
          <x:t xml:space="preserve">share</x:t>
        </x:is>
      </x:c>
      <x:c r="G831" s="3" t="inlineStr">
        <x:is>
          <x:t xml:space="preserve">Scenario conversion</x:t>
        </x:is>
      </x:c>
      <x:c r="H831" s="3" t="inlineStr">
        <x:is>
          <x:t xml:space="preserve">active_power_gw / contracted_power_gw</x:t>
        </x:is>
      </x:c>
      <x:c r="I831" s="3" t="inlineStr">
        <x:is>
          <x:t xml:space="preserve">This is the single explicit conversion from contracted/attributed capacity to operationally usable capacity.</x:t>
        </x:is>
      </x:c>
      <x:c r="J831" s="3" t="inlineStr">
        <x:is>
          <x:t xml:space="preserve">SRC_ALIBABA_QWEN_GPU_DEPLOY; ASSUMP_CN_CAPACITY_TRANSPARENCY</x:t>
        </x:is>
      </x:c>
      <x:c r="K83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31" s="3" t="inlineStr">
        <x:is>
          <x:t xml:space="preserve">Energized operational capacity divided by contracted/attributed capacity.</x:t>
        </x:is>
      </x:c>
    </x:row>
    <x:row r="832">
      <x:c r="A832" s="3" t="inlineStr">
        <x:is>
          <x:t xml:space="preserve">Alibaba</x:t>
        </x:is>
      </x:c>
      <x:c r="B832" s="3" t="n">
        <x:v>2027</x:v>
      </x:c>
      <x:c r="C832" s="3" t="inlineStr">
        <x:is>
          <x:t xml:space="preserve">Bear</x:t>
        </x:is>
      </x:c>
      <x:c r="D832" s="3" t="inlineStr">
        <x:is>
          <x:t xml:space="preserve">active_power_gw</x:t>
        </x:is>
      </x:c>
      <x:c r="E832" s="3" t="n">
        <x:v>1.133</x:v>
      </x:c>
      <x:c r="F832" s="3" t="inlineStr">
        <x:is>
          <x:t xml:space="preserve">GW</x:t>
        </x:is>
      </x:c>
      <x:c r="G832" s="3" t="inlineStr">
        <x:is>
          <x:t xml:space="preserve">Derived scenario</x:t>
        </x:is>
      </x:c>
      <x:c r="H832" s="3" t="inlineStr">
        <x:is>
          <x:t xml:space="preserve">contracted_power_gw * operational_deployment_share</x:t>
        </x:is>
      </x:c>
      <x:c r="I832" s="3" t="inlineStr">
        <x:is>
          <x:t xml:space="preserve">Active GW is staged below capacity due to undisclosed accelerator allocation and cloud multi-tenant use.</x:t>
        </x:is>
      </x:c>
      <x:c r="J832" s="3" t="inlineStr">
        <x:is>
          <x:t xml:space="preserve">SRC_ALIBABA_QWEN_GPU_DEPLOY; ASSUMP_CN_CAPACITY_TRANSPARENCY</x:t>
        </x:is>
      </x:c>
      <x:c r="K83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32" s="3" t="inlineStr">
        <x:is>
          <x:t xml:space="preserve">Energization dates, accelerator deliveries and operational powered-rack telemetry.</x:t>
        </x:is>
      </x:c>
    </x:row>
    <x:row r="833">
      <x:c r="A833" s="3" t="inlineStr">
        <x:is>
          <x:t xml:space="preserve">Alibaba</x:t>
        </x:is>
      </x:c>
      <x:c r="B833" s="3" t="n">
        <x:v>2027</x:v>
      </x:c>
      <x:c r="C833" s="3" t="inlineStr">
        <x:is>
          <x:t xml:space="preserve">Bear</x:t>
        </x:is>
      </x:c>
      <x:c r="D833" s="3" t="inlineStr">
        <x:is>
          <x:t xml:space="preserve">pue</x:t>
        </x:is>
      </x:c>
      <x:c r="E833" s="3" t="n">
        <x:v>1.23</x:v>
      </x:c>
      <x:c r="F833" s="3" t="inlineStr">
        <x:is>
          <x:t xml:space="preserve">ratio</x:t>
        </x:is>
      </x:c>
      <x:c r="G833" s="3" t="inlineStr">
        <x:is>
          <x:t xml:space="preserve">Scenario parameter</x:t>
        </x:is>
      </x:c>
      <x:c r="H833" s="3" t="inlineStr">
        <x:is>
          <x:t xml:space="preserve">it_load_gw = active_power_gw / pue</x:t>
        </x:is>
      </x:c>
      <x:c r="I833" s="3" t="inlineStr">
        <x:is>
          <x:t xml:space="preserve">No provider-wide site-level PUE is used as a disclosed fact; PUE represents facility-to-IT conversion within the scenario.</x:t>
        </x:is>
      </x:c>
      <x:c r="J833" s="3" t="inlineStr">
        <x:is>
          <x:t xml:space="preserve">ASSUMP_POWER_RAMP</x:t>
        </x:is>
      </x:c>
      <x:c r="K83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33" s="3" t="inlineStr">
        <x:is>
          <x:t xml:space="preserve">Site-level measured PUE matched to attributed AI capacity.</x:t>
        </x:is>
      </x:c>
    </x:row>
    <x:row r="834">
      <x:c r="A834" s="3" t="inlineStr">
        <x:is>
          <x:t xml:space="preserve">Alibaba</x:t>
        </x:is>
      </x:c>
      <x:c r="B834" s="3" t="n">
        <x:v>2027</x:v>
      </x:c>
      <x:c r="C834" s="3" t="inlineStr">
        <x:is>
          <x:t xml:space="preserve">Bear</x:t>
        </x:is>
      </x:c>
      <x:c r="D834" s="3" t="inlineStr">
        <x:is>
          <x:t xml:space="preserve">it_load_gw</x:t>
        </x:is>
      </x:c>
      <x:c r="E834" s="3" t="n">
        <x:v>0.921</x:v>
      </x:c>
      <x:c r="F834" s="3" t="inlineStr">
        <x:is>
          <x:t xml:space="preserve">GW</x:t>
        </x:is>
      </x:c>
      <x:c r="G834" s="3" t="inlineStr">
        <x:is>
          <x:t xml:space="preserve">Derived formula</x:t>
        </x:is>
      </x:c>
      <x:c r="H834" s="3" t="inlineStr">
        <x:is>
          <x:t xml:space="preserve">active_power_gw / pue</x:t>
        </x:is>
      </x:c>
      <x:c r="I834" s="3" t="inlineStr">
        <x:is>
          <x:t xml:space="preserve">Facility power is converted to IT-deliverable power before attributing AI workloads.</x:t>
        </x:is>
      </x:c>
      <x:c r="J834" s="3" t="inlineStr">
        <x:is>
          <x:t xml:space="preserve">SRC_ALIBABA_QWEN_GPU_DEPLOY; ASSUMP_CN_CAPACITY_TRANSPARENCY</x:t>
        </x:is>
      </x:c>
      <x:c r="K83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34" s="3" t="inlineStr">
        <x:is>
          <x:t xml:space="preserve">Recompute once active power and PUE become site-observable.</x:t>
        </x:is>
      </x:c>
    </x:row>
    <x:row r="835">
      <x:c r="A835" s="3" t="inlineStr">
        <x:is>
          <x:t xml:space="preserve">Alibaba</x:t>
        </x:is>
      </x:c>
      <x:c r="B835" s="3" t="n">
        <x:v>2027</x:v>
      </x:c>
      <x:c r="C835" s="3" t="inlineStr">
        <x:is>
          <x:t xml:space="preserve">Bear</x:t>
        </x:is>
      </x:c>
      <x:c r="D835" s="3" t="inlineStr">
        <x:is>
          <x:t xml:space="preserve">ai_workload_share</x:t>
        </x:is>
      </x:c>
      <x:c r="E835" s="3" t="n">
        <x:v>0.84</x:v>
      </x:c>
      <x:c r="F835" s="3" t="inlineStr">
        <x:is>
          <x:t xml:space="preserve">share</x:t>
        </x:is>
      </x:c>
      <x:c r="G835" s="3" t="inlineStr">
        <x:is>
          <x:t xml:space="preserve">Scenario allocation</x:t>
        </x:is>
      </x:c>
      <x:c r="H835" s="3" t="inlineStr">
        <x:is>
          <x:t xml:space="preserve">ai_it_load_gw = it_load_gw * ai_workload_share</x:t>
        </x:is>
      </x:c>
      <x:c r="I835" s="3" t="inlineStr">
        <x:is>
          <x:t xml:space="preserve">Model Studio/Qwen-serving envelope is AI-focused, while cloud platform/reserve allocation is excluded through 84%.</x:t>
        </x:is>
      </x:c>
      <x:c r="J835" s="3" t="inlineStr">
        <x:is>
          <x:t xml:space="preserve">SRC_QWEN3_GITHUB; SRC_ALIBABA_QWEN_GPU_DEPLOY; SRC_EPOCH_AI_DATA_CENTERS</x:t>
        </x:is>
      </x:c>
      <x:c r="K83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35" s="3" t="inlineStr">
        <x:is>
          <x:t xml:space="preserve">Model-owner AI workload allocation or cluster scheduling telemetry.</x:t>
        </x:is>
      </x:c>
    </x:row>
    <x:row r="836">
      <x:c r="A836" s="3" t="inlineStr">
        <x:is>
          <x:t xml:space="preserve">Alibaba</x:t>
        </x:is>
      </x:c>
      <x:c r="B836" s="3" t="n">
        <x:v>2027</x:v>
      </x:c>
      <x:c r="C836" s="3" t="inlineStr">
        <x:is>
          <x:t xml:space="preserve">Bear</x:t>
        </x:is>
      </x:c>
      <x:c r="D836" s="3" t="inlineStr">
        <x:is>
          <x:t xml:space="preserve">ai_it_load_gw</x:t>
        </x:is>
      </x:c>
      <x:c r="E836" s="3" t="n">
        <x:v>0.774</x:v>
      </x:c>
      <x:c r="F836" s="3" t="inlineStr">
        <x:is>
          <x:t xml:space="preserve">GW</x:t>
        </x:is>
      </x:c>
      <x:c r="G836" s="3" t="inlineStr">
        <x:is>
          <x:t xml:space="preserve">Derived formula</x:t>
        </x:is>
      </x:c>
      <x:c r="H836" s="3" t="inlineStr">
        <x:is>
          <x:t xml:space="preserve">it_load_gw * ai_workload_share</x:t>
        </x:is>
      </x:c>
      <x:c r="I836" s="3" t="inlineStr">
        <x:is>
          <x:t xml:space="preserve">Only the AI-attributed portion of IT load enters training/inference allocation.</x:t>
        </x:is>
      </x:c>
      <x:c r="J836" s="3" t="inlineStr">
        <x:is>
          <x:t xml:space="preserve">SRC_QWEN3_GITHUB; SRC_ALIBABA_QWEN_GPU_DEPLOY; SRC_EPOCH_AI_DATA_CENTERS</x:t>
        </x:is>
      </x:c>
      <x:c r="K83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36" s="3" t="inlineStr">
        <x:is>
          <x:t xml:space="preserve">Recompute after ai_workload_share is replaced by telemetry.</x:t>
        </x:is>
      </x:c>
    </x:row>
    <x:row r="837">
      <x:c r="A837" s="3" t="inlineStr">
        <x:is>
          <x:t xml:space="preserve">Alibaba</x:t>
        </x:is>
      </x:c>
      <x:c r="B837" s="3" t="n">
        <x:v>2027</x:v>
      </x:c>
      <x:c r="C837" s="3" t="inlineStr">
        <x:is>
          <x:t xml:space="preserve">Bear</x:t>
        </x:is>
      </x:c>
      <x:c r="D837" s="3" t="inlineStr">
        <x:is>
          <x:t xml:space="preserve">gpu_share</x:t>
        </x:is>
      </x:c>
      <x:c r="E837" s="3" t="n">
        <x:v>1</x:v>
      </x:c>
      <x:c r="F837" s="3" t="inlineStr">
        <x:is>
          <x:t xml:space="preserve">share of inference-serving accelerator load</x:t>
        </x:is>
      </x:c>
      <x:c r="G837" s="3" t="inlineStr">
        <x:is>
          <x:t xml:space="preserve">Numeric scenario</x:t>
        </x:is>
      </x:c>
      <x:c r="H837" s="3" t="inlineStr">
        <x:is>
          <x:t xml:space="preserve">gpu_share interpolated from company 2026/2030 accelerator-mix endpoints</x:t>
        </x:is>
      </x:c>
      <x:c r="I837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837" s="3" t="inlineStr">
        <x:is>
          <x:t xml:space="preserve">SRC_QWEN3_GITHUB; SRC_ALIBABA_QWEN_GPU_DEPLOY; SRC_EPOCH_AI_DATA_CENTERS; ASSUMP_NUMERIC_ACCELERATOR_MIX</x:t>
        </x:is>
      </x:c>
      <x:c r="K83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37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838">
      <x:c r="A838" s="3" t="inlineStr">
        <x:is>
          <x:t xml:space="preserve">Alibaba</x:t>
        </x:is>
      </x:c>
      <x:c r="B838" s="3" t="n">
        <x:v>2027</x:v>
      </x:c>
      <x:c r="C838" s="3" t="inlineStr">
        <x:is>
          <x:t xml:space="preserve">Bear</x:t>
        </x:is>
      </x:c>
      <x:c r="D838" s="3" t="inlineStr">
        <x:is>
          <x:t xml:space="preserve">h200_share</x:t>
        </x:is>
      </x:c>
      <x:c r="E838" s="3" t="n">
        <x:v>1</x:v>
      </x:c>
      <x:c r="F838" s="3" t="inlineStr">
        <x:is>
          <x:t xml:space="preserve">share of inference-serving accelerator load</x:t>
        </x:is>
      </x:c>
      <x:c r="G838" s="3" t="inlineStr">
        <x:is>
          <x:t xml:space="preserve">Editable numeric scenario</x:t>
        </x:is>
      </x:c>
      <x:c r="H838" s="3" t="inlineStr">
        <x:is>
          <x:t xml:space="preserve">h200_share = gpu_share * default_gpu_generation_mix_h200</x:t>
        </x:is>
      </x:c>
      <x:c r="I838" s="3" t="inlineStr">
        <x:is>
          <x:t xml:space="preserve">Default GPU-generation migration assumption; executive workbook allows later manual replacement by company/year/scenario.</x:t>
        </x:is>
      </x:c>
      <x:c r="J838" s="3" t="inlineStr">
        <x:is>
          <x:t xml:space="preserve">SRC_SEMIANALYSIS_INFERENCEX; ASSUMP_NUMERIC_ACCELERATOR_MIX</x:t>
        </x:is>
      </x:c>
      <x:c r="K83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38" s="3" t="inlineStr">
        <x:is>
          <x:t xml:space="preserve">Company fleet inventory, accelerator-hours or procurement/deployment records by GPU generation.</x:t>
        </x:is>
      </x:c>
    </x:row>
    <x:row r="839">
      <x:c r="A839" s="3" t="inlineStr">
        <x:is>
          <x:t xml:space="preserve">Alibaba</x:t>
        </x:is>
      </x:c>
      <x:c r="B839" s="3" t="n">
        <x:v>2027</x:v>
      </x:c>
      <x:c r="C839" s="3" t="inlineStr">
        <x:is>
          <x:t xml:space="preserve">Bear</x:t>
        </x:is>
      </x:c>
      <x:c r="D839" s="3" t="inlineStr">
        <x:is>
          <x:t xml:space="preserve">b200_share</x:t>
        </x:is>
      </x:c>
      <x:c r="E839" s="3" t="n">
        <x:v>0</x:v>
      </x:c>
      <x:c r="F839" s="3" t="inlineStr">
        <x:is>
          <x:t xml:space="preserve">share of inference-serving accelerator load</x:t>
        </x:is>
      </x:c>
      <x:c r="G839" s="3" t="inlineStr">
        <x:is>
          <x:t xml:space="preserve">Editable numeric scenario</x:t>
        </x:is>
      </x:c>
      <x:c r="H839" s="3" t="inlineStr">
        <x:is>
          <x:t xml:space="preserve">b200_share = gpu_share * default_gpu_generation_mix_b200</x:t>
        </x:is>
      </x:c>
      <x:c r="I839" s="3" t="inlineStr">
        <x:is>
          <x:t xml:space="preserve">Default GPU-generation migration assumption; executive workbook allows later manual replacement by company/year/scenario.</x:t>
        </x:is>
      </x:c>
      <x:c r="J839" s="3" t="inlineStr">
        <x:is>
          <x:t xml:space="preserve">SRC_SEMIANALYSIS_INFERENCEX; ASSUMP_NUMERIC_ACCELERATOR_MIX</x:t>
        </x:is>
      </x:c>
      <x:c r="K83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39" s="3" t="inlineStr">
        <x:is>
          <x:t xml:space="preserve">Company fleet inventory, accelerator-hours or procurement/deployment records by GPU generation.</x:t>
        </x:is>
      </x:c>
    </x:row>
    <x:row r="840">
      <x:c r="A840" s="3" t="inlineStr">
        <x:is>
          <x:t xml:space="preserve">Alibaba</x:t>
        </x:is>
      </x:c>
      <x:c r="B840" s="3" t="n">
        <x:v>2027</x:v>
      </x:c>
      <x:c r="C840" s="3" t="inlineStr">
        <x:is>
          <x:t xml:space="preserve">Bear</x:t>
        </x:is>
      </x:c>
      <x:c r="D840" s="3" t="inlineStr">
        <x:is>
          <x:t xml:space="preserve">gb200_share</x:t>
        </x:is>
      </x:c>
      <x:c r="E840" s="3" t="n">
        <x:v>0</x:v>
      </x:c>
      <x:c r="F840" s="3" t="inlineStr">
        <x:is>
          <x:t xml:space="preserve">share of inference-serving accelerator load</x:t>
        </x:is>
      </x:c>
      <x:c r="G840" s="3" t="inlineStr">
        <x:is>
          <x:t xml:space="preserve">Editable numeric scenario</x:t>
        </x:is>
      </x:c>
      <x:c r="H840" s="3" t="inlineStr">
        <x:is>
          <x:t xml:space="preserve">gb200_share = gpu_share * default_gpu_generation_mix_gb200</x:t>
        </x:is>
      </x:c>
      <x:c r="I840" s="3" t="inlineStr">
        <x:is>
          <x:t xml:space="preserve">Default GPU-generation migration assumption; executive workbook allows later manual replacement by company/year/scenario.</x:t>
        </x:is>
      </x:c>
      <x:c r="J840" s="3" t="inlineStr">
        <x:is>
          <x:t xml:space="preserve">SRC_SEMIANALYSIS_INFERENCEX; ASSUMP_NUMERIC_ACCELERATOR_MIX</x:t>
        </x:is>
      </x:c>
      <x:c r="K84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40" s="3" t="inlineStr">
        <x:is>
          <x:t xml:space="preserve">Company fleet inventory, accelerator-hours or procurement/deployment records by GPU generation.</x:t>
        </x:is>
      </x:c>
    </x:row>
    <x:row r="841">
      <x:c r="A841" s="3" t="inlineStr">
        <x:is>
          <x:t xml:space="preserve">Alibaba</x:t>
        </x:is>
      </x:c>
      <x:c r="B841" s="3" t="n">
        <x:v>2027</x:v>
      </x:c>
      <x:c r="C841" s="3" t="inlineStr">
        <x:is>
          <x:t xml:space="preserve">Bear</x:t>
        </x:is>
      </x:c>
      <x:c r="D841" s="3" t="inlineStr">
        <x:is>
          <x:t xml:space="preserve">purpose_built_accelerator_share</x:t>
        </x:is>
      </x:c>
      <x:c r="E841" s="3" t="n">
        <x:v>0</x:v>
      </x:c>
      <x:c r="F841" s="3" t="inlineStr">
        <x:is>
          <x:t xml:space="preserve">share of inference-serving accelerator load</x:t>
        </x:is>
      </x:c>
      <x:c r="G841" s="3" t="inlineStr">
        <x:is>
          <x:t xml:space="preserve">Numeric scenario</x:t>
        </x:is>
      </x:c>
      <x:c r="H841" s="3" t="inlineStr">
        <x:is>
          <x:t xml:space="preserve">1 - gpu_share</x:t>
        </x:is>
      </x:c>
      <x:c r="I841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841" s="3" t="inlineStr">
        <x:is>
          <x:t xml:space="preserve">SRC_QWEN3_GITHUB; SRC_ALIBABA_QWEN_GPU_DEPLOY; SRC_EPOCH_AI_DATA_CENTERS; ASSUMP_NUMERIC_ACCELERATOR_MIX</x:t>
        </x:is>
      </x:c>
      <x:c r="K84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41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842">
      <x:c r="A842" s="3" t="inlineStr">
        <x:is>
          <x:t xml:space="preserve">Alibaba</x:t>
        </x:is>
      </x:c>
      <x:c r="B842" s="3" t="n">
        <x:v>2027</x:v>
      </x:c>
      <x:c r="C842" s="3" t="inlineStr">
        <x:is>
          <x:t xml:space="preserve">Bear</x:t>
        </x:is>
      </x:c>
      <x:c r="D842" s="3" t="inlineStr">
        <x:is>
          <x:t xml:space="preserve">fleet_reference_tps_per_mw</x:t>
        </x:is>
      </x:c>
      <x:c r="E842" s="3" t="n">
        <x:v>166591</x:v>
      </x:c>
      <x:c r="F842" s="3" t="inlineStr">
        <x:is>
          <x:t xml:space="preserve">generated output tokens/sec/MW</x:t>
        </x:is>
      </x:c>
      <x:c r="G842" s="3" t="inlineStr">
        <x:is>
          <x:t xml:space="preserve">Fleet-weighted public benchmark reference</x:t>
        </x:is>
      </x:c>
      <x:c r="H842" s="3" t="inlineStr">
        <x:is>
          <x:t xml:space="preserve">h200_share*h200_workload_avg + b200_share*b200_workload_avg + gb200_share*gb200_workload_avg + purpose_built_share*purpose_workload_avg</x:t>
        </x:is>
      </x:c>
      <x:c r="I842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842" s="3" t="inlineStr">
        <x:is>
          <x:t xml:space="preserve">SRC_SEMIANALYSIS_INFERENCEX; ASSUMP_NUMERIC_ACCELERATOR_MIX; ASSUMP_WORKLOAD_CLASS_MIX; ASSUMP_AGENTIC_CONTEXT_PENALTY</x:t>
        </x:is>
      </x:c>
      <x:c r="K84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42" s="3" t="inlineStr">
        <x:is>
          <x:t xml:space="preserve">Comparable production output-token throughput or a more closely matched benchmark.</x:t>
        </x:is>
      </x:c>
    </x:row>
    <x:row r="843">
      <x:c r="A843" s="3" t="inlineStr">
        <x:is>
          <x:t xml:space="preserve">Alibaba</x:t>
        </x:is>
      </x:c>
      <x:c r="B843" s="3" t="n">
        <x:v>2027</x:v>
      </x:c>
      <x:c r="C843" s="3" t="inlineStr">
        <x:is>
          <x:t xml:space="preserve">Bear</x:t>
        </x:is>
      </x:c>
      <x:c r="D843" s="3" t="inlineStr">
        <x:is>
          <x:t xml:space="preserve">commercial_workload_fit_factor</x:t>
        </x:is>
      </x:c>
      <x:c r="E843" s="3" t="n">
        <x:v>0.7</x:v>
      </x:c>
      <x:c r="F843" s="3" t="inlineStr">
        <x:is>
          <x:t xml:space="preserve">share of public reference throughput</x:t>
        </x:is>
      </x:c>
      <x:c r="G843" s="3" t="inlineStr">
        <x:is>
          <x:t xml:space="preserve">Scenario assumption</x:t>
        </x:is>
      </x:c>
      <x:c r="H843" s="3" t="inlineStr">
        <x:is>
          <x:t xml:space="preserve">reference_serving_tps_per_mw = fleet_reference_tps_per_mw * commercial_workload_fit_factor</x:t>
        </x:is>
      </x:c>
      <x:c r="I843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843" s="3" t="inlineStr">
        <x:is>
          <x:t xml:space="preserve">SRC_SEMIANALYSIS_INFERENCEX; ASSUMP_NUMERIC_ACCELERATOR_MIX; ASSUMP_WORKLOAD_CLASS_MIX; ASSUMP_AGENTIC_CONTEXT_PENALTY</x:t>
        </x:is>
      </x:c>
      <x:c r="K84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43" s="3" t="inlineStr">
        <x:is>
          <x:t xml:space="preserve">Matched commercial serving benchmark by product surface, context shape and latency SLO.</x:t>
        </x:is>
      </x:c>
    </x:row>
    <x:row r="844">
      <x:c r="A844" s="3" t="inlineStr">
        <x:is>
          <x:t xml:space="preserve">Alibaba</x:t>
        </x:is>
      </x:c>
      <x:c r="B844" s="3" t="n">
        <x:v>2027</x:v>
      </x:c>
      <x:c r="C844" s="3" t="inlineStr">
        <x:is>
          <x:t xml:space="preserve">Bear</x:t>
        </x:is>
      </x:c>
      <x:c r="D844" s="3" t="inlineStr">
        <x:is>
          <x:t xml:space="preserve">reference_serving_tps_per_mw</x:t>
        </x:is>
      </x:c>
      <x:c r="E844" s="3" t="n">
        <x:v>116614</x:v>
      </x:c>
      <x:c r="F844" s="3" t="inlineStr">
        <x:is>
          <x:t xml:space="preserve">generated output tokens/sec/MW</x:t>
        </x:is>
      </x:c>
      <x:c r="G844" s="3" t="inlineStr">
        <x:is>
          <x:t xml:space="preserve">Workload-adjusted benchmark proxy</x:t>
        </x:is>
      </x:c>
      <x:c r="H844" s="3" t="inlineStr">
        <x:is>
          <x:t xml:space="preserve">fleet_reference_tps_per_mw * commercial_workload_fit_factor</x:t>
        </x:is>
      </x:c>
      <x:c r="I84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844" s="3" t="inlineStr">
        <x:is>
          <x:t xml:space="preserve">SRC_SEMIANALYSIS_INFERENCEX; ASSUMP_NUMERIC_ACCELERATOR_MIX; ASSUMP_WORKLOAD_CLASS_MIX; ASSUMP_AGENTIC_CONTEXT_PENALTY</x:t>
        </x:is>
      </x:c>
      <x:c r="K84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44" s="3" t="inlineStr">
        <x:is>
          <x:t xml:space="preserve">Provider production output-token throughput with comparable workload/SLO.</x:t>
        </x:is>
      </x:c>
    </x:row>
    <x:row r="845">
      <x:c r="A845" s="3" t="inlineStr">
        <x:is>
          <x:t xml:space="preserve">Alibaba</x:t>
        </x:is>
      </x:c>
      <x:c r="B845" s="3" t="n">
        <x:v>2027</x:v>
      </x:c>
      <x:c r="C845" s="3" t="inlineStr">
        <x:is>
          <x:t xml:space="preserve">Bear</x:t>
        </x:is>
      </x:c>
      <x:c r="D845" s="3" t="inlineStr">
        <x:is>
          <x:t xml:space="preserve">purpose_built_tps_per_mw</x:t>
        </x:is>
      </x:c>
      <x:c r="E845" s="3" t="n">
        <x:v>774713</x:v>
      </x:c>
      <x:c r="F845" s="3" t="inlineStr">
        <x:is>
          <x:t xml:space="preserve">generated output tokens/sec/MW</x:t>
        </x:is>
      </x:c>
      <x:c r="G845" s="3" t="inlineStr">
        <x:is>
          <x:t xml:space="preserve">Conservative no-uplift proxy</x:t>
        </x:is>
      </x:c>
      <x:c r="H845" s="3" t="inlineStr">
        <x:is>
          <x:t xml:space="preserve">purpose_built_tps_per_mw = purpose_built_reference_tps_per_mw * commercial_workload_fit_factor until comparable output-token benchmark is adopted</x:t>
        </x:is>
      </x:c>
      <x:c r="I845" s="3" t="inlineStr">
        <x:is>
          <x:t xml:space="preserve">No comparable public output-token/MW row adopted; B200 public reference placeholder is used and remains editable.</x:t>
        </x:is>
      </x:c>
      <x:c r="J845" s="3" t="inlineStr">
        <x:is>
          <x:t xml:space="preserve">SRC_QWEN3_GITHUB; SRC_ALIBABA_QWEN_GPU_DEPLOY; SRC_EPOCH_AI_DATA_CENTERS; ASSUMP_NUMERIC_ACCELERATOR_MIX</x:t>
        </x:is>
      </x:c>
      <x:c r="K84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45" s="3" t="inlineStr">
        <x:is>
          <x:t xml:space="preserve">Matched-workload generated-output benchmark for the provider purpose-built accelerator.</x:t>
        </x:is>
      </x:c>
    </x:row>
    <x:row r="846">
      <x:c r="A846" s="3" t="inlineStr">
        <x:is>
          <x:t xml:space="preserve">Alibaba</x:t>
        </x:is>
      </x:c>
      <x:c r="B846" s="3" t="n">
        <x:v>2027</x:v>
      </x:c>
      <x:c r="C846" s="3" t="inlineStr">
        <x:is>
          <x:t xml:space="preserve">Bear</x:t>
        </x:is>
      </x:c>
      <x:c r="D846" s="3" t="inlineStr">
        <x:is>
          <x:t xml:space="preserve">inference_power_share</x:t>
        </x:is>
      </x:c>
      <x:c r="E846" s="3" t="n">
        <x:v>0.5649999999999999</x:v>
      </x:c>
      <x:c r="F846" s="3" t="inlineStr">
        <x:is>
          <x:t xml:space="preserve">share of AI IT load</x:t>
        </x:is>
      </x:c>
      <x:c r="G846" s="3" t="inlineStr">
        <x:is>
          <x:t xml:space="preserve">Scenario allocation</x:t>
        </x:is>
      </x:c>
      <x:c r="H846" s="3" t="inlineStr">
        <x:is>
          <x:t xml:space="preserve">inference_gw = ai_it_load_gw * inference_power_share</x:t>
        </x:is>
      </x:c>
      <x:c r="I846" s="3" t="inlineStr">
        <x:is>
          <x:t xml:space="preserve">Qwen API/enterprise commercialization and MoE architecture support increasing inference allocation scenario.</x:t>
        </x:is>
      </x:c>
      <x:c r="J846" s="3" t="inlineStr">
        <x:is>
          <x:t xml:space="preserve">SRC_QWEN3_GITHUB; SRC_ALIBABA_QWEN_GPU_DEPLOY; SRC_EPOCH_AI_DATA_CENTERS; ASSUMP_INFERENCE_SHARE_NOT_FACT_60</x:t>
        </x:is>
      </x:c>
      <x:c r="K84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46" s="3" t="inlineStr">
        <x:is>
          <x:t xml:space="preserve">Provider-specific inference/training workload power telemetry.</x:t>
        </x:is>
      </x:c>
    </x:row>
    <x:row r="847">
      <x:c r="A847" s="3" t="inlineStr">
        <x:is>
          <x:t xml:space="preserve">Alibaba</x:t>
        </x:is>
      </x:c>
      <x:c r="B847" s="3" t="n">
        <x:v>2027</x:v>
      </x:c>
      <x:c r="C847" s="3" t="inlineStr">
        <x:is>
          <x:t xml:space="preserve">Bear</x:t>
        </x:is>
      </x:c>
      <x:c r="D847" s="3" t="inlineStr">
        <x:is>
          <x:t xml:space="preserve">inference_gw</x:t>
        </x:is>
      </x:c>
      <x:c r="E847" s="3" t="n">
        <x:v>0.437</x:v>
      </x:c>
      <x:c r="F847" s="3" t="inlineStr">
        <x:is>
          <x:t xml:space="preserve">GW</x:t>
        </x:is>
      </x:c>
      <x:c r="G847" s="3" t="inlineStr">
        <x:is>
          <x:t xml:space="preserve">Derived formula</x:t>
        </x:is>
      </x:c>
      <x:c r="H847" s="3" t="inlineStr">
        <x:is>
          <x:t xml:space="preserve">ai_it_load_gw * inference_power_share</x:t>
        </x:is>
      </x:c>
      <x:c r="I847" s="3" t="inlineStr">
        <x:is>
          <x:t xml:space="preserve">This is the operational power eligible to become commercial generated output tokens through the selected TPS/MW proxy.</x:t>
        </x:is>
      </x:c>
      <x:c r="J847" s="3" t="inlineStr">
        <x:is>
          <x:t xml:space="preserve">SRC_QWEN3_GITHUB; SRC_ALIBABA_QWEN_GPU_DEPLOY; SRC_EPOCH_AI_DATA_CENTERS</x:t>
        </x:is>
      </x:c>
      <x:c r="K84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47" s="3" t="inlineStr">
        <x:is>
          <x:t xml:space="preserve">Recompute after AI allocation or inference-share evidence changes.</x:t>
        </x:is>
      </x:c>
    </x:row>
    <x:row r="848">
      <x:c r="A848" s="3" t="inlineStr">
        <x:is>
          <x:t xml:space="preserve">Alibaba</x:t>
        </x:is>
      </x:c>
      <x:c r="B848" s="3" t="n">
        <x:v>2027</x:v>
      </x:c>
      <x:c r="C848" s="3" t="inlineStr">
        <x:is>
          <x:t xml:space="preserve">Bear</x:t>
        </x:is>
      </x:c>
      <x:c r="D848" s="3" t="inlineStr">
        <x:is>
          <x:t xml:space="preserve">training_power_share</x:t>
        </x:is>
      </x:c>
      <x:c r="E848" s="3" t="n">
        <x:v>0.435</x:v>
      </x:c>
      <x:c r="F848" s="3" t="inlineStr">
        <x:is>
          <x:t xml:space="preserve">share of AI IT load</x:t>
        </x:is>
      </x:c>
      <x:c r="G848" s="3" t="inlineStr">
        <x:is>
          <x:t xml:space="preserve">Derived allocation</x:t>
        </x:is>
      </x:c>
      <x:c r="H848" s="3" t="inlineStr">
        <x:is>
          <x:t xml:space="preserve">1 - inference_power_share</x:t>
        </x:is>
      </x:c>
      <x:c r="I848" s="3" t="inlineStr">
        <x:is>
          <x:t xml:space="preserve">Training receives the complementary modeled AI IT allocation; it is not a disclosed company workload split.</x:t>
        </x:is>
      </x:c>
      <x:c r="J848" s="3" t="inlineStr">
        <x:is>
          <x:t xml:space="preserve">SRC_QWEN3_GITHUB; SRC_ALIBABA_QWEN_GPU_DEPLOY; SRC_EPOCH_AI_DATA_CENTERS; ASSUMP_INFERENCE_SHARE_NOT_FACT_60</x:t>
        </x:is>
      </x:c>
      <x:c r="K84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48" s="3" t="inlineStr">
        <x:is>
          <x:t xml:space="preserve">Provider-specific inference/training workload power telemetry.</x:t>
        </x:is>
      </x:c>
    </x:row>
    <x:row r="849">
      <x:c r="A849" s="3" t="inlineStr">
        <x:is>
          <x:t xml:space="preserve">Alibaba</x:t>
        </x:is>
      </x:c>
      <x:c r="B849" s="3" t="n">
        <x:v>2027</x:v>
      </x:c>
      <x:c r="C849" s="3" t="inlineStr">
        <x:is>
          <x:t xml:space="preserve">Bear</x:t>
        </x:is>
      </x:c>
      <x:c r="D849" s="3" t="inlineStr">
        <x:is>
          <x:t xml:space="preserve">training_gw</x:t>
        </x:is>
      </x:c>
      <x:c r="E849" s="3" t="n">
        <x:v>0.337</x:v>
      </x:c>
      <x:c r="F849" s="3" t="inlineStr">
        <x:is>
          <x:t xml:space="preserve">GW</x:t>
        </x:is>
      </x:c>
      <x:c r="G849" s="3" t="inlineStr">
        <x:is>
          <x:t xml:space="preserve">Derived formula</x:t>
        </x:is>
      </x:c>
      <x:c r="H849" s="3" t="inlineStr">
        <x:is>
          <x:t xml:space="preserve">ai_it_load_gw * training_power_share</x:t>
        </x:is>
      </x:c>
      <x:c r="I849" s="3" t="inlineStr">
        <x:is>
          <x:t xml:space="preserve">Training GW is shown separately so commercial inference token capacity is not overstated.</x:t>
        </x:is>
      </x:c>
      <x:c r="J849" s="3" t="inlineStr">
        <x:is>
          <x:t xml:space="preserve">SRC_QWEN3_GITHUB; SRC_ALIBABA_QWEN_GPU_DEPLOY; SRC_EPOCH_AI_DATA_CENTERS</x:t>
        </x:is>
      </x:c>
      <x:c r="K84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49" s="3" t="inlineStr">
        <x:is>
          <x:t xml:space="preserve">Recompute after AI allocation or workload-split evidence changes.</x:t>
        </x:is>
      </x:c>
    </x:row>
    <x:row r="850">
      <x:c r="A850" s="3" t="inlineStr">
        <x:is>
          <x:t xml:space="preserve">Alibaba</x:t>
        </x:is>
      </x:c>
      <x:c r="B850" s="3" t="n">
        <x:v>2027</x:v>
      </x:c>
      <x:c r="C850" s="3" t="inlineStr">
        <x:is>
          <x:t xml:space="preserve">Bear</x:t>
        </x:is>
      </x:c>
      <x:c r="D850" s="3" t="inlineStr">
        <x:is>
          <x:t xml:space="preserve">tokens_per_second_per_mw</x:t>
        </x:is>
      </x:c>
      <x:c r="E850" s="3" t="n">
        <x:v>116614</x:v>
      </x:c>
      <x:c r="F850" s="3" t="inlineStr">
        <x:is>
          <x:t xml:space="preserve">generated output tokens/sec/MW</x:t>
        </x:is>
      </x:c>
      <x:c r="G850" s="3" t="inlineStr">
        <x:is>
          <x:t xml:space="preserve">Derived estimate + benchmark calibration</x:t>
        </x:is>
      </x:c>
      <x:c r="H850" s="3" t="inlineStr">
        <x:is>
          <x:t xml:space="preserve">fleet_reference_tps_per_mw * commercial_workload_fit_factor</x:t>
        </x:is>
      </x:c>
      <x:c r="I850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850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85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50" s="3" t="inlineStr">
        <x:is>
          <x:t xml:space="preserve">Comparable production output-token throughput with model, hardware, precision, ISL/OSL and SLO matched.</x:t>
        </x:is>
      </x:c>
    </x:row>
    <x:row r="851">
      <x:c r="A851" s="3" t="inlineStr">
        <x:is>
          <x:t xml:space="preserve">Alibaba</x:t>
        </x:is>
      </x:c>
      <x:c r="B851" s="3" t="n">
        <x:v>2027</x:v>
      </x:c>
      <x:c r="C851" s="3" t="inlineStr">
        <x:is>
          <x:t xml:space="preserve">Bear</x:t>
        </x:is>
      </x:c>
      <x:c r="D851" s="3" t="inlineStr">
        <x:is>
          <x:t xml:space="preserve">inference_tokens_per_day</x:t>
        </x:is>
      </x:c>
      <x:c r="E851" s="3" t="n">
        <x:v>4402971475200</x:v>
      </x:c>
      <x:c r="F851" s="3" t="inlineStr">
        <x:is>
          <x:t xml:space="preserve">generated output tokens/day</x:t>
        </x:is>
      </x:c>
      <x:c r="G851" s="3" t="inlineStr">
        <x:is>
          <x:t xml:space="preserve">Derived headline metric</x:t>
        </x:is>
      </x:c>
      <x:c r="H851" s="3" t="inlineStr">
        <x:is>
          <x:t xml:space="preserve">inference_gw * 1000 * tokens_per_second_per_mw * 86,400</x:t>
        </x:is>
      </x:c>
      <x:c r="I851" s="3" t="inlineStr">
        <x:is>
          <x:t xml:space="preserve">Headline capacity uses no utilization, MoE, architecture or software-growth multiplier; it is not observed commercial output volume.</x:t>
        </x:is>
      </x:c>
      <x:c r="J851" s="3" t="inlineStr">
        <x:is>
          <x:t xml:space="preserve">SRC_QWEN3_GITHUB; SRC_ALIBABA_QWEN_GPU_DEPLOY; SRC_EPOCH_AI_DATA_CENTERS; SRC_SEMIANALYSIS_INFERENCEX</x:t>
        </x:is>
      </x:c>
      <x:c r="K85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51" s="3" t="inlineStr">
        <x:is>
          <x:t xml:space="preserve">Provider-disclosed generated output token volume or calibrated capacity telemetry.</x:t>
        </x:is>
      </x:c>
    </x:row>
    <x:row r="852">
      <x:c r="A852" s="3" t="inlineStr">
        <x:is>
          <x:t xml:space="preserve">Alibaba</x:t>
        </x:is>
      </x:c>
      <x:c r="B852" s="3" t="n">
        <x:v>2027</x:v>
      </x:c>
      <x:c r="C852" s="3" t="inlineStr">
        <x:is>
          <x:t xml:space="preserve">Bear</x:t>
        </x:is>
      </x:c>
      <x:c r="D852" s="3" t="inlineStr">
        <x:is>
          <x:t xml:space="preserve">inference_tokens_per_year</x:t>
        </x:is>
      </x:c>
      <x:c r="E852" s="3" t="n">
        <x:v>1607084588448000</x:v>
      </x:c>
      <x:c r="F852" s="3" t="inlineStr">
        <x:is>
          <x:t xml:space="preserve">generated output tokens/year</x:t>
        </x:is>
      </x:c>
      <x:c r="G852" s="3" t="inlineStr">
        <x:is>
          <x:t xml:space="preserve">Derived headline metric</x:t>
        </x:is>
      </x:c>
      <x:c r="H852" s="3" t="inlineStr">
        <x:is>
          <x:t xml:space="preserve">inference_tokens_per_day * 365</x:t>
        </x:is>
      </x:c>
      <x:c r="I852" s="3" t="inlineStr">
        <x:is>
          <x:t xml:space="preserve">Annualized version of generated output token capacity; it is not observed annual demand or billable volume.</x:t>
        </x:is>
      </x:c>
      <x:c r="J852" s="3" t="inlineStr">
        <x:is>
          <x:t xml:space="preserve">SRC_QWEN3_GITHUB; SRC_ALIBABA_QWEN_GPU_DEPLOY; SRC_EPOCH_AI_DATA_CENTERS; SRC_SEMIANALYSIS_INFERENCEX</x:t>
        </x:is>
      </x:c>
      <x:c r="K85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52" s="3" t="inlineStr">
        <x:is>
          <x:t xml:space="preserve">Provider-disclosed annual generated-output volume or metered serving telemetry.</x:t>
        </x:is>
      </x:c>
    </x:row>
    <x:row r="853">
      <x:c r="A853" s="3" t="inlineStr">
        <x:is>
          <x:t xml:space="preserve">Alibaba</x:t>
        </x:is>
      </x:c>
      <x:c r="B853" s="3" t="n">
        <x:v>2028</x:v>
      </x:c>
      <x:c r="C853" s="3" t="inlineStr">
        <x:is>
          <x:t xml:space="preserve">Bear</x:t>
        </x:is>
      </x:c>
      <x:c r="D853" s="3" t="inlineStr">
        <x:is>
          <x:t xml:space="preserve">contracted_power_gw</x:t>
        </x:is>
      </x:c>
      <x:c r="E853" s="3" t="n">
        <x:v>2.9</x:v>
      </x:c>
      <x:c r="F853" s="3" t="inlineStr">
        <x:is>
          <x:t xml:space="preserve">GW</x:t>
        </x:is>
      </x:c>
      <x:c r="G853" s="3" t="inlineStr">
        <x:is>
          <x:t xml:space="preserve">Scenario capacity envelope</x:t>
        </x:is>
      </x:c>
      <x:c r="H853" s="3" t="inlineStr">
        <x:is>
          <x:t xml:space="preserve">linear interpolation between 2026 and 2030 company capacity endpoints</x:t>
        </x:is>
      </x:c>
      <x:c r="I853" s="3" t="inlineStr">
        <x:is>
          <x:t xml:space="preserve">Alibaba Cloud/Qwen capacity is a scenario envelope; official model and deployment documentation does not state operated GW.</x:t>
        </x:is>
      </x:c>
      <x:c r="J853" s="3" t="inlineStr">
        <x:is>
          <x:t xml:space="preserve">SRC_ALIBABA_QWEN_GPU_DEPLOY; ASSUMP_CN_CAPACITY_TRANSPARENCY</x:t>
        </x:is>
      </x:c>
      <x:c r="K85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53" s="3" t="inlineStr">
        <x:is>
          <x:t xml:space="preserve">Company/site-level committed MW/GW, interconnect and contract disclosure.</x:t>
        </x:is>
      </x:c>
    </x:row>
    <x:row r="854">
      <x:c r="A854" s="3" t="inlineStr">
        <x:is>
          <x:t xml:space="preserve">Alibaba</x:t>
        </x:is>
      </x:c>
      <x:c r="B854" s="3" t="n">
        <x:v>2028</x:v>
      </x:c>
      <x:c r="C854" s="3" t="inlineStr">
        <x:is>
          <x:t xml:space="preserve">Bear</x:t>
        </x:is>
      </x:c>
      <x:c r="D854" s="3" t="inlineStr">
        <x:is>
          <x:t xml:space="preserve">operational_deployment_share</x:t>
        </x:is>
      </x:c>
      <x:c r="E854" s="3" t="n">
        <x:v>0.57103448</x:v>
      </x:c>
      <x:c r="F854" s="3" t="inlineStr">
        <x:is>
          <x:t xml:space="preserve">share</x:t>
        </x:is>
      </x:c>
      <x:c r="G854" s="3" t="inlineStr">
        <x:is>
          <x:t xml:space="preserve">Scenario conversion</x:t>
        </x:is>
      </x:c>
      <x:c r="H854" s="3" t="inlineStr">
        <x:is>
          <x:t xml:space="preserve">active_power_gw / contracted_power_gw</x:t>
        </x:is>
      </x:c>
      <x:c r="I854" s="3" t="inlineStr">
        <x:is>
          <x:t xml:space="preserve">This is the single explicit conversion from contracted/attributed capacity to operationally usable capacity.</x:t>
        </x:is>
      </x:c>
      <x:c r="J854" s="3" t="inlineStr">
        <x:is>
          <x:t xml:space="preserve">SRC_ALIBABA_QWEN_GPU_DEPLOY; ASSUMP_CN_CAPACITY_TRANSPARENCY</x:t>
        </x:is>
      </x:c>
      <x:c r="K85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54" s="3" t="inlineStr">
        <x:is>
          <x:t xml:space="preserve">Energized operational capacity divided by contracted/attributed capacity.</x:t>
        </x:is>
      </x:c>
    </x:row>
    <x:row r="855">
      <x:c r="A855" s="3" t="inlineStr">
        <x:is>
          <x:t xml:space="preserve">Alibaba</x:t>
        </x:is>
      </x:c>
      <x:c r="B855" s="3" t="n">
        <x:v>2028</x:v>
      </x:c>
      <x:c r="C855" s="3" t="inlineStr">
        <x:is>
          <x:t xml:space="preserve">Bear</x:t>
        </x:is>
      </x:c>
      <x:c r="D855" s="3" t="inlineStr">
        <x:is>
          <x:t xml:space="preserve">active_power_gw</x:t>
        </x:is>
      </x:c>
      <x:c r="E855" s="3" t="n">
        <x:v>1.656</x:v>
      </x:c>
      <x:c r="F855" s="3" t="inlineStr">
        <x:is>
          <x:t xml:space="preserve">GW</x:t>
        </x:is>
      </x:c>
      <x:c r="G855" s="3" t="inlineStr">
        <x:is>
          <x:t xml:space="preserve">Derived scenario</x:t>
        </x:is>
      </x:c>
      <x:c r="H855" s="3" t="inlineStr">
        <x:is>
          <x:t xml:space="preserve">contracted_power_gw * operational_deployment_share</x:t>
        </x:is>
      </x:c>
      <x:c r="I855" s="3" t="inlineStr">
        <x:is>
          <x:t xml:space="preserve">Active GW is staged below capacity due to undisclosed accelerator allocation and cloud multi-tenant use.</x:t>
        </x:is>
      </x:c>
      <x:c r="J855" s="3" t="inlineStr">
        <x:is>
          <x:t xml:space="preserve">SRC_ALIBABA_QWEN_GPU_DEPLOY; ASSUMP_CN_CAPACITY_TRANSPARENCY</x:t>
        </x:is>
      </x:c>
      <x:c r="K85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55" s="3" t="inlineStr">
        <x:is>
          <x:t xml:space="preserve">Energization dates, accelerator deliveries and operational powered-rack telemetry.</x:t>
        </x:is>
      </x:c>
    </x:row>
    <x:row r="856">
      <x:c r="A856" s="3" t="inlineStr">
        <x:is>
          <x:t xml:space="preserve">Alibaba</x:t>
        </x:is>
      </x:c>
      <x:c r="B856" s="3" t="n">
        <x:v>2028</x:v>
      </x:c>
      <x:c r="C856" s="3" t="inlineStr">
        <x:is>
          <x:t xml:space="preserve">Bear</x:t>
        </x:is>
      </x:c>
      <x:c r="D856" s="3" t="inlineStr">
        <x:is>
          <x:t xml:space="preserve">pue</x:t>
        </x:is>
      </x:c>
      <x:c r="E856" s="3" t="n">
        <x:v>1.23</x:v>
      </x:c>
      <x:c r="F856" s="3" t="inlineStr">
        <x:is>
          <x:t xml:space="preserve">ratio</x:t>
        </x:is>
      </x:c>
      <x:c r="G856" s="3" t="inlineStr">
        <x:is>
          <x:t xml:space="preserve">Scenario parameter</x:t>
        </x:is>
      </x:c>
      <x:c r="H856" s="3" t="inlineStr">
        <x:is>
          <x:t xml:space="preserve">it_load_gw = active_power_gw / pue</x:t>
        </x:is>
      </x:c>
      <x:c r="I856" s="3" t="inlineStr">
        <x:is>
          <x:t xml:space="preserve">No provider-wide site-level PUE is used as a disclosed fact; PUE represents facility-to-IT conversion within the scenario.</x:t>
        </x:is>
      </x:c>
      <x:c r="J856" s="3" t="inlineStr">
        <x:is>
          <x:t xml:space="preserve">ASSUMP_POWER_RAMP</x:t>
        </x:is>
      </x:c>
      <x:c r="K85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56" s="3" t="inlineStr">
        <x:is>
          <x:t xml:space="preserve">Site-level measured PUE matched to attributed AI capacity.</x:t>
        </x:is>
      </x:c>
    </x:row>
    <x:row r="857">
      <x:c r="A857" s="3" t="inlineStr">
        <x:is>
          <x:t xml:space="preserve">Alibaba</x:t>
        </x:is>
      </x:c>
      <x:c r="B857" s="3" t="n">
        <x:v>2028</x:v>
      </x:c>
      <x:c r="C857" s="3" t="inlineStr">
        <x:is>
          <x:t xml:space="preserve">Bear</x:t>
        </x:is>
      </x:c>
      <x:c r="D857" s="3" t="inlineStr">
        <x:is>
          <x:t xml:space="preserve">it_load_gw</x:t>
        </x:is>
      </x:c>
      <x:c r="E857" s="3" t="n">
        <x:v>1.346</x:v>
      </x:c>
      <x:c r="F857" s="3" t="inlineStr">
        <x:is>
          <x:t xml:space="preserve">GW</x:t>
        </x:is>
      </x:c>
      <x:c r="G857" s="3" t="inlineStr">
        <x:is>
          <x:t xml:space="preserve">Derived formula</x:t>
        </x:is>
      </x:c>
      <x:c r="H857" s="3" t="inlineStr">
        <x:is>
          <x:t xml:space="preserve">active_power_gw / pue</x:t>
        </x:is>
      </x:c>
      <x:c r="I857" s="3" t="inlineStr">
        <x:is>
          <x:t xml:space="preserve">Facility power is converted to IT-deliverable power before attributing AI workloads.</x:t>
        </x:is>
      </x:c>
      <x:c r="J857" s="3" t="inlineStr">
        <x:is>
          <x:t xml:space="preserve">SRC_ALIBABA_QWEN_GPU_DEPLOY; ASSUMP_CN_CAPACITY_TRANSPARENCY</x:t>
        </x:is>
      </x:c>
      <x:c r="K85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57" s="3" t="inlineStr">
        <x:is>
          <x:t xml:space="preserve">Recompute once active power and PUE become site-observable.</x:t>
        </x:is>
      </x:c>
    </x:row>
    <x:row r="858">
      <x:c r="A858" s="3" t="inlineStr">
        <x:is>
          <x:t xml:space="preserve">Alibaba</x:t>
        </x:is>
      </x:c>
      <x:c r="B858" s="3" t="n">
        <x:v>2028</x:v>
      </x:c>
      <x:c r="C858" s="3" t="inlineStr">
        <x:is>
          <x:t xml:space="preserve">Bear</x:t>
        </x:is>
      </x:c>
      <x:c r="D858" s="3" t="inlineStr">
        <x:is>
          <x:t xml:space="preserve">ai_workload_share</x:t>
        </x:is>
      </x:c>
      <x:c r="E858" s="3" t="n">
        <x:v>0.84</x:v>
      </x:c>
      <x:c r="F858" s="3" t="inlineStr">
        <x:is>
          <x:t xml:space="preserve">share</x:t>
        </x:is>
      </x:c>
      <x:c r="G858" s="3" t="inlineStr">
        <x:is>
          <x:t xml:space="preserve">Scenario allocation</x:t>
        </x:is>
      </x:c>
      <x:c r="H858" s="3" t="inlineStr">
        <x:is>
          <x:t xml:space="preserve">ai_it_load_gw = it_load_gw * ai_workload_share</x:t>
        </x:is>
      </x:c>
      <x:c r="I858" s="3" t="inlineStr">
        <x:is>
          <x:t xml:space="preserve">Model Studio/Qwen-serving envelope is AI-focused, while cloud platform/reserve allocation is excluded through 84%.</x:t>
        </x:is>
      </x:c>
      <x:c r="J858" s="3" t="inlineStr">
        <x:is>
          <x:t xml:space="preserve">SRC_QWEN3_GITHUB; SRC_ALIBABA_QWEN_GPU_DEPLOY; SRC_EPOCH_AI_DATA_CENTERS</x:t>
        </x:is>
      </x:c>
      <x:c r="K85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58" s="3" t="inlineStr">
        <x:is>
          <x:t xml:space="preserve">Model-owner AI workload allocation or cluster scheduling telemetry.</x:t>
        </x:is>
      </x:c>
    </x:row>
    <x:row r="859">
      <x:c r="A859" s="3" t="inlineStr">
        <x:is>
          <x:t xml:space="preserve">Alibaba</x:t>
        </x:is>
      </x:c>
      <x:c r="B859" s="3" t="n">
        <x:v>2028</x:v>
      </x:c>
      <x:c r="C859" s="3" t="inlineStr">
        <x:is>
          <x:t xml:space="preserve">Bear</x:t>
        </x:is>
      </x:c>
      <x:c r="D859" s="3" t="inlineStr">
        <x:is>
          <x:t xml:space="preserve">ai_it_load_gw</x:t>
        </x:is>
      </x:c>
      <x:c r="E859" s="3" t="n">
        <x:v>1.131</x:v>
      </x:c>
      <x:c r="F859" s="3" t="inlineStr">
        <x:is>
          <x:t xml:space="preserve">GW</x:t>
        </x:is>
      </x:c>
      <x:c r="G859" s="3" t="inlineStr">
        <x:is>
          <x:t xml:space="preserve">Derived formula</x:t>
        </x:is>
      </x:c>
      <x:c r="H859" s="3" t="inlineStr">
        <x:is>
          <x:t xml:space="preserve">it_load_gw * ai_workload_share</x:t>
        </x:is>
      </x:c>
      <x:c r="I859" s="3" t="inlineStr">
        <x:is>
          <x:t xml:space="preserve">Only the AI-attributed portion of IT load enters training/inference allocation.</x:t>
        </x:is>
      </x:c>
      <x:c r="J859" s="3" t="inlineStr">
        <x:is>
          <x:t xml:space="preserve">SRC_QWEN3_GITHUB; SRC_ALIBABA_QWEN_GPU_DEPLOY; SRC_EPOCH_AI_DATA_CENTERS</x:t>
        </x:is>
      </x:c>
      <x:c r="K85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59" s="3" t="inlineStr">
        <x:is>
          <x:t xml:space="preserve">Recompute after ai_workload_share is replaced by telemetry.</x:t>
        </x:is>
      </x:c>
    </x:row>
    <x:row r="860">
      <x:c r="A860" s="3" t="inlineStr">
        <x:is>
          <x:t xml:space="preserve">Alibaba</x:t>
        </x:is>
      </x:c>
      <x:c r="B860" s="3" t="n">
        <x:v>2028</x:v>
      </x:c>
      <x:c r="C860" s="3" t="inlineStr">
        <x:is>
          <x:t xml:space="preserve">Bear</x:t>
        </x:is>
      </x:c>
      <x:c r="D860" s="3" t="inlineStr">
        <x:is>
          <x:t xml:space="preserve">gpu_share</x:t>
        </x:is>
      </x:c>
      <x:c r="E860" s="3" t="n">
        <x:v>1</x:v>
      </x:c>
      <x:c r="F860" s="3" t="inlineStr">
        <x:is>
          <x:t xml:space="preserve">share of inference-serving accelerator load</x:t>
        </x:is>
      </x:c>
      <x:c r="G860" s="3" t="inlineStr">
        <x:is>
          <x:t xml:space="preserve">Numeric scenario</x:t>
        </x:is>
      </x:c>
      <x:c r="H860" s="3" t="inlineStr">
        <x:is>
          <x:t xml:space="preserve">gpu_share interpolated from company 2026/2030 accelerator-mix endpoints</x:t>
        </x:is>
      </x:c>
      <x:c r="I860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860" s="3" t="inlineStr">
        <x:is>
          <x:t xml:space="preserve">SRC_QWEN3_GITHUB; SRC_ALIBABA_QWEN_GPU_DEPLOY; SRC_EPOCH_AI_DATA_CENTERS; ASSUMP_NUMERIC_ACCELERATOR_MIX</x:t>
        </x:is>
      </x:c>
      <x:c r="K86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60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861">
      <x:c r="A861" s="3" t="inlineStr">
        <x:is>
          <x:t xml:space="preserve">Alibaba</x:t>
        </x:is>
      </x:c>
      <x:c r="B861" s="3" t="n">
        <x:v>2028</x:v>
      </x:c>
      <x:c r="C861" s="3" t="inlineStr">
        <x:is>
          <x:t xml:space="preserve">Bear</x:t>
        </x:is>
      </x:c>
      <x:c r="D861" s="3" t="inlineStr">
        <x:is>
          <x:t xml:space="preserve">h200_share</x:t>
        </x:is>
      </x:c>
      <x:c r="E861" s="3" t="n">
        <x:v>1</x:v>
      </x:c>
      <x:c r="F861" s="3" t="inlineStr">
        <x:is>
          <x:t xml:space="preserve">share of inference-serving accelerator load</x:t>
        </x:is>
      </x:c>
      <x:c r="G861" s="3" t="inlineStr">
        <x:is>
          <x:t xml:space="preserve">Editable numeric scenario</x:t>
        </x:is>
      </x:c>
      <x:c r="H861" s="3" t="inlineStr">
        <x:is>
          <x:t xml:space="preserve">h200_share = gpu_share * default_gpu_generation_mix_h200</x:t>
        </x:is>
      </x:c>
      <x:c r="I861" s="3" t="inlineStr">
        <x:is>
          <x:t xml:space="preserve">Default GPU-generation migration assumption; executive workbook allows later manual replacement by company/year/scenario.</x:t>
        </x:is>
      </x:c>
      <x:c r="J861" s="3" t="inlineStr">
        <x:is>
          <x:t xml:space="preserve">SRC_SEMIANALYSIS_INFERENCEX; ASSUMP_NUMERIC_ACCELERATOR_MIX</x:t>
        </x:is>
      </x:c>
      <x:c r="K86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61" s="3" t="inlineStr">
        <x:is>
          <x:t xml:space="preserve">Company fleet inventory, accelerator-hours or procurement/deployment records by GPU generation.</x:t>
        </x:is>
      </x:c>
    </x:row>
    <x:row r="862">
      <x:c r="A862" s="3" t="inlineStr">
        <x:is>
          <x:t xml:space="preserve">Alibaba</x:t>
        </x:is>
      </x:c>
      <x:c r="B862" s="3" t="n">
        <x:v>2028</x:v>
      </x:c>
      <x:c r="C862" s="3" t="inlineStr">
        <x:is>
          <x:t xml:space="preserve">Bear</x:t>
        </x:is>
      </x:c>
      <x:c r="D862" s="3" t="inlineStr">
        <x:is>
          <x:t xml:space="preserve">b200_share</x:t>
        </x:is>
      </x:c>
      <x:c r="E862" s="3" t="n">
        <x:v>0</x:v>
      </x:c>
      <x:c r="F862" s="3" t="inlineStr">
        <x:is>
          <x:t xml:space="preserve">share of inference-serving accelerator load</x:t>
        </x:is>
      </x:c>
      <x:c r="G862" s="3" t="inlineStr">
        <x:is>
          <x:t xml:space="preserve">Editable numeric scenario</x:t>
        </x:is>
      </x:c>
      <x:c r="H862" s="3" t="inlineStr">
        <x:is>
          <x:t xml:space="preserve">b200_share = gpu_share * default_gpu_generation_mix_b200</x:t>
        </x:is>
      </x:c>
      <x:c r="I862" s="3" t="inlineStr">
        <x:is>
          <x:t xml:space="preserve">Default GPU-generation migration assumption; executive workbook allows later manual replacement by company/year/scenario.</x:t>
        </x:is>
      </x:c>
      <x:c r="J862" s="3" t="inlineStr">
        <x:is>
          <x:t xml:space="preserve">SRC_SEMIANALYSIS_INFERENCEX; ASSUMP_NUMERIC_ACCELERATOR_MIX</x:t>
        </x:is>
      </x:c>
      <x:c r="K86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62" s="3" t="inlineStr">
        <x:is>
          <x:t xml:space="preserve">Company fleet inventory, accelerator-hours or procurement/deployment records by GPU generation.</x:t>
        </x:is>
      </x:c>
    </x:row>
    <x:row r="863">
      <x:c r="A863" s="3" t="inlineStr">
        <x:is>
          <x:t xml:space="preserve">Alibaba</x:t>
        </x:is>
      </x:c>
      <x:c r="B863" s="3" t="n">
        <x:v>2028</x:v>
      </x:c>
      <x:c r="C863" s="3" t="inlineStr">
        <x:is>
          <x:t xml:space="preserve">Bear</x:t>
        </x:is>
      </x:c>
      <x:c r="D863" s="3" t="inlineStr">
        <x:is>
          <x:t xml:space="preserve">gb200_share</x:t>
        </x:is>
      </x:c>
      <x:c r="E863" s="3" t="n">
        <x:v>0</x:v>
      </x:c>
      <x:c r="F863" s="3" t="inlineStr">
        <x:is>
          <x:t xml:space="preserve">share of inference-serving accelerator load</x:t>
        </x:is>
      </x:c>
      <x:c r="G863" s="3" t="inlineStr">
        <x:is>
          <x:t xml:space="preserve">Editable numeric scenario</x:t>
        </x:is>
      </x:c>
      <x:c r="H863" s="3" t="inlineStr">
        <x:is>
          <x:t xml:space="preserve">gb200_share = gpu_share * default_gpu_generation_mix_gb200</x:t>
        </x:is>
      </x:c>
      <x:c r="I863" s="3" t="inlineStr">
        <x:is>
          <x:t xml:space="preserve">Default GPU-generation migration assumption; executive workbook allows later manual replacement by company/year/scenario.</x:t>
        </x:is>
      </x:c>
      <x:c r="J863" s="3" t="inlineStr">
        <x:is>
          <x:t xml:space="preserve">SRC_SEMIANALYSIS_INFERENCEX; ASSUMP_NUMERIC_ACCELERATOR_MIX</x:t>
        </x:is>
      </x:c>
      <x:c r="K86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63" s="3" t="inlineStr">
        <x:is>
          <x:t xml:space="preserve">Company fleet inventory, accelerator-hours or procurement/deployment records by GPU generation.</x:t>
        </x:is>
      </x:c>
    </x:row>
    <x:row r="864">
      <x:c r="A864" s="3" t="inlineStr">
        <x:is>
          <x:t xml:space="preserve">Alibaba</x:t>
        </x:is>
      </x:c>
      <x:c r="B864" s="3" t="n">
        <x:v>2028</x:v>
      </x:c>
      <x:c r="C864" s="3" t="inlineStr">
        <x:is>
          <x:t xml:space="preserve">Bear</x:t>
        </x:is>
      </x:c>
      <x:c r="D864" s="3" t="inlineStr">
        <x:is>
          <x:t xml:space="preserve">purpose_built_accelerator_share</x:t>
        </x:is>
      </x:c>
      <x:c r="E864" s="3" t="n">
        <x:v>0</x:v>
      </x:c>
      <x:c r="F864" s="3" t="inlineStr">
        <x:is>
          <x:t xml:space="preserve">share of inference-serving accelerator load</x:t>
        </x:is>
      </x:c>
      <x:c r="G864" s="3" t="inlineStr">
        <x:is>
          <x:t xml:space="preserve">Numeric scenario</x:t>
        </x:is>
      </x:c>
      <x:c r="H864" s="3" t="inlineStr">
        <x:is>
          <x:t xml:space="preserve">1 - gpu_share</x:t>
        </x:is>
      </x:c>
      <x:c r="I864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864" s="3" t="inlineStr">
        <x:is>
          <x:t xml:space="preserve">SRC_QWEN3_GITHUB; SRC_ALIBABA_QWEN_GPU_DEPLOY; SRC_EPOCH_AI_DATA_CENTERS; ASSUMP_NUMERIC_ACCELERATOR_MIX</x:t>
        </x:is>
      </x:c>
      <x:c r="K86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64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865">
      <x:c r="A865" s="3" t="inlineStr">
        <x:is>
          <x:t xml:space="preserve">Alibaba</x:t>
        </x:is>
      </x:c>
      <x:c r="B865" s="3" t="n">
        <x:v>2028</x:v>
      </x:c>
      <x:c r="C865" s="3" t="inlineStr">
        <x:is>
          <x:t xml:space="preserve">Bear</x:t>
        </x:is>
      </x:c>
      <x:c r="D865" s="3" t="inlineStr">
        <x:is>
          <x:t xml:space="preserve">fleet_reference_tps_per_mw</x:t>
        </x:is>
      </x:c>
      <x:c r="E865" s="3" t="n">
        <x:v>166591</x:v>
      </x:c>
      <x:c r="F865" s="3" t="inlineStr">
        <x:is>
          <x:t xml:space="preserve">generated output tokens/sec/MW</x:t>
        </x:is>
      </x:c>
      <x:c r="G865" s="3" t="inlineStr">
        <x:is>
          <x:t xml:space="preserve">Fleet-weighted public benchmark reference</x:t>
        </x:is>
      </x:c>
      <x:c r="H865" s="3" t="inlineStr">
        <x:is>
          <x:t xml:space="preserve">h200_share*h200_workload_avg + b200_share*b200_workload_avg + gb200_share*gb200_workload_avg + purpose_built_share*purpose_workload_avg</x:t>
        </x:is>
      </x:c>
      <x:c r="I865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865" s="3" t="inlineStr">
        <x:is>
          <x:t xml:space="preserve">SRC_SEMIANALYSIS_INFERENCEX; ASSUMP_NUMERIC_ACCELERATOR_MIX; ASSUMP_WORKLOAD_CLASS_MIX; ASSUMP_AGENTIC_CONTEXT_PENALTY</x:t>
        </x:is>
      </x:c>
      <x:c r="K86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65" s="3" t="inlineStr">
        <x:is>
          <x:t xml:space="preserve">Comparable production output-token throughput or a more closely matched benchmark.</x:t>
        </x:is>
      </x:c>
    </x:row>
    <x:row r="866">
      <x:c r="A866" s="3" t="inlineStr">
        <x:is>
          <x:t xml:space="preserve">Alibaba</x:t>
        </x:is>
      </x:c>
      <x:c r="B866" s="3" t="n">
        <x:v>2028</x:v>
      </x:c>
      <x:c r="C866" s="3" t="inlineStr">
        <x:is>
          <x:t xml:space="preserve">Bear</x:t>
        </x:is>
      </x:c>
      <x:c r="D866" s="3" t="inlineStr">
        <x:is>
          <x:t xml:space="preserve">commercial_workload_fit_factor</x:t>
        </x:is>
      </x:c>
      <x:c r="E866" s="3" t="n">
        <x:v>0.7</x:v>
      </x:c>
      <x:c r="F866" s="3" t="inlineStr">
        <x:is>
          <x:t xml:space="preserve">share of public reference throughput</x:t>
        </x:is>
      </x:c>
      <x:c r="G866" s="3" t="inlineStr">
        <x:is>
          <x:t xml:space="preserve">Scenario assumption</x:t>
        </x:is>
      </x:c>
      <x:c r="H866" s="3" t="inlineStr">
        <x:is>
          <x:t xml:space="preserve">reference_serving_tps_per_mw = fleet_reference_tps_per_mw * commercial_workload_fit_factor</x:t>
        </x:is>
      </x:c>
      <x:c r="I866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866" s="3" t="inlineStr">
        <x:is>
          <x:t xml:space="preserve">SRC_SEMIANALYSIS_INFERENCEX; ASSUMP_NUMERIC_ACCELERATOR_MIX; ASSUMP_WORKLOAD_CLASS_MIX; ASSUMP_AGENTIC_CONTEXT_PENALTY</x:t>
        </x:is>
      </x:c>
      <x:c r="K86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66" s="3" t="inlineStr">
        <x:is>
          <x:t xml:space="preserve">Matched commercial serving benchmark by product surface, context shape and latency SLO.</x:t>
        </x:is>
      </x:c>
    </x:row>
    <x:row r="867">
      <x:c r="A867" s="3" t="inlineStr">
        <x:is>
          <x:t xml:space="preserve">Alibaba</x:t>
        </x:is>
      </x:c>
      <x:c r="B867" s="3" t="n">
        <x:v>2028</x:v>
      </x:c>
      <x:c r="C867" s="3" t="inlineStr">
        <x:is>
          <x:t xml:space="preserve">Bear</x:t>
        </x:is>
      </x:c>
      <x:c r="D867" s="3" t="inlineStr">
        <x:is>
          <x:t xml:space="preserve">reference_serving_tps_per_mw</x:t>
        </x:is>
      </x:c>
      <x:c r="E867" s="3" t="n">
        <x:v>116614</x:v>
      </x:c>
      <x:c r="F867" s="3" t="inlineStr">
        <x:is>
          <x:t xml:space="preserve">generated output tokens/sec/MW</x:t>
        </x:is>
      </x:c>
      <x:c r="G867" s="3" t="inlineStr">
        <x:is>
          <x:t xml:space="preserve">Workload-adjusted benchmark proxy</x:t>
        </x:is>
      </x:c>
      <x:c r="H867" s="3" t="inlineStr">
        <x:is>
          <x:t xml:space="preserve">fleet_reference_tps_per_mw * commercial_workload_fit_factor</x:t>
        </x:is>
      </x:c>
      <x:c r="I86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867" s="3" t="inlineStr">
        <x:is>
          <x:t xml:space="preserve">SRC_SEMIANALYSIS_INFERENCEX; ASSUMP_NUMERIC_ACCELERATOR_MIX; ASSUMP_WORKLOAD_CLASS_MIX; ASSUMP_AGENTIC_CONTEXT_PENALTY</x:t>
        </x:is>
      </x:c>
      <x:c r="K86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67" s="3" t="inlineStr">
        <x:is>
          <x:t xml:space="preserve">Provider production output-token throughput with comparable workload/SLO.</x:t>
        </x:is>
      </x:c>
    </x:row>
    <x:row r="868">
      <x:c r="A868" s="3" t="inlineStr">
        <x:is>
          <x:t xml:space="preserve">Alibaba</x:t>
        </x:is>
      </x:c>
      <x:c r="B868" s="3" t="n">
        <x:v>2028</x:v>
      </x:c>
      <x:c r="C868" s="3" t="inlineStr">
        <x:is>
          <x:t xml:space="preserve">Bear</x:t>
        </x:is>
      </x:c>
      <x:c r="D868" s="3" t="inlineStr">
        <x:is>
          <x:t xml:space="preserve">purpose_built_tps_per_mw</x:t>
        </x:is>
      </x:c>
      <x:c r="E868" s="3" t="n">
        <x:v>774713</x:v>
      </x:c>
      <x:c r="F868" s="3" t="inlineStr">
        <x:is>
          <x:t xml:space="preserve">generated output tokens/sec/MW</x:t>
        </x:is>
      </x:c>
      <x:c r="G868" s="3" t="inlineStr">
        <x:is>
          <x:t xml:space="preserve">Conservative no-uplift proxy</x:t>
        </x:is>
      </x:c>
      <x:c r="H868" s="3" t="inlineStr">
        <x:is>
          <x:t xml:space="preserve">purpose_built_tps_per_mw = purpose_built_reference_tps_per_mw * commercial_workload_fit_factor until comparable output-token benchmark is adopted</x:t>
        </x:is>
      </x:c>
      <x:c r="I868" s="3" t="inlineStr">
        <x:is>
          <x:t xml:space="preserve">No comparable public output-token/MW row adopted; B200 public reference placeholder is used and remains editable.</x:t>
        </x:is>
      </x:c>
      <x:c r="J868" s="3" t="inlineStr">
        <x:is>
          <x:t xml:space="preserve">SRC_QWEN3_GITHUB; SRC_ALIBABA_QWEN_GPU_DEPLOY; SRC_EPOCH_AI_DATA_CENTERS; ASSUMP_NUMERIC_ACCELERATOR_MIX</x:t>
        </x:is>
      </x:c>
      <x:c r="K86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68" s="3" t="inlineStr">
        <x:is>
          <x:t xml:space="preserve">Matched-workload generated-output benchmark for the provider purpose-built accelerator.</x:t>
        </x:is>
      </x:c>
    </x:row>
    <x:row r="869">
      <x:c r="A869" s="3" t="inlineStr">
        <x:is>
          <x:t xml:space="preserve">Alibaba</x:t>
        </x:is>
      </x:c>
      <x:c r="B869" s="3" t="n">
        <x:v>2028</x:v>
      </x:c>
      <x:c r="C869" s="3" t="inlineStr">
        <x:is>
          <x:t xml:space="preserve">Bear</x:t>
        </x:is>
      </x:c>
      <x:c r="D869" s="3" t="inlineStr">
        <x:is>
          <x:t xml:space="preserve">inference_power_share</x:t>
        </x:is>
      </x:c>
      <x:c r="E869" s="3" t="n">
        <x:v>0.61</x:v>
      </x:c>
      <x:c r="F869" s="3" t="inlineStr">
        <x:is>
          <x:t xml:space="preserve">share of AI IT load</x:t>
        </x:is>
      </x:c>
      <x:c r="G869" s="3" t="inlineStr">
        <x:is>
          <x:t xml:space="preserve">Scenario allocation</x:t>
        </x:is>
      </x:c>
      <x:c r="H869" s="3" t="inlineStr">
        <x:is>
          <x:t xml:space="preserve">inference_gw = ai_it_load_gw * inference_power_share</x:t>
        </x:is>
      </x:c>
      <x:c r="I869" s="3" t="inlineStr">
        <x:is>
          <x:t xml:space="preserve">Qwen API/enterprise commercialization and MoE architecture support increasing inference allocation scenario.</x:t>
        </x:is>
      </x:c>
      <x:c r="J869" s="3" t="inlineStr">
        <x:is>
          <x:t xml:space="preserve">SRC_QWEN3_GITHUB; SRC_ALIBABA_QWEN_GPU_DEPLOY; SRC_EPOCH_AI_DATA_CENTERS; ASSUMP_INFERENCE_SHARE_NOT_FACT_60</x:t>
        </x:is>
      </x:c>
      <x:c r="K86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69" s="3" t="inlineStr">
        <x:is>
          <x:t xml:space="preserve">Provider-specific inference/training workload power telemetry.</x:t>
        </x:is>
      </x:c>
    </x:row>
    <x:row r="870">
      <x:c r="A870" s="3" t="inlineStr">
        <x:is>
          <x:t xml:space="preserve">Alibaba</x:t>
        </x:is>
      </x:c>
      <x:c r="B870" s="3" t="n">
        <x:v>2028</x:v>
      </x:c>
      <x:c r="C870" s="3" t="inlineStr">
        <x:is>
          <x:t xml:space="preserve">Bear</x:t>
        </x:is>
      </x:c>
      <x:c r="D870" s="3" t="inlineStr">
        <x:is>
          <x:t xml:space="preserve">inference_gw</x:t>
        </x:is>
      </x:c>
      <x:c r="E870" s="3" t="n">
        <x:v>0.6899999999999999</x:v>
      </x:c>
      <x:c r="F870" s="3" t="inlineStr">
        <x:is>
          <x:t xml:space="preserve">GW</x:t>
        </x:is>
      </x:c>
      <x:c r="G870" s="3" t="inlineStr">
        <x:is>
          <x:t xml:space="preserve">Derived formula</x:t>
        </x:is>
      </x:c>
      <x:c r="H870" s="3" t="inlineStr">
        <x:is>
          <x:t xml:space="preserve">ai_it_load_gw * inference_power_share</x:t>
        </x:is>
      </x:c>
      <x:c r="I870" s="3" t="inlineStr">
        <x:is>
          <x:t xml:space="preserve">This is the operational power eligible to become commercial generated output tokens through the selected TPS/MW proxy.</x:t>
        </x:is>
      </x:c>
      <x:c r="J870" s="3" t="inlineStr">
        <x:is>
          <x:t xml:space="preserve">SRC_QWEN3_GITHUB; SRC_ALIBABA_QWEN_GPU_DEPLOY; SRC_EPOCH_AI_DATA_CENTERS</x:t>
        </x:is>
      </x:c>
      <x:c r="K87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70" s="3" t="inlineStr">
        <x:is>
          <x:t xml:space="preserve">Recompute after AI allocation or inference-share evidence changes.</x:t>
        </x:is>
      </x:c>
    </x:row>
    <x:row r="871">
      <x:c r="A871" s="3" t="inlineStr">
        <x:is>
          <x:t xml:space="preserve">Alibaba</x:t>
        </x:is>
      </x:c>
      <x:c r="B871" s="3" t="n">
        <x:v>2028</x:v>
      </x:c>
      <x:c r="C871" s="3" t="inlineStr">
        <x:is>
          <x:t xml:space="preserve">Bear</x:t>
        </x:is>
      </x:c>
      <x:c r="D871" s="3" t="inlineStr">
        <x:is>
          <x:t xml:space="preserve">training_power_share</x:t>
        </x:is>
      </x:c>
      <x:c r="E871" s="3" t="n">
        <x:v>0.39</x:v>
      </x:c>
      <x:c r="F871" s="3" t="inlineStr">
        <x:is>
          <x:t xml:space="preserve">share of AI IT load</x:t>
        </x:is>
      </x:c>
      <x:c r="G871" s="3" t="inlineStr">
        <x:is>
          <x:t xml:space="preserve">Derived allocation</x:t>
        </x:is>
      </x:c>
      <x:c r="H871" s="3" t="inlineStr">
        <x:is>
          <x:t xml:space="preserve">1 - inference_power_share</x:t>
        </x:is>
      </x:c>
      <x:c r="I871" s="3" t="inlineStr">
        <x:is>
          <x:t xml:space="preserve">Training receives the complementary modeled AI IT allocation; it is not a disclosed company workload split.</x:t>
        </x:is>
      </x:c>
      <x:c r="J871" s="3" t="inlineStr">
        <x:is>
          <x:t xml:space="preserve">SRC_QWEN3_GITHUB; SRC_ALIBABA_QWEN_GPU_DEPLOY; SRC_EPOCH_AI_DATA_CENTERS; ASSUMP_INFERENCE_SHARE_NOT_FACT_60</x:t>
        </x:is>
      </x:c>
      <x:c r="K87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71" s="3" t="inlineStr">
        <x:is>
          <x:t xml:space="preserve">Provider-specific inference/training workload power telemetry.</x:t>
        </x:is>
      </x:c>
    </x:row>
    <x:row r="872">
      <x:c r="A872" s="3" t="inlineStr">
        <x:is>
          <x:t xml:space="preserve">Alibaba</x:t>
        </x:is>
      </x:c>
      <x:c r="B872" s="3" t="n">
        <x:v>2028</x:v>
      </x:c>
      <x:c r="C872" s="3" t="inlineStr">
        <x:is>
          <x:t xml:space="preserve">Bear</x:t>
        </x:is>
      </x:c>
      <x:c r="D872" s="3" t="inlineStr">
        <x:is>
          <x:t xml:space="preserve">training_gw</x:t>
        </x:is>
      </x:c>
      <x:c r="E872" s="3" t="n">
        <x:v>0.441</x:v>
      </x:c>
      <x:c r="F872" s="3" t="inlineStr">
        <x:is>
          <x:t xml:space="preserve">GW</x:t>
        </x:is>
      </x:c>
      <x:c r="G872" s="3" t="inlineStr">
        <x:is>
          <x:t xml:space="preserve">Derived formula</x:t>
        </x:is>
      </x:c>
      <x:c r="H872" s="3" t="inlineStr">
        <x:is>
          <x:t xml:space="preserve">ai_it_load_gw * training_power_share</x:t>
        </x:is>
      </x:c>
      <x:c r="I872" s="3" t="inlineStr">
        <x:is>
          <x:t xml:space="preserve">Training GW is shown separately so commercial inference token capacity is not overstated.</x:t>
        </x:is>
      </x:c>
      <x:c r="J872" s="3" t="inlineStr">
        <x:is>
          <x:t xml:space="preserve">SRC_QWEN3_GITHUB; SRC_ALIBABA_QWEN_GPU_DEPLOY; SRC_EPOCH_AI_DATA_CENTERS</x:t>
        </x:is>
      </x:c>
      <x:c r="K87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72" s="3" t="inlineStr">
        <x:is>
          <x:t xml:space="preserve">Recompute after AI allocation or workload-split evidence changes.</x:t>
        </x:is>
      </x:c>
    </x:row>
    <x:row r="873">
      <x:c r="A873" s="3" t="inlineStr">
        <x:is>
          <x:t xml:space="preserve">Alibaba</x:t>
        </x:is>
      </x:c>
      <x:c r="B873" s="3" t="n">
        <x:v>2028</x:v>
      </x:c>
      <x:c r="C873" s="3" t="inlineStr">
        <x:is>
          <x:t xml:space="preserve">Bear</x:t>
        </x:is>
      </x:c>
      <x:c r="D873" s="3" t="inlineStr">
        <x:is>
          <x:t xml:space="preserve">tokens_per_second_per_mw</x:t>
        </x:is>
      </x:c>
      <x:c r="E873" s="3" t="n">
        <x:v>116614</x:v>
      </x:c>
      <x:c r="F873" s="3" t="inlineStr">
        <x:is>
          <x:t xml:space="preserve">generated output tokens/sec/MW</x:t>
        </x:is>
      </x:c>
      <x:c r="G873" s="3" t="inlineStr">
        <x:is>
          <x:t xml:space="preserve">Derived estimate + benchmark calibration</x:t>
        </x:is>
      </x:c>
      <x:c r="H873" s="3" t="inlineStr">
        <x:is>
          <x:t xml:space="preserve">fleet_reference_tps_per_mw * commercial_workload_fit_factor</x:t>
        </x:is>
      </x:c>
      <x:c r="I873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873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87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73" s="3" t="inlineStr">
        <x:is>
          <x:t xml:space="preserve">Comparable production output-token throughput with model, hardware, precision, ISL/OSL and SLO matched.</x:t>
        </x:is>
      </x:c>
    </x:row>
    <x:row r="874">
      <x:c r="A874" s="3" t="inlineStr">
        <x:is>
          <x:t xml:space="preserve">Alibaba</x:t>
        </x:is>
      </x:c>
      <x:c r="B874" s="3" t="n">
        <x:v>2028</x:v>
      </x:c>
      <x:c r="C874" s="3" t="inlineStr">
        <x:is>
          <x:t xml:space="preserve">Bear</x:t>
        </x:is>
      </x:c>
      <x:c r="D874" s="3" t="inlineStr">
        <x:is>
          <x:t xml:space="preserve">inference_tokens_per_day</x:t>
        </x:is>
      </x:c>
      <x:c r="E874" s="3" t="n">
        <x:v>6952060224000</x:v>
      </x:c>
      <x:c r="F874" s="3" t="inlineStr">
        <x:is>
          <x:t xml:space="preserve">generated output tokens/day</x:t>
        </x:is>
      </x:c>
      <x:c r="G874" s="3" t="inlineStr">
        <x:is>
          <x:t xml:space="preserve">Derived headline metric</x:t>
        </x:is>
      </x:c>
      <x:c r="H874" s="3" t="inlineStr">
        <x:is>
          <x:t xml:space="preserve">inference_gw * 1000 * tokens_per_second_per_mw * 86,400</x:t>
        </x:is>
      </x:c>
      <x:c r="I874" s="3" t="inlineStr">
        <x:is>
          <x:t xml:space="preserve">Headline capacity uses no utilization, MoE, architecture or software-growth multiplier; it is not observed commercial output volume.</x:t>
        </x:is>
      </x:c>
      <x:c r="J874" s="3" t="inlineStr">
        <x:is>
          <x:t xml:space="preserve">SRC_QWEN3_GITHUB; SRC_ALIBABA_QWEN_GPU_DEPLOY; SRC_EPOCH_AI_DATA_CENTERS; SRC_SEMIANALYSIS_INFERENCEX</x:t>
        </x:is>
      </x:c>
      <x:c r="K87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74" s="3" t="inlineStr">
        <x:is>
          <x:t xml:space="preserve">Provider-disclosed generated output token volume or calibrated capacity telemetry.</x:t>
        </x:is>
      </x:c>
    </x:row>
    <x:row r="875">
      <x:c r="A875" s="3" t="inlineStr">
        <x:is>
          <x:t xml:space="preserve">Alibaba</x:t>
        </x:is>
      </x:c>
      <x:c r="B875" s="3" t="n">
        <x:v>2028</x:v>
      </x:c>
      <x:c r="C875" s="3" t="inlineStr">
        <x:is>
          <x:t xml:space="preserve">Bear</x:t>
        </x:is>
      </x:c>
      <x:c r="D875" s="3" t="inlineStr">
        <x:is>
          <x:t xml:space="preserve">inference_tokens_per_year</x:t>
        </x:is>
      </x:c>
      <x:c r="E875" s="3" t="n">
        <x:v>2537501981760000</x:v>
      </x:c>
      <x:c r="F875" s="3" t="inlineStr">
        <x:is>
          <x:t xml:space="preserve">generated output tokens/year</x:t>
        </x:is>
      </x:c>
      <x:c r="G875" s="3" t="inlineStr">
        <x:is>
          <x:t xml:space="preserve">Derived headline metric</x:t>
        </x:is>
      </x:c>
      <x:c r="H875" s="3" t="inlineStr">
        <x:is>
          <x:t xml:space="preserve">inference_tokens_per_day * 365</x:t>
        </x:is>
      </x:c>
      <x:c r="I875" s="3" t="inlineStr">
        <x:is>
          <x:t xml:space="preserve">Annualized version of generated output token capacity; it is not observed annual demand or billable volume.</x:t>
        </x:is>
      </x:c>
      <x:c r="J875" s="3" t="inlineStr">
        <x:is>
          <x:t xml:space="preserve">SRC_QWEN3_GITHUB; SRC_ALIBABA_QWEN_GPU_DEPLOY; SRC_EPOCH_AI_DATA_CENTERS; SRC_SEMIANALYSIS_INFERENCEX</x:t>
        </x:is>
      </x:c>
      <x:c r="K87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75" s="3" t="inlineStr">
        <x:is>
          <x:t xml:space="preserve">Provider-disclosed annual generated-output volume or metered serving telemetry.</x:t>
        </x:is>
      </x:c>
    </x:row>
    <x:row r="876">
      <x:c r="A876" s="3" t="inlineStr">
        <x:is>
          <x:t xml:space="preserve">Alibaba</x:t>
        </x:is>
      </x:c>
      <x:c r="B876" s="3" t="n">
        <x:v>2029</x:v>
      </x:c>
      <x:c r="C876" s="3" t="inlineStr">
        <x:is>
          <x:t xml:space="preserve">Bear</x:t>
        </x:is>
      </x:c>
      <x:c r="D876" s="3" t="inlineStr">
        <x:is>
          <x:t xml:space="preserve">contracted_power_gw</x:t>
        </x:is>
      </x:c>
      <x:c r="E876" s="3" t="n">
        <x:v>3.45</x:v>
      </x:c>
      <x:c r="F876" s="3" t="inlineStr">
        <x:is>
          <x:t xml:space="preserve">GW</x:t>
        </x:is>
      </x:c>
      <x:c r="G876" s="3" t="inlineStr">
        <x:is>
          <x:t xml:space="preserve">Scenario capacity envelope</x:t>
        </x:is>
      </x:c>
      <x:c r="H876" s="3" t="inlineStr">
        <x:is>
          <x:t xml:space="preserve">linear interpolation between 2026 and 2030 company capacity endpoints</x:t>
        </x:is>
      </x:c>
      <x:c r="I876" s="3" t="inlineStr">
        <x:is>
          <x:t xml:space="preserve">Alibaba Cloud/Qwen capacity is a scenario envelope; official model and deployment documentation does not state operated GW.</x:t>
        </x:is>
      </x:c>
      <x:c r="J876" s="3" t="inlineStr">
        <x:is>
          <x:t xml:space="preserve">SRC_ALIBABA_QWEN_GPU_DEPLOY; ASSUMP_CN_CAPACITY_TRANSPARENCY</x:t>
        </x:is>
      </x:c>
      <x:c r="K87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76" s="3" t="inlineStr">
        <x:is>
          <x:t xml:space="preserve">Company/site-level committed MW/GW, interconnect and contract disclosure.</x:t>
        </x:is>
      </x:c>
    </x:row>
    <x:row r="877">
      <x:c r="A877" s="3" t="inlineStr">
        <x:is>
          <x:t xml:space="preserve">Alibaba</x:t>
        </x:is>
      </x:c>
      <x:c r="B877" s="3" t="n">
        <x:v>2029</x:v>
      </x:c>
      <x:c r="C877" s="3" t="inlineStr">
        <x:is>
          <x:t xml:space="preserve">Bear</x:t>
        </x:is>
      </x:c>
      <x:c r="D877" s="3" t="inlineStr">
        <x:is>
          <x:t xml:space="preserve">operational_deployment_share</x:t>
        </x:is>
      </x:c>
      <x:c r="E877" s="3" t="n">
        <x:v>0.62376812</x:v>
      </x:c>
      <x:c r="F877" s="3" t="inlineStr">
        <x:is>
          <x:t xml:space="preserve">share</x:t>
        </x:is>
      </x:c>
      <x:c r="G877" s="3" t="inlineStr">
        <x:is>
          <x:t xml:space="preserve">Scenario conversion</x:t>
        </x:is>
      </x:c>
      <x:c r="H877" s="3" t="inlineStr">
        <x:is>
          <x:t xml:space="preserve">active_power_gw / contracted_power_gw</x:t>
        </x:is>
      </x:c>
      <x:c r="I877" s="3" t="inlineStr">
        <x:is>
          <x:t xml:space="preserve">This is the single explicit conversion from contracted/attributed capacity to operationally usable capacity.</x:t>
        </x:is>
      </x:c>
      <x:c r="J877" s="3" t="inlineStr">
        <x:is>
          <x:t xml:space="preserve">SRC_ALIBABA_QWEN_GPU_DEPLOY; ASSUMP_CN_CAPACITY_TRANSPARENCY</x:t>
        </x:is>
      </x:c>
      <x:c r="K87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77" s="3" t="inlineStr">
        <x:is>
          <x:t xml:space="preserve">Energized operational capacity divided by contracted/attributed capacity.</x:t>
        </x:is>
      </x:c>
    </x:row>
    <x:row r="878">
      <x:c r="A878" s="3" t="inlineStr">
        <x:is>
          <x:t xml:space="preserve">Alibaba</x:t>
        </x:is>
      </x:c>
      <x:c r="B878" s="3" t="n">
        <x:v>2029</x:v>
      </x:c>
      <x:c r="C878" s="3" t="inlineStr">
        <x:is>
          <x:t xml:space="preserve">Bear</x:t>
        </x:is>
      </x:c>
      <x:c r="D878" s="3" t="inlineStr">
        <x:is>
          <x:t xml:space="preserve">active_power_gw</x:t>
        </x:is>
      </x:c>
      <x:c r="E878" s="3" t="n">
        <x:v>2.152</x:v>
      </x:c>
      <x:c r="F878" s="3" t="inlineStr">
        <x:is>
          <x:t xml:space="preserve">GW</x:t>
        </x:is>
      </x:c>
      <x:c r="G878" s="3" t="inlineStr">
        <x:is>
          <x:t xml:space="preserve">Derived scenario</x:t>
        </x:is>
      </x:c>
      <x:c r="H878" s="3" t="inlineStr">
        <x:is>
          <x:t xml:space="preserve">contracted_power_gw * operational_deployment_share</x:t>
        </x:is>
      </x:c>
      <x:c r="I878" s="3" t="inlineStr">
        <x:is>
          <x:t xml:space="preserve">Active GW is staged below capacity due to undisclosed accelerator allocation and cloud multi-tenant use.</x:t>
        </x:is>
      </x:c>
      <x:c r="J878" s="3" t="inlineStr">
        <x:is>
          <x:t xml:space="preserve">SRC_ALIBABA_QWEN_GPU_DEPLOY; ASSUMP_CN_CAPACITY_TRANSPARENCY</x:t>
        </x:is>
      </x:c>
      <x:c r="K87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78" s="3" t="inlineStr">
        <x:is>
          <x:t xml:space="preserve">Energization dates, accelerator deliveries and operational powered-rack telemetry.</x:t>
        </x:is>
      </x:c>
    </x:row>
    <x:row r="879">
      <x:c r="A879" s="3" t="inlineStr">
        <x:is>
          <x:t xml:space="preserve">Alibaba</x:t>
        </x:is>
      </x:c>
      <x:c r="B879" s="3" t="n">
        <x:v>2029</x:v>
      </x:c>
      <x:c r="C879" s="3" t="inlineStr">
        <x:is>
          <x:t xml:space="preserve">Bear</x:t>
        </x:is>
      </x:c>
      <x:c r="D879" s="3" t="inlineStr">
        <x:is>
          <x:t xml:space="preserve">pue</x:t>
        </x:is>
      </x:c>
      <x:c r="E879" s="3" t="n">
        <x:v>1.23</x:v>
      </x:c>
      <x:c r="F879" s="3" t="inlineStr">
        <x:is>
          <x:t xml:space="preserve">ratio</x:t>
        </x:is>
      </x:c>
      <x:c r="G879" s="3" t="inlineStr">
        <x:is>
          <x:t xml:space="preserve">Scenario parameter</x:t>
        </x:is>
      </x:c>
      <x:c r="H879" s="3" t="inlineStr">
        <x:is>
          <x:t xml:space="preserve">it_load_gw = active_power_gw / pue</x:t>
        </x:is>
      </x:c>
      <x:c r="I879" s="3" t="inlineStr">
        <x:is>
          <x:t xml:space="preserve">No provider-wide site-level PUE is used as a disclosed fact; PUE represents facility-to-IT conversion within the scenario.</x:t>
        </x:is>
      </x:c>
      <x:c r="J879" s="3" t="inlineStr">
        <x:is>
          <x:t xml:space="preserve">ASSUMP_POWER_RAMP</x:t>
        </x:is>
      </x:c>
      <x:c r="K87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79" s="3" t="inlineStr">
        <x:is>
          <x:t xml:space="preserve">Site-level measured PUE matched to attributed AI capacity.</x:t>
        </x:is>
      </x:c>
    </x:row>
    <x:row r="880">
      <x:c r="A880" s="3" t="inlineStr">
        <x:is>
          <x:t xml:space="preserve">Alibaba</x:t>
        </x:is>
      </x:c>
      <x:c r="B880" s="3" t="n">
        <x:v>2029</x:v>
      </x:c>
      <x:c r="C880" s="3" t="inlineStr">
        <x:is>
          <x:t xml:space="preserve">Bear</x:t>
        </x:is>
      </x:c>
      <x:c r="D880" s="3" t="inlineStr">
        <x:is>
          <x:t xml:space="preserve">it_load_gw</x:t>
        </x:is>
      </x:c>
      <x:c r="E880" s="3" t="n">
        <x:v>1.75</x:v>
      </x:c>
      <x:c r="F880" s="3" t="inlineStr">
        <x:is>
          <x:t xml:space="preserve">GW</x:t>
        </x:is>
      </x:c>
      <x:c r="G880" s="3" t="inlineStr">
        <x:is>
          <x:t xml:space="preserve">Derived formula</x:t>
        </x:is>
      </x:c>
      <x:c r="H880" s="3" t="inlineStr">
        <x:is>
          <x:t xml:space="preserve">active_power_gw / pue</x:t>
        </x:is>
      </x:c>
      <x:c r="I880" s="3" t="inlineStr">
        <x:is>
          <x:t xml:space="preserve">Facility power is converted to IT-deliverable power before attributing AI workloads.</x:t>
        </x:is>
      </x:c>
      <x:c r="J880" s="3" t="inlineStr">
        <x:is>
          <x:t xml:space="preserve">SRC_ALIBABA_QWEN_GPU_DEPLOY; ASSUMP_CN_CAPACITY_TRANSPARENCY</x:t>
        </x:is>
      </x:c>
      <x:c r="K88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80" s="3" t="inlineStr">
        <x:is>
          <x:t xml:space="preserve">Recompute once active power and PUE become site-observable.</x:t>
        </x:is>
      </x:c>
    </x:row>
    <x:row r="881">
      <x:c r="A881" s="3" t="inlineStr">
        <x:is>
          <x:t xml:space="preserve">Alibaba</x:t>
        </x:is>
      </x:c>
      <x:c r="B881" s="3" t="n">
        <x:v>2029</x:v>
      </x:c>
      <x:c r="C881" s="3" t="inlineStr">
        <x:is>
          <x:t xml:space="preserve">Bear</x:t>
        </x:is>
      </x:c>
      <x:c r="D881" s="3" t="inlineStr">
        <x:is>
          <x:t xml:space="preserve">ai_workload_share</x:t>
        </x:is>
      </x:c>
      <x:c r="E881" s="3" t="n">
        <x:v>0.84</x:v>
      </x:c>
      <x:c r="F881" s="3" t="inlineStr">
        <x:is>
          <x:t xml:space="preserve">share</x:t>
        </x:is>
      </x:c>
      <x:c r="G881" s="3" t="inlineStr">
        <x:is>
          <x:t xml:space="preserve">Scenario allocation</x:t>
        </x:is>
      </x:c>
      <x:c r="H881" s="3" t="inlineStr">
        <x:is>
          <x:t xml:space="preserve">ai_it_load_gw = it_load_gw * ai_workload_share</x:t>
        </x:is>
      </x:c>
      <x:c r="I881" s="3" t="inlineStr">
        <x:is>
          <x:t xml:space="preserve">Model Studio/Qwen-serving envelope is AI-focused, while cloud platform/reserve allocation is excluded through 84%.</x:t>
        </x:is>
      </x:c>
      <x:c r="J881" s="3" t="inlineStr">
        <x:is>
          <x:t xml:space="preserve">SRC_QWEN3_GITHUB; SRC_ALIBABA_QWEN_GPU_DEPLOY; SRC_EPOCH_AI_DATA_CENTERS</x:t>
        </x:is>
      </x:c>
      <x:c r="K88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81" s="3" t="inlineStr">
        <x:is>
          <x:t xml:space="preserve">Model-owner AI workload allocation or cluster scheduling telemetry.</x:t>
        </x:is>
      </x:c>
    </x:row>
    <x:row r="882">
      <x:c r="A882" s="3" t="inlineStr">
        <x:is>
          <x:t xml:space="preserve">Alibaba</x:t>
        </x:is>
      </x:c>
      <x:c r="B882" s="3" t="n">
        <x:v>2029</x:v>
      </x:c>
      <x:c r="C882" s="3" t="inlineStr">
        <x:is>
          <x:t xml:space="preserve">Bear</x:t>
        </x:is>
      </x:c>
      <x:c r="D882" s="3" t="inlineStr">
        <x:is>
          <x:t xml:space="preserve">ai_it_load_gw</x:t>
        </x:is>
      </x:c>
      <x:c r="E882" s="3" t="n">
        <x:v>1.47</x:v>
      </x:c>
      <x:c r="F882" s="3" t="inlineStr">
        <x:is>
          <x:t xml:space="preserve">GW</x:t>
        </x:is>
      </x:c>
      <x:c r="G882" s="3" t="inlineStr">
        <x:is>
          <x:t xml:space="preserve">Derived formula</x:t>
        </x:is>
      </x:c>
      <x:c r="H882" s="3" t="inlineStr">
        <x:is>
          <x:t xml:space="preserve">it_load_gw * ai_workload_share</x:t>
        </x:is>
      </x:c>
      <x:c r="I882" s="3" t="inlineStr">
        <x:is>
          <x:t xml:space="preserve">Only the AI-attributed portion of IT load enters training/inference allocation.</x:t>
        </x:is>
      </x:c>
      <x:c r="J882" s="3" t="inlineStr">
        <x:is>
          <x:t xml:space="preserve">SRC_QWEN3_GITHUB; SRC_ALIBABA_QWEN_GPU_DEPLOY; SRC_EPOCH_AI_DATA_CENTERS</x:t>
        </x:is>
      </x:c>
      <x:c r="K88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82" s="3" t="inlineStr">
        <x:is>
          <x:t xml:space="preserve">Recompute after ai_workload_share is replaced by telemetry.</x:t>
        </x:is>
      </x:c>
    </x:row>
    <x:row r="883">
      <x:c r="A883" s="3" t="inlineStr">
        <x:is>
          <x:t xml:space="preserve">Alibaba</x:t>
        </x:is>
      </x:c>
      <x:c r="B883" s="3" t="n">
        <x:v>2029</x:v>
      </x:c>
      <x:c r="C883" s="3" t="inlineStr">
        <x:is>
          <x:t xml:space="preserve">Bear</x:t>
        </x:is>
      </x:c>
      <x:c r="D883" s="3" t="inlineStr">
        <x:is>
          <x:t xml:space="preserve">gpu_share</x:t>
        </x:is>
      </x:c>
      <x:c r="E883" s="3" t="n">
        <x:v>1</x:v>
      </x:c>
      <x:c r="F883" s="3" t="inlineStr">
        <x:is>
          <x:t xml:space="preserve">share of inference-serving accelerator load</x:t>
        </x:is>
      </x:c>
      <x:c r="G883" s="3" t="inlineStr">
        <x:is>
          <x:t xml:space="preserve">Numeric scenario</x:t>
        </x:is>
      </x:c>
      <x:c r="H883" s="3" t="inlineStr">
        <x:is>
          <x:t xml:space="preserve">gpu_share interpolated from company 2026/2030 accelerator-mix endpoints</x:t>
        </x:is>
      </x:c>
      <x:c r="I883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883" s="3" t="inlineStr">
        <x:is>
          <x:t xml:space="preserve">SRC_QWEN3_GITHUB; SRC_ALIBABA_QWEN_GPU_DEPLOY; SRC_EPOCH_AI_DATA_CENTERS; ASSUMP_NUMERIC_ACCELERATOR_MIX</x:t>
        </x:is>
      </x:c>
      <x:c r="K88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83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884">
      <x:c r="A884" s="3" t="inlineStr">
        <x:is>
          <x:t xml:space="preserve">Alibaba</x:t>
        </x:is>
      </x:c>
      <x:c r="B884" s="3" t="n">
        <x:v>2029</x:v>
      </x:c>
      <x:c r="C884" s="3" t="inlineStr">
        <x:is>
          <x:t xml:space="preserve">Bear</x:t>
        </x:is>
      </x:c>
      <x:c r="D884" s="3" t="inlineStr">
        <x:is>
          <x:t xml:space="preserve">h200_share</x:t>
        </x:is>
      </x:c>
      <x:c r="E884" s="3" t="n">
        <x:v>1</x:v>
      </x:c>
      <x:c r="F884" s="3" t="inlineStr">
        <x:is>
          <x:t xml:space="preserve">share of inference-serving accelerator load</x:t>
        </x:is>
      </x:c>
      <x:c r="G884" s="3" t="inlineStr">
        <x:is>
          <x:t xml:space="preserve">Editable numeric scenario</x:t>
        </x:is>
      </x:c>
      <x:c r="H884" s="3" t="inlineStr">
        <x:is>
          <x:t xml:space="preserve">h200_share = gpu_share * default_gpu_generation_mix_h200</x:t>
        </x:is>
      </x:c>
      <x:c r="I884" s="3" t="inlineStr">
        <x:is>
          <x:t xml:space="preserve">Default GPU-generation migration assumption; executive workbook allows later manual replacement by company/year/scenario.</x:t>
        </x:is>
      </x:c>
      <x:c r="J884" s="3" t="inlineStr">
        <x:is>
          <x:t xml:space="preserve">SRC_SEMIANALYSIS_INFERENCEX; ASSUMP_NUMERIC_ACCELERATOR_MIX</x:t>
        </x:is>
      </x:c>
      <x:c r="K88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84" s="3" t="inlineStr">
        <x:is>
          <x:t xml:space="preserve">Company fleet inventory, accelerator-hours or procurement/deployment records by GPU generation.</x:t>
        </x:is>
      </x:c>
    </x:row>
    <x:row r="885">
      <x:c r="A885" s="3" t="inlineStr">
        <x:is>
          <x:t xml:space="preserve">Alibaba</x:t>
        </x:is>
      </x:c>
      <x:c r="B885" s="3" t="n">
        <x:v>2029</x:v>
      </x:c>
      <x:c r="C885" s="3" t="inlineStr">
        <x:is>
          <x:t xml:space="preserve">Bear</x:t>
        </x:is>
      </x:c>
      <x:c r="D885" s="3" t="inlineStr">
        <x:is>
          <x:t xml:space="preserve">b200_share</x:t>
        </x:is>
      </x:c>
      <x:c r="E885" s="3" t="n">
        <x:v>0</x:v>
      </x:c>
      <x:c r="F885" s="3" t="inlineStr">
        <x:is>
          <x:t xml:space="preserve">share of inference-serving accelerator load</x:t>
        </x:is>
      </x:c>
      <x:c r="G885" s="3" t="inlineStr">
        <x:is>
          <x:t xml:space="preserve">Editable numeric scenario</x:t>
        </x:is>
      </x:c>
      <x:c r="H885" s="3" t="inlineStr">
        <x:is>
          <x:t xml:space="preserve">b200_share = gpu_share * default_gpu_generation_mix_b200</x:t>
        </x:is>
      </x:c>
      <x:c r="I885" s="3" t="inlineStr">
        <x:is>
          <x:t xml:space="preserve">Default GPU-generation migration assumption; executive workbook allows later manual replacement by company/year/scenario.</x:t>
        </x:is>
      </x:c>
      <x:c r="J885" s="3" t="inlineStr">
        <x:is>
          <x:t xml:space="preserve">SRC_SEMIANALYSIS_INFERENCEX; ASSUMP_NUMERIC_ACCELERATOR_MIX</x:t>
        </x:is>
      </x:c>
      <x:c r="K88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85" s="3" t="inlineStr">
        <x:is>
          <x:t xml:space="preserve">Company fleet inventory, accelerator-hours or procurement/deployment records by GPU generation.</x:t>
        </x:is>
      </x:c>
    </x:row>
    <x:row r="886">
      <x:c r="A886" s="3" t="inlineStr">
        <x:is>
          <x:t xml:space="preserve">Alibaba</x:t>
        </x:is>
      </x:c>
      <x:c r="B886" s="3" t="n">
        <x:v>2029</x:v>
      </x:c>
      <x:c r="C886" s="3" t="inlineStr">
        <x:is>
          <x:t xml:space="preserve">Bear</x:t>
        </x:is>
      </x:c>
      <x:c r="D886" s="3" t="inlineStr">
        <x:is>
          <x:t xml:space="preserve">gb200_share</x:t>
        </x:is>
      </x:c>
      <x:c r="E886" s="3" t="n">
        <x:v>0</x:v>
      </x:c>
      <x:c r="F886" s="3" t="inlineStr">
        <x:is>
          <x:t xml:space="preserve">share of inference-serving accelerator load</x:t>
        </x:is>
      </x:c>
      <x:c r="G886" s="3" t="inlineStr">
        <x:is>
          <x:t xml:space="preserve">Editable numeric scenario</x:t>
        </x:is>
      </x:c>
      <x:c r="H886" s="3" t="inlineStr">
        <x:is>
          <x:t xml:space="preserve">gb200_share = gpu_share * default_gpu_generation_mix_gb200</x:t>
        </x:is>
      </x:c>
      <x:c r="I886" s="3" t="inlineStr">
        <x:is>
          <x:t xml:space="preserve">Default GPU-generation migration assumption; executive workbook allows later manual replacement by company/year/scenario.</x:t>
        </x:is>
      </x:c>
      <x:c r="J886" s="3" t="inlineStr">
        <x:is>
          <x:t xml:space="preserve">SRC_SEMIANALYSIS_INFERENCEX; ASSUMP_NUMERIC_ACCELERATOR_MIX</x:t>
        </x:is>
      </x:c>
      <x:c r="K88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86" s="3" t="inlineStr">
        <x:is>
          <x:t xml:space="preserve">Company fleet inventory, accelerator-hours or procurement/deployment records by GPU generation.</x:t>
        </x:is>
      </x:c>
    </x:row>
    <x:row r="887">
      <x:c r="A887" s="3" t="inlineStr">
        <x:is>
          <x:t xml:space="preserve">Alibaba</x:t>
        </x:is>
      </x:c>
      <x:c r="B887" s="3" t="n">
        <x:v>2029</x:v>
      </x:c>
      <x:c r="C887" s="3" t="inlineStr">
        <x:is>
          <x:t xml:space="preserve">Bear</x:t>
        </x:is>
      </x:c>
      <x:c r="D887" s="3" t="inlineStr">
        <x:is>
          <x:t xml:space="preserve">purpose_built_accelerator_share</x:t>
        </x:is>
      </x:c>
      <x:c r="E887" s="3" t="n">
        <x:v>0</x:v>
      </x:c>
      <x:c r="F887" s="3" t="inlineStr">
        <x:is>
          <x:t xml:space="preserve">share of inference-serving accelerator load</x:t>
        </x:is>
      </x:c>
      <x:c r="G887" s="3" t="inlineStr">
        <x:is>
          <x:t xml:space="preserve">Numeric scenario</x:t>
        </x:is>
      </x:c>
      <x:c r="H887" s="3" t="inlineStr">
        <x:is>
          <x:t xml:space="preserve">1 - gpu_share</x:t>
        </x:is>
      </x:c>
      <x:c r="I887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887" s="3" t="inlineStr">
        <x:is>
          <x:t xml:space="preserve">SRC_QWEN3_GITHUB; SRC_ALIBABA_QWEN_GPU_DEPLOY; SRC_EPOCH_AI_DATA_CENTERS; ASSUMP_NUMERIC_ACCELERATOR_MIX</x:t>
        </x:is>
      </x:c>
      <x:c r="K88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87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888">
      <x:c r="A888" s="3" t="inlineStr">
        <x:is>
          <x:t xml:space="preserve">Alibaba</x:t>
        </x:is>
      </x:c>
      <x:c r="B888" s="3" t="n">
        <x:v>2029</x:v>
      </x:c>
      <x:c r="C888" s="3" t="inlineStr">
        <x:is>
          <x:t xml:space="preserve">Bear</x:t>
        </x:is>
      </x:c>
      <x:c r="D888" s="3" t="inlineStr">
        <x:is>
          <x:t xml:space="preserve">fleet_reference_tps_per_mw</x:t>
        </x:is>
      </x:c>
      <x:c r="E888" s="3" t="n">
        <x:v>166591</x:v>
      </x:c>
      <x:c r="F888" s="3" t="inlineStr">
        <x:is>
          <x:t xml:space="preserve">generated output tokens/sec/MW</x:t>
        </x:is>
      </x:c>
      <x:c r="G888" s="3" t="inlineStr">
        <x:is>
          <x:t xml:space="preserve">Fleet-weighted public benchmark reference</x:t>
        </x:is>
      </x:c>
      <x:c r="H888" s="3" t="inlineStr">
        <x:is>
          <x:t xml:space="preserve">h200_share*h200_workload_avg + b200_share*b200_workload_avg + gb200_share*gb200_workload_avg + purpose_built_share*purpose_workload_avg</x:t>
        </x:is>
      </x:c>
      <x:c r="I888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888" s="3" t="inlineStr">
        <x:is>
          <x:t xml:space="preserve">SRC_SEMIANALYSIS_INFERENCEX; ASSUMP_NUMERIC_ACCELERATOR_MIX; ASSUMP_WORKLOAD_CLASS_MIX; ASSUMP_AGENTIC_CONTEXT_PENALTY</x:t>
        </x:is>
      </x:c>
      <x:c r="K88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88" s="3" t="inlineStr">
        <x:is>
          <x:t xml:space="preserve">Comparable production output-token throughput or a more closely matched benchmark.</x:t>
        </x:is>
      </x:c>
    </x:row>
    <x:row r="889">
      <x:c r="A889" s="3" t="inlineStr">
        <x:is>
          <x:t xml:space="preserve">Alibaba</x:t>
        </x:is>
      </x:c>
      <x:c r="B889" s="3" t="n">
        <x:v>2029</x:v>
      </x:c>
      <x:c r="C889" s="3" t="inlineStr">
        <x:is>
          <x:t xml:space="preserve">Bear</x:t>
        </x:is>
      </x:c>
      <x:c r="D889" s="3" t="inlineStr">
        <x:is>
          <x:t xml:space="preserve">commercial_workload_fit_factor</x:t>
        </x:is>
      </x:c>
      <x:c r="E889" s="3" t="n">
        <x:v>0.7</x:v>
      </x:c>
      <x:c r="F889" s="3" t="inlineStr">
        <x:is>
          <x:t xml:space="preserve">share of public reference throughput</x:t>
        </x:is>
      </x:c>
      <x:c r="G889" s="3" t="inlineStr">
        <x:is>
          <x:t xml:space="preserve">Scenario assumption</x:t>
        </x:is>
      </x:c>
      <x:c r="H889" s="3" t="inlineStr">
        <x:is>
          <x:t xml:space="preserve">reference_serving_tps_per_mw = fleet_reference_tps_per_mw * commercial_workload_fit_factor</x:t>
        </x:is>
      </x:c>
      <x:c r="I889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889" s="3" t="inlineStr">
        <x:is>
          <x:t xml:space="preserve">SRC_SEMIANALYSIS_INFERENCEX; ASSUMP_NUMERIC_ACCELERATOR_MIX; ASSUMP_WORKLOAD_CLASS_MIX; ASSUMP_AGENTIC_CONTEXT_PENALTY</x:t>
        </x:is>
      </x:c>
      <x:c r="K88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89" s="3" t="inlineStr">
        <x:is>
          <x:t xml:space="preserve">Matched commercial serving benchmark by product surface, context shape and latency SLO.</x:t>
        </x:is>
      </x:c>
    </x:row>
    <x:row r="890">
      <x:c r="A890" s="3" t="inlineStr">
        <x:is>
          <x:t xml:space="preserve">Alibaba</x:t>
        </x:is>
      </x:c>
      <x:c r="B890" s="3" t="n">
        <x:v>2029</x:v>
      </x:c>
      <x:c r="C890" s="3" t="inlineStr">
        <x:is>
          <x:t xml:space="preserve">Bear</x:t>
        </x:is>
      </x:c>
      <x:c r="D890" s="3" t="inlineStr">
        <x:is>
          <x:t xml:space="preserve">reference_serving_tps_per_mw</x:t>
        </x:is>
      </x:c>
      <x:c r="E890" s="3" t="n">
        <x:v>116614</x:v>
      </x:c>
      <x:c r="F890" s="3" t="inlineStr">
        <x:is>
          <x:t xml:space="preserve">generated output tokens/sec/MW</x:t>
        </x:is>
      </x:c>
      <x:c r="G890" s="3" t="inlineStr">
        <x:is>
          <x:t xml:space="preserve">Workload-adjusted benchmark proxy</x:t>
        </x:is>
      </x:c>
      <x:c r="H890" s="3" t="inlineStr">
        <x:is>
          <x:t xml:space="preserve">fleet_reference_tps_per_mw * commercial_workload_fit_factor</x:t>
        </x:is>
      </x:c>
      <x:c r="I89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890" s="3" t="inlineStr">
        <x:is>
          <x:t xml:space="preserve">SRC_SEMIANALYSIS_INFERENCEX; ASSUMP_NUMERIC_ACCELERATOR_MIX; ASSUMP_WORKLOAD_CLASS_MIX; ASSUMP_AGENTIC_CONTEXT_PENALTY</x:t>
        </x:is>
      </x:c>
      <x:c r="K89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90" s="3" t="inlineStr">
        <x:is>
          <x:t xml:space="preserve">Provider production output-token throughput with comparable workload/SLO.</x:t>
        </x:is>
      </x:c>
    </x:row>
    <x:row r="891">
      <x:c r="A891" s="3" t="inlineStr">
        <x:is>
          <x:t xml:space="preserve">Alibaba</x:t>
        </x:is>
      </x:c>
      <x:c r="B891" s="3" t="n">
        <x:v>2029</x:v>
      </x:c>
      <x:c r="C891" s="3" t="inlineStr">
        <x:is>
          <x:t xml:space="preserve">Bear</x:t>
        </x:is>
      </x:c>
      <x:c r="D891" s="3" t="inlineStr">
        <x:is>
          <x:t xml:space="preserve">purpose_built_tps_per_mw</x:t>
        </x:is>
      </x:c>
      <x:c r="E891" s="3" t="n">
        <x:v>774713</x:v>
      </x:c>
      <x:c r="F891" s="3" t="inlineStr">
        <x:is>
          <x:t xml:space="preserve">generated output tokens/sec/MW</x:t>
        </x:is>
      </x:c>
      <x:c r="G891" s="3" t="inlineStr">
        <x:is>
          <x:t xml:space="preserve">Conservative no-uplift proxy</x:t>
        </x:is>
      </x:c>
      <x:c r="H891" s="3" t="inlineStr">
        <x:is>
          <x:t xml:space="preserve">purpose_built_tps_per_mw = purpose_built_reference_tps_per_mw * commercial_workload_fit_factor until comparable output-token benchmark is adopted</x:t>
        </x:is>
      </x:c>
      <x:c r="I891" s="3" t="inlineStr">
        <x:is>
          <x:t xml:space="preserve">No comparable public output-token/MW row adopted; B200 public reference placeholder is used and remains editable.</x:t>
        </x:is>
      </x:c>
      <x:c r="J891" s="3" t="inlineStr">
        <x:is>
          <x:t xml:space="preserve">SRC_QWEN3_GITHUB; SRC_ALIBABA_QWEN_GPU_DEPLOY; SRC_EPOCH_AI_DATA_CENTERS; ASSUMP_NUMERIC_ACCELERATOR_MIX</x:t>
        </x:is>
      </x:c>
      <x:c r="K89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91" s="3" t="inlineStr">
        <x:is>
          <x:t xml:space="preserve">Matched-workload generated-output benchmark for the provider purpose-built accelerator.</x:t>
        </x:is>
      </x:c>
    </x:row>
    <x:row r="892">
      <x:c r="A892" s="3" t="inlineStr">
        <x:is>
          <x:t xml:space="preserve">Alibaba</x:t>
        </x:is>
      </x:c>
      <x:c r="B892" s="3" t="n">
        <x:v>2029</x:v>
      </x:c>
      <x:c r="C892" s="3" t="inlineStr">
        <x:is>
          <x:t xml:space="preserve">Bear</x:t>
        </x:is>
      </x:c>
      <x:c r="D892" s="3" t="inlineStr">
        <x:is>
          <x:t xml:space="preserve">inference_power_share</x:t>
        </x:is>
      </x:c>
      <x:c r="E892" s="3" t="n">
        <x:v>0.655</x:v>
      </x:c>
      <x:c r="F892" s="3" t="inlineStr">
        <x:is>
          <x:t xml:space="preserve">share of AI IT load</x:t>
        </x:is>
      </x:c>
      <x:c r="G892" s="3" t="inlineStr">
        <x:is>
          <x:t xml:space="preserve">Scenario allocation</x:t>
        </x:is>
      </x:c>
      <x:c r="H892" s="3" t="inlineStr">
        <x:is>
          <x:t xml:space="preserve">inference_gw = ai_it_load_gw * inference_power_share</x:t>
        </x:is>
      </x:c>
      <x:c r="I892" s="3" t="inlineStr">
        <x:is>
          <x:t xml:space="preserve">Qwen API/enterprise commercialization and MoE architecture support increasing inference allocation scenario.</x:t>
        </x:is>
      </x:c>
      <x:c r="J892" s="3" t="inlineStr">
        <x:is>
          <x:t xml:space="preserve">SRC_QWEN3_GITHUB; SRC_ALIBABA_QWEN_GPU_DEPLOY; SRC_EPOCH_AI_DATA_CENTERS; ASSUMP_INFERENCE_SHARE_NOT_FACT_60</x:t>
        </x:is>
      </x:c>
      <x:c r="K89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92" s="3" t="inlineStr">
        <x:is>
          <x:t xml:space="preserve">Provider-specific inference/training workload power telemetry.</x:t>
        </x:is>
      </x:c>
    </x:row>
    <x:row r="893">
      <x:c r="A893" s="3" t="inlineStr">
        <x:is>
          <x:t xml:space="preserve">Alibaba</x:t>
        </x:is>
      </x:c>
      <x:c r="B893" s="3" t="n">
        <x:v>2029</x:v>
      </x:c>
      <x:c r="C893" s="3" t="inlineStr">
        <x:is>
          <x:t xml:space="preserve">Bear</x:t>
        </x:is>
      </x:c>
      <x:c r="D893" s="3" t="inlineStr">
        <x:is>
          <x:t xml:space="preserve">inference_gw</x:t>
        </x:is>
      </x:c>
      <x:c r="E893" s="3" t="n">
        <x:v>0.963</x:v>
      </x:c>
      <x:c r="F893" s="3" t="inlineStr">
        <x:is>
          <x:t xml:space="preserve">GW</x:t>
        </x:is>
      </x:c>
      <x:c r="G893" s="3" t="inlineStr">
        <x:is>
          <x:t xml:space="preserve">Derived formula</x:t>
        </x:is>
      </x:c>
      <x:c r="H893" s="3" t="inlineStr">
        <x:is>
          <x:t xml:space="preserve">ai_it_load_gw * inference_power_share</x:t>
        </x:is>
      </x:c>
      <x:c r="I893" s="3" t="inlineStr">
        <x:is>
          <x:t xml:space="preserve">This is the operational power eligible to become commercial generated output tokens through the selected TPS/MW proxy.</x:t>
        </x:is>
      </x:c>
      <x:c r="J893" s="3" t="inlineStr">
        <x:is>
          <x:t xml:space="preserve">SRC_QWEN3_GITHUB; SRC_ALIBABA_QWEN_GPU_DEPLOY; SRC_EPOCH_AI_DATA_CENTERS</x:t>
        </x:is>
      </x:c>
      <x:c r="K89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93" s="3" t="inlineStr">
        <x:is>
          <x:t xml:space="preserve">Recompute after AI allocation or inference-share evidence changes.</x:t>
        </x:is>
      </x:c>
    </x:row>
    <x:row r="894">
      <x:c r="A894" s="3" t="inlineStr">
        <x:is>
          <x:t xml:space="preserve">Alibaba</x:t>
        </x:is>
      </x:c>
      <x:c r="B894" s="3" t="n">
        <x:v>2029</x:v>
      </x:c>
      <x:c r="C894" s="3" t="inlineStr">
        <x:is>
          <x:t xml:space="preserve">Bear</x:t>
        </x:is>
      </x:c>
      <x:c r="D894" s="3" t="inlineStr">
        <x:is>
          <x:t xml:space="preserve">training_power_share</x:t>
        </x:is>
      </x:c>
      <x:c r="E894" s="3" t="n">
        <x:v>0.345</x:v>
      </x:c>
      <x:c r="F894" s="3" t="inlineStr">
        <x:is>
          <x:t xml:space="preserve">share of AI IT load</x:t>
        </x:is>
      </x:c>
      <x:c r="G894" s="3" t="inlineStr">
        <x:is>
          <x:t xml:space="preserve">Derived allocation</x:t>
        </x:is>
      </x:c>
      <x:c r="H894" s="3" t="inlineStr">
        <x:is>
          <x:t xml:space="preserve">1 - inference_power_share</x:t>
        </x:is>
      </x:c>
      <x:c r="I894" s="3" t="inlineStr">
        <x:is>
          <x:t xml:space="preserve">Training receives the complementary modeled AI IT allocation; it is not a disclosed company workload split.</x:t>
        </x:is>
      </x:c>
      <x:c r="J894" s="3" t="inlineStr">
        <x:is>
          <x:t xml:space="preserve">SRC_QWEN3_GITHUB; SRC_ALIBABA_QWEN_GPU_DEPLOY; SRC_EPOCH_AI_DATA_CENTERS; ASSUMP_INFERENCE_SHARE_NOT_FACT_60</x:t>
        </x:is>
      </x:c>
      <x:c r="K89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94" s="3" t="inlineStr">
        <x:is>
          <x:t xml:space="preserve">Provider-specific inference/training workload power telemetry.</x:t>
        </x:is>
      </x:c>
    </x:row>
    <x:row r="895">
      <x:c r="A895" s="3" t="inlineStr">
        <x:is>
          <x:t xml:space="preserve">Alibaba</x:t>
        </x:is>
      </x:c>
      <x:c r="B895" s="3" t="n">
        <x:v>2029</x:v>
      </x:c>
      <x:c r="C895" s="3" t="inlineStr">
        <x:is>
          <x:t xml:space="preserve">Bear</x:t>
        </x:is>
      </x:c>
      <x:c r="D895" s="3" t="inlineStr">
        <x:is>
          <x:t xml:space="preserve">training_gw</x:t>
        </x:is>
      </x:c>
      <x:c r="E895" s="3" t="n">
        <x:v>0.507</x:v>
      </x:c>
      <x:c r="F895" s="3" t="inlineStr">
        <x:is>
          <x:t xml:space="preserve">GW</x:t>
        </x:is>
      </x:c>
      <x:c r="G895" s="3" t="inlineStr">
        <x:is>
          <x:t xml:space="preserve">Derived formula</x:t>
        </x:is>
      </x:c>
      <x:c r="H895" s="3" t="inlineStr">
        <x:is>
          <x:t xml:space="preserve">ai_it_load_gw * training_power_share</x:t>
        </x:is>
      </x:c>
      <x:c r="I895" s="3" t="inlineStr">
        <x:is>
          <x:t xml:space="preserve">Training GW is shown separately so commercial inference token capacity is not overstated.</x:t>
        </x:is>
      </x:c>
      <x:c r="J895" s="3" t="inlineStr">
        <x:is>
          <x:t xml:space="preserve">SRC_QWEN3_GITHUB; SRC_ALIBABA_QWEN_GPU_DEPLOY; SRC_EPOCH_AI_DATA_CENTERS</x:t>
        </x:is>
      </x:c>
      <x:c r="K89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95" s="3" t="inlineStr">
        <x:is>
          <x:t xml:space="preserve">Recompute after AI allocation or workload-split evidence changes.</x:t>
        </x:is>
      </x:c>
    </x:row>
    <x:row r="896">
      <x:c r="A896" s="3" t="inlineStr">
        <x:is>
          <x:t xml:space="preserve">Alibaba</x:t>
        </x:is>
      </x:c>
      <x:c r="B896" s="3" t="n">
        <x:v>2029</x:v>
      </x:c>
      <x:c r="C896" s="3" t="inlineStr">
        <x:is>
          <x:t xml:space="preserve">Bear</x:t>
        </x:is>
      </x:c>
      <x:c r="D896" s="3" t="inlineStr">
        <x:is>
          <x:t xml:space="preserve">tokens_per_second_per_mw</x:t>
        </x:is>
      </x:c>
      <x:c r="E896" s="3" t="n">
        <x:v>116614</x:v>
      </x:c>
      <x:c r="F896" s="3" t="inlineStr">
        <x:is>
          <x:t xml:space="preserve">generated output tokens/sec/MW</x:t>
        </x:is>
      </x:c>
      <x:c r="G896" s="3" t="inlineStr">
        <x:is>
          <x:t xml:space="preserve">Derived estimate + benchmark calibration</x:t>
        </x:is>
      </x:c>
      <x:c r="H896" s="3" t="inlineStr">
        <x:is>
          <x:t xml:space="preserve">fleet_reference_tps_per_mw * commercial_workload_fit_factor</x:t>
        </x:is>
      </x:c>
      <x:c r="I896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896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89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96" s="3" t="inlineStr">
        <x:is>
          <x:t xml:space="preserve">Comparable production output-token throughput with model, hardware, precision, ISL/OSL and SLO matched.</x:t>
        </x:is>
      </x:c>
    </x:row>
    <x:row r="897">
      <x:c r="A897" s="3" t="inlineStr">
        <x:is>
          <x:t xml:space="preserve">Alibaba</x:t>
        </x:is>
      </x:c>
      <x:c r="B897" s="3" t="n">
        <x:v>2029</x:v>
      </x:c>
      <x:c r="C897" s="3" t="inlineStr">
        <x:is>
          <x:t xml:space="preserve">Bear</x:t>
        </x:is>
      </x:c>
      <x:c r="D897" s="3" t="inlineStr">
        <x:is>
          <x:t xml:space="preserve">inference_tokens_per_day</x:t>
        </x:is>
      </x:c>
      <x:c r="E897" s="3" t="n">
        <x:v>9702657964800</x:v>
      </x:c>
      <x:c r="F897" s="3" t="inlineStr">
        <x:is>
          <x:t xml:space="preserve">generated output tokens/day</x:t>
        </x:is>
      </x:c>
      <x:c r="G897" s="3" t="inlineStr">
        <x:is>
          <x:t xml:space="preserve">Derived headline metric</x:t>
        </x:is>
      </x:c>
      <x:c r="H897" s="3" t="inlineStr">
        <x:is>
          <x:t xml:space="preserve">inference_gw * 1000 * tokens_per_second_per_mw * 86,400</x:t>
        </x:is>
      </x:c>
      <x:c r="I897" s="3" t="inlineStr">
        <x:is>
          <x:t xml:space="preserve">Headline capacity uses no utilization, MoE, architecture or software-growth multiplier; it is not observed commercial output volume.</x:t>
        </x:is>
      </x:c>
      <x:c r="J897" s="3" t="inlineStr">
        <x:is>
          <x:t xml:space="preserve">SRC_QWEN3_GITHUB; SRC_ALIBABA_QWEN_GPU_DEPLOY; SRC_EPOCH_AI_DATA_CENTERS; SRC_SEMIANALYSIS_INFERENCEX</x:t>
        </x:is>
      </x:c>
      <x:c r="K89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97" s="3" t="inlineStr">
        <x:is>
          <x:t xml:space="preserve">Provider-disclosed generated output token volume or calibrated capacity telemetry.</x:t>
        </x:is>
      </x:c>
    </x:row>
    <x:row r="898">
      <x:c r="A898" s="3" t="inlineStr">
        <x:is>
          <x:t xml:space="preserve">Alibaba</x:t>
        </x:is>
      </x:c>
      <x:c r="B898" s="3" t="n">
        <x:v>2029</x:v>
      </x:c>
      <x:c r="C898" s="3" t="inlineStr">
        <x:is>
          <x:t xml:space="preserve">Bear</x:t>
        </x:is>
      </x:c>
      <x:c r="D898" s="3" t="inlineStr">
        <x:is>
          <x:t xml:space="preserve">inference_tokens_per_year</x:t>
        </x:is>
      </x:c>
      <x:c r="E898" s="3" t="n">
        <x:v>3541470157152000</x:v>
      </x:c>
      <x:c r="F898" s="3" t="inlineStr">
        <x:is>
          <x:t xml:space="preserve">generated output tokens/year</x:t>
        </x:is>
      </x:c>
      <x:c r="G898" s="3" t="inlineStr">
        <x:is>
          <x:t xml:space="preserve">Derived headline metric</x:t>
        </x:is>
      </x:c>
      <x:c r="H898" s="3" t="inlineStr">
        <x:is>
          <x:t xml:space="preserve">inference_tokens_per_day * 365</x:t>
        </x:is>
      </x:c>
      <x:c r="I898" s="3" t="inlineStr">
        <x:is>
          <x:t xml:space="preserve">Annualized version of generated output token capacity; it is not observed annual demand or billable volume.</x:t>
        </x:is>
      </x:c>
      <x:c r="J898" s="3" t="inlineStr">
        <x:is>
          <x:t xml:space="preserve">SRC_QWEN3_GITHUB; SRC_ALIBABA_QWEN_GPU_DEPLOY; SRC_EPOCH_AI_DATA_CENTERS; SRC_SEMIANALYSIS_INFERENCEX</x:t>
        </x:is>
      </x:c>
      <x:c r="K89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98" s="3" t="inlineStr">
        <x:is>
          <x:t xml:space="preserve">Provider-disclosed annual generated-output volume or metered serving telemetry.</x:t>
        </x:is>
      </x:c>
    </x:row>
    <x:row r="899">
      <x:c r="A899" s="3" t="inlineStr">
        <x:is>
          <x:t xml:space="preserve">Alibaba</x:t>
        </x:is>
      </x:c>
      <x:c r="B899" s="3" t="n">
        <x:v>2030</x:v>
      </x:c>
      <x:c r="C899" s="3" t="inlineStr">
        <x:is>
          <x:t xml:space="preserve">Bear</x:t>
        </x:is>
      </x:c>
      <x:c r="D899" s="3" t="inlineStr">
        <x:is>
          <x:t xml:space="preserve">contracted_power_gw</x:t>
        </x:is>
      </x:c>
      <x:c r="E899" s="3" t="n">
        <x:v>4</x:v>
      </x:c>
      <x:c r="F899" s="3" t="inlineStr">
        <x:is>
          <x:t xml:space="preserve">GW</x:t>
        </x:is>
      </x:c>
      <x:c r="G899" s="3" t="inlineStr">
        <x:is>
          <x:t xml:space="preserve">Scenario capacity envelope</x:t>
        </x:is>
      </x:c>
      <x:c r="H899" s="3" t="inlineStr">
        <x:is>
          <x:t xml:space="preserve">linear interpolation between 2026 and 2030 company capacity endpoints</x:t>
        </x:is>
      </x:c>
      <x:c r="I899" s="3" t="inlineStr">
        <x:is>
          <x:t xml:space="preserve">Alibaba Cloud/Qwen capacity is a scenario envelope; official model and deployment documentation does not state operated GW.</x:t>
        </x:is>
      </x:c>
      <x:c r="J899" s="3" t="inlineStr">
        <x:is>
          <x:t xml:space="preserve">SRC_ALIBABA_QWEN_GPU_DEPLOY; ASSUMP_CN_CAPACITY_TRANSPARENCY</x:t>
        </x:is>
      </x:c>
      <x:c r="K89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899" s="3" t="inlineStr">
        <x:is>
          <x:t xml:space="preserve">Company/site-level committed MW/GW, interconnect and contract disclosure.</x:t>
        </x:is>
      </x:c>
    </x:row>
    <x:row r="900">
      <x:c r="A900" s="3" t="inlineStr">
        <x:is>
          <x:t xml:space="preserve">Alibaba</x:t>
        </x:is>
      </x:c>
      <x:c r="B900" s="3" t="n">
        <x:v>2030</x:v>
      </x:c>
      <x:c r="C900" s="3" t="inlineStr">
        <x:is>
          <x:t xml:space="preserve">Bear</x:t>
        </x:is>
      </x:c>
      <x:c r="D900" s="3" t="inlineStr">
        <x:is>
          <x:t xml:space="preserve">operational_deployment_share</x:t>
        </x:is>
      </x:c>
      <x:c r="E900" s="3" t="n">
        <x:v>0.656</x:v>
      </x:c>
      <x:c r="F900" s="3" t="inlineStr">
        <x:is>
          <x:t xml:space="preserve">share</x:t>
        </x:is>
      </x:c>
      <x:c r="G900" s="3" t="inlineStr">
        <x:is>
          <x:t xml:space="preserve">Scenario conversion</x:t>
        </x:is>
      </x:c>
      <x:c r="H900" s="3" t="inlineStr">
        <x:is>
          <x:t xml:space="preserve">active_power_gw / contracted_power_gw</x:t>
        </x:is>
      </x:c>
      <x:c r="I900" s="3" t="inlineStr">
        <x:is>
          <x:t xml:space="preserve">This is the single explicit conversion from contracted/attributed capacity to operationally usable capacity.</x:t>
        </x:is>
      </x:c>
      <x:c r="J900" s="3" t="inlineStr">
        <x:is>
          <x:t xml:space="preserve">SRC_ALIBABA_QWEN_GPU_DEPLOY; ASSUMP_CN_CAPACITY_TRANSPARENCY</x:t>
        </x:is>
      </x:c>
      <x:c r="K90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00" s="3" t="inlineStr">
        <x:is>
          <x:t xml:space="preserve">Energized operational capacity divided by contracted/attributed capacity.</x:t>
        </x:is>
      </x:c>
    </x:row>
    <x:row r="901">
      <x:c r="A901" s="3" t="inlineStr">
        <x:is>
          <x:t xml:space="preserve">Alibaba</x:t>
        </x:is>
      </x:c>
      <x:c r="B901" s="3" t="n">
        <x:v>2030</x:v>
      </x:c>
      <x:c r="C901" s="3" t="inlineStr">
        <x:is>
          <x:t xml:space="preserve">Bear</x:t>
        </x:is>
      </x:c>
      <x:c r="D901" s="3" t="inlineStr">
        <x:is>
          <x:t xml:space="preserve">active_power_gw</x:t>
        </x:is>
      </x:c>
      <x:c r="E901" s="3" t="n">
        <x:v>2.624</x:v>
      </x:c>
      <x:c r="F901" s="3" t="inlineStr">
        <x:is>
          <x:t xml:space="preserve">GW</x:t>
        </x:is>
      </x:c>
      <x:c r="G901" s="3" t="inlineStr">
        <x:is>
          <x:t xml:space="preserve">Derived scenario</x:t>
        </x:is>
      </x:c>
      <x:c r="H901" s="3" t="inlineStr">
        <x:is>
          <x:t xml:space="preserve">contracted_power_gw * operational_deployment_share</x:t>
        </x:is>
      </x:c>
      <x:c r="I901" s="3" t="inlineStr">
        <x:is>
          <x:t xml:space="preserve">Active GW is staged below capacity due to undisclosed accelerator allocation and cloud multi-tenant use.</x:t>
        </x:is>
      </x:c>
      <x:c r="J901" s="3" t="inlineStr">
        <x:is>
          <x:t xml:space="preserve">SRC_ALIBABA_QWEN_GPU_DEPLOY; ASSUMP_CN_CAPACITY_TRANSPARENCY</x:t>
        </x:is>
      </x:c>
      <x:c r="K90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01" s="3" t="inlineStr">
        <x:is>
          <x:t xml:space="preserve">Energization dates, accelerator deliveries and operational powered-rack telemetry.</x:t>
        </x:is>
      </x:c>
    </x:row>
    <x:row r="902">
      <x:c r="A902" s="3" t="inlineStr">
        <x:is>
          <x:t xml:space="preserve">Alibaba</x:t>
        </x:is>
      </x:c>
      <x:c r="B902" s="3" t="n">
        <x:v>2030</x:v>
      </x:c>
      <x:c r="C902" s="3" t="inlineStr">
        <x:is>
          <x:t xml:space="preserve">Bear</x:t>
        </x:is>
      </x:c>
      <x:c r="D902" s="3" t="inlineStr">
        <x:is>
          <x:t xml:space="preserve">pue</x:t>
        </x:is>
      </x:c>
      <x:c r="E902" s="3" t="n">
        <x:v>1.23</x:v>
      </x:c>
      <x:c r="F902" s="3" t="inlineStr">
        <x:is>
          <x:t xml:space="preserve">ratio</x:t>
        </x:is>
      </x:c>
      <x:c r="G902" s="3" t="inlineStr">
        <x:is>
          <x:t xml:space="preserve">Scenario parameter</x:t>
        </x:is>
      </x:c>
      <x:c r="H902" s="3" t="inlineStr">
        <x:is>
          <x:t xml:space="preserve">it_load_gw = active_power_gw / pue</x:t>
        </x:is>
      </x:c>
      <x:c r="I902" s="3" t="inlineStr">
        <x:is>
          <x:t xml:space="preserve">No provider-wide site-level PUE is used as a disclosed fact; PUE represents facility-to-IT conversion within the scenario.</x:t>
        </x:is>
      </x:c>
      <x:c r="J902" s="3" t="inlineStr">
        <x:is>
          <x:t xml:space="preserve">ASSUMP_POWER_RAMP</x:t>
        </x:is>
      </x:c>
      <x:c r="K90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02" s="3" t="inlineStr">
        <x:is>
          <x:t xml:space="preserve">Site-level measured PUE matched to attributed AI capacity.</x:t>
        </x:is>
      </x:c>
    </x:row>
    <x:row r="903">
      <x:c r="A903" s="3" t="inlineStr">
        <x:is>
          <x:t xml:space="preserve">Alibaba</x:t>
        </x:is>
      </x:c>
      <x:c r="B903" s="3" t="n">
        <x:v>2030</x:v>
      </x:c>
      <x:c r="C903" s="3" t="inlineStr">
        <x:is>
          <x:t xml:space="preserve">Bear</x:t>
        </x:is>
      </x:c>
      <x:c r="D903" s="3" t="inlineStr">
        <x:is>
          <x:t xml:space="preserve">it_load_gw</x:t>
        </x:is>
      </x:c>
      <x:c r="E903" s="3" t="n">
        <x:v>2.133</x:v>
      </x:c>
      <x:c r="F903" s="3" t="inlineStr">
        <x:is>
          <x:t xml:space="preserve">GW</x:t>
        </x:is>
      </x:c>
      <x:c r="G903" s="3" t="inlineStr">
        <x:is>
          <x:t xml:space="preserve">Derived formula</x:t>
        </x:is>
      </x:c>
      <x:c r="H903" s="3" t="inlineStr">
        <x:is>
          <x:t xml:space="preserve">active_power_gw / pue</x:t>
        </x:is>
      </x:c>
      <x:c r="I903" s="3" t="inlineStr">
        <x:is>
          <x:t xml:space="preserve">Facility power is converted to IT-deliverable power before attributing AI workloads.</x:t>
        </x:is>
      </x:c>
      <x:c r="J903" s="3" t="inlineStr">
        <x:is>
          <x:t xml:space="preserve">SRC_ALIBABA_QWEN_GPU_DEPLOY; ASSUMP_CN_CAPACITY_TRANSPARENCY</x:t>
        </x:is>
      </x:c>
      <x:c r="K90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03" s="3" t="inlineStr">
        <x:is>
          <x:t xml:space="preserve">Recompute once active power and PUE become site-observable.</x:t>
        </x:is>
      </x:c>
    </x:row>
    <x:row r="904">
      <x:c r="A904" s="3" t="inlineStr">
        <x:is>
          <x:t xml:space="preserve">Alibaba</x:t>
        </x:is>
      </x:c>
      <x:c r="B904" s="3" t="n">
        <x:v>2030</x:v>
      </x:c>
      <x:c r="C904" s="3" t="inlineStr">
        <x:is>
          <x:t xml:space="preserve">Bear</x:t>
        </x:is>
      </x:c>
      <x:c r="D904" s="3" t="inlineStr">
        <x:is>
          <x:t xml:space="preserve">ai_workload_share</x:t>
        </x:is>
      </x:c>
      <x:c r="E904" s="3" t="n">
        <x:v>0.84</x:v>
      </x:c>
      <x:c r="F904" s="3" t="inlineStr">
        <x:is>
          <x:t xml:space="preserve">share</x:t>
        </x:is>
      </x:c>
      <x:c r="G904" s="3" t="inlineStr">
        <x:is>
          <x:t xml:space="preserve">Scenario allocation</x:t>
        </x:is>
      </x:c>
      <x:c r="H904" s="3" t="inlineStr">
        <x:is>
          <x:t xml:space="preserve">ai_it_load_gw = it_load_gw * ai_workload_share</x:t>
        </x:is>
      </x:c>
      <x:c r="I904" s="3" t="inlineStr">
        <x:is>
          <x:t xml:space="preserve">Model Studio/Qwen-serving envelope is AI-focused, while cloud platform/reserve allocation is excluded through 84%.</x:t>
        </x:is>
      </x:c>
      <x:c r="J904" s="3" t="inlineStr">
        <x:is>
          <x:t xml:space="preserve">SRC_QWEN3_GITHUB; SRC_ALIBABA_QWEN_GPU_DEPLOY; SRC_EPOCH_AI_DATA_CENTERS</x:t>
        </x:is>
      </x:c>
      <x:c r="K90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04" s="3" t="inlineStr">
        <x:is>
          <x:t xml:space="preserve">Model-owner AI workload allocation or cluster scheduling telemetry.</x:t>
        </x:is>
      </x:c>
    </x:row>
    <x:row r="905">
      <x:c r="A905" s="3" t="inlineStr">
        <x:is>
          <x:t xml:space="preserve">Alibaba</x:t>
        </x:is>
      </x:c>
      <x:c r="B905" s="3" t="n">
        <x:v>2030</x:v>
      </x:c>
      <x:c r="C905" s="3" t="inlineStr">
        <x:is>
          <x:t xml:space="preserve">Bear</x:t>
        </x:is>
      </x:c>
      <x:c r="D905" s="3" t="inlineStr">
        <x:is>
          <x:t xml:space="preserve">ai_it_load_gw</x:t>
        </x:is>
      </x:c>
      <x:c r="E905" s="3" t="n">
        <x:v>1.792</x:v>
      </x:c>
      <x:c r="F905" s="3" t="inlineStr">
        <x:is>
          <x:t xml:space="preserve">GW</x:t>
        </x:is>
      </x:c>
      <x:c r="G905" s="3" t="inlineStr">
        <x:is>
          <x:t xml:space="preserve">Derived formula</x:t>
        </x:is>
      </x:c>
      <x:c r="H905" s="3" t="inlineStr">
        <x:is>
          <x:t xml:space="preserve">it_load_gw * ai_workload_share</x:t>
        </x:is>
      </x:c>
      <x:c r="I905" s="3" t="inlineStr">
        <x:is>
          <x:t xml:space="preserve">Only the AI-attributed portion of IT load enters training/inference allocation.</x:t>
        </x:is>
      </x:c>
      <x:c r="J905" s="3" t="inlineStr">
        <x:is>
          <x:t xml:space="preserve">SRC_QWEN3_GITHUB; SRC_ALIBABA_QWEN_GPU_DEPLOY; SRC_EPOCH_AI_DATA_CENTERS</x:t>
        </x:is>
      </x:c>
      <x:c r="K90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05" s="3" t="inlineStr">
        <x:is>
          <x:t xml:space="preserve">Recompute after ai_workload_share is replaced by telemetry.</x:t>
        </x:is>
      </x:c>
    </x:row>
    <x:row r="906">
      <x:c r="A906" s="3" t="inlineStr">
        <x:is>
          <x:t xml:space="preserve">Alibaba</x:t>
        </x:is>
      </x:c>
      <x:c r="B906" s="3" t="n">
        <x:v>2030</x:v>
      </x:c>
      <x:c r="C906" s="3" t="inlineStr">
        <x:is>
          <x:t xml:space="preserve">Bear</x:t>
        </x:is>
      </x:c>
      <x:c r="D906" s="3" t="inlineStr">
        <x:is>
          <x:t xml:space="preserve">gpu_share</x:t>
        </x:is>
      </x:c>
      <x:c r="E906" s="3" t="n">
        <x:v>1</x:v>
      </x:c>
      <x:c r="F906" s="3" t="inlineStr">
        <x:is>
          <x:t xml:space="preserve">share of inference-serving accelerator load</x:t>
        </x:is>
      </x:c>
      <x:c r="G906" s="3" t="inlineStr">
        <x:is>
          <x:t xml:space="preserve">Numeric scenario</x:t>
        </x:is>
      </x:c>
      <x:c r="H906" s="3" t="inlineStr">
        <x:is>
          <x:t xml:space="preserve">gpu_share interpolated from company 2026/2030 accelerator-mix endpoints</x:t>
        </x:is>
      </x:c>
      <x:c r="I906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906" s="3" t="inlineStr">
        <x:is>
          <x:t xml:space="preserve">SRC_QWEN3_GITHUB; SRC_ALIBABA_QWEN_GPU_DEPLOY; SRC_EPOCH_AI_DATA_CENTERS; ASSUMP_NUMERIC_ACCELERATOR_MIX</x:t>
        </x:is>
      </x:c>
      <x:c r="K90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06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907">
      <x:c r="A907" s="3" t="inlineStr">
        <x:is>
          <x:t xml:space="preserve">Alibaba</x:t>
        </x:is>
      </x:c>
      <x:c r="B907" s="3" t="n">
        <x:v>2030</x:v>
      </x:c>
      <x:c r="C907" s="3" t="inlineStr">
        <x:is>
          <x:t xml:space="preserve">Bear</x:t>
        </x:is>
      </x:c>
      <x:c r="D907" s="3" t="inlineStr">
        <x:is>
          <x:t xml:space="preserve">h200_share</x:t>
        </x:is>
      </x:c>
      <x:c r="E907" s="3" t="n">
        <x:v>1</x:v>
      </x:c>
      <x:c r="F907" s="3" t="inlineStr">
        <x:is>
          <x:t xml:space="preserve">share of inference-serving accelerator load</x:t>
        </x:is>
      </x:c>
      <x:c r="G907" s="3" t="inlineStr">
        <x:is>
          <x:t xml:space="preserve">Editable numeric scenario</x:t>
        </x:is>
      </x:c>
      <x:c r="H907" s="3" t="inlineStr">
        <x:is>
          <x:t xml:space="preserve">h200_share = gpu_share * default_gpu_generation_mix_h200</x:t>
        </x:is>
      </x:c>
      <x:c r="I907" s="3" t="inlineStr">
        <x:is>
          <x:t xml:space="preserve">Default GPU-generation migration assumption; executive workbook allows later manual replacement by company/year/scenario.</x:t>
        </x:is>
      </x:c>
      <x:c r="J907" s="3" t="inlineStr">
        <x:is>
          <x:t xml:space="preserve">SRC_SEMIANALYSIS_INFERENCEX; ASSUMP_NUMERIC_ACCELERATOR_MIX</x:t>
        </x:is>
      </x:c>
      <x:c r="K90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07" s="3" t="inlineStr">
        <x:is>
          <x:t xml:space="preserve">Company fleet inventory, accelerator-hours or procurement/deployment records by GPU generation.</x:t>
        </x:is>
      </x:c>
    </x:row>
    <x:row r="908">
      <x:c r="A908" s="3" t="inlineStr">
        <x:is>
          <x:t xml:space="preserve">Alibaba</x:t>
        </x:is>
      </x:c>
      <x:c r="B908" s="3" t="n">
        <x:v>2030</x:v>
      </x:c>
      <x:c r="C908" s="3" t="inlineStr">
        <x:is>
          <x:t xml:space="preserve">Bear</x:t>
        </x:is>
      </x:c>
      <x:c r="D908" s="3" t="inlineStr">
        <x:is>
          <x:t xml:space="preserve">b200_share</x:t>
        </x:is>
      </x:c>
      <x:c r="E908" s="3" t="n">
        <x:v>0</x:v>
      </x:c>
      <x:c r="F908" s="3" t="inlineStr">
        <x:is>
          <x:t xml:space="preserve">share of inference-serving accelerator load</x:t>
        </x:is>
      </x:c>
      <x:c r="G908" s="3" t="inlineStr">
        <x:is>
          <x:t xml:space="preserve">Editable numeric scenario</x:t>
        </x:is>
      </x:c>
      <x:c r="H908" s="3" t="inlineStr">
        <x:is>
          <x:t xml:space="preserve">b200_share = gpu_share * default_gpu_generation_mix_b200</x:t>
        </x:is>
      </x:c>
      <x:c r="I908" s="3" t="inlineStr">
        <x:is>
          <x:t xml:space="preserve">Default GPU-generation migration assumption; executive workbook allows later manual replacement by company/year/scenario.</x:t>
        </x:is>
      </x:c>
      <x:c r="J908" s="3" t="inlineStr">
        <x:is>
          <x:t xml:space="preserve">SRC_SEMIANALYSIS_INFERENCEX; ASSUMP_NUMERIC_ACCELERATOR_MIX</x:t>
        </x:is>
      </x:c>
      <x:c r="K90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08" s="3" t="inlineStr">
        <x:is>
          <x:t xml:space="preserve">Company fleet inventory, accelerator-hours or procurement/deployment records by GPU generation.</x:t>
        </x:is>
      </x:c>
    </x:row>
    <x:row r="909">
      <x:c r="A909" s="3" t="inlineStr">
        <x:is>
          <x:t xml:space="preserve">Alibaba</x:t>
        </x:is>
      </x:c>
      <x:c r="B909" s="3" t="n">
        <x:v>2030</x:v>
      </x:c>
      <x:c r="C909" s="3" t="inlineStr">
        <x:is>
          <x:t xml:space="preserve">Bear</x:t>
        </x:is>
      </x:c>
      <x:c r="D909" s="3" t="inlineStr">
        <x:is>
          <x:t xml:space="preserve">gb200_share</x:t>
        </x:is>
      </x:c>
      <x:c r="E909" s="3" t="n">
        <x:v>0</x:v>
      </x:c>
      <x:c r="F909" s="3" t="inlineStr">
        <x:is>
          <x:t xml:space="preserve">share of inference-serving accelerator load</x:t>
        </x:is>
      </x:c>
      <x:c r="G909" s="3" t="inlineStr">
        <x:is>
          <x:t xml:space="preserve">Editable numeric scenario</x:t>
        </x:is>
      </x:c>
      <x:c r="H909" s="3" t="inlineStr">
        <x:is>
          <x:t xml:space="preserve">gb200_share = gpu_share * default_gpu_generation_mix_gb200</x:t>
        </x:is>
      </x:c>
      <x:c r="I909" s="3" t="inlineStr">
        <x:is>
          <x:t xml:space="preserve">Default GPU-generation migration assumption; executive workbook allows later manual replacement by company/year/scenario.</x:t>
        </x:is>
      </x:c>
      <x:c r="J909" s="3" t="inlineStr">
        <x:is>
          <x:t xml:space="preserve">SRC_SEMIANALYSIS_INFERENCEX; ASSUMP_NUMERIC_ACCELERATOR_MIX</x:t>
        </x:is>
      </x:c>
      <x:c r="K90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09" s="3" t="inlineStr">
        <x:is>
          <x:t xml:space="preserve">Company fleet inventory, accelerator-hours or procurement/deployment records by GPU generation.</x:t>
        </x:is>
      </x:c>
    </x:row>
    <x:row r="910">
      <x:c r="A910" s="3" t="inlineStr">
        <x:is>
          <x:t xml:space="preserve">Alibaba</x:t>
        </x:is>
      </x:c>
      <x:c r="B910" s="3" t="n">
        <x:v>2030</x:v>
      </x:c>
      <x:c r="C910" s="3" t="inlineStr">
        <x:is>
          <x:t xml:space="preserve">Bear</x:t>
        </x:is>
      </x:c>
      <x:c r="D910" s="3" t="inlineStr">
        <x:is>
          <x:t xml:space="preserve">purpose_built_accelerator_share</x:t>
        </x:is>
      </x:c>
      <x:c r="E910" s="3" t="n">
        <x:v>0</x:v>
      </x:c>
      <x:c r="F910" s="3" t="inlineStr">
        <x:is>
          <x:t xml:space="preserve">share of inference-serving accelerator load</x:t>
        </x:is>
      </x:c>
      <x:c r="G910" s="3" t="inlineStr">
        <x:is>
          <x:t xml:space="preserve">Numeric scenario</x:t>
        </x:is>
      </x:c>
      <x:c r="H910" s="3" t="inlineStr">
        <x:is>
          <x:t xml:space="preserve">1 - gpu_share</x:t>
        </x:is>
      </x:c>
      <x:c r="I910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910" s="3" t="inlineStr">
        <x:is>
          <x:t xml:space="preserve">SRC_QWEN3_GITHUB; SRC_ALIBABA_QWEN_GPU_DEPLOY; SRC_EPOCH_AI_DATA_CENTERS; ASSUMP_NUMERIC_ACCELERATOR_MIX</x:t>
        </x:is>
      </x:c>
      <x:c r="K91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10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911">
      <x:c r="A911" s="3" t="inlineStr">
        <x:is>
          <x:t xml:space="preserve">Alibaba</x:t>
        </x:is>
      </x:c>
      <x:c r="B911" s="3" t="n">
        <x:v>2030</x:v>
      </x:c>
      <x:c r="C911" s="3" t="inlineStr">
        <x:is>
          <x:t xml:space="preserve">Bear</x:t>
        </x:is>
      </x:c>
      <x:c r="D911" s="3" t="inlineStr">
        <x:is>
          <x:t xml:space="preserve">fleet_reference_tps_per_mw</x:t>
        </x:is>
      </x:c>
      <x:c r="E911" s="3" t="n">
        <x:v>166591</x:v>
      </x:c>
      <x:c r="F911" s="3" t="inlineStr">
        <x:is>
          <x:t xml:space="preserve">generated output tokens/sec/MW</x:t>
        </x:is>
      </x:c>
      <x:c r="G911" s="3" t="inlineStr">
        <x:is>
          <x:t xml:space="preserve">Fleet-weighted public benchmark reference</x:t>
        </x:is>
      </x:c>
      <x:c r="H911" s="3" t="inlineStr">
        <x:is>
          <x:t xml:space="preserve">h200_share*h200_workload_avg + b200_share*b200_workload_avg + gb200_share*gb200_workload_avg + purpose_built_share*purpose_workload_avg</x:t>
        </x:is>
      </x:c>
      <x:c r="I911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911" s="3" t="inlineStr">
        <x:is>
          <x:t xml:space="preserve">SRC_SEMIANALYSIS_INFERENCEX; ASSUMP_NUMERIC_ACCELERATOR_MIX; ASSUMP_WORKLOAD_CLASS_MIX; ASSUMP_AGENTIC_CONTEXT_PENALTY</x:t>
        </x:is>
      </x:c>
      <x:c r="K91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11" s="3" t="inlineStr">
        <x:is>
          <x:t xml:space="preserve">Comparable production output-token throughput or a more closely matched benchmark.</x:t>
        </x:is>
      </x:c>
    </x:row>
    <x:row r="912">
      <x:c r="A912" s="3" t="inlineStr">
        <x:is>
          <x:t xml:space="preserve">Alibaba</x:t>
        </x:is>
      </x:c>
      <x:c r="B912" s="3" t="n">
        <x:v>2030</x:v>
      </x:c>
      <x:c r="C912" s="3" t="inlineStr">
        <x:is>
          <x:t xml:space="preserve">Bear</x:t>
        </x:is>
      </x:c>
      <x:c r="D912" s="3" t="inlineStr">
        <x:is>
          <x:t xml:space="preserve">commercial_workload_fit_factor</x:t>
        </x:is>
      </x:c>
      <x:c r="E912" s="3" t="n">
        <x:v>0.7</x:v>
      </x:c>
      <x:c r="F912" s="3" t="inlineStr">
        <x:is>
          <x:t xml:space="preserve">share of public reference throughput</x:t>
        </x:is>
      </x:c>
      <x:c r="G912" s="3" t="inlineStr">
        <x:is>
          <x:t xml:space="preserve">Scenario assumption</x:t>
        </x:is>
      </x:c>
      <x:c r="H912" s="3" t="inlineStr">
        <x:is>
          <x:t xml:space="preserve">reference_serving_tps_per_mw = fleet_reference_tps_per_mw * commercial_workload_fit_factor</x:t>
        </x:is>
      </x:c>
      <x:c r="I912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912" s="3" t="inlineStr">
        <x:is>
          <x:t xml:space="preserve">SRC_SEMIANALYSIS_INFERENCEX; ASSUMP_NUMERIC_ACCELERATOR_MIX; ASSUMP_WORKLOAD_CLASS_MIX; ASSUMP_AGENTIC_CONTEXT_PENALTY</x:t>
        </x:is>
      </x:c>
      <x:c r="K91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12" s="3" t="inlineStr">
        <x:is>
          <x:t xml:space="preserve">Matched commercial serving benchmark by product surface, context shape and latency SLO.</x:t>
        </x:is>
      </x:c>
    </x:row>
    <x:row r="913">
      <x:c r="A913" s="3" t="inlineStr">
        <x:is>
          <x:t xml:space="preserve">Alibaba</x:t>
        </x:is>
      </x:c>
      <x:c r="B913" s="3" t="n">
        <x:v>2030</x:v>
      </x:c>
      <x:c r="C913" s="3" t="inlineStr">
        <x:is>
          <x:t xml:space="preserve">Bear</x:t>
        </x:is>
      </x:c>
      <x:c r="D913" s="3" t="inlineStr">
        <x:is>
          <x:t xml:space="preserve">reference_serving_tps_per_mw</x:t>
        </x:is>
      </x:c>
      <x:c r="E913" s="3" t="n">
        <x:v>116614</x:v>
      </x:c>
      <x:c r="F913" s="3" t="inlineStr">
        <x:is>
          <x:t xml:space="preserve">generated output tokens/sec/MW</x:t>
        </x:is>
      </x:c>
      <x:c r="G913" s="3" t="inlineStr">
        <x:is>
          <x:t xml:space="preserve">Workload-adjusted benchmark proxy</x:t>
        </x:is>
      </x:c>
      <x:c r="H913" s="3" t="inlineStr">
        <x:is>
          <x:t xml:space="preserve">fleet_reference_tps_per_mw * commercial_workload_fit_factor</x:t>
        </x:is>
      </x:c>
      <x:c r="I91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913" s="3" t="inlineStr">
        <x:is>
          <x:t xml:space="preserve">SRC_SEMIANALYSIS_INFERENCEX; ASSUMP_NUMERIC_ACCELERATOR_MIX; ASSUMP_WORKLOAD_CLASS_MIX; ASSUMP_AGENTIC_CONTEXT_PENALTY</x:t>
        </x:is>
      </x:c>
      <x:c r="K91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13" s="3" t="inlineStr">
        <x:is>
          <x:t xml:space="preserve">Provider production output-token throughput with comparable workload/SLO.</x:t>
        </x:is>
      </x:c>
    </x:row>
    <x:row r="914">
      <x:c r="A914" s="3" t="inlineStr">
        <x:is>
          <x:t xml:space="preserve">Alibaba</x:t>
        </x:is>
      </x:c>
      <x:c r="B914" s="3" t="n">
        <x:v>2030</x:v>
      </x:c>
      <x:c r="C914" s="3" t="inlineStr">
        <x:is>
          <x:t xml:space="preserve">Bear</x:t>
        </x:is>
      </x:c>
      <x:c r="D914" s="3" t="inlineStr">
        <x:is>
          <x:t xml:space="preserve">purpose_built_tps_per_mw</x:t>
        </x:is>
      </x:c>
      <x:c r="E914" s="3" t="n">
        <x:v>774713</x:v>
      </x:c>
      <x:c r="F914" s="3" t="inlineStr">
        <x:is>
          <x:t xml:space="preserve">generated output tokens/sec/MW</x:t>
        </x:is>
      </x:c>
      <x:c r="G914" s="3" t="inlineStr">
        <x:is>
          <x:t xml:space="preserve">Conservative no-uplift proxy</x:t>
        </x:is>
      </x:c>
      <x:c r="H914" s="3" t="inlineStr">
        <x:is>
          <x:t xml:space="preserve">purpose_built_tps_per_mw = purpose_built_reference_tps_per_mw * commercial_workload_fit_factor until comparable output-token benchmark is adopted</x:t>
        </x:is>
      </x:c>
      <x:c r="I914" s="3" t="inlineStr">
        <x:is>
          <x:t xml:space="preserve">No comparable public output-token/MW row adopted; B200 public reference placeholder is used and remains editable.</x:t>
        </x:is>
      </x:c>
      <x:c r="J914" s="3" t="inlineStr">
        <x:is>
          <x:t xml:space="preserve">SRC_QWEN3_GITHUB; SRC_ALIBABA_QWEN_GPU_DEPLOY; SRC_EPOCH_AI_DATA_CENTERS; ASSUMP_NUMERIC_ACCELERATOR_MIX</x:t>
        </x:is>
      </x:c>
      <x:c r="K91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14" s="3" t="inlineStr">
        <x:is>
          <x:t xml:space="preserve">Matched-workload generated-output benchmark for the provider purpose-built accelerator.</x:t>
        </x:is>
      </x:c>
    </x:row>
    <x:row r="915">
      <x:c r="A915" s="3" t="inlineStr">
        <x:is>
          <x:t xml:space="preserve">Alibaba</x:t>
        </x:is>
      </x:c>
      <x:c r="B915" s="3" t="n">
        <x:v>2030</x:v>
      </x:c>
      <x:c r="C915" s="3" t="inlineStr">
        <x:is>
          <x:t xml:space="preserve">Bear</x:t>
        </x:is>
      </x:c>
      <x:c r="D915" s="3" t="inlineStr">
        <x:is>
          <x:t xml:space="preserve">inference_power_share</x:t>
        </x:is>
      </x:c>
      <x:c r="E915" s="3" t="n">
        <x:v>0.7</x:v>
      </x:c>
      <x:c r="F915" s="3" t="inlineStr">
        <x:is>
          <x:t xml:space="preserve">share of AI IT load</x:t>
        </x:is>
      </x:c>
      <x:c r="G915" s="3" t="inlineStr">
        <x:is>
          <x:t xml:space="preserve">Scenario allocation</x:t>
        </x:is>
      </x:c>
      <x:c r="H915" s="3" t="inlineStr">
        <x:is>
          <x:t xml:space="preserve">inference_gw = ai_it_load_gw * inference_power_share</x:t>
        </x:is>
      </x:c>
      <x:c r="I915" s="3" t="inlineStr">
        <x:is>
          <x:t xml:space="preserve">Qwen API/enterprise commercialization and MoE architecture support increasing inference allocation scenario.</x:t>
        </x:is>
      </x:c>
      <x:c r="J915" s="3" t="inlineStr">
        <x:is>
          <x:t xml:space="preserve">SRC_QWEN3_GITHUB; SRC_ALIBABA_QWEN_GPU_DEPLOY; SRC_EPOCH_AI_DATA_CENTERS; ASSUMP_INFERENCE_SHARE_NOT_FACT_60</x:t>
        </x:is>
      </x:c>
      <x:c r="K91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15" s="3" t="inlineStr">
        <x:is>
          <x:t xml:space="preserve">Provider-specific inference/training workload power telemetry.</x:t>
        </x:is>
      </x:c>
    </x:row>
    <x:row r="916">
      <x:c r="A916" s="3" t="inlineStr">
        <x:is>
          <x:t xml:space="preserve">Alibaba</x:t>
        </x:is>
      </x:c>
      <x:c r="B916" s="3" t="n">
        <x:v>2030</x:v>
      </x:c>
      <x:c r="C916" s="3" t="inlineStr">
        <x:is>
          <x:t xml:space="preserve">Bear</x:t>
        </x:is>
      </x:c>
      <x:c r="D916" s="3" t="inlineStr">
        <x:is>
          <x:t xml:space="preserve">inference_gw</x:t>
        </x:is>
      </x:c>
      <x:c r="E916" s="3" t="n">
        <x:v>1.254</x:v>
      </x:c>
      <x:c r="F916" s="3" t="inlineStr">
        <x:is>
          <x:t xml:space="preserve">GW</x:t>
        </x:is>
      </x:c>
      <x:c r="G916" s="3" t="inlineStr">
        <x:is>
          <x:t xml:space="preserve">Derived formula</x:t>
        </x:is>
      </x:c>
      <x:c r="H916" s="3" t="inlineStr">
        <x:is>
          <x:t xml:space="preserve">ai_it_load_gw * inference_power_share</x:t>
        </x:is>
      </x:c>
      <x:c r="I916" s="3" t="inlineStr">
        <x:is>
          <x:t xml:space="preserve">This is the operational power eligible to become commercial generated output tokens through the selected TPS/MW proxy.</x:t>
        </x:is>
      </x:c>
      <x:c r="J916" s="3" t="inlineStr">
        <x:is>
          <x:t xml:space="preserve">SRC_QWEN3_GITHUB; SRC_ALIBABA_QWEN_GPU_DEPLOY; SRC_EPOCH_AI_DATA_CENTERS</x:t>
        </x:is>
      </x:c>
      <x:c r="K91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16" s="3" t="inlineStr">
        <x:is>
          <x:t xml:space="preserve">Recompute after AI allocation or inference-share evidence changes.</x:t>
        </x:is>
      </x:c>
    </x:row>
    <x:row r="917">
      <x:c r="A917" s="3" t="inlineStr">
        <x:is>
          <x:t xml:space="preserve">Alibaba</x:t>
        </x:is>
      </x:c>
      <x:c r="B917" s="3" t="n">
        <x:v>2030</x:v>
      </x:c>
      <x:c r="C917" s="3" t="inlineStr">
        <x:is>
          <x:t xml:space="preserve">Bear</x:t>
        </x:is>
      </x:c>
      <x:c r="D917" s="3" t="inlineStr">
        <x:is>
          <x:t xml:space="preserve">training_power_share</x:t>
        </x:is>
      </x:c>
      <x:c r="E917" s="3" t="n">
        <x:v>0.3</x:v>
      </x:c>
      <x:c r="F917" s="3" t="inlineStr">
        <x:is>
          <x:t xml:space="preserve">share of AI IT load</x:t>
        </x:is>
      </x:c>
      <x:c r="G917" s="3" t="inlineStr">
        <x:is>
          <x:t xml:space="preserve">Derived allocation</x:t>
        </x:is>
      </x:c>
      <x:c r="H917" s="3" t="inlineStr">
        <x:is>
          <x:t xml:space="preserve">1 - inference_power_share</x:t>
        </x:is>
      </x:c>
      <x:c r="I917" s="3" t="inlineStr">
        <x:is>
          <x:t xml:space="preserve">Training receives the complementary modeled AI IT allocation; it is not a disclosed company workload split.</x:t>
        </x:is>
      </x:c>
      <x:c r="J917" s="3" t="inlineStr">
        <x:is>
          <x:t xml:space="preserve">SRC_QWEN3_GITHUB; SRC_ALIBABA_QWEN_GPU_DEPLOY; SRC_EPOCH_AI_DATA_CENTERS; ASSUMP_INFERENCE_SHARE_NOT_FACT_60</x:t>
        </x:is>
      </x:c>
      <x:c r="K91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17" s="3" t="inlineStr">
        <x:is>
          <x:t xml:space="preserve">Provider-specific inference/training workload power telemetry.</x:t>
        </x:is>
      </x:c>
    </x:row>
    <x:row r="918">
      <x:c r="A918" s="3" t="inlineStr">
        <x:is>
          <x:t xml:space="preserve">Alibaba</x:t>
        </x:is>
      </x:c>
      <x:c r="B918" s="3" t="n">
        <x:v>2030</x:v>
      </x:c>
      <x:c r="C918" s="3" t="inlineStr">
        <x:is>
          <x:t xml:space="preserve">Bear</x:t>
        </x:is>
      </x:c>
      <x:c r="D918" s="3" t="inlineStr">
        <x:is>
          <x:t xml:space="preserve">training_gw</x:t>
        </x:is>
      </x:c>
      <x:c r="E918" s="3" t="n">
        <x:v>0.538</x:v>
      </x:c>
      <x:c r="F918" s="3" t="inlineStr">
        <x:is>
          <x:t xml:space="preserve">GW</x:t>
        </x:is>
      </x:c>
      <x:c r="G918" s="3" t="inlineStr">
        <x:is>
          <x:t xml:space="preserve">Derived formula</x:t>
        </x:is>
      </x:c>
      <x:c r="H918" s="3" t="inlineStr">
        <x:is>
          <x:t xml:space="preserve">ai_it_load_gw * training_power_share</x:t>
        </x:is>
      </x:c>
      <x:c r="I918" s="3" t="inlineStr">
        <x:is>
          <x:t xml:space="preserve">Training GW is shown separately so commercial inference token capacity is not overstated.</x:t>
        </x:is>
      </x:c>
      <x:c r="J918" s="3" t="inlineStr">
        <x:is>
          <x:t xml:space="preserve">SRC_QWEN3_GITHUB; SRC_ALIBABA_QWEN_GPU_DEPLOY; SRC_EPOCH_AI_DATA_CENTERS</x:t>
        </x:is>
      </x:c>
      <x:c r="K91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18" s="3" t="inlineStr">
        <x:is>
          <x:t xml:space="preserve">Recompute after AI allocation or workload-split evidence changes.</x:t>
        </x:is>
      </x:c>
    </x:row>
    <x:row r="919">
      <x:c r="A919" s="3" t="inlineStr">
        <x:is>
          <x:t xml:space="preserve">Alibaba</x:t>
        </x:is>
      </x:c>
      <x:c r="B919" s="3" t="n">
        <x:v>2030</x:v>
      </x:c>
      <x:c r="C919" s="3" t="inlineStr">
        <x:is>
          <x:t xml:space="preserve">Bear</x:t>
        </x:is>
      </x:c>
      <x:c r="D919" s="3" t="inlineStr">
        <x:is>
          <x:t xml:space="preserve">tokens_per_second_per_mw</x:t>
        </x:is>
      </x:c>
      <x:c r="E919" s="3" t="n">
        <x:v>116614</x:v>
      </x:c>
      <x:c r="F919" s="3" t="inlineStr">
        <x:is>
          <x:t xml:space="preserve">generated output tokens/sec/MW</x:t>
        </x:is>
      </x:c>
      <x:c r="G919" s="3" t="inlineStr">
        <x:is>
          <x:t xml:space="preserve">Derived estimate + benchmark calibration</x:t>
        </x:is>
      </x:c>
      <x:c r="H919" s="3" t="inlineStr">
        <x:is>
          <x:t xml:space="preserve">fleet_reference_tps_per_mw * commercial_workload_fit_factor</x:t>
        </x:is>
      </x:c>
      <x:c r="I919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919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91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19" s="3" t="inlineStr">
        <x:is>
          <x:t xml:space="preserve">Comparable production output-token throughput with model, hardware, precision, ISL/OSL and SLO matched.</x:t>
        </x:is>
      </x:c>
    </x:row>
    <x:row r="920">
      <x:c r="A920" s="3" t="inlineStr">
        <x:is>
          <x:t xml:space="preserve">Alibaba</x:t>
        </x:is>
      </x:c>
      <x:c r="B920" s="3" t="n">
        <x:v>2030</x:v>
      </x:c>
      <x:c r="C920" s="3" t="inlineStr">
        <x:is>
          <x:t xml:space="preserve">Bear</x:t>
        </x:is>
      </x:c>
      <x:c r="D920" s="3" t="inlineStr">
        <x:is>
          <x:t xml:space="preserve">inference_tokens_per_day</x:t>
        </x:is>
      </x:c>
      <x:c r="E920" s="3" t="n">
        <x:v>12634613798400</x:v>
      </x:c>
      <x:c r="F920" s="3" t="inlineStr">
        <x:is>
          <x:t xml:space="preserve">generated output tokens/day</x:t>
        </x:is>
      </x:c>
      <x:c r="G920" s="3" t="inlineStr">
        <x:is>
          <x:t xml:space="preserve">Derived headline metric</x:t>
        </x:is>
      </x:c>
      <x:c r="H920" s="3" t="inlineStr">
        <x:is>
          <x:t xml:space="preserve">inference_gw * 1000 * tokens_per_second_per_mw * 86,400</x:t>
        </x:is>
      </x:c>
      <x:c r="I920" s="3" t="inlineStr">
        <x:is>
          <x:t xml:space="preserve">Headline capacity uses no utilization, MoE, architecture or software-growth multiplier; it is not observed commercial output volume.</x:t>
        </x:is>
      </x:c>
      <x:c r="J920" s="3" t="inlineStr">
        <x:is>
          <x:t xml:space="preserve">SRC_QWEN3_GITHUB; SRC_ALIBABA_QWEN_GPU_DEPLOY; SRC_EPOCH_AI_DATA_CENTERS; SRC_SEMIANALYSIS_INFERENCEX</x:t>
        </x:is>
      </x:c>
      <x:c r="K92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20" s="3" t="inlineStr">
        <x:is>
          <x:t xml:space="preserve">Provider-disclosed generated output token volume or calibrated capacity telemetry.</x:t>
        </x:is>
      </x:c>
    </x:row>
    <x:row r="921">
      <x:c r="A921" s="3" t="inlineStr">
        <x:is>
          <x:t xml:space="preserve">Alibaba</x:t>
        </x:is>
      </x:c>
      <x:c r="B921" s="3" t="n">
        <x:v>2030</x:v>
      </x:c>
      <x:c r="C921" s="3" t="inlineStr">
        <x:is>
          <x:t xml:space="preserve">Bear</x:t>
        </x:is>
      </x:c>
      <x:c r="D921" s="3" t="inlineStr">
        <x:is>
          <x:t xml:space="preserve">inference_tokens_per_year</x:t>
        </x:is>
      </x:c>
      <x:c r="E921" s="3" t="n">
        <x:v>4611634036416000</x:v>
      </x:c>
      <x:c r="F921" s="3" t="inlineStr">
        <x:is>
          <x:t xml:space="preserve">generated output tokens/year</x:t>
        </x:is>
      </x:c>
      <x:c r="G921" s="3" t="inlineStr">
        <x:is>
          <x:t xml:space="preserve">Derived headline metric</x:t>
        </x:is>
      </x:c>
      <x:c r="H921" s="3" t="inlineStr">
        <x:is>
          <x:t xml:space="preserve">inference_tokens_per_day * 365</x:t>
        </x:is>
      </x:c>
      <x:c r="I921" s="3" t="inlineStr">
        <x:is>
          <x:t xml:space="preserve">Annualized version of generated output token capacity; it is not observed annual demand or billable volume.</x:t>
        </x:is>
      </x:c>
      <x:c r="J921" s="3" t="inlineStr">
        <x:is>
          <x:t xml:space="preserve">SRC_QWEN3_GITHUB; SRC_ALIBABA_QWEN_GPU_DEPLOY; SRC_EPOCH_AI_DATA_CENTERS; SRC_SEMIANALYSIS_INFERENCEX</x:t>
        </x:is>
      </x:c>
      <x:c r="K92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921" s="3" t="inlineStr">
        <x:is>
          <x:t xml:space="preserve">Provider-disclosed annual generated-output volume or metered serving telemetry.</x:t>
        </x:is>
      </x:c>
    </x:row>
    <x:row r="922">
      <x:c r="A922" s="3" t="inlineStr">
        <x:is>
          <x:t xml:space="preserve">Tencent</x:t>
        </x:is>
      </x:c>
      <x:c r="B922" s="3" t="n">
        <x:v>2026</x:v>
      </x:c>
      <x:c r="C922" s="3" t="inlineStr">
        <x:is>
          <x:t xml:space="preserve">Bear</x:t>
        </x:is>
      </x:c>
      <x:c r="D922" s="3" t="inlineStr">
        <x:is>
          <x:t xml:space="preserve">contracted_power_gw</x:t>
        </x:is>
      </x:c>
      <x:c r="E922" s="3" t="n">
        <x:v>1.2</x:v>
      </x:c>
      <x:c r="F922" s="3" t="inlineStr">
        <x:is>
          <x:t xml:space="preserve">GW</x:t>
        </x:is>
      </x:c>
      <x:c r="G922" s="3" t="inlineStr">
        <x:is>
          <x:t xml:space="preserve">Scenario capacity envelope</x:t>
        </x:is>
      </x:c>
      <x:c r="H922" s="3" t="inlineStr">
        <x:is>
          <x:t xml:space="preserve">linear interpolation between 2026 and 2030 company capacity endpoints</x:t>
        </x:is>
      </x:c>
      <x:c r="I922" s="3" t="inlineStr">
        <x:is>
          <x:t xml:space="preserve">Tencent Cloud/Hunyuan capacity is a scenario envelope because operated model-serving GW is undisclosed.</x:t>
        </x:is>
      </x:c>
      <x:c r="J922" s="3" t="inlineStr">
        <x:is>
          <x:t xml:space="preserve">SRC_TENCENT_AI_INFRA_MOE; ASSUMP_CN_CAPACITY_TRANSPARENCY</x:t>
        </x:is>
      </x:c>
      <x:c r="K92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22" s="3" t="inlineStr">
        <x:is>
          <x:t xml:space="preserve">Company/site-level committed MW/GW, interconnect and contract disclosure.</x:t>
        </x:is>
      </x:c>
    </x:row>
    <x:row r="923">
      <x:c r="A923" s="3" t="inlineStr">
        <x:is>
          <x:t xml:space="preserve">Tencent</x:t>
        </x:is>
      </x:c>
      <x:c r="B923" s="3" t="n">
        <x:v>2026</x:v>
      </x:c>
      <x:c r="C923" s="3" t="inlineStr">
        <x:is>
          <x:t xml:space="preserve">Bear</x:t>
        </x:is>
      </x:c>
      <x:c r="D923" s="3" t="inlineStr">
        <x:is>
          <x:t xml:space="preserve">operational_deployment_share</x:t>
        </x:is>
      </x:c>
      <x:c r="E923" s="3" t="n">
        <x:v>0.3375</x:v>
      </x:c>
      <x:c r="F923" s="3" t="inlineStr">
        <x:is>
          <x:t xml:space="preserve">share</x:t>
        </x:is>
      </x:c>
      <x:c r="G923" s="3" t="inlineStr">
        <x:is>
          <x:t xml:space="preserve">Scenario conversion</x:t>
        </x:is>
      </x:c>
      <x:c r="H923" s="3" t="inlineStr">
        <x:is>
          <x:t xml:space="preserve">active_power_gw / contracted_power_gw</x:t>
        </x:is>
      </x:c>
      <x:c r="I923" s="3" t="inlineStr">
        <x:is>
          <x:t xml:space="preserve">This is the single explicit conversion from contracted/attributed capacity to operationally usable capacity.</x:t>
        </x:is>
      </x:c>
      <x:c r="J923" s="3" t="inlineStr">
        <x:is>
          <x:t xml:space="preserve">SRC_TENCENT_AI_INFRA_MOE; ASSUMP_CN_CAPACITY_TRANSPARENCY</x:t>
        </x:is>
      </x:c>
      <x:c r="K92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23" s="3" t="inlineStr">
        <x:is>
          <x:t xml:space="preserve">Energized operational capacity divided by contracted/attributed capacity.</x:t>
        </x:is>
      </x:c>
    </x:row>
    <x:row r="924">
      <x:c r="A924" s="3" t="inlineStr">
        <x:is>
          <x:t xml:space="preserve">Tencent</x:t>
        </x:is>
      </x:c>
      <x:c r="B924" s="3" t="n">
        <x:v>2026</x:v>
      </x:c>
      <x:c r="C924" s="3" t="inlineStr">
        <x:is>
          <x:t xml:space="preserve">Bear</x:t>
        </x:is>
      </x:c>
      <x:c r="D924" s="3" t="inlineStr">
        <x:is>
          <x:t xml:space="preserve">active_power_gw</x:t>
        </x:is>
      </x:c>
      <x:c r="E924" s="3" t="n">
        <x:v>0.405</x:v>
      </x:c>
      <x:c r="F924" s="3" t="inlineStr">
        <x:is>
          <x:t xml:space="preserve">GW</x:t>
        </x:is>
      </x:c>
      <x:c r="G924" s="3" t="inlineStr">
        <x:is>
          <x:t xml:space="preserve">Derived scenario</x:t>
        </x:is>
      </x:c>
      <x:c r="H924" s="3" t="inlineStr">
        <x:is>
          <x:t xml:space="preserve">contracted_power_gw * operational_deployment_share</x:t>
        </x:is>
      </x:c>
      <x:c r="I924" s="3" t="inlineStr">
        <x:is>
          <x:t xml:space="preserve">Active GW reflects staged Hunyuan/Yuanbao adoption rather than a reported powered fleet.</x:t>
        </x:is>
      </x:c>
      <x:c r="J924" s="3" t="inlineStr">
        <x:is>
          <x:t xml:space="preserve">SRC_TENCENT_AI_INFRA_MOE; ASSUMP_CN_CAPACITY_TRANSPARENCY</x:t>
        </x:is>
      </x:c>
      <x:c r="K92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24" s="3" t="inlineStr">
        <x:is>
          <x:t xml:space="preserve">Energization dates, accelerator deliveries and operational powered-rack telemetry.</x:t>
        </x:is>
      </x:c>
    </x:row>
    <x:row r="925">
      <x:c r="A925" s="3" t="inlineStr">
        <x:is>
          <x:t xml:space="preserve">Tencent</x:t>
        </x:is>
      </x:c>
      <x:c r="B925" s="3" t="n">
        <x:v>2026</x:v>
      </x:c>
      <x:c r="C925" s="3" t="inlineStr">
        <x:is>
          <x:t xml:space="preserve">Bear</x:t>
        </x:is>
      </x:c>
      <x:c r="D925" s="3" t="inlineStr">
        <x:is>
          <x:t xml:space="preserve">pue</x:t>
        </x:is>
      </x:c>
      <x:c r="E925" s="3" t="n">
        <x:v>1.23</x:v>
      </x:c>
      <x:c r="F925" s="3" t="inlineStr">
        <x:is>
          <x:t xml:space="preserve">ratio</x:t>
        </x:is>
      </x:c>
      <x:c r="G925" s="3" t="inlineStr">
        <x:is>
          <x:t xml:space="preserve">Scenario parameter</x:t>
        </x:is>
      </x:c>
      <x:c r="H925" s="3" t="inlineStr">
        <x:is>
          <x:t xml:space="preserve">it_load_gw = active_power_gw / pue</x:t>
        </x:is>
      </x:c>
      <x:c r="I925" s="3" t="inlineStr">
        <x:is>
          <x:t xml:space="preserve">No provider-wide site-level PUE is used as a disclosed fact; PUE represents facility-to-IT conversion within the scenario.</x:t>
        </x:is>
      </x:c>
      <x:c r="J925" s="3" t="inlineStr">
        <x:is>
          <x:t xml:space="preserve">ASSUMP_POWER_RAMP</x:t>
        </x:is>
      </x:c>
      <x:c r="K92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25" s="3" t="inlineStr">
        <x:is>
          <x:t xml:space="preserve">Site-level measured PUE matched to attributed AI capacity.</x:t>
        </x:is>
      </x:c>
    </x:row>
    <x:row r="926">
      <x:c r="A926" s="3" t="inlineStr">
        <x:is>
          <x:t xml:space="preserve">Tencent</x:t>
        </x:is>
      </x:c>
      <x:c r="B926" s="3" t="n">
        <x:v>2026</x:v>
      </x:c>
      <x:c r="C926" s="3" t="inlineStr">
        <x:is>
          <x:t xml:space="preserve">Bear</x:t>
        </x:is>
      </x:c>
      <x:c r="D926" s="3" t="inlineStr">
        <x:is>
          <x:t xml:space="preserve">it_load_gw</x:t>
        </x:is>
      </x:c>
      <x:c r="E926" s="3" t="n">
        <x:v>0.329</x:v>
      </x:c>
      <x:c r="F926" s="3" t="inlineStr">
        <x:is>
          <x:t xml:space="preserve">GW</x:t>
        </x:is>
      </x:c>
      <x:c r="G926" s="3" t="inlineStr">
        <x:is>
          <x:t xml:space="preserve">Derived formula</x:t>
        </x:is>
      </x:c>
      <x:c r="H926" s="3" t="inlineStr">
        <x:is>
          <x:t xml:space="preserve">active_power_gw / pue</x:t>
        </x:is>
      </x:c>
      <x:c r="I926" s="3" t="inlineStr">
        <x:is>
          <x:t xml:space="preserve">Facility power is converted to IT-deliverable power before attributing AI workloads.</x:t>
        </x:is>
      </x:c>
      <x:c r="J926" s="3" t="inlineStr">
        <x:is>
          <x:t xml:space="preserve">SRC_TENCENT_AI_INFRA_MOE; ASSUMP_CN_CAPACITY_TRANSPARENCY</x:t>
        </x:is>
      </x:c>
      <x:c r="K92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26" s="3" t="inlineStr">
        <x:is>
          <x:t xml:space="preserve">Recompute once active power and PUE become site-observable.</x:t>
        </x:is>
      </x:c>
    </x:row>
    <x:row r="927">
      <x:c r="A927" s="3" t="inlineStr">
        <x:is>
          <x:t xml:space="preserve">Tencent</x:t>
        </x:is>
      </x:c>
      <x:c r="B927" s="3" t="n">
        <x:v>2026</x:v>
      </x:c>
      <x:c r="C927" s="3" t="inlineStr">
        <x:is>
          <x:t xml:space="preserve">Bear</x:t>
        </x:is>
      </x:c>
      <x:c r="D927" s="3" t="inlineStr">
        <x:is>
          <x:t xml:space="preserve">ai_workload_share</x:t>
        </x:is>
      </x:c>
      <x:c r="E927" s="3" t="n">
        <x:v>0.84</x:v>
      </x:c>
      <x:c r="F927" s="3" t="inlineStr">
        <x:is>
          <x:t xml:space="preserve">share</x:t>
        </x:is>
      </x:c>
      <x:c r="G927" s="3" t="inlineStr">
        <x:is>
          <x:t xml:space="preserve">Scenario allocation</x:t>
        </x:is>
      </x:c>
      <x:c r="H927" s="3" t="inlineStr">
        <x:is>
          <x:t xml:space="preserve">ai_it_load_gw = it_load_gw * ai_workload_share</x:t>
        </x:is>
      </x:c>
      <x:c r="I927" s="3" t="inlineStr">
        <x:is>
          <x:t xml:space="preserve">Modeled Hunyuan-serving capacity is AI-focused; 84% excludes cloud/platform and reserve overhead.</x:t>
        </x:is>
      </x:c>
      <x:c r="J927" s="3" t="inlineStr">
        <x:is>
          <x:t xml:space="preserve">SRC_TENCENT_HUNYUAN; SRC_TENCENT_HY3; SRC_TENCENT_AI_INFRA_MOE; SRC_EPOCH_AI_DATA_CENTERS</x:t>
        </x:is>
      </x:c>
      <x:c r="K92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27" s="3" t="inlineStr">
        <x:is>
          <x:t xml:space="preserve">Model-owner AI workload allocation or cluster scheduling telemetry.</x:t>
        </x:is>
      </x:c>
    </x:row>
    <x:row r="928">
      <x:c r="A928" s="3" t="inlineStr">
        <x:is>
          <x:t xml:space="preserve">Tencent</x:t>
        </x:is>
      </x:c>
      <x:c r="B928" s="3" t="n">
        <x:v>2026</x:v>
      </x:c>
      <x:c r="C928" s="3" t="inlineStr">
        <x:is>
          <x:t xml:space="preserve">Bear</x:t>
        </x:is>
      </x:c>
      <x:c r="D928" s="3" t="inlineStr">
        <x:is>
          <x:t xml:space="preserve">ai_it_load_gw</x:t>
        </x:is>
      </x:c>
      <x:c r="E928" s="3" t="n">
        <x:v>0.277</x:v>
      </x:c>
      <x:c r="F928" s="3" t="inlineStr">
        <x:is>
          <x:t xml:space="preserve">GW</x:t>
        </x:is>
      </x:c>
      <x:c r="G928" s="3" t="inlineStr">
        <x:is>
          <x:t xml:space="preserve">Derived formula</x:t>
        </x:is>
      </x:c>
      <x:c r="H928" s="3" t="inlineStr">
        <x:is>
          <x:t xml:space="preserve">it_load_gw * ai_workload_share</x:t>
        </x:is>
      </x:c>
      <x:c r="I928" s="3" t="inlineStr">
        <x:is>
          <x:t xml:space="preserve">Only the AI-attributed portion of IT load enters training/inference allocation.</x:t>
        </x:is>
      </x:c>
      <x:c r="J928" s="3" t="inlineStr">
        <x:is>
          <x:t xml:space="preserve">SRC_TENCENT_HUNYUAN; SRC_TENCENT_HY3; SRC_TENCENT_AI_INFRA_MOE; SRC_EPOCH_AI_DATA_CENTERS</x:t>
        </x:is>
      </x:c>
      <x:c r="K92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28" s="3" t="inlineStr">
        <x:is>
          <x:t xml:space="preserve">Recompute after ai_workload_share is replaced by telemetry.</x:t>
        </x:is>
      </x:c>
    </x:row>
    <x:row r="929">
      <x:c r="A929" s="3" t="inlineStr">
        <x:is>
          <x:t xml:space="preserve">Tencent</x:t>
        </x:is>
      </x:c>
      <x:c r="B929" s="3" t="n">
        <x:v>2026</x:v>
      </x:c>
      <x:c r="C929" s="3" t="inlineStr">
        <x:is>
          <x:t xml:space="preserve">Bear</x:t>
        </x:is>
      </x:c>
      <x:c r="D929" s="3" t="inlineStr">
        <x:is>
          <x:t xml:space="preserve">gpu_share</x:t>
        </x:is>
      </x:c>
      <x:c r="E929" s="3" t="n">
        <x:v>1</x:v>
      </x:c>
      <x:c r="F929" s="3" t="inlineStr">
        <x:is>
          <x:t xml:space="preserve">share of inference-serving accelerator load</x:t>
        </x:is>
      </x:c>
      <x:c r="G929" s="3" t="inlineStr">
        <x:is>
          <x:t xml:space="preserve">Numeric scenario</x:t>
        </x:is>
      </x:c>
      <x:c r="H929" s="3" t="inlineStr">
        <x:is>
          <x:t xml:space="preserve">gpu_share interpolated from company 2026/2030 accelerator-mix endpoints</x:t>
        </x:is>
      </x:c>
      <x:c r="I929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929" s="3" t="inlineStr">
        <x:is>
          <x:t xml:space="preserve">SRC_TENCENT_HUNYUAN; SRC_TENCENT_HY3; SRC_TENCENT_AI_INFRA_MOE; SRC_EPOCH_AI_DATA_CENTERS; ASSUMP_NUMERIC_ACCELERATOR_MIX</x:t>
        </x:is>
      </x:c>
      <x:c r="K92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29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930">
      <x:c r="A930" s="3" t="inlineStr">
        <x:is>
          <x:t xml:space="preserve">Tencent</x:t>
        </x:is>
      </x:c>
      <x:c r="B930" s="3" t="n">
        <x:v>2026</x:v>
      </x:c>
      <x:c r="C930" s="3" t="inlineStr">
        <x:is>
          <x:t xml:space="preserve">Bear</x:t>
        </x:is>
      </x:c>
      <x:c r="D930" s="3" t="inlineStr">
        <x:is>
          <x:t xml:space="preserve">h200_share</x:t>
        </x:is>
      </x:c>
      <x:c r="E930" s="3" t="n">
        <x:v>0.55</x:v>
      </x:c>
      <x:c r="F930" s="3" t="inlineStr">
        <x:is>
          <x:t xml:space="preserve">share of inference-serving accelerator load</x:t>
        </x:is>
      </x:c>
      <x:c r="G930" s="3" t="inlineStr">
        <x:is>
          <x:t xml:space="preserve">Editable numeric scenario</x:t>
        </x:is>
      </x:c>
      <x:c r="H930" s="3" t="inlineStr">
        <x:is>
          <x:t xml:space="preserve">h200_share = gpu_share * default_gpu_generation_mix_h200</x:t>
        </x:is>
      </x:c>
      <x:c r="I930" s="3" t="inlineStr">
        <x:is>
          <x:t xml:space="preserve">Default GPU-generation migration assumption; executive workbook allows later manual replacement by company/year/scenario.</x:t>
        </x:is>
      </x:c>
      <x:c r="J930" s="3" t="inlineStr">
        <x:is>
          <x:t xml:space="preserve">SRC_SEMIANALYSIS_INFERENCEX; ASSUMP_NUMERIC_ACCELERATOR_MIX</x:t>
        </x:is>
      </x:c>
      <x:c r="K93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30" s="3" t="inlineStr">
        <x:is>
          <x:t xml:space="preserve">Company fleet inventory, accelerator-hours or procurement/deployment records by GPU generation.</x:t>
        </x:is>
      </x:c>
    </x:row>
    <x:row r="931">
      <x:c r="A931" s="3" t="inlineStr">
        <x:is>
          <x:t xml:space="preserve">Tencent</x:t>
        </x:is>
      </x:c>
      <x:c r="B931" s="3" t="n">
        <x:v>2026</x:v>
      </x:c>
      <x:c r="C931" s="3" t="inlineStr">
        <x:is>
          <x:t xml:space="preserve">Bear</x:t>
        </x:is>
      </x:c>
      <x:c r="D931" s="3" t="inlineStr">
        <x:is>
          <x:t xml:space="preserve">b200_share</x:t>
        </x:is>
      </x:c>
      <x:c r="E931" s="3" t="n">
        <x:v>0.4</x:v>
      </x:c>
      <x:c r="F931" s="3" t="inlineStr">
        <x:is>
          <x:t xml:space="preserve">share of inference-serving accelerator load</x:t>
        </x:is>
      </x:c>
      <x:c r="G931" s="3" t="inlineStr">
        <x:is>
          <x:t xml:space="preserve">Editable numeric scenario</x:t>
        </x:is>
      </x:c>
      <x:c r="H931" s="3" t="inlineStr">
        <x:is>
          <x:t xml:space="preserve">b200_share = gpu_share * default_gpu_generation_mix_b200</x:t>
        </x:is>
      </x:c>
      <x:c r="I931" s="3" t="inlineStr">
        <x:is>
          <x:t xml:space="preserve">Default GPU-generation migration assumption; executive workbook allows later manual replacement by company/year/scenario.</x:t>
        </x:is>
      </x:c>
      <x:c r="J931" s="3" t="inlineStr">
        <x:is>
          <x:t xml:space="preserve">SRC_SEMIANALYSIS_INFERENCEX; ASSUMP_NUMERIC_ACCELERATOR_MIX</x:t>
        </x:is>
      </x:c>
      <x:c r="K93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31" s="3" t="inlineStr">
        <x:is>
          <x:t xml:space="preserve">Company fleet inventory, accelerator-hours or procurement/deployment records by GPU generation.</x:t>
        </x:is>
      </x:c>
    </x:row>
    <x:row r="932">
      <x:c r="A932" s="3" t="inlineStr">
        <x:is>
          <x:t xml:space="preserve">Tencent</x:t>
        </x:is>
      </x:c>
      <x:c r="B932" s="3" t="n">
        <x:v>2026</x:v>
      </x:c>
      <x:c r="C932" s="3" t="inlineStr">
        <x:is>
          <x:t xml:space="preserve">Bear</x:t>
        </x:is>
      </x:c>
      <x:c r="D932" s="3" t="inlineStr">
        <x:is>
          <x:t xml:space="preserve">gb200_share</x:t>
        </x:is>
      </x:c>
      <x:c r="E932" s="3" t="n">
        <x:v>0.05</x:v>
      </x:c>
      <x:c r="F932" s="3" t="inlineStr">
        <x:is>
          <x:t xml:space="preserve">share of inference-serving accelerator load</x:t>
        </x:is>
      </x:c>
      <x:c r="G932" s="3" t="inlineStr">
        <x:is>
          <x:t xml:space="preserve">Editable numeric scenario</x:t>
        </x:is>
      </x:c>
      <x:c r="H932" s="3" t="inlineStr">
        <x:is>
          <x:t xml:space="preserve">gb200_share = gpu_share * default_gpu_generation_mix_gb200</x:t>
        </x:is>
      </x:c>
      <x:c r="I932" s="3" t="inlineStr">
        <x:is>
          <x:t xml:space="preserve">Default GPU-generation migration assumption; executive workbook allows later manual replacement by company/year/scenario.</x:t>
        </x:is>
      </x:c>
      <x:c r="J932" s="3" t="inlineStr">
        <x:is>
          <x:t xml:space="preserve">SRC_SEMIANALYSIS_INFERENCEX; ASSUMP_NUMERIC_ACCELERATOR_MIX</x:t>
        </x:is>
      </x:c>
      <x:c r="K93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32" s="3" t="inlineStr">
        <x:is>
          <x:t xml:space="preserve">Company fleet inventory, accelerator-hours or procurement/deployment records by GPU generation.</x:t>
        </x:is>
      </x:c>
    </x:row>
    <x:row r="933">
      <x:c r="A933" s="3" t="inlineStr">
        <x:is>
          <x:t xml:space="preserve">Tencent</x:t>
        </x:is>
      </x:c>
      <x:c r="B933" s="3" t="n">
        <x:v>2026</x:v>
      </x:c>
      <x:c r="C933" s="3" t="inlineStr">
        <x:is>
          <x:t xml:space="preserve">Bear</x:t>
        </x:is>
      </x:c>
      <x:c r="D933" s="3" t="inlineStr">
        <x:is>
          <x:t xml:space="preserve">purpose_built_accelerator_share</x:t>
        </x:is>
      </x:c>
      <x:c r="E933" s="3" t="n">
        <x:v>0</x:v>
      </x:c>
      <x:c r="F933" s="3" t="inlineStr">
        <x:is>
          <x:t xml:space="preserve">share of inference-serving accelerator load</x:t>
        </x:is>
      </x:c>
      <x:c r="G933" s="3" t="inlineStr">
        <x:is>
          <x:t xml:space="preserve">Numeric scenario</x:t>
        </x:is>
      </x:c>
      <x:c r="H933" s="3" t="inlineStr">
        <x:is>
          <x:t xml:space="preserve">1 - gpu_share</x:t>
        </x:is>
      </x:c>
      <x:c r="I933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933" s="3" t="inlineStr">
        <x:is>
          <x:t xml:space="preserve">SRC_TENCENT_HUNYUAN; SRC_TENCENT_HY3; SRC_TENCENT_AI_INFRA_MOE; SRC_EPOCH_AI_DATA_CENTERS; ASSUMP_NUMERIC_ACCELERATOR_MIX</x:t>
        </x:is>
      </x:c>
      <x:c r="K93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33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934">
      <x:c r="A934" s="3" t="inlineStr">
        <x:is>
          <x:t xml:space="preserve">Tencent</x:t>
        </x:is>
      </x:c>
      <x:c r="B934" s="3" t="n">
        <x:v>2026</x:v>
      </x:c>
      <x:c r="C934" s="3" t="inlineStr">
        <x:is>
          <x:t xml:space="preserve">Bear</x:t>
        </x:is>
      </x:c>
      <x:c r="D934" s="3" t="inlineStr">
        <x:is>
          <x:t xml:space="preserve">fleet_reference_tps_per_mw</x:t>
        </x:is>
      </x:c>
      <x:c r="E934" s="3" t="n">
        <x:v>2359967</x:v>
      </x:c>
      <x:c r="F934" s="3" t="inlineStr">
        <x:is>
          <x:t xml:space="preserve">generated output tokens/sec/MW</x:t>
        </x:is>
      </x:c>
      <x:c r="G934" s="3" t="inlineStr">
        <x:is>
          <x:t xml:space="preserve">Fleet-weighted public benchmark reference</x:t>
        </x:is>
      </x:c>
      <x:c r="H934" s="3" t="inlineStr">
        <x:is>
          <x:t xml:space="preserve">h200_share*h200_workload_avg + b200_share*b200_workload_avg + gb200_share*gb200_workload_avg + purpose_built_share*purpose_workload_avg</x:t>
        </x:is>
      </x:c>
      <x:c r="I934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934" s="3" t="inlineStr">
        <x:is>
          <x:t xml:space="preserve">SRC_SEMIANALYSIS_INFERENCEX; ASSUMP_NUMERIC_ACCELERATOR_MIX; ASSUMP_WORKLOAD_CLASS_MIX; ASSUMP_AGENTIC_CONTEXT_PENALTY</x:t>
        </x:is>
      </x:c>
      <x:c r="K93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34" s="3" t="inlineStr">
        <x:is>
          <x:t xml:space="preserve">Comparable production output-token throughput or a more closely matched benchmark.</x:t>
        </x:is>
      </x:c>
    </x:row>
    <x:row r="935">
      <x:c r="A935" s="3" t="inlineStr">
        <x:is>
          <x:t xml:space="preserve">Tencent</x:t>
        </x:is>
      </x:c>
      <x:c r="B935" s="3" t="n">
        <x:v>2026</x:v>
      </x:c>
      <x:c r="C935" s="3" t="inlineStr">
        <x:is>
          <x:t xml:space="preserve">Bear</x:t>
        </x:is>
      </x:c>
      <x:c r="D935" s="3" t="inlineStr">
        <x:is>
          <x:t xml:space="preserve">commercial_workload_fit_factor</x:t>
        </x:is>
      </x:c>
      <x:c r="E935" s="3" t="n">
        <x:v>0.4</x:v>
      </x:c>
      <x:c r="F935" s="3" t="inlineStr">
        <x:is>
          <x:t xml:space="preserve">share of public reference throughput</x:t>
        </x:is>
      </x:c>
      <x:c r="G935" s="3" t="inlineStr">
        <x:is>
          <x:t xml:space="preserve">Scenario assumption</x:t>
        </x:is>
      </x:c>
      <x:c r="H935" s="3" t="inlineStr">
        <x:is>
          <x:t xml:space="preserve">reference_serving_tps_per_mw = fleet_reference_tps_per_mw * commercial_workload_fit_factor</x:t>
        </x:is>
      </x:c>
      <x:c r="I935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935" s="3" t="inlineStr">
        <x:is>
          <x:t xml:space="preserve">SRC_SEMIANALYSIS_INFERENCEX; ASSUMP_NUMERIC_ACCELERATOR_MIX; ASSUMP_WORKLOAD_CLASS_MIX; ASSUMP_AGENTIC_CONTEXT_PENALTY</x:t>
        </x:is>
      </x:c>
      <x:c r="K93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35" s="3" t="inlineStr">
        <x:is>
          <x:t xml:space="preserve">Matched commercial serving benchmark by product surface, context shape and latency SLO.</x:t>
        </x:is>
      </x:c>
    </x:row>
    <x:row r="936">
      <x:c r="A936" s="3" t="inlineStr">
        <x:is>
          <x:t xml:space="preserve">Tencent</x:t>
        </x:is>
      </x:c>
      <x:c r="B936" s="3" t="n">
        <x:v>2026</x:v>
      </x:c>
      <x:c r="C936" s="3" t="inlineStr">
        <x:is>
          <x:t xml:space="preserve">Bear</x:t>
        </x:is>
      </x:c>
      <x:c r="D936" s="3" t="inlineStr">
        <x:is>
          <x:t xml:space="preserve">reference_serving_tps_per_mw</x:t>
        </x:is>
      </x:c>
      <x:c r="E936" s="3" t="n">
        <x:v>943987</x:v>
      </x:c>
      <x:c r="F936" s="3" t="inlineStr">
        <x:is>
          <x:t xml:space="preserve">generated output tokens/sec/MW</x:t>
        </x:is>
      </x:c>
      <x:c r="G936" s="3" t="inlineStr">
        <x:is>
          <x:t xml:space="preserve">Workload-adjusted benchmark proxy</x:t>
        </x:is>
      </x:c>
      <x:c r="H936" s="3" t="inlineStr">
        <x:is>
          <x:t xml:space="preserve">fleet_reference_tps_per_mw * commercial_workload_fit_factor</x:t>
        </x:is>
      </x:c>
      <x:c r="I93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936" s="3" t="inlineStr">
        <x:is>
          <x:t xml:space="preserve">SRC_SEMIANALYSIS_INFERENCEX; ASSUMP_NUMERIC_ACCELERATOR_MIX; ASSUMP_WORKLOAD_CLASS_MIX; ASSUMP_AGENTIC_CONTEXT_PENALTY</x:t>
        </x:is>
      </x:c>
      <x:c r="K93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36" s="3" t="inlineStr">
        <x:is>
          <x:t xml:space="preserve">Provider production output-token throughput with comparable workload/SLO.</x:t>
        </x:is>
      </x:c>
    </x:row>
    <x:row r="937">
      <x:c r="A937" s="3" t="inlineStr">
        <x:is>
          <x:t xml:space="preserve">Tencent</x:t>
        </x:is>
      </x:c>
      <x:c r="B937" s="3" t="n">
        <x:v>2026</x:v>
      </x:c>
      <x:c r="C937" s="3" t="inlineStr">
        <x:is>
          <x:t xml:space="preserve">Bear</x:t>
        </x:is>
      </x:c>
      <x:c r="D937" s="3" t="inlineStr">
        <x:is>
          <x:t xml:space="preserve">purpose_built_tps_per_mw</x:t>
        </x:is>
      </x:c>
      <x:c r="E937" s="3" t="n">
        <x:v>1806787</x:v>
      </x:c>
      <x:c r="F937" s="3" t="inlineStr">
        <x:is>
          <x:t xml:space="preserve">generated output tokens/sec/MW</x:t>
        </x:is>
      </x:c>
      <x:c r="G937" s="3" t="inlineStr">
        <x:is>
          <x:t xml:space="preserve">Conservative no-uplift proxy</x:t>
        </x:is>
      </x:c>
      <x:c r="H937" s="3" t="inlineStr">
        <x:is>
          <x:t xml:space="preserve">purpose_built_tps_per_mw = purpose_built_reference_tps_per_mw * commercial_workload_fit_factor until comparable output-token benchmark is adopted</x:t>
        </x:is>
      </x:c>
      <x:c r="I937" s="3" t="inlineStr">
        <x:is>
          <x:t xml:space="preserve">No comparable public output-token/MW row adopted; B200 public reference placeholder is used and remains editable.</x:t>
        </x:is>
      </x:c>
      <x:c r="J937" s="3" t="inlineStr">
        <x:is>
          <x:t xml:space="preserve">SRC_TENCENT_HUNYUAN; SRC_TENCENT_HY3; SRC_TENCENT_AI_INFRA_MOE; SRC_EPOCH_AI_DATA_CENTERS; ASSUMP_NUMERIC_ACCELERATOR_MIX</x:t>
        </x:is>
      </x:c>
      <x:c r="K93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37" s="3" t="inlineStr">
        <x:is>
          <x:t xml:space="preserve">Matched-workload generated-output benchmark for the provider purpose-built accelerator.</x:t>
        </x:is>
      </x:c>
    </x:row>
    <x:row r="938">
      <x:c r="A938" s="3" t="inlineStr">
        <x:is>
          <x:t xml:space="preserve">Tencent</x:t>
        </x:is>
      </x:c>
      <x:c r="B938" s="3" t="n">
        <x:v>2026</x:v>
      </x:c>
      <x:c r="C938" s="3" t="inlineStr">
        <x:is>
          <x:t xml:space="preserve">Bear</x:t>
        </x:is>
      </x:c>
      <x:c r="D938" s="3" t="inlineStr">
        <x:is>
          <x:t xml:space="preserve">inference_power_share</x:t>
        </x:is>
      </x:c>
      <x:c r="E938" s="3" t="n">
        <x:v>0.52</x:v>
      </x:c>
      <x:c r="F938" s="3" t="inlineStr">
        <x:is>
          <x:t xml:space="preserve">share of AI IT load</x:t>
        </x:is>
      </x:c>
      <x:c r="G938" s="3" t="inlineStr">
        <x:is>
          <x:t xml:space="preserve">Scenario allocation</x:t>
        </x:is>
      </x:c>
      <x:c r="H938" s="3" t="inlineStr">
        <x:is>
          <x:t xml:space="preserve">inference_gw = ai_it_load_gw * inference_power_share</x:t>
        </x:is>
      </x:c>
      <x:c r="I938" s="3" t="inlineStr">
        <x:is>
          <x:t xml:space="preserve">Yuanbao and embedded product surfaces plus Hunyuan Turbo inference-cost direction support rising inference allocation.</x:t>
        </x:is>
      </x:c>
      <x:c r="J938" s="3" t="inlineStr">
        <x:is>
          <x:t xml:space="preserve">SRC_TENCENT_HUNYUAN; SRC_TENCENT_HY3; SRC_TENCENT_AI_INFRA_MOE; SRC_EPOCH_AI_DATA_CENTERS; ASSUMP_INFERENCE_SHARE_NOT_FACT_60</x:t>
        </x:is>
      </x:c>
      <x:c r="K93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38" s="3" t="inlineStr">
        <x:is>
          <x:t xml:space="preserve">Provider-specific inference/training workload power telemetry.</x:t>
        </x:is>
      </x:c>
    </x:row>
    <x:row r="939">
      <x:c r="A939" s="3" t="inlineStr">
        <x:is>
          <x:t xml:space="preserve">Tencent</x:t>
        </x:is>
      </x:c>
      <x:c r="B939" s="3" t="n">
        <x:v>2026</x:v>
      </x:c>
      <x:c r="C939" s="3" t="inlineStr">
        <x:is>
          <x:t xml:space="preserve">Bear</x:t>
        </x:is>
      </x:c>
      <x:c r="D939" s="3" t="inlineStr">
        <x:is>
          <x:t xml:space="preserve">inference_gw</x:t>
        </x:is>
      </x:c>
      <x:c r="E939" s="3" t="n">
        <x:v>0.144</x:v>
      </x:c>
      <x:c r="F939" s="3" t="inlineStr">
        <x:is>
          <x:t xml:space="preserve">GW</x:t>
        </x:is>
      </x:c>
      <x:c r="G939" s="3" t="inlineStr">
        <x:is>
          <x:t xml:space="preserve">Derived formula</x:t>
        </x:is>
      </x:c>
      <x:c r="H939" s="3" t="inlineStr">
        <x:is>
          <x:t xml:space="preserve">ai_it_load_gw * inference_power_share</x:t>
        </x:is>
      </x:c>
      <x:c r="I939" s="3" t="inlineStr">
        <x:is>
          <x:t xml:space="preserve">This is the operational power eligible to become commercial generated output tokens through the selected TPS/MW proxy.</x:t>
        </x:is>
      </x:c>
      <x:c r="J939" s="3" t="inlineStr">
        <x:is>
          <x:t xml:space="preserve">SRC_TENCENT_HUNYUAN; SRC_TENCENT_HY3; SRC_TENCENT_AI_INFRA_MOE; SRC_EPOCH_AI_DATA_CENTERS</x:t>
        </x:is>
      </x:c>
      <x:c r="K93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39" s="3" t="inlineStr">
        <x:is>
          <x:t xml:space="preserve">Recompute after AI allocation or inference-share evidence changes.</x:t>
        </x:is>
      </x:c>
    </x:row>
    <x:row r="940">
      <x:c r="A940" s="3" t="inlineStr">
        <x:is>
          <x:t xml:space="preserve">Tencent</x:t>
        </x:is>
      </x:c>
      <x:c r="B940" s="3" t="n">
        <x:v>2026</x:v>
      </x:c>
      <x:c r="C940" s="3" t="inlineStr">
        <x:is>
          <x:t xml:space="preserve">Bear</x:t>
        </x:is>
      </x:c>
      <x:c r="D940" s="3" t="inlineStr">
        <x:is>
          <x:t xml:space="preserve">training_power_share</x:t>
        </x:is>
      </x:c>
      <x:c r="E940" s="3" t="n">
        <x:v>0.48</x:v>
      </x:c>
      <x:c r="F940" s="3" t="inlineStr">
        <x:is>
          <x:t xml:space="preserve">share of AI IT load</x:t>
        </x:is>
      </x:c>
      <x:c r="G940" s="3" t="inlineStr">
        <x:is>
          <x:t xml:space="preserve">Derived allocation</x:t>
        </x:is>
      </x:c>
      <x:c r="H940" s="3" t="inlineStr">
        <x:is>
          <x:t xml:space="preserve">1 - inference_power_share</x:t>
        </x:is>
      </x:c>
      <x:c r="I940" s="3" t="inlineStr">
        <x:is>
          <x:t xml:space="preserve">Training receives the complementary modeled AI IT allocation; it is not a disclosed company workload split.</x:t>
        </x:is>
      </x:c>
      <x:c r="J940" s="3" t="inlineStr">
        <x:is>
          <x:t xml:space="preserve">SRC_TENCENT_HUNYUAN; SRC_TENCENT_HY3; SRC_TENCENT_AI_INFRA_MOE; SRC_EPOCH_AI_DATA_CENTERS; ASSUMP_INFERENCE_SHARE_NOT_FACT_60</x:t>
        </x:is>
      </x:c>
      <x:c r="K94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40" s="3" t="inlineStr">
        <x:is>
          <x:t xml:space="preserve">Provider-specific inference/training workload power telemetry.</x:t>
        </x:is>
      </x:c>
    </x:row>
    <x:row r="941">
      <x:c r="A941" s="3" t="inlineStr">
        <x:is>
          <x:t xml:space="preserve">Tencent</x:t>
        </x:is>
      </x:c>
      <x:c r="B941" s="3" t="n">
        <x:v>2026</x:v>
      </x:c>
      <x:c r="C941" s="3" t="inlineStr">
        <x:is>
          <x:t xml:space="preserve">Bear</x:t>
        </x:is>
      </x:c>
      <x:c r="D941" s="3" t="inlineStr">
        <x:is>
          <x:t xml:space="preserve">training_gw</x:t>
        </x:is>
      </x:c>
      <x:c r="E941" s="3" t="n">
        <x:v>0.133</x:v>
      </x:c>
      <x:c r="F941" s="3" t="inlineStr">
        <x:is>
          <x:t xml:space="preserve">GW</x:t>
        </x:is>
      </x:c>
      <x:c r="G941" s="3" t="inlineStr">
        <x:is>
          <x:t xml:space="preserve">Derived formula</x:t>
        </x:is>
      </x:c>
      <x:c r="H941" s="3" t="inlineStr">
        <x:is>
          <x:t xml:space="preserve">ai_it_load_gw * training_power_share</x:t>
        </x:is>
      </x:c>
      <x:c r="I941" s="3" t="inlineStr">
        <x:is>
          <x:t xml:space="preserve">Training GW is shown separately so commercial inference token capacity is not overstated.</x:t>
        </x:is>
      </x:c>
      <x:c r="J941" s="3" t="inlineStr">
        <x:is>
          <x:t xml:space="preserve">SRC_TENCENT_HUNYUAN; SRC_TENCENT_HY3; SRC_TENCENT_AI_INFRA_MOE; SRC_EPOCH_AI_DATA_CENTERS</x:t>
        </x:is>
      </x:c>
      <x:c r="K94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41" s="3" t="inlineStr">
        <x:is>
          <x:t xml:space="preserve">Recompute after AI allocation or workload-split evidence changes.</x:t>
        </x:is>
      </x:c>
    </x:row>
    <x:row r="942">
      <x:c r="A942" s="3" t="inlineStr">
        <x:is>
          <x:t xml:space="preserve">Tencent</x:t>
        </x:is>
      </x:c>
      <x:c r="B942" s="3" t="n">
        <x:v>2026</x:v>
      </x:c>
      <x:c r="C942" s="3" t="inlineStr">
        <x:is>
          <x:t xml:space="preserve">Bear</x:t>
        </x:is>
      </x:c>
      <x:c r="D942" s="3" t="inlineStr">
        <x:is>
          <x:t xml:space="preserve">tokens_per_second_per_mw</x:t>
        </x:is>
      </x:c>
      <x:c r="E942" s="3" t="n">
        <x:v>943987</x:v>
      </x:c>
      <x:c r="F942" s="3" t="inlineStr">
        <x:is>
          <x:t xml:space="preserve">generated output tokens/sec/MW</x:t>
        </x:is>
      </x:c>
      <x:c r="G942" s="3" t="inlineStr">
        <x:is>
          <x:t xml:space="preserve">Derived estimate + benchmark calibration</x:t>
        </x:is>
      </x:c>
      <x:c r="H942" s="3" t="inlineStr">
        <x:is>
          <x:t xml:space="preserve">fleet_reference_tps_per_mw * commercial_workload_fit_factor</x:t>
        </x:is>
      </x:c>
      <x:c r="I942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942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94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42" s="3" t="inlineStr">
        <x:is>
          <x:t xml:space="preserve">Comparable production output-token throughput with model, hardware, precision, ISL/OSL and SLO matched.</x:t>
        </x:is>
      </x:c>
    </x:row>
    <x:row r="943">
      <x:c r="A943" s="3" t="inlineStr">
        <x:is>
          <x:t xml:space="preserve">Tencent</x:t>
        </x:is>
      </x:c>
      <x:c r="B943" s="3" t="n">
        <x:v>2026</x:v>
      </x:c>
      <x:c r="C943" s="3" t="inlineStr">
        <x:is>
          <x:t xml:space="preserve">Bear</x:t>
        </x:is>
      </x:c>
      <x:c r="D943" s="3" t="inlineStr">
        <x:is>
          <x:t xml:space="preserve">inference_tokens_per_day</x:t>
        </x:is>
      </x:c>
      <x:c r="E943" s="3" t="n">
        <x:v>11744708659200</x:v>
      </x:c>
      <x:c r="F943" s="3" t="inlineStr">
        <x:is>
          <x:t xml:space="preserve">generated output tokens/day</x:t>
        </x:is>
      </x:c>
      <x:c r="G943" s="3" t="inlineStr">
        <x:is>
          <x:t xml:space="preserve">Derived headline metric</x:t>
        </x:is>
      </x:c>
      <x:c r="H943" s="3" t="inlineStr">
        <x:is>
          <x:t xml:space="preserve">inference_gw * 1000 * tokens_per_second_per_mw * 86,400</x:t>
        </x:is>
      </x:c>
      <x:c r="I943" s="3" t="inlineStr">
        <x:is>
          <x:t xml:space="preserve">Headline capacity uses no utilization, MoE, architecture or software-growth multiplier; it is not observed commercial output volume.</x:t>
        </x:is>
      </x:c>
      <x:c r="J943" s="3" t="inlineStr">
        <x:is>
          <x:t xml:space="preserve">SRC_TENCENT_HUNYUAN; SRC_TENCENT_HY3; SRC_TENCENT_AI_INFRA_MOE; SRC_EPOCH_AI_DATA_CENTERS; SRC_SEMIANALYSIS_INFERENCEX</x:t>
        </x:is>
      </x:c>
      <x:c r="K94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43" s="3" t="inlineStr">
        <x:is>
          <x:t xml:space="preserve">Provider-disclosed generated output token volume or calibrated capacity telemetry.</x:t>
        </x:is>
      </x:c>
    </x:row>
    <x:row r="944">
      <x:c r="A944" s="3" t="inlineStr">
        <x:is>
          <x:t xml:space="preserve">Tencent</x:t>
        </x:is>
      </x:c>
      <x:c r="B944" s="3" t="n">
        <x:v>2026</x:v>
      </x:c>
      <x:c r="C944" s="3" t="inlineStr">
        <x:is>
          <x:t xml:space="preserve">Bear</x:t>
        </x:is>
      </x:c>
      <x:c r="D944" s="3" t="inlineStr">
        <x:is>
          <x:t xml:space="preserve">inference_tokens_per_year</x:t>
        </x:is>
      </x:c>
      <x:c r="E944" s="3" t="n">
        <x:v>4286818660608000</x:v>
      </x:c>
      <x:c r="F944" s="3" t="inlineStr">
        <x:is>
          <x:t xml:space="preserve">generated output tokens/year</x:t>
        </x:is>
      </x:c>
      <x:c r="G944" s="3" t="inlineStr">
        <x:is>
          <x:t xml:space="preserve">Derived headline metric</x:t>
        </x:is>
      </x:c>
      <x:c r="H944" s="3" t="inlineStr">
        <x:is>
          <x:t xml:space="preserve">inference_tokens_per_day * 365</x:t>
        </x:is>
      </x:c>
      <x:c r="I944" s="3" t="inlineStr">
        <x:is>
          <x:t xml:space="preserve">Annualized version of generated output token capacity; it is not observed annual demand or billable volume.</x:t>
        </x:is>
      </x:c>
      <x:c r="J944" s="3" t="inlineStr">
        <x:is>
          <x:t xml:space="preserve">SRC_TENCENT_HUNYUAN; SRC_TENCENT_HY3; SRC_TENCENT_AI_INFRA_MOE; SRC_EPOCH_AI_DATA_CENTERS; SRC_SEMIANALYSIS_INFERENCEX</x:t>
        </x:is>
      </x:c>
      <x:c r="K94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44" s="3" t="inlineStr">
        <x:is>
          <x:t xml:space="preserve">Provider-disclosed annual generated-output volume or metered serving telemetry.</x:t>
        </x:is>
      </x:c>
    </x:row>
    <x:row r="945">
      <x:c r="A945" s="3" t="inlineStr">
        <x:is>
          <x:t xml:space="preserve">Tencent</x:t>
        </x:is>
      </x:c>
      <x:c r="B945" s="3" t="n">
        <x:v>2027</x:v>
      </x:c>
      <x:c r="C945" s="3" t="inlineStr">
        <x:is>
          <x:t xml:space="preserve">Bear</x:t>
        </x:is>
      </x:c>
      <x:c r="D945" s="3" t="inlineStr">
        <x:is>
          <x:t xml:space="preserve">contracted_power_gw</x:t>
        </x:is>
      </x:c>
      <x:c r="E945" s="3" t="n">
        <x:v>1.65</x:v>
      </x:c>
      <x:c r="F945" s="3" t="inlineStr">
        <x:is>
          <x:t xml:space="preserve">GW</x:t>
        </x:is>
      </x:c>
      <x:c r="G945" s="3" t="inlineStr">
        <x:is>
          <x:t xml:space="preserve">Scenario capacity envelope</x:t>
        </x:is>
      </x:c>
      <x:c r="H945" s="3" t="inlineStr">
        <x:is>
          <x:t xml:space="preserve">linear interpolation between 2026 and 2030 company capacity endpoints</x:t>
        </x:is>
      </x:c>
      <x:c r="I945" s="3" t="inlineStr">
        <x:is>
          <x:t xml:space="preserve">Tencent Cloud/Hunyuan capacity is a scenario envelope because operated model-serving GW is undisclosed.</x:t>
        </x:is>
      </x:c>
      <x:c r="J945" s="3" t="inlineStr">
        <x:is>
          <x:t xml:space="preserve">SRC_TENCENT_AI_INFRA_MOE; ASSUMP_CN_CAPACITY_TRANSPARENCY</x:t>
        </x:is>
      </x:c>
      <x:c r="K94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45" s="3" t="inlineStr">
        <x:is>
          <x:t xml:space="preserve">Company/site-level committed MW/GW, interconnect and contract disclosure.</x:t>
        </x:is>
      </x:c>
    </x:row>
    <x:row r="946">
      <x:c r="A946" s="3" t="inlineStr">
        <x:is>
          <x:t xml:space="preserve">Tencent</x:t>
        </x:is>
      </x:c>
      <x:c r="B946" s="3" t="n">
        <x:v>2027</x:v>
      </x:c>
      <x:c r="C946" s="3" t="inlineStr">
        <x:is>
          <x:t xml:space="preserve">Bear</x:t>
        </x:is>
      </x:c>
      <x:c r="D946" s="3" t="inlineStr">
        <x:is>
          <x:t xml:space="preserve">operational_deployment_share</x:t>
        </x:is>
      </x:c>
      <x:c r="E946" s="3" t="n">
        <x:v>0.5</x:v>
      </x:c>
      <x:c r="F946" s="3" t="inlineStr">
        <x:is>
          <x:t xml:space="preserve">share</x:t>
        </x:is>
      </x:c>
      <x:c r="G946" s="3" t="inlineStr">
        <x:is>
          <x:t xml:space="preserve">Scenario conversion</x:t>
        </x:is>
      </x:c>
      <x:c r="H946" s="3" t="inlineStr">
        <x:is>
          <x:t xml:space="preserve">active_power_gw / contracted_power_gw</x:t>
        </x:is>
      </x:c>
      <x:c r="I946" s="3" t="inlineStr">
        <x:is>
          <x:t xml:space="preserve">This is the single explicit conversion from contracted/attributed capacity to operationally usable capacity.</x:t>
        </x:is>
      </x:c>
      <x:c r="J946" s="3" t="inlineStr">
        <x:is>
          <x:t xml:space="preserve">SRC_TENCENT_AI_INFRA_MOE; ASSUMP_CN_CAPACITY_TRANSPARENCY</x:t>
        </x:is>
      </x:c>
      <x:c r="K94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46" s="3" t="inlineStr">
        <x:is>
          <x:t xml:space="preserve">Energized operational capacity divided by contracted/attributed capacity.</x:t>
        </x:is>
      </x:c>
    </x:row>
    <x:row r="947">
      <x:c r="A947" s="3" t="inlineStr">
        <x:is>
          <x:t xml:space="preserve">Tencent</x:t>
        </x:is>
      </x:c>
      <x:c r="B947" s="3" t="n">
        <x:v>2027</x:v>
      </x:c>
      <x:c r="C947" s="3" t="inlineStr">
        <x:is>
          <x:t xml:space="preserve">Bear</x:t>
        </x:is>
      </x:c>
      <x:c r="D947" s="3" t="inlineStr">
        <x:is>
          <x:t xml:space="preserve">active_power_gw</x:t>
        </x:is>
      </x:c>
      <x:c r="E947" s="3" t="n">
        <x:v>0.825</x:v>
      </x:c>
      <x:c r="F947" s="3" t="inlineStr">
        <x:is>
          <x:t xml:space="preserve">GW</x:t>
        </x:is>
      </x:c>
      <x:c r="G947" s="3" t="inlineStr">
        <x:is>
          <x:t xml:space="preserve">Derived scenario</x:t>
        </x:is>
      </x:c>
      <x:c r="H947" s="3" t="inlineStr">
        <x:is>
          <x:t xml:space="preserve">contracted_power_gw * operational_deployment_share</x:t>
        </x:is>
      </x:c>
      <x:c r="I947" s="3" t="inlineStr">
        <x:is>
          <x:t xml:space="preserve">Active GW reflects staged Hunyuan/Yuanbao adoption rather than a reported powered fleet.</x:t>
        </x:is>
      </x:c>
      <x:c r="J947" s="3" t="inlineStr">
        <x:is>
          <x:t xml:space="preserve">SRC_TENCENT_AI_INFRA_MOE; ASSUMP_CN_CAPACITY_TRANSPARENCY</x:t>
        </x:is>
      </x:c>
      <x:c r="K94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47" s="3" t="inlineStr">
        <x:is>
          <x:t xml:space="preserve">Energization dates, accelerator deliveries and operational powered-rack telemetry.</x:t>
        </x:is>
      </x:c>
    </x:row>
    <x:row r="948">
      <x:c r="A948" s="3" t="inlineStr">
        <x:is>
          <x:t xml:space="preserve">Tencent</x:t>
        </x:is>
      </x:c>
      <x:c r="B948" s="3" t="n">
        <x:v>2027</x:v>
      </x:c>
      <x:c r="C948" s="3" t="inlineStr">
        <x:is>
          <x:t xml:space="preserve">Bear</x:t>
        </x:is>
      </x:c>
      <x:c r="D948" s="3" t="inlineStr">
        <x:is>
          <x:t xml:space="preserve">pue</x:t>
        </x:is>
      </x:c>
      <x:c r="E948" s="3" t="n">
        <x:v>1.23</x:v>
      </x:c>
      <x:c r="F948" s="3" t="inlineStr">
        <x:is>
          <x:t xml:space="preserve">ratio</x:t>
        </x:is>
      </x:c>
      <x:c r="G948" s="3" t="inlineStr">
        <x:is>
          <x:t xml:space="preserve">Scenario parameter</x:t>
        </x:is>
      </x:c>
      <x:c r="H948" s="3" t="inlineStr">
        <x:is>
          <x:t xml:space="preserve">it_load_gw = active_power_gw / pue</x:t>
        </x:is>
      </x:c>
      <x:c r="I948" s="3" t="inlineStr">
        <x:is>
          <x:t xml:space="preserve">No provider-wide site-level PUE is used as a disclosed fact; PUE represents facility-to-IT conversion within the scenario.</x:t>
        </x:is>
      </x:c>
      <x:c r="J948" s="3" t="inlineStr">
        <x:is>
          <x:t xml:space="preserve">ASSUMP_POWER_RAMP</x:t>
        </x:is>
      </x:c>
      <x:c r="K94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48" s="3" t="inlineStr">
        <x:is>
          <x:t xml:space="preserve">Site-level measured PUE matched to attributed AI capacity.</x:t>
        </x:is>
      </x:c>
    </x:row>
    <x:row r="949">
      <x:c r="A949" s="3" t="inlineStr">
        <x:is>
          <x:t xml:space="preserve">Tencent</x:t>
        </x:is>
      </x:c>
      <x:c r="B949" s="3" t="n">
        <x:v>2027</x:v>
      </x:c>
      <x:c r="C949" s="3" t="inlineStr">
        <x:is>
          <x:t xml:space="preserve">Bear</x:t>
        </x:is>
      </x:c>
      <x:c r="D949" s="3" t="inlineStr">
        <x:is>
          <x:t xml:space="preserve">it_load_gw</x:t>
        </x:is>
      </x:c>
      <x:c r="E949" s="3" t="n">
        <x:v>0.671</x:v>
      </x:c>
      <x:c r="F949" s="3" t="inlineStr">
        <x:is>
          <x:t xml:space="preserve">GW</x:t>
        </x:is>
      </x:c>
      <x:c r="G949" s="3" t="inlineStr">
        <x:is>
          <x:t xml:space="preserve">Derived formula</x:t>
        </x:is>
      </x:c>
      <x:c r="H949" s="3" t="inlineStr">
        <x:is>
          <x:t xml:space="preserve">active_power_gw / pue</x:t>
        </x:is>
      </x:c>
      <x:c r="I949" s="3" t="inlineStr">
        <x:is>
          <x:t xml:space="preserve">Facility power is converted to IT-deliverable power before attributing AI workloads.</x:t>
        </x:is>
      </x:c>
      <x:c r="J949" s="3" t="inlineStr">
        <x:is>
          <x:t xml:space="preserve">SRC_TENCENT_AI_INFRA_MOE; ASSUMP_CN_CAPACITY_TRANSPARENCY</x:t>
        </x:is>
      </x:c>
      <x:c r="K94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49" s="3" t="inlineStr">
        <x:is>
          <x:t xml:space="preserve">Recompute once active power and PUE become site-observable.</x:t>
        </x:is>
      </x:c>
    </x:row>
    <x:row r="950">
      <x:c r="A950" s="3" t="inlineStr">
        <x:is>
          <x:t xml:space="preserve">Tencent</x:t>
        </x:is>
      </x:c>
      <x:c r="B950" s="3" t="n">
        <x:v>2027</x:v>
      </x:c>
      <x:c r="C950" s="3" t="inlineStr">
        <x:is>
          <x:t xml:space="preserve">Bear</x:t>
        </x:is>
      </x:c>
      <x:c r="D950" s="3" t="inlineStr">
        <x:is>
          <x:t xml:space="preserve">ai_workload_share</x:t>
        </x:is>
      </x:c>
      <x:c r="E950" s="3" t="n">
        <x:v>0.84</x:v>
      </x:c>
      <x:c r="F950" s="3" t="inlineStr">
        <x:is>
          <x:t xml:space="preserve">share</x:t>
        </x:is>
      </x:c>
      <x:c r="G950" s="3" t="inlineStr">
        <x:is>
          <x:t xml:space="preserve">Scenario allocation</x:t>
        </x:is>
      </x:c>
      <x:c r="H950" s="3" t="inlineStr">
        <x:is>
          <x:t xml:space="preserve">ai_it_load_gw = it_load_gw * ai_workload_share</x:t>
        </x:is>
      </x:c>
      <x:c r="I950" s="3" t="inlineStr">
        <x:is>
          <x:t xml:space="preserve">Modeled Hunyuan-serving capacity is AI-focused; 84% excludes cloud/platform and reserve overhead.</x:t>
        </x:is>
      </x:c>
      <x:c r="J950" s="3" t="inlineStr">
        <x:is>
          <x:t xml:space="preserve">SRC_TENCENT_HUNYUAN; SRC_TENCENT_HY3; SRC_TENCENT_AI_INFRA_MOE; SRC_EPOCH_AI_DATA_CENTERS</x:t>
        </x:is>
      </x:c>
      <x:c r="K95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50" s="3" t="inlineStr">
        <x:is>
          <x:t xml:space="preserve">Model-owner AI workload allocation or cluster scheduling telemetry.</x:t>
        </x:is>
      </x:c>
    </x:row>
    <x:row r="951">
      <x:c r="A951" s="3" t="inlineStr">
        <x:is>
          <x:t xml:space="preserve">Tencent</x:t>
        </x:is>
      </x:c>
      <x:c r="B951" s="3" t="n">
        <x:v>2027</x:v>
      </x:c>
      <x:c r="C951" s="3" t="inlineStr">
        <x:is>
          <x:t xml:space="preserve">Bear</x:t>
        </x:is>
      </x:c>
      <x:c r="D951" s="3" t="inlineStr">
        <x:is>
          <x:t xml:space="preserve">ai_it_load_gw</x:t>
        </x:is>
      </x:c>
      <x:c r="E951" s="3" t="n">
        <x:v>0.5629999999999999</x:v>
      </x:c>
      <x:c r="F951" s="3" t="inlineStr">
        <x:is>
          <x:t xml:space="preserve">GW</x:t>
        </x:is>
      </x:c>
      <x:c r="G951" s="3" t="inlineStr">
        <x:is>
          <x:t xml:space="preserve">Derived formula</x:t>
        </x:is>
      </x:c>
      <x:c r="H951" s="3" t="inlineStr">
        <x:is>
          <x:t xml:space="preserve">it_load_gw * ai_workload_share</x:t>
        </x:is>
      </x:c>
      <x:c r="I951" s="3" t="inlineStr">
        <x:is>
          <x:t xml:space="preserve">Only the AI-attributed portion of IT load enters training/inference allocation.</x:t>
        </x:is>
      </x:c>
      <x:c r="J951" s="3" t="inlineStr">
        <x:is>
          <x:t xml:space="preserve">SRC_TENCENT_HUNYUAN; SRC_TENCENT_HY3; SRC_TENCENT_AI_INFRA_MOE; SRC_EPOCH_AI_DATA_CENTERS</x:t>
        </x:is>
      </x:c>
      <x:c r="K95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51" s="3" t="inlineStr">
        <x:is>
          <x:t xml:space="preserve">Recompute after ai_workload_share is replaced by telemetry.</x:t>
        </x:is>
      </x:c>
    </x:row>
    <x:row r="952">
      <x:c r="A952" s="3" t="inlineStr">
        <x:is>
          <x:t xml:space="preserve">Tencent</x:t>
        </x:is>
      </x:c>
      <x:c r="B952" s="3" t="n">
        <x:v>2027</x:v>
      </x:c>
      <x:c r="C952" s="3" t="inlineStr">
        <x:is>
          <x:t xml:space="preserve">Bear</x:t>
        </x:is>
      </x:c>
      <x:c r="D952" s="3" t="inlineStr">
        <x:is>
          <x:t xml:space="preserve">gpu_share</x:t>
        </x:is>
      </x:c>
      <x:c r="E952" s="3" t="n">
        <x:v>1</x:v>
      </x:c>
      <x:c r="F952" s="3" t="inlineStr">
        <x:is>
          <x:t xml:space="preserve">share of inference-serving accelerator load</x:t>
        </x:is>
      </x:c>
      <x:c r="G952" s="3" t="inlineStr">
        <x:is>
          <x:t xml:space="preserve">Numeric scenario</x:t>
        </x:is>
      </x:c>
      <x:c r="H952" s="3" t="inlineStr">
        <x:is>
          <x:t xml:space="preserve">gpu_share interpolated from company 2026/2030 accelerator-mix endpoints</x:t>
        </x:is>
      </x:c>
      <x:c r="I952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952" s="3" t="inlineStr">
        <x:is>
          <x:t xml:space="preserve">SRC_TENCENT_HUNYUAN; SRC_TENCENT_HY3; SRC_TENCENT_AI_INFRA_MOE; SRC_EPOCH_AI_DATA_CENTERS; ASSUMP_NUMERIC_ACCELERATOR_MIX</x:t>
        </x:is>
      </x:c>
      <x:c r="K95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52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953">
      <x:c r="A953" s="3" t="inlineStr">
        <x:is>
          <x:t xml:space="preserve">Tencent</x:t>
        </x:is>
      </x:c>
      <x:c r="B953" s="3" t="n">
        <x:v>2027</x:v>
      </x:c>
      <x:c r="C953" s="3" t="inlineStr">
        <x:is>
          <x:t xml:space="preserve">Bear</x:t>
        </x:is>
      </x:c>
      <x:c r="D953" s="3" t="inlineStr">
        <x:is>
          <x:t xml:space="preserve">h200_share</x:t>
        </x:is>
      </x:c>
      <x:c r="E953" s="3" t="n">
        <x:v>0.438</x:v>
      </x:c>
      <x:c r="F953" s="3" t="inlineStr">
        <x:is>
          <x:t xml:space="preserve">share of inference-serving accelerator load</x:t>
        </x:is>
      </x:c>
      <x:c r="G953" s="3" t="inlineStr">
        <x:is>
          <x:t xml:space="preserve">Editable numeric scenario</x:t>
        </x:is>
      </x:c>
      <x:c r="H953" s="3" t="inlineStr">
        <x:is>
          <x:t xml:space="preserve">h200_share = gpu_share * default_gpu_generation_mix_h200</x:t>
        </x:is>
      </x:c>
      <x:c r="I953" s="3" t="inlineStr">
        <x:is>
          <x:t xml:space="preserve">Default GPU-generation migration assumption; executive workbook allows later manual replacement by company/year/scenario.</x:t>
        </x:is>
      </x:c>
      <x:c r="J953" s="3" t="inlineStr">
        <x:is>
          <x:t xml:space="preserve">SRC_SEMIANALYSIS_INFERENCEX; ASSUMP_NUMERIC_ACCELERATOR_MIX</x:t>
        </x:is>
      </x:c>
      <x:c r="K95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53" s="3" t="inlineStr">
        <x:is>
          <x:t xml:space="preserve">Company fleet inventory, accelerator-hours or procurement/deployment records by GPU generation.</x:t>
        </x:is>
      </x:c>
    </x:row>
    <x:row r="954">
      <x:c r="A954" s="3" t="inlineStr">
        <x:is>
          <x:t xml:space="preserve">Tencent</x:t>
        </x:is>
      </x:c>
      <x:c r="B954" s="3" t="n">
        <x:v>2027</x:v>
      </x:c>
      <x:c r="C954" s="3" t="inlineStr">
        <x:is>
          <x:t xml:space="preserve">Bear</x:t>
        </x:is>
      </x:c>
      <x:c r="D954" s="3" t="inlineStr">
        <x:is>
          <x:t xml:space="preserve">b200_share</x:t>
        </x:is>
      </x:c>
      <x:c r="E954" s="3" t="n">
        <x:v>0.388</x:v>
      </x:c>
      <x:c r="F954" s="3" t="inlineStr">
        <x:is>
          <x:t xml:space="preserve">share of inference-serving accelerator load</x:t>
        </x:is>
      </x:c>
      <x:c r="G954" s="3" t="inlineStr">
        <x:is>
          <x:t xml:space="preserve">Editable numeric scenario</x:t>
        </x:is>
      </x:c>
      <x:c r="H954" s="3" t="inlineStr">
        <x:is>
          <x:t xml:space="preserve">b200_share = gpu_share * default_gpu_generation_mix_b200</x:t>
        </x:is>
      </x:c>
      <x:c r="I954" s="3" t="inlineStr">
        <x:is>
          <x:t xml:space="preserve">Default GPU-generation migration assumption; executive workbook allows later manual replacement by company/year/scenario.</x:t>
        </x:is>
      </x:c>
      <x:c r="J954" s="3" t="inlineStr">
        <x:is>
          <x:t xml:space="preserve">SRC_SEMIANALYSIS_INFERENCEX; ASSUMP_NUMERIC_ACCELERATOR_MIX</x:t>
        </x:is>
      </x:c>
      <x:c r="K95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54" s="3" t="inlineStr">
        <x:is>
          <x:t xml:space="preserve">Company fleet inventory, accelerator-hours or procurement/deployment records by GPU generation.</x:t>
        </x:is>
      </x:c>
    </x:row>
    <x:row r="955">
      <x:c r="A955" s="3" t="inlineStr">
        <x:is>
          <x:t xml:space="preserve">Tencent</x:t>
        </x:is>
      </x:c>
      <x:c r="B955" s="3" t="n">
        <x:v>2027</x:v>
      </x:c>
      <x:c r="C955" s="3" t="inlineStr">
        <x:is>
          <x:t xml:space="preserve">Bear</x:t>
        </x:is>
      </x:c>
      <x:c r="D955" s="3" t="inlineStr">
        <x:is>
          <x:t xml:space="preserve">gb200_share</x:t>
        </x:is>
      </x:c>
      <x:c r="E955" s="3" t="n">
        <x:v>0.174</x:v>
      </x:c>
      <x:c r="F955" s="3" t="inlineStr">
        <x:is>
          <x:t xml:space="preserve">share of inference-serving accelerator load</x:t>
        </x:is>
      </x:c>
      <x:c r="G955" s="3" t="inlineStr">
        <x:is>
          <x:t xml:space="preserve">Editable numeric scenario</x:t>
        </x:is>
      </x:c>
      <x:c r="H955" s="3" t="inlineStr">
        <x:is>
          <x:t xml:space="preserve">gb200_share = gpu_share * default_gpu_generation_mix_gb200</x:t>
        </x:is>
      </x:c>
      <x:c r="I955" s="3" t="inlineStr">
        <x:is>
          <x:t xml:space="preserve">Default GPU-generation migration assumption; executive workbook allows later manual replacement by company/year/scenario.</x:t>
        </x:is>
      </x:c>
      <x:c r="J955" s="3" t="inlineStr">
        <x:is>
          <x:t xml:space="preserve">SRC_SEMIANALYSIS_INFERENCEX; ASSUMP_NUMERIC_ACCELERATOR_MIX</x:t>
        </x:is>
      </x:c>
      <x:c r="K95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55" s="3" t="inlineStr">
        <x:is>
          <x:t xml:space="preserve">Company fleet inventory, accelerator-hours or procurement/deployment records by GPU generation.</x:t>
        </x:is>
      </x:c>
    </x:row>
    <x:row r="956">
      <x:c r="A956" s="3" t="inlineStr">
        <x:is>
          <x:t xml:space="preserve">Tencent</x:t>
        </x:is>
      </x:c>
      <x:c r="B956" s="3" t="n">
        <x:v>2027</x:v>
      </x:c>
      <x:c r="C956" s="3" t="inlineStr">
        <x:is>
          <x:t xml:space="preserve">Bear</x:t>
        </x:is>
      </x:c>
      <x:c r="D956" s="3" t="inlineStr">
        <x:is>
          <x:t xml:space="preserve">purpose_built_accelerator_share</x:t>
        </x:is>
      </x:c>
      <x:c r="E956" s="3" t="n">
        <x:v>0</x:v>
      </x:c>
      <x:c r="F956" s="3" t="inlineStr">
        <x:is>
          <x:t xml:space="preserve">share of inference-serving accelerator load</x:t>
        </x:is>
      </x:c>
      <x:c r="G956" s="3" t="inlineStr">
        <x:is>
          <x:t xml:space="preserve">Numeric scenario</x:t>
        </x:is>
      </x:c>
      <x:c r="H956" s="3" t="inlineStr">
        <x:is>
          <x:t xml:space="preserve">1 - gpu_share</x:t>
        </x:is>
      </x:c>
      <x:c r="I956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956" s="3" t="inlineStr">
        <x:is>
          <x:t xml:space="preserve">SRC_TENCENT_HUNYUAN; SRC_TENCENT_HY3; SRC_TENCENT_AI_INFRA_MOE; SRC_EPOCH_AI_DATA_CENTERS; ASSUMP_NUMERIC_ACCELERATOR_MIX</x:t>
        </x:is>
      </x:c>
      <x:c r="K95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56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957">
      <x:c r="A957" s="3" t="inlineStr">
        <x:is>
          <x:t xml:space="preserve">Tencent</x:t>
        </x:is>
      </x:c>
      <x:c r="B957" s="3" t="n">
        <x:v>2027</x:v>
      </x:c>
      <x:c r="C957" s="3" t="inlineStr">
        <x:is>
          <x:t xml:space="preserve">Bear</x:t>
        </x:is>
      </x:c>
      <x:c r="D957" s="3" t="inlineStr">
        <x:is>
          <x:t xml:space="preserve">fleet_reference_tps_per_mw</x:t>
        </x:is>
      </x:c>
      <x:c r="E957" s="3" t="n">
        <x:v>2616983</x:v>
      </x:c>
      <x:c r="F957" s="3" t="inlineStr">
        <x:is>
          <x:t xml:space="preserve">generated output tokens/sec/MW</x:t>
        </x:is>
      </x:c>
      <x:c r="G957" s="3" t="inlineStr">
        <x:is>
          <x:t xml:space="preserve">Fleet-weighted public benchmark reference</x:t>
        </x:is>
      </x:c>
      <x:c r="H957" s="3" t="inlineStr">
        <x:is>
          <x:t xml:space="preserve">h200_share*h200_workload_avg + b200_share*b200_workload_avg + gb200_share*gb200_workload_avg + purpose_built_share*purpose_workload_avg</x:t>
        </x:is>
      </x:c>
      <x:c r="I957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957" s="3" t="inlineStr">
        <x:is>
          <x:t xml:space="preserve">SRC_SEMIANALYSIS_INFERENCEX; ASSUMP_NUMERIC_ACCELERATOR_MIX; ASSUMP_WORKLOAD_CLASS_MIX; ASSUMP_AGENTIC_CONTEXT_PENALTY</x:t>
        </x:is>
      </x:c>
      <x:c r="K95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57" s="3" t="inlineStr">
        <x:is>
          <x:t xml:space="preserve">Comparable production output-token throughput or a more closely matched benchmark.</x:t>
        </x:is>
      </x:c>
    </x:row>
    <x:row r="958">
      <x:c r="A958" s="3" t="inlineStr">
        <x:is>
          <x:t xml:space="preserve">Tencent</x:t>
        </x:is>
      </x:c>
      <x:c r="B958" s="3" t="n">
        <x:v>2027</x:v>
      </x:c>
      <x:c r="C958" s="3" t="inlineStr">
        <x:is>
          <x:t xml:space="preserve">Bear</x:t>
        </x:is>
      </x:c>
      <x:c r="D958" s="3" t="inlineStr">
        <x:is>
          <x:t xml:space="preserve">commercial_workload_fit_factor</x:t>
        </x:is>
      </x:c>
      <x:c r="E958" s="3" t="n">
        <x:v>0.4</x:v>
      </x:c>
      <x:c r="F958" s="3" t="inlineStr">
        <x:is>
          <x:t xml:space="preserve">share of public reference throughput</x:t>
        </x:is>
      </x:c>
      <x:c r="G958" s="3" t="inlineStr">
        <x:is>
          <x:t xml:space="preserve">Scenario assumption</x:t>
        </x:is>
      </x:c>
      <x:c r="H958" s="3" t="inlineStr">
        <x:is>
          <x:t xml:space="preserve">reference_serving_tps_per_mw = fleet_reference_tps_per_mw * commercial_workload_fit_factor</x:t>
        </x:is>
      </x:c>
      <x:c r="I958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958" s="3" t="inlineStr">
        <x:is>
          <x:t xml:space="preserve">SRC_SEMIANALYSIS_INFERENCEX; ASSUMP_NUMERIC_ACCELERATOR_MIX; ASSUMP_WORKLOAD_CLASS_MIX; ASSUMP_AGENTIC_CONTEXT_PENALTY</x:t>
        </x:is>
      </x:c>
      <x:c r="K95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58" s="3" t="inlineStr">
        <x:is>
          <x:t xml:space="preserve">Matched commercial serving benchmark by product surface, context shape and latency SLO.</x:t>
        </x:is>
      </x:c>
    </x:row>
    <x:row r="959">
      <x:c r="A959" s="3" t="inlineStr">
        <x:is>
          <x:t xml:space="preserve">Tencent</x:t>
        </x:is>
      </x:c>
      <x:c r="B959" s="3" t="n">
        <x:v>2027</x:v>
      </x:c>
      <x:c r="C959" s="3" t="inlineStr">
        <x:is>
          <x:t xml:space="preserve">Bear</x:t>
        </x:is>
      </x:c>
      <x:c r="D959" s="3" t="inlineStr">
        <x:is>
          <x:t xml:space="preserve">reference_serving_tps_per_mw</x:t>
        </x:is>
      </x:c>
      <x:c r="E959" s="3" t="n">
        <x:v>1046793</x:v>
      </x:c>
      <x:c r="F959" s="3" t="inlineStr">
        <x:is>
          <x:t xml:space="preserve">generated output tokens/sec/MW</x:t>
        </x:is>
      </x:c>
      <x:c r="G959" s="3" t="inlineStr">
        <x:is>
          <x:t xml:space="preserve">Workload-adjusted benchmark proxy</x:t>
        </x:is>
      </x:c>
      <x:c r="H959" s="3" t="inlineStr">
        <x:is>
          <x:t xml:space="preserve">fleet_reference_tps_per_mw * commercial_workload_fit_factor</x:t>
        </x:is>
      </x:c>
      <x:c r="I95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959" s="3" t="inlineStr">
        <x:is>
          <x:t xml:space="preserve">SRC_SEMIANALYSIS_INFERENCEX; ASSUMP_NUMERIC_ACCELERATOR_MIX; ASSUMP_WORKLOAD_CLASS_MIX; ASSUMP_AGENTIC_CONTEXT_PENALTY</x:t>
        </x:is>
      </x:c>
      <x:c r="K95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59" s="3" t="inlineStr">
        <x:is>
          <x:t xml:space="preserve">Provider production output-token throughput with comparable workload/SLO.</x:t>
        </x:is>
      </x:c>
    </x:row>
    <x:row r="960">
      <x:c r="A960" s="3" t="inlineStr">
        <x:is>
          <x:t xml:space="preserve">Tencent</x:t>
        </x:is>
      </x:c>
      <x:c r="B960" s="3" t="n">
        <x:v>2027</x:v>
      </x:c>
      <x:c r="C960" s="3" t="inlineStr">
        <x:is>
          <x:t xml:space="preserve">Bear</x:t>
        </x:is>
      </x:c>
      <x:c r="D960" s="3" t="inlineStr">
        <x:is>
          <x:t xml:space="preserve">purpose_built_tps_per_mw</x:t>
        </x:is>
      </x:c>
      <x:c r="E960" s="3" t="n">
        <x:v>1806787</x:v>
      </x:c>
      <x:c r="F960" s="3" t="inlineStr">
        <x:is>
          <x:t xml:space="preserve">generated output tokens/sec/MW</x:t>
        </x:is>
      </x:c>
      <x:c r="G960" s="3" t="inlineStr">
        <x:is>
          <x:t xml:space="preserve">Conservative no-uplift proxy</x:t>
        </x:is>
      </x:c>
      <x:c r="H960" s="3" t="inlineStr">
        <x:is>
          <x:t xml:space="preserve">purpose_built_tps_per_mw = purpose_built_reference_tps_per_mw * commercial_workload_fit_factor until comparable output-token benchmark is adopted</x:t>
        </x:is>
      </x:c>
      <x:c r="I960" s="3" t="inlineStr">
        <x:is>
          <x:t xml:space="preserve">No comparable public output-token/MW row adopted; B200 public reference placeholder is used and remains editable.</x:t>
        </x:is>
      </x:c>
      <x:c r="J960" s="3" t="inlineStr">
        <x:is>
          <x:t xml:space="preserve">SRC_TENCENT_HUNYUAN; SRC_TENCENT_HY3; SRC_TENCENT_AI_INFRA_MOE; SRC_EPOCH_AI_DATA_CENTERS; ASSUMP_NUMERIC_ACCELERATOR_MIX</x:t>
        </x:is>
      </x:c>
      <x:c r="K96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60" s="3" t="inlineStr">
        <x:is>
          <x:t xml:space="preserve">Matched-workload generated-output benchmark for the provider purpose-built accelerator.</x:t>
        </x:is>
      </x:c>
    </x:row>
    <x:row r="961">
      <x:c r="A961" s="3" t="inlineStr">
        <x:is>
          <x:t xml:space="preserve">Tencent</x:t>
        </x:is>
      </x:c>
      <x:c r="B961" s="3" t="n">
        <x:v>2027</x:v>
      </x:c>
      <x:c r="C961" s="3" t="inlineStr">
        <x:is>
          <x:t xml:space="preserve">Bear</x:t>
        </x:is>
      </x:c>
      <x:c r="D961" s="3" t="inlineStr">
        <x:is>
          <x:t xml:space="preserve">inference_power_share</x:t>
        </x:is>
      </x:c>
      <x:c r="E961" s="3" t="n">
        <x:v>0.5649999999999999</x:v>
      </x:c>
      <x:c r="F961" s="3" t="inlineStr">
        <x:is>
          <x:t xml:space="preserve">share of AI IT load</x:t>
        </x:is>
      </x:c>
      <x:c r="G961" s="3" t="inlineStr">
        <x:is>
          <x:t xml:space="preserve">Scenario allocation</x:t>
        </x:is>
      </x:c>
      <x:c r="H961" s="3" t="inlineStr">
        <x:is>
          <x:t xml:space="preserve">inference_gw = ai_it_load_gw * inference_power_share</x:t>
        </x:is>
      </x:c>
      <x:c r="I961" s="3" t="inlineStr">
        <x:is>
          <x:t xml:space="preserve">Yuanbao and embedded product surfaces plus Hunyuan Turbo inference-cost direction support rising inference allocation.</x:t>
        </x:is>
      </x:c>
      <x:c r="J961" s="3" t="inlineStr">
        <x:is>
          <x:t xml:space="preserve">SRC_TENCENT_HUNYUAN; SRC_TENCENT_HY3; SRC_TENCENT_AI_INFRA_MOE; SRC_EPOCH_AI_DATA_CENTERS; ASSUMP_INFERENCE_SHARE_NOT_FACT_60</x:t>
        </x:is>
      </x:c>
      <x:c r="K96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61" s="3" t="inlineStr">
        <x:is>
          <x:t xml:space="preserve">Provider-specific inference/training workload power telemetry.</x:t>
        </x:is>
      </x:c>
    </x:row>
    <x:row r="962">
      <x:c r="A962" s="3" t="inlineStr">
        <x:is>
          <x:t xml:space="preserve">Tencent</x:t>
        </x:is>
      </x:c>
      <x:c r="B962" s="3" t="n">
        <x:v>2027</x:v>
      </x:c>
      <x:c r="C962" s="3" t="inlineStr">
        <x:is>
          <x:t xml:space="preserve">Bear</x:t>
        </x:is>
      </x:c>
      <x:c r="D962" s="3" t="inlineStr">
        <x:is>
          <x:t xml:space="preserve">inference_gw</x:t>
        </x:is>
      </x:c>
      <x:c r="E962" s="3" t="n">
        <x:v>0.318</x:v>
      </x:c>
      <x:c r="F962" s="3" t="inlineStr">
        <x:is>
          <x:t xml:space="preserve">GW</x:t>
        </x:is>
      </x:c>
      <x:c r="G962" s="3" t="inlineStr">
        <x:is>
          <x:t xml:space="preserve">Derived formula</x:t>
        </x:is>
      </x:c>
      <x:c r="H962" s="3" t="inlineStr">
        <x:is>
          <x:t xml:space="preserve">ai_it_load_gw * inference_power_share</x:t>
        </x:is>
      </x:c>
      <x:c r="I962" s="3" t="inlineStr">
        <x:is>
          <x:t xml:space="preserve">This is the operational power eligible to become commercial generated output tokens through the selected TPS/MW proxy.</x:t>
        </x:is>
      </x:c>
      <x:c r="J962" s="3" t="inlineStr">
        <x:is>
          <x:t xml:space="preserve">SRC_TENCENT_HUNYUAN; SRC_TENCENT_HY3; SRC_TENCENT_AI_INFRA_MOE; SRC_EPOCH_AI_DATA_CENTERS</x:t>
        </x:is>
      </x:c>
      <x:c r="K96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62" s="3" t="inlineStr">
        <x:is>
          <x:t xml:space="preserve">Recompute after AI allocation or inference-share evidence changes.</x:t>
        </x:is>
      </x:c>
    </x:row>
    <x:row r="963">
      <x:c r="A963" s="3" t="inlineStr">
        <x:is>
          <x:t xml:space="preserve">Tencent</x:t>
        </x:is>
      </x:c>
      <x:c r="B963" s="3" t="n">
        <x:v>2027</x:v>
      </x:c>
      <x:c r="C963" s="3" t="inlineStr">
        <x:is>
          <x:t xml:space="preserve">Bear</x:t>
        </x:is>
      </x:c>
      <x:c r="D963" s="3" t="inlineStr">
        <x:is>
          <x:t xml:space="preserve">training_power_share</x:t>
        </x:is>
      </x:c>
      <x:c r="E963" s="3" t="n">
        <x:v>0.435</x:v>
      </x:c>
      <x:c r="F963" s="3" t="inlineStr">
        <x:is>
          <x:t xml:space="preserve">share of AI IT load</x:t>
        </x:is>
      </x:c>
      <x:c r="G963" s="3" t="inlineStr">
        <x:is>
          <x:t xml:space="preserve">Derived allocation</x:t>
        </x:is>
      </x:c>
      <x:c r="H963" s="3" t="inlineStr">
        <x:is>
          <x:t xml:space="preserve">1 - inference_power_share</x:t>
        </x:is>
      </x:c>
      <x:c r="I963" s="3" t="inlineStr">
        <x:is>
          <x:t xml:space="preserve">Training receives the complementary modeled AI IT allocation; it is not a disclosed company workload split.</x:t>
        </x:is>
      </x:c>
      <x:c r="J963" s="3" t="inlineStr">
        <x:is>
          <x:t xml:space="preserve">SRC_TENCENT_HUNYUAN; SRC_TENCENT_HY3; SRC_TENCENT_AI_INFRA_MOE; SRC_EPOCH_AI_DATA_CENTERS; ASSUMP_INFERENCE_SHARE_NOT_FACT_60</x:t>
        </x:is>
      </x:c>
      <x:c r="K96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63" s="3" t="inlineStr">
        <x:is>
          <x:t xml:space="preserve">Provider-specific inference/training workload power telemetry.</x:t>
        </x:is>
      </x:c>
    </x:row>
    <x:row r="964">
      <x:c r="A964" s="3" t="inlineStr">
        <x:is>
          <x:t xml:space="preserve">Tencent</x:t>
        </x:is>
      </x:c>
      <x:c r="B964" s="3" t="n">
        <x:v>2027</x:v>
      </x:c>
      <x:c r="C964" s="3" t="inlineStr">
        <x:is>
          <x:t xml:space="preserve">Bear</x:t>
        </x:is>
      </x:c>
      <x:c r="D964" s="3" t="inlineStr">
        <x:is>
          <x:t xml:space="preserve">training_gw</x:t>
        </x:is>
      </x:c>
      <x:c r="E964" s="3" t="n">
        <x:v>0.245</x:v>
      </x:c>
      <x:c r="F964" s="3" t="inlineStr">
        <x:is>
          <x:t xml:space="preserve">GW</x:t>
        </x:is>
      </x:c>
      <x:c r="G964" s="3" t="inlineStr">
        <x:is>
          <x:t xml:space="preserve">Derived formula</x:t>
        </x:is>
      </x:c>
      <x:c r="H964" s="3" t="inlineStr">
        <x:is>
          <x:t xml:space="preserve">ai_it_load_gw * training_power_share</x:t>
        </x:is>
      </x:c>
      <x:c r="I964" s="3" t="inlineStr">
        <x:is>
          <x:t xml:space="preserve">Training GW is shown separately so commercial inference token capacity is not overstated.</x:t>
        </x:is>
      </x:c>
      <x:c r="J964" s="3" t="inlineStr">
        <x:is>
          <x:t xml:space="preserve">SRC_TENCENT_HUNYUAN; SRC_TENCENT_HY3; SRC_TENCENT_AI_INFRA_MOE; SRC_EPOCH_AI_DATA_CENTERS</x:t>
        </x:is>
      </x:c>
      <x:c r="K96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64" s="3" t="inlineStr">
        <x:is>
          <x:t xml:space="preserve">Recompute after AI allocation or workload-split evidence changes.</x:t>
        </x:is>
      </x:c>
    </x:row>
    <x:row r="965">
      <x:c r="A965" s="3" t="inlineStr">
        <x:is>
          <x:t xml:space="preserve">Tencent</x:t>
        </x:is>
      </x:c>
      <x:c r="B965" s="3" t="n">
        <x:v>2027</x:v>
      </x:c>
      <x:c r="C965" s="3" t="inlineStr">
        <x:is>
          <x:t xml:space="preserve">Bear</x:t>
        </x:is>
      </x:c>
      <x:c r="D965" s="3" t="inlineStr">
        <x:is>
          <x:t xml:space="preserve">tokens_per_second_per_mw</x:t>
        </x:is>
      </x:c>
      <x:c r="E965" s="3" t="n">
        <x:v>1046793</x:v>
      </x:c>
      <x:c r="F965" s="3" t="inlineStr">
        <x:is>
          <x:t xml:space="preserve">generated output tokens/sec/MW</x:t>
        </x:is>
      </x:c>
      <x:c r="G965" s="3" t="inlineStr">
        <x:is>
          <x:t xml:space="preserve">Derived estimate + benchmark calibration</x:t>
        </x:is>
      </x:c>
      <x:c r="H965" s="3" t="inlineStr">
        <x:is>
          <x:t xml:space="preserve">fleet_reference_tps_per_mw * commercial_workload_fit_factor</x:t>
        </x:is>
      </x:c>
      <x:c r="I965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965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96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65" s="3" t="inlineStr">
        <x:is>
          <x:t xml:space="preserve">Comparable production output-token throughput with model, hardware, precision, ISL/OSL and SLO matched.</x:t>
        </x:is>
      </x:c>
    </x:row>
    <x:row r="966">
      <x:c r="A966" s="3" t="inlineStr">
        <x:is>
          <x:t xml:space="preserve">Tencent</x:t>
        </x:is>
      </x:c>
      <x:c r="B966" s="3" t="n">
        <x:v>2027</x:v>
      </x:c>
      <x:c r="C966" s="3" t="inlineStr">
        <x:is>
          <x:t xml:space="preserve">Bear</x:t>
        </x:is>
      </x:c>
      <x:c r="D966" s="3" t="inlineStr">
        <x:is>
          <x:t xml:space="preserve">inference_tokens_per_day</x:t>
        </x:is>
      </x:c>
      <x:c r="E966" s="3" t="n">
        <x:v>28760847033600</x:v>
      </x:c>
      <x:c r="F966" s="3" t="inlineStr">
        <x:is>
          <x:t xml:space="preserve">generated output tokens/day</x:t>
        </x:is>
      </x:c>
      <x:c r="G966" s="3" t="inlineStr">
        <x:is>
          <x:t xml:space="preserve">Derived headline metric</x:t>
        </x:is>
      </x:c>
      <x:c r="H966" s="3" t="inlineStr">
        <x:is>
          <x:t xml:space="preserve">inference_gw * 1000 * tokens_per_second_per_mw * 86,400</x:t>
        </x:is>
      </x:c>
      <x:c r="I966" s="3" t="inlineStr">
        <x:is>
          <x:t xml:space="preserve">Headline capacity uses no utilization, MoE, architecture or software-growth multiplier; it is not observed commercial output volume.</x:t>
        </x:is>
      </x:c>
      <x:c r="J966" s="3" t="inlineStr">
        <x:is>
          <x:t xml:space="preserve">SRC_TENCENT_HUNYUAN; SRC_TENCENT_HY3; SRC_TENCENT_AI_INFRA_MOE; SRC_EPOCH_AI_DATA_CENTERS; SRC_SEMIANALYSIS_INFERENCEX</x:t>
        </x:is>
      </x:c>
      <x:c r="K96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66" s="3" t="inlineStr">
        <x:is>
          <x:t xml:space="preserve">Provider-disclosed generated output token volume or calibrated capacity telemetry.</x:t>
        </x:is>
      </x:c>
    </x:row>
    <x:row r="967">
      <x:c r="A967" s="3" t="inlineStr">
        <x:is>
          <x:t xml:space="preserve">Tencent</x:t>
        </x:is>
      </x:c>
      <x:c r="B967" s="3" t="n">
        <x:v>2027</x:v>
      </x:c>
      <x:c r="C967" s="3" t="inlineStr">
        <x:is>
          <x:t xml:space="preserve">Bear</x:t>
        </x:is>
      </x:c>
      <x:c r="D967" s="3" t="inlineStr">
        <x:is>
          <x:t xml:space="preserve">inference_tokens_per_year</x:t>
        </x:is>
      </x:c>
      <x:c r="E967" s="3" t="n">
        <x:v>1.0497709167264e+16</x:v>
      </x:c>
      <x:c r="F967" s="3" t="inlineStr">
        <x:is>
          <x:t xml:space="preserve">generated output tokens/year</x:t>
        </x:is>
      </x:c>
      <x:c r="G967" s="3" t="inlineStr">
        <x:is>
          <x:t xml:space="preserve">Derived headline metric</x:t>
        </x:is>
      </x:c>
      <x:c r="H967" s="3" t="inlineStr">
        <x:is>
          <x:t xml:space="preserve">inference_tokens_per_day * 365</x:t>
        </x:is>
      </x:c>
      <x:c r="I967" s="3" t="inlineStr">
        <x:is>
          <x:t xml:space="preserve">Annualized version of generated output token capacity; it is not observed annual demand or billable volume.</x:t>
        </x:is>
      </x:c>
      <x:c r="J967" s="3" t="inlineStr">
        <x:is>
          <x:t xml:space="preserve">SRC_TENCENT_HUNYUAN; SRC_TENCENT_HY3; SRC_TENCENT_AI_INFRA_MOE; SRC_EPOCH_AI_DATA_CENTERS; SRC_SEMIANALYSIS_INFERENCEX</x:t>
        </x:is>
      </x:c>
      <x:c r="K96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67" s="3" t="inlineStr">
        <x:is>
          <x:t xml:space="preserve">Provider-disclosed annual generated-output volume or metered serving telemetry.</x:t>
        </x:is>
      </x:c>
    </x:row>
    <x:row r="968">
      <x:c r="A968" s="3" t="inlineStr">
        <x:is>
          <x:t xml:space="preserve">Tencent</x:t>
        </x:is>
      </x:c>
      <x:c r="B968" s="3" t="n">
        <x:v>2028</x:v>
      </x:c>
      <x:c r="C968" s="3" t="inlineStr">
        <x:is>
          <x:t xml:space="preserve">Bear</x:t>
        </x:is>
      </x:c>
      <x:c r="D968" s="3" t="inlineStr">
        <x:is>
          <x:t xml:space="preserve">contracted_power_gw</x:t>
        </x:is>
      </x:c>
      <x:c r="E968" s="3" t="n">
        <x:v>2.1</x:v>
      </x:c>
      <x:c r="F968" s="3" t="inlineStr">
        <x:is>
          <x:t xml:space="preserve">GW</x:t>
        </x:is>
      </x:c>
      <x:c r="G968" s="3" t="inlineStr">
        <x:is>
          <x:t xml:space="preserve">Scenario capacity envelope</x:t>
        </x:is>
      </x:c>
      <x:c r="H968" s="3" t="inlineStr">
        <x:is>
          <x:t xml:space="preserve">linear interpolation between 2026 and 2030 company capacity endpoints</x:t>
        </x:is>
      </x:c>
      <x:c r="I968" s="3" t="inlineStr">
        <x:is>
          <x:t xml:space="preserve">Tencent Cloud/Hunyuan capacity is a scenario envelope because operated model-serving GW is undisclosed.</x:t>
        </x:is>
      </x:c>
      <x:c r="J968" s="3" t="inlineStr">
        <x:is>
          <x:t xml:space="preserve">SRC_TENCENT_AI_INFRA_MOE; ASSUMP_CN_CAPACITY_TRANSPARENCY</x:t>
        </x:is>
      </x:c>
      <x:c r="K96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68" s="3" t="inlineStr">
        <x:is>
          <x:t xml:space="preserve">Company/site-level committed MW/GW, interconnect and contract disclosure.</x:t>
        </x:is>
      </x:c>
    </x:row>
    <x:row r="969">
      <x:c r="A969" s="3" t="inlineStr">
        <x:is>
          <x:t xml:space="preserve">Tencent</x:t>
        </x:is>
      </x:c>
      <x:c r="B969" s="3" t="n">
        <x:v>2028</x:v>
      </x:c>
      <x:c r="C969" s="3" t="inlineStr">
        <x:is>
          <x:t xml:space="preserve">Bear</x:t>
        </x:is>
      </x:c>
      <x:c r="D969" s="3" t="inlineStr">
        <x:is>
          <x:t xml:space="preserve">operational_deployment_share</x:t>
        </x:is>
      </x:c>
      <x:c r="E969" s="3" t="n">
        <x:v>0.58380952</x:v>
      </x:c>
      <x:c r="F969" s="3" t="inlineStr">
        <x:is>
          <x:t xml:space="preserve">share</x:t>
        </x:is>
      </x:c>
      <x:c r="G969" s="3" t="inlineStr">
        <x:is>
          <x:t xml:space="preserve">Scenario conversion</x:t>
        </x:is>
      </x:c>
      <x:c r="H969" s="3" t="inlineStr">
        <x:is>
          <x:t xml:space="preserve">active_power_gw / contracted_power_gw</x:t>
        </x:is>
      </x:c>
      <x:c r="I969" s="3" t="inlineStr">
        <x:is>
          <x:t xml:space="preserve">This is the single explicit conversion from contracted/attributed capacity to operationally usable capacity.</x:t>
        </x:is>
      </x:c>
      <x:c r="J969" s="3" t="inlineStr">
        <x:is>
          <x:t xml:space="preserve">SRC_TENCENT_AI_INFRA_MOE; ASSUMP_CN_CAPACITY_TRANSPARENCY</x:t>
        </x:is>
      </x:c>
      <x:c r="K96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69" s="3" t="inlineStr">
        <x:is>
          <x:t xml:space="preserve">Energized operational capacity divided by contracted/attributed capacity.</x:t>
        </x:is>
      </x:c>
    </x:row>
    <x:row r="970">
      <x:c r="A970" s="3" t="inlineStr">
        <x:is>
          <x:t xml:space="preserve">Tencent</x:t>
        </x:is>
      </x:c>
      <x:c r="B970" s="3" t="n">
        <x:v>2028</x:v>
      </x:c>
      <x:c r="C970" s="3" t="inlineStr">
        <x:is>
          <x:t xml:space="preserve">Bear</x:t>
        </x:is>
      </x:c>
      <x:c r="D970" s="3" t="inlineStr">
        <x:is>
          <x:t xml:space="preserve">active_power_gw</x:t>
        </x:is>
      </x:c>
      <x:c r="E970" s="3" t="n">
        <x:v>1.226</x:v>
      </x:c>
      <x:c r="F970" s="3" t="inlineStr">
        <x:is>
          <x:t xml:space="preserve">GW</x:t>
        </x:is>
      </x:c>
      <x:c r="G970" s="3" t="inlineStr">
        <x:is>
          <x:t xml:space="preserve">Derived scenario</x:t>
        </x:is>
      </x:c>
      <x:c r="H970" s="3" t="inlineStr">
        <x:is>
          <x:t xml:space="preserve">contracted_power_gw * operational_deployment_share</x:t>
        </x:is>
      </x:c>
      <x:c r="I970" s="3" t="inlineStr">
        <x:is>
          <x:t xml:space="preserve">Active GW reflects staged Hunyuan/Yuanbao adoption rather than a reported powered fleet.</x:t>
        </x:is>
      </x:c>
      <x:c r="J970" s="3" t="inlineStr">
        <x:is>
          <x:t xml:space="preserve">SRC_TENCENT_AI_INFRA_MOE; ASSUMP_CN_CAPACITY_TRANSPARENCY</x:t>
        </x:is>
      </x:c>
      <x:c r="K97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70" s="3" t="inlineStr">
        <x:is>
          <x:t xml:space="preserve">Energization dates, accelerator deliveries and operational powered-rack telemetry.</x:t>
        </x:is>
      </x:c>
    </x:row>
    <x:row r="971">
      <x:c r="A971" s="3" t="inlineStr">
        <x:is>
          <x:t xml:space="preserve">Tencent</x:t>
        </x:is>
      </x:c>
      <x:c r="B971" s="3" t="n">
        <x:v>2028</x:v>
      </x:c>
      <x:c r="C971" s="3" t="inlineStr">
        <x:is>
          <x:t xml:space="preserve">Bear</x:t>
        </x:is>
      </x:c>
      <x:c r="D971" s="3" t="inlineStr">
        <x:is>
          <x:t xml:space="preserve">pue</x:t>
        </x:is>
      </x:c>
      <x:c r="E971" s="3" t="n">
        <x:v>1.23</x:v>
      </x:c>
      <x:c r="F971" s="3" t="inlineStr">
        <x:is>
          <x:t xml:space="preserve">ratio</x:t>
        </x:is>
      </x:c>
      <x:c r="G971" s="3" t="inlineStr">
        <x:is>
          <x:t xml:space="preserve">Scenario parameter</x:t>
        </x:is>
      </x:c>
      <x:c r="H971" s="3" t="inlineStr">
        <x:is>
          <x:t xml:space="preserve">it_load_gw = active_power_gw / pue</x:t>
        </x:is>
      </x:c>
      <x:c r="I971" s="3" t="inlineStr">
        <x:is>
          <x:t xml:space="preserve">No provider-wide site-level PUE is used as a disclosed fact; PUE represents facility-to-IT conversion within the scenario.</x:t>
        </x:is>
      </x:c>
      <x:c r="J971" s="3" t="inlineStr">
        <x:is>
          <x:t xml:space="preserve">ASSUMP_POWER_RAMP</x:t>
        </x:is>
      </x:c>
      <x:c r="K97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71" s="3" t="inlineStr">
        <x:is>
          <x:t xml:space="preserve">Site-level measured PUE matched to attributed AI capacity.</x:t>
        </x:is>
      </x:c>
    </x:row>
    <x:row r="972">
      <x:c r="A972" s="3" t="inlineStr">
        <x:is>
          <x:t xml:space="preserve">Tencent</x:t>
        </x:is>
      </x:c>
      <x:c r="B972" s="3" t="n">
        <x:v>2028</x:v>
      </x:c>
      <x:c r="C972" s="3" t="inlineStr">
        <x:is>
          <x:t xml:space="preserve">Bear</x:t>
        </x:is>
      </x:c>
      <x:c r="D972" s="3" t="inlineStr">
        <x:is>
          <x:t xml:space="preserve">it_load_gw</x:t>
        </x:is>
      </x:c>
      <x:c r="E972" s="3" t="n">
        <x:v>0.996</x:v>
      </x:c>
      <x:c r="F972" s="3" t="inlineStr">
        <x:is>
          <x:t xml:space="preserve">GW</x:t>
        </x:is>
      </x:c>
      <x:c r="G972" s="3" t="inlineStr">
        <x:is>
          <x:t xml:space="preserve">Derived formula</x:t>
        </x:is>
      </x:c>
      <x:c r="H972" s="3" t="inlineStr">
        <x:is>
          <x:t xml:space="preserve">active_power_gw / pue</x:t>
        </x:is>
      </x:c>
      <x:c r="I972" s="3" t="inlineStr">
        <x:is>
          <x:t xml:space="preserve">Facility power is converted to IT-deliverable power before attributing AI workloads.</x:t>
        </x:is>
      </x:c>
      <x:c r="J972" s="3" t="inlineStr">
        <x:is>
          <x:t xml:space="preserve">SRC_TENCENT_AI_INFRA_MOE; ASSUMP_CN_CAPACITY_TRANSPARENCY</x:t>
        </x:is>
      </x:c>
      <x:c r="K97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72" s="3" t="inlineStr">
        <x:is>
          <x:t xml:space="preserve">Recompute once active power and PUE become site-observable.</x:t>
        </x:is>
      </x:c>
    </x:row>
    <x:row r="973">
      <x:c r="A973" s="3" t="inlineStr">
        <x:is>
          <x:t xml:space="preserve">Tencent</x:t>
        </x:is>
      </x:c>
      <x:c r="B973" s="3" t="n">
        <x:v>2028</x:v>
      </x:c>
      <x:c r="C973" s="3" t="inlineStr">
        <x:is>
          <x:t xml:space="preserve">Bear</x:t>
        </x:is>
      </x:c>
      <x:c r="D973" s="3" t="inlineStr">
        <x:is>
          <x:t xml:space="preserve">ai_workload_share</x:t>
        </x:is>
      </x:c>
      <x:c r="E973" s="3" t="n">
        <x:v>0.84</x:v>
      </x:c>
      <x:c r="F973" s="3" t="inlineStr">
        <x:is>
          <x:t xml:space="preserve">share</x:t>
        </x:is>
      </x:c>
      <x:c r="G973" s="3" t="inlineStr">
        <x:is>
          <x:t xml:space="preserve">Scenario allocation</x:t>
        </x:is>
      </x:c>
      <x:c r="H973" s="3" t="inlineStr">
        <x:is>
          <x:t xml:space="preserve">ai_it_load_gw = it_load_gw * ai_workload_share</x:t>
        </x:is>
      </x:c>
      <x:c r="I973" s="3" t="inlineStr">
        <x:is>
          <x:t xml:space="preserve">Modeled Hunyuan-serving capacity is AI-focused; 84% excludes cloud/platform and reserve overhead.</x:t>
        </x:is>
      </x:c>
      <x:c r="J973" s="3" t="inlineStr">
        <x:is>
          <x:t xml:space="preserve">SRC_TENCENT_HUNYUAN; SRC_TENCENT_HY3; SRC_TENCENT_AI_INFRA_MOE; SRC_EPOCH_AI_DATA_CENTERS</x:t>
        </x:is>
      </x:c>
      <x:c r="K97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73" s="3" t="inlineStr">
        <x:is>
          <x:t xml:space="preserve">Model-owner AI workload allocation or cluster scheduling telemetry.</x:t>
        </x:is>
      </x:c>
    </x:row>
    <x:row r="974">
      <x:c r="A974" s="3" t="inlineStr">
        <x:is>
          <x:t xml:space="preserve">Tencent</x:t>
        </x:is>
      </x:c>
      <x:c r="B974" s="3" t="n">
        <x:v>2028</x:v>
      </x:c>
      <x:c r="C974" s="3" t="inlineStr">
        <x:is>
          <x:t xml:space="preserve">Bear</x:t>
        </x:is>
      </x:c>
      <x:c r="D974" s="3" t="inlineStr">
        <x:is>
          <x:t xml:space="preserve">ai_it_load_gw</x:t>
        </x:is>
      </x:c>
      <x:c r="E974" s="3" t="n">
        <x:v>0.837</x:v>
      </x:c>
      <x:c r="F974" s="3" t="inlineStr">
        <x:is>
          <x:t xml:space="preserve">GW</x:t>
        </x:is>
      </x:c>
      <x:c r="G974" s="3" t="inlineStr">
        <x:is>
          <x:t xml:space="preserve">Derived formula</x:t>
        </x:is>
      </x:c>
      <x:c r="H974" s="3" t="inlineStr">
        <x:is>
          <x:t xml:space="preserve">it_load_gw * ai_workload_share</x:t>
        </x:is>
      </x:c>
      <x:c r="I974" s="3" t="inlineStr">
        <x:is>
          <x:t xml:space="preserve">Only the AI-attributed portion of IT load enters training/inference allocation.</x:t>
        </x:is>
      </x:c>
      <x:c r="J974" s="3" t="inlineStr">
        <x:is>
          <x:t xml:space="preserve">SRC_TENCENT_HUNYUAN; SRC_TENCENT_HY3; SRC_TENCENT_AI_INFRA_MOE; SRC_EPOCH_AI_DATA_CENTERS</x:t>
        </x:is>
      </x:c>
      <x:c r="K97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74" s="3" t="inlineStr">
        <x:is>
          <x:t xml:space="preserve">Recompute after ai_workload_share is replaced by telemetry.</x:t>
        </x:is>
      </x:c>
    </x:row>
    <x:row r="975">
      <x:c r="A975" s="3" t="inlineStr">
        <x:is>
          <x:t xml:space="preserve">Tencent</x:t>
        </x:is>
      </x:c>
      <x:c r="B975" s="3" t="n">
        <x:v>2028</x:v>
      </x:c>
      <x:c r="C975" s="3" t="inlineStr">
        <x:is>
          <x:t xml:space="preserve">Bear</x:t>
        </x:is>
      </x:c>
      <x:c r="D975" s="3" t="inlineStr">
        <x:is>
          <x:t xml:space="preserve">gpu_share</x:t>
        </x:is>
      </x:c>
      <x:c r="E975" s="3" t="n">
        <x:v>1</x:v>
      </x:c>
      <x:c r="F975" s="3" t="inlineStr">
        <x:is>
          <x:t xml:space="preserve">share of inference-serving accelerator load</x:t>
        </x:is>
      </x:c>
      <x:c r="G975" s="3" t="inlineStr">
        <x:is>
          <x:t xml:space="preserve">Numeric scenario</x:t>
        </x:is>
      </x:c>
      <x:c r="H975" s="3" t="inlineStr">
        <x:is>
          <x:t xml:space="preserve">gpu_share interpolated from company 2026/2030 accelerator-mix endpoints</x:t>
        </x:is>
      </x:c>
      <x:c r="I975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975" s="3" t="inlineStr">
        <x:is>
          <x:t xml:space="preserve">SRC_TENCENT_HUNYUAN; SRC_TENCENT_HY3; SRC_TENCENT_AI_INFRA_MOE; SRC_EPOCH_AI_DATA_CENTERS; ASSUMP_NUMERIC_ACCELERATOR_MIX</x:t>
        </x:is>
      </x:c>
      <x:c r="K97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75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976">
      <x:c r="A976" s="3" t="inlineStr">
        <x:is>
          <x:t xml:space="preserve">Tencent</x:t>
        </x:is>
      </x:c>
      <x:c r="B976" s="3" t="n">
        <x:v>2028</x:v>
      </x:c>
      <x:c r="C976" s="3" t="inlineStr">
        <x:is>
          <x:t xml:space="preserve">Bear</x:t>
        </x:is>
      </x:c>
      <x:c r="D976" s="3" t="inlineStr">
        <x:is>
          <x:t xml:space="preserve">h200_share</x:t>
        </x:is>
      </x:c>
      <x:c r="E976" s="3" t="n">
        <x:v>0.325</x:v>
      </x:c>
      <x:c r="F976" s="3" t="inlineStr">
        <x:is>
          <x:t xml:space="preserve">share of inference-serving accelerator load</x:t>
        </x:is>
      </x:c>
      <x:c r="G976" s="3" t="inlineStr">
        <x:is>
          <x:t xml:space="preserve">Editable numeric scenario</x:t>
        </x:is>
      </x:c>
      <x:c r="H976" s="3" t="inlineStr">
        <x:is>
          <x:t xml:space="preserve">h200_share = gpu_share * default_gpu_generation_mix_h200</x:t>
        </x:is>
      </x:c>
      <x:c r="I976" s="3" t="inlineStr">
        <x:is>
          <x:t xml:space="preserve">Default GPU-generation migration assumption; executive workbook allows later manual replacement by company/year/scenario.</x:t>
        </x:is>
      </x:c>
      <x:c r="J976" s="3" t="inlineStr">
        <x:is>
          <x:t xml:space="preserve">SRC_SEMIANALYSIS_INFERENCEX; ASSUMP_NUMERIC_ACCELERATOR_MIX</x:t>
        </x:is>
      </x:c>
      <x:c r="K97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76" s="3" t="inlineStr">
        <x:is>
          <x:t xml:space="preserve">Company fleet inventory, accelerator-hours or procurement/deployment records by GPU generation.</x:t>
        </x:is>
      </x:c>
    </x:row>
    <x:row r="977">
      <x:c r="A977" s="3" t="inlineStr">
        <x:is>
          <x:t xml:space="preserve">Tencent</x:t>
        </x:is>
      </x:c>
      <x:c r="B977" s="3" t="n">
        <x:v>2028</x:v>
      </x:c>
      <x:c r="C977" s="3" t="inlineStr">
        <x:is>
          <x:t xml:space="preserve">Bear</x:t>
        </x:is>
      </x:c>
      <x:c r="D977" s="3" t="inlineStr">
        <x:is>
          <x:t xml:space="preserve">b200_share</x:t>
        </x:is>
      </x:c>
      <x:c r="E977" s="3" t="n">
        <x:v>0.375</x:v>
      </x:c>
      <x:c r="F977" s="3" t="inlineStr">
        <x:is>
          <x:t xml:space="preserve">share of inference-serving accelerator load</x:t>
        </x:is>
      </x:c>
      <x:c r="G977" s="3" t="inlineStr">
        <x:is>
          <x:t xml:space="preserve">Editable numeric scenario</x:t>
        </x:is>
      </x:c>
      <x:c r="H977" s="3" t="inlineStr">
        <x:is>
          <x:t xml:space="preserve">b200_share = gpu_share * default_gpu_generation_mix_b200</x:t>
        </x:is>
      </x:c>
      <x:c r="I977" s="3" t="inlineStr">
        <x:is>
          <x:t xml:space="preserve">Default GPU-generation migration assumption; executive workbook allows later manual replacement by company/year/scenario.</x:t>
        </x:is>
      </x:c>
      <x:c r="J977" s="3" t="inlineStr">
        <x:is>
          <x:t xml:space="preserve">SRC_SEMIANALYSIS_INFERENCEX; ASSUMP_NUMERIC_ACCELERATOR_MIX</x:t>
        </x:is>
      </x:c>
      <x:c r="K97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77" s="3" t="inlineStr">
        <x:is>
          <x:t xml:space="preserve">Company fleet inventory, accelerator-hours or procurement/deployment records by GPU generation.</x:t>
        </x:is>
      </x:c>
    </x:row>
    <x:row r="978">
      <x:c r="A978" s="3" t="inlineStr">
        <x:is>
          <x:t xml:space="preserve">Tencent</x:t>
        </x:is>
      </x:c>
      <x:c r="B978" s="3" t="n">
        <x:v>2028</x:v>
      </x:c>
      <x:c r="C978" s="3" t="inlineStr">
        <x:is>
          <x:t xml:space="preserve">Bear</x:t>
        </x:is>
      </x:c>
      <x:c r="D978" s="3" t="inlineStr">
        <x:is>
          <x:t xml:space="preserve">gb200_share</x:t>
        </x:is>
      </x:c>
      <x:c r="E978" s="3" t="n">
        <x:v>0.3</x:v>
      </x:c>
      <x:c r="F978" s="3" t="inlineStr">
        <x:is>
          <x:t xml:space="preserve">share of inference-serving accelerator load</x:t>
        </x:is>
      </x:c>
      <x:c r="G978" s="3" t="inlineStr">
        <x:is>
          <x:t xml:space="preserve">Editable numeric scenario</x:t>
        </x:is>
      </x:c>
      <x:c r="H978" s="3" t="inlineStr">
        <x:is>
          <x:t xml:space="preserve">gb200_share = gpu_share * default_gpu_generation_mix_gb200</x:t>
        </x:is>
      </x:c>
      <x:c r="I978" s="3" t="inlineStr">
        <x:is>
          <x:t xml:space="preserve">Default GPU-generation migration assumption; executive workbook allows later manual replacement by company/year/scenario.</x:t>
        </x:is>
      </x:c>
      <x:c r="J978" s="3" t="inlineStr">
        <x:is>
          <x:t xml:space="preserve">SRC_SEMIANALYSIS_INFERENCEX; ASSUMP_NUMERIC_ACCELERATOR_MIX</x:t>
        </x:is>
      </x:c>
      <x:c r="K97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78" s="3" t="inlineStr">
        <x:is>
          <x:t xml:space="preserve">Company fleet inventory, accelerator-hours or procurement/deployment records by GPU generation.</x:t>
        </x:is>
      </x:c>
    </x:row>
    <x:row r="979">
      <x:c r="A979" s="3" t="inlineStr">
        <x:is>
          <x:t xml:space="preserve">Tencent</x:t>
        </x:is>
      </x:c>
      <x:c r="B979" s="3" t="n">
        <x:v>2028</x:v>
      </x:c>
      <x:c r="C979" s="3" t="inlineStr">
        <x:is>
          <x:t xml:space="preserve">Bear</x:t>
        </x:is>
      </x:c>
      <x:c r="D979" s="3" t="inlineStr">
        <x:is>
          <x:t xml:space="preserve">purpose_built_accelerator_share</x:t>
        </x:is>
      </x:c>
      <x:c r="E979" s="3" t="n">
        <x:v>0</x:v>
      </x:c>
      <x:c r="F979" s="3" t="inlineStr">
        <x:is>
          <x:t xml:space="preserve">share of inference-serving accelerator load</x:t>
        </x:is>
      </x:c>
      <x:c r="G979" s="3" t="inlineStr">
        <x:is>
          <x:t xml:space="preserve">Numeric scenario</x:t>
        </x:is>
      </x:c>
      <x:c r="H979" s="3" t="inlineStr">
        <x:is>
          <x:t xml:space="preserve">1 - gpu_share</x:t>
        </x:is>
      </x:c>
      <x:c r="I979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979" s="3" t="inlineStr">
        <x:is>
          <x:t xml:space="preserve">SRC_TENCENT_HUNYUAN; SRC_TENCENT_HY3; SRC_TENCENT_AI_INFRA_MOE; SRC_EPOCH_AI_DATA_CENTERS; ASSUMP_NUMERIC_ACCELERATOR_MIX</x:t>
        </x:is>
      </x:c>
      <x:c r="K97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79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980">
      <x:c r="A980" s="3" t="inlineStr">
        <x:is>
          <x:t xml:space="preserve">Tencent</x:t>
        </x:is>
      </x:c>
      <x:c r="B980" s="3" t="n">
        <x:v>2028</x:v>
      </x:c>
      <x:c r="C980" s="3" t="inlineStr">
        <x:is>
          <x:t xml:space="preserve">Bear</x:t>
        </x:is>
      </x:c>
      <x:c r="D980" s="3" t="inlineStr">
        <x:is>
          <x:t xml:space="preserve">fleet_reference_tps_per_mw</x:t>
        </x:is>
      </x:c>
      <x:c r="E980" s="3" t="n">
        <x:v>2876295</x:v>
      </x:c>
      <x:c r="F980" s="3" t="inlineStr">
        <x:is>
          <x:t xml:space="preserve">generated output tokens/sec/MW</x:t>
        </x:is>
      </x:c>
      <x:c r="G980" s="3" t="inlineStr">
        <x:is>
          <x:t xml:space="preserve">Fleet-weighted public benchmark reference</x:t>
        </x:is>
      </x:c>
      <x:c r="H980" s="3" t="inlineStr">
        <x:is>
          <x:t xml:space="preserve">h200_share*h200_workload_avg + b200_share*b200_workload_avg + gb200_share*gb200_workload_avg + purpose_built_share*purpose_workload_avg</x:t>
        </x:is>
      </x:c>
      <x:c r="I980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980" s="3" t="inlineStr">
        <x:is>
          <x:t xml:space="preserve">SRC_SEMIANALYSIS_INFERENCEX; ASSUMP_NUMERIC_ACCELERATOR_MIX; ASSUMP_WORKLOAD_CLASS_MIX; ASSUMP_AGENTIC_CONTEXT_PENALTY</x:t>
        </x:is>
      </x:c>
      <x:c r="K98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80" s="3" t="inlineStr">
        <x:is>
          <x:t xml:space="preserve">Comparable production output-token throughput or a more closely matched benchmark.</x:t>
        </x:is>
      </x:c>
    </x:row>
    <x:row r="981">
      <x:c r="A981" s="3" t="inlineStr">
        <x:is>
          <x:t xml:space="preserve">Tencent</x:t>
        </x:is>
      </x:c>
      <x:c r="B981" s="3" t="n">
        <x:v>2028</x:v>
      </x:c>
      <x:c r="C981" s="3" t="inlineStr">
        <x:is>
          <x:t xml:space="preserve">Bear</x:t>
        </x:is>
      </x:c>
      <x:c r="D981" s="3" t="inlineStr">
        <x:is>
          <x:t xml:space="preserve">commercial_workload_fit_factor</x:t>
        </x:is>
      </x:c>
      <x:c r="E981" s="3" t="n">
        <x:v>0.4</x:v>
      </x:c>
      <x:c r="F981" s="3" t="inlineStr">
        <x:is>
          <x:t xml:space="preserve">share of public reference throughput</x:t>
        </x:is>
      </x:c>
      <x:c r="G981" s="3" t="inlineStr">
        <x:is>
          <x:t xml:space="preserve">Scenario assumption</x:t>
        </x:is>
      </x:c>
      <x:c r="H981" s="3" t="inlineStr">
        <x:is>
          <x:t xml:space="preserve">reference_serving_tps_per_mw = fleet_reference_tps_per_mw * commercial_workload_fit_factor</x:t>
        </x:is>
      </x:c>
      <x:c r="I981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981" s="3" t="inlineStr">
        <x:is>
          <x:t xml:space="preserve">SRC_SEMIANALYSIS_INFERENCEX; ASSUMP_NUMERIC_ACCELERATOR_MIX; ASSUMP_WORKLOAD_CLASS_MIX; ASSUMP_AGENTIC_CONTEXT_PENALTY</x:t>
        </x:is>
      </x:c>
      <x:c r="K98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81" s="3" t="inlineStr">
        <x:is>
          <x:t xml:space="preserve">Matched commercial serving benchmark by product surface, context shape and latency SLO.</x:t>
        </x:is>
      </x:c>
    </x:row>
    <x:row r="982">
      <x:c r="A982" s="3" t="inlineStr">
        <x:is>
          <x:t xml:space="preserve">Tencent</x:t>
        </x:is>
      </x:c>
      <x:c r="B982" s="3" t="n">
        <x:v>2028</x:v>
      </x:c>
      <x:c r="C982" s="3" t="inlineStr">
        <x:is>
          <x:t xml:space="preserve">Bear</x:t>
        </x:is>
      </x:c>
      <x:c r="D982" s="3" t="inlineStr">
        <x:is>
          <x:t xml:space="preserve">reference_serving_tps_per_mw</x:t>
        </x:is>
      </x:c>
      <x:c r="E982" s="3" t="n">
        <x:v>1150518</x:v>
      </x:c>
      <x:c r="F982" s="3" t="inlineStr">
        <x:is>
          <x:t xml:space="preserve">generated output tokens/sec/MW</x:t>
        </x:is>
      </x:c>
      <x:c r="G982" s="3" t="inlineStr">
        <x:is>
          <x:t xml:space="preserve">Workload-adjusted benchmark proxy</x:t>
        </x:is>
      </x:c>
      <x:c r="H982" s="3" t="inlineStr">
        <x:is>
          <x:t xml:space="preserve">fleet_reference_tps_per_mw * commercial_workload_fit_factor</x:t>
        </x:is>
      </x:c>
      <x:c r="I98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982" s="3" t="inlineStr">
        <x:is>
          <x:t xml:space="preserve">SRC_SEMIANALYSIS_INFERENCEX; ASSUMP_NUMERIC_ACCELERATOR_MIX; ASSUMP_WORKLOAD_CLASS_MIX; ASSUMP_AGENTIC_CONTEXT_PENALTY</x:t>
        </x:is>
      </x:c>
      <x:c r="K98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82" s="3" t="inlineStr">
        <x:is>
          <x:t xml:space="preserve">Provider production output-token throughput with comparable workload/SLO.</x:t>
        </x:is>
      </x:c>
    </x:row>
    <x:row r="983">
      <x:c r="A983" s="3" t="inlineStr">
        <x:is>
          <x:t xml:space="preserve">Tencent</x:t>
        </x:is>
      </x:c>
      <x:c r="B983" s="3" t="n">
        <x:v>2028</x:v>
      </x:c>
      <x:c r="C983" s="3" t="inlineStr">
        <x:is>
          <x:t xml:space="preserve">Bear</x:t>
        </x:is>
      </x:c>
      <x:c r="D983" s="3" t="inlineStr">
        <x:is>
          <x:t xml:space="preserve">purpose_built_tps_per_mw</x:t>
        </x:is>
      </x:c>
      <x:c r="E983" s="3" t="n">
        <x:v>1806787</x:v>
      </x:c>
      <x:c r="F983" s="3" t="inlineStr">
        <x:is>
          <x:t xml:space="preserve">generated output tokens/sec/MW</x:t>
        </x:is>
      </x:c>
      <x:c r="G983" s="3" t="inlineStr">
        <x:is>
          <x:t xml:space="preserve">Conservative no-uplift proxy</x:t>
        </x:is>
      </x:c>
      <x:c r="H983" s="3" t="inlineStr">
        <x:is>
          <x:t xml:space="preserve">purpose_built_tps_per_mw = purpose_built_reference_tps_per_mw * commercial_workload_fit_factor until comparable output-token benchmark is adopted</x:t>
        </x:is>
      </x:c>
      <x:c r="I983" s="3" t="inlineStr">
        <x:is>
          <x:t xml:space="preserve">No comparable public output-token/MW row adopted; B200 public reference placeholder is used and remains editable.</x:t>
        </x:is>
      </x:c>
      <x:c r="J983" s="3" t="inlineStr">
        <x:is>
          <x:t xml:space="preserve">SRC_TENCENT_HUNYUAN; SRC_TENCENT_HY3; SRC_TENCENT_AI_INFRA_MOE; SRC_EPOCH_AI_DATA_CENTERS; ASSUMP_NUMERIC_ACCELERATOR_MIX</x:t>
        </x:is>
      </x:c>
      <x:c r="K98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83" s="3" t="inlineStr">
        <x:is>
          <x:t xml:space="preserve">Matched-workload generated-output benchmark for the provider purpose-built accelerator.</x:t>
        </x:is>
      </x:c>
    </x:row>
    <x:row r="984">
      <x:c r="A984" s="3" t="inlineStr">
        <x:is>
          <x:t xml:space="preserve">Tencent</x:t>
        </x:is>
      </x:c>
      <x:c r="B984" s="3" t="n">
        <x:v>2028</x:v>
      </x:c>
      <x:c r="C984" s="3" t="inlineStr">
        <x:is>
          <x:t xml:space="preserve">Bear</x:t>
        </x:is>
      </x:c>
      <x:c r="D984" s="3" t="inlineStr">
        <x:is>
          <x:t xml:space="preserve">inference_power_share</x:t>
        </x:is>
      </x:c>
      <x:c r="E984" s="3" t="n">
        <x:v>0.61</x:v>
      </x:c>
      <x:c r="F984" s="3" t="inlineStr">
        <x:is>
          <x:t xml:space="preserve">share of AI IT load</x:t>
        </x:is>
      </x:c>
      <x:c r="G984" s="3" t="inlineStr">
        <x:is>
          <x:t xml:space="preserve">Scenario allocation</x:t>
        </x:is>
      </x:c>
      <x:c r="H984" s="3" t="inlineStr">
        <x:is>
          <x:t xml:space="preserve">inference_gw = ai_it_load_gw * inference_power_share</x:t>
        </x:is>
      </x:c>
      <x:c r="I984" s="3" t="inlineStr">
        <x:is>
          <x:t xml:space="preserve">Yuanbao and embedded product surfaces plus Hunyuan Turbo inference-cost direction support rising inference allocation.</x:t>
        </x:is>
      </x:c>
      <x:c r="J984" s="3" t="inlineStr">
        <x:is>
          <x:t xml:space="preserve">SRC_TENCENT_HUNYUAN; SRC_TENCENT_HY3; SRC_TENCENT_AI_INFRA_MOE; SRC_EPOCH_AI_DATA_CENTERS; ASSUMP_INFERENCE_SHARE_NOT_FACT_60</x:t>
        </x:is>
      </x:c>
      <x:c r="K98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84" s="3" t="inlineStr">
        <x:is>
          <x:t xml:space="preserve">Provider-specific inference/training workload power telemetry.</x:t>
        </x:is>
      </x:c>
    </x:row>
    <x:row r="985">
      <x:c r="A985" s="3" t="inlineStr">
        <x:is>
          <x:t xml:space="preserve">Tencent</x:t>
        </x:is>
      </x:c>
      <x:c r="B985" s="3" t="n">
        <x:v>2028</x:v>
      </x:c>
      <x:c r="C985" s="3" t="inlineStr">
        <x:is>
          <x:t xml:space="preserve">Bear</x:t>
        </x:is>
      </x:c>
      <x:c r="D985" s="3" t="inlineStr">
        <x:is>
          <x:t xml:space="preserve">inference_gw</x:t>
        </x:is>
      </x:c>
      <x:c r="E985" s="3" t="n">
        <x:v>0.511</x:v>
      </x:c>
      <x:c r="F985" s="3" t="inlineStr">
        <x:is>
          <x:t xml:space="preserve">GW</x:t>
        </x:is>
      </x:c>
      <x:c r="G985" s="3" t="inlineStr">
        <x:is>
          <x:t xml:space="preserve">Derived formula</x:t>
        </x:is>
      </x:c>
      <x:c r="H985" s="3" t="inlineStr">
        <x:is>
          <x:t xml:space="preserve">ai_it_load_gw * inference_power_share</x:t>
        </x:is>
      </x:c>
      <x:c r="I985" s="3" t="inlineStr">
        <x:is>
          <x:t xml:space="preserve">This is the operational power eligible to become commercial generated output tokens through the selected TPS/MW proxy.</x:t>
        </x:is>
      </x:c>
      <x:c r="J985" s="3" t="inlineStr">
        <x:is>
          <x:t xml:space="preserve">SRC_TENCENT_HUNYUAN; SRC_TENCENT_HY3; SRC_TENCENT_AI_INFRA_MOE; SRC_EPOCH_AI_DATA_CENTERS</x:t>
        </x:is>
      </x:c>
      <x:c r="K98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85" s="3" t="inlineStr">
        <x:is>
          <x:t xml:space="preserve">Recompute after AI allocation or inference-share evidence changes.</x:t>
        </x:is>
      </x:c>
    </x:row>
    <x:row r="986">
      <x:c r="A986" s="3" t="inlineStr">
        <x:is>
          <x:t xml:space="preserve">Tencent</x:t>
        </x:is>
      </x:c>
      <x:c r="B986" s="3" t="n">
        <x:v>2028</x:v>
      </x:c>
      <x:c r="C986" s="3" t="inlineStr">
        <x:is>
          <x:t xml:space="preserve">Bear</x:t>
        </x:is>
      </x:c>
      <x:c r="D986" s="3" t="inlineStr">
        <x:is>
          <x:t xml:space="preserve">training_power_share</x:t>
        </x:is>
      </x:c>
      <x:c r="E986" s="3" t="n">
        <x:v>0.39</x:v>
      </x:c>
      <x:c r="F986" s="3" t="inlineStr">
        <x:is>
          <x:t xml:space="preserve">share of AI IT load</x:t>
        </x:is>
      </x:c>
      <x:c r="G986" s="3" t="inlineStr">
        <x:is>
          <x:t xml:space="preserve">Derived allocation</x:t>
        </x:is>
      </x:c>
      <x:c r="H986" s="3" t="inlineStr">
        <x:is>
          <x:t xml:space="preserve">1 - inference_power_share</x:t>
        </x:is>
      </x:c>
      <x:c r="I986" s="3" t="inlineStr">
        <x:is>
          <x:t xml:space="preserve">Training receives the complementary modeled AI IT allocation; it is not a disclosed company workload split.</x:t>
        </x:is>
      </x:c>
      <x:c r="J986" s="3" t="inlineStr">
        <x:is>
          <x:t xml:space="preserve">SRC_TENCENT_HUNYUAN; SRC_TENCENT_HY3; SRC_TENCENT_AI_INFRA_MOE; SRC_EPOCH_AI_DATA_CENTERS; ASSUMP_INFERENCE_SHARE_NOT_FACT_60</x:t>
        </x:is>
      </x:c>
      <x:c r="K98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86" s="3" t="inlineStr">
        <x:is>
          <x:t xml:space="preserve">Provider-specific inference/training workload power telemetry.</x:t>
        </x:is>
      </x:c>
    </x:row>
    <x:row r="987">
      <x:c r="A987" s="3" t="inlineStr">
        <x:is>
          <x:t xml:space="preserve">Tencent</x:t>
        </x:is>
      </x:c>
      <x:c r="B987" s="3" t="n">
        <x:v>2028</x:v>
      </x:c>
      <x:c r="C987" s="3" t="inlineStr">
        <x:is>
          <x:t xml:space="preserve">Bear</x:t>
        </x:is>
      </x:c>
      <x:c r="D987" s="3" t="inlineStr">
        <x:is>
          <x:t xml:space="preserve">training_gw</x:t>
        </x:is>
      </x:c>
      <x:c r="E987" s="3" t="n">
        <x:v>0.326</x:v>
      </x:c>
      <x:c r="F987" s="3" t="inlineStr">
        <x:is>
          <x:t xml:space="preserve">GW</x:t>
        </x:is>
      </x:c>
      <x:c r="G987" s="3" t="inlineStr">
        <x:is>
          <x:t xml:space="preserve">Derived formula</x:t>
        </x:is>
      </x:c>
      <x:c r="H987" s="3" t="inlineStr">
        <x:is>
          <x:t xml:space="preserve">ai_it_load_gw * training_power_share</x:t>
        </x:is>
      </x:c>
      <x:c r="I987" s="3" t="inlineStr">
        <x:is>
          <x:t xml:space="preserve">Training GW is shown separately so commercial inference token capacity is not overstated.</x:t>
        </x:is>
      </x:c>
      <x:c r="J987" s="3" t="inlineStr">
        <x:is>
          <x:t xml:space="preserve">SRC_TENCENT_HUNYUAN; SRC_TENCENT_HY3; SRC_TENCENT_AI_INFRA_MOE; SRC_EPOCH_AI_DATA_CENTERS</x:t>
        </x:is>
      </x:c>
      <x:c r="K98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87" s="3" t="inlineStr">
        <x:is>
          <x:t xml:space="preserve">Recompute after AI allocation or workload-split evidence changes.</x:t>
        </x:is>
      </x:c>
    </x:row>
    <x:row r="988">
      <x:c r="A988" s="3" t="inlineStr">
        <x:is>
          <x:t xml:space="preserve">Tencent</x:t>
        </x:is>
      </x:c>
      <x:c r="B988" s="3" t="n">
        <x:v>2028</x:v>
      </x:c>
      <x:c r="C988" s="3" t="inlineStr">
        <x:is>
          <x:t xml:space="preserve">Bear</x:t>
        </x:is>
      </x:c>
      <x:c r="D988" s="3" t="inlineStr">
        <x:is>
          <x:t xml:space="preserve">tokens_per_second_per_mw</x:t>
        </x:is>
      </x:c>
      <x:c r="E988" s="3" t="n">
        <x:v>1150518</x:v>
      </x:c>
      <x:c r="F988" s="3" t="inlineStr">
        <x:is>
          <x:t xml:space="preserve">generated output tokens/sec/MW</x:t>
        </x:is>
      </x:c>
      <x:c r="G988" s="3" t="inlineStr">
        <x:is>
          <x:t xml:space="preserve">Derived estimate + benchmark calibration</x:t>
        </x:is>
      </x:c>
      <x:c r="H988" s="3" t="inlineStr">
        <x:is>
          <x:t xml:space="preserve">fleet_reference_tps_per_mw * commercial_workload_fit_factor</x:t>
        </x:is>
      </x:c>
      <x:c r="I988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988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98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88" s="3" t="inlineStr">
        <x:is>
          <x:t xml:space="preserve">Comparable production output-token throughput with model, hardware, precision, ISL/OSL and SLO matched.</x:t>
        </x:is>
      </x:c>
    </x:row>
    <x:row r="989">
      <x:c r="A989" s="3" t="inlineStr">
        <x:is>
          <x:t xml:space="preserve">Tencent</x:t>
        </x:is>
      </x:c>
      <x:c r="B989" s="3" t="n">
        <x:v>2028</x:v>
      </x:c>
      <x:c r="C989" s="3" t="inlineStr">
        <x:is>
          <x:t xml:space="preserve">Bear</x:t>
        </x:is>
      </x:c>
      <x:c r="D989" s="3" t="inlineStr">
        <x:is>
          <x:t xml:space="preserve">inference_tokens_per_day</x:t>
        </x:is>
      </x:c>
      <x:c r="E989" s="3" t="n">
        <x:v>50795829907200</x:v>
      </x:c>
      <x:c r="F989" s="3" t="inlineStr">
        <x:is>
          <x:t xml:space="preserve">generated output tokens/day</x:t>
        </x:is>
      </x:c>
      <x:c r="G989" s="3" t="inlineStr">
        <x:is>
          <x:t xml:space="preserve">Derived headline metric</x:t>
        </x:is>
      </x:c>
      <x:c r="H989" s="3" t="inlineStr">
        <x:is>
          <x:t xml:space="preserve">inference_gw * 1000 * tokens_per_second_per_mw * 86,400</x:t>
        </x:is>
      </x:c>
      <x:c r="I989" s="3" t="inlineStr">
        <x:is>
          <x:t xml:space="preserve">Headline capacity uses no utilization, MoE, architecture or software-growth multiplier; it is not observed commercial output volume.</x:t>
        </x:is>
      </x:c>
      <x:c r="J989" s="3" t="inlineStr">
        <x:is>
          <x:t xml:space="preserve">SRC_TENCENT_HUNYUAN; SRC_TENCENT_HY3; SRC_TENCENT_AI_INFRA_MOE; SRC_EPOCH_AI_DATA_CENTERS; SRC_SEMIANALYSIS_INFERENCEX</x:t>
        </x:is>
      </x:c>
      <x:c r="K98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89" s="3" t="inlineStr">
        <x:is>
          <x:t xml:space="preserve">Provider-disclosed generated output token volume or calibrated capacity telemetry.</x:t>
        </x:is>
      </x:c>
    </x:row>
    <x:row r="990">
      <x:c r="A990" s="3" t="inlineStr">
        <x:is>
          <x:t xml:space="preserve">Tencent</x:t>
        </x:is>
      </x:c>
      <x:c r="B990" s="3" t="n">
        <x:v>2028</x:v>
      </x:c>
      <x:c r="C990" s="3" t="inlineStr">
        <x:is>
          <x:t xml:space="preserve">Bear</x:t>
        </x:is>
      </x:c>
      <x:c r="D990" s="3" t="inlineStr">
        <x:is>
          <x:t xml:space="preserve">inference_tokens_per_year</x:t>
        </x:is>
      </x:c>
      <x:c r="E990" s="3" t="n">
        <x:v>1.8540477916128e+16</x:v>
      </x:c>
      <x:c r="F990" s="3" t="inlineStr">
        <x:is>
          <x:t xml:space="preserve">generated output tokens/year</x:t>
        </x:is>
      </x:c>
      <x:c r="G990" s="3" t="inlineStr">
        <x:is>
          <x:t xml:space="preserve">Derived headline metric</x:t>
        </x:is>
      </x:c>
      <x:c r="H990" s="3" t="inlineStr">
        <x:is>
          <x:t xml:space="preserve">inference_tokens_per_day * 365</x:t>
        </x:is>
      </x:c>
      <x:c r="I990" s="3" t="inlineStr">
        <x:is>
          <x:t xml:space="preserve">Annualized version of generated output token capacity; it is not observed annual demand or billable volume.</x:t>
        </x:is>
      </x:c>
      <x:c r="J990" s="3" t="inlineStr">
        <x:is>
          <x:t xml:space="preserve">SRC_TENCENT_HUNYUAN; SRC_TENCENT_HY3; SRC_TENCENT_AI_INFRA_MOE; SRC_EPOCH_AI_DATA_CENTERS; SRC_SEMIANALYSIS_INFERENCEX</x:t>
        </x:is>
      </x:c>
      <x:c r="K99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90" s="3" t="inlineStr">
        <x:is>
          <x:t xml:space="preserve">Provider-disclosed annual generated-output volume or metered serving telemetry.</x:t>
        </x:is>
      </x:c>
    </x:row>
    <x:row r="991">
      <x:c r="A991" s="3" t="inlineStr">
        <x:is>
          <x:t xml:space="preserve">Tencent</x:t>
        </x:is>
      </x:c>
      <x:c r="B991" s="3" t="n">
        <x:v>2029</x:v>
      </x:c>
      <x:c r="C991" s="3" t="inlineStr">
        <x:is>
          <x:t xml:space="preserve">Bear</x:t>
        </x:is>
      </x:c>
      <x:c r="D991" s="3" t="inlineStr">
        <x:is>
          <x:t xml:space="preserve">contracted_power_gw</x:t>
        </x:is>
      </x:c>
      <x:c r="E991" s="3" t="n">
        <x:v>2.55</x:v>
      </x:c>
      <x:c r="F991" s="3" t="inlineStr">
        <x:is>
          <x:t xml:space="preserve">GW</x:t>
        </x:is>
      </x:c>
      <x:c r="G991" s="3" t="inlineStr">
        <x:is>
          <x:t xml:space="preserve">Scenario capacity envelope</x:t>
        </x:is>
      </x:c>
      <x:c r="H991" s="3" t="inlineStr">
        <x:is>
          <x:t xml:space="preserve">linear interpolation between 2026 and 2030 company capacity endpoints</x:t>
        </x:is>
      </x:c>
      <x:c r="I991" s="3" t="inlineStr">
        <x:is>
          <x:t xml:space="preserve">Tencent Cloud/Hunyuan capacity is a scenario envelope because operated model-serving GW is undisclosed.</x:t>
        </x:is>
      </x:c>
      <x:c r="J991" s="3" t="inlineStr">
        <x:is>
          <x:t xml:space="preserve">SRC_TENCENT_AI_INFRA_MOE; ASSUMP_CN_CAPACITY_TRANSPARENCY</x:t>
        </x:is>
      </x:c>
      <x:c r="K99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91" s="3" t="inlineStr">
        <x:is>
          <x:t xml:space="preserve">Company/site-level committed MW/GW, interconnect and contract disclosure.</x:t>
        </x:is>
      </x:c>
    </x:row>
    <x:row r="992">
      <x:c r="A992" s="3" t="inlineStr">
        <x:is>
          <x:t xml:space="preserve">Tencent</x:t>
        </x:is>
      </x:c>
      <x:c r="B992" s="3" t="n">
        <x:v>2029</x:v>
      </x:c>
      <x:c r="C992" s="3" t="inlineStr">
        <x:is>
          <x:t xml:space="preserve">Bear</x:t>
        </x:is>
      </x:c>
      <x:c r="D992" s="3" t="inlineStr">
        <x:is>
          <x:t xml:space="preserve">operational_deployment_share</x:t>
        </x:is>
      </x:c>
      <x:c r="E992" s="3" t="n">
        <x:v>0.62980392</x:v>
      </x:c>
      <x:c r="F992" s="3" t="inlineStr">
        <x:is>
          <x:t xml:space="preserve">share</x:t>
        </x:is>
      </x:c>
      <x:c r="G992" s="3" t="inlineStr">
        <x:is>
          <x:t xml:space="preserve">Scenario conversion</x:t>
        </x:is>
      </x:c>
      <x:c r="H992" s="3" t="inlineStr">
        <x:is>
          <x:t xml:space="preserve">active_power_gw / contracted_power_gw</x:t>
        </x:is>
      </x:c>
      <x:c r="I992" s="3" t="inlineStr">
        <x:is>
          <x:t xml:space="preserve">This is the single explicit conversion from contracted/attributed capacity to operationally usable capacity.</x:t>
        </x:is>
      </x:c>
      <x:c r="J992" s="3" t="inlineStr">
        <x:is>
          <x:t xml:space="preserve">SRC_TENCENT_AI_INFRA_MOE; ASSUMP_CN_CAPACITY_TRANSPARENCY</x:t>
        </x:is>
      </x:c>
      <x:c r="K99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92" s="3" t="inlineStr">
        <x:is>
          <x:t xml:space="preserve">Energized operational capacity divided by contracted/attributed capacity.</x:t>
        </x:is>
      </x:c>
    </x:row>
    <x:row r="993">
      <x:c r="A993" s="3" t="inlineStr">
        <x:is>
          <x:t xml:space="preserve">Tencent</x:t>
        </x:is>
      </x:c>
      <x:c r="B993" s="3" t="n">
        <x:v>2029</x:v>
      </x:c>
      <x:c r="C993" s="3" t="inlineStr">
        <x:is>
          <x:t xml:space="preserve">Bear</x:t>
        </x:is>
      </x:c>
      <x:c r="D993" s="3" t="inlineStr">
        <x:is>
          <x:t xml:space="preserve">active_power_gw</x:t>
        </x:is>
      </x:c>
      <x:c r="E993" s="3" t="n">
        <x:v>1.606</x:v>
      </x:c>
      <x:c r="F993" s="3" t="inlineStr">
        <x:is>
          <x:t xml:space="preserve">GW</x:t>
        </x:is>
      </x:c>
      <x:c r="G993" s="3" t="inlineStr">
        <x:is>
          <x:t xml:space="preserve">Derived scenario</x:t>
        </x:is>
      </x:c>
      <x:c r="H993" s="3" t="inlineStr">
        <x:is>
          <x:t xml:space="preserve">contracted_power_gw * operational_deployment_share</x:t>
        </x:is>
      </x:c>
      <x:c r="I993" s="3" t="inlineStr">
        <x:is>
          <x:t xml:space="preserve">Active GW reflects staged Hunyuan/Yuanbao adoption rather than a reported powered fleet.</x:t>
        </x:is>
      </x:c>
      <x:c r="J993" s="3" t="inlineStr">
        <x:is>
          <x:t xml:space="preserve">SRC_TENCENT_AI_INFRA_MOE; ASSUMP_CN_CAPACITY_TRANSPARENCY</x:t>
        </x:is>
      </x:c>
      <x:c r="K99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93" s="3" t="inlineStr">
        <x:is>
          <x:t xml:space="preserve">Energization dates, accelerator deliveries and operational powered-rack telemetry.</x:t>
        </x:is>
      </x:c>
    </x:row>
    <x:row r="994">
      <x:c r="A994" s="3" t="inlineStr">
        <x:is>
          <x:t xml:space="preserve">Tencent</x:t>
        </x:is>
      </x:c>
      <x:c r="B994" s="3" t="n">
        <x:v>2029</x:v>
      </x:c>
      <x:c r="C994" s="3" t="inlineStr">
        <x:is>
          <x:t xml:space="preserve">Bear</x:t>
        </x:is>
      </x:c>
      <x:c r="D994" s="3" t="inlineStr">
        <x:is>
          <x:t xml:space="preserve">pue</x:t>
        </x:is>
      </x:c>
      <x:c r="E994" s="3" t="n">
        <x:v>1.23</x:v>
      </x:c>
      <x:c r="F994" s="3" t="inlineStr">
        <x:is>
          <x:t xml:space="preserve">ratio</x:t>
        </x:is>
      </x:c>
      <x:c r="G994" s="3" t="inlineStr">
        <x:is>
          <x:t xml:space="preserve">Scenario parameter</x:t>
        </x:is>
      </x:c>
      <x:c r="H994" s="3" t="inlineStr">
        <x:is>
          <x:t xml:space="preserve">it_load_gw = active_power_gw / pue</x:t>
        </x:is>
      </x:c>
      <x:c r="I994" s="3" t="inlineStr">
        <x:is>
          <x:t xml:space="preserve">No provider-wide site-level PUE is used as a disclosed fact; PUE represents facility-to-IT conversion within the scenario.</x:t>
        </x:is>
      </x:c>
      <x:c r="J994" s="3" t="inlineStr">
        <x:is>
          <x:t xml:space="preserve">ASSUMP_POWER_RAMP</x:t>
        </x:is>
      </x:c>
      <x:c r="K99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94" s="3" t="inlineStr">
        <x:is>
          <x:t xml:space="preserve">Site-level measured PUE matched to attributed AI capacity.</x:t>
        </x:is>
      </x:c>
    </x:row>
    <x:row r="995">
      <x:c r="A995" s="3" t="inlineStr">
        <x:is>
          <x:t xml:space="preserve">Tencent</x:t>
        </x:is>
      </x:c>
      <x:c r="B995" s="3" t="n">
        <x:v>2029</x:v>
      </x:c>
      <x:c r="C995" s="3" t="inlineStr">
        <x:is>
          <x:t xml:space="preserve">Bear</x:t>
        </x:is>
      </x:c>
      <x:c r="D995" s="3" t="inlineStr">
        <x:is>
          <x:t xml:space="preserve">it_load_gw</x:t>
        </x:is>
      </x:c>
      <x:c r="E995" s="3" t="n">
        <x:v>1.306</x:v>
      </x:c>
      <x:c r="F995" s="3" t="inlineStr">
        <x:is>
          <x:t xml:space="preserve">GW</x:t>
        </x:is>
      </x:c>
      <x:c r="G995" s="3" t="inlineStr">
        <x:is>
          <x:t xml:space="preserve">Derived formula</x:t>
        </x:is>
      </x:c>
      <x:c r="H995" s="3" t="inlineStr">
        <x:is>
          <x:t xml:space="preserve">active_power_gw / pue</x:t>
        </x:is>
      </x:c>
      <x:c r="I995" s="3" t="inlineStr">
        <x:is>
          <x:t xml:space="preserve">Facility power is converted to IT-deliverable power before attributing AI workloads.</x:t>
        </x:is>
      </x:c>
      <x:c r="J995" s="3" t="inlineStr">
        <x:is>
          <x:t xml:space="preserve">SRC_TENCENT_AI_INFRA_MOE; ASSUMP_CN_CAPACITY_TRANSPARENCY</x:t>
        </x:is>
      </x:c>
      <x:c r="K99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95" s="3" t="inlineStr">
        <x:is>
          <x:t xml:space="preserve">Recompute once active power and PUE become site-observable.</x:t>
        </x:is>
      </x:c>
    </x:row>
    <x:row r="996">
      <x:c r="A996" s="3" t="inlineStr">
        <x:is>
          <x:t xml:space="preserve">Tencent</x:t>
        </x:is>
      </x:c>
      <x:c r="B996" s="3" t="n">
        <x:v>2029</x:v>
      </x:c>
      <x:c r="C996" s="3" t="inlineStr">
        <x:is>
          <x:t xml:space="preserve">Bear</x:t>
        </x:is>
      </x:c>
      <x:c r="D996" s="3" t="inlineStr">
        <x:is>
          <x:t xml:space="preserve">ai_workload_share</x:t>
        </x:is>
      </x:c>
      <x:c r="E996" s="3" t="n">
        <x:v>0.84</x:v>
      </x:c>
      <x:c r="F996" s="3" t="inlineStr">
        <x:is>
          <x:t xml:space="preserve">share</x:t>
        </x:is>
      </x:c>
      <x:c r="G996" s="3" t="inlineStr">
        <x:is>
          <x:t xml:space="preserve">Scenario allocation</x:t>
        </x:is>
      </x:c>
      <x:c r="H996" s="3" t="inlineStr">
        <x:is>
          <x:t xml:space="preserve">ai_it_load_gw = it_load_gw * ai_workload_share</x:t>
        </x:is>
      </x:c>
      <x:c r="I996" s="3" t="inlineStr">
        <x:is>
          <x:t xml:space="preserve">Modeled Hunyuan-serving capacity is AI-focused; 84% excludes cloud/platform and reserve overhead.</x:t>
        </x:is>
      </x:c>
      <x:c r="J996" s="3" t="inlineStr">
        <x:is>
          <x:t xml:space="preserve">SRC_TENCENT_HUNYUAN; SRC_TENCENT_HY3; SRC_TENCENT_AI_INFRA_MOE; SRC_EPOCH_AI_DATA_CENTERS</x:t>
        </x:is>
      </x:c>
      <x:c r="K99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96" s="3" t="inlineStr">
        <x:is>
          <x:t xml:space="preserve">Model-owner AI workload allocation or cluster scheduling telemetry.</x:t>
        </x:is>
      </x:c>
    </x:row>
    <x:row r="997">
      <x:c r="A997" s="3" t="inlineStr">
        <x:is>
          <x:t xml:space="preserve">Tencent</x:t>
        </x:is>
      </x:c>
      <x:c r="B997" s="3" t="n">
        <x:v>2029</x:v>
      </x:c>
      <x:c r="C997" s="3" t="inlineStr">
        <x:is>
          <x:t xml:space="preserve">Bear</x:t>
        </x:is>
      </x:c>
      <x:c r="D997" s="3" t="inlineStr">
        <x:is>
          <x:t xml:space="preserve">ai_it_load_gw</x:t>
        </x:is>
      </x:c>
      <x:c r="E997" s="3" t="n">
        <x:v>1.097</x:v>
      </x:c>
      <x:c r="F997" s="3" t="inlineStr">
        <x:is>
          <x:t xml:space="preserve">GW</x:t>
        </x:is>
      </x:c>
      <x:c r="G997" s="3" t="inlineStr">
        <x:is>
          <x:t xml:space="preserve">Derived formula</x:t>
        </x:is>
      </x:c>
      <x:c r="H997" s="3" t="inlineStr">
        <x:is>
          <x:t xml:space="preserve">it_load_gw * ai_workload_share</x:t>
        </x:is>
      </x:c>
      <x:c r="I997" s="3" t="inlineStr">
        <x:is>
          <x:t xml:space="preserve">Only the AI-attributed portion of IT load enters training/inference allocation.</x:t>
        </x:is>
      </x:c>
      <x:c r="J997" s="3" t="inlineStr">
        <x:is>
          <x:t xml:space="preserve">SRC_TENCENT_HUNYUAN; SRC_TENCENT_HY3; SRC_TENCENT_AI_INFRA_MOE; SRC_EPOCH_AI_DATA_CENTERS</x:t>
        </x:is>
      </x:c>
      <x:c r="K99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97" s="3" t="inlineStr">
        <x:is>
          <x:t xml:space="preserve">Recompute after ai_workload_share is replaced by telemetry.</x:t>
        </x:is>
      </x:c>
    </x:row>
    <x:row r="998">
      <x:c r="A998" s="3" t="inlineStr">
        <x:is>
          <x:t xml:space="preserve">Tencent</x:t>
        </x:is>
      </x:c>
      <x:c r="B998" s="3" t="n">
        <x:v>2029</x:v>
      </x:c>
      <x:c r="C998" s="3" t="inlineStr">
        <x:is>
          <x:t xml:space="preserve">Bear</x:t>
        </x:is>
      </x:c>
      <x:c r="D998" s="3" t="inlineStr">
        <x:is>
          <x:t xml:space="preserve">gpu_share</x:t>
        </x:is>
      </x:c>
      <x:c r="E998" s="3" t="n">
        <x:v>1</x:v>
      </x:c>
      <x:c r="F998" s="3" t="inlineStr">
        <x:is>
          <x:t xml:space="preserve">share of inference-serving accelerator load</x:t>
        </x:is>
      </x:c>
      <x:c r="G998" s="3" t="inlineStr">
        <x:is>
          <x:t xml:space="preserve">Numeric scenario</x:t>
        </x:is>
      </x:c>
      <x:c r="H998" s="3" t="inlineStr">
        <x:is>
          <x:t xml:space="preserve">gpu_share interpolated from company 2026/2030 accelerator-mix endpoints</x:t>
        </x:is>
      </x:c>
      <x:c r="I998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998" s="3" t="inlineStr">
        <x:is>
          <x:t xml:space="preserve">SRC_TENCENT_HUNYUAN; SRC_TENCENT_HY3; SRC_TENCENT_AI_INFRA_MOE; SRC_EPOCH_AI_DATA_CENTERS; ASSUMP_NUMERIC_ACCELERATOR_MIX</x:t>
        </x:is>
      </x:c>
      <x:c r="K99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98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999">
      <x:c r="A999" s="3" t="inlineStr">
        <x:is>
          <x:t xml:space="preserve">Tencent</x:t>
        </x:is>
      </x:c>
      <x:c r="B999" s="3" t="n">
        <x:v>2029</x:v>
      </x:c>
      <x:c r="C999" s="3" t="inlineStr">
        <x:is>
          <x:t xml:space="preserve">Bear</x:t>
        </x:is>
      </x:c>
      <x:c r="D999" s="3" t="inlineStr">
        <x:is>
          <x:t xml:space="preserve">h200_share</x:t>
        </x:is>
      </x:c>
      <x:c r="E999" s="3" t="n">
        <x:v>0.213</x:v>
      </x:c>
      <x:c r="F999" s="3" t="inlineStr">
        <x:is>
          <x:t xml:space="preserve">share of inference-serving accelerator load</x:t>
        </x:is>
      </x:c>
      <x:c r="G999" s="3" t="inlineStr">
        <x:is>
          <x:t xml:space="preserve">Editable numeric scenario</x:t>
        </x:is>
      </x:c>
      <x:c r="H999" s="3" t="inlineStr">
        <x:is>
          <x:t xml:space="preserve">h200_share = gpu_share * default_gpu_generation_mix_h200</x:t>
        </x:is>
      </x:c>
      <x:c r="I999" s="3" t="inlineStr">
        <x:is>
          <x:t xml:space="preserve">Default GPU-generation migration assumption; executive workbook allows later manual replacement by company/year/scenario.</x:t>
        </x:is>
      </x:c>
      <x:c r="J999" s="3" t="inlineStr">
        <x:is>
          <x:t xml:space="preserve">SRC_SEMIANALYSIS_INFERENCEX; ASSUMP_NUMERIC_ACCELERATOR_MIX</x:t>
        </x:is>
      </x:c>
      <x:c r="K99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999" s="3" t="inlineStr">
        <x:is>
          <x:t xml:space="preserve">Company fleet inventory, accelerator-hours or procurement/deployment records by GPU generation.</x:t>
        </x:is>
      </x:c>
    </x:row>
    <x:row r="1000">
      <x:c r="A1000" s="3" t="inlineStr">
        <x:is>
          <x:t xml:space="preserve">Tencent</x:t>
        </x:is>
      </x:c>
      <x:c r="B1000" s="3" t="n">
        <x:v>2029</x:v>
      </x:c>
      <x:c r="C1000" s="3" t="inlineStr">
        <x:is>
          <x:t xml:space="preserve">Bear</x:t>
        </x:is>
      </x:c>
      <x:c r="D1000" s="3" t="inlineStr">
        <x:is>
          <x:t xml:space="preserve">b200_share</x:t>
        </x:is>
      </x:c>
      <x:c r="E1000" s="3" t="n">
        <x:v>0.362</x:v>
      </x:c>
      <x:c r="F1000" s="3" t="inlineStr">
        <x:is>
          <x:t xml:space="preserve">share of inference-serving accelerator load</x:t>
        </x:is>
      </x:c>
      <x:c r="G1000" s="3" t="inlineStr">
        <x:is>
          <x:t xml:space="preserve">Editable numeric scenario</x:t>
        </x:is>
      </x:c>
      <x:c r="H1000" s="3" t="inlineStr">
        <x:is>
          <x:t xml:space="preserve">b200_share = gpu_share * default_gpu_generation_mix_b200</x:t>
        </x:is>
      </x:c>
      <x:c r="I1000" s="3" t="inlineStr">
        <x:is>
          <x:t xml:space="preserve">Default GPU-generation migration assumption; executive workbook allows later manual replacement by company/year/scenario.</x:t>
        </x:is>
      </x:c>
      <x:c r="J1000" s="3" t="inlineStr">
        <x:is>
          <x:t xml:space="preserve">SRC_SEMIANALYSIS_INFERENCEX; ASSUMP_NUMERIC_ACCELERATOR_MIX</x:t>
        </x:is>
      </x:c>
      <x:c r="K100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00" s="3" t="inlineStr">
        <x:is>
          <x:t xml:space="preserve">Company fleet inventory, accelerator-hours or procurement/deployment records by GPU generation.</x:t>
        </x:is>
      </x:c>
    </x:row>
    <x:row r="1001">
      <x:c r="A1001" s="3" t="inlineStr">
        <x:is>
          <x:t xml:space="preserve">Tencent</x:t>
        </x:is>
      </x:c>
      <x:c r="B1001" s="3" t="n">
        <x:v>2029</x:v>
      </x:c>
      <x:c r="C1001" s="3" t="inlineStr">
        <x:is>
          <x:t xml:space="preserve">Bear</x:t>
        </x:is>
      </x:c>
      <x:c r="D1001" s="3" t="inlineStr">
        <x:is>
          <x:t xml:space="preserve">gb200_share</x:t>
        </x:is>
      </x:c>
      <x:c r="E1001" s="3" t="n">
        <x:v>0.425</x:v>
      </x:c>
      <x:c r="F1001" s="3" t="inlineStr">
        <x:is>
          <x:t xml:space="preserve">share of inference-serving accelerator load</x:t>
        </x:is>
      </x:c>
      <x:c r="G1001" s="3" t="inlineStr">
        <x:is>
          <x:t xml:space="preserve">Editable numeric scenario</x:t>
        </x:is>
      </x:c>
      <x:c r="H1001" s="3" t="inlineStr">
        <x:is>
          <x:t xml:space="preserve">gb200_share = gpu_share * default_gpu_generation_mix_gb200</x:t>
        </x:is>
      </x:c>
      <x:c r="I1001" s="3" t="inlineStr">
        <x:is>
          <x:t xml:space="preserve">Default GPU-generation migration assumption; executive workbook allows later manual replacement by company/year/scenario.</x:t>
        </x:is>
      </x:c>
      <x:c r="J1001" s="3" t="inlineStr">
        <x:is>
          <x:t xml:space="preserve">SRC_SEMIANALYSIS_INFERENCEX; ASSUMP_NUMERIC_ACCELERATOR_MIX</x:t>
        </x:is>
      </x:c>
      <x:c r="K100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01" s="3" t="inlineStr">
        <x:is>
          <x:t xml:space="preserve">Company fleet inventory, accelerator-hours or procurement/deployment records by GPU generation.</x:t>
        </x:is>
      </x:c>
    </x:row>
    <x:row r="1002">
      <x:c r="A1002" s="3" t="inlineStr">
        <x:is>
          <x:t xml:space="preserve">Tencent</x:t>
        </x:is>
      </x:c>
      <x:c r="B1002" s="3" t="n">
        <x:v>2029</x:v>
      </x:c>
      <x:c r="C1002" s="3" t="inlineStr">
        <x:is>
          <x:t xml:space="preserve">Bear</x:t>
        </x:is>
      </x:c>
      <x:c r="D1002" s="3" t="inlineStr">
        <x:is>
          <x:t xml:space="preserve">purpose_built_accelerator_share</x:t>
        </x:is>
      </x:c>
      <x:c r="E1002" s="3" t="n">
        <x:v>0</x:v>
      </x:c>
      <x:c r="F1002" s="3" t="inlineStr">
        <x:is>
          <x:t xml:space="preserve">share of inference-serving accelerator load</x:t>
        </x:is>
      </x:c>
      <x:c r="G1002" s="3" t="inlineStr">
        <x:is>
          <x:t xml:space="preserve">Numeric scenario</x:t>
        </x:is>
      </x:c>
      <x:c r="H1002" s="3" t="inlineStr">
        <x:is>
          <x:t xml:space="preserve">1 - gpu_share</x:t>
        </x:is>
      </x:c>
      <x:c r="I1002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1002" s="3" t="inlineStr">
        <x:is>
          <x:t xml:space="preserve">SRC_TENCENT_HUNYUAN; SRC_TENCENT_HY3; SRC_TENCENT_AI_INFRA_MOE; SRC_EPOCH_AI_DATA_CENTERS; ASSUMP_NUMERIC_ACCELERATOR_MIX</x:t>
        </x:is>
      </x:c>
      <x:c r="K100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02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1003">
      <x:c r="A1003" s="3" t="inlineStr">
        <x:is>
          <x:t xml:space="preserve">Tencent</x:t>
        </x:is>
      </x:c>
      <x:c r="B1003" s="3" t="n">
        <x:v>2029</x:v>
      </x:c>
      <x:c r="C1003" s="3" t="inlineStr">
        <x:is>
          <x:t xml:space="preserve">Bear</x:t>
        </x:is>
      </x:c>
      <x:c r="D1003" s="3" t="inlineStr">
        <x:is>
          <x:t xml:space="preserve">fleet_reference_tps_per_mw</x:t>
        </x:is>
      </x:c>
      <x:c r="E1003" s="3" t="n">
        <x:v>3133311</x:v>
      </x:c>
      <x:c r="F1003" s="3" t="inlineStr">
        <x:is>
          <x:t xml:space="preserve">generated output tokens/sec/MW</x:t>
        </x:is>
      </x:c>
      <x:c r="G1003" s="3" t="inlineStr">
        <x:is>
          <x:t xml:space="preserve">Fleet-weighted public benchmark reference</x:t>
        </x:is>
      </x:c>
      <x:c r="H1003" s="3" t="inlineStr">
        <x:is>
          <x:t xml:space="preserve">h200_share*h200_workload_avg + b200_share*b200_workload_avg + gb200_share*gb200_workload_avg + purpose_built_share*purpose_workload_avg</x:t>
        </x:is>
      </x:c>
      <x:c r="I1003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1003" s="3" t="inlineStr">
        <x:is>
          <x:t xml:space="preserve">SRC_SEMIANALYSIS_INFERENCEX; ASSUMP_NUMERIC_ACCELERATOR_MIX; ASSUMP_WORKLOAD_CLASS_MIX; ASSUMP_AGENTIC_CONTEXT_PENALTY</x:t>
        </x:is>
      </x:c>
      <x:c r="K100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03" s="3" t="inlineStr">
        <x:is>
          <x:t xml:space="preserve">Comparable production output-token throughput or a more closely matched benchmark.</x:t>
        </x:is>
      </x:c>
    </x:row>
    <x:row r="1004">
      <x:c r="A1004" s="3" t="inlineStr">
        <x:is>
          <x:t xml:space="preserve">Tencent</x:t>
        </x:is>
      </x:c>
      <x:c r="B1004" s="3" t="n">
        <x:v>2029</x:v>
      </x:c>
      <x:c r="C1004" s="3" t="inlineStr">
        <x:is>
          <x:t xml:space="preserve">Bear</x:t>
        </x:is>
      </x:c>
      <x:c r="D1004" s="3" t="inlineStr">
        <x:is>
          <x:t xml:space="preserve">commercial_workload_fit_factor</x:t>
        </x:is>
      </x:c>
      <x:c r="E1004" s="3" t="n">
        <x:v>0.4</x:v>
      </x:c>
      <x:c r="F1004" s="3" t="inlineStr">
        <x:is>
          <x:t xml:space="preserve">share of public reference throughput</x:t>
        </x:is>
      </x:c>
      <x:c r="G1004" s="3" t="inlineStr">
        <x:is>
          <x:t xml:space="preserve">Scenario assumption</x:t>
        </x:is>
      </x:c>
      <x:c r="H1004" s="3" t="inlineStr">
        <x:is>
          <x:t xml:space="preserve">reference_serving_tps_per_mw = fleet_reference_tps_per_mw * commercial_workload_fit_factor</x:t>
        </x:is>
      </x:c>
      <x:c r="I1004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1004" s="3" t="inlineStr">
        <x:is>
          <x:t xml:space="preserve">SRC_SEMIANALYSIS_INFERENCEX; ASSUMP_NUMERIC_ACCELERATOR_MIX; ASSUMP_WORKLOAD_CLASS_MIX; ASSUMP_AGENTIC_CONTEXT_PENALTY</x:t>
        </x:is>
      </x:c>
      <x:c r="K100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04" s="3" t="inlineStr">
        <x:is>
          <x:t xml:space="preserve">Matched commercial serving benchmark by product surface, context shape and latency SLO.</x:t>
        </x:is>
      </x:c>
    </x:row>
    <x:row r="1005">
      <x:c r="A1005" s="3" t="inlineStr">
        <x:is>
          <x:t xml:space="preserve">Tencent</x:t>
        </x:is>
      </x:c>
      <x:c r="B1005" s="3" t="n">
        <x:v>2029</x:v>
      </x:c>
      <x:c r="C1005" s="3" t="inlineStr">
        <x:is>
          <x:t xml:space="preserve">Bear</x:t>
        </x:is>
      </x:c>
      <x:c r="D1005" s="3" t="inlineStr">
        <x:is>
          <x:t xml:space="preserve">reference_serving_tps_per_mw</x:t>
        </x:is>
      </x:c>
      <x:c r="E1005" s="3" t="n">
        <x:v>1253324</x:v>
      </x:c>
      <x:c r="F1005" s="3" t="inlineStr">
        <x:is>
          <x:t xml:space="preserve">generated output tokens/sec/MW</x:t>
        </x:is>
      </x:c>
      <x:c r="G1005" s="3" t="inlineStr">
        <x:is>
          <x:t xml:space="preserve">Workload-adjusted benchmark proxy</x:t>
        </x:is>
      </x:c>
      <x:c r="H1005" s="3" t="inlineStr">
        <x:is>
          <x:t xml:space="preserve">fleet_reference_tps_per_mw * commercial_workload_fit_factor</x:t>
        </x:is>
      </x:c>
      <x:c r="I100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005" s="3" t="inlineStr">
        <x:is>
          <x:t xml:space="preserve">SRC_SEMIANALYSIS_INFERENCEX; ASSUMP_NUMERIC_ACCELERATOR_MIX; ASSUMP_WORKLOAD_CLASS_MIX; ASSUMP_AGENTIC_CONTEXT_PENALTY</x:t>
        </x:is>
      </x:c>
      <x:c r="K100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05" s="3" t="inlineStr">
        <x:is>
          <x:t xml:space="preserve">Provider production output-token throughput with comparable workload/SLO.</x:t>
        </x:is>
      </x:c>
    </x:row>
    <x:row r="1006">
      <x:c r="A1006" s="3" t="inlineStr">
        <x:is>
          <x:t xml:space="preserve">Tencent</x:t>
        </x:is>
      </x:c>
      <x:c r="B1006" s="3" t="n">
        <x:v>2029</x:v>
      </x:c>
      <x:c r="C1006" s="3" t="inlineStr">
        <x:is>
          <x:t xml:space="preserve">Bear</x:t>
        </x:is>
      </x:c>
      <x:c r="D1006" s="3" t="inlineStr">
        <x:is>
          <x:t xml:space="preserve">purpose_built_tps_per_mw</x:t>
        </x:is>
      </x:c>
      <x:c r="E1006" s="3" t="n">
        <x:v>1806787</x:v>
      </x:c>
      <x:c r="F1006" s="3" t="inlineStr">
        <x:is>
          <x:t xml:space="preserve">generated output tokens/sec/MW</x:t>
        </x:is>
      </x:c>
      <x:c r="G1006" s="3" t="inlineStr">
        <x:is>
          <x:t xml:space="preserve">Conservative no-uplift proxy</x:t>
        </x:is>
      </x:c>
      <x:c r="H1006" s="3" t="inlineStr">
        <x:is>
          <x:t xml:space="preserve">purpose_built_tps_per_mw = purpose_built_reference_tps_per_mw * commercial_workload_fit_factor until comparable output-token benchmark is adopted</x:t>
        </x:is>
      </x:c>
      <x:c r="I1006" s="3" t="inlineStr">
        <x:is>
          <x:t xml:space="preserve">No comparable public output-token/MW row adopted; B200 public reference placeholder is used and remains editable.</x:t>
        </x:is>
      </x:c>
      <x:c r="J1006" s="3" t="inlineStr">
        <x:is>
          <x:t xml:space="preserve">SRC_TENCENT_HUNYUAN; SRC_TENCENT_HY3; SRC_TENCENT_AI_INFRA_MOE; SRC_EPOCH_AI_DATA_CENTERS; ASSUMP_NUMERIC_ACCELERATOR_MIX</x:t>
        </x:is>
      </x:c>
      <x:c r="K100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06" s="3" t="inlineStr">
        <x:is>
          <x:t xml:space="preserve">Matched-workload generated-output benchmark for the provider purpose-built accelerator.</x:t>
        </x:is>
      </x:c>
    </x:row>
    <x:row r="1007">
      <x:c r="A1007" s="3" t="inlineStr">
        <x:is>
          <x:t xml:space="preserve">Tencent</x:t>
        </x:is>
      </x:c>
      <x:c r="B1007" s="3" t="n">
        <x:v>2029</x:v>
      </x:c>
      <x:c r="C1007" s="3" t="inlineStr">
        <x:is>
          <x:t xml:space="preserve">Bear</x:t>
        </x:is>
      </x:c>
      <x:c r="D1007" s="3" t="inlineStr">
        <x:is>
          <x:t xml:space="preserve">inference_power_share</x:t>
        </x:is>
      </x:c>
      <x:c r="E1007" s="3" t="n">
        <x:v>0.655</x:v>
      </x:c>
      <x:c r="F1007" s="3" t="inlineStr">
        <x:is>
          <x:t xml:space="preserve">share of AI IT load</x:t>
        </x:is>
      </x:c>
      <x:c r="G1007" s="3" t="inlineStr">
        <x:is>
          <x:t xml:space="preserve">Scenario allocation</x:t>
        </x:is>
      </x:c>
      <x:c r="H1007" s="3" t="inlineStr">
        <x:is>
          <x:t xml:space="preserve">inference_gw = ai_it_load_gw * inference_power_share</x:t>
        </x:is>
      </x:c>
      <x:c r="I1007" s="3" t="inlineStr">
        <x:is>
          <x:t xml:space="preserve">Yuanbao and embedded product surfaces plus Hunyuan Turbo inference-cost direction support rising inference allocation.</x:t>
        </x:is>
      </x:c>
      <x:c r="J1007" s="3" t="inlineStr">
        <x:is>
          <x:t xml:space="preserve">SRC_TENCENT_HUNYUAN; SRC_TENCENT_HY3; SRC_TENCENT_AI_INFRA_MOE; SRC_EPOCH_AI_DATA_CENTERS; ASSUMP_INFERENCE_SHARE_NOT_FACT_60</x:t>
        </x:is>
      </x:c>
      <x:c r="K100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07" s="3" t="inlineStr">
        <x:is>
          <x:t xml:space="preserve">Provider-specific inference/training workload power telemetry.</x:t>
        </x:is>
      </x:c>
    </x:row>
    <x:row r="1008">
      <x:c r="A1008" s="3" t="inlineStr">
        <x:is>
          <x:t xml:space="preserve">Tencent</x:t>
        </x:is>
      </x:c>
      <x:c r="B1008" s="3" t="n">
        <x:v>2029</x:v>
      </x:c>
      <x:c r="C1008" s="3" t="inlineStr">
        <x:is>
          <x:t xml:space="preserve">Bear</x:t>
        </x:is>
      </x:c>
      <x:c r="D1008" s="3" t="inlineStr">
        <x:is>
          <x:t xml:space="preserve">inference_gw</x:t>
        </x:is>
      </x:c>
      <x:c r="E1008" s="3" t="n">
        <x:v>0.719</x:v>
      </x:c>
      <x:c r="F1008" s="3" t="inlineStr">
        <x:is>
          <x:t xml:space="preserve">GW</x:t>
        </x:is>
      </x:c>
      <x:c r="G1008" s="3" t="inlineStr">
        <x:is>
          <x:t xml:space="preserve">Derived formula</x:t>
        </x:is>
      </x:c>
      <x:c r="H1008" s="3" t="inlineStr">
        <x:is>
          <x:t xml:space="preserve">ai_it_load_gw * inference_power_share</x:t>
        </x:is>
      </x:c>
      <x:c r="I1008" s="3" t="inlineStr">
        <x:is>
          <x:t xml:space="preserve">This is the operational power eligible to become commercial generated output tokens through the selected TPS/MW proxy.</x:t>
        </x:is>
      </x:c>
      <x:c r="J1008" s="3" t="inlineStr">
        <x:is>
          <x:t xml:space="preserve">SRC_TENCENT_HUNYUAN; SRC_TENCENT_HY3; SRC_TENCENT_AI_INFRA_MOE; SRC_EPOCH_AI_DATA_CENTERS</x:t>
        </x:is>
      </x:c>
      <x:c r="K100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08" s="3" t="inlineStr">
        <x:is>
          <x:t xml:space="preserve">Recompute after AI allocation or inference-share evidence changes.</x:t>
        </x:is>
      </x:c>
    </x:row>
    <x:row r="1009">
      <x:c r="A1009" s="3" t="inlineStr">
        <x:is>
          <x:t xml:space="preserve">Tencent</x:t>
        </x:is>
      </x:c>
      <x:c r="B1009" s="3" t="n">
        <x:v>2029</x:v>
      </x:c>
      <x:c r="C1009" s="3" t="inlineStr">
        <x:is>
          <x:t xml:space="preserve">Bear</x:t>
        </x:is>
      </x:c>
      <x:c r="D1009" s="3" t="inlineStr">
        <x:is>
          <x:t xml:space="preserve">training_power_share</x:t>
        </x:is>
      </x:c>
      <x:c r="E1009" s="3" t="n">
        <x:v>0.345</x:v>
      </x:c>
      <x:c r="F1009" s="3" t="inlineStr">
        <x:is>
          <x:t xml:space="preserve">share of AI IT load</x:t>
        </x:is>
      </x:c>
      <x:c r="G1009" s="3" t="inlineStr">
        <x:is>
          <x:t xml:space="preserve">Derived allocation</x:t>
        </x:is>
      </x:c>
      <x:c r="H1009" s="3" t="inlineStr">
        <x:is>
          <x:t xml:space="preserve">1 - inference_power_share</x:t>
        </x:is>
      </x:c>
      <x:c r="I1009" s="3" t="inlineStr">
        <x:is>
          <x:t xml:space="preserve">Training receives the complementary modeled AI IT allocation; it is not a disclosed company workload split.</x:t>
        </x:is>
      </x:c>
      <x:c r="J1009" s="3" t="inlineStr">
        <x:is>
          <x:t xml:space="preserve">SRC_TENCENT_HUNYUAN; SRC_TENCENT_HY3; SRC_TENCENT_AI_INFRA_MOE; SRC_EPOCH_AI_DATA_CENTERS; ASSUMP_INFERENCE_SHARE_NOT_FACT_60</x:t>
        </x:is>
      </x:c>
      <x:c r="K100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09" s="3" t="inlineStr">
        <x:is>
          <x:t xml:space="preserve">Provider-specific inference/training workload power telemetry.</x:t>
        </x:is>
      </x:c>
    </x:row>
    <x:row r="1010">
      <x:c r="A1010" s="3" t="inlineStr">
        <x:is>
          <x:t xml:space="preserve">Tencent</x:t>
        </x:is>
      </x:c>
      <x:c r="B1010" s="3" t="n">
        <x:v>2029</x:v>
      </x:c>
      <x:c r="C1010" s="3" t="inlineStr">
        <x:is>
          <x:t xml:space="preserve">Bear</x:t>
        </x:is>
      </x:c>
      <x:c r="D1010" s="3" t="inlineStr">
        <x:is>
          <x:t xml:space="preserve">training_gw</x:t>
        </x:is>
      </x:c>
      <x:c r="E1010" s="3" t="n">
        <x:v>0.379</x:v>
      </x:c>
      <x:c r="F1010" s="3" t="inlineStr">
        <x:is>
          <x:t xml:space="preserve">GW</x:t>
        </x:is>
      </x:c>
      <x:c r="G1010" s="3" t="inlineStr">
        <x:is>
          <x:t xml:space="preserve">Derived formula</x:t>
        </x:is>
      </x:c>
      <x:c r="H1010" s="3" t="inlineStr">
        <x:is>
          <x:t xml:space="preserve">ai_it_load_gw * training_power_share</x:t>
        </x:is>
      </x:c>
      <x:c r="I1010" s="3" t="inlineStr">
        <x:is>
          <x:t xml:space="preserve">Training GW is shown separately so commercial inference token capacity is not overstated.</x:t>
        </x:is>
      </x:c>
      <x:c r="J1010" s="3" t="inlineStr">
        <x:is>
          <x:t xml:space="preserve">SRC_TENCENT_HUNYUAN; SRC_TENCENT_HY3; SRC_TENCENT_AI_INFRA_MOE; SRC_EPOCH_AI_DATA_CENTERS</x:t>
        </x:is>
      </x:c>
      <x:c r="K101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10" s="3" t="inlineStr">
        <x:is>
          <x:t xml:space="preserve">Recompute after AI allocation or workload-split evidence changes.</x:t>
        </x:is>
      </x:c>
    </x:row>
    <x:row r="1011">
      <x:c r="A1011" s="3" t="inlineStr">
        <x:is>
          <x:t xml:space="preserve">Tencent</x:t>
        </x:is>
      </x:c>
      <x:c r="B1011" s="3" t="n">
        <x:v>2029</x:v>
      </x:c>
      <x:c r="C1011" s="3" t="inlineStr">
        <x:is>
          <x:t xml:space="preserve">Bear</x:t>
        </x:is>
      </x:c>
      <x:c r="D1011" s="3" t="inlineStr">
        <x:is>
          <x:t xml:space="preserve">tokens_per_second_per_mw</x:t>
        </x:is>
      </x:c>
      <x:c r="E1011" s="3" t="n">
        <x:v>1253324</x:v>
      </x:c>
      <x:c r="F1011" s="3" t="inlineStr">
        <x:is>
          <x:t xml:space="preserve">generated output tokens/sec/MW</x:t>
        </x:is>
      </x:c>
      <x:c r="G1011" s="3" t="inlineStr">
        <x:is>
          <x:t xml:space="preserve">Derived estimate + benchmark calibration</x:t>
        </x:is>
      </x:c>
      <x:c r="H1011" s="3" t="inlineStr">
        <x:is>
          <x:t xml:space="preserve">fleet_reference_tps_per_mw * commercial_workload_fit_factor</x:t>
        </x:is>
      </x:c>
      <x:c r="I1011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1011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101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11" s="3" t="inlineStr">
        <x:is>
          <x:t xml:space="preserve">Comparable production output-token throughput with model, hardware, precision, ISL/OSL and SLO matched.</x:t>
        </x:is>
      </x:c>
    </x:row>
    <x:row r="1012">
      <x:c r="A1012" s="3" t="inlineStr">
        <x:is>
          <x:t xml:space="preserve">Tencent</x:t>
        </x:is>
      </x:c>
      <x:c r="B1012" s="3" t="n">
        <x:v>2029</x:v>
      </x:c>
      <x:c r="C1012" s="3" t="inlineStr">
        <x:is>
          <x:t xml:space="preserve">Bear</x:t>
        </x:is>
      </x:c>
      <x:c r="D1012" s="3" t="inlineStr">
        <x:is>
          <x:t xml:space="preserve">inference_tokens_per_day</x:t>
        </x:is>
      </x:c>
      <x:c r="E1012" s="3" t="n">
        <x:v>77858492198400</x:v>
      </x:c>
      <x:c r="F1012" s="3" t="inlineStr">
        <x:is>
          <x:t xml:space="preserve">generated output tokens/day</x:t>
        </x:is>
      </x:c>
      <x:c r="G1012" s="3" t="inlineStr">
        <x:is>
          <x:t xml:space="preserve">Derived headline metric</x:t>
        </x:is>
      </x:c>
      <x:c r="H1012" s="3" t="inlineStr">
        <x:is>
          <x:t xml:space="preserve">inference_gw * 1000 * tokens_per_second_per_mw * 86,400</x:t>
        </x:is>
      </x:c>
      <x:c r="I1012" s="3" t="inlineStr">
        <x:is>
          <x:t xml:space="preserve">Headline capacity uses no utilization, MoE, architecture or software-growth multiplier; it is not observed commercial output volume.</x:t>
        </x:is>
      </x:c>
      <x:c r="J1012" s="3" t="inlineStr">
        <x:is>
          <x:t xml:space="preserve">SRC_TENCENT_HUNYUAN; SRC_TENCENT_HY3; SRC_TENCENT_AI_INFRA_MOE; SRC_EPOCH_AI_DATA_CENTERS; SRC_SEMIANALYSIS_INFERENCEX</x:t>
        </x:is>
      </x:c>
      <x:c r="K101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12" s="3" t="inlineStr">
        <x:is>
          <x:t xml:space="preserve">Provider-disclosed generated output token volume or calibrated capacity telemetry.</x:t>
        </x:is>
      </x:c>
    </x:row>
    <x:row r="1013">
      <x:c r="A1013" s="3" t="inlineStr">
        <x:is>
          <x:t xml:space="preserve">Tencent</x:t>
        </x:is>
      </x:c>
      <x:c r="B1013" s="3" t="n">
        <x:v>2029</x:v>
      </x:c>
      <x:c r="C1013" s="3" t="inlineStr">
        <x:is>
          <x:t xml:space="preserve">Bear</x:t>
        </x:is>
      </x:c>
      <x:c r="D1013" s="3" t="inlineStr">
        <x:is>
          <x:t xml:space="preserve">inference_tokens_per_year</x:t>
        </x:is>
      </x:c>
      <x:c r="E1013" s="3" t="n">
        <x:v>2.8418349652416e+16</x:v>
      </x:c>
      <x:c r="F1013" s="3" t="inlineStr">
        <x:is>
          <x:t xml:space="preserve">generated output tokens/year</x:t>
        </x:is>
      </x:c>
      <x:c r="G1013" s="3" t="inlineStr">
        <x:is>
          <x:t xml:space="preserve">Derived headline metric</x:t>
        </x:is>
      </x:c>
      <x:c r="H1013" s="3" t="inlineStr">
        <x:is>
          <x:t xml:space="preserve">inference_tokens_per_day * 365</x:t>
        </x:is>
      </x:c>
      <x:c r="I1013" s="3" t="inlineStr">
        <x:is>
          <x:t xml:space="preserve">Annualized version of generated output token capacity; it is not observed annual demand or billable volume.</x:t>
        </x:is>
      </x:c>
      <x:c r="J1013" s="3" t="inlineStr">
        <x:is>
          <x:t xml:space="preserve">SRC_TENCENT_HUNYUAN; SRC_TENCENT_HY3; SRC_TENCENT_AI_INFRA_MOE; SRC_EPOCH_AI_DATA_CENTERS; SRC_SEMIANALYSIS_INFERENCEX</x:t>
        </x:is>
      </x:c>
      <x:c r="K101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13" s="3" t="inlineStr">
        <x:is>
          <x:t xml:space="preserve">Provider-disclosed annual generated-output volume or metered serving telemetry.</x:t>
        </x:is>
      </x:c>
    </x:row>
    <x:row r="1014">
      <x:c r="A1014" s="3" t="inlineStr">
        <x:is>
          <x:t xml:space="preserve">Tencent</x:t>
        </x:is>
      </x:c>
      <x:c r="B1014" s="3" t="n">
        <x:v>2030</x:v>
      </x:c>
      <x:c r="C1014" s="3" t="inlineStr">
        <x:is>
          <x:t xml:space="preserve">Bear</x:t>
        </x:is>
      </x:c>
      <x:c r="D1014" s="3" t="inlineStr">
        <x:is>
          <x:t xml:space="preserve">contracted_power_gw</x:t>
        </x:is>
      </x:c>
      <x:c r="E1014" s="3" t="n">
        <x:v>3</x:v>
      </x:c>
      <x:c r="F1014" s="3" t="inlineStr">
        <x:is>
          <x:t xml:space="preserve">GW</x:t>
        </x:is>
      </x:c>
      <x:c r="G1014" s="3" t="inlineStr">
        <x:is>
          <x:t xml:space="preserve">Scenario capacity envelope</x:t>
        </x:is>
      </x:c>
      <x:c r="H1014" s="3" t="inlineStr">
        <x:is>
          <x:t xml:space="preserve">linear interpolation between 2026 and 2030 company capacity endpoints</x:t>
        </x:is>
      </x:c>
      <x:c r="I1014" s="3" t="inlineStr">
        <x:is>
          <x:t xml:space="preserve">Tencent Cloud/Hunyuan capacity is a scenario envelope because operated model-serving GW is undisclosed.</x:t>
        </x:is>
      </x:c>
      <x:c r="J1014" s="3" t="inlineStr">
        <x:is>
          <x:t xml:space="preserve">SRC_TENCENT_AI_INFRA_MOE; ASSUMP_CN_CAPACITY_TRANSPARENCY</x:t>
        </x:is>
      </x:c>
      <x:c r="K101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14" s="3" t="inlineStr">
        <x:is>
          <x:t xml:space="preserve">Company/site-level committed MW/GW, interconnect and contract disclosure.</x:t>
        </x:is>
      </x:c>
    </x:row>
    <x:row r="1015">
      <x:c r="A1015" s="3" t="inlineStr">
        <x:is>
          <x:t xml:space="preserve">Tencent</x:t>
        </x:is>
      </x:c>
      <x:c r="B1015" s="3" t="n">
        <x:v>2030</x:v>
      </x:c>
      <x:c r="C1015" s="3" t="inlineStr">
        <x:is>
          <x:t xml:space="preserve">Bear</x:t>
        </x:is>
      </x:c>
      <x:c r="D1015" s="3" t="inlineStr">
        <x:is>
          <x:t xml:space="preserve">operational_deployment_share</x:t>
        </x:is>
      </x:c>
      <x:c r="E1015" s="3" t="n">
        <x:v>0.656</x:v>
      </x:c>
      <x:c r="F1015" s="3" t="inlineStr">
        <x:is>
          <x:t xml:space="preserve">share</x:t>
        </x:is>
      </x:c>
      <x:c r="G1015" s="3" t="inlineStr">
        <x:is>
          <x:t xml:space="preserve">Scenario conversion</x:t>
        </x:is>
      </x:c>
      <x:c r="H1015" s="3" t="inlineStr">
        <x:is>
          <x:t xml:space="preserve">active_power_gw / contracted_power_gw</x:t>
        </x:is>
      </x:c>
      <x:c r="I1015" s="3" t="inlineStr">
        <x:is>
          <x:t xml:space="preserve">This is the single explicit conversion from contracted/attributed capacity to operationally usable capacity.</x:t>
        </x:is>
      </x:c>
      <x:c r="J1015" s="3" t="inlineStr">
        <x:is>
          <x:t xml:space="preserve">SRC_TENCENT_AI_INFRA_MOE; ASSUMP_CN_CAPACITY_TRANSPARENCY</x:t>
        </x:is>
      </x:c>
      <x:c r="K101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15" s="3" t="inlineStr">
        <x:is>
          <x:t xml:space="preserve">Energized operational capacity divided by contracted/attributed capacity.</x:t>
        </x:is>
      </x:c>
    </x:row>
    <x:row r="1016">
      <x:c r="A1016" s="3" t="inlineStr">
        <x:is>
          <x:t xml:space="preserve">Tencent</x:t>
        </x:is>
      </x:c>
      <x:c r="B1016" s="3" t="n">
        <x:v>2030</x:v>
      </x:c>
      <x:c r="C1016" s="3" t="inlineStr">
        <x:is>
          <x:t xml:space="preserve">Bear</x:t>
        </x:is>
      </x:c>
      <x:c r="D1016" s="3" t="inlineStr">
        <x:is>
          <x:t xml:space="preserve">active_power_gw</x:t>
        </x:is>
      </x:c>
      <x:c r="E1016" s="3" t="n">
        <x:v>1.968</x:v>
      </x:c>
      <x:c r="F1016" s="3" t="inlineStr">
        <x:is>
          <x:t xml:space="preserve">GW</x:t>
        </x:is>
      </x:c>
      <x:c r="G1016" s="3" t="inlineStr">
        <x:is>
          <x:t xml:space="preserve">Derived scenario</x:t>
        </x:is>
      </x:c>
      <x:c r="H1016" s="3" t="inlineStr">
        <x:is>
          <x:t xml:space="preserve">contracted_power_gw * operational_deployment_share</x:t>
        </x:is>
      </x:c>
      <x:c r="I1016" s="3" t="inlineStr">
        <x:is>
          <x:t xml:space="preserve">Active GW reflects staged Hunyuan/Yuanbao adoption rather than a reported powered fleet.</x:t>
        </x:is>
      </x:c>
      <x:c r="J1016" s="3" t="inlineStr">
        <x:is>
          <x:t xml:space="preserve">SRC_TENCENT_AI_INFRA_MOE; ASSUMP_CN_CAPACITY_TRANSPARENCY</x:t>
        </x:is>
      </x:c>
      <x:c r="K101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16" s="3" t="inlineStr">
        <x:is>
          <x:t xml:space="preserve">Energization dates, accelerator deliveries and operational powered-rack telemetry.</x:t>
        </x:is>
      </x:c>
    </x:row>
    <x:row r="1017">
      <x:c r="A1017" s="3" t="inlineStr">
        <x:is>
          <x:t xml:space="preserve">Tencent</x:t>
        </x:is>
      </x:c>
      <x:c r="B1017" s="3" t="n">
        <x:v>2030</x:v>
      </x:c>
      <x:c r="C1017" s="3" t="inlineStr">
        <x:is>
          <x:t xml:space="preserve">Bear</x:t>
        </x:is>
      </x:c>
      <x:c r="D1017" s="3" t="inlineStr">
        <x:is>
          <x:t xml:space="preserve">pue</x:t>
        </x:is>
      </x:c>
      <x:c r="E1017" s="3" t="n">
        <x:v>1.23</x:v>
      </x:c>
      <x:c r="F1017" s="3" t="inlineStr">
        <x:is>
          <x:t xml:space="preserve">ratio</x:t>
        </x:is>
      </x:c>
      <x:c r="G1017" s="3" t="inlineStr">
        <x:is>
          <x:t xml:space="preserve">Scenario parameter</x:t>
        </x:is>
      </x:c>
      <x:c r="H1017" s="3" t="inlineStr">
        <x:is>
          <x:t xml:space="preserve">it_load_gw = active_power_gw / pue</x:t>
        </x:is>
      </x:c>
      <x:c r="I1017" s="3" t="inlineStr">
        <x:is>
          <x:t xml:space="preserve">No provider-wide site-level PUE is used as a disclosed fact; PUE represents facility-to-IT conversion within the scenario.</x:t>
        </x:is>
      </x:c>
      <x:c r="J1017" s="3" t="inlineStr">
        <x:is>
          <x:t xml:space="preserve">ASSUMP_POWER_RAMP</x:t>
        </x:is>
      </x:c>
      <x:c r="K101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17" s="3" t="inlineStr">
        <x:is>
          <x:t xml:space="preserve">Site-level measured PUE matched to attributed AI capacity.</x:t>
        </x:is>
      </x:c>
    </x:row>
    <x:row r="1018">
      <x:c r="A1018" s="3" t="inlineStr">
        <x:is>
          <x:t xml:space="preserve">Tencent</x:t>
        </x:is>
      </x:c>
      <x:c r="B1018" s="3" t="n">
        <x:v>2030</x:v>
      </x:c>
      <x:c r="C1018" s="3" t="inlineStr">
        <x:is>
          <x:t xml:space="preserve">Bear</x:t>
        </x:is>
      </x:c>
      <x:c r="D1018" s="3" t="inlineStr">
        <x:is>
          <x:t xml:space="preserve">it_load_gw</x:t>
        </x:is>
      </x:c>
      <x:c r="E1018" s="3" t="n">
        <x:v>1.6</x:v>
      </x:c>
      <x:c r="F1018" s="3" t="inlineStr">
        <x:is>
          <x:t xml:space="preserve">GW</x:t>
        </x:is>
      </x:c>
      <x:c r="G1018" s="3" t="inlineStr">
        <x:is>
          <x:t xml:space="preserve">Derived formula</x:t>
        </x:is>
      </x:c>
      <x:c r="H1018" s="3" t="inlineStr">
        <x:is>
          <x:t xml:space="preserve">active_power_gw / pue</x:t>
        </x:is>
      </x:c>
      <x:c r="I1018" s="3" t="inlineStr">
        <x:is>
          <x:t xml:space="preserve">Facility power is converted to IT-deliverable power before attributing AI workloads.</x:t>
        </x:is>
      </x:c>
      <x:c r="J1018" s="3" t="inlineStr">
        <x:is>
          <x:t xml:space="preserve">SRC_TENCENT_AI_INFRA_MOE; ASSUMP_CN_CAPACITY_TRANSPARENCY</x:t>
        </x:is>
      </x:c>
      <x:c r="K101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18" s="3" t="inlineStr">
        <x:is>
          <x:t xml:space="preserve">Recompute once active power and PUE become site-observable.</x:t>
        </x:is>
      </x:c>
    </x:row>
    <x:row r="1019">
      <x:c r="A1019" s="3" t="inlineStr">
        <x:is>
          <x:t xml:space="preserve">Tencent</x:t>
        </x:is>
      </x:c>
      <x:c r="B1019" s="3" t="n">
        <x:v>2030</x:v>
      </x:c>
      <x:c r="C1019" s="3" t="inlineStr">
        <x:is>
          <x:t xml:space="preserve">Bear</x:t>
        </x:is>
      </x:c>
      <x:c r="D1019" s="3" t="inlineStr">
        <x:is>
          <x:t xml:space="preserve">ai_workload_share</x:t>
        </x:is>
      </x:c>
      <x:c r="E1019" s="3" t="n">
        <x:v>0.84</x:v>
      </x:c>
      <x:c r="F1019" s="3" t="inlineStr">
        <x:is>
          <x:t xml:space="preserve">share</x:t>
        </x:is>
      </x:c>
      <x:c r="G1019" s="3" t="inlineStr">
        <x:is>
          <x:t xml:space="preserve">Scenario allocation</x:t>
        </x:is>
      </x:c>
      <x:c r="H1019" s="3" t="inlineStr">
        <x:is>
          <x:t xml:space="preserve">ai_it_load_gw = it_load_gw * ai_workload_share</x:t>
        </x:is>
      </x:c>
      <x:c r="I1019" s="3" t="inlineStr">
        <x:is>
          <x:t xml:space="preserve">Modeled Hunyuan-serving capacity is AI-focused; 84% excludes cloud/platform and reserve overhead.</x:t>
        </x:is>
      </x:c>
      <x:c r="J1019" s="3" t="inlineStr">
        <x:is>
          <x:t xml:space="preserve">SRC_TENCENT_HUNYUAN; SRC_TENCENT_HY3; SRC_TENCENT_AI_INFRA_MOE; SRC_EPOCH_AI_DATA_CENTERS</x:t>
        </x:is>
      </x:c>
      <x:c r="K101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19" s="3" t="inlineStr">
        <x:is>
          <x:t xml:space="preserve">Model-owner AI workload allocation or cluster scheduling telemetry.</x:t>
        </x:is>
      </x:c>
    </x:row>
    <x:row r="1020">
      <x:c r="A1020" s="3" t="inlineStr">
        <x:is>
          <x:t xml:space="preserve">Tencent</x:t>
        </x:is>
      </x:c>
      <x:c r="B1020" s="3" t="n">
        <x:v>2030</x:v>
      </x:c>
      <x:c r="C1020" s="3" t="inlineStr">
        <x:is>
          <x:t xml:space="preserve">Bear</x:t>
        </x:is>
      </x:c>
      <x:c r="D1020" s="3" t="inlineStr">
        <x:is>
          <x:t xml:space="preserve">ai_it_load_gw</x:t>
        </x:is>
      </x:c>
      <x:c r="E1020" s="3" t="n">
        <x:v>1.344</x:v>
      </x:c>
      <x:c r="F1020" s="3" t="inlineStr">
        <x:is>
          <x:t xml:space="preserve">GW</x:t>
        </x:is>
      </x:c>
      <x:c r="G1020" s="3" t="inlineStr">
        <x:is>
          <x:t xml:space="preserve">Derived formula</x:t>
        </x:is>
      </x:c>
      <x:c r="H1020" s="3" t="inlineStr">
        <x:is>
          <x:t xml:space="preserve">it_load_gw * ai_workload_share</x:t>
        </x:is>
      </x:c>
      <x:c r="I1020" s="3" t="inlineStr">
        <x:is>
          <x:t xml:space="preserve">Only the AI-attributed portion of IT load enters training/inference allocation.</x:t>
        </x:is>
      </x:c>
      <x:c r="J1020" s="3" t="inlineStr">
        <x:is>
          <x:t xml:space="preserve">SRC_TENCENT_HUNYUAN; SRC_TENCENT_HY3; SRC_TENCENT_AI_INFRA_MOE; SRC_EPOCH_AI_DATA_CENTERS</x:t>
        </x:is>
      </x:c>
      <x:c r="K102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20" s="3" t="inlineStr">
        <x:is>
          <x:t xml:space="preserve">Recompute after ai_workload_share is replaced by telemetry.</x:t>
        </x:is>
      </x:c>
    </x:row>
    <x:row r="1021">
      <x:c r="A1021" s="3" t="inlineStr">
        <x:is>
          <x:t xml:space="preserve">Tencent</x:t>
        </x:is>
      </x:c>
      <x:c r="B1021" s="3" t="n">
        <x:v>2030</x:v>
      </x:c>
      <x:c r="C1021" s="3" t="inlineStr">
        <x:is>
          <x:t xml:space="preserve">Bear</x:t>
        </x:is>
      </x:c>
      <x:c r="D1021" s="3" t="inlineStr">
        <x:is>
          <x:t xml:space="preserve">gpu_share</x:t>
        </x:is>
      </x:c>
      <x:c r="E1021" s="3" t="n">
        <x:v>1</x:v>
      </x:c>
      <x:c r="F1021" s="3" t="inlineStr">
        <x:is>
          <x:t xml:space="preserve">share of inference-serving accelerator load</x:t>
        </x:is>
      </x:c>
      <x:c r="G1021" s="3" t="inlineStr">
        <x:is>
          <x:t xml:space="preserve">Numeric scenario</x:t>
        </x:is>
      </x:c>
      <x:c r="H1021" s="3" t="inlineStr">
        <x:is>
          <x:t xml:space="preserve">gpu_share interpolated from company 2026/2030 accelerator-mix endpoints</x:t>
        </x:is>
      </x:c>
      <x:c r="I1021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1021" s="3" t="inlineStr">
        <x:is>
          <x:t xml:space="preserve">SRC_TENCENT_HUNYUAN; SRC_TENCENT_HY3; SRC_TENCENT_AI_INFRA_MOE; SRC_EPOCH_AI_DATA_CENTERS; ASSUMP_NUMERIC_ACCELERATOR_MIX</x:t>
        </x:is>
      </x:c>
      <x:c r="K102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21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1022">
      <x:c r="A1022" s="3" t="inlineStr">
        <x:is>
          <x:t xml:space="preserve">Tencent</x:t>
        </x:is>
      </x:c>
      <x:c r="B1022" s="3" t="n">
        <x:v>2030</x:v>
      </x:c>
      <x:c r="C1022" s="3" t="inlineStr">
        <x:is>
          <x:t xml:space="preserve">Bear</x:t>
        </x:is>
      </x:c>
      <x:c r="D1022" s="3" t="inlineStr">
        <x:is>
          <x:t xml:space="preserve">h200_share</x:t>
        </x:is>
      </x:c>
      <x:c r="E1022" s="3" t="n">
        <x:v>0.1</x:v>
      </x:c>
      <x:c r="F1022" s="3" t="inlineStr">
        <x:is>
          <x:t xml:space="preserve">share of inference-serving accelerator load</x:t>
        </x:is>
      </x:c>
      <x:c r="G1022" s="3" t="inlineStr">
        <x:is>
          <x:t xml:space="preserve">Editable numeric scenario</x:t>
        </x:is>
      </x:c>
      <x:c r="H1022" s="3" t="inlineStr">
        <x:is>
          <x:t xml:space="preserve">h200_share = gpu_share * default_gpu_generation_mix_h200</x:t>
        </x:is>
      </x:c>
      <x:c r="I1022" s="3" t="inlineStr">
        <x:is>
          <x:t xml:space="preserve">Default GPU-generation migration assumption; executive workbook allows later manual replacement by company/year/scenario.</x:t>
        </x:is>
      </x:c>
      <x:c r="J1022" s="3" t="inlineStr">
        <x:is>
          <x:t xml:space="preserve">SRC_SEMIANALYSIS_INFERENCEX; ASSUMP_NUMERIC_ACCELERATOR_MIX</x:t>
        </x:is>
      </x:c>
      <x:c r="K102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22" s="3" t="inlineStr">
        <x:is>
          <x:t xml:space="preserve">Company fleet inventory, accelerator-hours or procurement/deployment records by GPU generation.</x:t>
        </x:is>
      </x:c>
    </x:row>
    <x:row r="1023">
      <x:c r="A1023" s="3" t="inlineStr">
        <x:is>
          <x:t xml:space="preserve">Tencent</x:t>
        </x:is>
      </x:c>
      <x:c r="B1023" s="3" t="n">
        <x:v>2030</x:v>
      </x:c>
      <x:c r="C1023" s="3" t="inlineStr">
        <x:is>
          <x:t xml:space="preserve">Bear</x:t>
        </x:is>
      </x:c>
      <x:c r="D1023" s="3" t="inlineStr">
        <x:is>
          <x:t xml:space="preserve">b200_share</x:t>
        </x:is>
      </x:c>
      <x:c r="E1023" s="3" t="n">
        <x:v>0.35</x:v>
      </x:c>
      <x:c r="F1023" s="3" t="inlineStr">
        <x:is>
          <x:t xml:space="preserve">share of inference-serving accelerator load</x:t>
        </x:is>
      </x:c>
      <x:c r="G1023" s="3" t="inlineStr">
        <x:is>
          <x:t xml:space="preserve">Editable numeric scenario</x:t>
        </x:is>
      </x:c>
      <x:c r="H1023" s="3" t="inlineStr">
        <x:is>
          <x:t xml:space="preserve">b200_share = gpu_share * default_gpu_generation_mix_b200</x:t>
        </x:is>
      </x:c>
      <x:c r="I1023" s="3" t="inlineStr">
        <x:is>
          <x:t xml:space="preserve">Default GPU-generation migration assumption; executive workbook allows later manual replacement by company/year/scenario.</x:t>
        </x:is>
      </x:c>
      <x:c r="J1023" s="3" t="inlineStr">
        <x:is>
          <x:t xml:space="preserve">SRC_SEMIANALYSIS_INFERENCEX; ASSUMP_NUMERIC_ACCELERATOR_MIX</x:t>
        </x:is>
      </x:c>
      <x:c r="K102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23" s="3" t="inlineStr">
        <x:is>
          <x:t xml:space="preserve">Company fleet inventory, accelerator-hours or procurement/deployment records by GPU generation.</x:t>
        </x:is>
      </x:c>
    </x:row>
    <x:row r="1024">
      <x:c r="A1024" s="3" t="inlineStr">
        <x:is>
          <x:t xml:space="preserve">Tencent</x:t>
        </x:is>
      </x:c>
      <x:c r="B1024" s="3" t="n">
        <x:v>2030</x:v>
      </x:c>
      <x:c r="C1024" s="3" t="inlineStr">
        <x:is>
          <x:t xml:space="preserve">Bear</x:t>
        </x:is>
      </x:c>
      <x:c r="D1024" s="3" t="inlineStr">
        <x:is>
          <x:t xml:space="preserve">gb200_share</x:t>
        </x:is>
      </x:c>
      <x:c r="E1024" s="3" t="n">
        <x:v>0.55</x:v>
      </x:c>
      <x:c r="F1024" s="3" t="inlineStr">
        <x:is>
          <x:t xml:space="preserve">share of inference-serving accelerator load</x:t>
        </x:is>
      </x:c>
      <x:c r="G1024" s="3" t="inlineStr">
        <x:is>
          <x:t xml:space="preserve">Editable numeric scenario</x:t>
        </x:is>
      </x:c>
      <x:c r="H1024" s="3" t="inlineStr">
        <x:is>
          <x:t xml:space="preserve">gb200_share = gpu_share * default_gpu_generation_mix_gb200</x:t>
        </x:is>
      </x:c>
      <x:c r="I1024" s="3" t="inlineStr">
        <x:is>
          <x:t xml:space="preserve">Default GPU-generation migration assumption; executive workbook allows later manual replacement by company/year/scenario.</x:t>
        </x:is>
      </x:c>
      <x:c r="J1024" s="3" t="inlineStr">
        <x:is>
          <x:t xml:space="preserve">SRC_SEMIANALYSIS_INFERENCEX; ASSUMP_NUMERIC_ACCELERATOR_MIX</x:t>
        </x:is>
      </x:c>
      <x:c r="K102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24" s="3" t="inlineStr">
        <x:is>
          <x:t xml:space="preserve">Company fleet inventory, accelerator-hours or procurement/deployment records by GPU generation.</x:t>
        </x:is>
      </x:c>
    </x:row>
    <x:row r="1025">
      <x:c r="A1025" s="3" t="inlineStr">
        <x:is>
          <x:t xml:space="preserve">Tencent</x:t>
        </x:is>
      </x:c>
      <x:c r="B1025" s="3" t="n">
        <x:v>2030</x:v>
      </x:c>
      <x:c r="C1025" s="3" t="inlineStr">
        <x:is>
          <x:t xml:space="preserve">Bear</x:t>
        </x:is>
      </x:c>
      <x:c r="D1025" s="3" t="inlineStr">
        <x:is>
          <x:t xml:space="preserve">purpose_built_accelerator_share</x:t>
        </x:is>
      </x:c>
      <x:c r="E1025" s="3" t="n">
        <x:v>0</x:v>
      </x:c>
      <x:c r="F1025" s="3" t="inlineStr">
        <x:is>
          <x:t xml:space="preserve">share of inference-serving accelerator load</x:t>
        </x:is>
      </x:c>
      <x:c r="G1025" s="3" t="inlineStr">
        <x:is>
          <x:t xml:space="preserve">Numeric scenario</x:t>
        </x:is>
      </x:c>
      <x:c r="H1025" s="3" t="inlineStr">
        <x:is>
          <x:t xml:space="preserve">1 - gpu_share</x:t>
        </x:is>
      </x:c>
      <x:c r="I1025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1025" s="3" t="inlineStr">
        <x:is>
          <x:t xml:space="preserve">SRC_TENCENT_HUNYUAN; SRC_TENCENT_HY3; SRC_TENCENT_AI_INFRA_MOE; SRC_EPOCH_AI_DATA_CENTERS; ASSUMP_NUMERIC_ACCELERATOR_MIX</x:t>
        </x:is>
      </x:c>
      <x:c r="K102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25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1026">
      <x:c r="A1026" s="3" t="inlineStr">
        <x:is>
          <x:t xml:space="preserve">Tencent</x:t>
        </x:is>
      </x:c>
      <x:c r="B1026" s="3" t="n">
        <x:v>2030</x:v>
      </x:c>
      <x:c r="C1026" s="3" t="inlineStr">
        <x:is>
          <x:t xml:space="preserve">Bear</x:t>
        </x:is>
      </x:c>
      <x:c r="D1026" s="3" t="inlineStr">
        <x:is>
          <x:t xml:space="preserve">fleet_reference_tps_per_mw</x:t>
        </x:is>
      </x:c>
      <x:c r="E1026" s="3" t="n">
        <x:v>3392622</x:v>
      </x:c>
      <x:c r="F1026" s="3" t="inlineStr">
        <x:is>
          <x:t xml:space="preserve">generated output tokens/sec/MW</x:t>
        </x:is>
      </x:c>
      <x:c r="G1026" s="3" t="inlineStr">
        <x:is>
          <x:t xml:space="preserve">Fleet-weighted public benchmark reference</x:t>
        </x:is>
      </x:c>
      <x:c r="H1026" s="3" t="inlineStr">
        <x:is>
          <x:t xml:space="preserve">h200_share*h200_workload_avg + b200_share*b200_workload_avg + gb200_share*gb200_workload_avg + purpose_built_share*purpose_workload_avg</x:t>
        </x:is>
      </x:c>
      <x:c r="I1026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1026" s="3" t="inlineStr">
        <x:is>
          <x:t xml:space="preserve">SRC_SEMIANALYSIS_INFERENCEX; ASSUMP_NUMERIC_ACCELERATOR_MIX; ASSUMP_WORKLOAD_CLASS_MIX; ASSUMP_AGENTIC_CONTEXT_PENALTY</x:t>
        </x:is>
      </x:c>
      <x:c r="K102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26" s="3" t="inlineStr">
        <x:is>
          <x:t xml:space="preserve">Comparable production output-token throughput or a more closely matched benchmark.</x:t>
        </x:is>
      </x:c>
    </x:row>
    <x:row r="1027">
      <x:c r="A1027" s="3" t="inlineStr">
        <x:is>
          <x:t xml:space="preserve">Tencent</x:t>
        </x:is>
      </x:c>
      <x:c r="B1027" s="3" t="n">
        <x:v>2030</x:v>
      </x:c>
      <x:c r="C1027" s="3" t="inlineStr">
        <x:is>
          <x:t xml:space="preserve">Bear</x:t>
        </x:is>
      </x:c>
      <x:c r="D1027" s="3" t="inlineStr">
        <x:is>
          <x:t xml:space="preserve">commercial_workload_fit_factor</x:t>
        </x:is>
      </x:c>
      <x:c r="E1027" s="3" t="n">
        <x:v>0.4</x:v>
      </x:c>
      <x:c r="F1027" s="3" t="inlineStr">
        <x:is>
          <x:t xml:space="preserve">share of public reference throughput</x:t>
        </x:is>
      </x:c>
      <x:c r="G1027" s="3" t="inlineStr">
        <x:is>
          <x:t xml:space="preserve">Scenario assumption</x:t>
        </x:is>
      </x:c>
      <x:c r="H1027" s="3" t="inlineStr">
        <x:is>
          <x:t xml:space="preserve">reference_serving_tps_per_mw = fleet_reference_tps_per_mw * commercial_workload_fit_factor</x:t>
        </x:is>
      </x:c>
      <x:c r="I1027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1027" s="3" t="inlineStr">
        <x:is>
          <x:t xml:space="preserve">SRC_SEMIANALYSIS_INFERENCEX; ASSUMP_NUMERIC_ACCELERATOR_MIX; ASSUMP_WORKLOAD_CLASS_MIX; ASSUMP_AGENTIC_CONTEXT_PENALTY</x:t>
        </x:is>
      </x:c>
      <x:c r="K102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27" s="3" t="inlineStr">
        <x:is>
          <x:t xml:space="preserve">Matched commercial serving benchmark by product surface, context shape and latency SLO.</x:t>
        </x:is>
      </x:c>
    </x:row>
    <x:row r="1028">
      <x:c r="A1028" s="3" t="inlineStr">
        <x:is>
          <x:t xml:space="preserve">Tencent</x:t>
        </x:is>
      </x:c>
      <x:c r="B1028" s="3" t="n">
        <x:v>2030</x:v>
      </x:c>
      <x:c r="C1028" s="3" t="inlineStr">
        <x:is>
          <x:t xml:space="preserve">Bear</x:t>
        </x:is>
      </x:c>
      <x:c r="D1028" s="3" t="inlineStr">
        <x:is>
          <x:t xml:space="preserve">reference_serving_tps_per_mw</x:t>
        </x:is>
      </x:c>
      <x:c r="E1028" s="3" t="n">
        <x:v>1357049</x:v>
      </x:c>
      <x:c r="F1028" s="3" t="inlineStr">
        <x:is>
          <x:t xml:space="preserve">generated output tokens/sec/MW</x:t>
        </x:is>
      </x:c>
      <x:c r="G1028" s="3" t="inlineStr">
        <x:is>
          <x:t xml:space="preserve">Workload-adjusted benchmark proxy</x:t>
        </x:is>
      </x:c>
      <x:c r="H1028" s="3" t="inlineStr">
        <x:is>
          <x:t xml:space="preserve">fleet_reference_tps_per_mw * commercial_workload_fit_factor</x:t>
        </x:is>
      </x:c>
      <x:c r="I102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028" s="3" t="inlineStr">
        <x:is>
          <x:t xml:space="preserve">SRC_SEMIANALYSIS_INFERENCEX; ASSUMP_NUMERIC_ACCELERATOR_MIX; ASSUMP_WORKLOAD_CLASS_MIX; ASSUMP_AGENTIC_CONTEXT_PENALTY</x:t>
        </x:is>
      </x:c>
      <x:c r="K102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28" s="3" t="inlineStr">
        <x:is>
          <x:t xml:space="preserve">Provider production output-token throughput with comparable workload/SLO.</x:t>
        </x:is>
      </x:c>
    </x:row>
    <x:row r="1029">
      <x:c r="A1029" s="3" t="inlineStr">
        <x:is>
          <x:t xml:space="preserve">Tencent</x:t>
        </x:is>
      </x:c>
      <x:c r="B1029" s="3" t="n">
        <x:v>2030</x:v>
      </x:c>
      <x:c r="C1029" s="3" t="inlineStr">
        <x:is>
          <x:t xml:space="preserve">Bear</x:t>
        </x:is>
      </x:c>
      <x:c r="D1029" s="3" t="inlineStr">
        <x:is>
          <x:t xml:space="preserve">purpose_built_tps_per_mw</x:t>
        </x:is>
      </x:c>
      <x:c r="E1029" s="3" t="n">
        <x:v>1806787</x:v>
      </x:c>
      <x:c r="F1029" s="3" t="inlineStr">
        <x:is>
          <x:t xml:space="preserve">generated output tokens/sec/MW</x:t>
        </x:is>
      </x:c>
      <x:c r="G1029" s="3" t="inlineStr">
        <x:is>
          <x:t xml:space="preserve">Conservative no-uplift proxy</x:t>
        </x:is>
      </x:c>
      <x:c r="H1029" s="3" t="inlineStr">
        <x:is>
          <x:t xml:space="preserve">purpose_built_tps_per_mw = purpose_built_reference_tps_per_mw * commercial_workload_fit_factor until comparable output-token benchmark is adopted</x:t>
        </x:is>
      </x:c>
      <x:c r="I1029" s="3" t="inlineStr">
        <x:is>
          <x:t xml:space="preserve">No comparable public output-token/MW row adopted; B200 public reference placeholder is used and remains editable.</x:t>
        </x:is>
      </x:c>
      <x:c r="J1029" s="3" t="inlineStr">
        <x:is>
          <x:t xml:space="preserve">SRC_TENCENT_HUNYUAN; SRC_TENCENT_HY3; SRC_TENCENT_AI_INFRA_MOE; SRC_EPOCH_AI_DATA_CENTERS; ASSUMP_NUMERIC_ACCELERATOR_MIX</x:t>
        </x:is>
      </x:c>
      <x:c r="K102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29" s="3" t="inlineStr">
        <x:is>
          <x:t xml:space="preserve">Matched-workload generated-output benchmark for the provider purpose-built accelerator.</x:t>
        </x:is>
      </x:c>
    </x:row>
    <x:row r="1030">
      <x:c r="A1030" s="3" t="inlineStr">
        <x:is>
          <x:t xml:space="preserve">Tencent</x:t>
        </x:is>
      </x:c>
      <x:c r="B1030" s="3" t="n">
        <x:v>2030</x:v>
      </x:c>
      <x:c r="C1030" s="3" t="inlineStr">
        <x:is>
          <x:t xml:space="preserve">Bear</x:t>
        </x:is>
      </x:c>
      <x:c r="D1030" s="3" t="inlineStr">
        <x:is>
          <x:t xml:space="preserve">inference_power_share</x:t>
        </x:is>
      </x:c>
      <x:c r="E1030" s="3" t="n">
        <x:v>0.7</x:v>
      </x:c>
      <x:c r="F1030" s="3" t="inlineStr">
        <x:is>
          <x:t xml:space="preserve">share of AI IT load</x:t>
        </x:is>
      </x:c>
      <x:c r="G1030" s="3" t="inlineStr">
        <x:is>
          <x:t xml:space="preserve">Scenario allocation</x:t>
        </x:is>
      </x:c>
      <x:c r="H1030" s="3" t="inlineStr">
        <x:is>
          <x:t xml:space="preserve">inference_gw = ai_it_load_gw * inference_power_share</x:t>
        </x:is>
      </x:c>
      <x:c r="I1030" s="3" t="inlineStr">
        <x:is>
          <x:t xml:space="preserve">Yuanbao and embedded product surfaces plus Hunyuan Turbo inference-cost direction support rising inference allocation.</x:t>
        </x:is>
      </x:c>
      <x:c r="J1030" s="3" t="inlineStr">
        <x:is>
          <x:t xml:space="preserve">SRC_TENCENT_HUNYUAN; SRC_TENCENT_HY3; SRC_TENCENT_AI_INFRA_MOE; SRC_EPOCH_AI_DATA_CENTERS; ASSUMP_INFERENCE_SHARE_NOT_FACT_60</x:t>
        </x:is>
      </x:c>
      <x:c r="K103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30" s="3" t="inlineStr">
        <x:is>
          <x:t xml:space="preserve">Provider-specific inference/training workload power telemetry.</x:t>
        </x:is>
      </x:c>
    </x:row>
    <x:row r="1031">
      <x:c r="A1031" s="3" t="inlineStr">
        <x:is>
          <x:t xml:space="preserve">Tencent</x:t>
        </x:is>
      </x:c>
      <x:c r="B1031" s="3" t="n">
        <x:v>2030</x:v>
      </x:c>
      <x:c r="C1031" s="3" t="inlineStr">
        <x:is>
          <x:t xml:space="preserve">Bear</x:t>
        </x:is>
      </x:c>
      <x:c r="D1031" s="3" t="inlineStr">
        <x:is>
          <x:t xml:space="preserve">inference_gw</x:t>
        </x:is>
      </x:c>
      <x:c r="E1031" s="3" t="n">
        <x:v>0.9409999999999999</x:v>
      </x:c>
      <x:c r="F1031" s="3" t="inlineStr">
        <x:is>
          <x:t xml:space="preserve">GW</x:t>
        </x:is>
      </x:c>
      <x:c r="G1031" s="3" t="inlineStr">
        <x:is>
          <x:t xml:space="preserve">Derived formula</x:t>
        </x:is>
      </x:c>
      <x:c r="H1031" s="3" t="inlineStr">
        <x:is>
          <x:t xml:space="preserve">ai_it_load_gw * inference_power_share</x:t>
        </x:is>
      </x:c>
      <x:c r="I1031" s="3" t="inlineStr">
        <x:is>
          <x:t xml:space="preserve">This is the operational power eligible to become commercial generated output tokens through the selected TPS/MW proxy.</x:t>
        </x:is>
      </x:c>
      <x:c r="J1031" s="3" t="inlineStr">
        <x:is>
          <x:t xml:space="preserve">SRC_TENCENT_HUNYUAN; SRC_TENCENT_HY3; SRC_TENCENT_AI_INFRA_MOE; SRC_EPOCH_AI_DATA_CENTERS</x:t>
        </x:is>
      </x:c>
      <x:c r="K103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31" s="3" t="inlineStr">
        <x:is>
          <x:t xml:space="preserve">Recompute after AI allocation or inference-share evidence changes.</x:t>
        </x:is>
      </x:c>
    </x:row>
    <x:row r="1032">
      <x:c r="A1032" s="3" t="inlineStr">
        <x:is>
          <x:t xml:space="preserve">Tencent</x:t>
        </x:is>
      </x:c>
      <x:c r="B1032" s="3" t="n">
        <x:v>2030</x:v>
      </x:c>
      <x:c r="C1032" s="3" t="inlineStr">
        <x:is>
          <x:t xml:space="preserve">Bear</x:t>
        </x:is>
      </x:c>
      <x:c r="D1032" s="3" t="inlineStr">
        <x:is>
          <x:t xml:space="preserve">training_power_share</x:t>
        </x:is>
      </x:c>
      <x:c r="E1032" s="3" t="n">
        <x:v>0.3</x:v>
      </x:c>
      <x:c r="F1032" s="3" t="inlineStr">
        <x:is>
          <x:t xml:space="preserve">share of AI IT load</x:t>
        </x:is>
      </x:c>
      <x:c r="G1032" s="3" t="inlineStr">
        <x:is>
          <x:t xml:space="preserve">Derived allocation</x:t>
        </x:is>
      </x:c>
      <x:c r="H1032" s="3" t="inlineStr">
        <x:is>
          <x:t xml:space="preserve">1 - inference_power_share</x:t>
        </x:is>
      </x:c>
      <x:c r="I1032" s="3" t="inlineStr">
        <x:is>
          <x:t xml:space="preserve">Training receives the complementary modeled AI IT allocation; it is not a disclosed company workload split.</x:t>
        </x:is>
      </x:c>
      <x:c r="J1032" s="3" t="inlineStr">
        <x:is>
          <x:t xml:space="preserve">SRC_TENCENT_HUNYUAN; SRC_TENCENT_HY3; SRC_TENCENT_AI_INFRA_MOE; SRC_EPOCH_AI_DATA_CENTERS; ASSUMP_INFERENCE_SHARE_NOT_FACT_60</x:t>
        </x:is>
      </x:c>
      <x:c r="K103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32" s="3" t="inlineStr">
        <x:is>
          <x:t xml:space="preserve">Provider-specific inference/training workload power telemetry.</x:t>
        </x:is>
      </x:c>
    </x:row>
    <x:row r="1033">
      <x:c r="A1033" s="3" t="inlineStr">
        <x:is>
          <x:t xml:space="preserve">Tencent</x:t>
        </x:is>
      </x:c>
      <x:c r="B1033" s="3" t="n">
        <x:v>2030</x:v>
      </x:c>
      <x:c r="C1033" s="3" t="inlineStr">
        <x:is>
          <x:t xml:space="preserve">Bear</x:t>
        </x:is>
      </x:c>
      <x:c r="D1033" s="3" t="inlineStr">
        <x:is>
          <x:t xml:space="preserve">training_gw</x:t>
        </x:is>
      </x:c>
      <x:c r="E1033" s="3" t="n">
        <x:v>0.403</x:v>
      </x:c>
      <x:c r="F1033" s="3" t="inlineStr">
        <x:is>
          <x:t xml:space="preserve">GW</x:t>
        </x:is>
      </x:c>
      <x:c r="G1033" s="3" t="inlineStr">
        <x:is>
          <x:t xml:space="preserve">Derived formula</x:t>
        </x:is>
      </x:c>
      <x:c r="H1033" s="3" t="inlineStr">
        <x:is>
          <x:t xml:space="preserve">ai_it_load_gw * training_power_share</x:t>
        </x:is>
      </x:c>
      <x:c r="I1033" s="3" t="inlineStr">
        <x:is>
          <x:t xml:space="preserve">Training GW is shown separately so commercial inference token capacity is not overstated.</x:t>
        </x:is>
      </x:c>
      <x:c r="J1033" s="3" t="inlineStr">
        <x:is>
          <x:t xml:space="preserve">SRC_TENCENT_HUNYUAN; SRC_TENCENT_HY3; SRC_TENCENT_AI_INFRA_MOE; SRC_EPOCH_AI_DATA_CENTERS</x:t>
        </x:is>
      </x:c>
      <x:c r="K103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33" s="3" t="inlineStr">
        <x:is>
          <x:t xml:space="preserve">Recompute after AI allocation or workload-split evidence changes.</x:t>
        </x:is>
      </x:c>
    </x:row>
    <x:row r="1034">
      <x:c r="A1034" s="3" t="inlineStr">
        <x:is>
          <x:t xml:space="preserve">Tencent</x:t>
        </x:is>
      </x:c>
      <x:c r="B1034" s="3" t="n">
        <x:v>2030</x:v>
      </x:c>
      <x:c r="C1034" s="3" t="inlineStr">
        <x:is>
          <x:t xml:space="preserve">Bear</x:t>
        </x:is>
      </x:c>
      <x:c r="D1034" s="3" t="inlineStr">
        <x:is>
          <x:t xml:space="preserve">tokens_per_second_per_mw</x:t>
        </x:is>
      </x:c>
      <x:c r="E1034" s="3" t="n">
        <x:v>1357049</x:v>
      </x:c>
      <x:c r="F1034" s="3" t="inlineStr">
        <x:is>
          <x:t xml:space="preserve">generated output tokens/sec/MW</x:t>
        </x:is>
      </x:c>
      <x:c r="G1034" s="3" t="inlineStr">
        <x:is>
          <x:t xml:space="preserve">Derived estimate + benchmark calibration</x:t>
        </x:is>
      </x:c>
      <x:c r="H1034" s="3" t="inlineStr">
        <x:is>
          <x:t xml:space="preserve">fleet_reference_tps_per_mw * commercial_workload_fit_factor</x:t>
        </x:is>
      </x:c>
      <x:c r="I1034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1034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103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34" s="3" t="inlineStr">
        <x:is>
          <x:t xml:space="preserve">Comparable production output-token throughput with model, hardware, precision, ISL/OSL and SLO matched.</x:t>
        </x:is>
      </x:c>
    </x:row>
    <x:row r="1035">
      <x:c r="A1035" s="3" t="inlineStr">
        <x:is>
          <x:t xml:space="preserve">Tencent</x:t>
        </x:is>
      </x:c>
      <x:c r="B1035" s="3" t="n">
        <x:v>2030</x:v>
      </x:c>
      <x:c r="C1035" s="3" t="inlineStr">
        <x:is>
          <x:t xml:space="preserve">Bear</x:t>
        </x:is>
      </x:c>
      <x:c r="D1035" s="3" t="inlineStr">
        <x:is>
          <x:t xml:space="preserve">inference_tokens_per_day</x:t>
        </x:is>
      </x:c>
      <x:c r="E1035" s="3" t="n">
        <x:v>110331340617600</x:v>
      </x:c>
      <x:c r="F1035" s="3" t="inlineStr">
        <x:is>
          <x:t xml:space="preserve">generated output tokens/day</x:t>
        </x:is>
      </x:c>
      <x:c r="G1035" s="3" t="inlineStr">
        <x:is>
          <x:t xml:space="preserve">Derived headline metric</x:t>
        </x:is>
      </x:c>
      <x:c r="H1035" s="3" t="inlineStr">
        <x:is>
          <x:t xml:space="preserve">inference_gw * 1000 * tokens_per_second_per_mw * 86,400</x:t>
        </x:is>
      </x:c>
      <x:c r="I1035" s="3" t="inlineStr">
        <x:is>
          <x:t xml:space="preserve">Headline capacity uses no utilization, MoE, architecture or software-growth multiplier; it is not observed commercial output volume.</x:t>
        </x:is>
      </x:c>
      <x:c r="J1035" s="3" t="inlineStr">
        <x:is>
          <x:t xml:space="preserve">SRC_TENCENT_HUNYUAN; SRC_TENCENT_HY3; SRC_TENCENT_AI_INFRA_MOE; SRC_EPOCH_AI_DATA_CENTERS; SRC_SEMIANALYSIS_INFERENCEX</x:t>
        </x:is>
      </x:c>
      <x:c r="K103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35" s="3" t="inlineStr">
        <x:is>
          <x:t xml:space="preserve">Provider-disclosed generated output token volume or calibrated capacity telemetry.</x:t>
        </x:is>
      </x:c>
    </x:row>
    <x:row r="1036">
      <x:c r="A1036" s="3" t="inlineStr">
        <x:is>
          <x:t xml:space="preserve">Tencent</x:t>
        </x:is>
      </x:c>
      <x:c r="B1036" s="3" t="n">
        <x:v>2030</x:v>
      </x:c>
      <x:c r="C1036" s="3" t="inlineStr">
        <x:is>
          <x:t xml:space="preserve">Bear</x:t>
        </x:is>
      </x:c>
      <x:c r="D1036" s="3" t="inlineStr">
        <x:is>
          <x:t xml:space="preserve">inference_tokens_per_year</x:t>
        </x:is>
      </x:c>
      <x:c r="E1036" s="3" t="n">
        <x:v>4.0270939325424e+16</x:v>
      </x:c>
      <x:c r="F1036" s="3" t="inlineStr">
        <x:is>
          <x:t xml:space="preserve">generated output tokens/year</x:t>
        </x:is>
      </x:c>
      <x:c r="G1036" s="3" t="inlineStr">
        <x:is>
          <x:t xml:space="preserve">Derived headline metric</x:t>
        </x:is>
      </x:c>
      <x:c r="H1036" s="3" t="inlineStr">
        <x:is>
          <x:t xml:space="preserve">inference_tokens_per_day * 365</x:t>
        </x:is>
      </x:c>
      <x:c r="I1036" s="3" t="inlineStr">
        <x:is>
          <x:t xml:space="preserve">Annualized version of generated output token capacity; it is not observed annual demand or billable volume.</x:t>
        </x:is>
      </x:c>
      <x:c r="J1036" s="3" t="inlineStr">
        <x:is>
          <x:t xml:space="preserve">SRC_TENCENT_HUNYUAN; SRC_TENCENT_HY3; SRC_TENCENT_AI_INFRA_MOE; SRC_EPOCH_AI_DATA_CENTERS; SRC_SEMIANALYSIS_INFERENCEX</x:t>
        </x:is>
      </x:c>
      <x:c r="K103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036" s="3" t="inlineStr">
        <x:is>
          <x:t xml:space="preserve">Provider-disclosed annual generated-output volume or metered serving telemetry.</x:t>
        </x:is>
      </x:c>
    </x:row>
    <x:row r="1037">
      <x:c r="A1037" s="3" t="inlineStr">
        <x:is>
          <x:t xml:space="preserve">Microsoft</x:t>
        </x:is>
      </x:c>
      <x:c r="B1037" s="3" t="n">
        <x:v>2026</x:v>
      </x:c>
      <x:c r="C1037" s="3" t="inlineStr">
        <x:is>
          <x:t xml:space="preserve">Base</x:t>
        </x:is>
      </x:c>
      <x:c r="D1037" s="3" t="inlineStr">
        <x:is>
          <x:t xml:space="preserve">contracted_power_gw</x:t>
        </x:is>
      </x:c>
      <x:c r="E1037" s="3" t="n">
        <x:v>4</x:v>
      </x:c>
      <x:c r="F1037" s="3" t="inlineStr">
        <x:is>
          <x:t xml:space="preserve">GW</x:t>
        </x:is>
      </x:c>
      <x:c r="G1037" s="3" t="inlineStr">
        <x:is>
          <x:t xml:space="preserve">Scenario capacity envelope</x:t>
        </x:is>
      </x:c>
      <x:c r="H1037" s="3" t="inlineStr">
        <x:is>
          <x:t xml:space="preserve">linear interpolation between 2026 and 2030 company capacity endpoints</x:t>
        </x:is>
      </x:c>
      <x:c r="I1037" s="3" t="inlineStr">
        <x:is>
          <x:t xml:space="preserve">Scenario envelope for Microsoft-controlled/Copilot serving burden; not an official contracted-GW disclosure.</x:t>
        </x:is>
      </x:c>
      <x:c r="J1037" s="3" t="inlineStr">
        <x:is>
          <x:t xml:space="preserve">ASSUMP_POWER_RAMP; SRC_MS_MAIA200</x:t>
        </x:is>
      </x:c>
      <x:c r="K103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37" s="3" t="inlineStr">
        <x:is>
          <x:t xml:space="preserve">Company/site-level committed MW/GW, interconnect and contract disclosure.</x:t>
        </x:is>
      </x:c>
    </x:row>
    <x:row r="1038">
      <x:c r="A1038" s="3" t="inlineStr">
        <x:is>
          <x:t xml:space="preserve">Microsoft</x:t>
        </x:is>
      </x:c>
      <x:c r="B1038" s="3" t="n">
        <x:v>2026</x:v>
      </x:c>
      <x:c r="C1038" s="3" t="inlineStr">
        <x:is>
          <x:t xml:space="preserve">Base</x:t>
        </x:is>
      </x:c>
      <x:c r="D1038" s="3" t="inlineStr">
        <x:is>
          <x:t xml:space="preserve">operational_deployment_share</x:t>
        </x:is>
      </x:c>
      <x:c r="E1038" s="3" t="n">
        <x:v>0.45</x:v>
      </x:c>
      <x:c r="F1038" s="3" t="inlineStr">
        <x:is>
          <x:t xml:space="preserve">share</x:t>
        </x:is>
      </x:c>
      <x:c r="G1038" s="3" t="inlineStr">
        <x:is>
          <x:t xml:space="preserve">Scenario conversion</x:t>
        </x:is>
      </x:c>
      <x:c r="H1038" s="3" t="inlineStr">
        <x:is>
          <x:t xml:space="preserve">active_power_gw / contracted_power_gw</x:t>
        </x:is>
      </x:c>
      <x:c r="I1038" s="3" t="inlineStr">
        <x:is>
          <x:t xml:space="preserve">This is the single explicit conversion from contracted/attributed capacity to operationally usable capacity.</x:t>
        </x:is>
      </x:c>
      <x:c r="J1038" s="3" t="inlineStr">
        <x:is>
          <x:t xml:space="preserve">ASSUMP_POWER_RAMP; SRC_MS_MAIA200</x:t>
        </x:is>
      </x:c>
      <x:c r="K103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38" s="3" t="inlineStr">
        <x:is>
          <x:t xml:space="preserve">Energized operational capacity divided by contracted/attributed capacity.</x:t>
        </x:is>
      </x:c>
    </x:row>
    <x:row r="1039">
      <x:c r="A1039" s="3" t="inlineStr">
        <x:is>
          <x:t xml:space="preserve">Microsoft</x:t>
        </x:is>
      </x:c>
      <x:c r="B1039" s="3" t="n">
        <x:v>2026</x:v>
      </x:c>
      <x:c r="C1039" s="3" t="inlineStr">
        <x:is>
          <x:t xml:space="preserve">Base</x:t>
        </x:is>
      </x:c>
      <x:c r="D1039" s="3" t="inlineStr">
        <x:is>
          <x:t xml:space="preserve">active_power_gw</x:t>
        </x:is>
      </x:c>
      <x:c r="E1039" s="3" t="n">
        <x:v>1.8</x:v>
      </x:c>
      <x:c r="F1039" s="3" t="inlineStr">
        <x:is>
          <x:t xml:space="preserve">GW</x:t>
        </x:is>
      </x:c>
      <x:c r="G1039" s="3" t="inlineStr">
        <x:is>
          <x:t xml:space="preserve">Derived scenario</x:t>
        </x:is>
      </x:c>
      <x:c r="H1039" s="3" t="inlineStr">
        <x:is>
          <x:t xml:space="preserve">contracted_power_gw * operational_deployment_share</x:t>
        </x:is>
      </x:c>
      <x:c r="I1039" s="3" t="inlineStr">
        <x:is>
          <x:t xml:space="preserve">Active GW is a staged operational deployment fraction of modeled capacity, reflecting site energization and accelerator availability.</x:t>
        </x:is>
      </x:c>
      <x:c r="J1039" s="3" t="inlineStr">
        <x:is>
          <x:t xml:space="preserve">ASSUMP_POWER_RAMP; SRC_MS_MAIA200</x:t>
        </x:is>
      </x:c>
      <x:c r="K103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39" s="3" t="inlineStr">
        <x:is>
          <x:t xml:space="preserve">Energization dates, accelerator deliveries and operational powered-rack telemetry.</x:t>
        </x:is>
      </x:c>
    </x:row>
    <x:row r="1040">
      <x:c r="A1040" s="3" t="inlineStr">
        <x:is>
          <x:t xml:space="preserve">Microsoft</x:t>
        </x:is>
      </x:c>
      <x:c r="B1040" s="3" t="n">
        <x:v>2026</x:v>
      </x:c>
      <x:c r="C1040" s="3" t="inlineStr">
        <x:is>
          <x:t xml:space="preserve">Base</x:t>
        </x:is>
      </x:c>
      <x:c r="D1040" s="3" t="inlineStr">
        <x:is>
          <x:t xml:space="preserve">pue</x:t>
        </x:is>
      </x:c>
      <x:c r="E1040" s="3" t="n">
        <x:v>1.2</x:v>
      </x:c>
      <x:c r="F1040" s="3" t="inlineStr">
        <x:is>
          <x:t xml:space="preserve">ratio</x:t>
        </x:is>
      </x:c>
      <x:c r="G1040" s="3" t="inlineStr">
        <x:is>
          <x:t xml:space="preserve">Scenario parameter</x:t>
        </x:is>
      </x:c>
      <x:c r="H1040" s="3" t="inlineStr">
        <x:is>
          <x:t xml:space="preserve">it_load_gw = active_power_gw / pue</x:t>
        </x:is>
      </x:c>
      <x:c r="I1040" s="3" t="inlineStr">
        <x:is>
          <x:t xml:space="preserve">No provider-wide site-level PUE is used as a disclosed fact; PUE represents facility-to-IT conversion within the scenario.</x:t>
        </x:is>
      </x:c>
      <x:c r="J1040" s="3" t="inlineStr">
        <x:is>
          <x:t xml:space="preserve">ASSUMP_POWER_RAMP</x:t>
        </x:is>
      </x:c>
      <x:c r="K104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40" s="3" t="inlineStr">
        <x:is>
          <x:t xml:space="preserve">Site-level measured PUE matched to attributed AI capacity.</x:t>
        </x:is>
      </x:c>
    </x:row>
    <x:row r="1041">
      <x:c r="A1041" s="3" t="inlineStr">
        <x:is>
          <x:t xml:space="preserve">Microsoft</x:t>
        </x:is>
      </x:c>
      <x:c r="B1041" s="3" t="n">
        <x:v>2026</x:v>
      </x:c>
      <x:c r="C1041" s="3" t="inlineStr">
        <x:is>
          <x:t xml:space="preserve">Base</x:t>
        </x:is>
      </x:c>
      <x:c r="D1041" s="3" t="inlineStr">
        <x:is>
          <x:t xml:space="preserve">it_load_gw</x:t>
        </x:is>
      </x:c>
      <x:c r="E1041" s="3" t="n">
        <x:v>1.5</x:v>
      </x:c>
      <x:c r="F1041" s="3" t="inlineStr">
        <x:is>
          <x:t xml:space="preserve">GW</x:t>
        </x:is>
      </x:c>
      <x:c r="G1041" s="3" t="inlineStr">
        <x:is>
          <x:t xml:space="preserve">Derived formula</x:t>
        </x:is>
      </x:c>
      <x:c r="H1041" s="3" t="inlineStr">
        <x:is>
          <x:t xml:space="preserve">active_power_gw / pue</x:t>
        </x:is>
      </x:c>
      <x:c r="I1041" s="3" t="inlineStr">
        <x:is>
          <x:t xml:space="preserve">Facility power is converted to IT-deliverable power before attributing AI workloads.</x:t>
        </x:is>
      </x:c>
      <x:c r="J1041" s="3" t="inlineStr">
        <x:is>
          <x:t xml:space="preserve">ASSUMP_POWER_RAMP; SRC_MS_MAIA200</x:t>
        </x:is>
      </x:c>
      <x:c r="K104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41" s="3" t="inlineStr">
        <x:is>
          <x:t xml:space="preserve">Recompute once active power and PUE become site-observable.</x:t>
        </x:is>
      </x:c>
    </x:row>
    <x:row r="1042">
      <x:c r="A1042" s="3" t="inlineStr">
        <x:is>
          <x:t xml:space="preserve">Microsoft</x:t>
        </x:is>
      </x:c>
      <x:c r="B1042" s="3" t="n">
        <x:v>2026</x:v>
      </x:c>
      <x:c r="C1042" s="3" t="inlineStr">
        <x:is>
          <x:t xml:space="preserve">Base</x:t>
        </x:is>
      </x:c>
      <x:c r="D1042" s="3" t="inlineStr">
        <x:is>
          <x:t xml:space="preserve">ai_workload_share</x:t>
        </x:is>
      </x:c>
      <x:c r="E1042" s="3" t="n">
        <x:v>0.86</x:v>
      </x:c>
      <x:c r="F1042" s="3" t="inlineStr">
        <x:is>
          <x:t xml:space="preserve">share</x:t>
        </x:is>
      </x:c>
      <x:c r="G1042" s="3" t="inlineStr">
        <x:is>
          <x:t xml:space="preserve">Scenario allocation</x:t>
        </x:is>
      </x:c>
      <x:c r="H1042" s="3" t="inlineStr">
        <x:is>
          <x:t xml:space="preserve">ai_it_load_gw = it_load_gw * ai_workload_share</x:t>
        </x:is>
      </x:c>
      <x:c r="I1042" s="3" t="inlineStr">
        <x:is>
          <x:t xml:space="preserve">Azure/Copilot serving burden is AI-oriented but shares infrastructure with platform and reserve overhead; 86% is a scenario allocation.</x:t>
        </x:is>
      </x:c>
      <x:c r="J1042" s="3" t="inlineStr">
        <x:is>
          <x:t xml:space="preserve">SRC_MS_PHI; SRC_OPENAI_GPT41_DOCS; SRC_MS_PHI4_TECHREPORT; SRC_MS_MAIA200; SRC_EPOCH_AI_DATA_CENTERS</x:t>
        </x:is>
      </x:c>
      <x:c r="K104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42" s="3" t="inlineStr">
        <x:is>
          <x:t xml:space="preserve">Model-owner AI workload allocation or cluster scheduling telemetry.</x:t>
        </x:is>
      </x:c>
    </x:row>
    <x:row r="1043">
      <x:c r="A1043" s="3" t="inlineStr">
        <x:is>
          <x:t xml:space="preserve">Microsoft</x:t>
        </x:is>
      </x:c>
      <x:c r="B1043" s="3" t="n">
        <x:v>2026</x:v>
      </x:c>
      <x:c r="C1043" s="3" t="inlineStr">
        <x:is>
          <x:t xml:space="preserve">Base</x:t>
        </x:is>
      </x:c>
      <x:c r="D1043" s="3" t="inlineStr">
        <x:is>
          <x:t xml:space="preserve">ai_it_load_gw</x:t>
        </x:is>
      </x:c>
      <x:c r="E1043" s="3" t="n">
        <x:v>1.29</x:v>
      </x:c>
      <x:c r="F1043" s="3" t="inlineStr">
        <x:is>
          <x:t xml:space="preserve">GW</x:t>
        </x:is>
      </x:c>
      <x:c r="G1043" s="3" t="inlineStr">
        <x:is>
          <x:t xml:space="preserve">Derived formula</x:t>
        </x:is>
      </x:c>
      <x:c r="H1043" s="3" t="inlineStr">
        <x:is>
          <x:t xml:space="preserve">it_load_gw * ai_workload_share</x:t>
        </x:is>
      </x:c>
      <x:c r="I1043" s="3" t="inlineStr">
        <x:is>
          <x:t xml:space="preserve">Only the AI-attributed portion of IT load enters training/inference allocation.</x:t>
        </x:is>
      </x:c>
      <x:c r="J1043" s="3" t="inlineStr">
        <x:is>
          <x:t xml:space="preserve">SRC_MS_PHI; SRC_OPENAI_GPT41_DOCS; SRC_MS_PHI4_TECHREPORT; SRC_MS_MAIA200; SRC_EPOCH_AI_DATA_CENTERS</x:t>
        </x:is>
      </x:c>
      <x:c r="K104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43" s="3" t="inlineStr">
        <x:is>
          <x:t xml:space="preserve">Recompute after ai_workload_share is replaced by telemetry.</x:t>
        </x:is>
      </x:c>
    </x:row>
    <x:row r="1044">
      <x:c r="A1044" s="3" t="inlineStr">
        <x:is>
          <x:t xml:space="preserve">Microsoft</x:t>
        </x:is>
      </x:c>
      <x:c r="B1044" s="3" t="n">
        <x:v>2026</x:v>
      </x:c>
      <x:c r="C1044" s="3" t="inlineStr">
        <x:is>
          <x:t xml:space="preserve">Base</x:t>
        </x:is>
      </x:c>
      <x:c r="D1044" s="3" t="inlineStr">
        <x:is>
          <x:t xml:space="preserve">gpu_share</x:t>
        </x:is>
      </x:c>
      <x:c r="E1044" s="3" t="n">
        <x:v>1</x:v>
      </x:c>
      <x:c r="F1044" s="3" t="inlineStr">
        <x:is>
          <x:t xml:space="preserve">share of inference-serving accelerator load</x:t>
        </x:is>
      </x:c>
      <x:c r="G1044" s="3" t="inlineStr">
        <x:is>
          <x:t xml:space="preserve">Numeric scenario</x:t>
        </x:is>
      </x:c>
      <x:c r="H1044" s="3" t="inlineStr">
        <x:is>
          <x:t xml:space="preserve">gpu_share interpolated from company 2026/2030 accelerator-mix endpoints</x:t>
        </x:is>
      </x:c>
      <x:c r="I1044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1044" s="3" t="inlineStr">
        <x:is>
          <x:t xml:space="preserve">SRC_MS_PHI; SRC_OPENAI_GPT41_DOCS; SRC_MS_PHI4_TECHREPORT; SRC_MS_MAIA200; SRC_EPOCH_AI_DATA_CENTERS; ASSUMP_NUMERIC_ACCELERATOR_MIX</x:t>
        </x:is>
      </x:c>
      <x:c r="K104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44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1045">
      <x:c r="A1045" s="3" t="inlineStr">
        <x:is>
          <x:t xml:space="preserve">Microsoft</x:t>
        </x:is>
      </x:c>
      <x:c r="B1045" s="3" t="n">
        <x:v>2026</x:v>
      </x:c>
      <x:c r="C1045" s="3" t="inlineStr">
        <x:is>
          <x:t xml:space="preserve">Base</x:t>
        </x:is>
      </x:c>
      <x:c r="D1045" s="3" t="inlineStr">
        <x:is>
          <x:t xml:space="preserve">h200_share</x:t>
        </x:is>
      </x:c>
      <x:c r="E1045" s="3" t="n">
        <x:v>0.173278</x:v>
      </x:c>
      <x:c r="F1045" s="3" t="inlineStr">
        <x:is>
          <x:t xml:space="preserve">share of inference-serving accelerator load</x:t>
        </x:is>
      </x:c>
      <x:c r="G1045" s="3" t="inlineStr">
        <x:is>
          <x:t xml:space="preserve">Editable numeric scenario</x:t>
        </x:is>
      </x:c>
      <x:c r="H1045" s="3" t="inlineStr">
        <x:is>
          <x:t xml:space="preserve">h200_share = gpu_share * default_gpu_generation_mix_h200</x:t>
        </x:is>
      </x:c>
      <x:c r="I1045" s="3" t="inlineStr">
        <x:is>
          <x:t xml:space="preserve">Default GPU-generation migration assumption; executive workbook allows later manual replacement by company/year/scenario.</x:t>
        </x:is>
      </x:c>
      <x:c r="J1045" s="3" t="inlineStr">
        <x:is>
          <x:t xml:space="preserve">SRC_SEMIANALYSIS_INFERENCEX; ASSUMP_NUMERIC_ACCELERATOR_MIX</x:t>
        </x:is>
      </x:c>
      <x:c r="K104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45" s="3" t="inlineStr">
        <x:is>
          <x:t xml:space="preserve">Company fleet inventory, accelerator-hours or procurement/deployment records by GPU generation.</x:t>
        </x:is>
      </x:c>
    </x:row>
    <x:row r="1046">
      <x:c r="A1046" s="3" t="inlineStr">
        <x:is>
          <x:t xml:space="preserve">Microsoft</x:t>
        </x:is>
      </x:c>
      <x:c r="B1046" s="3" t="n">
        <x:v>2026</x:v>
      </x:c>
      <x:c r="C1046" s="3" t="inlineStr">
        <x:is>
          <x:t xml:space="preserve">Base</x:t>
        </x:is>
      </x:c>
      <x:c r="D1046" s="3" t="inlineStr">
        <x:is>
          <x:t xml:space="preserve">b200_share</x:t>
        </x:is>
      </x:c>
      <x:c r="E1046" s="3" t="n">
        <x:v>0.826722</x:v>
      </x:c>
      <x:c r="F1046" s="3" t="inlineStr">
        <x:is>
          <x:t xml:space="preserve">share of inference-serving accelerator load</x:t>
        </x:is>
      </x:c>
      <x:c r="G1046" s="3" t="inlineStr">
        <x:is>
          <x:t xml:space="preserve">Editable numeric scenario</x:t>
        </x:is>
      </x:c>
      <x:c r="H1046" s="3" t="inlineStr">
        <x:is>
          <x:t xml:space="preserve">b200_share = gpu_share * default_gpu_generation_mix_b200</x:t>
        </x:is>
      </x:c>
      <x:c r="I1046" s="3" t="inlineStr">
        <x:is>
          <x:t xml:space="preserve">Default GPU-generation migration assumption; executive workbook allows later manual replacement by company/year/scenario.</x:t>
        </x:is>
      </x:c>
      <x:c r="J1046" s="3" t="inlineStr">
        <x:is>
          <x:t xml:space="preserve">SRC_SEMIANALYSIS_INFERENCEX; ASSUMP_NUMERIC_ACCELERATOR_MIX</x:t>
        </x:is>
      </x:c>
      <x:c r="K104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46" s="3" t="inlineStr">
        <x:is>
          <x:t xml:space="preserve">Company fleet inventory, accelerator-hours or procurement/deployment records by GPU generation.</x:t>
        </x:is>
      </x:c>
    </x:row>
    <x:row r="1047">
      <x:c r="A1047" s="3" t="inlineStr">
        <x:is>
          <x:t xml:space="preserve">Microsoft</x:t>
        </x:is>
      </x:c>
      <x:c r="B1047" s="3" t="n">
        <x:v>2026</x:v>
      </x:c>
      <x:c r="C1047" s="3" t="inlineStr">
        <x:is>
          <x:t xml:space="preserve">Base</x:t>
        </x:is>
      </x:c>
      <x:c r="D1047" s="3" t="inlineStr">
        <x:is>
          <x:t xml:space="preserve">gb200_share</x:t>
        </x:is>
      </x:c>
      <x:c r="E1047" s="3" t="n">
        <x:v>0</x:v>
      </x:c>
      <x:c r="F1047" s="3" t="inlineStr">
        <x:is>
          <x:t xml:space="preserve">share of inference-serving accelerator load</x:t>
        </x:is>
      </x:c>
      <x:c r="G1047" s="3" t="inlineStr">
        <x:is>
          <x:t xml:space="preserve">Editable numeric scenario</x:t>
        </x:is>
      </x:c>
      <x:c r="H1047" s="3" t="inlineStr">
        <x:is>
          <x:t xml:space="preserve">gb200_share = gpu_share * default_gpu_generation_mix_gb200</x:t>
        </x:is>
      </x:c>
      <x:c r="I1047" s="3" t="inlineStr">
        <x:is>
          <x:t xml:space="preserve">Default GPU-generation migration assumption; executive workbook allows later manual replacement by company/year/scenario.</x:t>
        </x:is>
      </x:c>
      <x:c r="J1047" s="3" t="inlineStr">
        <x:is>
          <x:t xml:space="preserve">SRC_SEMIANALYSIS_INFERENCEX; ASSUMP_NUMERIC_ACCELERATOR_MIX</x:t>
        </x:is>
      </x:c>
      <x:c r="K104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47" s="3" t="inlineStr">
        <x:is>
          <x:t xml:space="preserve">Company fleet inventory, accelerator-hours or procurement/deployment records by GPU generation.</x:t>
        </x:is>
      </x:c>
    </x:row>
    <x:row r="1048">
      <x:c r="A1048" s="3" t="inlineStr">
        <x:is>
          <x:t xml:space="preserve">Microsoft</x:t>
        </x:is>
      </x:c>
      <x:c r="B1048" s="3" t="n">
        <x:v>2026</x:v>
      </x:c>
      <x:c r="C1048" s="3" t="inlineStr">
        <x:is>
          <x:t xml:space="preserve">Base</x:t>
        </x:is>
      </x:c>
      <x:c r="D1048" s="3" t="inlineStr">
        <x:is>
          <x:t xml:space="preserve">purpose_built_accelerator_share</x:t>
        </x:is>
      </x:c>
      <x:c r="E1048" s="3" t="n">
        <x:v>0</x:v>
      </x:c>
      <x:c r="F1048" s="3" t="inlineStr">
        <x:is>
          <x:t xml:space="preserve">share of inference-serving accelerator load</x:t>
        </x:is>
      </x:c>
      <x:c r="G1048" s="3" t="inlineStr">
        <x:is>
          <x:t xml:space="preserve">Numeric scenario</x:t>
        </x:is>
      </x:c>
      <x:c r="H1048" s="3" t="inlineStr">
        <x:is>
          <x:t xml:space="preserve">1 - gpu_share</x:t>
        </x:is>
      </x:c>
      <x:c r="I1048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1048" s="3" t="inlineStr">
        <x:is>
          <x:t xml:space="preserve">SRC_MS_PHI; SRC_OPENAI_GPT41_DOCS; SRC_MS_PHI4_TECHREPORT; SRC_MS_MAIA200; SRC_EPOCH_AI_DATA_CENTERS; ASSUMP_NUMERIC_ACCELERATOR_MIX</x:t>
        </x:is>
      </x:c>
      <x:c r="K104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48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1049">
      <x:c r="A1049" s="3" t="inlineStr">
        <x:is>
          <x:t xml:space="preserve">Microsoft</x:t>
        </x:is>
      </x:c>
      <x:c r="B1049" s="3" t="n">
        <x:v>2026</x:v>
      </x:c>
      <x:c r="C1049" s="3" t="inlineStr">
        <x:is>
          <x:t xml:space="preserve">Base</x:t>
        </x:is>
      </x:c>
      <x:c r="D1049" s="3" t="inlineStr">
        <x:is>
          <x:t xml:space="preserve">fleet_reference_tps_per_mw</x:t>
        </x:is>
      </x:c>
      <x:c r="E1049" s="3" t="n">
        <x:v>2587859</x:v>
      </x:c>
      <x:c r="F1049" s="3" t="inlineStr">
        <x:is>
          <x:t xml:space="preserve">generated output tokens/sec/MW</x:t>
        </x:is>
      </x:c>
      <x:c r="G1049" s="3" t="inlineStr">
        <x:is>
          <x:t xml:space="preserve">Fleet-weighted public benchmark reference</x:t>
        </x:is>
      </x:c>
      <x:c r="H1049" s="3" t="inlineStr">
        <x:is>
          <x:t xml:space="preserve">h200_share*h200_workload_avg + b200_share*b200_workload_avg + gb200_share*gb200_workload_avg + purpose_built_share*purpose_workload_avg</x:t>
        </x:is>
      </x:c>
      <x:c r="I1049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1049" s="3" t="inlineStr">
        <x:is>
          <x:t xml:space="preserve">SRC_SEMIANALYSIS_INFERENCEX; ASSUMP_NUMERIC_ACCELERATOR_MIX; ASSUMP_WORKLOAD_CLASS_MIX; ASSUMP_AGENTIC_CONTEXT_PENALTY</x:t>
        </x:is>
      </x:c>
      <x:c r="K104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49" s="3" t="inlineStr">
        <x:is>
          <x:t xml:space="preserve">Comparable production output-token throughput or a more closely matched benchmark.</x:t>
        </x:is>
      </x:c>
    </x:row>
    <x:row r="1050">
      <x:c r="A1050" s="3" t="inlineStr">
        <x:is>
          <x:t xml:space="preserve">Microsoft</x:t>
        </x:is>
      </x:c>
      <x:c r="B1050" s="3" t="n">
        <x:v>2026</x:v>
      </x:c>
      <x:c r="C1050" s="3" t="inlineStr">
        <x:is>
          <x:t xml:space="preserve">Base</x:t>
        </x:is>
      </x:c>
      <x:c r="D1050" s="3" t="inlineStr">
        <x:is>
          <x:t xml:space="preserve">commercial_workload_fit_factor</x:t>
        </x:is>
      </x:c>
      <x:c r="E1050" s="3" t="n">
        <x:v>0.6</x:v>
      </x:c>
      <x:c r="F1050" s="3" t="inlineStr">
        <x:is>
          <x:t xml:space="preserve">share of public reference throughput</x:t>
        </x:is>
      </x:c>
      <x:c r="G1050" s="3" t="inlineStr">
        <x:is>
          <x:t xml:space="preserve">Scenario assumption</x:t>
        </x:is>
      </x:c>
      <x:c r="H1050" s="3" t="inlineStr">
        <x:is>
          <x:t xml:space="preserve">reference_serving_tps_per_mw = fleet_reference_tps_per_mw * commercial_workload_fit_factor</x:t>
        </x:is>
      </x:c>
      <x:c r="I1050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1050" s="3" t="inlineStr">
        <x:is>
          <x:t xml:space="preserve">SRC_SEMIANALYSIS_INFERENCEX; ASSUMP_NUMERIC_ACCELERATOR_MIX; ASSUMP_WORKLOAD_CLASS_MIX; ASSUMP_AGENTIC_CONTEXT_PENALTY</x:t>
        </x:is>
      </x:c>
      <x:c r="K105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50" s="3" t="inlineStr">
        <x:is>
          <x:t xml:space="preserve">Matched commercial serving benchmark by product surface, context shape and latency SLO.</x:t>
        </x:is>
      </x:c>
    </x:row>
    <x:row r="1051">
      <x:c r="A1051" s="3" t="inlineStr">
        <x:is>
          <x:t xml:space="preserve">Microsoft</x:t>
        </x:is>
      </x:c>
      <x:c r="B1051" s="3" t="n">
        <x:v>2026</x:v>
      </x:c>
      <x:c r="C1051" s="3" t="inlineStr">
        <x:is>
          <x:t xml:space="preserve">Base</x:t>
        </x:is>
      </x:c>
      <x:c r="D1051" s="3" t="inlineStr">
        <x:is>
          <x:t xml:space="preserve">reference_serving_tps_per_mw</x:t>
        </x:is>
      </x:c>
      <x:c r="E1051" s="3" t="n">
        <x:v>1552715</x:v>
      </x:c>
      <x:c r="F1051" s="3" t="inlineStr">
        <x:is>
          <x:t xml:space="preserve">generated output tokens/sec/MW</x:t>
        </x:is>
      </x:c>
      <x:c r="G1051" s="3" t="inlineStr">
        <x:is>
          <x:t xml:space="preserve">Workload-adjusted benchmark proxy</x:t>
        </x:is>
      </x:c>
      <x:c r="H1051" s="3" t="inlineStr">
        <x:is>
          <x:t xml:space="preserve">fleet_reference_tps_per_mw * commercial_workload_fit_factor</x:t>
        </x:is>
      </x:c>
      <x:c r="I105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051" s="3" t="inlineStr">
        <x:is>
          <x:t xml:space="preserve">SRC_SEMIANALYSIS_INFERENCEX; ASSUMP_NUMERIC_ACCELERATOR_MIX; ASSUMP_WORKLOAD_CLASS_MIX; ASSUMP_AGENTIC_CONTEXT_PENALTY</x:t>
        </x:is>
      </x:c>
      <x:c r="K105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51" s="3" t="inlineStr">
        <x:is>
          <x:t xml:space="preserve">Provider production output-token throughput with comparable workload/SLO.</x:t>
        </x:is>
      </x:c>
    </x:row>
    <x:row r="1052">
      <x:c r="A1052" s="3" t="inlineStr">
        <x:is>
          <x:t xml:space="preserve">Microsoft</x:t>
        </x:is>
      </x:c>
      <x:c r="B1052" s="3" t="n">
        <x:v>2026</x:v>
      </x:c>
      <x:c r="C1052" s="3" t="inlineStr">
        <x:is>
          <x:t xml:space="preserve">Base</x:t>
        </x:is>
      </x:c>
      <x:c r="D1052" s="3" t="inlineStr">
        <x:is>
          <x:t xml:space="preserve">purpose_built_tps_per_mw</x:t>
        </x:is>
      </x:c>
      <x:c r="E1052" s="3" t="n">
        <x:v>2710180</x:v>
      </x:c>
      <x:c r="F1052" s="3" t="inlineStr">
        <x:is>
          <x:t xml:space="preserve">generated output tokens/sec/MW</x:t>
        </x:is>
      </x:c>
      <x:c r="G1052" s="3" t="inlineStr">
        <x:is>
          <x:t xml:space="preserve">Conservative no-uplift proxy</x:t>
        </x:is>
      </x:c>
      <x:c r="H1052" s="3" t="inlineStr">
        <x:is>
          <x:t xml:space="preserve">purpose_built_tps_per_mw = purpose_built_reference_tps_per_mw * commercial_workload_fit_factor until comparable output-token benchmark is adopted</x:t>
        </x:is>
      </x:c>
      <x:c r="I1052" s="3" t="inlineStr">
        <x:is>
          <x:t xml:space="preserve">No comparable public output-token/MW row adopted; B200 public reference placeholder is used and remains editable.</x:t>
        </x:is>
      </x:c>
      <x:c r="J1052" s="3" t="inlineStr">
        <x:is>
          <x:t xml:space="preserve">SRC_MS_PHI; SRC_OPENAI_GPT41_DOCS; SRC_MS_PHI4_TECHREPORT; SRC_MS_MAIA200; SRC_EPOCH_AI_DATA_CENTERS; ASSUMP_NUMERIC_ACCELERATOR_MIX</x:t>
        </x:is>
      </x:c>
      <x:c r="K105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52" s="3" t="inlineStr">
        <x:is>
          <x:t xml:space="preserve">Matched-workload generated-output benchmark for the provider purpose-built accelerator.</x:t>
        </x:is>
      </x:c>
    </x:row>
    <x:row r="1053">
      <x:c r="A1053" s="3" t="inlineStr">
        <x:is>
          <x:t xml:space="preserve">Microsoft</x:t>
        </x:is>
      </x:c>
      <x:c r="B1053" s="3" t="n">
        <x:v>2026</x:v>
      </x:c>
      <x:c r="C1053" s="3" t="inlineStr">
        <x:is>
          <x:t xml:space="preserve">Base</x:t>
        </x:is>
      </x:c>
      <x:c r="D1053" s="3" t="inlineStr">
        <x:is>
          <x:t xml:space="preserve">inference_power_share</x:t>
        </x:is>
      </x:c>
      <x:c r="E1053" s="3" t="n">
        <x:v>0.55</x:v>
      </x:c>
      <x:c r="F1053" s="3" t="inlineStr">
        <x:is>
          <x:t xml:space="preserve">share of AI IT load</x:t>
        </x:is>
      </x:c>
      <x:c r="G1053" s="3" t="inlineStr">
        <x:is>
          <x:t xml:space="preserve">Scenario allocation</x:t>
        </x:is>
      </x:c>
      <x:c r="H1053" s="3" t="inlineStr">
        <x:is>
          <x:t xml:space="preserve">inference_gw = ai_it_load_gw * inference_power_share</x:t>
        </x:is>
      </x:c>
      <x:c r="I1053" s="3" t="inlineStr">
        <x:is>
          <x:t xml:space="preserve">Copilot commercial serving growth supports rising inference allocation; OpenAI model-owner output must remain separately attributed.</x:t>
        </x:is>
      </x:c>
      <x:c r="J1053" s="3" t="inlineStr">
        <x:is>
          <x:t xml:space="preserve">SRC_MS_PHI; SRC_OPENAI_GPT41_DOCS; SRC_MS_PHI4_TECHREPORT; SRC_MS_MAIA200; SRC_EPOCH_AI_DATA_CENTERS; ASSUMP_INFERENCE_SHARE_NOT_FACT_60</x:t>
        </x:is>
      </x:c>
      <x:c r="K105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53" s="3" t="inlineStr">
        <x:is>
          <x:t xml:space="preserve">Provider-specific inference/training workload power telemetry.</x:t>
        </x:is>
      </x:c>
    </x:row>
    <x:row r="1054">
      <x:c r="A1054" s="3" t="inlineStr">
        <x:is>
          <x:t xml:space="preserve">Microsoft</x:t>
        </x:is>
      </x:c>
      <x:c r="B1054" s="3" t="n">
        <x:v>2026</x:v>
      </x:c>
      <x:c r="C1054" s="3" t="inlineStr">
        <x:is>
          <x:t xml:space="preserve">Base</x:t>
        </x:is>
      </x:c>
      <x:c r="D1054" s="3" t="inlineStr">
        <x:is>
          <x:t xml:space="preserve">inference_gw</x:t>
        </x:is>
      </x:c>
      <x:c r="E1054" s="3" t="n">
        <x:v>0.71</x:v>
      </x:c>
      <x:c r="F1054" s="3" t="inlineStr">
        <x:is>
          <x:t xml:space="preserve">GW</x:t>
        </x:is>
      </x:c>
      <x:c r="G1054" s="3" t="inlineStr">
        <x:is>
          <x:t xml:space="preserve">Derived formula</x:t>
        </x:is>
      </x:c>
      <x:c r="H1054" s="3" t="inlineStr">
        <x:is>
          <x:t xml:space="preserve">ai_it_load_gw * inference_power_share</x:t>
        </x:is>
      </x:c>
      <x:c r="I1054" s="3" t="inlineStr">
        <x:is>
          <x:t xml:space="preserve">This is the operational power eligible to become commercial generated output tokens through the selected TPS/MW proxy.</x:t>
        </x:is>
      </x:c>
      <x:c r="J1054" s="3" t="inlineStr">
        <x:is>
          <x:t xml:space="preserve">SRC_MS_PHI; SRC_OPENAI_GPT41_DOCS; SRC_MS_PHI4_TECHREPORT; SRC_MS_MAIA200; SRC_EPOCH_AI_DATA_CENTERS</x:t>
        </x:is>
      </x:c>
      <x:c r="K105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54" s="3" t="inlineStr">
        <x:is>
          <x:t xml:space="preserve">Recompute after AI allocation or inference-share evidence changes.</x:t>
        </x:is>
      </x:c>
    </x:row>
    <x:row r="1055">
      <x:c r="A1055" s="3" t="inlineStr">
        <x:is>
          <x:t xml:space="preserve">Microsoft</x:t>
        </x:is>
      </x:c>
      <x:c r="B1055" s="3" t="n">
        <x:v>2026</x:v>
      </x:c>
      <x:c r="C1055" s="3" t="inlineStr">
        <x:is>
          <x:t xml:space="preserve">Base</x:t>
        </x:is>
      </x:c>
      <x:c r="D1055" s="3" t="inlineStr">
        <x:is>
          <x:t xml:space="preserve">training_power_share</x:t>
        </x:is>
      </x:c>
      <x:c r="E1055" s="3" t="n">
        <x:v>0.45</x:v>
      </x:c>
      <x:c r="F1055" s="3" t="inlineStr">
        <x:is>
          <x:t xml:space="preserve">share of AI IT load</x:t>
        </x:is>
      </x:c>
      <x:c r="G1055" s="3" t="inlineStr">
        <x:is>
          <x:t xml:space="preserve">Derived allocation</x:t>
        </x:is>
      </x:c>
      <x:c r="H1055" s="3" t="inlineStr">
        <x:is>
          <x:t xml:space="preserve">1 - inference_power_share</x:t>
        </x:is>
      </x:c>
      <x:c r="I1055" s="3" t="inlineStr">
        <x:is>
          <x:t xml:space="preserve">Training receives the complementary modeled AI IT allocation; it is not a disclosed company workload split.</x:t>
        </x:is>
      </x:c>
      <x:c r="J1055" s="3" t="inlineStr">
        <x:is>
          <x:t xml:space="preserve">SRC_MS_PHI; SRC_OPENAI_GPT41_DOCS; SRC_MS_PHI4_TECHREPORT; SRC_MS_MAIA200; SRC_EPOCH_AI_DATA_CENTERS; ASSUMP_INFERENCE_SHARE_NOT_FACT_60</x:t>
        </x:is>
      </x:c>
      <x:c r="K105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55" s="3" t="inlineStr">
        <x:is>
          <x:t xml:space="preserve">Provider-specific inference/training workload power telemetry.</x:t>
        </x:is>
      </x:c>
    </x:row>
    <x:row r="1056">
      <x:c r="A1056" s="3" t="inlineStr">
        <x:is>
          <x:t xml:space="preserve">Microsoft</x:t>
        </x:is>
      </x:c>
      <x:c r="B1056" s="3" t="n">
        <x:v>2026</x:v>
      </x:c>
      <x:c r="C1056" s="3" t="inlineStr">
        <x:is>
          <x:t xml:space="preserve">Base</x:t>
        </x:is>
      </x:c>
      <x:c r="D1056" s="3" t="inlineStr">
        <x:is>
          <x:t xml:space="preserve">training_gw</x:t>
        </x:is>
      </x:c>
      <x:c r="E1056" s="3" t="n">
        <x:v>0.58</x:v>
      </x:c>
      <x:c r="F1056" s="3" t="inlineStr">
        <x:is>
          <x:t xml:space="preserve">GW</x:t>
        </x:is>
      </x:c>
      <x:c r="G1056" s="3" t="inlineStr">
        <x:is>
          <x:t xml:space="preserve">Derived formula</x:t>
        </x:is>
      </x:c>
      <x:c r="H1056" s="3" t="inlineStr">
        <x:is>
          <x:t xml:space="preserve">ai_it_load_gw * training_power_share</x:t>
        </x:is>
      </x:c>
      <x:c r="I1056" s="3" t="inlineStr">
        <x:is>
          <x:t xml:space="preserve">Training GW is shown separately so commercial inference token capacity is not overstated.</x:t>
        </x:is>
      </x:c>
      <x:c r="J1056" s="3" t="inlineStr">
        <x:is>
          <x:t xml:space="preserve">SRC_MS_PHI; SRC_OPENAI_GPT41_DOCS; SRC_MS_PHI4_TECHREPORT; SRC_MS_MAIA200; SRC_EPOCH_AI_DATA_CENTERS</x:t>
        </x:is>
      </x:c>
      <x:c r="K105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56" s="3" t="inlineStr">
        <x:is>
          <x:t xml:space="preserve">Recompute after AI allocation or workload-split evidence changes.</x:t>
        </x:is>
      </x:c>
    </x:row>
    <x:row r="1057">
      <x:c r="A1057" s="3" t="inlineStr">
        <x:is>
          <x:t xml:space="preserve">Microsoft</x:t>
        </x:is>
      </x:c>
      <x:c r="B1057" s="3" t="n">
        <x:v>2026</x:v>
      </x:c>
      <x:c r="C1057" s="3" t="inlineStr">
        <x:is>
          <x:t xml:space="preserve">Base</x:t>
        </x:is>
      </x:c>
      <x:c r="D1057" s="3" t="inlineStr">
        <x:is>
          <x:t xml:space="preserve">tokens_per_second_per_mw</x:t>
        </x:is>
      </x:c>
      <x:c r="E1057" s="3" t="n">
        <x:v>1552715</x:v>
      </x:c>
      <x:c r="F1057" s="3" t="inlineStr">
        <x:is>
          <x:t xml:space="preserve">generated output tokens/sec/MW</x:t>
        </x:is>
      </x:c>
      <x:c r="G1057" s="3" t="inlineStr">
        <x:is>
          <x:t xml:space="preserve">Derived estimate + benchmark calibration</x:t>
        </x:is>
      </x:c>
      <x:c r="H1057" s="3" t="inlineStr">
        <x:is>
          <x:t xml:space="preserve">fleet_reference_tps_per_mw * commercial_workload_fit_factor</x:t>
        </x:is>
      </x:c>
      <x:c r="I1057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1057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105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57" s="3" t="inlineStr">
        <x:is>
          <x:t xml:space="preserve">Comparable production output-token throughput with model, hardware, precision, ISL/OSL and SLO matched.</x:t>
        </x:is>
      </x:c>
    </x:row>
    <x:row r="1058">
      <x:c r="A1058" s="3" t="inlineStr">
        <x:is>
          <x:t xml:space="preserve">Microsoft</x:t>
        </x:is>
      </x:c>
      <x:c r="B1058" s="3" t="n">
        <x:v>2026</x:v>
      </x:c>
      <x:c r="C1058" s="3" t="inlineStr">
        <x:is>
          <x:t xml:space="preserve">Base</x:t>
        </x:is>
      </x:c>
      <x:c r="D1058" s="3" t="inlineStr">
        <x:is>
          <x:t xml:space="preserve">inference_tokens_per_day</x:t>
        </x:is>
      </x:c>
      <x:c r="E1058" s="3" t="n">
        <x:v>95249748960000</x:v>
      </x:c>
      <x:c r="F1058" s="3" t="inlineStr">
        <x:is>
          <x:t xml:space="preserve">generated output tokens/day</x:t>
        </x:is>
      </x:c>
      <x:c r="G1058" s="3" t="inlineStr">
        <x:is>
          <x:t xml:space="preserve">Derived headline metric</x:t>
        </x:is>
      </x:c>
      <x:c r="H1058" s="3" t="inlineStr">
        <x:is>
          <x:t xml:space="preserve">inference_gw * 1000 * tokens_per_second_per_mw * 86,400</x:t>
        </x:is>
      </x:c>
      <x:c r="I1058" s="3" t="inlineStr">
        <x:is>
          <x:t xml:space="preserve">Headline capacity uses no utilization, MoE, architecture or software-growth multiplier; it is not observed commercial output volume.</x:t>
        </x:is>
      </x:c>
      <x:c r="J1058" s="3" t="inlineStr">
        <x:is>
          <x:t xml:space="preserve">SRC_MS_PHI; SRC_OPENAI_GPT41_DOCS; SRC_MS_PHI4_TECHREPORT; SRC_MS_MAIA200; SRC_EPOCH_AI_DATA_CENTERS; SRC_SEMIANALYSIS_INFERENCEX</x:t>
        </x:is>
      </x:c>
      <x:c r="K105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58" s="3" t="inlineStr">
        <x:is>
          <x:t xml:space="preserve">Provider-disclosed generated output token volume or calibrated capacity telemetry.</x:t>
        </x:is>
      </x:c>
    </x:row>
    <x:row r="1059">
      <x:c r="A1059" s="3" t="inlineStr">
        <x:is>
          <x:t xml:space="preserve">Microsoft</x:t>
        </x:is>
      </x:c>
      <x:c r="B1059" s="3" t="n">
        <x:v>2026</x:v>
      </x:c>
      <x:c r="C1059" s="3" t="inlineStr">
        <x:is>
          <x:t xml:space="preserve">Base</x:t>
        </x:is>
      </x:c>
      <x:c r="D1059" s="3" t="inlineStr">
        <x:is>
          <x:t xml:space="preserve">inference_tokens_per_year</x:t>
        </x:is>
      </x:c>
      <x:c r="E1059" s="3" t="n">
        <x:v>3.47661583704e+16</x:v>
      </x:c>
      <x:c r="F1059" s="3" t="inlineStr">
        <x:is>
          <x:t xml:space="preserve">generated output tokens/year</x:t>
        </x:is>
      </x:c>
      <x:c r="G1059" s="3" t="inlineStr">
        <x:is>
          <x:t xml:space="preserve">Derived headline metric</x:t>
        </x:is>
      </x:c>
      <x:c r="H1059" s="3" t="inlineStr">
        <x:is>
          <x:t xml:space="preserve">inference_tokens_per_day * 365</x:t>
        </x:is>
      </x:c>
      <x:c r="I1059" s="3" t="inlineStr">
        <x:is>
          <x:t xml:space="preserve">Annualized version of generated output token capacity; it is not observed annual demand or billable volume.</x:t>
        </x:is>
      </x:c>
      <x:c r="J1059" s="3" t="inlineStr">
        <x:is>
          <x:t xml:space="preserve">SRC_MS_PHI; SRC_OPENAI_GPT41_DOCS; SRC_MS_PHI4_TECHREPORT; SRC_MS_MAIA200; SRC_EPOCH_AI_DATA_CENTERS; SRC_SEMIANALYSIS_INFERENCEX</x:t>
        </x:is>
      </x:c>
      <x:c r="K105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59" s="3" t="inlineStr">
        <x:is>
          <x:t xml:space="preserve">Provider-disclosed annual generated-output volume or metered serving telemetry.</x:t>
        </x:is>
      </x:c>
    </x:row>
    <x:row r="1060">
      <x:c r="A1060" s="3" t="inlineStr">
        <x:is>
          <x:t xml:space="preserve">Microsoft</x:t>
        </x:is>
      </x:c>
      <x:c r="B1060" s="3" t="n">
        <x:v>2027</x:v>
      </x:c>
      <x:c r="C1060" s="3" t="inlineStr">
        <x:is>
          <x:t xml:space="preserve">Base</x:t>
        </x:is>
      </x:c>
      <x:c r="D1060" s="3" t="inlineStr">
        <x:is>
          <x:t xml:space="preserve">contracted_power_gw</x:t>
        </x:is>
      </x:c>
      <x:c r="E1060" s="3" t="n">
        <x:v>5.25</x:v>
      </x:c>
      <x:c r="F1060" s="3" t="inlineStr">
        <x:is>
          <x:t xml:space="preserve">GW</x:t>
        </x:is>
      </x:c>
      <x:c r="G1060" s="3" t="inlineStr">
        <x:is>
          <x:t xml:space="preserve">Scenario capacity envelope</x:t>
        </x:is>
      </x:c>
      <x:c r="H1060" s="3" t="inlineStr">
        <x:is>
          <x:t xml:space="preserve">linear interpolation between 2026 and 2030 company capacity endpoints</x:t>
        </x:is>
      </x:c>
      <x:c r="I1060" s="3" t="inlineStr">
        <x:is>
          <x:t xml:space="preserve">Scenario envelope for Microsoft-controlled/Copilot serving burden; not an official contracted-GW disclosure.</x:t>
        </x:is>
      </x:c>
      <x:c r="J1060" s="3" t="inlineStr">
        <x:is>
          <x:t xml:space="preserve">ASSUMP_POWER_RAMP; SRC_MS_MAIA200</x:t>
        </x:is>
      </x:c>
      <x:c r="K106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60" s="3" t="inlineStr">
        <x:is>
          <x:t xml:space="preserve">Company/site-level committed MW/GW, interconnect and contract disclosure.</x:t>
        </x:is>
      </x:c>
    </x:row>
    <x:row r="1061">
      <x:c r="A1061" s="3" t="inlineStr">
        <x:is>
          <x:t xml:space="preserve">Microsoft</x:t>
        </x:is>
      </x:c>
      <x:c r="B1061" s="3" t="n">
        <x:v>2027</x:v>
      </x:c>
      <x:c r="C1061" s="3" t="inlineStr">
        <x:is>
          <x:t xml:space="preserve">Base</x:t>
        </x:is>
      </x:c>
      <x:c r="D1061" s="3" t="inlineStr">
        <x:is>
          <x:t xml:space="preserve">operational_deployment_share</x:t>
        </x:is>
      </x:c>
      <x:c r="E1061" s="3" t="n">
        <x:v>0.55238095</x:v>
      </x:c>
      <x:c r="F1061" s="3" t="inlineStr">
        <x:is>
          <x:t xml:space="preserve">share</x:t>
        </x:is>
      </x:c>
      <x:c r="G1061" s="3" t="inlineStr">
        <x:is>
          <x:t xml:space="preserve">Scenario conversion</x:t>
        </x:is>
      </x:c>
      <x:c r="H1061" s="3" t="inlineStr">
        <x:is>
          <x:t xml:space="preserve">active_power_gw / contracted_power_gw</x:t>
        </x:is>
      </x:c>
      <x:c r="I1061" s="3" t="inlineStr">
        <x:is>
          <x:t xml:space="preserve">This is the single explicit conversion from contracted/attributed capacity to operationally usable capacity.</x:t>
        </x:is>
      </x:c>
      <x:c r="J1061" s="3" t="inlineStr">
        <x:is>
          <x:t xml:space="preserve">ASSUMP_POWER_RAMP; SRC_MS_MAIA200</x:t>
        </x:is>
      </x:c>
      <x:c r="K106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61" s="3" t="inlineStr">
        <x:is>
          <x:t xml:space="preserve">Energized operational capacity divided by contracted/attributed capacity.</x:t>
        </x:is>
      </x:c>
    </x:row>
    <x:row r="1062">
      <x:c r="A1062" s="3" t="inlineStr">
        <x:is>
          <x:t xml:space="preserve">Microsoft</x:t>
        </x:is>
      </x:c>
      <x:c r="B1062" s="3" t="n">
        <x:v>2027</x:v>
      </x:c>
      <x:c r="C1062" s="3" t="inlineStr">
        <x:is>
          <x:t xml:space="preserve">Base</x:t>
        </x:is>
      </x:c>
      <x:c r="D1062" s="3" t="inlineStr">
        <x:is>
          <x:t xml:space="preserve">active_power_gw</x:t>
        </x:is>
      </x:c>
      <x:c r="E1062" s="3" t="n">
        <x:v>2.9</x:v>
      </x:c>
      <x:c r="F1062" s="3" t="inlineStr">
        <x:is>
          <x:t xml:space="preserve">GW</x:t>
        </x:is>
      </x:c>
      <x:c r="G1062" s="3" t="inlineStr">
        <x:is>
          <x:t xml:space="preserve">Derived scenario</x:t>
        </x:is>
      </x:c>
      <x:c r="H1062" s="3" t="inlineStr">
        <x:is>
          <x:t xml:space="preserve">contracted_power_gw * operational_deployment_share</x:t>
        </x:is>
      </x:c>
      <x:c r="I1062" s="3" t="inlineStr">
        <x:is>
          <x:t xml:space="preserve">Active GW is a staged operational deployment fraction of modeled capacity, reflecting site energization and accelerator availability.</x:t>
        </x:is>
      </x:c>
      <x:c r="J1062" s="3" t="inlineStr">
        <x:is>
          <x:t xml:space="preserve">ASSUMP_POWER_RAMP; SRC_MS_MAIA200</x:t>
        </x:is>
      </x:c>
      <x:c r="K106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62" s="3" t="inlineStr">
        <x:is>
          <x:t xml:space="preserve">Energization dates, accelerator deliveries and operational powered-rack telemetry.</x:t>
        </x:is>
      </x:c>
    </x:row>
    <x:row r="1063">
      <x:c r="A1063" s="3" t="inlineStr">
        <x:is>
          <x:t xml:space="preserve">Microsoft</x:t>
        </x:is>
      </x:c>
      <x:c r="B1063" s="3" t="n">
        <x:v>2027</x:v>
      </x:c>
      <x:c r="C1063" s="3" t="inlineStr">
        <x:is>
          <x:t xml:space="preserve">Base</x:t>
        </x:is>
      </x:c>
      <x:c r="D1063" s="3" t="inlineStr">
        <x:is>
          <x:t xml:space="preserve">pue</x:t>
        </x:is>
      </x:c>
      <x:c r="E1063" s="3" t="n">
        <x:v>1.2</x:v>
      </x:c>
      <x:c r="F1063" s="3" t="inlineStr">
        <x:is>
          <x:t xml:space="preserve">ratio</x:t>
        </x:is>
      </x:c>
      <x:c r="G1063" s="3" t="inlineStr">
        <x:is>
          <x:t xml:space="preserve">Scenario parameter</x:t>
        </x:is>
      </x:c>
      <x:c r="H1063" s="3" t="inlineStr">
        <x:is>
          <x:t xml:space="preserve">it_load_gw = active_power_gw / pue</x:t>
        </x:is>
      </x:c>
      <x:c r="I1063" s="3" t="inlineStr">
        <x:is>
          <x:t xml:space="preserve">No provider-wide site-level PUE is used as a disclosed fact; PUE represents facility-to-IT conversion within the scenario.</x:t>
        </x:is>
      </x:c>
      <x:c r="J1063" s="3" t="inlineStr">
        <x:is>
          <x:t xml:space="preserve">ASSUMP_POWER_RAMP</x:t>
        </x:is>
      </x:c>
      <x:c r="K106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63" s="3" t="inlineStr">
        <x:is>
          <x:t xml:space="preserve">Site-level measured PUE matched to attributed AI capacity.</x:t>
        </x:is>
      </x:c>
    </x:row>
    <x:row r="1064">
      <x:c r="A1064" s="3" t="inlineStr">
        <x:is>
          <x:t xml:space="preserve">Microsoft</x:t>
        </x:is>
      </x:c>
      <x:c r="B1064" s="3" t="n">
        <x:v>2027</x:v>
      </x:c>
      <x:c r="C1064" s="3" t="inlineStr">
        <x:is>
          <x:t xml:space="preserve">Base</x:t>
        </x:is>
      </x:c>
      <x:c r="D1064" s="3" t="inlineStr">
        <x:is>
          <x:t xml:space="preserve">it_load_gw</x:t>
        </x:is>
      </x:c>
      <x:c r="E1064" s="3" t="n">
        <x:v>2.417</x:v>
      </x:c>
      <x:c r="F1064" s="3" t="inlineStr">
        <x:is>
          <x:t xml:space="preserve">GW</x:t>
        </x:is>
      </x:c>
      <x:c r="G1064" s="3" t="inlineStr">
        <x:is>
          <x:t xml:space="preserve">Derived formula</x:t>
        </x:is>
      </x:c>
      <x:c r="H1064" s="3" t="inlineStr">
        <x:is>
          <x:t xml:space="preserve">active_power_gw / pue</x:t>
        </x:is>
      </x:c>
      <x:c r="I1064" s="3" t="inlineStr">
        <x:is>
          <x:t xml:space="preserve">Facility power is converted to IT-deliverable power before attributing AI workloads.</x:t>
        </x:is>
      </x:c>
      <x:c r="J1064" s="3" t="inlineStr">
        <x:is>
          <x:t xml:space="preserve">ASSUMP_POWER_RAMP; SRC_MS_MAIA200</x:t>
        </x:is>
      </x:c>
      <x:c r="K106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64" s="3" t="inlineStr">
        <x:is>
          <x:t xml:space="preserve">Recompute once active power and PUE become site-observable.</x:t>
        </x:is>
      </x:c>
    </x:row>
    <x:row r="1065">
      <x:c r="A1065" s="3" t="inlineStr">
        <x:is>
          <x:t xml:space="preserve">Microsoft</x:t>
        </x:is>
      </x:c>
      <x:c r="B1065" s="3" t="n">
        <x:v>2027</x:v>
      </x:c>
      <x:c r="C1065" s="3" t="inlineStr">
        <x:is>
          <x:t xml:space="preserve">Base</x:t>
        </x:is>
      </x:c>
      <x:c r="D1065" s="3" t="inlineStr">
        <x:is>
          <x:t xml:space="preserve">ai_workload_share</x:t>
        </x:is>
      </x:c>
      <x:c r="E1065" s="3" t="n">
        <x:v>0.86</x:v>
      </x:c>
      <x:c r="F1065" s="3" t="inlineStr">
        <x:is>
          <x:t xml:space="preserve">share</x:t>
        </x:is>
      </x:c>
      <x:c r="G1065" s="3" t="inlineStr">
        <x:is>
          <x:t xml:space="preserve">Scenario allocation</x:t>
        </x:is>
      </x:c>
      <x:c r="H1065" s="3" t="inlineStr">
        <x:is>
          <x:t xml:space="preserve">ai_it_load_gw = it_load_gw * ai_workload_share</x:t>
        </x:is>
      </x:c>
      <x:c r="I1065" s="3" t="inlineStr">
        <x:is>
          <x:t xml:space="preserve">Azure/Copilot serving burden is AI-oriented but shares infrastructure with platform and reserve overhead; 86% is a scenario allocation.</x:t>
        </x:is>
      </x:c>
      <x:c r="J1065" s="3" t="inlineStr">
        <x:is>
          <x:t xml:space="preserve">SRC_MS_PHI; SRC_OPENAI_GPT41_DOCS; SRC_MS_PHI4_TECHREPORT; SRC_MS_MAIA200; SRC_EPOCH_AI_DATA_CENTERS</x:t>
        </x:is>
      </x:c>
      <x:c r="K106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65" s="3" t="inlineStr">
        <x:is>
          <x:t xml:space="preserve">Model-owner AI workload allocation or cluster scheduling telemetry.</x:t>
        </x:is>
      </x:c>
    </x:row>
    <x:row r="1066">
      <x:c r="A1066" s="3" t="inlineStr">
        <x:is>
          <x:t xml:space="preserve">Microsoft</x:t>
        </x:is>
      </x:c>
      <x:c r="B1066" s="3" t="n">
        <x:v>2027</x:v>
      </x:c>
      <x:c r="C1066" s="3" t="inlineStr">
        <x:is>
          <x:t xml:space="preserve">Base</x:t>
        </x:is>
      </x:c>
      <x:c r="D1066" s="3" t="inlineStr">
        <x:is>
          <x:t xml:space="preserve">ai_it_load_gw</x:t>
        </x:is>
      </x:c>
      <x:c r="E1066" s="3" t="n">
        <x:v>2.078</x:v>
      </x:c>
      <x:c r="F1066" s="3" t="inlineStr">
        <x:is>
          <x:t xml:space="preserve">GW</x:t>
        </x:is>
      </x:c>
      <x:c r="G1066" s="3" t="inlineStr">
        <x:is>
          <x:t xml:space="preserve">Derived formula</x:t>
        </x:is>
      </x:c>
      <x:c r="H1066" s="3" t="inlineStr">
        <x:is>
          <x:t xml:space="preserve">it_load_gw * ai_workload_share</x:t>
        </x:is>
      </x:c>
      <x:c r="I1066" s="3" t="inlineStr">
        <x:is>
          <x:t xml:space="preserve">Only the AI-attributed portion of IT load enters training/inference allocation.</x:t>
        </x:is>
      </x:c>
      <x:c r="J1066" s="3" t="inlineStr">
        <x:is>
          <x:t xml:space="preserve">SRC_MS_PHI; SRC_OPENAI_GPT41_DOCS; SRC_MS_PHI4_TECHREPORT; SRC_MS_MAIA200; SRC_EPOCH_AI_DATA_CENTERS</x:t>
        </x:is>
      </x:c>
      <x:c r="K106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66" s="3" t="inlineStr">
        <x:is>
          <x:t xml:space="preserve">Recompute after ai_workload_share is replaced by telemetry.</x:t>
        </x:is>
      </x:c>
    </x:row>
    <x:row r="1067">
      <x:c r="A1067" s="3" t="inlineStr">
        <x:is>
          <x:t xml:space="preserve">Microsoft</x:t>
        </x:is>
      </x:c>
      <x:c r="B1067" s="3" t="n">
        <x:v>2027</x:v>
      </x:c>
      <x:c r="C1067" s="3" t="inlineStr">
        <x:is>
          <x:t xml:space="preserve">Base</x:t>
        </x:is>
      </x:c>
      <x:c r="D1067" s="3" t="inlineStr">
        <x:is>
          <x:t xml:space="preserve">gpu_share</x:t>
        </x:is>
      </x:c>
      <x:c r="E1067" s="3" t="n">
        <x:v>1</x:v>
      </x:c>
      <x:c r="F1067" s="3" t="inlineStr">
        <x:is>
          <x:t xml:space="preserve">share of inference-serving accelerator load</x:t>
        </x:is>
      </x:c>
      <x:c r="G1067" s="3" t="inlineStr">
        <x:is>
          <x:t xml:space="preserve">Numeric scenario</x:t>
        </x:is>
      </x:c>
      <x:c r="H1067" s="3" t="inlineStr">
        <x:is>
          <x:t xml:space="preserve">gpu_share interpolated from company 2026/2030 accelerator-mix endpoints</x:t>
        </x:is>
      </x:c>
      <x:c r="I1067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1067" s="3" t="inlineStr">
        <x:is>
          <x:t xml:space="preserve">SRC_MS_PHI; SRC_OPENAI_GPT41_DOCS; SRC_MS_PHI4_TECHREPORT; SRC_MS_MAIA200; SRC_EPOCH_AI_DATA_CENTERS; ASSUMP_NUMERIC_ACCELERATOR_MIX</x:t>
        </x:is>
      </x:c>
      <x:c r="K106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67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1068">
      <x:c r="A1068" s="3" t="inlineStr">
        <x:is>
          <x:t xml:space="preserve">Microsoft</x:t>
        </x:is>
      </x:c>
      <x:c r="B1068" s="3" t="n">
        <x:v>2027</x:v>
      </x:c>
      <x:c r="C1068" s="3" t="inlineStr">
        <x:is>
          <x:t xml:space="preserve">Base</x:t>
        </x:is>
      </x:c>
      <x:c r="D1068" s="3" t="inlineStr">
        <x:is>
          <x:t xml:space="preserve">h200_share</x:t>
        </x:is>
      </x:c>
      <x:c r="E1068" s="3" t="n">
        <x:v>0.124979</x:v>
      </x:c>
      <x:c r="F1068" s="3" t="inlineStr">
        <x:is>
          <x:t xml:space="preserve">share of inference-serving accelerator load</x:t>
        </x:is>
      </x:c>
      <x:c r="G1068" s="3" t="inlineStr">
        <x:is>
          <x:t xml:space="preserve">Editable numeric scenario</x:t>
        </x:is>
      </x:c>
      <x:c r="H1068" s="3" t="inlineStr">
        <x:is>
          <x:t xml:space="preserve">h200_share = gpu_share * default_gpu_generation_mix_h200</x:t>
        </x:is>
      </x:c>
      <x:c r="I1068" s="3" t="inlineStr">
        <x:is>
          <x:t xml:space="preserve">Default GPU-generation migration assumption; executive workbook allows later manual replacement by company/year/scenario.</x:t>
        </x:is>
      </x:c>
      <x:c r="J1068" s="3" t="inlineStr">
        <x:is>
          <x:t xml:space="preserve">SRC_SEMIANALYSIS_INFERENCEX; ASSUMP_NUMERIC_ACCELERATOR_MIX</x:t>
        </x:is>
      </x:c>
      <x:c r="K106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68" s="3" t="inlineStr">
        <x:is>
          <x:t xml:space="preserve">Company fleet inventory, accelerator-hours or procurement/deployment records by GPU generation.</x:t>
        </x:is>
      </x:c>
    </x:row>
    <x:row r="1069">
      <x:c r="A1069" s="3" t="inlineStr">
        <x:is>
          <x:t xml:space="preserve">Microsoft</x:t>
        </x:is>
      </x:c>
      <x:c r="B1069" s="3" t="n">
        <x:v>2027</x:v>
      </x:c>
      <x:c r="C1069" s="3" t="inlineStr">
        <x:is>
          <x:t xml:space="preserve">Base</x:t>
        </x:is>
      </x:c>
      <x:c r="D1069" s="3" t="inlineStr">
        <x:is>
          <x:t xml:space="preserve">b200_share</x:t>
        </x:is>
      </x:c>
      <x:c r="E1069" s="3" t="n">
        <x:v>0.875021</x:v>
      </x:c>
      <x:c r="F1069" s="3" t="inlineStr">
        <x:is>
          <x:t xml:space="preserve">share of inference-serving accelerator load</x:t>
        </x:is>
      </x:c>
      <x:c r="G1069" s="3" t="inlineStr">
        <x:is>
          <x:t xml:space="preserve">Editable numeric scenario</x:t>
        </x:is>
      </x:c>
      <x:c r="H1069" s="3" t="inlineStr">
        <x:is>
          <x:t xml:space="preserve">b200_share = gpu_share * default_gpu_generation_mix_b200</x:t>
        </x:is>
      </x:c>
      <x:c r="I1069" s="3" t="inlineStr">
        <x:is>
          <x:t xml:space="preserve">Default GPU-generation migration assumption; executive workbook allows later manual replacement by company/year/scenario.</x:t>
        </x:is>
      </x:c>
      <x:c r="J1069" s="3" t="inlineStr">
        <x:is>
          <x:t xml:space="preserve">SRC_SEMIANALYSIS_INFERENCEX; ASSUMP_NUMERIC_ACCELERATOR_MIX</x:t>
        </x:is>
      </x:c>
      <x:c r="K106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69" s="3" t="inlineStr">
        <x:is>
          <x:t xml:space="preserve">Company fleet inventory, accelerator-hours or procurement/deployment records by GPU generation.</x:t>
        </x:is>
      </x:c>
    </x:row>
    <x:row r="1070">
      <x:c r="A1070" s="3" t="inlineStr">
        <x:is>
          <x:t xml:space="preserve">Microsoft</x:t>
        </x:is>
      </x:c>
      <x:c r="B1070" s="3" t="n">
        <x:v>2027</x:v>
      </x:c>
      <x:c r="C1070" s="3" t="inlineStr">
        <x:is>
          <x:t xml:space="preserve">Base</x:t>
        </x:is>
      </x:c>
      <x:c r="D1070" s="3" t="inlineStr">
        <x:is>
          <x:t xml:space="preserve">gb200_share</x:t>
        </x:is>
      </x:c>
      <x:c r="E1070" s="3" t="n">
        <x:v>0</x:v>
      </x:c>
      <x:c r="F1070" s="3" t="inlineStr">
        <x:is>
          <x:t xml:space="preserve">share of inference-serving accelerator load</x:t>
        </x:is>
      </x:c>
      <x:c r="G1070" s="3" t="inlineStr">
        <x:is>
          <x:t xml:space="preserve">Editable numeric scenario</x:t>
        </x:is>
      </x:c>
      <x:c r="H1070" s="3" t="inlineStr">
        <x:is>
          <x:t xml:space="preserve">gb200_share = gpu_share * default_gpu_generation_mix_gb200</x:t>
        </x:is>
      </x:c>
      <x:c r="I1070" s="3" t="inlineStr">
        <x:is>
          <x:t xml:space="preserve">Default GPU-generation migration assumption; executive workbook allows later manual replacement by company/year/scenario.</x:t>
        </x:is>
      </x:c>
      <x:c r="J1070" s="3" t="inlineStr">
        <x:is>
          <x:t xml:space="preserve">SRC_SEMIANALYSIS_INFERENCEX; ASSUMP_NUMERIC_ACCELERATOR_MIX</x:t>
        </x:is>
      </x:c>
      <x:c r="K107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70" s="3" t="inlineStr">
        <x:is>
          <x:t xml:space="preserve">Company fleet inventory, accelerator-hours or procurement/deployment records by GPU generation.</x:t>
        </x:is>
      </x:c>
    </x:row>
    <x:row r="1071">
      <x:c r="A1071" s="3" t="inlineStr">
        <x:is>
          <x:t xml:space="preserve">Microsoft</x:t>
        </x:is>
      </x:c>
      <x:c r="B1071" s="3" t="n">
        <x:v>2027</x:v>
      </x:c>
      <x:c r="C1071" s="3" t="inlineStr">
        <x:is>
          <x:t xml:space="preserve">Base</x:t>
        </x:is>
      </x:c>
      <x:c r="D1071" s="3" t="inlineStr">
        <x:is>
          <x:t xml:space="preserve">purpose_built_accelerator_share</x:t>
        </x:is>
      </x:c>
      <x:c r="E1071" s="3" t="n">
        <x:v>0</x:v>
      </x:c>
      <x:c r="F1071" s="3" t="inlineStr">
        <x:is>
          <x:t xml:space="preserve">share of inference-serving accelerator load</x:t>
        </x:is>
      </x:c>
      <x:c r="G1071" s="3" t="inlineStr">
        <x:is>
          <x:t xml:space="preserve">Numeric scenario</x:t>
        </x:is>
      </x:c>
      <x:c r="H1071" s="3" t="inlineStr">
        <x:is>
          <x:t xml:space="preserve">1 - gpu_share</x:t>
        </x:is>
      </x:c>
      <x:c r="I1071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1071" s="3" t="inlineStr">
        <x:is>
          <x:t xml:space="preserve">SRC_MS_PHI; SRC_OPENAI_GPT41_DOCS; SRC_MS_PHI4_TECHREPORT; SRC_MS_MAIA200; SRC_EPOCH_AI_DATA_CENTERS; ASSUMP_NUMERIC_ACCELERATOR_MIX</x:t>
        </x:is>
      </x:c>
      <x:c r="K107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71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1072">
      <x:c r="A1072" s="3" t="inlineStr">
        <x:is>
          <x:t xml:space="preserve">Microsoft</x:t>
        </x:is>
      </x:c>
      <x:c r="B1072" s="3" t="n">
        <x:v>2027</x:v>
      </x:c>
      <x:c r="C1072" s="3" t="inlineStr">
        <x:is>
          <x:t xml:space="preserve">Base</x:t>
        </x:is>
      </x:c>
      <x:c r="D1072" s="3" t="inlineStr">
        <x:is>
          <x:t xml:space="preserve">fleet_reference_tps_per_mw</x:t>
        </x:is>
      </x:c>
      <x:c r="E1072" s="3" t="n">
        <x:v>2672937</x:v>
      </x:c>
      <x:c r="F1072" s="3" t="inlineStr">
        <x:is>
          <x:t xml:space="preserve">generated output tokens/sec/MW</x:t>
        </x:is>
      </x:c>
      <x:c r="G1072" s="3" t="inlineStr">
        <x:is>
          <x:t xml:space="preserve">Fleet-weighted public benchmark reference</x:t>
        </x:is>
      </x:c>
      <x:c r="H1072" s="3" t="inlineStr">
        <x:is>
          <x:t xml:space="preserve">h200_share*h200_workload_avg + b200_share*b200_workload_avg + gb200_share*gb200_workload_avg + purpose_built_share*purpose_workload_avg</x:t>
        </x:is>
      </x:c>
      <x:c r="I1072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1072" s="3" t="inlineStr">
        <x:is>
          <x:t xml:space="preserve">SRC_SEMIANALYSIS_INFERENCEX; ASSUMP_NUMERIC_ACCELERATOR_MIX; ASSUMP_WORKLOAD_CLASS_MIX; ASSUMP_AGENTIC_CONTEXT_PENALTY</x:t>
        </x:is>
      </x:c>
      <x:c r="K107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72" s="3" t="inlineStr">
        <x:is>
          <x:t xml:space="preserve">Comparable production output-token throughput or a more closely matched benchmark.</x:t>
        </x:is>
      </x:c>
    </x:row>
    <x:row r="1073">
      <x:c r="A1073" s="3" t="inlineStr">
        <x:is>
          <x:t xml:space="preserve">Microsoft</x:t>
        </x:is>
      </x:c>
      <x:c r="B1073" s="3" t="n">
        <x:v>2027</x:v>
      </x:c>
      <x:c r="C1073" s="3" t="inlineStr">
        <x:is>
          <x:t xml:space="preserve">Base</x:t>
        </x:is>
      </x:c>
      <x:c r="D1073" s="3" t="inlineStr">
        <x:is>
          <x:t xml:space="preserve">commercial_workload_fit_factor</x:t>
        </x:is>
      </x:c>
      <x:c r="E1073" s="3" t="n">
        <x:v>0.6</x:v>
      </x:c>
      <x:c r="F1073" s="3" t="inlineStr">
        <x:is>
          <x:t xml:space="preserve">share of public reference throughput</x:t>
        </x:is>
      </x:c>
      <x:c r="G1073" s="3" t="inlineStr">
        <x:is>
          <x:t xml:space="preserve">Scenario assumption</x:t>
        </x:is>
      </x:c>
      <x:c r="H1073" s="3" t="inlineStr">
        <x:is>
          <x:t xml:space="preserve">reference_serving_tps_per_mw = fleet_reference_tps_per_mw * commercial_workload_fit_factor</x:t>
        </x:is>
      </x:c>
      <x:c r="I1073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1073" s="3" t="inlineStr">
        <x:is>
          <x:t xml:space="preserve">SRC_SEMIANALYSIS_INFERENCEX; ASSUMP_NUMERIC_ACCELERATOR_MIX; ASSUMP_WORKLOAD_CLASS_MIX; ASSUMP_AGENTIC_CONTEXT_PENALTY</x:t>
        </x:is>
      </x:c>
      <x:c r="K107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73" s="3" t="inlineStr">
        <x:is>
          <x:t xml:space="preserve">Matched commercial serving benchmark by product surface, context shape and latency SLO.</x:t>
        </x:is>
      </x:c>
    </x:row>
    <x:row r="1074">
      <x:c r="A1074" s="3" t="inlineStr">
        <x:is>
          <x:t xml:space="preserve">Microsoft</x:t>
        </x:is>
      </x:c>
      <x:c r="B1074" s="3" t="n">
        <x:v>2027</x:v>
      </x:c>
      <x:c r="C1074" s="3" t="inlineStr">
        <x:is>
          <x:t xml:space="preserve">Base</x:t>
        </x:is>
      </x:c>
      <x:c r="D1074" s="3" t="inlineStr">
        <x:is>
          <x:t xml:space="preserve">reference_serving_tps_per_mw</x:t>
        </x:is>
      </x:c>
      <x:c r="E1074" s="3" t="n">
        <x:v>1603762</x:v>
      </x:c>
      <x:c r="F1074" s="3" t="inlineStr">
        <x:is>
          <x:t xml:space="preserve">generated output tokens/sec/MW</x:t>
        </x:is>
      </x:c>
      <x:c r="G1074" s="3" t="inlineStr">
        <x:is>
          <x:t xml:space="preserve">Workload-adjusted benchmark proxy</x:t>
        </x:is>
      </x:c>
      <x:c r="H1074" s="3" t="inlineStr">
        <x:is>
          <x:t xml:space="preserve">fleet_reference_tps_per_mw * commercial_workload_fit_factor</x:t>
        </x:is>
      </x:c>
      <x:c r="I107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074" s="3" t="inlineStr">
        <x:is>
          <x:t xml:space="preserve">SRC_SEMIANALYSIS_INFERENCEX; ASSUMP_NUMERIC_ACCELERATOR_MIX; ASSUMP_WORKLOAD_CLASS_MIX; ASSUMP_AGENTIC_CONTEXT_PENALTY</x:t>
        </x:is>
      </x:c>
      <x:c r="K107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74" s="3" t="inlineStr">
        <x:is>
          <x:t xml:space="preserve">Provider production output-token throughput with comparable workload/SLO.</x:t>
        </x:is>
      </x:c>
    </x:row>
    <x:row r="1075">
      <x:c r="A1075" s="3" t="inlineStr">
        <x:is>
          <x:t xml:space="preserve">Microsoft</x:t>
        </x:is>
      </x:c>
      <x:c r="B1075" s="3" t="n">
        <x:v>2027</x:v>
      </x:c>
      <x:c r="C1075" s="3" t="inlineStr">
        <x:is>
          <x:t xml:space="preserve">Base</x:t>
        </x:is>
      </x:c>
      <x:c r="D1075" s="3" t="inlineStr">
        <x:is>
          <x:t xml:space="preserve">purpose_built_tps_per_mw</x:t>
        </x:is>
      </x:c>
      <x:c r="E1075" s="3" t="n">
        <x:v>2710180</x:v>
      </x:c>
      <x:c r="F1075" s="3" t="inlineStr">
        <x:is>
          <x:t xml:space="preserve">generated output tokens/sec/MW</x:t>
        </x:is>
      </x:c>
      <x:c r="G1075" s="3" t="inlineStr">
        <x:is>
          <x:t xml:space="preserve">Conservative no-uplift proxy</x:t>
        </x:is>
      </x:c>
      <x:c r="H1075" s="3" t="inlineStr">
        <x:is>
          <x:t xml:space="preserve">purpose_built_tps_per_mw = purpose_built_reference_tps_per_mw * commercial_workload_fit_factor until comparable output-token benchmark is adopted</x:t>
        </x:is>
      </x:c>
      <x:c r="I1075" s="3" t="inlineStr">
        <x:is>
          <x:t xml:space="preserve">No comparable public output-token/MW row adopted; B200 public reference placeholder is used and remains editable.</x:t>
        </x:is>
      </x:c>
      <x:c r="J1075" s="3" t="inlineStr">
        <x:is>
          <x:t xml:space="preserve">SRC_MS_PHI; SRC_OPENAI_GPT41_DOCS; SRC_MS_PHI4_TECHREPORT; SRC_MS_MAIA200; SRC_EPOCH_AI_DATA_CENTERS; ASSUMP_NUMERIC_ACCELERATOR_MIX</x:t>
        </x:is>
      </x:c>
      <x:c r="K107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75" s="3" t="inlineStr">
        <x:is>
          <x:t xml:space="preserve">Matched-workload generated-output benchmark for the provider purpose-built accelerator.</x:t>
        </x:is>
      </x:c>
    </x:row>
    <x:row r="1076">
      <x:c r="A1076" s="3" t="inlineStr">
        <x:is>
          <x:t xml:space="preserve">Microsoft</x:t>
        </x:is>
      </x:c>
      <x:c r="B1076" s="3" t="n">
        <x:v>2027</x:v>
      </x:c>
      <x:c r="C1076" s="3" t="inlineStr">
        <x:is>
          <x:t xml:space="preserve">Base</x:t>
        </x:is>
      </x:c>
      <x:c r="D1076" s="3" t="inlineStr">
        <x:is>
          <x:t xml:space="preserve">inference_power_share</x:t>
        </x:is>
      </x:c>
      <x:c r="E1076" s="3" t="n">
        <x:v>0.6</x:v>
      </x:c>
      <x:c r="F1076" s="3" t="inlineStr">
        <x:is>
          <x:t xml:space="preserve">share of AI IT load</x:t>
        </x:is>
      </x:c>
      <x:c r="G1076" s="3" t="inlineStr">
        <x:is>
          <x:t xml:space="preserve">Scenario allocation</x:t>
        </x:is>
      </x:c>
      <x:c r="H1076" s="3" t="inlineStr">
        <x:is>
          <x:t xml:space="preserve">inference_gw = ai_it_load_gw * inference_power_share</x:t>
        </x:is>
      </x:c>
      <x:c r="I1076" s="3" t="inlineStr">
        <x:is>
          <x:t xml:space="preserve">Copilot commercial serving growth supports rising inference allocation; OpenAI model-owner output must remain separately attributed.</x:t>
        </x:is>
      </x:c>
      <x:c r="J1076" s="3" t="inlineStr">
        <x:is>
          <x:t xml:space="preserve">SRC_MS_PHI; SRC_OPENAI_GPT41_DOCS; SRC_MS_PHI4_TECHREPORT; SRC_MS_MAIA200; SRC_EPOCH_AI_DATA_CENTERS; ASSUMP_INFERENCE_SHARE_NOT_FACT_60</x:t>
        </x:is>
      </x:c>
      <x:c r="K107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76" s="3" t="inlineStr">
        <x:is>
          <x:t xml:space="preserve">Provider-specific inference/training workload power telemetry.</x:t>
        </x:is>
      </x:c>
    </x:row>
    <x:row r="1077">
      <x:c r="A1077" s="3" t="inlineStr">
        <x:is>
          <x:t xml:space="preserve">Microsoft</x:t>
        </x:is>
      </x:c>
      <x:c r="B1077" s="3" t="n">
        <x:v>2027</x:v>
      </x:c>
      <x:c r="C1077" s="3" t="inlineStr">
        <x:is>
          <x:t xml:space="preserve">Base</x:t>
        </x:is>
      </x:c>
      <x:c r="D1077" s="3" t="inlineStr">
        <x:is>
          <x:t xml:space="preserve">inference_gw</x:t>
        </x:is>
      </x:c>
      <x:c r="E1077" s="3" t="n">
        <x:v>1.247</x:v>
      </x:c>
      <x:c r="F1077" s="3" t="inlineStr">
        <x:is>
          <x:t xml:space="preserve">GW</x:t>
        </x:is>
      </x:c>
      <x:c r="G1077" s="3" t="inlineStr">
        <x:is>
          <x:t xml:space="preserve">Derived formula</x:t>
        </x:is>
      </x:c>
      <x:c r="H1077" s="3" t="inlineStr">
        <x:is>
          <x:t xml:space="preserve">ai_it_load_gw * inference_power_share</x:t>
        </x:is>
      </x:c>
      <x:c r="I1077" s="3" t="inlineStr">
        <x:is>
          <x:t xml:space="preserve">This is the operational power eligible to become commercial generated output tokens through the selected TPS/MW proxy.</x:t>
        </x:is>
      </x:c>
      <x:c r="J1077" s="3" t="inlineStr">
        <x:is>
          <x:t xml:space="preserve">SRC_MS_PHI; SRC_OPENAI_GPT41_DOCS; SRC_MS_PHI4_TECHREPORT; SRC_MS_MAIA200; SRC_EPOCH_AI_DATA_CENTERS</x:t>
        </x:is>
      </x:c>
      <x:c r="K107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77" s="3" t="inlineStr">
        <x:is>
          <x:t xml:space="preserve">Recompute after AI allocation or inference-share evidence changes.</x:t>
        </x:is>
      </x:c>
    </x:row>
    <x:row r="1078">
      <x:c r="A1078" s="3" t="inlineStr">
        <x:is>
          <x:t xml:space="preserve">Microsoft</x:t>
        </x:is>
      </x:c>
      <x:c r="B1078" s="3" t="n">
        <x:v>2027</x:v>
      </x:c>
      <x:c r="C1078" s="3" t="inlineStr">
        <x:is>
          <x:t xml:space="preserve">Base</x:t>
        </x:is>
      </x:c>
      <x:c r="D1078" s="3" t="inlineStr">
        <x:is>
          <x:t xml:space="preserve">training_power_share</x:t>
        </x:is>
      </x:c>
      <x:c r="E1078" s="3" t="n">
        <x:v>0.4</x:v>
      </x:c>
      <x:c r="F1078" s="3" t="inlineStr">
        <x:is>
          <x:t xml:space="preserve">share of AI IT load</x:t>
        </x:is>
      </x:c>
      <x:c r="G1078" s="3" t="inlineStr">
        <x:is>
          <x:t xml:space="preserve">Derived allocation</x:t>
        </x:is>
      </x:c>
      <x:c r="H1078" s="3" t="inlineStr">
        <x:is>
          <x:t xml:space="preserve">1 - inference_power_share</x:t>
        </x:is>
      </x:c>
      <x:c r="I1078" s="3" t="inlineStr">
        <x:is>
          <x:t xml:space="preserve">Training receives the complementary modeled AI IT allocation; it is not a disclosed company workload split.</x:t>
        </x:is>
      </x:c>
      <x:c r="J1078" s="3" t="inlineStr">
        <x:is>
          <x:t xml:space="preserve">SRC_MS_PHI; SRC_OPENAI_GPT41_DOCS; SRC_MS_PHI4_TECHREPORT; SRC_MS_MAIA200; SRC_EPOCH_AI_DATA_CENTERS; ASSUMP_INFERENCE_SHARE_NOT_FACT_60</x:t>
        </x:is>
      </x:c>
      <x:c r="K107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78" s="3" t="inlineStr">
        <x:is>
          <x:t xml:space="preserve">Provider-specific inference/training workload power telemetry.</x:t>
        </x:is>
      </x:c>
    </x:row>
    <x:row r="1079">
      <x:c r="A1079" s="3" t="inlineStr">
        <x:is>
          <x:t xml:space="preserve">Microsoft</x:t>
        </x:is>
      </x:c>
      <x:c r="B1079" s="3" t="n">
        <x:v>2027</x:v>
      </x:c>
      <x:c r="C1079" s="3" t="inlineStr">
        <x:is>
          <x:t xml:space="preserve">Base</x:t>
        </x:is>
      </x:c>
      <x:c r="D1079" s="3" t="inlineStr">
        <x:is>
          <x:t xml:space="preserve">training_gw</x:t>
        </x:is>
      </x:c>
      <x:c r="E1079" s="3" t="n">
        <x:v>0.831</x:v>
      </x:c>
      <x:c r="F1079" s="3" t="inlineStr">
        <x:is>
          <x:t xml:space="preserve">GW</x:t>
        </x:is>
      </x:c>
      <x:c r="G1079" s="3" t="inlineStr">
        <x:is>
          <x:t xml:space="preserve">Derived formula</x:t>
        </x:is>
      </x:c>
      <x:c r="H1079" s="3" t="inlineStr">
        <x:is>
          <x:t xml:space="preserve">ai_it_load_gw * training_power_share</x:t>
        </x:is>
      </x:c>
      <x:c r="I1079" s="3" t="inlineStr">
        <x:is>
          <x:t xml:space="preserve">Training GW is shown separately so commercial inference token capacity is not overstated.</x:t>
        </x:is>
      </x:c>
      <x:c r="J1079" s="3" t="inlineStr">
        <x:is>
          <x:t xml:space="preserve">SRC_MS_PHI; SRC_OPENAI_GPT41_DOCS; SRC_MS_PHI4_TECHREPORT; SRC_MS_MAIA200; SRC_EPOCH_AI_DATA_CENTERS</x:t>
        </x:is>
      </x:c>
      <x:c r="K107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79" s="3" t="inlineStr">
        <x:is>
          <x:t xml:space="preserve">Recompute after AI allocation or workload-split evidence changes.</x:t>
        </x:is>
      </x:c>
    </x:row>
    <x:row r="1080">
      <x:c r="A1080" s="3" t="inlineStr">
        <x:is>
          <x:t xml:space="preserve">Microsoft</x:t>
        </x:is>
      </x:c>
      <x:c r="B1080" s="3" t="n">
        <x:v>2027</x:v>
      </x:c>
      <x:c r="C1080" s="3" t="inlineStr">
        <x:is>
          <x:t xml:space="preserve">Base</x:t>
        </x:is>
      </x:c>
      <x:c r="D1080" s="3" t="inlineStr">
        <x:is>
          <x:t xml:space="preserve">tokens_per_second_per_mw</x:t>
        </x:is>
      </x:c>
      <x:c r="E1080" s="3" t="n">
        <x:v>1603762</x:v>
      </x:c>
      <x:c r="F1080" s="3" t="inlineStr">
        <x:is>
          <x:t xml:space="preserve">generated output tokens/sec/MW</x:t>
        </x:is>
      </x:c>
      <x:c r="G1080" s="3" t="inlineStr">
        <x:is>
          <x:t xml:space="preserve">Derived estimate + benchmark calibration</x:t>
        </x:is>
      </x:c>
      <x:c r="H1080" s="3" t="inlineStr">
        <x:is>
          <x:t xml:space="preserve">fleet_reference_tps_per_mw * commercial_workload_fit_factor</x:t>
        </x:is>
      </x:c>
      <x:c r="I1080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1080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108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80" s="3" t="inlineStr">
        <x:is>
          <x:t xml:space="preserve">Comparable production output-token throughput with model, hardware, precision, ISL/OSL and SLO matched.</x:t>
        </x:is>
      </x:c>
    </x:row>
    <x:row r="1081">
      <x:c r="A1081" s="3" t="inlineStr">
        <x:is>
          <x:t xml:space="preserve">Microsoft</x:t>
        </x:is>
      </x:c>
      <x:c r="B1081" s="3" t="n">
        <x:v>2027</x:v>
      </x:c>
      <x:c r="C1081" s="3" t="inlineStr">
        <x:is>
          <x:t xml:space="preserve">Base</x:t>
        </x:is>
      </x:c>
      <x:c r="D1081" s="3" t="inlineStr">
        <x:is>
          <x:t xml:space="preserve">inference_tokens_per_day</x:t>
        </x:is>
      </x:c>
      <x:c r="E1081" s="3" t="n">
        <x:v>172790600889600</x:v>
      </x:c>
      <x:c r="F1081" s="3" t="inlineStr">
        <x:is>
          <x:t xml:space="preserve">generated output tokens/day</x:t>
        </x:is>
      </x:c>
      <x:c r="G1081" s="3" t="inlineStr">
        <x:is>
          <x:t xml:space="preserve">Derived headline metric</x:t>
        </x:is>
      </x:c>
      <x:c r="H1081" s="3" t="inlineStr">
        <x:is>
          <x:t xml:space="preserve">inference_gw * 1000 * tokens_per_second_per_mw * 86,400</x:t>
        </x:is>
      </x:c>
      <x:c r="I1081" s="3" t="inlineStr">
        <x:is>
          <x:t xml:space="preserve">Headline capacity uses no utilization, MoE, architecture or software-growth multiplier; it is not observed commercial output volume.</x:t>
        </x:is>
      </x:c>
      <x:c r="J1081" s="3" t="inlineStr">
        <x:is>
          <x:t xml:space="preserve">SRC_MS_PHI; SRC_OPENAI_GPT41_DOCS; SRC_MS_PHI4_TECHREPORT; SRC_MS_MAIA200; SRC_EPOCH_AI_DATA_CENTERS; SRC_SEMIANALYSIS_INFERENCEX</x:t>
        </x:is>
      </x:c>
      <x:c r="K108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81" s="3" t="inlineStr">
        <x:is>
          <x:t xml:space="preserve">Provider-disclosed generated output token volume or calibrated capacity telemetry.</x:t>
        </x:is>
      </x:c>
    </x:row>
    <x:row r="1082">
      <x:c r="A1082" s="3" t="inlineStr">
        <x:is>
          <x:t xml:space="preserve">Microsoft</x:t>
        </x:is>
      </x:c>
      <x:c r="B1082" s="3" t="n">
        <x:v>2027</x:v>
      </x:c>
      <x:c r="C1082" s="3" t="inlineStr">
        <x:is>
          <x:t xml:space="preserve">Base</x:t>
        </x:is>
      </x:c>
      <x:c r="D1082" s="3" t="inlineStr">
        <x:is>
          <x:t xml:space="preserve">inference_tokens_per_year</x:t>
        </x:is>
      </x:c>
      <x:c r="E1082" s="3" t="n">
        <x:v>6.3068569324704e+16</x:v>
      </x:c>
      <x:c r="F1082" s="3" t="inlineStr">
        <x:is>
          <x:t xml:space="preserve">generated output tokens/year</x:t>
        </x:is>
      </x:c>
      <x:c r="G1082" s="3" t="inlineStr">
        <x:is>
          <x:t xml:space="preserve">Derived headline metric</x:t>
        </x:is>
      </x:c>
      <x:c r="H1082" s="3" t="inlineStr">
        <x:is>
          <x:t xml:space="preserve">inference_tokens_per_day * 365</x:t>
        </x:is>
      </x:c>
      <x:c r="I1082" s="3" t="inlineStr">
        <x:is>
          <x:t xml:space="preserve">Annualized version of generated output token capacity; it is not observed annual demand or billable volume.</x:t>
        </x:is>
      </x:c>
      <x:c r="J1082" s="3" t="inlineStr">
        <x:is>
          <x:t xml:space="preserve">SRC_MS_PHI; SRC_OPENAI_GPT41_DOCS; SRC_MS_PHI4_TECHREPORT; SRC_MS_MAIA200; SRC_EPOCH_AI_DATA_CENTERS; SRC_SEMIANALYSIS_INFERENCEX</x:t>
        </x:is>
      </x:c>
      <x:c r="K108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82" s="3" t="inlineStr">
        <x:is>
          <x:t xml:space="preserve">Provider-disclosed annual generated-output volume or metered serving telemetry.</x:t>
        </x:is>
      </x:c>
    </x:row>
    <x:row r="1083">
      <x:c r="A1083" s="3" t="inlineStr">
        <x:is>
          <x:t xml:space="preserve">Microsoft</x:t>
        </x:is>
      </x:c>
      <x:c r="B1083" s="3" t="n">
        <x:v>2028</x:v>
      </x:c>
      <x:c r="C1083" s="3" t="inlineStr">
        <x:is>
          <x:t xml:space="preserve">Base</x:t>
        </x:is>
      </x:c>
      <x:c r="D1083" s="3" t="inlineStr">
        <x:is>
          <x:t xml:space="preserve">contracted_power_gw</x:t>
        </x:is>
      </x:c>
      <x:c r="E1083" s="3" t="n">
        <x:v>6.5</x:v>
      </x:c>
      <x:c r="F1083" s="3" t="inlineStr">
        <x:is>
          <x:t xml:space="preserve">GW</x:t>
        </x:is>
      </x:c>
      <x:c r="G1083" s="3" t="inlineStr">
        <x:is>
          <x:t xml:space="preserve">Scenario capacity envelope</x:t>
        </x:is>
      </x:c>
      <x:c r="H1083" s="3" t="inlineStr">
        <x:is>
          <x:t xml:space="preserve">linear interpolation between 2026 and 2030 company capacity endpoints</x:t>
        </x:is>
      </x:c>
      <x:c r="I1083" s="3" t="inlineStr">
        <x:is>
          <x:t xml:space="preserve">Scenario envelope for Microsoft-controlled/Copilot serving burden; not an official contracted-GW disclosure.</x:t>
        </x:is>
      </x:c>
      <x:c r="J1083" s="3" t="inlineStr">
        <x:is>
          <x:t xml:space="preserve">ASSUMP_POWER_RAMP; SRC_MS_MAIA200</x:t>
        </x:is>
      </x:c>
      <x:c r="K108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83" s="3" t="inlineStr">
        <x:is>
          <x:t xml:space="preserve">Company/site-level committed MW/GW, interconnect and contract disclosure.</x:t>
        </x:is>
      </x:c>
    </x:row>
    <x:row r="1084">
      <x:c r="A1084" s="3" t="inlineStr">
        <x:is>
          <x:t xml:space="preserve">Microsoft</x:t>
        </x:is>
      </x:c>
      <x:c r="B1084" s="3" t="n">
        <x:v>2028</x:v>
      </x:c>
      <x:c r="C1084" s="3" t="inlineStr">
        <x:is>
          <x:t xml:space="preserve">Base</x:t>
        </x:is>
      </x:c>
      <x:c r="D1084" s="3" t="inlineStr">
        <x:is>
          <x:t xml:space="preserve">operational_deployment_share</x:t>
        </x:is>
      </x:c>
      <x:c r="E1084" s="3" t="n">
        <x:v>0.61538462</x:v>
      </x:c>
      <x:c r="F1084" s="3" t="inlineStr">
        <x:is>
          <x:t xml:space="preserve">share</x:t>
        </x:is>
      </x:c>
      <x:c r="G1084" s="3" t="inlineStr">
        <x:is>
          <x:t xml:space="preserve">Scenario conversion</x:t>
        </x:is>
      </x:c>
      <x:c r="H1084" s="3" t="inlineStr">
        <x:is>
          <x:t xml:space="preserve">active_power_gw / contracted_power_gw</x:t>
        </x:is>
      </x:c>
      <x:c r="I1084" s="3" t="inlineStr">
        <x:is>
          <x:t xml:space="preserve">This is the single explicit conversion from contracted/attributed capacity to operationally usable capacity.</x:t>
        </x:is>
      </x:c>
      <x:c r="J1084" s="3" t="inlineStr">
        <x:is>
          <x:t xml:space="preserve">ASSUMP_POWER_RAMP; SRC_MS_MAIA200</x:t>
        </x:is>
      </x:c>
      <x:c r="K108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84" s="3" t="inlineStr">
        <x:is>
          <x:t xml:space="preserve">Energized operational capacity divided by contracted/attributed capacity.</x:t>
        </x:is>
      </x:c>
    </x:row>
    <x:row r="1085">
      <x:c r="A1085" s="3" t="inlineStr">
        <x:is>
          <x:t xml:space="preserve">Microsoft</x:t>
        </x:is>
      </x:c>
      <x:c r="B1085" s="3" t="n">
        <x:v>2028</x:v>
      </x:c>
      <x:c r="C1085" s="3" t="inlineStr">
        <x:is>
          <x:t xml:space="preserve">Base</x:t>
        </x:is>
      </x:c>
      <x:c r="D1085" s="3" t="inlineStr">
        <x:is>
          <x:t xml:space="preserve">active_power_gw</x:t>
        </x:is>
      </x:c>
      <x:c r="E1085" s="3" t="n">
        <x:v>4</x:v>
      </x:c>
      <x:c r="F1085" s="3" t="inlineStr">
        <x:is>
          <x:t xml:space="preserve">GW</x:t>
        </x:is>
      </x:c>
      <x:c r="G1085" s="3" t="inlineStr">
        <x:is>
          <x:t xml:space="preserve">Derived scenario</x:t>
        </x:is>
      </x:c>
      <x:c r="H1085" s="3" t="inlineStr">
        <x:is>
          <x:t xml:space="preserve">contracted_power_gw * operational_deployment_share</x:t>
        </x:is>
      </x:c>
      <x:c r="I1085" s="3" t="inlineStr">
        <x:is>
          <x:t xml:space="preserve">Active GW is a staged operational deployment fraction of modeled capacity, reflecting site energization and accelerator availability.</x:t>
        </x:is>
      </x:c>
      <x:c r="J1085" s="3" t="inlineStr">
        <x:is>
          <x:t xml:space="preserve">ASSUMP_POWER_RAMP; SRC_MS_MAIA200</x:t>
        </x:is>
      </x:c>
      <x:c r="K108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85" s="3" t="inlineStr">
        <x:is>
          <x:t xml:space="preserve">Energization dates, accelerator deliveries and operational powered-rack telemetry.</x:t>
        </x:is>
      </x:c>
    </x:row>
    <x:row r="1086">
      <x:c r="A1086" s="3" t="inlineStr">
        <x:is>
          <x:t xml:space="preserve">Microsoft</x:t>
        </x:is>
      </x:c>
      <x:c r="B1086" s="3" t="n">
        <x:v>2028</x:v>
      </x:c>
      <x:c r="C1086" s="3" t="inlineStr">
        <x:is>
          <x:t xml:space="preserve">Base</x:t>
        </x:is>
      </x:c>
      <x:c r="D1086" s="3" t="inlineStr">
        <x:is>
          <x:t xml:space="preserve">pue</x:t>
        </x:is>
      </x:c>
      <x:c r="E1086" s="3" t="n">
        <x:v>1.2</x:v>
      </x:c>
      <x:c r="F1086" s="3" t="inlineStr">
        <x:is>
          <x:t xml:space="preserve">ratio</x:t>
        </x:is>
      </x:c>
      <x:c r="G1086" s="3" t="inlineStr">
        <x:is>
          <x:t xml:space="preserve">Scenario parameter</x:t>
        </x:is>
      </x:c>
      <x:c r="H1086" s="3" t="inlineStr">
        <x:is>
          <x:t xml:space="preserve">it_load_gw = active_power_gw / pue</x:t>
        </x:is>
      </x:c>
      <x:c r="I1086" s="3" t="inlineStr">
        <x:is>
          <x:t xml:space="preserve">No provider-wide site-level PUE is used as a disclosed fact; PUE represents facility-to-IT conversion within the scenario.</x:t>
        </x:is>
      </x:c>
      <x:c r="J1086" s="3" t="inlineStr">
        <x:is>
          <x:t xml:space="preserve">ASSUMP_POWER_RAMP</x:t>
        </x:is>
      </x:c>
      <x:c r="K108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86" s="3" t="inlineStr">
        <x:is>
          <x:t xml:space="preserve">Site-level measured PUE matched to attributed AI capacity.</x:t>
        </x:is>
      </x:c>
    </x:row>
    <x:row r="1087">
      <x:c r="A1087" s="3" t="inlineStr">
        <x:is>
          <x:t xml:space="preserve">Microsoft</x:t>
        </x:is>
      </x:c>
      <x:c r="B1087" s="3" t="n">
        <x:v>2028</x:v>
      </x:c>
      <x:c r="C1087" s="3" t="inlineStr">
        <x:is>
          <x:t xml:space="preserve">Base</x:t>
        </x:is>
      </x:c>
      <x:c r="D1087" s="3" t="inlineStr">
        <x:is>
          <x:t xml:space="preserve">it_load_gw</x:t>
        </x:is>
      </x:c>
      <x:c r="E1087" s="3" t="n">
        <x:v>3.333</x:v>
      </x:c>
      <x:c r="F1087" s="3" t="inlineStr">
        <x:is>
          <x:t xml:space="preserve">GW</x:t>
        </x:is>
      </x:c>
      <x:c r="G1087" s="3" t="inlineStr">
        <x:is>
          <x:t xml:space="preserve">Derived formula</x:t>
        </x:is>
      </x:c>
      <x:c r="H1087" s="3" t="inlineStr">
        <x:is>
          <x:t xml:space="preserve">active_power_gw / pue</x:t>
        </x:is>
      </x:c>
      <x:c r="I1087" s="3" t="inlineStr">
        <x:is>
          <x:t xml:space="preserve">Facility power is converted to IT-deliverable power before attributing AI workloads.</x:t>
        </x:is>
      </x:c>
      <x:c r="J1087" s="3" t="inlineStr">
        <x:is>
          <x:t xml:space="preserve">ASSUMP_POWER_RAMP; SRC_MS_MAIA200</x:t>
        </x:is>
      </x:c>
      <x:c r="K108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87" s="3" t="inlineStr">
        <x:is>
          <x:t xml:space="preserve">Recompute once active power and PUE become site-observable.</x:t>
        </x:is>
      </x:c>
    </x:row>
    <x:row r="1088">
      <x:c r="A1088" s="3" t="inlineStr">
        <x:is>
          <x:t xml:space="preserve">Microsoft</x:t>
        </x:is>
      </x:c>
      <x:c r="B1088" s="3" t="n">
        <x:v>2028</x:v>
      </x:c>
      <x:c r="C1088" s="3" t="inlineStr">
        <x:is>
          <x:t xml:space="preserve">Base</x:t>
        </x:is>
      </x:c>
      <x:c r="D1088" s="3" t="inlineStr">
        <x:is>
          <x:t xml:space="preserve">ai_workload_share</x:t>
        </x:is>
      </x:c>
      <x:c r="E1088" s="3" t="n">
        <x:v>0.86</x:v>
      </x:c>
      <x:c r="F1088" s="3" t="inlineStr">
        <x:is>
          <x:t xml:space="preserve">share</x:t>
        </x:is>
      </x:c>
      <x:c r="G1088" s="3" t="inlineStr">
        <x:is>
          <x:t xml:space="preserve">Scenario allocation</x:t>
        </x:is>
      </x:c>
      <x:c r="H1088" s="3" t="inlineStr">
        <x:is>
          <x:t xml:space="preserve">ai_it_load_gw = it_load_gw * ai_workload_share</x:t>
        </x:is>
      </x:c>
      <x:c r="I1088" s="3" t="inlineStr">
        <x:is>
          <x:t xml:space="preserve">Azure/Copilot serving burden is AI-oriented but shares infrastructure with platform and reserve overhead; 86% is a scenario allocation.</x:t>
        </x:is>
      </x:c>
      <x:c r="J1088" s="3" t="inlineStr">
        <x:is>
          <x:t xml:space="preserve">SRC_MS_PHI; SRC_OPENAI_GPT41_DOCS; SRC_MS_PHI4_TECHREPORT; SRC_MS_MAIA200; SRC_EPOCH_AI_DATA_CENTERS</x:t>
        </x:is>
      </x:c>
      <x:c r="K108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88" s="3" t="inlineStr">
        <x:is>
          <x:t xml:space="preserve">Model-owner AI workload allocation or cluster scheduling telemetry.</x:t>
        </x:is>
      </x:c>
    </x:row>
    <x:row r="1089">
      <x:c r="A1089" s="3" t="inlineStr">
        <x:is>
          <x:t xml:space="preserve">Microsoft</x:t>
        </x:is>
      </x:c>
      <x:c r="B1089" s="3" t="n">
        <x:v>2028</x:v>
      </x:c>
      <x:c r="C1089" s="3" t="inlineStr">
        <x:is>
          <x:t xml:space="preserve">Base</x:t>
        </x:is>
      </x:c>
      <x:c r="D1089" s="3" t="inlineStr">
        <x:is>
          <x:t xml:space="preserve">ai_it_load_gw</x:t>
        </x:is>
      </x:c>
      <x:c r="E1089" s="3" t="n">
        <x:v>2.867</x:v>
      </x:c>
      <x:c r="F1089" s="3" t="inlineStr">
        <x:is>
          <x:t xml:space="preserve">GW</x:t>
        </x:is>
      </x:c>
      <x:c r="G1089" s="3" t="inlineStr">
        <x:is>
          <x:t xml:space="preserve">Derived formula</x:t>
        </x:is>
      </x:c>
      <x:c r="H1089" s="3" t="inlineStr">
        <x:is>
          <x:t xml:space="preserve">it_load_gw * ai_workload_share</x:t>
        </x:is>
      </x:c>
      <x:c r="I1089" s="3" t="inlineStr">
        <x:is>
          <x:t xml:space="preserve">Only the AI-attributed portion of IT load enters training/inference allocation.</x:t>
        </x:is>
      </x:c>
      <x:c r="J1089" s="3" t="inlineStr">
        <x:is>
          <x:t xml:space="preserve">SRC_MS_PHI; SRC_OPENAI_GPT41_DOCS; SRC_MS_PHI4_TECHREPORT; SRC_MS_MAIA200; SRC_EPOCH_AI_DATA_CENTERS</x:t>
        </x:is>
      </x:c>
      <x:c r="K108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89" s="3" t="inlineStr">
        <x:is>
          <x:t xml:space="preserve">Recompute after ai_workload_share is replaced by telemetry.</x:t>
        </x:is>
      </x:c>
    </x:row>
    <x:row r="1090">
      <x:c r="A1090" s="3" t="inlineStr">
        <x:is>
          <x:t xml:space="preserve">Microsoft</x:t>
        </x:is>
      </x:c>
      <x:c r="B1090" s="3" t="n">
        <x:v>2028</x:v>
      </x:c>
      <x:c r="C1090" s="3" t="inlineStr">
        <x:is>
          <x:t xml:space="preserve">Base</x:t>
        </x:is>
      </x:c>
      <x:c r="D1090" s="3" t="inlineStr">
        <x:is>
          <x:t xml:space="preserve">gpu_share</x:t>
        </x:is>
      </x:c>
      <x:c r="E1090" s="3" t="n">
        <x:v>1</x:v>
      </x:c>
      <x:c r="F1090" s="3" t="inlineStr">
        <x:is>
          <x:t xml:space="preserve">share of inference-serving accelerator load</x:t>
        </x:is>
      </x:c>
      <x:c r="G1090" s="3" t="inlineStr">
        <x:is>
          <x:t xml:space="preserve">Numeric scenario</x:t>
        </x:is>
      </x:c>
      <x:c r="H1090" s="3" t="inlineStr">
        <x:is>
          <x:t xml:space="preserve">gpu_share interpolated from company 2026/2030 accelerator-mix endpoints</x:t>
        </x:is>
      </x:c>
      <x:c r="I1090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1090" s="3" t="inlineStr">
        <x:is>
          <x:t xml:space="preserve">SRC_MS_PHI; SRC_OPENAI_GPT41_DOCS; SRC_MS_PHI4_TECHREPORT; SRC_MS_MAIA200; SRC_EPOCH_AI_DATA_CENTERS; ASSUMP_NUMERIC_ACCELERATOR_MIX</x:t>
        </x:is>
      </x:c>
      <x:c r="K109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90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1091">
      <x:c r="A1091" s="3" t="inlineStr">
        <x:is>
          <x:t xml:space="preserve">Microsoft</x:t>
        </x:is>
      </x:c>
      <x:c r="B1091" s="3" t="n">
        <x:v>2028</x:v>
      </x:c>
      <x:c r="C1091" s="3" t="inlineStr">
        <x:is>
          <x:t xml:space="preserve">Base</x:t>
        </x:is>
      </x:c>
      <x:c r="D1091" s="3" t="inlineStr">
        <x:is>
          <x:t xml:space="preserve">h200_share</x:t>
        </x:is>
      </x:c>
      <x:c r="E1091" s="3" t="n">
        <x:v>0.052258</x:v>
      </x:c>
      <x:c r="F1091" s="3" t="inlineStr">
        <x:is>
          <x:t xml:space="preserve">share of inference-serving accelerator load</x:t>
        </x:is>
      </x:c>
      <x:c r="G1091" s="3" t="inlineStr">
        <x:is>
          <x:t xml:space="preserve">Editable numeric scenario</x:t>
        </x:is>
      </x:c>
      <x:c r="H1091" s="3" t="inlineStr">
        <x:is>
          <x:t xml:space="preserve">h200_share = gpu_share * default_gpu_generation_mix_h200</x:t>
        </x:is>
      </x:c>
      <x:c r="I1091" s="3" t="inlineStr">
        <x:is>
          <x:t xml:space="preserve">Default GPU-generation migration assumption; executive workbook allows later manual replacement by company/year/scenario.</x:t>
        </x:is>
      </x:c>
      <x:c r="J1091" s="3" t="inlineStr">
        <x:is>
          <x:t xml:space="preserve">SRC_SEMIANALYSIS_INFERENCEX; ASSUMP_NUMERIC_ACCELERATOR_MIX</x:t>
        </x:is>
      </x:c>
      <x:c r="K109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91" s="3" t="inlineStr">
        <x:is>
          <x:t xml:space="preserve">Company fleet inventory, accelerator-hours or procurement/deployment records by GPU generation.</x:t>
        </x:is>
      </x:c>
    </x:row>
    <x:row r="1092">
      <x:c r="A1092" s="3" t="inlineStr">
        <x:is>
          <x:t xml:space="preserve">Microsoft</x:t>
        </x:is>
      </x:c>
      <x:c r="B1092" s="3" t="n">
        <x:v>2028</x:v>
      </x:c>
      <x:c r="C1092" s="3" t="inlineStr">
        <x:is>
          <x:t xml:space="preserve">Base</x:t>
        </x:is>
      </x:c>
      <x:c r="D1092" s="3" t="inlineStr">
        <x:is>
          <x:t xml:space="preserve">b200_share</x:t>
        </x:is>
      </x:c>
      <x:c r="E1092" s="3" t="n">
        <x:v>0.947742</x:v>
      </x:c>
      <x:c r="F1092" s="3" t="inlineStr">
        <x:is>
          <x:t xml:space="preserve">share of inference-serving accelerator load</x:t>
        </x:is>
      </x:c>
      <x:c r="G1092" s="3" t="inlineStr">
        <x:is>
          <x:t xml:space="preserve">Editable numeric scenario</x:t>
        </x:is>
      </x:c>
      <x:c r="H1092" s="3" t="inlineStr">
        <x:is>
          <x:t xml:space="preserve">b200_share = gpu_share * default_gpu_generation_mix_b200</x:t>
        </x:is>
      </x:c>
      <x:c r="I1092" s="3" t="inlineStr">
        <x:is>
          <x:t xml:space="preserve">Default GPU-generation migration assumption; executive workbook allows later manual replacement by company/year/scenario.</x:t>
        </x:is>
      </x:c>
      <x:c r="J1092" s="3" t="inlineStr">
        <x:is>
          <x:t xml:space="preserve">SRC_SEMIANALYSIS_INFERENCEX; ASSUMP_NUMERIC_ACCELERATOR_MIX</x:t>
        </x:is>
      </x:c>
      <x:c r="K109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92" s="3" t="inlineStr">
        <x:is>
          <x:t xml:space="preserve">Company fleet inventory, accelerator-hours or procurement/deployment records by GPU generation.</x:t>
        </x:is>
      </x:c>
    </x:row>
    <x:row r="1093">
      <x:c r="A1093" s="3" t="inlineStr">
        <x:is>
          <x:t xml:space="preserve">Microsoft</x:t>
        </x:is>
      </x:c>
      <x:c r="B1093" s="3" t="n">
        <x:v>2028</x:v>
      </x:c>
      <x:c r="C1093" s="3" t="inlineStr">
        <x:is>
          <x:t xml:space="preserve">Base</x:t>
        </x:is>
      </x:c>
      <x:c r="D1093" s="3" t="inlineStr">
        <x:is>
          <x:t xml:space="preserve">gb200_share</x:t>
        </x:is>
      </x:c>
      <x:c r="E1093" s="3" t="n">
        <x:v>0</x:v>
      </x:c>
      <x:c r="F1093" s="3" t="inlineStr">
        <x:is>
          <x:t xml:space="preserve">share of inference-serving accelerator load</x:t>
        </x:is>
      </x:c>
      <x:c r="G1093" s="3" t="inlineStr">
        <x:is>
          <x:t xml:space="preserve">Editable numeric scenario</x:t>
        </x:is>
      </x:c>
      <x:c r="H1093" s="3" t="inlineStr">
        <x:is>
          <x:t xml:space="preserve">gb200_share = gpu_share * default_gpu_generation_mix_gb200</x:t>
        </x:is>
      </x:c>
      <x:c r="I1093" s="3" t="inlineStr">
        <x:is>
          <x:t xml:space="preserve">Default GPU-generation migration assumption; executive workbook allows later manual replacement by company/year/scenario.</x:t>
        </x:is>
      </x:c>
      <x:c r="J1093" s="3" t="inlineStr">
        <x:is>
          <x:t xml:space="preserve">SRC_SEMIANALYSIS_INFERENCEX; ASSUMP_NUMERIC_ACCELERATOR_MIX</x:t>
        </x:is>
      </x:c>
      <x:c r="K109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93" s="3" t="inlineStr">
        <x:is>
          <x:t xml:space="preserve">Company fleet inventory, accelerator-hours or procurement/deployment records by GPU generation.</x:t>
        </x:is>
      </x:c>
    </x:row>
    <x:row r="1094">
      <x:c r="A1094" s="3" t="inlineStr">
        <x:is>
          <x:t xml:space="preserve">Microsoft</x:t>
        </x:is>
      </x:c>
      <x:c r="B1094" s="3" t="n">
        <x:v>2028</x:v>
      </x:c>
      <x:c r="C1094" s="3" t="inlineStr">
        <x:is>
          <x:t xml:space="preserve">Base</x:t>
        </x:is>
      </x:c>
      <x:c r="D1094" s="3" t="inlineStr">
        <x:is>
          <x:t xml:space="preserve">purpose_built_accelerator_share</x:t>
        </x:is>
      </x:c>
      <x:c r="E1094" s="3" t="n">
        <x:v>0</x:v>
      </x:c>
      <x:c r="F1094" s="3" t="inlineStr">
        <x:is>
          <x:t xml:space="preserve">share of inference-serving accelerator load</x:t>
        </x:is>
      </x:c>
      <x:c r="G1094" s="3" t="inlineStr">
        <x:is>
          <x:t xml:space="preserve">Numeric scenario</x:t>
        </x:is>
      </x:c>
      <x:c r="H1094" s="3" t="inlineStr">
        <x:is>
          <x:t xml:space="preserve">1 - gpu_share</x:t>
        </x:is>
      </x:c>
      <x:c r="I1094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1094" s="3" t="inlineStr">
        <x:is>
          <x:t xml:space="preserve">SRC_MS_PHI; SRC_OPENAI_GPT41_DOCS; SRC_MS_PHI4_TECHREPORT; SRC_MS_MAIA200; SRC_EPOCH_AI_DATA_CENTERS; ASSUMP_NUMERIC_ACCELERATOR_MIX</x:t>
        </x:is>
      </x:c>
      <x:c r="K109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94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1095">
      <x:c r="A1095" s="3" t="inlineStr">
        <x:is>
          <x:t xml:space="preserve">Microsoft</x:t>
        </x:is>
      </x:c>
      <x:c r="B1095" s="3" t="n">
        <x:v>2028</x:v>
      </x:c>
      <x:c r="C1095" s="3" t="inlineStr">
        <x:is>
          <x:t xml:space="preserve">Base</x:t>
        </x:is>
      </x:c>
      <x:c r="D1095" s="3" t="inlineStr">
        <x:is>
          <x:t xml:space="preserve">fleet_reference_tps_per_mw</x:t>
        </x:is>
      </x:c>
      <x:c r="E1095" s="3" t="n">
        <x:v>2801033</x:v>
      </x:c>
      <x:c r="F1095" s="3" t="inlineStr">
        <x:is>
          <x:t xml:space="preserve">generated output tokens/sec/MW</x:t>
        </x:is>
      </x:c>
      <x:c r="G1095" s="3" t="inlineStr">
        <x:is>
          <x:t xml:space="preserve">Fleet-weighted public benchmark reference</x:t>
        </x:is>
      </x:c>
      <x:c r="H1095" s="3" t="inlineStr">
        <x:is>
          <x:t xml:space="preserve">h200_share*h200_workload_avg + b200_share*b200_workload_avg + gb200_share*gb200_workload_avg + purpose_built_share*purpose_workload_avg</x:t>
        </x:is>
      </x:c>
      <x:c r="I1095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1095" s="3" t="inlineStr">
        <x:is>
          <x:t xml:space="preserve">SRC_SEMIANALYSIS_INFERENCEX; ASSUMP_NUMERIC_ACCELERATOR_MIX; ASSUMP_WORKLOAD_CLASS_MIX; ASSUMP_AGENTIC_CONTEXT_PENALTY</x:t>
        </x:is>
      </x:c>
      <x:c r="K109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95" s="3" t="inlineStr">
        <x:is>
          <x:t xml:space="preserve">Comparable production output-token throughput or a more closely matched benchmark.</x:t>
        </x:is>
      </x:c>
    </x:row>
    <x:row r="1096">
      <x:c r="A1096" s="3" t="inlineStr">
        <x:is>
          <x:t xml:space="preserve">Microsoft</x:t>
        </x:is>
      </x:c>
      <x:c r="B1096" s="3" t="n">
        <x:v>2028</x:v>
      </x:c>
      <x:c r="C1096" s="3" t="inlineStr">
        <x:is>
          <x:t xml:space="preserve">Base</x:t>
        </x:is>
      </x:c>
      <x:c r="D1096" s="3" t="inlineStr">
        <x:is>
          <x:t xml:space="preserve">commercial_workload_fit_factor</x:t>
        </x:is>
      </x:c>
      <x:c r="E1096" s="3" t="n">
        <x:v>0.6</x:v>
      </x:c>
      <x:c r="F1096" s="3" t="inlineStr">
        <x:is>
          <x:t xml:space="preserve">share of public reference throughput</x:t>
        </x:is>
      </x:c>
      <x:c r="G1096" s="3" t="inlineStr">
        <x:is>
          <x:t xml:space="preserve">Scenario assumption</x:t>
        </x:is>
      </x:c>
      <x:c r="H1096" s="3" t="inlineStr">
        <x:is>
          <x:t xml:space="preserve">reference_serving_tps_per_mw = fleet_reference_tps_per_mw * commercial_workload_fit_factor</x:t>
        </x:is>
      </x:c>
      <x:c r="I1096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1096" s="3" t="inlineStr">
        <x:is>
          <x:t xml:space="preserve">SRC_SEMIANALYSIS_INFERENCEX; ASSUMP_NUMERIC_ACCELERATOR_MIX; ASSUMP_WORKLOAD_CLASS_MIX; ASSUMP_AGENTIC_CONTEXT_PENALTY</x:t>
        </x:is>
      </x:c>
      <x:c r="K109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96" s="3" t="inlineStr">
        <x:is>
          <x:t xml:space="preserve">Matched commercial serving benchmark by product surface, context shape and latency SLO.</x:t>
        </x:is>
      </x:c>
    </x:row>
    <x:row r="1097">
      <x:c r="A1097" s="3" t="inlineStr">
        <x:is>
          <x:t xml:space="preserve">Microsoft</x:t>
        </x:is>
      </x:c>
      <x:c r="B1097" s="3" t="n">
        <x:v>2028</x:v>
      </x:c>
      <x:c r="C1097" s="3" t="inlineStr">
        <x:is>
          <x:t xml:space="preserve">Base</x:t>
        </x:is>
      </x:c>
      <x:c r="D1097" s="3" t="inlineStr">
        <x:is>
          <x:t xml:space="preserve">reference_serving_tps_per_mw</x:t>
        </x:is>
      </x:c>
      <x:c r="E1097" s="3" t="n">
        <x:v>1680620</x:v>
      </x:c>
      <x:c r="F1097" s="3" t="inlineStr">
        <x:is>
          <x:t xml:space="preserve">generated output tokens/sec/MW</x:t>
        </x:is>
      </x:c>
      <x:c r="G1097" s="3" t="inlineStr">
        <x:is>
          <x:t xml:space="preserve">Workload-adjusted benchmark proxy</x:t>
        </x:is>
      </x:c>
      <x:c r="H1097" s="3" t="inlineStr">
        <x:is>
          <x:t xml:space="preserve">fleet_reference_tps_per_mw * commercial_workload_fit_factor</x:t>
        </x:is>
      </x:c>
      <x:c r="I109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097" s="3" t="inlineStr">
        <x:is>
          <x:t xml:space="preserve">SRC_SEMIANALYSIS_INFERENCEX; ASSUMP_NUMERIC_ACCELERATOR_MIX; ASSUMP_WORKLOAD_CLASS_MIX; ASSUMP_AGENTIC_CONTEXT_PENALTY</x:t>
        </x:is>
      </x:c>
      <x:c r="K109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97" s="3" t="inlineStr">
        <x:is>
          <x:t xml:space="preserve">Provider production output-token throughput with comparable workload/SLO.</x:t>
        </x:is>
      </x:c>
    </x:row>
    <x:row r="1098">
      <x:c r="A1098" s="3" t="inlineStr">
        <x:is>
          <x:t xml:space="preserve">Microsoft</x:t>
        </x:is>
      </x:c>
      <x:c r="B1098" s="3" t="n">
        <x:v>2028</x:v>
      </x:c>
      <x:c r="C1098" s="3" t="inlineStr">
        <x:is>
          <x:t xml:space="preserve">Base</x:t>
        </x:is>
      </x:c>
      <x:c r="D1098" s="3" t="inlineStr">
        <x:is>
          <x:t xml:space="preserve">purpose_built_tps_per_mw</x:t>
        </x:is>
      </x:c>
      <x:c r="E1098" s="3" t="n">
        <x:v>2710180</x:v>
      </x:c>
      <x:c r="F1098" s="3" t="inlineStr">
        <x:is>
          <x:t xml:space="preserve">generated output tokens/sec/MW</x:t>
        </x:is>
      </x:c>
      <x:c r="G1098" s="3" t="inlineStr">
        <x:is>
          <x:t xml:space="preserve">Conservative no-uplift proxy</x:t>
        </x:is>
      </x:c>
      <x:c r="H1098" s="3" t="inlineStr">
        <x:is>
          <x:t xml:space="preserve">purpose_built_tps_per_mw = purpose_built_reference_tps_per_mw * commercial_workload_fit_factor until comparable output-token benchmark is adopted</x:t>
        </x:is>
      </x:c>
      <x:c r="I1098" s="3" t="inlineStr">
        <x:is>
          <x:t xml:space="preserve">No comparable public output-token/MW row adopted; B200 public reference placeholder is used and remains editable.</x:t>
        </x:is>
      </x:c>
      <x:c r="J1098" s="3" t="inlineStr">
        <x:is>
          <x:t xml:space="preserve">SRC_MS_PHI; SRC_OPENAI_GPT41_DOCS; SRC_MS_PHI4_TECHREPORT; SRC_MS_MAIA200; SRC_EPOCH_AI_DATA_CENTERS; ASSUMP_NUMERIC_ACCELERATOR_MIX</x:t>
        </x:is>
      </x:c>
      <x:c r="K109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98" s="3" t="inlineStr">
        <x:is>
          <x:t xml:space="preserve">Matched-workload generated-output benchmark for the provider purpose-built accelerator.</x:t>
        </x:is>
      </x:c>
    </x:row>
    <x:row r="1099">
      <x:c r="A1099" s="3" t="inlineStr">
        <x:is>
          <x:t xml:space="preserve">Microsoft</x:t>
        </x:is>
      </x:c>
      <x:c r="B1099" s="3" t="n">
        <x:v>2028</x:v>
      </x:c>
      <x:c r="C1099" s="3" t="inlineStr">
        <x:is>
          <x:t xml:space="preserve">Base</x:t>
        </x:is>
      </x:c>
      <x:c r="D1099" s="3" t="inlineStr">
        <x:is>
          <x:t xml:space="preserve">inference_power_share</x:t>
        </x:is>
      </x:c>
      <x:c r="E1099" s="3" t="n">
        <x:v>0.65</x:v>
      </x:c>
      <x:c r="F1099" s="3" t="inlineStr">
        <x:is>
          <x:t xml:space="preserve">share of AI IT load</x:t>
        </x:is>
      </x:c>
      <x:c r="G1099" s="3" t="inlineStr">
        <x:is>
          <x:t xml:space="preserve">Scenario allocation</x:t>
        </x:is>
      </x:c>
      <x:c r="H1099" s="3" t="inlineStr">
        <x:is>
          <x:t xml:space="preserve">inference_gw = ai_it_load_gw * inference_power_share</x:t>
        </x:is>
      </x:c>
      <x:c r="I1099" s="3" t="inlineStr">
        <x:is>
          <x:t xml:space="preserve">Copilot commercial serving growth supports rising inference allocation; OpenAI model-owner output must remain separately attributed.</x:t>
        </x:is>
      </x:c>
      <x:c r="J1099" s="3" t="inlineStr">
        <x:is>
          <x:t xml:space="preserve">SRC_MS_PHI; SRC_OPENAI_GPT41_DOCS; SRC_MS_PHI4_TECHREPORT; SRC_MS_MAIA200; SRC_EPOCH_AI_DATA_CENTERS; ASSUMP_INFERENCE_SHARE_NOT_FACT_60</x:t>
        </x:is>
      </x:c>
      <x:c r="K109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099" s="3" t="inlineStr">
        <x:is>
          <x:t xml:space="preserve">Provider-specific inference/training workload power telemetry.</x:t>
        </x:is>
      </x:c>
    </x:row>
    <x:row r="1100">
      <x:c r="A1100" s="3" t="inlineStr">
        <x:is>
          <x:t xml:space="preserve">Microsoft</x:t>
        </x:is>
      </x:c>
      <x:c r="B1100" s="3" t="n">
        <x:v>2028</x:v>
      </x:c>
      <x:c r="C1100" s="3" t="inlineStr">
        <x:is>
          <x:t xml:space="preserve">Base</x:t>
        </x:is>
      </x:c>
      <x:c r="D1100" s="3" t="inlineStr">
        <x:is>
          <x:t xml:space="preserve">inference_gw</x:t>
        </x:is>
      </x:c>
      <x:c r="E1100" s="3" t="n">
        <x:v>1.863</x:v>
      </x:c>
      <x:c r="F1100" s="3" t="inlineStr">
        <x:is>
          <x:t xml:space="preserve">GW</x:t>
        </x:is>
      </x:c>
      <x:c r="G1100" s="3" t="inlineStr">
        <x:is>
          <x:t xml:space="preserve">Derived formula</x:t>
        </x:is>
      </x:c>
      <x:c r="H1100" s="3" t="inlineStr">
        <x:is>
          <x:t xml:space="preserve">ai_it_load_gw * inference_power_share</x:t>
        </x:is>
      </x:c>
      <x:c r="I1100" s="3" t="inlineStr">
        <x:is>
          <x:t xml:space="preserve">This is the operational power eligible to become commercial generated output tokens through the selected TPS/MW proxy.</x:t>
        </x:is>
      </x:c>
      <x:c r="J1100" s="3" t="inlineStr">
        <x:is>
          <x:t xml:space="preserve">SRC_MS_PHI; SRC_OPENAI_GPT41_DOCS; SRC_MS_PHI4_TECHREPORT; SRC_MS_MAIA200; SRC_EPOCH_AI_DATA_CENTERS</x:t>
        </x:is>
      </x:c>
      <x:c r="K110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00" s="3" t="inlineStr">
        <x:is>
          <x:t xml:space="preserve">Recompute after AI allocation or inference-share evidence changes.</x:t>
        </x:is>
      </x:c>
    </x:row>
    <x:row r="1101">
      <x:c r="A1101" s="3" t="inlineStr">
        <x:is>
          <x:t xml:space="preserve">Microsoft</x:t>
        </x:is>
      </x:c>
      <x:c r="B1101" s="3" t="n">
        <x:v>2028</x:v>
      </x:c>
      <x:c r="C1101" s="3" t="inlineStr">
        <x:is>
          <x:t xml:space="preserve">Base</x:t>
        </x:is>
      </x:c>
      <x:c r="D1101" s="3" t="inlineStr">
        <x:is>
          <x:t xml:space="preserve">training_power_share</x:t>
        </x:is>
      </x:c>
      <x:c r="E1101" s="3" t="n">
        <x:v>0.35</x:v>
      </x:c>
      <x:c r="F1101" s="3" t="inlineStr">
        <x:is>
          <x:t xml:space="preserve">share of AI IT load</x:t>
        </x:is>
      </x:c>
      <x:c r="G1101" s="3" t="inlineStr">
        <x:is>
          <x:t xml:space="preserve">Derived allocation</x:t>
        </x:is>
      </x:c>
      <x:c r="H1101" s="3" t="inlineStr">
        <x:is>
          <x:t xml:space="preserve">1 - inference_power_share</x:t>
        </x:is>
      </x:c>
      <x:c r="I1101" s="3" t="inlineStr">
        <x:is>
          <x:t xml:space="preserve">Training receives the complementary modeled AI IT allocation; it is not a disclosed company workload split.</x:t>
        </x:is>
      </x:c>
      <x:c r="J1101" s="3" t="inlineStr">
        <x:is>
          <x:t xml:space="preserve">SRC_MS_PHI; SRC_OPENAI_GPT41_DOCS; SRC_MS_PHI4_TECHREPORT; SRC_MS_MAIA200; SRC_EPOCH_AI_DATA_CENTERS; ASSUMP_INFERENCE_SHARE_NOT_FACT_60</x:t>
        </x:is>
      </x:c>
      <x:c r="K110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01" s="3" t="inlineStr">
        <x:is>
          <x:t xml:space="preserve">Provider-specific inference/training workload power telemetry.</x:t>
        </x:is>
      </x:c>
    </x:row>
    <x:row r="1102">
      <x:c r="A1102" s="3" t="inlineStr">
        <x:is>
          <x:t xml:space="preserve">Microsoft</x:t>
        </x:is>
      </x:c>
      <x:c r="B1102" s="3" t="n">
        <x:v>2028</x:v>
      </x:c>
      <x:c r="C1102" s="3" t="inlineStr">
        <x:is>
          <x:t xml:space="preserve">Base</x:t>
        </x:is>
      </x:c>
      <x:c r="D1102" s="3" t="inlineStr">
        <x:is>
          <x:t xml:space="preserve">training_gw</x:t>
        </x:is>
      </x:c>
      <x:c r="E1102" s="3" t="n">
        <x:v>1.003</x:v>
      </x:c>
      <x:c r="F1102" s="3" t="inlineStr">
        <x:is>
          <x:t xml:space="preserve">GW</x:t>
        </x:is>
      </x:c>
      <x:c r="G1102" s="3" t="inlineStr">
        <x:is>
          <x:t xml:space="preserve">Derived formula</x:t>
        </x:is>
      </x:c>
      <x:c r="H1102" s="3" t="inlineStr">
        <x:is>
          <x:t xml:space="preserve">ai_it_load_gw * training_power_share</x:t>
        </x:is>
      </x:c>
      <x:c r="I1102" s="3" t="inlineStr">
        <x:is>
          <x:t xml:space="preserve">Training GW is shown separately so commercial inference token capacity is not overstated.</x:t>
        </x:is>
      </x:c>
      <x:c r="J1102" s="3" t="inlineStr">
        <x:is>
          <x:t xml:space="preserve">SRC_MS_PHI; SRC_OPENAI_GPT41_DOCS; SRC_MS_PHI4_TECHREPORT; SRC_MS_MAIA200; SRC_EPOCH_AI_DATA_CENTERS</x:t>
        </x:is>
      </x:c>
      <x:c r="K110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02" s="3" t="inlineStr">
        <x:is>
          <x:t xml:space="preserve">Recompute after AI allocation or workload-split evidence changes.</x:t>
        </x:is>
      </x:c>
    </x:row>
    <x:row r="1103">
      <x:c r="A1103" s="3" t="inlineStr">
        <x:is>
          <x:t xml:space="preserve">Microsoft</x:t>
        </x:is>
      </x:c>
      <x:c r="B1103" s="3" t="n">
        <x:v>2028</x:v>
      </x:c>
      <x:c r="C1103" s="3" t="inlineStr">
        <x:is>
          <x:t xml:space="preserve">Base</x:t>
        </x:is>
      </x:c>
      <x:c r="D1103" s="3" t="inlineStr">
        <x:is>
          <x:t xml:space="preserve">tokens_per_second_per_mw</x:t>
        </x:is>
      </x:c>
      <x:c r="E1103" s="3" t="n">
        <x:v>1680620</x:v>
      </x:c>
      <x:c r="F1103" s="3" t="inlineStr">
        <x:is>
          <x:t xml:space="preserve">generated output tokens/sec/MW</x:t>
        </x:is>
      </x:c>
      <x:c r="G1103" s="3" t="inlineStr">
        <x:is>
          <x:t xml:space="preserve">Derived estimate + benchmark calibration</x:t>
        </x:is>
      </x:c>
      <x:c r="H1103" s="3" t="inlineStr">
        <x:is>
          <x:t xml:space="preserve">fleet_reference_tps_per_mw * commercial_workload_fit_factor</x:t>
        </x:is>
      </x:c>
      <x:c r="I1103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1103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110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03" s="3" t="inlineStr">
        <x:is>
          <x:t xml:space="preserve">Comparable production output-token throughput with model, hardware, precision, ISL/OSL and SLO matched.</x:t>
        </x:is>
      </x:c>
    </x:row>
    <x:row r="1104">
      <x:c r="A1104" s="3" t="inlineStr">
        <x:is>
          <x:t xml:space="preserve">Microsoft</x:t>
        </x:is>
      </x:c>
      <x:c r="B1104" s="3" t="n">
        <x:v>2028</x:v>
      </x:c>
      <x:c r="C1104" s="3" t="inlineStr">
        <x:is>
          <x:t xml:space="preserve">Base</x:t>
        </x:is>
      </x:c>
      <x:c r="D1104" s="3" t="inlineStr">
        <x:is>
          <x:t xml:space="preserve">inference_tokens_per_day</x:t>
        </x:is>
      </x:c>
      <x:c r="E1104" s="3" t="n">
        <x:v>270517973184000</x:v>
      </x:c>
      <x:c r="F1104" s="3" t="inlineStr">
        <x:is>
          <x:t xml:space="preserve">generated output tokens/day</x:t>
        </x:is>
      </x:c>
      <x:c r="G1104" s="3" t="inlineStr">
        <x:is>
          <x:t xml:space="preserve">Derived headline metric</x:t>
        </x:is>
      </x:c>
      <x:c r="H1104" s="3" t="inlineStr">
        <x:is>
          <x:t xml:space="preserve">inference_gw * 1000 * tokens_per_second_per_mw * 86,400</x:t>
        </x:is>
      </x:c>
      <x:c r="I1104" s="3" t="inlineStr">
        <x:is>
          <x:t xml:space="preserve">Headline capacity uses no utilization, MoE, architecture or software-growth multiplier; it is not observed commercial output volume.</x:t>
        </x:is>
      </x:c>
      <x:c r="J1104" s="3" t="inlineStr">
        <x:is>
          <x:t xml:space="preserve">SRC_MS_PHI; SRC_OPENAI_GPT41_DOCS; SRC_MS_PHI4_TECHREPORT; SRC_MS_MAIA200; SRC_EPOCH_AI_DATA_CENTERS; SRC_SEMIANALYSIS_INFERENCEX</x:t>
        </x:is>
      </x:c>
      <x:c r="K110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04" s="3" t="inlineStr">
        <x:is>
          <x:t xml:space="preserve">Provider-disclosed generated output token volume or calibrated capacity telemetry.</x:t>
        </x:is>
      </x:c>
    </x:row>
    <x:row r="1105">
      <x:c r="A1105" s="3" t="inlineStr">
        <x:is>
          <x:t xml:space="preserve">Microsoft</x:t>
        </x:is>
      </x:c>
      <x:c r="B1105" s="3" t="n">
        <x:v>2028</x:v>
      </x:c>
      <x:c r="C1105" s="3" t="inlineStr">
        <x:is>
          <x:t xml:space="preserve">Base</x:t>
        </x:is>
      </x:c>
      <x:c r="D1105" s="3" t="inlineStr">
        <x:is>
          <x:t xml:space="preserve">inference_tokens_per_year</x:t>
        </x:is>
      </x:c>
      <x:c r="E1105" s="3" t="n">
        <x:v>9.873906021216e+16</x:v>
      </x:c>
      <x:c r="F1105" s="3" t="inlineStr">
        <x:is>
          <x:t xml:space="preserve">generated output tokens/year</x:t>
        </x:is>
      </x:c>
      <x:c r="G1105" s="3" t="inlineStr">
        <x:is>
          <x:t xml:space="preserve">Derived headline metric</x:t>
        </x:is>
      </x:c>
      <x:c r="H1105" s="3" t="inlineStr">
        <x:is>
          <x:t xml:space="preserve">inference_tokens_per_day * 365</x:t>
        </x:is>
      </x:c>
      <x:c r="I1105" s="3" t="inlineStr">
        <x:is>
          <x:t xml:space="preserve">Annualized version of generated output token capacity; it is not observed annual demand or billable volume.</x:t>
        </x:is>
      </x:c>
      <x:c r="J1105" s="3" t="inlineStr">
        <x:is>
          <x:t xml:space="preserve">SRC_MS_PHI; SRC_OPENAI_GPT41_DOCS; SRC_MS_PHI4_TECHREPORT; SRC_MS_MAIA200; SRC_EPOCH_AI_DATA_CENTERS; SRC_SEMIANALYSIS_INFERENCEX</x:t>
        </x:is>
      </x:c>
      <x:c r="K110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05" s="3" t="inlineStr">
        <x:is>
          <x:t xml:space="preserve">Provider-disclosed annual generated-output volume or metered serving telemetry.</x:t>
        </x:is>
      </x:c>
    </x:row>
    <x:row r="1106">
      <x:c r="A1106" s="3" t="inlineStr">
        <x:is>
          <x:t xml:space="preserve">Microsoft</x:t>
        </x:is>
      </x:c>
      <x:c r="B1106" s="3" t="n">
        <x:v>2029</x:v>
      </x:c>
      <x:c r="C1106" s="3" t="inlineStr">
        <x:is>
          <x:t xml:space="preserve">Base</x:t>
        </x:is>
      </x:c>
      <x:c r="D1106" s="3" t="inlineStr">
        <x:is>
          <x:t xml:space="preserve">contracted_power_gw</x:t>
        </x:is>
      </x:c>
      <x:c r="E1106" s="3" t="n">
        <x:v>7.75</x:v>
      </x:c>
      <x:c r="F1106" s="3" t="inlineStr">
        <x:is>
          <x:t xml:space="preserve">GW</x:t>
        </x:is>
      </x:c>
      <x:c r="G1106" s="3" t="inlineStr">
        <x:is>
          <x:t xml:space="preserve">Scenario capacity envelope</x:t>
        </x:is>
      </x:c>
      <x:c r="H1106" s="3" t="inlineStr">
        <x:is>
          <x:t xml:space="preserve">linear interpolation between 2026 and 2030 company capacity endpoints</x:t>
        </x:is>
      </x:c>
      <x:c r="I1106" s="3" t="inlineStr">
        <x:is>
          <x:t xml:space="preserve">Scenario envelope for Microsoft-controlled/Copilot serving burden; not an official contracted-GW disclosure.</x:t>
        </x:is>
      </x:c>
      <x:c r="J1106" s="3" t="inlineStr">
        <x:is>
          <x:t xml:space="preserve">ASSUMP_POWER_RAMP; SRC_MS_MAIA200</x:t>
        </x:is>
      </x:c>
      <x:c r="K110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06" s="3" t="inlineStr">
        <x:is>
          <x:t xml:space="preserve">Company/site-level committed MW/GW, interconnect and contract disclosure.</x:t>
        </x:is>
      </x:c>
    </x:row>
    <x:row r="1107">
      <x:c r="A1107" s="3" t="inlineStr">
        <x:is>
          <x:t xml:space="preserve">Microsoft</x:t>
        </x:is>
      </x:c>
      <x:c r="B1107" s="3" t="n">
        <x:v>2029</x:v>
      </x:c>
      <x:c r="C1107" s="3" t="inlineStr">
        <x:is>
          <x:t xml:space="preserve">Base</x:t>
        </x:is>
      </x:c>
      <x:c r="D1107" s="3" t="inlineStr">
        <x:is>
          <x:t xml:space="preserve">operational_deployment_share</x:t>
        </x:is>
      </x:c>
      <x:c r="E1107" s="3" t="n">
        <x:v>0.65806452</x:v>
      </x:c>
      <x:c r="F1107" s="3" t="inlineStr">
        <x:is>
          <x:t xml:space="preserve">share</x:t>
        </x:is>
      </x:c>
      <x:c r="G1107" s="3" t="inlineStr">
        <x:is>
          <x:t xml:space="preserve">Scenario conversion</x:t>
        </x:is>
      </x:c>
      <x:c r="H1107" s="3" t="inlineStr">
        <x:is>
          <x:t xml:space="preserve">active_power_gw / contracted_power_gw</x:t>
        </x:is>
      </x:c>
      <x:c r="I1107" s="3" t="inlineStr">
        <x:is>
          <x:t xml:space="preserve">This is the single explicit conversion from contracted/attributed capacity to operationally usable capacity.</x:t>
        </x:is>
      </x:c>
      <x:c r="J1107" s="3" t="inlineStr">
        <x:is>
          <x:t xml:space="preserve">ASSUMP_POWER_RAMP; SRC_MS_MAIA200</x:t>
        </x:is>
      </x:c>
      <x:c r="K110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07" s="3" t="inlineStr">
        <x:is>
          <x:t xml:space="preserve">Energized operational capacity divided by contracted/attributed capacity.</x:t>
        </x:is>
      </x:c>
    </x:row>
    <x:row r="1108">
      <x:c r="A1108" s="3" t="inlineStr">
        <x:is>
          <x:t xml:space="preserve">Microsoft</x:t>
        </x:is>
      </x:c>
      <x:c r="B1108" s="3" t="n">
        <x:v>2029</x:v>
      </x:c>
      <x:c r="C1108" s="3" t="inlineStr">
        <x:is>
          <x:t xml:space="preserve">Base</x:t>
        </x:is>
      </x:c>
      <x:c r="D1108" s="3" t="inlineStr">
        <x:is>
          <x:t xml:space="preserve">active_power_gw</x:t>
        </x:is>
      </x:c>
      <x:c r="E1108" s="3" t="n">
        <x:v>5.1</x:v>
      </x:c>
      <x:c r="F1108" s="3" t="inlineStr">
        <x:is>
          <x:t xml:space="preserve">GW</x:t>
        </x:is>
      </x:c>
      <x:c r="G1108" s="3" t="inlineStr">
        <x:is>
          <x:t xml:space="preserve">Derived scenario</x:t>
        </x:is>
      </x:c>
      <x:c r="H1108" s="3" t="inlineStr">
        <x:is>
          <x:t xml:space="preserve">contracted_power_gw * operational_deployment_share</x:t>
        </x:is>
      </x:c>
      <x:c r="I1108" s="3" t="inlineStr">
        <x:is>
          <x:t xml:space="preserve">Active GW is a staged operational deployment fraction of modeled capacity, reflecting site energization and accelerator availability.</x:t>
        </x:is>
      </x:c>
      <x:c r="J1108" s="3" t="inlineStr">
        <x:is>
          <x:t xml:space="preserve">ASSUMP_POWER_RAMP; SRC_MS_MAIA200</x:t>
        </x:is>
      </x:c>
      <x:c r="K110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08" s="3" t="inlineStr">
        <x:is>
          <x:t xml:space="preserve">Energization dates, accelerator deliveries and operational powered-rack telemetry.</x:t>
        </x:is>
      </x:c>
    </x:row>
    <x:row r="1109">
      <x:c r="A1109" s="3" t="inlineStr">
        <x:is>
          <x:t xml:space="preserve">Microsoft</x:t>
        </x:is>
      </x:c>
      <x:c r="B1109" s="3" t="n">
        <x:v>2029</x:v>
      </x:c>
      <x:c r="C1109" s="3" t="inlineStr">
        <x:is>
          <x:t xml:space="preserve">Base</x:t>
        </x:is>
      </x:c>
      <x:c r="D1109" s="3" t="inlineStr">
        <x:is>
          <x:t xml:space="preserve">pue</x:t>
        </x:is>
      </x:c>
      <x:c r="E1109" s="3" t="n">
        <x:v>1.2</x:v>
      </x:c>
      <x:c r="F1109" s="3" t="inlineStr">
        <x:is>
          <x:t xml:space="preserve">ratio</x:t>
        </x:is>
      </x:c>
      <x:c r="G1109" s="3" t="inlineStr">
        <x:is>
          <x:t xml:space="preserve">Scenario parameter</x:t>
        </x:is>
      </x:c>
      <x:c r="H1109" s="3" t="inlineStr">
        <x:is>
          <x:t xml:space="preserve">it_load_gw = active_power_gw / pue</x:t>
        </x:is>
      </x:c>
      <x:c r="I1109" s="3" t="inlineStr">
        <x:is>
          <x:t xml:space="preserve">No provider-wide site-level PUE is used as a disclosed fact; PUE represents facility-to-IT conversion within the scenario.</x:t>
        </x:is>
      </x:c>
      <x:c r="J1109" s="3" t="inlineStr">
        <x:is>
          <x:t xml:space="preserve">ASSUMP_POWER_RAMP</x:t>
        </x:is>
      </x:c>
      <x:c r="K110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09" s="3" t="inlineStr">
        <x:is>
          <x:t xml:space="preserve">Site-level measured PUE matched to attributed AI capacity.</x:t>
        </x:is>
      </x:c>
    </x:row>
    <x:row r="1110">
      <x:c r="A1110" s="3" t="inlineStr">
        <x:is>
          <x:t xml:space="preserve">Microsoft</x:t>
        </x:is>
      </x:c>
      <x:c r="B1110" s="3" t="n">
        <x:v>2029</x:v>
      </x:c>
      <x:c r="C1110" s="3" t="inlineStr">
        <x:is>
          <x:t xml:space="preserve">Base</x:t>
        </x:is>
      </x:c>
      <x:c r="D1110" s="3" t="inlineStr">
        <x:is>
          <x:t xml:space="preserve">it_load_gw</x:t>
        </x:is>
      </x:c>
      <x:c r="E1110" s="3" t="n">
        <x:v>4.25</x:v>
      </x:c>
      <x:c r="F1110" s="3" t="inlineStr">
        <x:is>
          <x:t xml:space="preserve">GW</x:t>
        </x:is>
      </x:c>
      <x:c r="G1110" s="3" t="inlineStr">
        <x:is>
          <x:t xml:space="preserve">Derived formula</x:t>
        </x:is>
      </x:c>
      <x:c r="H1110" s="3" t="inlineStr">
        <x:is>
          <x:t xml:space="preserve">active_power_gw / pue</x:t>
        </x:is>
      </x:c>
      <x:c r="I1110" s="3" t="inlineStr">
        <x:is>
          <x:t xml:space="preserve">Facility power is converted to IT-deliverable power before attributing AI workloads.</x:t>
        </x:is>
      </x:c>
      <x:c r="J1110" s="3" t="inlineStr">
        <x:is>
          <x:t xml:space="preserve">ASSUMP_POWER_RAMP; SRC_MS_MAIA200</x:t>
        </x:is>
      </x:c>
      <x:c r="K111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10" s="3" t="inlineStr">
        <x:is>
          <x:t xml:space="preserve">Recompute once active power and PUE become site-observable.</x:t>
        </x:is>
      </x:c>
    </x:row>
    <x:row r="1111">
      <x:c r="A1111" s="3" t="inlineStr">
        <x:is>
          <x:t xml:space="preserve">Microsoft</x:t>
        </x:is>
      </x:c>
      <x:c r="B1111" s="3" t="n">
        <x:v>2029</x:v>
      </x:c>
      <x:c r="C1111" s="3" t="inlineStr">
        <x:is>
          <x:t xml:space="preserve">Base</x:t>
        </x:is>
      </x:c>
      <x:c r="D1111" s="3" t="inlineStr">
        <x:is>
          <x:t xml:space="preserve">ai_workload_share</x:t>
        </x:is>
      </x:c>
      <x:c r="E1111" s="3" t="n">
        <x:v>0.86</x:v>
      </x:c>
      <x:c r="F1111" s="3" t="inlineStr">
        <x:is>
          <x:t xml:space="preserve">share</x:t>
        </x:is>
      </x:c>
      <x:c r="G1111" s="3" t="inlineStr">
        <x:is>
          <x:t xml:space="preserve">Scenario allocation</x:t>
        </x:is>
      </x:c>
      <x:c r="H1111" s="3" t="inlineStr">
        <x:is>
          <x:t xml:space="preserve">ai_it_load_gw = it_load_gw * ai_workload_share</x:t>
        </x:is>
      </x:c>
      <x:c r="I1111" s="3" t="inlineStr">
        <x:is>
          <x:t xml:space="preserve">Azure/Copilot serving burden is AI-oriented but shares infrastructure with platform and reserve overhead; 86% is a scenario allocation.</x:t>
        </x:is>
      </x:c>
      <x:c r="J1111" s="3" t="inlineStr">
        <x:is>
          <x:t xml:space="preserve">SRC_MS_PHI; SRC_OPENAI_GPT41_DOCS; SRC_MS_PHI4_TECHREPORT; SRC_MS_MAIA200; SRC_EPOCH_AI_DATA_CENTERS</x:t>
        </x:is>
      </x:c>
      <x:c r="K111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11" s="3" t="inlineStr">
        <x:is>
          <x:t xml:space="preserve">Model-owner AI workload allocation or cluster scheduling telemetry.</x:t>
        </x:is>
      </x:c>
    </x:row>
    <x:row r="1112">
      <x:c r="A1112" s="3" t="inlineStr">
        <x:is>
          <x:t xml:space="preserve">Microsoft</x:t>
        </x:is>
      </x:c>
      <x:c r="B1112" s="3" t="n">
        <x:v>2029</x:v>
      </x:c>
      <x:c r="C1112" s="3" t="inlineStr">
        <x:is>
          <x:t xml:space="preserve">Base</x:t>
        </x:is>
      </x:c>
      <x:c r="D1112" s="3" t="inlineStr">
        <x:is>
          <x:t xml:space="preserve">ai_it_load_gw</x:t>
        </x:is>
      </x:c>
      <x:c r="E1112" s="3" t="n">
        <x:v>3.655</x:v>
      </x:c>
      <x:c r="F1112" s="3" t="inlineStr">
        <x:is>
          <x:t xml:space="preserve">GW</x:t>
        </x:is>
      </x:c>
      <x:c r="G1112" s="3" t="inlineStr">
        <x:is>
          <x:t xml:space="preserve">Derived formula</x:t>
        </x:is>
      </x:c>
      <x:c r="H1112" s="3" t="inlineStr">
        <x:is>
          <x:t xml:space="preserve">it_load_gw * ai_workload_share</x:t>
        </x:is>
      </x:c>
      <x:c r="I1112" s="3" t="inlineStr">
        <x:is>
          <x:t xml:space="preserve">Only the AI-attributed portion of IT load enters training/inference allocation.</x:t>
        </x:is>
      </x:c>
      <x:c r="J1112" s="3" t="inlineStr">
        <x:is>
          <x:t xml:space="preserve">SRC_MS_PHI; SRC_OPENAI_GPT41_DOCS; SRC_MS_PHI4_TECHREPORT; SRC_MS_MAIA200; SRC_EPOCH_AI_DATA_CENTERS</x:t>
        </x:is>
      </x:c>
      <x:c r="K111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12" s="3" t="inlineStr">
        <x:is>
          <x:t xml:space="preserve">Recompute after ai_workload_share is replaced by telemetry.</x:t>
        </x:is>
      </x:c>
    </x:row>
    <x:row r="1113">
      <x:c r="A1113" s="3" t="inlineStr">
        <x:is>
          <x:t xml:space="preserve">Microsoft</x:t>
        </x:is>
      </x:c>
      <x:c r="B1113" s="3" t="n">
        <x:v>2029</x:v>
      </x:c>
      <x:c r="C1113" s="3" t="inlineStr">
        <x:is>
          <x:t xml:space="preserve">Base</x:t>
        </x:is>
      </x:c>
      <x:c r="D1113" s="3" t="inlineStr">
        <x:is>
          <x:t xml:space="preserve">gpu_share</x:t>
        </x:is>
      </x:c>
      <x:c r="E1113" s="3" t="n">
        <x:v>1</x:v>
      </x:c>
      <x:c r="F1113" s="3" t="inlineStr">
        <x:is>
          <x:t xml:space="preserve">share of inference-serving accelerator load</x:t>
        </x:is>
      </x:c>
      <x:c r="G1113" s="3" t="inlineStr">
        <x:is>
          <x:t xml:space="preserve">Numeric scenario</x:t>
        </x:is>
      </x:c>
      <x:c r="H1113" s="3" t="inlineStr">
        <x:is>
          <x:t xml:space="preserve">gpu_share interpolated from company 2026/2030 accelerator-mix endpoints</x:t>
        </x:is>
      </x:c>
      <x:c r="I1113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1113" s="3" t="inlineStr">
        <x:is>
          <x:t xml:space="preserve">SRC_MS_PHI; SRC_OPENAI_GPT41_DOCS; SRC_MS_PHI4_TECHREPORT; SRC_MS_MAIA200; SRC_EPOCH_AI_DATA_CENTERS; ASSUMP_NUMERIC_ACCELERATOR_MIX</x:t>
        </x:is>
      </x:c>
      <x:c r="K111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13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1114">
      <x:c r="A1114" s="3" t="inlineStr">
        <x:is>
          <x:t xml:space="preserve">Microsoft</x:t>
        </x:is>
      </x:c>
      <x:c r="B1114" s="3" t="n">
        <x:v>2029</x:v>
      </x:c>
      <x:c r="C1114" s="3" t="inlineStr">
        <x:is>
          <x:t xml:space="preserve">Base</x:t>
        </x:is>
      </x:c>
      <x:c r="D1114" s="3" t="inlineStr">
        <x:is>
          <x:t xml:space="preserve">h200_share</x:t>
        </x:is>
      </x:c>
      <x:c r="E1114" s="3" t="n">
        <x:v>0.052258</x:v>
      </x:c>
      <x:c r="F1114" s="3" t="inlineStr">
        <x:is>
          <x:t xml:space="preserve">share of inference-serving accelerator load</x:t>
        </x:is>
      </x:c>
      <x:c r="G1114" s="3" t="inlineStr">
        <x:is>
          <x:t xml:space="preserve">Editable numeric scenario</x:t>
        </x:is>
      </x:c>
      <x:c r="H1114" s="3" t="inlineStr">
        <x:is>
          <x:t xml:space="preserve">h200_share = gpu_share * default_gpu_generation_mix_h200</x:t>
        </x:is>
      </x:c>
      <x:c r="I1114" s="3" t="inlineStr">
        <x:is>
          <x:t xml:space="preserve">Default GPU-generation migration assumption; executive workbook allows later manual replacement by company/year/scenario.</x:t>
        </x:is>
      </x:c>
      <x:c r="J1114" s="3" t="inlineStr">
        <x:is>
          <x:t xml:space="preserve">SRC_SEMIANALYSIS_INFERENCEX; ASSUMP_NUMERIC_ACCELERATOR_MIX</x:t>
        </x:is>
      </x:c>
      <x:c r="K111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14" s="3" t="inlineStr">
        <x:is>
          <x:t xml:space="preserve">Company fleet inventory, accelerator-hours or procurement/deployment records by GPU generation.</x:t>
        </x:is>
      </x:c>
    </x:row>
    <x:row r="1115">
      <x:c r="A1115" s="3" t="inlineStr">
        <x:is>
          <x:t xml:space="preserve">Microsoft</x:t>
        </x:is>
      </x:c>
      <x:c r="B1115" s="3" t="n">
        <x:v>2029</x:v>
      </x:c>
      <x:c r="C1115" s="3" t="inlineStr">
        <x:is>
          <x:t xml:space="preserve">Base</x:t>
        </x:is>
      </x:c>
      <x:c r="D1115" s="3" t="inlineStr">
        <x:is>
          <x:t xml:space="preserve">b200_share</x:t>
        </x:is>
      </x:c>
      <x:c r="E1115" s="3" t="n">
        <x:v>0.947742</x:v>
      </x:c>
      <x:c r="F1115" s="3" t="inlineStr">
        <x:is>
          <x:t xml:space="preserve">share of inference-serving accelerator load</x:t>
        </x:is>
      </x:c>
      <x:c r="G1115" s="3" t="inlineStr">
        <x:is>
          <x:t xml:space="preserve">Editable numeric scenario</x:t>
        </x:is>
      </x:c>
      <x:c r="H1115" s="3" t="inlineStr">
        <x:is>
          <x:t xml:space="preserve">b200_share = gpu_share * default_gpu_generation_mix_b200</x:t>
        </x:is>
      </x:c>
      <x:c r="I1115" s="3" t="inlineStr">
        <x:is>
          <x:t xml:space="preserve">Default GPU-generation migration assumption; executive workbook allows later manual replacement by company/year/scenario.</x:t>
        </x:is>
      </x:c>
      <x:c r="J1115" s="3" t="inlineStr">
        <x:is>
          <x:t xml:space="preserve">SRC_SEMIANALYSIS_INFERENCEX; ASSUMP_NUMERIC_ACCELERATOR_MIX</x:t>
        </x:is>
      </x:c>
      <x:c r="K111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15" s="3" t="inlineStr">
        <x:is>
          <x:t xml:space="preserve">Company fleet inventory, accelerator-hours or procurement/deployment records by GPU generation.</x:t>
        </x:is>
      </x:c>
    </x:row>
    <x:row r="1116">
      <x:c r="A1116" s="3" t="inlineStr">
        <x:is>
          <x:t xml:space="preserve">Microsoft</x:t>
        </x:is>
      </x:c>
      <x:c r="B1116" s="3" t="n">
        <x:v>2029</x:v>
      </x:c>
      <x:c r="C1116" s="3" t="inlineStr">
        <x:is>
          <x:t xml:space="preserve">Base</x:t>
        </x:is>
      </x:c>
      <x:c r="D1116" s="3" t="inlineStr">
        <x:is>
          <x:t xml:space="preserve">gb200_share</x:t>
        </x:is>
      </x:c>
      <x:c r="E1116" s="3" t="n">
        <x:v>0</x:v>
      </x:c>
      <x:c r="F1116" s="3" t="inlineStr">
        <x:is>
          <x:t xml:space="preserve">share of inference-serving accelerator load</x:t>
        </x:is>
      </x:c>
      <x:c r="G1116" s="3" t="inlineStr">
        <x:is>
          <x:t xml:space="preserve">Editable numeric scenario</x:t>
        </x:is>
      </x:c>
      <x:c r="H1116" s="3" t="inlineStr">
        <x:is>
          <x:t xml:space="preserve">gb200_share = gpu_share * default_gpu_generation_mix_gb200</x:t>
        </x:is>
      </x:c>
      <x:c r="I1116" s="3" t="inlineStr">
        <x:is>
          <x:t xml:space="preserve">Default GPU-generation migration assumption; executive workbook allows later manual replacement by company/year/scenario.</x:t>
        </x:is>
      </x:c>
      <x:c r="J1116" s="3" t="inlineStr">
        <x:is>
          <x:t xml:space="preserve">SRC_SEMIANALYSIS_INFERENCEX; ASSUMP_NUMERIC_ACCELERATOR_MIX</x:t>
        </x:is>
      </x:c>
      <x:c r="K111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16" s="3" t="inlineStr">
        <x:is>
          <x:t xml:space="preserve">Company fleet inventory, accelerator-hours or procurement/deployment records by GPU generation.</x:t>
        </x:is>
      </x:c>
    </x:row>
    <x:row r="1117">
      <x:c r="A1117" s="3" t="inlineStr">
        <x:is>
          <x:t xml:space="preserve">Microsoft</x:t>
        </x:is>
      </x:c>
      <x:c r="B1117" s="3" t="n">
        <x:v>2029</x:v>
      </x:c>
      <x:c r="C1117" s="3" t="inlineStr">
        <x:is>
          <x:t xml:space="preserve">Base</x:t>
        </x:is>
      </x:c>
      <x:c r="D1117" s="3" t="inlineStr">
        <x:is>
          <x:t xml:space="preserve">purpose_built_accelerator_share</x:t>
        </x:is>
      </x:c>
      <x:c r="E1117" s="3" t="n">
        <x:v>0</x:v>
      </x:c>
      <x:c r="F1117" s="3" t="inlineStr">
        <x:is>
          <x:t xml:space="preserve">share of inference-serving accelerator load</x:t>
        </x:is>
      </x:c>
      <x:c r="G1117" s="3" t="inlineStr">
        <x:is>
          <x:t xml:space="preserve">Numeric scenario</x:t>
        </x:is>
      </x:c>
      <x:c r="H1117" s="3" t="inlineStr">
        <x:is>
          <x:t xml:space="preserve">1 - gpu_share</x:t>
        </x:is>
      </x:c>
      <x:c r="I1117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1117" s="3" t="inlineStr">
        <x:is>
          <x:t xml:space="preserve">SRC_MS_PHI; SRC_OPENAI_GPT41_DOCS; SRC_MS_PHI4_TECHREPORT; SRC_MS_MAIA200; SRC_EPOCH_AI_DATA_CENTERS; ASSUMP_NUMERIC_ACCELERATOR_MIX</x:t>
        </x:is>
      </x:c>
      <x:c r="K111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17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1118">
      <x:c r="A1118" s="3" t="inlineStr">
        <x:is>
          <x:t xml:space="preserve">Microsoft</x:t>
        </x:is>
      </x:c>
      <x:c r="B1118" s="3" t="n">
        <x:v>2029</x:v>
      </x:c>
      <x:c r="C1118" s="3" t="inlineStr">
        <x:is>
          <x:t xml:space="preserve">Base</x:t>
        </x:is>
      </x:c>
      <x:c r="D1118" s="3" t="inlineStr">
        <x:is>
          <x:t xml:space="preserve">fleet_reference_tps_per_mw</x:t>
        </x:is>
      </x:c>
      <x:c r="E1118" s="3" t="n">
        <x:v>2801033</x:v>
      </x:c>
      <x:c r="F1118" s="3" t="inlineStr">
        <x:is>
          <x:t xml:space="preserve">generated output tokens/sec/MW</x:t>
        </x:is>
      </x:c>
      <x:c r="G1118" s="3" t="inlineStr">
        <x:is>
          <x:t xml:space="preserve">Fleet-weighted public benchmark reference</x:t>
        </x:is>
      </x:c>
      <x:c r="H1118" s="3" t="inlineStr">
        <x:is>
          <x:t xml:space="preserve">h200_share*h200_workload_avg + b200_share*b200_workload_avg + gb200_share*gb200_workload_avg + purpose_built_share*purpose_workload_avg</x:t>
        </x:is>
      </x:c>
      <x:c r="I1118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1118" s="3" t="inlineStr">
        <x:is>
          <x:t xml:space="preserve">SRC_SEMIANALYSIS_INFERENCEX; ASSUMP_NUMERIC_ACCELERATOR_MIX; ASSUMP_WORKLOAD_CLASS_MIX; ASSUMP_AGENTIC_CONTEXT_PENALTY</x:t>
        </x:is>
      </x:c>
      <x:c r="K111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18" s="3" t="inlineStr">
        <x:is>
          <x:t xml:space="preserve">Comparable production output-token throughput or a more closely matched benchmark.</x:t>
        </x:is>
      </x:c>
    </x:row>
    <x:row r="1119">
      <x:c r="A1119" s="3" t="inlineStr">
        <x:is>
          <x:t xml:space="preserve">Microsoft</x:t>
        </x:is>
      </x:c>
      <x:c r="B1119" s="3" t="n">
        <x:v>2029</x:v>
      </x:c>
      <x:c r="C1119" s="3" t="inlineStr">
        <x:is>
          <x:t xml:space="preserve">Base</x:t>
        </x:is>
      </x:c>
      <x:c r="D1119" s="3" t="inlineStr">
        <x:is>
          <x:t xml:space="preserve">commercial_workload_fit_factor</x:t>
        </x:is>
      </x:c>
      <x:c r="E1119" s="3" t="n">
        <x:v>0.6</x:v>
      </x:c>
      <x:c r="F1119" s="3" t="inlineStr">
        <x:is>
          <x:t xml:space="preserve">share of public reference throughput</x:t>
        </x:is>
      </x:c>
      <x:c r="G1119" s="3" t="inlineStr">
        <x:is>
          <x:t xml:space="preserve">Scenario assumption</x:t>
        </x:is>
      </x:c>
      <x:c r="H1119" s="3" t="inlineStr">
        <x:is>
          <x:t xml:space="preserve">reference_serving_tps_per_mw = fleet_reference_tps_per_mw * commercial_workload_fit_factor</x:t>
        </x:is>
      </x:c>
      <x:c r="I1119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1119" s="3" t="inlineStr">
        <x:is>
          <x:t xml:space="preserve">SRC_SEMIANALYSIS_INFERENCEX; ASSUMP_NUMERIC_ACCELERATOR_MIX; ASSUMP_WORKLOAD_CLASS_MIX; ASSUMP_AGENTIC_CONTEXT_PENALTY</x:t>
        </x:is>
      </x:c>
      <x:c r="K111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19" s="3" t="inlineStr">
        <x:is>
          <x:t xml:space="preserve">Matched commercial serving benchmark by product surface, context shape and latency SLO.</x:t>
        </x:is>
      </x:c>
    </x:row>
    <x:row r="1120">
      <x:c r="A1120" s="3" t="inlineStr">
        <x:is>
          <x:t xml:space="preserve">Microsoft</x:t>
        </x:is>
      </x:c>
      <x:c r="B1120" s="3" t="n">
        <x:v>2029</x:v>
      </x:c>
      <x:c r="C1120" s="3" t="inlineStr">
        <x:is>
          <x:t xml:space="preserve">Base</x:t>
        </x:is>
      </x:c>
      <x:c r="D1120" s="3" t="inlineStr">
        <x:is>
          <x:t xml:space="preserve">reference_serving_tps_per_mw</x:t>
        </x:is>
      </x:c>
      <x:c r="E1120" s="3" t="n">
        <x:v>1680620</x:v>
      </x:c>
      <x:c r="F1120" s="3" t="inlineStr">
        <x:is>
          <x:t xml:space="preserve">generated output tokens/sec/MW</x:t>
        </x:is>
      </x:c>
      <x:c r="G1120" s="3" t="inlineStr">
        <x:is>
          <x:t xml:space="preserve">Workload-adjusted benchmark proxy</x:t>
        </x:is>
      </x:c>
      <x:c r="H1120" s="3" t="inlineStr">
        <x:is>
          <x:t xml:space="preserve">fleet_reference_tps_per_mw * commercial_workload_fit_factor</x:t>
        </x:is>
      </x:c>
      <x:c r="I112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120" s="3" t="inlineStr">
        <x:is>
          <x:t xml:space="preserve">SRC_SEMIANALYSIS_INFERENCEX; ASSUMP_NUMERIC_ACCELERATOR_MIX; ASSUMP_WORKLOAD_CLASS_MIX; ASSUMP_AGENTIC_CONTEXT_PENALTY</x:t>
        </x:is>
      </x:c>
      <x:c r="K112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20" s="3" t="inlineStr">
        <x:is>
          <x:t xml:space="preserve">Provider production output-token throughput with comparable workload/SLO.</x:t>
        </x:is>
      </x:c>
    </x:row>
    <x:row r="1121">
      <x:c r="A1121" s="3" t="inlineStr">
        <x:is>
          <x:t xml:space="preserve">Microsoft</x:t>
        </x:is>
      </x:c>
      <x:c r="B1121" s="3" t="n">
        <x:v>2029</x:v>
      </x:c>
      <x:c r="C1121" s="3" t="inlineStr">
        <x:is>
          <x:t xml:space="preserve">Base</x:t>
        </x:is>
      </x:c>
      <x:c r="D1121" s="3" t="inlineStr">
        <x:is>
          <x:t xml:space="preserve">purpose_built_tps_per_mw</x:t>
        </x:is>
      </x:c>
      <x:c r="E1121" s="3" t="n">
        <x:v>2710180</x:v>
      </x:c>
      <x:c r="F1121" s="3" t="inlineStr">
        <x:is>
          <x:t xml:space="preserve">generated output tokens/sec/MW</x:t>
        </x:is>
      </x:c>
      <x:c r="G1121" s="3" t="inlineStr">
        <x:is>
          <x:t xml:space="preserve">Conservative no-uplift proxy</x:t>
        </x:is>
      </x:c>
      <x:c r="H1121" s="3" t="inlineStr">
        <x:is>
          <x:t xml:space="preserve">purpose_built_tps_per_mw = purpose_built_reference_tps_per_mw * commercial_workload_fit_factor until comparable output-token benchmark is adopted</x:t>
        </x:is>
      </x:c>
      <x:c r="I1121" s="3" t="inlineStr">
        <x:is>
          <x:t xml:space="preserve">No comparable public output-token/MW row adopted; B200 public reference placeholder is used and remains editable.</x:t>
        </x:is>
      </x:c>
      <x:c r="J1121" s="3" t="inlineStr">
        <x:is>
          <x:t xml:space="preserve">SRC_MS_PHI; SRC_OPENAI_GPT41_DOCS; SRC_MS_PHI4_TECHREPORT; SRC_MS_MAIA200; SRC_EPOCH_AI_DATA_CENTERS; ASSUMP_NUMERIC_ACCELERATOR_MIX</x:t>
        </x:is>
      </x:c>
      <x:c r="K112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21" s="3" t="inlineStr">
        <x:is>
          <x:t xml:space="preserve">Matched-workload generated-output benchmark for the provider purpose-built accelerator.</x:t>
        </x:is>
      </x:c>
    </x:row>
    <x:row r="1122">
      <x:c r="A1122" s="3" t="inlineStr">
        <x:is>
          <x:t xml:space="preserve">Microsoft</x:t>
        </x:is>
      </x:c>
      <x:c r="B1122" s="3" t="n">
        <x:v>2029</x:v>
      </x:c>
      <x:c r="C1122" s="3" t="inlineStr">
        <x:is>
          <x:t xml:space="preserve">Base</x:t>
        </x:is>
      </x:c>
      <x:c r="D1122" s="3" t="inlineStr">
        <x:is>
          <x:t xml:space="preserve">inference_power_share</x:t>
        </x:is>
      </x:c>
      <x:c r="E1122" s="3" t="n">
        <x:v>0.7</x:v>
      </x:c>
      <x:c r="F1122" s="3" t="inlineStr">
        <x:is>
          <x:t xml:space="preserve">share of AI IT load</x:t>
        </x:is>
      </x:c>
      <x:c r="G1122" s="3" t="inlineStr">
        <x:is>
          <x:t xml:space="preserve">Scenario allocation</x:t>
        </x:is>
      </x:c>
      <x:c r="H1122" s="3" t="inlineStr">
        <x:is>
          <x:t xml:space="preserve">inference_gw = ai_it_load_gw * inference_power_share</x:t>
        </x:is>
      </x:c>
      <x:c r="I1122" s="3" t="inlineStr">
        <x:is>
          <x:t xml:space="preserve">Copilot commercial serving growth supports rising inference allocation; OpenAI model-owner output must remain separately attributed.</x:t>
        </x:is>
      </x:c>
      <x:c r="J1122" s="3" t="inlineStr">
        <x:is>
          <x:t xml:space="preserve">SRC_MS_PHI; SRC_OPENAI_GPT41_DOCS; SRC_MS_PHI4_TECHREPORT; SRC_MS_MAIA200; SRC_EPOCH_AI_DATA_CENTERS; ASSUMP_INFERENCE_SHARE_NOT_FACT_60</x:t>
        </x:is>
      </x:c>
      <x:c r="K112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22" s="3" t="inlineStr">
        <x:is>
          <x:t xml:space="preserve">Provider-specific inference/training workload power telemetry.</x:t>
        </x:is>
      </x:c>
    </x:row>
    <x:row r="1123">
      <x:c r="A1123" s="3" t="inlineStr">
        <x:is>
          <x:t xml:space="preserve">Microsoft</x:t>
        </x:is>
      </x:c>
      <x:c r="B1123" s="3" t="n">
        <x:v>2029</x:v>
      </x:c>
      <x:c r="C1123" s="3" t="inlineStr">
        <x:is>
          <x:t xml:space="preserve">Base</x:t>
        </x:is>
      </x:c>
      <x:c r="D1123" s="3" t="inlineStr">
        <x:is>
          <x:t xml:space="preserve">inference_gw</x:t>
        </x:is>
      </x:c>
      <x:c r="E1123" s="3" t="n">
        <x:v>2.559</x:v>
      </x:c>
      <x:c r="F1123" s="3" t="inlineStr">
        <x:is>
          <x:t xml:space="preserve">GW</x:t>
        </x:is>
      </x:c>
      <x:c r="G1123" s="3" t="inlineStr">
        <x:is>
          <x:t xml:space="preserve">Derived formula</x:t>
        </x:is>
      </x:c>
      <x:c r="H1123" s="3" t="inlineStr">
        <x:is>
          <x:t xml:space="preserve">ai_it_load_gw * inference_power_share</x:t>
        </x:is>
      </x:c>
      <x:c r="I1123" s="3" t="inlineStr">
        <x:is>
          <x:t xml:space="preserve">This is the operational power eligible to become commercial generated output tokens through the selected TPS/MW proxy.</x:t>
        </x:is>
      </x:c>
      <x:c r="J1123" s="3" t="inlineStr">
        <x:is>
          <x:t xml:space="preserve">SRC_MS_PHI; SRC_OPENAI_GPT41_DOCS; SRC_MS_PHI4_TECHREPORT; SRC_MS_MAIA200; SRC_EPOCH_AI_DATA_CENTERS</x:t>
        </x:is>
      </x:c>
      <x:c r="K112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23" s="3" t="inlineStr">
        <x:is>
          <x:t xml:space="preserve">Recompute after AI allocation or inference-share evidence changes.</x:t>
        </x:is>
      </x:c>
    </x:row>
    <x:row r="1124">
      <x:c r="A1124" s="3" t="inlineStr">
        <x:is>
          <x:t xml:space="preserve">Microsoft</x:t>
        </x:is>
      </x:c>
      <x:c r="B1124" s="3" t="n">
        <x:v>2029</x:v>
      </x:c>
      <x:c r="C1124" s="3" t="inlineStr">
        <x:is>
          <x:t xml:space="preserve">Base</x:t>
        </x:is>
      </x:c>
      <x:c r="D1124" s="3" t="inlineStr">
        <x:is>
          <x:t xml:space="preserve">training_power_share</x:t>
        </x:is>
      </x:c>
      <x:c r="E1124" s="3" t="n">
        <x:v>0.3</x:v>
      </x:c>
      <x:c r="F1124" s="3" t="inlineStr">
        <x:is>
          <x:t xml:space="preserve">share of AI IT load</x:t>
        </x:is>
      </x:c>
      <x:c r="G1124" s="3" t="inlineStr">
        <x:is>
          <x:t xml:space="preserve">Derived allocation</x:t>
        </x:is>
      </x:c>
      <x:c r="H1124" s="3" t="inlineStr">
        <x:is>
          <x:t xml:space="preserve">1 - inference_power_share</x:t>
        </x:is>
      </x:c>
      <x:c r="I1124" s="3" t="inlineStr">
        <x:is>
          <x:t xml:space="preserve">Training receives the complementary modeled AI IT allocation; it is not a disclosed company workload split.</x:t>
        </x:is>
      </x:c>
      <x:c r="J1124" s="3" t="inlineStr">
        <x:is>
          <x:t xml:space="preserve">SRC_MS_PHI; SRC_OPENAI_GPT41_DOCS; SRC_MS_PHI4_TECHREPORT; SRC_MS_MAIA200; SRC_EPOCH_AI_DATA_CENTERS; ASSUMP_INFERENCE_SHARE_NOT_FACT_60</x:t>
        </x:is>
      </x:c>
      <x:c r="K112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24" s="3" t="inlineStr">
        <x:is>
          <x:t xml:space="preserve">Provider-specific inference/training workload power telemetry.</x:t>
        </x:is>
      </x:c>
    </x:row>
    <x:row r="1125">
      <x:c r="A1125" s="3" t="inlineStr">
        <x:is>
          <x:t xml:space="preserve">Microsoft</x:t>
        </x:is>
      </x:c>
      <x:c r="B1125" s="3" t="n">
        <x:v>2029</x:v>
      </x:c>
      <x:c r="C1125" s="3" t="inlineStr">
        <x:is>
          <x:t xml:space="preserve">Base</x:t>
        </x:is>
      </x:c>
      <x:c r="D1125" s="3" t="inlineStr">
        <x:is>
          <x:t xml:space="preserve">training_gw</x:t>
        </x:is>
      </x:c>
      <x:c r="E1125" s="3" t="n">
        <x:v>1.097</x:v>
      </x:c>
      <x:c r="F1125" s="3" t="inlineStr">
        <x:is>
          <x:t xml:space="preserve">GW</x:t>
        </x:is>
      </x:c>
      <x:c r="G1125" s="3" t="inlineStr">
        <x:is>
          <x:t xml:space="preserve">Derived formula</x:t>
        </x:is>
      </x:c>
      <x:c r="H1125" s="3" t="inlineStr">
        <x:is>
          <x:t xml:space="preserve">ai_it_load_gw * training_power_share</x:t>
        </x:is>
      </x:c>
      <x:c r="I1125" s="3" t="inlineStr">
        <x:is>
          <x:t xml:space="preserve">Training GW is shown separately so commercial inference token capacity is not overstated.</x:t>
        </x:is>
      </x:c>
      <x:c r="J1125" s="3" t="inlineStr">
        <x:is>
          <x:t xml:space="preserve">SRC_MS_PHI; SRC_OPENAI_GPT41_DOCS; SRC_MS_PHI4_TECHREPORT; SRC_MS_MAIA200; SRC_EPOCH_AI_DATA_CENTERS</x:t>
        </x:is>
      </x:c>
      <x:c r="K112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25" s="3" t="inlineStr">
        <x:is>
          <x:t xml:space="preserve">Recompute after AI allocation or workload-split evidence changes.</x:t>
        </x:is>
      </x:c>
    </x:row>
    <x:row r="1126">
      <x:c r="A1126" s="3" t="inlineStr">
        <x:is>
          <x:t xml:space="preserve">Microsoft</x:t>
        </x:is>
      </x:c>
      <x:c r="B1126" s="3" t="n">
        <x:v>2029</x:v>
      </x:c>
      <x:c r="C1126" s="3" t="inlineStr">
        <x:is>
          <x:t xml:space="preserve">Base</x:t>
        </x:is>
      </x:c>
      <x:c r="D1126" s="3" t="inlineStr">
        <x:is>
          <x:t xml:space="preserve">tokens_per_second_per_mw</x:t>
        </x:is>
      </x:c>
      <x:c r="E1126" s="3" t="n">
        <x:v>1680620</x:v>
      </x:c>
      <x:c r="F1126" s="3" t="inlineStr">
        <x:is>
          <x:t xml:space="preserve">generated output tokens/sec/MW</x:t>
        </x:is>
      </x:c>
      <x:c r="G1126" s="3" t="inlineStr">
        <x:is>
          <x:t xml:space="preserve">Derived estimate + benchmark calibration</x:t>
        </x:is>
      </x:c>
      <x:c r="H1126" s="3" t="inlineStr">
        <x:is>
          <x:t xml:space="preserve">fleet_reference_tps_per_mw * commercial_workload_fit_factor</x:t>
        </x:is>
      </x:c>
      <x:c r="I1126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1126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112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26" s="3" t="inlineStr">
        <x:is>
          <x:t xml:space="preserve">Comparable production output-token throughput with model, hardware, precision, ISL/OSL and SLO matched.</x:t>
        </x:is>
      </x:c>
    </x:row>
    <x:row r="1127">
      <x:c r="A1127" s="3" t="inlineStr">
        <x:is>
          <x:t xml:space="preserve">Microsoft</x:t>
        </x:is>
      </x:c>
      <x:c r="B1127" s="3" t="n">
        <x:v>2029</x:v>
      </x:c>
      <x:c r="C1127" s="3" t="inlineStr">
        <x:is>
          <x:t xml:space="preserve">Base</x:t>
        </x:is>
      </x:c>
      <x:c r="D1127" s="3" t="inlineStr">
        <x:is>
          <x:t xml:space="preserve">inference_tokens_per_day</x:t>
        </x:is>
      </x:c>
      <x:c r="E1127" s="3" t="n">
        <x:v>371581048512000</x:v>
      </x:c>
      <x:c r="F1127" s="3" t="inlineStr">
        <x:is>
          <x:t xml:space="preserve">generated output tokens/day</x:t>
        </x:is>
      </x:c>
      <x:c r="G1127" s="3" t="inlineStr">
        <x:is>
          <x:t xml:space="preserve">Derived headline metric</x:t>
        </x:is>
      </x:c>
      <x:c r="H1127" s="3" t="inlineStr">
        <x:is>
          <x:t xml:space="preserve">inference_gw * 1000 * tokens_per_second_per_mw * 86,400</x:t>
        </x:is>
      </x:c>
      <x:c r="I1127" s="3" t="inlineStr">
        <x:is>
          <x:t xml:space="preserve">Headline capacity uses no utilization, MoE, architecture or software-growth multiplier; it is not observed commercial output volume.</x:t>
        </x:is>
      </x:c>
      <x:c r="J1127" s="3" t="inlineStr">
        <x:is>
          <x:t xml:space="preserve">SRC_MS_PHI; SRC_OPENAI_GPT41_DOCS; SRC_MS_PHI4_TECHREPORT; SRC_MS_MAIA200; SRC_EPOCH_AI_DATA_CENTERS; SRC_SEMIANALYSIS_INFERENCEX</x:t>
        </x:is>
      </x:c>
      <x:c r="K112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27" s="3" t="inlineStr">
        <x:is>
          <x:t xml:space="preserve">Provider-disclosed generated output token volume or calibrated capacity telemetry.</x:t>
        </x:is>
      </x:c>
    </x:row>
    <x:row r="1128">
      <x:c r="A1128" s="3" t="inlineStr">
        <x:is>
          <x:t xml:space="preserve">Microsoft</x:t>
        </x:is>
      </x:c>
      <x:c r="B1128" s="3" t="n">
        <x:v>2029</x:v>
      </x:c>
      <x:c r="C1128" s="3" t="inlineStr">
        <x:is>
          <x:t xml:space="preserve">Base</x:t>
        </x:is>
      </x:c>
      <x:c r="D1128" s="3" t="inlineStr">
        <x:is>
          <x:t xml:space="preserve">inference_tokens_per_year</x:t>
        </x:is>
      </x:c>
      <x:c r="E1128" s="3" t="n">
        <x:v>1.3562708270688e+17</x:v>
      </x:c>
      <x:c r="F1128" s="3" t="inlineStr">
        <x:is>
          <x:t xml:space="preserve">generated output tokens/year</x:t>
        </x:is>
      </x:c>
      <x:c r="G1128" s="3" t="inlineStr">
        <x:is>
          <x:t xml:space="preserve">Derived headline metric</x:t>
        </x:is>
      </x:c>
      <x:c r="H1128" s="3" t="inlineStr">
        <x:is>
          <x:t xml:space="preserve">inference_tokens_per_day * 365</x:t>
        </x:is>
      </x:c>
      <x:c r="I1128" s="3" t="inlineStr">
        <x:is>
          <x:t xml:space="preserve">Annualized version of generated output token capacity; it is not observed annual demand or billable volume.</x:t>
        </x:is>
      </x:c>
      <x:c r="J1128" s="3" t="inlineStr">
        <x:is>
          <x:t xml:space="preserve">SRC_MS_PHI; SRC_OPENAI_GPT41_DOCS; SRC_MS_PHI4_TECHREPORT; SRC_MS_MAIA200; SRC_EPOCH_AI_DATA_CENTERS; SRC_SEMIANALYSIS_INFERENCEX</x:t>
        </x:is>
      </x:c>
      <x:c r="K112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28" s="3" t="inlineStr">
        <x:is>
          <x:t xml:space="preserve">Provider-disclosed annual generated-output volume or metered serving telemetry.</x:t>
        </x:is>
      </x:c>
    </x:row>
    <x:row r="1129">
      <x:c r="A1129" s="3" t="inlineStr">
        <x:is>
          <x:t xml:space="preserve">Microsoft</x:t>
        </x:is>
      </x:c>
      <x:c r="B1129" s="3" t="n">
        <x:v>2030</x:v>
      </x:c>
      <x:c r="C1129" s="3" t="inlineStr">
        <x:is>
          <x:t xml:space="preserve">Base</x:t>
        </x:is>
      </x:c>
      <x:c r="D1129" s="3" t="inlineStr">
        <x:is>
          <x:t xml:space="preserve">contracted_power_gw</x:t>
        </x:is>
      </x:c>
      <x:c r="E1129" s="3" t="n">
        <x:v>9</x:v>
      </x:c>
      <x:c r="F1129" s="3" t="inlineStr">
        <x:is>
          <x:t xml:space="preserve">GW</x:t>
        </x:is>
      </x:c>
      <x:c r="G1129" s="3" t="inlineStr">
        <x:is>
          <x:t xml:space="preserve">Scenario capacity envelope</x:t>
        </x:is>
      </x:c>
      <x:c r="H1129" s="3" t="inlineStr">
        <x:is>
          <x:t xml:space="preserve">linear interpolation between 2026 and 2030 company capacity endpoints</x:t>
        </x:is>
      </x:c>
      <x:c r="I1129" s="3" t="inlineStr">
        <x:is>
          <x:t xml:space="preserve">Scenario envelope for Microsoft-controlled/Copilot serving burden; not an official contracted-GW disclosure.</x:t>
        </x:is>
      </x:c>
      <x:c r="J1129" s="3" t="inlineStr">
        <x:is>
          <x:t xml:space="preserve">ASSUMP_POWER_RAMP; SRC_MS_MAIA200</x:t>
        </x:is>
      </x:c>
      <x:c r="K112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29" s="3" t="inlineStr">
        <x:is>
          <x:t xml:space="preserve">Company/site-level committed MW/GW, interconnect and contract disclosure.</x:t>
        </x:is>
      </x:c>
    </x:row>
    <x:row r="1130">
      <x:c r="A1130" s="3" t="inlineStr">
        <x:is>
          <x:t xml:space="preserve">Microsoft</x:t>
        </x:is>
      </x:c>
      <x:c r="B1130" s="3" t="n">
        <x:v>2030</x:v>
      </x:c>
      <x:c r="C1130" s="3" t="inlineStr">
        <x:is>
          <x:t xml:space="preserve">Base</x:t>
        </x:is>
      </x:c>
      <x:c r="D1130" s="3" t="inlineStr">
        <x:is>
          <x:t xml:space="preserve">operational_deployment_share</x:t>
        </x:is>
      </x:c>
      <x:c r="E1130" s="3" t="n">
        <x:v>0.68888889</x:v>
      </x:c>
      <x:c r="F1130" s="3" t="inlineStr">
        <x:is>
          <x:t xml:space="preserve">share</x:t>
        </x:is>
      </x:c>
      <x:c r="G1130" s="3" t="inlineStr">
        <x:is>
          <x:t xml:space="preserve">Scenario conversion</x:t>
        </x:is>
      </x:c>
      <x:c r="H1130" s="3" t="inlineStr">
        <x:is>
          <x:t xml:space="preserve">active_power_gw / contracted_power_gw</x:t>
        </x:is>
      </x:c>
      <x:c r="I1130" s="3" t="inlineStr">
        <x:is>
          <x:t xml:space="preserve">This is the single explicit conversion from contracted/attributed capacity to operationally usable capacity.</x:t>
        </x:is>
      </x:c>
      <x:c r="J1130" s="3" t="inlineStr">
        <x:is>
          <x:t xml:space="preserve">ASSUMP_POWER_RAMP; SRC_MS_MAIA200</x:t>
        </x:is>
      </x:c>
      <x:c r="K113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30" s="3" t="inlineStr">
        <x:is>
          <x:t xml:space="preserve">Energized operational capacity divided by contracted/attributed capacity.</x:t>
        </x:is>
      </x:c>
    </x:row>
    <x:row r="1131">
      <x:c r="A1131" s="3" t="inlineStr">
        <x:is>
          <x:t xml:space="preserve">Microsoft</x:t>
        </x:is>
      </x:c>
      <x:c r="B1131" s="3" t="n">
        <x:v>2030</x:v>
      </x:c>
      <x:c r="C1131" s="3" t="inlineStr">
        <x:is>
          <x:t xml:space="preserve">Base</x:t>
        </x:is>
      </x:c>
      <x:c r="D1131" s="3" t="inlineStr">
        <x:is>
          <x:t xml:space="preserve">active_power_gw</x:t>
        </x:is>
      </x:c>
      <x:c r="E1131" s="3" t="n">
        <x:v>6.2</x:v>
      </x:c>
      <x:c r="F1131" s="3" t="inlineStr">
        <x:is>
          <x:t xml:space="preserve">GW</x:t>
        </x:is>
      </x:c>
      <x:c r="G1131" s="3" t="inlineStr">
        <x:is>
          <x:t xml:space="preserve">Derived scenario</x:t>
        </x:is>
      </x:c>
      <x:c r="H1131" s="3" t="inlineStr">
        <x:is>
          <x:t xml:space="preserve">contracted_power_gw * operational_deployment_share</x:t>
        </x:is>
      </x:c>
      <x:c r="I1131" s="3" t="inlineStr">
        <x:is>
          <x:t xml:space="preserve">Active GW is a staged operational deployment fraction of modeled capacity, reflecting site energization and accelerator availability.</x:t>
        </x:is>
      </x:c>
      <x:c r="J1131" s="3" t="inlineStr">
        <x:is>
          <x:t xml:space="preserve">ASSUMP_POWER_RAMP; SRC_MS_MAIA200</x:t>
        </x:is>
      </x:c>
      <x:c r="K113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31" s="3" t="inlineStr">
        <x:is>
          <x:t xml:space="preserve">Energization dates, accelerator deliveries and operational powered-rack telemetry.</x:t>
        </x:is>
      </x:c>
    </x:row>
    <x:row r="1132">
      <x:c r="A1132" s="3" t="inlineStr">
        <x:is>
          <x:t xml:space="preserve">Microsoft</x:t>
        </x:is>
      </x:c>
      <x:c r="B1132" s="3" t="n">
        <x:v>2030</x:v>
      </x:c>
      <x:c r="C1132" s="3" t="inlineStr">
        <x:is>
          <x:t xml:space="preserve">Base</x:t>
        </x:is>
      </x:c>
      <x:c r="D1132" s="3" t="inlineStr">
        <x:is>
          <x:t xml:space="preserve">pue</x:t>
        </x:is>
      </x:c>
      <x:c r="E1132" s="3" t="n">
        <x:v>1.2</x:v>
      </x:c>
      <x:c r="F1132" s="3" t="inlineStr">
        <x:is>
          <x:t xml:space="preserve">ratio</x:t>
        </x:is>
      </x:c>
      <x:c r="G1132" s="3" t="inlineStr">
        <x:is>
          <x:t xml:space="preserve">Scenario parameter</x:t>
        </x:is>
      </x:c>
      <x:c r="H1132" s="3" t="inlineStr">
        <x:is>
          <x:t xml:space="preserve">it_load_gw = active_power_gw / pue</x:t>
        </x:is>
      </x:c>
      <x:c r="I1132" s="3" t="inlineStr">
        <x:is>
          <x:t xml:space="preserve">No provider-wide site-level PUE is used as a disclosed fact; PUE represents facility-to-IT conversion within the scenario.</x:t>
        </x:is>
      </x:c>
      <x:c r="J1132" s="3" t="inlineStr">
        <x:is>
          <x:t xml:space="preserve">ASSUMP_POWER_RAMP</x:t>
        </x:is>
      </x:c>
      <x:c r="K113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32" s="3" t="inlineStr">
        <x:is>
          <x:t xml:space="preserve">Site-level measured PUE matched to attributed AI capacity.</x:t>
        </x:is>
      </x:c>
    </x:row>
    <x:row r="1133">
      <x:c r="A1133" s="3" t="inlineStr">
        <x:is>
          <x:t xml:space="preserve">Microsoft</x:t>
        </x:is>
      </x:c>
      <x:c r="B1133" s="3" t="n">
        <x:v>2030</x:v>
      </x:c>
      <x:c r="C1133" s="3" t="inlineStr">
        <x:is>
          <x:t xml:space="preserve">Base</x:t>
        </x:is>
      </x:c>
      <x:c r="D1133" s="3" t="inlineStr">
        <x:is>
          <x:t xml:space="preserve">it_load_gw</x:t>
        </x:is>
      </x:c>
      <x:c r="E1133" s="3" t="n">
        <x:v>5.167</x:v>
      </x:c>
      <x:c r="F1133" s="3" t="inlineStr">
        <x:is>
          <x:t xml:space="preserve">GW</x:t>
        </x:is>
      </x:c>
      <x:c r="G1133" s="3" t="inlineStr">
        <x:is>
          <x:t xml:space="preserve">Derived formula</x:t>
        </x:is>
      </x:c>
      <x:c r="H1133" s="3" t="inlineStr">
        <x:is>
          <x:t xml:space="preserve">active_power_gw / pue</x:t>
        </x:is>
      </x:c>
      <x:c r="I1133" s="3" t="inlineStr">
        <x:is>
          <x:t xml:space="preserve">Facility power is converted to IT-deliverable power before attributing AI workloads.</x:t>
        </x:is>
      </x:c>
      <x:c r="J1133" s="3" t="inlineStr">
        <x:is>
          <x:t xml:space="preserve">ASSUMP_POWER_RAMP; SRC_MS_MAIA200</x:t>
        </x:is>
      </x:c>
      <x:c r="K113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33" s="3" t="inlineStr">
        <x:is>
          <x:t xml:space="preserve">Recompute once active power and PUE become site-observable.</x:t>
        </x:is>
      </x:c>
    </x:row>
    <x:row r="1134">
      <x:c r="A1134" s="3" t="inlineStr">
        <x:is>
          <x:t xml:space="preserve">Microsoft</x:t>
        </x:is>
      </x:c>
      <x:c r="B1134" s="3" t="n">
        <x:v>2030</x:v>
      </x:c>
      <x:c r="C1134" s="3" t="inlineStr">
        <x:is>
          <x:t xml:space="preserve">Base</x:t>
        </x:is>
      </x:c>
      <x:c r="D1134" s="3" t="inlineStr">
        <x:is>
          <x:t xml:space="preserve">ai_workload_share</x:t>
        </x:is>
      </x:c>
      <x:c r="E1134" s="3" t="n">
        <x:v>0.86</x:v>
      </x:c>
      <x:c r="F1134" s="3" t="inlineStr">
        <x:is>
          <x:t xml:space="preserve">share</x:t>
        </x:is>
      </x:c>
      <x:c r="G1134" s="3" t="inlineStr">
        <x:is>
          <x:t xml:space="preserve">Scenario allocation</x:t>
        </x:is>
      </x:c>
      <x:c r="H1134" s="3" t="inlineStr">
        <x:is>
          <x:t xml:space="preserve">ai_it_load_gw = it_load_gw * ai_workload_share</x:t>
        </x:is>
      </x:c>
      <x:c r="I1134" s="3" t="inlineStr">
        <x:is>
          <x:t xml:space="preserve">Azure/Copilot serving burden is AI-oriented but shares infrastructure with platform and reserve overhead; 86% is a scenario allocation.</x:t>
        </x:is>
      </x:c>
      <x:c r="J1134" s="3" t="inlineStr">
        <x:is>
          <x:t xml:space="preserve">SRC_MS_PHI; SRC_OPENAI_GPT41_DOCS; SRC_MS_PHI4_TECHREPORT; SRC_MS_MAIA200; SRC_EPOCH_AI_DATA_CENTERS</x:t>
        </x:is>
      </x:c>
      <x:c r="K113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34" s="3" t="inlineStr">
        <x:is>
          <x:t xml:space="preserve">Model-owner AI workload allocation or cluster scheduling telemetry.</x:t>
        </x:is>
      </x:c>
    </x:row>
    <x:row r="1135">
      <x:c r="A1135" s="3" t="inlineStr">
        <x:is>
          <x:t xml:space="preserve">Microsoft</x:t>
        </x:is>
      </x:c>
      <x:c r="B1135" s="3" t="n">
        <x:v>2030</x:v>
      </x:c>
      <x:c r="C1135" s="3" t="inlineStr">
        <x:is>
          <x:t xml:space="preserve">Base</x:t>
        </x:is>
      </x:c>
      <x:c r="D1135" s="3" t="inlineStr">
        <x:is>
          <x:t xml:space="preserve">ai_it_load_gw</x:t>
        </x:is>
      </x:c>
      <x:c r="E1135" s="3" t="n">
        <x:v>4.443</x:v>
      </x:c>
      <x:c r="F1135" s="3" t="inlineStr">
        <x:is>
          <x:t xml:space="preserve">GW</x:t>
        </x:is>
      </x:c>
      <x:c r="G1135" s="3" t="inlineStr">
        <x:is>
          <x:t xml:space="preserve">Derived formula</x:t>
        </x:is>
      </x:c>
      <x:c r="H1135" s="3" t="inlineStr">
        <x:is>
          <x:t xml:space="preserve">it_load_gw * ai_workload_share</x:t>
        </x:is>
      </x:c>
      <x:c r="I1135" s="3" t="inlineStr">
        <x:is>
          <x:t xml:space="preserve">Only the AI-attributed portion of IT load enters training/inference allocation.</x:t>
        </x:is>
      </x:c>
      <x:c r="J1135" s="3" t="inlineStr">
        <x:is>
          <x:t xml:space="preserve">SRC_MS_PHI; SRC_OPENAI_GPT41_DOCS; SRC_MS_PHI4_TECHREPORT; SRC_MS_MAIA200; SRC_EPOCH_AI_DATA_CENTERS</x:t>
        </x:is>
      </x:c>
      <x:c r="K113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35" s="3" t="inlineStr">
        <x:is>
          <x:t xml:space="preserve">Recompute after ai_workload_share is replaced by telemetry.</x:t>
        </x:is>
      </x:c>
    </x:row>
    <x:row r="1136">
      <x:c r="A1136" s="3" t="inlineStr">
        <x:is>
          <x:t xml:space="preserve">Microsoft</x:t>
        </x:is>
      </x:c>
      <x:c r="B1136" s="3" t="n">
        <x:v>2030</x:v>
      </x:c>
      <x:c r="C1136" s="3" t="inlineStr">
        <x:is>
          <x:t xml:space="preserve">Base</x:t>
        </x:is>
      </x:c>
      <x:c r="D1136" s="3" t="inlineStr">
        <x:is>
          <x:t xml:space="preserve">gpu_share</x:t>
        </x:is>
      </x:c>
      <x:c r="E1136" s="3" t="n">
        <x:v>1</x:v>
      </x:c>
      <x:c r="F1136" s="3" t="inlineStr">
        <x:is>
          <x:t xml:space="preserve">share of inference-serving accelerator load</x:t>
        </x:is>
      </x:c>
      <x:c r="G1136" s="3" t="inlineStr">
        <x:is>
          <x:t xml:space="preserve">Numeric scenario</x:t>
        </x:is>
      </x:c>
      <x:c r="H1136" s="3" t="inlineStr">
        <x:is>
          <x:t xml:space="preserve">gpu_share interpolated from company 2026/2030 accelerator-mix endpoints</x:t>
        </x:is>
      </x:c>
      <x:c r="I1136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1136" s="3" t="inlineStr">
        <x:is>
          <x:t xml:space="preserve">SRC_MS_PHI; SRC_OPENAI_GPT41_DOCS; SRC_MS_PHI4_TECHREPORT; SRC_MS_MAIA200; SRC_EPOCH_AI_DATA_CENTERS; ASSUMP_NUMERIC_ACCELERATOR_MIX</x:t>
        </x:is>
      </x:c>
      <x:c r="K113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36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1137">
      <x:c r="A1137" s="3" t="inlineStr">
        <x:is>
          <x:t xml:space="preserve">Microsoft</x:t>
        </x:is>
      </x:c>
      <x:c r="B1137" s="3" t="n">
        <x:v>2030</x:v>
      </x:c>
      <x:c r="C1137" s="3" t="inlineStr">
        <x:is>
          <x:t xml:space="preserve">Base</x:t>
        </x:is>
      </x:c>
      <x:c r="D1137" s="3" t="inlineStr">
        <x:is>
          <x:t xml:space="preserve">h200_share</x:t>
        </x:is>
      </x:c>
      <x:c r="E1137" s="3" t="n">
        <x:v>0.052258</x:v>
      </x:c>
      <x:c r="F1137" s="3" t="inlineStr">
        <x:is>
          <x:t xml:space="preserve">share of inference-serving accelerator load</x:t>
        </x:is>
      </x:c>
      <x:c r="G1137" s="3" t="inlineStr">
        <x:is>
          <x:t xml:space="preserve">Editable numeric scenario</x:t>
        </x:is>
      </x:c>
      <x:c r="H1137" s="3" t="inlineStr">
        <x:is>
          <x:t xml:space="preserve">h200_share = gpu_share * default_gpu_generation_mix_h200</x:t>
        </x:is>
      </x:c>
      <x:c r="I1137" s="3" t="inlineStr">
        <x:is>
          <x:t xml:space="preserve">Default GPU-generation migration assumption; executive workbook allows later manual replacement by company/year/scenario.</x:t>
        </x:is>
      </x:c>
      <x:c r="J1137" s="3" t="inlineStr">
        <x:is>
          <x:t xml:space="preserve">SRC_SEMIANALYSIS_INFERENCEX; ASSUMP_NUMERIC_ACCELERATOR_MIX</x:t>
        </x:is>
      </x:c>
      <x:c r="K113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37" s="3" t="inlineStr">
        <x:is>
          <x:t xml:space="preserve">Company fleet inventory, accelerator-hours or procurement/deployment records by GPU generation.</x:t>
        </x:is>
      </x:c>
    </x:row>
    <x:row r="1138">
      <x:c r="A1138" s="3" t="inlineStr">
        <x:is>
          <x:t xml:space="preserve">Microsoft</x:t>
        </x:is>
      </x:c>
      <x:c r="B1138" s="3" t="n">
        <x:v>2030</x:v>
      </x:c>
      <x:c r="C1138" s="3" t="inlineStr">
        <x:is>
          <x:t xml:space="preserve">Base</x:t>
        </x:is>
      </x:c>
      <x:c r="D1138" s="3" t="inlineStr">
        <x:is>
          <x:t xml:space="preserve">b200_share</x:t>
        </x:is>
      </x:c>
      <x:c r="E1138" s="3" t="n">
        <x:v>0.947742</x:v>
      </x:c>
      <x:c r="F1138" s="3" t="inlineStr">
        <x:is>
          <x:t xml:space="preserve">share of inference-serving accelerator load</x:t>
        </x:is>
      </x:c>
      <x:c r="G1138" s="3" t="inlineStr">
        <x:is>
          <x:t xml:space="preserve">Editable numeric scenario</x:t>
        </x:is>
      </x:c>
      <x:c r="H1138" s="3" t="inlineStr">
        <x:is>
          <x:t xml:space="preserve">b200_share = gpu_share * default_gpu_generation_mix_b200</x:t>
        </x:is>
      </x:c>
      <x:c r="I1138" s="3" t="inlineStr">
        <x:is>
          <x:t xml:space="preserve">Default GPU-generation migration assumption; executive workbook allows later manual replacement by company/year/scenario.</x:t>
        </x:is>
      </x:c>
      <x:c r="J1138" s="3" t="inlineStr">
        <x:is>
          <x:t xml:space="preserve">SRC_SEMIANALYSIS_INFERENCEX; ASSUMP_NUMERIC_ACCELERATOR_MIX</x:t>
        </x:is>
      </x:c>
      <x:c r="K113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38" s="3" t="inlineStr">
        <x:is>
          <x:t xml:space="preserve">Company fleet inventory, accelerator-hours or procurement/deployment records by GPU generation.</x:t>
        </x:is>
      </x:c>
    </x:row>
    <x:row r="1139">
      <x:c r="A1139" s="3" t="inlineStr">
        <x:is>
          <x:t xml:space="preserve">Microsoft</x:t>
        </x:is>
      </x:c>
      <x:c r="B1139" s="3" t="n">
        <x:v>2030</x:v>
      </x:c>
      <x:c r="C1139" s="3" t="inlineStr">
        <x:is>
          <x:t xml:space="preserve">Base</x:t>
        </x:is>
      </x:c>
      <x:c r="D1139" s="3" t="inlineStr">
        <x:is>
          <x:t xml:space="preserve">gb200_share</x:t>
        </x:is>
      </x:c>
      <x:c r="E1139" s="3" t="n">
        <x:v>0</x:v>
      </x:c>
      <x:c r="F1139" s="3" t="inlineStr">
        <x:is>
          <x:t xml:space="preserve">share of inference-serving accelerator load</x:t>
        </x:is>
      </x:c>
      <x:c r="G1139" s="3" t="inlineStr">
        <x:is>
          <x:t xml:space="preserve">Editable numeric scenario</x:t>
        </x:is>
      </x:c>
      <x:c r="H1139" s="3" t="inlineStr">
        <x:is>
          <x:t xml:space="preserve">gb200_share = gpu_share * default_gpu_generation_mix_gb200</x:t>
        </x:is>
      </x:c>
      <x:c r="I1139" s="3" t="inlineStr">
        <x:is>
          <x:t xml:space="preserve">Default GPU-generation migration assumption; executive workbook allows later manual replacement by company/year/scenario.</x:t>
        </x:is>
      </x:c>
      <x:c r="J1139" s="3" t="inlineStr">
        <x:is>
          <x:t xml:space="preserve">SRC_SEMIANALYSIS_INFERENCEX; ASSUMP_NUMERIC_ACCELERATOR_MIX</x:t>
        </x:is>
      </x:c>
      <x:c r="K113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39" s="3" t="inlineStr">
        <x:is>
          <x:t xml:space="preserve">Company fleet inventory, accelerator-hours or procurement/deployment records by GPU generation.</x:t>
        </x:is>
      </x:c>
    </x:row>
    <x:row r="1140">
      <x:c r="A1140" s="3" t="inlineStr">
        <x:is>
          <x:t xml:space="preserve">Microsoft</x:t>
        </x:is>
      </x:c>
      <x:c r="B1140" s="3" t="n">
        <x:v>2030</x:v>
      </x:c>
      <x:c r="C1140" s="3" t="inlineStr">
        <x:is>
          <x:t xml:space="preserve">Base</x:t>
        </x:is>
      </x:c>
      <x:c r="D1140" s="3" t="inlineStr">
        <x:is>
          <x:t xml:space="preserve">purpose_built_accelerator_share</x:t>
        </x:is>
      </x:c>
      <x:c r="E1140" s="3" t="n">
        <x:v>0</x:v>
      </x:c>
      <x:c r="F1140" s="3" t="inlineStr">
        <x:is>
          <x:t xml:space="preserve">share of inference-serving accelerator load</x:t>
        </x:is>
      </x:c>
      <x:c r="G1140" s="3" t="inlineStr">
        <x:is>
          <x:t xml:space="preserve">Numeric scenario</x:t>
        </x:is>
      </x:c>
      <x:c r="H1140" s="3" t="inlineStr">
        <x:is>
          <x:t xml:space="preserve">1 - gpu_share</x:t>
        </x:is>
      </x:c>
      <x:c r="I1140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1140" s="3" t="inlineStr">
        <x:is>
          <x:t xml:space="preserve">SRC_MS_PHI; SRC_OPENAI_GPT41_DOCS; SRC_MS_PHI4_TECHREPORT; SRC_MS_MAIA200; SRC_EPOCH_AI_DATA_CENTERS; ASSUMP_NUMERIC_ACCELERATOR_MIX</x:t>
        </x:is>
      </x:c>
      <x:c r="K114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40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1141">
      <x:c r="A1141" s="3" t="inlineStr">
        <x:is>
          <x:t xml:space="preserve">Microsoft</x:t>
        </x:is>
      </x:c>
      <x:c r="B1141" s="3" t="n">
        <x:v>2030</x:v>
      </x:c>
      <x:c r="C1141" s="3" t="inlineStr">
        <x:is>
          <x:t xml:space="preserve">Base</x:t>
        </x:is>
      </x:c>
      <x:c r="D1141" s="3" t="inlineStr">
        <x:is>
          <x:t xml:space="preserve">fleet_reference_tps_per_mw</x:t>
        </x:is>
      </x:c>
      <x:c r="E1141" s="3" t="n">
        <x:v>2801033</x:v>
      </x:c>
      <x:c r="F1141" s="3" t="inlineStr">
        <x:is>
          <x:t xml:space="preserve">generated output tokens/sec/MW</x:t>
        </x:is>
      </x:c>
      <x:c r="G1141" s="3" t="inlineStr">
        <x:is>
          <x:t xml:space="preserve">Fleet-weighted public benchmark reference</x:t>
        </x:is>
      </x:c>
      <x:c r="H1141" s="3" t="inlineStr">
        <x:is>
          <x:t xml:space="preserve">h200_share*h200_workload_avg + b200_share*b200_workload_avg + gb200_share*gb200_workload_avg + purpose_built_share*purpose_workload_avg</x:t>
        </x:is>
      </x:c>
      <x:c r="I1141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1141" s="3" t="inlineStr">
        <x:is>
          <x:t xml:space="preserve">SRC_SEMIANALYSIS_INFERENCEX; ASSUMP_NUMERIC_ACCELERATOR_MIX; ASSUMP_WORKLOAD_CLASS_MIX; ASSUMP_AGENTIC_CONTEXT_PENALTY</x:t>
        </x:is>
      </x:c>
      <x:c r="K114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41" s="3" t="inlineStr">
        <x:is>
          <x:t xml:space="preserve">Comparable production output-token throughput or a more closely matched benchmark.</x:t>
        </x:is>
      </x:c>
    </x:row>
    <x:row r="1142">
      <x:c r="A1142" s="3" t="inlineStr">
        <x:is>
          <x:t xml:space="preserve">Microsoft</x:t>
        </x:is>
      </x:c>
      <x:c r="B1142" s="3" t="n">
        <x:v>2030</x:v>
      </x:c>
      <x:c r="C1142" s="3" t="inlineStr">
        <x:is>
          <x:t xml:space="preserve">Base</x:t>
        </x:is>
      </x:c>
      <x:c r="D1142" s="3" t="inlineStr">
        <x:is>
          <x:t xml:space="preserve">commercial_workload_fit_factor</x:t>
        </x:is>
      </x:c>
      <x:c r="E1142" s="3" t="n">
        <x:v>0.6</x:v>
      </x:c>
      <x:c r="F1142" s="3" t="inlineStr">
        <x:is>
          <x:t xml:space="preserve">share of public reference throughput</x:t>
        </x:is>
      </x:c>
      <x:c r="G1142" s="3" t="inlineStr">
        <x:is>
          <x:t xml:space="preserve">Scenario assumption</x:t>
        </x:is>
      </x:c>
      <x:c r="H1142" s="3" t="inlineStr">
        <x:is>
          <x:t xml:space="preserve">reference_serving_tps_per_mw = fleet_reference_tps_per_mw * commercial_workload_fit_factor</x:t>
        </x:is>
      </x:c>
      <x:c r="I1142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1142" s="3" t="inlineStr">
        <x:is>
          <x:t xml:space="preserve">SRC_SEMIANALYSIS_INFERENCEX; ASSUMP_NUMERIC_ACCELERATOR_MIX; ASSUMP_WORKLOAD_CLASS_MIX; ASSUMP_AGENTIC_CONTEXT_PENALTY</x:t>
        </x:is>
      </x:c>
      <x:c r="K114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42" s="3" t="inlineStr">
        <x:is>
          <x:t xml:space="preserve">Matched commercial serving benchmark by product surface, context shape and latency SLO.</x:t>
        </x:is>
      </x:c>
    </x:row>
    <x:row r="1143">
      <x:c r="A1143" s="3" t="inlineStr">
        <x:is>
          <x:t xml:space="preserve">Microsoft</x:t>
        </x:is>
      </x:c>
      <x:c r="B1143" s="3" t="n">
        <x:v>2030</x:v>
      </x:c>
      <x:c r="C1143" s="3" t="inlineStr">
        <x:is>
          <x:t xml:space="preserve">Base</x:t>
        </x:is>
      </x:c>
      <x:c r="D1143" s="3" t="inlineStr">
        <x:is>
          <x:t xml:space="preserve">reference_serving_tps_per_mw</x:t>
        </x:is>
      </x:c>
      <x:c r="E1143" s="3" t="n">
        <x:v>1680620</x:v>
      </x:c>
      <x:c r="F1143" s="3" t="inlineStr">
        <x:is>
          <x:t xml:space="preserve">generated output tokens/sec/MW</x:t>
        </x:is>
      </x:c>
      <x:c r="G1143" s="3" t="inlineStr">
        <x:is>
          <x:t xml:space="preserve">Workload-adjusted benchmark proxy</x:t>
        </x:is>
      </x:c>
      <x:c r="H1143" s="3" t="inlineStr">
        <x:is>
          <x:t xml:space="preserve">fleet_reference_tps_per_mw * commercial_workload_fit_factor</x:t>
        </x:is>
      </x:c>
      <x:c r="I114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143" s="3" t="inlineStr">
        <x:is>
          <x:t xml:space="preserve">SRC_SEMIANALYSIS_INFERENCEX; ASSUMP_NUMERIC_ACCELERATOR_MIX; ASSUMP_WORKLOAD_CLASS_MIX; ASSUMP_AGENTIC_CONTEXT_PENALTY</x:t>
        </x:is>
      </x:c>
      <x:c r="K114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43" s="3" t="inlineStr">
        <x:is>
          <x:t xml:space="preserve">Provider production output-token throughput with comparable workload/SLO.</x:t>
        </x:is>
      </x:c>
    </x:row>
    <x:row r="1144">
      <x:c r="A1144" s="3" t="inlineStr">
        <x:is>
          <x:t xml:space="preserve">Microsoft</x:t>
        </x:is>
      </x:c>
      <x:c r="B1144" s="3" t="n">
        <x:v>2030</x:v>
      </x:c>
      <x:c r="C1144" s="3" t="inlineStr">
        <x:is>
          <x:t xml:space="preserve">Base</x:t>
        </x:is>
      </x:c>
      <x:c r="D1144" s="3" t="inlineStr">
        <x:is>
          <x:t xml:space="preserve">purpose_built_tps_per_mw</x:t>
        </x:is>
      </x:c>
      <x:c r="E1144" s="3" t="n">
        <x:v>2710180</x:v>
      </x:c>
      <x:c r="F1144" s="3" t="inlineStr">
        <x:is>
          <x:t xml:space="preserve">generated output tokens/sec/MW</x:t>
        </x:is>
      </x:c>
      <x:c r="G1144" s="3" t="inlineStr">
        <x:is>
          <x:t xml:space="preserve">Conservative no-uplift proxy</x:t>
        </x:is>
      </x:c>
      <x:c r="H1144" s="3" t="inlineStr">
        <x:is>
          <x:t xml:space="preserve">purpose_built_tps_per_mw = purpose_built_reference_tps_per_mw * commercial_workload_fit_factor until comparable output-token benchmark is adopted</x:t>
        </x:is>
      </x:c>
      <x:c r="I1144" s="3" t="inlineStr">
        <x:is>
          <x:t xml:space="preserve">No comparable public output-token/MW row adopted; B200 public reference placeholder is used and remains editable.</x:t>
        </x:is>
      </x:c>
      <x:c r="J1144" s="3" t="inlineStr">
        <x:is>
          <x:t xml:space="preserve">SRC_MS_PHI; SRC_OPENAI_GPT41_DOCS; SRC_MS_PHI4_TECHREPORT; SRC_MS_MAIA200; SRC_EPOCH_AI_DATA_CENTERS; ASSUMP_NUMERIC_ACCELERATOR_MIX</x:t>
        </x:is>
      </x:c>
      <x:c r="K114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44" s="3" t="inlineStr">
        <x:is>
          <x:t xml:space="preserve">Matched-workload generated-output benchmark for the provider purpose-built accelerator.</x:t>
        </x:is>
      </x:c>
    </x:row>
    <x:row r="1145">
      <x:c r="A1145" s="3" t="inlineStr">
        <x:is>
          <x:t xml:space="preserve">Microsoft</x:t>
        </x:is>
      </x:c>
      <x:c r="B1145" s="3" t="n">
        <x:v>2030</x:v>
      </x:c>
      <x:c r="C1145" s="3" t="inlineStr">
        <x:is>
          <x:t xml:space="preserve">Base</x:t>
        </x:is>
      </x:c>
      <x:c r="D1145" s="3" t="inlineStr">
        <x:is>
          <x:t xml:space="preserve">inference_power_share</x:t>
        </x:is>
      </x:c>
      <x:c r="E1145" s="3" t="n">
        <x:v>0.75</x:v>
      </x:c>
      <x:c r="F1145" s="3" t="inlineStr">
        <x:is>
          <x:t xml:space="preserve">share of AI IT load</x:t>
        </x:is>
      </x:c>
      <x:c r="G1145" s="3" t="inlineStr">
        <x:is>
          <x:t xml:space="preserve">Scenario allocation</x:t>
        </x:is>
      </x:c>
      <x:c r="H1145" s="3" t="inlineStr">
        <x:is>
          <x:t xml:space="preserve">inference_gw = ai_it_load_gw * inference_power_share</x:t>
        </x:is>
      </x:c>
      <x:c r="I1145" s="3" t="inlineStr">
        <x:is>
          <x:t xml:space="preserve">Copilot commercial serving growth supports rising inference allocation; OpenAI model-owner output must remain separately attributed.</x:t>
        </x:is>
      </x:c>
      <x:c r="J1145" s="3" t="inlineStr">
        <x:is>
          <x:t xml:space="preserve">SRC_MS_PHI; SRC_OPENAI_GPT41_DOCS; SRC_MS_PHI4_TECHREPORT; SRC_MS_MAIA200; SRC_EPOCH_AI_DATA_CENTERS; ASSUMP_INFERENCE_SHARE_NOT_FACT_60</x:t>
        </x:is>
      </x:c>
      <x:c r="K114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45" s="3" t="inlineStr">
        <x:is>
          <x:t xml:space="preserve">Provider-specific inference/training workload power telemetry.</x:t>
        </x:is>
      </x:c>
    </x:row>
    <x:row r="1146">
      <x:c r="A1146" s="3" t="inlineStr">
        <x:is>
          <x:t xml:space="preserve">Microsoft</x:t>
        </x:is>
      </x:c>
      <x:c r="B1146" s="3" t="n">
        <x:v>2030</x:v>
      </x:c>
      <x:c r="C1146" s="3" t="inlineStr">
        <x:is>
          <x:t xml:space="preserve">Base</x:t>
        </x:is>
      </x:c>
      <x:c r="D1146" s="3" t="inlineStr">
        <x:is>
          <x:t xml:space="preserve">inference_gw</x:t>
        </x:is>
      </x:c>
      <x:c r="E1146" s="3" t="n">
        <x:v>3.333</x:v>
      </x:c>
      <x:c r="F1146" s="3" t="inlineStr">
        <x:is>
          <x:t xml:space="preserve">GW</x:t>
        </x:is>
      </x:c>
      <x:c r="G1146" s="3" t="inlineStr">
        <x:is>
          <x:t xml:space="preserve">Derived formula</x:t>
        </x:is>
      </x:c>
      <x:c r="H1146" s="3" t="inlineStr">
        <x:is>
          <x:t xml:space="preserve">ai_it_load_gw * inference_power_share</x:t>
        </x:is>
      </x:c>
      <x:c r="I1146" s="3" t="inlineStr">
        <x:is>
          <x:t xml:space="preserve">This is the operational power eligible to become commercial generated output tokens through the selected TPS/MW proxy.</x:t>
        </x:is>
      </x:c>
      <x:c r="J1146" s="3" t="inlineStr">
        <x:is>
          <x:t xml:space="preserve">SRC_MS_PHI; SRC_OPENAI_GPT41_DOCS; SRC_MS_PHI4_TECHREPORT; SRC_MS_MAIA200; SRC_EPOCH_AI_DATA_CENTERS</x:t>
        </x:is>
      </x:c>
      <x:c r="K114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46" s="3" t="inlineStr">
        <x:is>
          <x:t xml:space="preserve">Recompute after AI allocation or inference-share evidence changes.</x:t>
        </x:is>
      </x:c>
    </x:row>
    <x:row r="1147">
      <x:c r="A1147" s="3" t="inlineStr">
        <x:is>
          <x:t xml:space="preserve">Microsoft</x:t>
        </x:is>
      </x:c>
      <x:c r="B1147" s="3" t="n">
        <x:v>2030</x:v>
      </x:c>
      <x:c r="C1147" s="3" t="inlineStr">
        <x:is>
          <x:t xml:space="preserve">Base</x:t>
        </x:is>
      </x:c>
      <x:c r="D1147" s="3" t="inlineStr">
        <x:is>
          <x:t xml:space="preserve">training_power_share</x:t>
        </x:is>
      </x:c>
      <x:c r="E1147" s="3" t="n">
        <x:v>0.25</x:v>
      </x:c>
      <x:c r="F1147" s="3" t="inlineStr">
        <x:is>
          <x:t xml:space="preserve">share of AI IT load</x:t>
        </x:is>
      </x:c>
      <x:c r="G1147" s="3" t="inlineStr">
        <x:is>
          <x:t xml:space="preserve">Derived allocation</x:t>
        </x:is>
      </x:c>
      <x:c r="H1147" s="3" t="inlineStr">
        <x:is>
          <x:t xml:space="preserve">1 - inference_power_share</x:t>
        </x:is>
      </x:c>
      <x:c r="I1147" s="3" t="inlineStr">
        <x:is>
          <x:t xml:space="preserve">Training receives the complementary modeled AI IT allocation; it is not a disclosed company workload split.</x:t>
        </x:is>
      </x:c>
      <x:c r="J1147" s="3" t="inlineStr">
        <x:is>
          <x:t xml:space="preserve">SRC_MS_PHI; SRC_OPENAI_GPT41_DOCS; SRC_MS_PHI4_TECHREPORT; SRC_MS_MAIA200; SRC_EPOCH_AI_DATA_CENTERS; ASSUMP_INFERENCE_SHARE_NOT_FACT_60</x:t>
        </x:is>
      </x:c>
      <x:c r="K114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47" s="3" t="inlineStr">
        <x:is>
          <x:t xml:space="preserve">Provider-specific inference/training workload power telemetry.</x:t>
        </x:is>
      </x:c>
    </x:row>
    <x:row r="1148">
      <x:c r="A1148" s="3" t="inlineStr">
        <x:is>
          <x:t xml:space="preserve">Microsoft</x:t>
        </x:is>
      </x:c>
      <x:c r="B1148" s="3" t="n">
        <x:v>2030</x:v>
      </x:c>
      <x:c r="C1148" s="3" t="inlineStr">
        <x:is>
          <x:t xml:space="preserve">Base</x:t>
        </x:is>
      </x:c>
      <x:c r="D1148" s="3" t="inlineStr">
        <x:is>
          <x:t xml:space="preserve">training_gw</x:t>
        </x:is>
      </x:c>
      <x:c r="E1148" s="3" t="n">
        <x:v>1.111</x:v>
      </x:c>
      <x:c r="F1148" s="3" t="inlineStr">
        <x:is>
          <x:t xml:space="preserve">GW</x:t>
        </x:is>
      </x:c>
      <x:c r="G1148" s="3" t="inlineStr">
        <x:is>
          <x:t xml:space="preserve">Derived formula</x:t>
        </x:is>
      </x:c>
      <x:c r="H1148" s="3" t="inlineStr">
        <x:is>
          <x:t xml:space="preserve">ai_it_load_gw * training_power_share</x:t>
        </x:is>
      </x:c>
      <x:c r="I1148" s="3" t="inlineStr">
        <x:is>
          <x:t xml:space="preserve">Training GW is shown separately so commercial inference token capacity is not overstated.</x:t>
        </x:is>
      </x:c>
      <x:c r="J1148" s="3" t="inlineStr">
        <x:is>
          <x:t xml:space="preserve">SRC_MS_PHI; SRC_OPENAI_GPT41_DOCS; SRC_MS_PHI4_TECHREPORT; SRC_MS_MAIA200; SRC_EPOCH_AI_DATA_CENTERS</x:t>
        </x:is>
      </x:c>
      <x:c r="K114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48" s="3" t="inlineStr">
        <x:is>
          <x:t xml:space="preserve">Recompute after AI allocation or workload-split evidence changes.</x:t>
        </x:is>
      </x:c>
    </x:row>
    <x:row r="1149">
      <x:c r="A1149" s="3" t="inlineStr">
        <x:is>
          <x:t xml:space="preserve">Microsoft</x:t>
        </x:is>
      </x:c>
      <x:c r="B1149" s="3" t="n">
        <x:v>2030</x:v>
      </x:c>
      <x:c r="C1149" s="3" t="inlineStr">
        <x:is>
          <x:t xml:space="preserve">Base</x:t>
        </x:is>
      </x:c>
      <x:c r="D1149" s="3" t="inlineStr">
        <x:is>
          <x:t xml:space="preserve">tokens_per_second_per_mw</x:t>
        </x:is>
      </x:c>
      <x:c r="E1149" s="3" t="n">
        <x:v>1680620</x:v>
      </x:c>
      <x:c r="F1149" s="3" t="inlineStr">
        <x:is>
          <x:t xml:space="preserve">generated output tokens/sec/MW</x:t>
        </x:is>
      </x:c>
      <x:c r="G1149" s="3" t="inlineStr">
        <x:is>
          <x:t xml:space="preserve">Derived estimate + benchmark calibration</x:t>
        </x:is>
      </x:c>
      <x:c r="H1149" s="3" t="inlineStr">
        <x:is>
          <x:t xml:space="preserve">fleet_reference_tps_per_mw * commercial_workload_fit_factor</x:t>
        </x:is>
      </x:c>
      <x:c r="I1149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1149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114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49" s="3" t="inlineStr">
        <x:is>
          <x:t xml:space="preserve">Comparable production output-token throughput with model, hardware, precision, ISL/OSL and SLO matched.</x:t>
        </x:is>
      </x:c>
    </x:row>
    <x:row r="1150">
      <x:c r="A1150" s="3" t="inlineStr">
        <x:is>
          <x:t xml:space="preserve">Microsoft</x:t>
        </x:is>
      </x:c>
      <x:c r="B1150" s="3" t="n">
        <x:v>2030</x:v>
      </x:c>
      <x:c r="C1150" s="3" t="inlineStr">
        <x:is>
          <x:t xml:space="preserve">Base</x:t>
        </x:is>
      </x:c>
      <x:c r="D1150" s="3" t="inlineStr">
        <x:is>
          <x:t xml:space="preserve">inference_tokens_per_day</x:t>
        </x:is>
      </x:c>
      <x:c r="E1150" s="3" t="n">
        <x:v>483970158144000</x:v>
      </x:c>
      <x:c r="F1150" s="3" t="inlineStr">
        <x:is>
          <x:t xml:space="preserve">generated output tokens/day</x:t>
        </x:is>
      </x:c>
      <x:c r="G1150" s="3" t="inlineStr">
        <x:is>
          <x:t xml:space="preserve">Derived headline metric</x:t>
        </x:is>
      </x:c>
      <x:c r="H1150" s="3" t="inlineStr">
        <x:is>
          <x:t xml:space="preserve">inference_gw * 1000 * tokens_per_second_per_mw * 86,400</x:t>
        </x:is>
      </x:c>
      <x:c r="I1150" s="3" t="inlineStr">
        <x:is>
          <x:t xml:space="preserve">Headline capacity uses no utilization, MoE, architecture or software-growth multiplier; it is not observed commercial output volume.</x:t>
        </x:is>
      </x:c>
      <x:c r="J1150" s="3" t="inlineStr">
        <x:is>
          <x:t xml:space="preserve">SRC_MS_PHI; SRC_OPENAI_GPT41_DOCS; SRC_MS_PHI4_TECHREPORT; SRC_MS_MAIA200; SRC_EPOCH_AI_DATA_CENTERS; SRC_SEMIANALYSIS_INFERENCEX</x:t>
        </x:is>
      </x:c>
      <x:c r="K115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50" s="3" t="inlineStr">
        <x:is>
          <x:t xml:space="preserve">Provider-disclosed generated output token volume or calibrated capacity telemetry.</x:t>
        </x:is>
      </x:c>
    </x:row>
    <x:row r="1151">
      <x:c r="A1151" s="3" t="inlineStr">
        <x:is>
          <x:t xml:space="preserve">Microsoft</x:t>
        </x:is>
      </x:c>
      <x:c r="B1151" s="3" t="n">
        <x:v>2030</x:v>
      </x:c>
      <x:c r="C1151" s="3" t="inlineStr">
        <x:is>
          <x:t xml:space="preserve">Base</x:t>
        </x:is>
      </x:c>
      <x:c r="D1151" s="3" t="inlineStr">
        <x:is>
          <x:t xml:space="preserve">inference_tokens_per_year</x:t>
        </x:is>
      </x:c>
      <x:c r="E1151" s="3" t="n">
        <x:v>1.7664910772256e+17</x:v>
      </x:c>
      <x:c r="F1151" s="3" t="inlineStr">
        <x:is>
          <x:t xml:space="preserve">generated output tokens/year</x:t>
        </x:is>
      </x:c>
      <x:c r="G1151" s="3" t="inlineStr">
        <x:is>
          <x:t xml:space="preserve">Derived headline metric</x:t>
        </x:is>
      </x:c>
      <x:c r="H1151" s="3" t="inlineStr">
        <x:is>
          <x:t xml:space="preserve">inference_tokens_per_day * 365</x:t>
        </x:is>
      </x:c>
      <x:c r="I1151" s="3" t="inlineStr">
        <x:is>
          <x:t xml:space="preserve">Annualized version of generated output token capacity; it is not observed annual demand or billable volume.</x:t>
        </x:is>
      </x:c>
      <x:c r="J1151" s="3" t="inlineStr">
        <x:is>
          <x:t xml:space="preserve">SRC_MS_PHI; SRC_OPENAI_GPT41_DOCS; SRC_MS_PHI4_TECHREPORT; SRC_MS_MAIA200; SRC_EPOCH_AI_DATA_CENTERS; SRC_SEMIANALYSIS_INFERENCEX</x:t>
        </x:is>
      </x:c>
      <x:c r="K115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1151" s="3" t="inlineStr">
        <x:is>
          <x:t xml:space="preserve">Provider-disclosed annual generated-output volume or metered serving telemetry.</x:t>
        </x:is>
      </x:c>
    </x:row>
    <x:row r="1152">
      <x:c r="A1152" s="3" t="inlineStr">
        <x:is>
          <x:t xml:space="preserve">Google</x:t>
        </x:is>
      </x:c>
      <x:c r="B1152" s="3" t="n">
        <x:v>2026</x:v>
      </x:c>
      <x:c r="C1152" s="3" t="inlineStr">
        <x:is>
          <x:t xml:space="preserve">Base</x:t>
        </x:is>
      </x:c>
      <x:c r="D1152" s="3" t="inlineStr">
        <x:is>
          <x:t xml:space="preserve">contracted_power_gw</x:t>
        </x:is>
      </x:c>
      <x:c r="E1152" s="3" t="n">
        <x:v>4.5</x:v>
      </x:c>
      <x:c r="F1152" s="3" t="inlineStr">
        <x:is>
          <x:t xml:space="preserve">GW</x:t>
        </x:is>
      </x:c>
      <x:c r="G1152" s="3" t="inlineStr">
        <x:is>
          <x:t xml:space="preserve">Scenario capacity envelope</x:t>
        </x:is>
      </x:c>
      <x:c r="H1152" s="3" t="inlineStr">
        <x:is>
          <x:t xml:space="preserve">linear interpolation between 2026 and 2030 company capacity endpoints</x:t>
        </x:is>
      </x:c>
      <x:c r="I1152" s="3" t="inlineStr">
        <x:is>
          <x:t xml:space="preserve">Scenario envelope for Gemini-serving capacity; official TPU hardware direction is disclosed, company-level contracted GW is not.</x:t>
        </x:is>
      </x:c>
      <x:c r="J1152" s="3" t="inlineStr">
        <x:is>
          <x:t xml:space="preserve">ASSUMP_POWER_RAMP; SRC_GOOGLE_IRONWOOD; SRC_GOOGLE_TPU_V6E</x:t>
        </x:is>
      </x:c>
      <x:c r="K115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52" s="3" t="inlineStr">
        <x:is>
          <x:t xml:space="preserve">Company/site-level committed MW/GW, interconnect and contract disclosure.</x:t>
        </x:is>
      </x:c>
    </x:row>
    <x:row r="1153">
      <x:c r="A1153" s="3" t="inlineStr">
        <x:is>
          <x:t xml:space="preserve">Google</x:t>
        </x:is>
      </x:c>
      <x:c r="B1153" s="3" t="n">
        <x:v>2026</x:v>
      </x:c>
      <x:c r="C1153" s="3" t="inlineStr">
        <x:is>
          <x:t xml:space="preserve">Base</x:t>
        </x:is>
      </x:c>
      <x:c r="D1153" s="3" t="inlineStr">
        <x:is>
          <x:t xml:space="preserve">operational_deployment_share</x:t>
        </x:is>
      </x:c>
      <x:c r="E1153" s="3" t="n">
        <x:v>0.48888889</x:v>
      </x:c>
      <x:c r="F1153" s="3" t="inlineStr">
        <x:is>
          <x:t xml:space="preserve">share</x:t>
        </x:is>
      </x:c>
      <x:c r="G1153" s="3" t="inlineStr">
        <x:is>
          <x:t xml:space="preserve">Scenario conversion</x:t>
        </x:is>
      </x:c>
      <x:c r="H1153" s="3" t="inlineStr">
        <x:is>
          <x:t xml:space="preserve">active_power_gw / contracted_power_gw</x:t>
        </x:is>
      </x:c>
      <x:c r="I1153" s="3" t="inlineStr">
        <x:is>
          <x:t xml:space="preserve">This is the single explicit conversion from contracted/attributed capacity to operationally usable capacity.</x:t>
        </x:is>
      </x:c>
      <x:c r="J1153" s="3" t="inlineStr">
        <x:is>
          <x:t xml:space="preserve">ASSUMP_POWER_RAMP; SRC_GOOGLE_IRONWOOD; SRC_GOOGLE_TPU_V6E</x:t>
        </x:is>
      </x:c>
      <x:c r="K115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53" s="3" t="inlineStr">
        <x:is>
          <x:t xml:space="preserve">Energized operational capacity divided by contracted/attributed capacity.</x:t>
        </x:is>
      </x:c>
    </x:row>
    <x:row r="1154">
      <x:c r="A1154" s="3" t="inlineStr">
        <x:is>
          <x:t xml:space="preserve">Google</x:t>
        </x:is>
      </x:c>
      <x:c r="B1154" s="3" t="n">
        <x:v>2026</x:v>
      </x:c>
      <x:c r="C1154" s="3" t="inlineStr">
        <x:is>
          <x:t xml:space="preserve">Base</x:t>
        </x:is>
      </x:c>
      <x:c r="D1154" s="3" t="inlineStr">
        <x:is>
          <x:t xml:space="preserve">active_power_gw</x:t>
        </x:is>
      </x:c>
      <x:c r="E1154" s="3" t="n">
        <x:v>2.2</x:v>
      </x:c>
      <x:c r="F1154" s="3" t="inlineStr">
        <x:is>
          <x:t xml:space="preserve">GW</x:t>
        </x:is>
      </x:c>
      <x:c r="G1154" s="3" t="inlineStr">
        <x:is>
          <x:t xml:space="preserve">Derived scenario</x:t>
        </x:is>
      </x:c>
      <x:c r="H1154" s="3" t="inlineStr">
        <x:is>
          <x:t xml:space="preserve">contracted_power_gw * operational_deployment_share</x:t>
        </x:is>
      </x:c>
      <x:c r="I1154" s="3" t="inlineStr">
        <x:is>
          <x:t xml:space="preserve">TPU generation availability supports ramp direction, while active GW remains a staged deployment estimate.</x:t>
        </x:is>
      </x:c>
      <x:c r="J1154" s="3" t="inlineStr">
        <x:is>
          <x:t xml:space="preserve">ASSUMP_POWER_RAMP; SRC_GOOGLE_IRONWOOD; SRC_GOOGLE_TPU_V6E</x:t>
        </x:is>
      </x:c>
      <x:c r="K115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54" s="3" t="inlineStr">
        <x:is>
          <x:t xml:space="preserve">Energization dates, accelerator deliveries and operational powered-rack telemetry.</x:t>
        </x:is>
      </x:c>
    </x:row>
    <x:row r="1155">
      <x:c r="A1155" s="3" t="inlineStr">
        <x:is>
          <x:t xml:space="preserve">Google</x:t>
        </x:is>
      </x:c>
      <x:c r="B1155" s="3" t="n">
        <x:v>2026</x:v>
      </x:c>
      <x:c r="C1155" s="3" t="inlineStr">
        <x:is>
          <x:t xml:space="preserve">Base</x:t>
        </x:is>
      </x:c>
      <x:c r="D1155" s="3" t="inlineStr">
        <x:is>
          <x:t xml:space="preserve">pue</x:t>
        </x:is>
      </x:c>
      <x:c r="E1155" s="3" t="n">
        <x:v>1.18</x:v>
      </x:c>
      <x:c r="F1155" s="3" t="inlineStr">
        <x:is>
          <x:t xml:space="preserve">ratio</x:t>
        </x:is>
      </x:c>
      <x:c r="G1155" s="3" t="inlineStr">
        <x:is>
          <x:t xml:space="preserve">Scenario parameter</x:t>
        </x:is>
      </x:c>
      <x:c r="H1155" s="3" t="inlineStr">
        <x:is>
          <x:t xml:space="preserve">it_load_gw = active_power_gw / pue</x:t>
        </x:is>
      </x:c>
      <x:c r="I1155" s="3" t="inlineStr">
        <x:is>
          <x:t xml:space="preserve">No provider-wide site-level PUE is used as a disclosed fact; PUE represents facility-to-IT conversion within the scenario.</x:t>
        </x:is>
      </x:c>
      <x:c r="J1155" s="3" t="inlineStr">
        <x:is>
          <x:t xml:space="preserve">ASSUMP_POWER_RAMP</x:t>
        </x:is>
      </x:c>
      <x:c r="K115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55" s="3" t="inlineStr">
        <x:is>
          <x:t xml:space="preserve">Site-level measured PUE matched to attributed AI capacity.</x:t>
        </x:is>
      </x:c>
    </x:row>
    <x:row r="1156">
      <x:c r="A1156" s="3" t="inlineStr">
        <x:is>
          <x:t xml:space="preserve">Google</x:t>
        </x:is>
      </x:c>
      <x:c r="B1156" s="3" t="n">
        <x:v>2026</x:v>
      </x:c>
      <x:c r="C1156" s="3" t="inlineStr">
        <x:is>
          <x:t xml:space="preserve">Base</x:t>
        </x:is>
      </x:c>
      <x:c r="D1156" s="3" t="inlineStr">
        <x:is>
          <x:t xml:space="preserve">it_load_gw</x:t>
        </x:is>
      </x:c>
      <x:c r="E1156" s="3" t="n">
        <x:v>1.864</x:v>
      </x:c>
      <x:c r="F1156" s="3" t="inlineStr">
        <x:is>
          <x:t xml:space="preserve">GW</x:t>
        </x:is>
      </x:c>
      <x:c r="G1156" s="3" t="inlineStr">
        <x:is>
          <x:t xml:space="preserve">Derived formula</x:t>
        </x:is>
      </x:c>
      <x:c r="H1156" s="3" t="inlineStr">
        <x:is>
          <x:t xml:space="preserve">active_power_gw / pue</x:t>
        </x:is>
      </x:c>
      <x:c r="I1156" s="3" t="inlineStr">
        <x:is>
          <x:t xml:space="preserve">Facility power is converted to IT-deliverable power before attributing AI workloads.</x:t>
        </x:is>
      </x:c>
      <x:c r="J1156" s="3" t="inlineStr">
        <x:is>
          <x:t xml:space="preserve">ASSUMP_POWER_RAMP; SRC_GOOGLE_IRONWOOD; SRC_GOOGLE_TPU_V6E</x:t>
        </x:is>
      </x:c>
      <x:c r="K115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56" s="3" t="inlineStr">
        <x:is>
          <x:t xml:space="preserve">Recompute once active power and PUE become site-observable.</x:t>
        </x:is>
      </x:c>
    </x:row>
    <x:row r="1157">
      <x:c r="A1157" s="3" t="inlineStr">
        <x:is>
          <x:t xml:space="preserve">Google</x:t>
        </x:is>
      </x:c>
      <x:c r="B1157" s="3" t="n">
        <x:v>2026</x:v>
      </x:c>
      <x:c r="C1157" s="3" t="inlineStr">
        <x:is>
          <x:t xml:space="preserve">Base</x:t>
        </x:is>
      </x:c>
      <x:c r="D1157" s="3" t="inlineStr">
        <x:is>
          <x:t xml:space="preserve">ai_workload_share</x:t>
        </x:is>
      </x:c>
      <x:c r="E1157" s="3" t="n">
        <x:v>0.88</x:v>
      </x:c>
      <x:c r="F1157" s="3" t="inlineStr">
        <x:is>
          <x:t xml:space="preserve">share</x:t>
        </x:is>
      </x:c>
      <x:c r="G1157" s="3" t="inlineStr">
        <x:is>
          <x:t xml:space="preserve">Scenario allocation</x:t>
        </x:is>
      </x:c>
      <x:c r="H1157" s="3" t="inlineStr">
        <x:is>
          <x:t xml:space="preserve">ai_it_load_gw = it_load_gw * ai_workload_share</x:t>
        </x:is>
      </x:c>
      <x:c r="I1157" s="3" t="inlineStr">
        <x:is>
          <x:t xml:space="preserve">Gemini/Vertex TPU serving is AI-dedicated in the modeled capacity envelope; 88% excludes platform/reserve load.</x:t>
        </x:is>
      </x:c>
      <x:c r="J1157" s="3" t="inlineStr">
        <x:is>
          <x:t xml:space="preserve">SRC_GOOGLE_GEMINI_TOKENS; SRC_GOOGLE_IRONWOOD; SRC_GOOGLE_TPU_V6E; SRC_EPOCH_AI_DATA_CENTERS</x:t>
        </x:is>
      </x:c>
      <x:c r="K115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57" s="3" t="inlineStr">
        <x:is>
          <x:t xml:space="preserve">Model-owner AI workload allocation or cluster scheduling telemetry.</x:t>
        </x:is>
      </x:c>
    </x:row>
    <x:row r="1158">
      <x:c r="A1158" s="3" t="inlineStr">
        <x:is>
          <x:t xml:space="preserve">Google</x:t>
        </x:is>
      </x:c>
      <x:c r="B1158" s="3" t="n">
        <x:v>2026</x:v>
      </x:c>
      <x:c r="C1158" s="3" t="inlineStr">
        <x:is>
          <x:t xml:space="preserve">Base</x:t>
        </x:is>
      </x:c>
      <x:c r="D1158" s="3" t="inlineStr">
        <x:is>
          <x:t xml:space="preserve">ai_it_load_gw</x:t>
        </x:is>
      </x:c>
      <x:c r="E1158" s="3" t="n">
        <x:v>1.641</x:v>
      </x:c>
      <x:c r="F1158" s="3" t="inlineStr">
        <x:is>
          <x:t xml:space="preserve">GW</x:t>
        </x:is>
      </x:c>
      <x:c r="G1158" s="3" t="inlineStr">
        <x:is>
          <x:t xml:space="preserve">Derived formula</x:t>
        </x:is>
      </x:c>
      <x:c r="H1158" s="3" t="inlineStr">
        <x:is>
          <x:t xml:space="preserve">it_load_gw * ai_workload_share</x:t>
        </x:is>
      </x:c>
      <x:c r="I1158" s="3" t="inlineStr">
        <x:is>
          <x:t xml:space="preserve">Only the AI-attributed portion of IT load enters training/inference allocation.</x:t>
        </x:is>
      </x:c>
      <x:c r="J1158" s="3" t="inlineStr">
        <x:is>
          <x:t xml:space="preserve">SRC_GOOGLE_GEMINI_TOKENS; SRC_GOOGLE_IRONWOOD; SRC_GOOGLE_TPU_V6E; SRC_EPOCH_AI_DATA_CENTERS</x:t>
        </x:is>
      </x:c>
      <x:c r="K115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58" s="3" t="inlineStr">
        <x:is>
          <x:t xml:space="preserve">Recompute after ai_workload_share is replaced by telemetry.</x:t>
        </x:is>
      </x:c>
    </x:row>
    <x:row r="1159">
      <x:c r="A1159" s="3" t="inlineStr">
        <x:is>
          <x:t xml:space="preserve">Google</x:t>
        </x:is>
      </x:c>
      <x:c r="B1159" s="3" t="n">
        <x:v>2026</x:v>
      </x:c>
      <x:c r="C1159" s="3" t="inlineStr">
        <x:is>
          <x:t xml:space="preserve">Base</x:t>
        </x:is>
      </x:c>
      <x:c r="D1159" s="3" t="inlineStr">
        <x:is>
          <x:t xml:space="preserve">gpu_share</x:t>
        </x:is>
      </x:c>
      <x:c r="E1159" s="3" t="n">
        <x:v>0.057223</x:v>
      </x:c>
      <x:c r="F1159" s="3" t="inlineStr">
        <x:is>
          <x:t xml:space="preserve">share of inference-serving accelerator load</x:t>
        </x:is>
      </x:c>
      <x:c r="G1159" s="3" t="inlineStr">
        <x:is>
          <x:t xml:space="preserve">Numeric scenario</x:t>
        </x:is>
      </x:c>
      <x:c r="H1159" s="3" t="inlineStr">
        <x:is>
          <x:t xml:space="preserve">gpu_share interpolated from company 2026/2030 accelerator-mix endpoints</x:t>
        </x:is>
      </x:c>
      <x:c r="I1159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159" s="3" t="inlineStr">
        <x:is>
          <x:t xml:space="preserve">SRC_GOOGLE_GEMINI_TOKENS; SRC_GOOGLE_IRONWOOD; SRC_GOOGLE_TPU_V6E; SRC_EPOCH_AI_DATA_CENTERS; ASSUMP_NUMERIC_ACCELERATOR_MIX</x:t>
        </x:is>
      </x:c>
      <x:c r="K115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59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160">
      <x:c r="A1160" s="3" t="inlineStr">
        <x:is>
          <x:t xml:space="preserve">Google</x:t>
        </x:is>
      </x:c>
      <x:c r="B1160" s="3" t="n">
        <x:v>2026</x:v>
      </x:c>
      <x:c r="C1160" s="3" t="inlineStr">
        <x:is>
          <x:t xml:space="preserve">Base</x:t>
        </x:is>
      </x:c>
      <x:c r="D1160" s="3" t="inlineStr">
        <x:is>
          <x:t xml:space="preserve">h200_share</x:t>
        </x:is>
      </x:c>
      <x:c r="E1160" s="3" t="n">
        <x:v>0</x:v>
      </x:c>
      <x:c r="F1160" s="3" t="inlineStr">
        <x:is>
          <x:t xml:space="preserve">share of inference-serving accelerator load</x:t>
        </x:is>
      </x:c>
      <x:c r="G1160" s="3" t="inlineStr">
        <x:is>
          <x:t xml:space="preserve">Editable numeric scenario</x:t>
        </x:is>
      </x:c>
      <x:c r="H1160" s="3" t="inlineStr">
        <x:is>
          <x:t xml:space="preserve">h200_share = gpu_share * default_gpu_generation_mix_h200</x:t>
        </x:is>
      </x:c>
      <x:c r="I1160" s="3" t="inlineStr">
        <x:is>
          <x:t xml:space="preserve">Default GPU-generation migration assumption; executive workbook allows later manual replacement by company/year/scenario.</x:t>
        </x:is>
      </x:c>
      <x:c r="J1160" s="3" t="inlineStr">
        <x:is>
          <x:t xml:space="preserve">SRC_SEMIANALYSIS_INFERENCEX; ASSUMP_NUMERIC_ACCELERATOR_MIX</x:t>
        </x:is>
      </x:c>
      <x:c r="K116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60" s="3" t="inlineStr">
        <x:is>
          <x:t xml:space="preserve">Company fleet inventory, accelerator-hours or procurement/deployment records by GPU generation.</x:t>
        </x:is>
      </x:c>
    </x:row>
    <x:row r="1161">
      <x:c r="A1161" s="3" t="inlineStr">
        <x:is>
          <x:t xml:space="preserve">Google</x:t>
        </x:is>
      </x:c>
      <x:c r="B1161" s="3" t="n">
        <x:v>2026</x:v>
      </x:c>
      <x:c r="C1161" s="3" t="inlineStr">
        <x:is>
          <x:t xml:space="preserve">Base</x:t>
        </x:is>
      </x:c>
      <x:c r="D1161" s="3" t="inlineStr">
        <x:is>
          <x:t xml:space="preserve">b200_share</x:t>
        </x:is>
      </x:c>
      <x:c r="E1161" s="3" t="n">
        <x:v>0.057223</x:v>
      </x:c>
      <x:c r="F1161" s="3" t="inlineStr">
        <x:is>
          <x:t xml:space="preserve">share of inference-serving accelerator load</x:t>
        </x:is>
      </x:c>
      <x:c r="G1161" s="3" t="inlineStr">
        <x:is>
          <x:t xml:space="preserve">Editable numeric scenario</x:t>
        </x:is>
      </x:c>
      <x:c r="H1161" s="3" t="inlineStr">
        <x:is>
          <x:t xml:space="preserve">b200_share = gpu_share * default_gpu_generation_mix_b200</x:t>
        </x:is>
      </x:c>
      <x:c r="I1161" s="3" t="inlineStr">
        <x:is>
          <x:t xml:space="preserve">Default GPU-generation migration assumption; executive workbook allows later manual replacement by company/year/scenario.</x:t>
        </x:is>
      </x:c>
      <x:c r="J1161" s="3" t="inlineStr">
        <x:is>
          <x:t xml:space="preserve">SRC_SEMIANALYSIS_INFERENCEX; ASSUMP_NUMERIC_ACCELERATOR_MIX</x:t>
        </x:is>
      </x:c>
      <x:c r="K116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61" s="3" t="inlineStr">
        <x:is>
          <x:t xml:space="preserve">Company fleet inventory, accelerator-hours or procurement/deployment records by GPU generation.</x:t>
        </x:is>
      </x:c>
    </x:row>
    <x:row r="1162">
      <x:c r="A1162" s="3" t="inlineStr">
        <x:is>
          <x:t xml:space="preserve">Google</x:t>
        </x:is>
      </x:c>
      <x:c r="B1162" s="3" t="n">
        <x:v>2026</x:v>
      </x:c>
      <x:c r="C1162" s="3" t="inlineStr">
        <x:is>
          <x:t xml:space="preserve">Base</x:t>
        </x:is>
      </x:c>
      <x:c r="D1162" s="3" t="inlineStr">
        <x:is>
          <x:t xml:space="preserve">gb200_share</x:t>
        </x:is>
      </x:c>
      <x:c r="E1162" s="3" t="n">
        <x:v>0</x:v>
      </x:c>
      <x:c r="F1162" s="3" t="inlineStr">
        <x:is>
          <x:t xml:space="preserve">share of inference-serving accelerator load</x:t>
        </x:is>
      </x:c>
      <x:c r="G1162" s="3" t="inlineStr">
        <x:is>
          <x:t xml:space="preserve">Editable numeric scenario</x:t>
        </x:is>
      </x:c>
      <x:c r="H1162" s="3" t="inlineStr">
        <x:is>
          <x:t xml:space="preserve">gb200_share = gpu_share * default_gpu_generation_mix_gb200</x:t>
        </x:is>
      </x:c>
      <x:c r="I1162" s="3" t="inlineStr">
        <x:is>
          <x:t xml:space="preserve">Default GPU-generation migration assumption; executive workbook allows later manual replacement by company/year/scenario.</x:t>
        </x:is>
      </x:c>
      <x:c r="J1162" s="3" t="inlineStr">
        <x:is>
          <x:t xml:space="preserve">SRC_SEMIANALYSIS_INFERENCEX; ASSUMP_NUMERIC_ACCELERATOR_MIX</x:t>
        </x:is>
      </x:c>
      <x:c r="K116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62" s="3" t="inlineStr">
        <x:is>
          <x:t xml:space="preserve">Company fleet inventory, accelerator-hours or procurement/deployment records by GPU generation.</x:t>
        </x:is>
      </x:c>
    </x:row>
    <x:row r="1163">
      <x:c r="A1163" s="3" t="inlineStr">
        <x:is>
          <x:t xml:space="preserve">Google</x:t>
        </x:is>
      </x:c>
      <x:c r="B1163" s="3" t="n">
        <x:v>2026</x:v>
      </x:c>
      <x:c r="C1163" s="3" t="inlineStr">
        <x:is>
          <x:t xml:space="preserve">Base</x:t>
        </x:is>
      </x:c>
      <x:c r="D1163" s="3" t="inlineStr">
        <x:is>
          <x:t xml:space="preserve">purpose_built_accelerator_share</x:t>
        </x:is>
      </x:c>
      <x:c r="E1163" s="3" t="n">
        <x:v>0.942777</x:v>
      </x:c>
      <x:c r="F1163" s="3" t="inlineStr">
        <x:is>
          <x:t xml:space="preserve">share of inference-serving accelerator load</x:t>
        </x:is>
      </x:c>
      <x:c r="G1163" s="3" t="inlineStr">
        <x:is>
          <x:t xml:space="preserve">Numeric scenario</x:t>
        </x:is>
      </x:c>
      <x:c r="H1163" s="3" t="inlineStr">
        <x:is>
          <x:t xml:space="preserve">1 - gpu_share</x:t>
        </x:is>
      </x:c>
      <x:c r="I1163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163" s="3" t="inlineStr">
        <x:is>
          <x:t xml:space="preserve">SRC_GOOGLE_GEMINI_TOKENS; SRC_GOOGLE_IRONWOOD; SRC_GOOGLE_TPU_V6E; SRC_EPOCH_AI_DATA_CENTERS; ASSUMP_NUMERIC_ACCELERATOR_MIX</x:t>
        </x:is>
      </x:c>
      <x:c r="K116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63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164">
      <x:c r="A1164" s="3" t="inlineStr">
        <x:is>
          <x:t xml:space="preserve">Google</x:t>
        </x:is>
      </x:c>
      <x:c r="B1164" s="3" t="n">
        <x:v>2026</x:v>
      </x:c>
      <x:c r="C1164" s="3" t="inlineStr">
        <x:is>
          <x:t xml:space="preserve">Base</x:t>
        </x:is>
      </x:c>
      <x:c r="D1164" s="3" t="inlineStr">
        <x:is>
          <x:t xml:space="preserve">fleet_reference_tps_per_mw</x:t>
        </x:is>
      </x:c>
      <x:c r="E1164" s="3" t="n">
        <x:v>167768</x:v>
      </x:c>
      <x:c r="F1164" s="3" t="inlineStr">
        <x:is>
          <x:t xml:space="preserve">generated output tokens/sec/MW</x:t>
        </x:is>
      </x:c>
      <x:c r="G1164" s="3" t="inlineStr">
        <x:is>
          <x:t xml:space="preserve">Fleet-weighted public benchmark reference</x:t>
        </x:is>
      </x:c>
      <x:c r="H1164" s="3" t="inlineStr">
        <x:is>
          <x:t xml:space="preserve">h200_share*h200_workload_avg + b200_share*b200_workload_avg + gb200_share*gb200_workload_avg + purpose_built_share*purpose_workload_avg</x:t>
        </x:is>
      </x:c>
      <x:c r="I1164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164" s="3" t="inlineStr">
        <x:is>
          <x:t xml:space="preserve">SRC_SEMIANALYSIS_INFERENCEX; ASSUMP_NUMERIC_ACCELERATOR_MIX; ASSUMP_WORKLOAD_CLASS_MIX; ASSUMP_AGENTIC_CONTEXT_PENALTY</x:t>
        </x:is>
      </x:c>
      <x:c r="K116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64" s="3" t="inlineStr">
        <x:is>
          <x:t xml:space="preserve">Comparable production output-token throughput or a more closely matched benchmark.</x:t>
        </x:is>
      </x:c>
    </x:row>
    <x:row r="1165">
      <x:c r="A1165" s="3" t="inlineStr">
        <x:is>
          <x:t xml:space="preserve">Google</x:t>
        </x:is>
      </x:c>
      <x:c r="B1165" s="3" t="n">
        <x:v>2026</x:v>
      </x:c>
      <x:c r="C1165" s="3" t="inlineStr">
        <x:is>
          <x:t xml:space="preserve">Base</x:t>
        </x:is>
      </x:c>
      <x:c r="D1165" s="3" t="inlineStr">
        <x:is>
          <x:t xml:space="preserve">commercial_workload_fit_factor</x:t>
        </x:is>
      </x:c>
      <x:c r="E1165" s="3" t="n">
        <x:v>0.6</x:v>
      </x:c>
      <x:c r="F1165" s="3" t="inlineStr">
        <x:is>
          <x:t xml:space="preserve">share of public reference throughput</x:t>
        </x:is>
      </x:c>
      <x:c r="G1165" s="3" t="inlineStr">
        <x:is>
          <x:t xml:space="preserve">Scenario assumption</x:t>
        </x:is>
      </x:c>
      <x:c r="H1165" s="3" t="inlineStr">
        <x:is>
          <x:t xml:space="preserve">reference_serving_tps_per_mw = fleet_reference_tps_per_mw * commercial_workload_fit_factor</x:t>
        </x:is>
      </x:c>
      <x:c r="I1165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1165" s="3" t="inlineStr">
        <x:is>
          <x:t xml:space="preserve">SRC_SEMIANALYSIS_INFERENCEX; ASSUMP_NUMERIC_ACCELERATOR_MIX; ASSUMP_WORKLOAD_CLASS_MIX; ASSUMP_AGENTIC_CONTEXT_PENALTY</x:t>
        </x:is>
      </x:c>
      <x:c r="K116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65" s="3" t="inlineStr">
        <x:is>
          <x:t xml:space="preserve">Matched commercial serving benchmark by product surface, context shape and latency SLO.</x:t>
        </x:is>
      </x:c>
    </x:row>
    <x:row r="1166">
      <x:c r="A1166" s="3" t="inlineStr">
        <x:is>
          <x:t xml:space="preserve">Google</x:t>
        </x:is>
      </x:c>
      <x:c r="B1166" s="3" t="n">
        <x:v>2026</x:v>
      </x:c>
      <x:c r="C1166" s="3" t="inlineStr">
        <x:is>
          <x:t xml:space="preserve">Base</x:t>
        </x:is>
      </x:c>
      <x:c r="D1166" s="3" t="inlineStr">
        <x:is>
          <x:t xml:space="preserve">reference_serving_tps_per_mw</x:t>
        </x:is>
      </x:c>
      <x:c r="E1166" s="3" t="n">
        <x:v>100661</x:v>
      </x:c>
      <x:c r="F1166" s="3" t="inlineStr">
        <x:is>
          <x:t xml:space="preserve">generated output tokens/sec/MW</x:t>
        </x:is>
      </x:c>
      <x:c r="G1166" s="3" t="inlineStr">
        <x:is>
          <x:t xml:space="preserve">Workload-adjusted benchmark proxy</x:t>
        </x:is>
      </x:c>
      <x:c r="H1166" s="3" t="inlineStr">
        <x:is>
          <x:t xml:space="preserve">fleet_reference_tps_per_mw * commercial_workload_fit_factor</x:t>
        </x:is>
      </x:c>
      <x:c r="I116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166" s="3" t="inlineStr">
        <x:is>
          <x:t xml:space="preserve">SRC_SEMIANALYSIS_INFERENCEX; ASSUMP_NUMERIC_ACCELERATOR_MIX; ASSUMP_WORKLOAD_CLASS_MIX; ASSUMP_AGENTIC_CONTEXT_PENALTY</x:t>
        </x:is>
      </x:c>
      <x:c r="K116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66" s="3" t="inlineStr">
        <x:is>
          <x:t xml:space="preserve">Provider production output-token throughput with comparable workload/SLO.</x:t>
        </x:is>
      </x:c>
    </x:row>
    <x:row r="1167">
      <x:c r="A1167" s="3" t="inlineStr">
        <x:is>
          <x:t xml:space="preserve">Google</x:t>
        </x:is>
      </x:c>
      <x:c r="B1167" s="3" t="n">
        <x:v>2026</x:v>
      </x:c>
      <x:c r="C1167" s="3" t="inlineStr">
        <x:is>
          <x:t xml:space="preserve">Base</x:t>
        </x:is>
      </x:c>
      <x:c r="D1167" s="3" t="inlineStr">
        <x:is>
          <x:t xml:space="preserve">purpose_built_tps_per_mw</x:t>
        </x:is>
      </x:c>
      <x:c r="E1167" s="3" t="n">
        <x:v>81184</x:v>
      </x:c>
      <x:c r="F1167" s="3" t="inlineStr">
        <x:is>
          <x:t xml:space="preserve">generated output tokens/sec/MW</x:t>
        </x:is>
      </x:c>
      <x:c r="G1167" s="3" t="inlineStr">
        <x:is>
          <x:t xml:space="preserve">Conservative no-uplift proxy</x:t>
        </x:is>
      </x:c>
      <x:c r="H1167" s="3" t="inlineStr">
        <x:is>
          <x:t xml:space="preserve">purpose_built_tps_per_mw = purpose_built_reference_tps_per_mw * commercial_workload_fit_factor until comparable output-token benchmark is adopted</x:t>
        </x:is>
      </x:c>
      <x:c r="I1167" s="3" t="inlineStr">
        <x:is>
          <x:t xml:space="preserve">No comparable public output-token/MW row adopted; B200 public reference placeholder is used and remains editable.</x:t>
        </x:is>
      </x:c>
      <x:c r="J1167" s="3" t="inlineStr">
        <x:is>
          <x:t xml:space="preserve">SRC_GOOGLE_GEMINI_TOKENS; SRC_GOOGLE_IRONWOOD; SRC_GOOGLE_TPU_V6E; SRC_EPOCH_AI_DATA_CENTERS; ASSUMP_NUMERIC_ACCELERATOR_MIX</x:t>
        </x:is>
      </x:c>
      <x:c r="K116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67" s="3" t="inlineStr">
        <x:is>
          <x:t xml:space="preserve">Matched-workload generated-output benchmark for the provider purpose-built accelerator.</x:t>
        </x:is>
      </x:c>
    </x:row>
    <x:row r="1168">
      <x:c r="A1168" s="3" t="inlineStr">
        <x:is>
          <x:t xml:space="preserve">Google</x:t>
        </x:is>
      </x:c>
      <x:c r="B1168" s="3" t="n">
        <x:v>2026</x:v>
      </x:c>
      <x:c r="C1168" s="3" t="inlineStr">
        <x:is>
          <x:t xml:space="preserve">Base</x:t>
        </x:is>
      </x:c>
      <x:c r="D1168" s="3" t="inlineStr">
        <x:is>
          <x:t xml:space="preserve">inference_power_share</x:t>
        </x:is>
      </x:c>
      <x:c r="E1168" s="3" t="n">
        <x:v>0.55</x:v>
      </x:c>
      <x:c r="F1168" s="3" t="inlineStr">
        <x:is>
          <x:t xml:space="preserve">share of AI IT load</x:t>
        </x:is>
      </x:c>
      <x:c r="G1168" s="3" t="inlineStr">
        <x:is>
          <x:t xml:space="preserve">Scenario allocation</x:t>
        </x:is>
      </x:c>
      <x:c r="H1168" s="3" t="inlineStr">
        <x:is>
          <x:t xml:space="preserve">inference_gw = ai_it_load_gw * inference_power_share</x:t>
        </x:is>
      </x:c>
      <x:c r="I1168" s="3" t="inlineStr">
        <x:is>
          <x:t xml:space="preserve">Ironwood is positioned for inference and Gemini is commercialized across products; inference share increases as a scenario.</x:t>
        </x:is>
      </x:c>
      <x:c r="J1168" s="3" t="inlineStr">
        <x:is>
          <x:t xml:space="preserve">SRC_GOOGLE_GEMINI_TOKENS; SRC_GOOGLE_IRONWOOD; SRC_GOOGLE_TPU_V6E; SRC_EPOCH_AI_DATA_CENTERS; ASSUMP_INFERENCE_SHARE_NOT_FACT_60</x:t>
        </x:is>
      </x:c>
      <x:c r="K116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68" s="3" t="inlineStr">
        <x:is>
          <x:t xml:space="preserve">Provider-specific inference/training workload power telemetry.</x:t>
        </x:is>
      </x:c>
    </x:row>
    <x:row r="1169">
      <x:c r="A1169" s="3" t="inlineStr">
        <x:is>
          <x:t xml:space="preserve">Google</x:t>
        </x:is>
      </x:c>
      <x:c r="B1169" s="3" t="n">
        <x:v>2026</x:v>
      </x:c>
      <x:c r="C1169" s="3" t="inlineStr">
        <x:is>
          <x:t xml:space="preserve">Base</x:t>
        </x:is>
      </x:c>
      <x:c r="D1169" s="3" t="inlineStr">
        <x:is>
          <x:t xml:space="preserve">inference_gw</x:t>
        </x:is>
      </x:c>
      <x:c r="E1169" s="3" t="n">
        <x:v>0.902</x:v>
      </x:c>
      <x:c r="F1169" s="3" t="inlineStr">
        <x:is>
          <x:t xml:space="preserve">GW</x:t>
        </x:is>
      </x:c>
      <x:c r="G1169" s="3" t="inlineStr">
        <x:is>
          <x:t xml:space="preserve">Derived formula</x:t>
        </x:is>
      </x:c>
      <x:c r="H1169" s="3" t="inlineStr">
        <x:is>
          <x:t xml:space="preserve">ai_it_load_gw * inference_power_share</x:t>
        </x:is>
      </x:c>
      <x:c r="I1169" s="3" t="inlineStr">
        <x:is>
          <x:t xml:space="preserve">This is the operational power eligible to become commercial generated output tokens through the selected TPS/MW proxy.</x:t>
        </x:is>
      </x:c>
      <x:c r="J1169" s="3" t="inlineStr">
        <x:is>
          <x:t xml:space="preserve">SRC_GOOGLE_GEMINI_TOKENS; SRC_GOOGLE_IRONWOOD; SRC_GOOGLE_TPU_V6E; SRC_EPOCH_AI_DATA_CENTERS</x:t>
        </x:is>
      </x:c>
      <x:c r="K116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69" s="3" t="inlineStr">
        <x:is>
          <x:t xml:space="preserve">Recompute after AI allocation or inference-share evidence changes.</x:t>
        </x:is>
      </x:c>
    </x:row>
    <x:row r="1170">
      <x:c r="A1170" s="3" t="inlineStr">
        <x:is>
          <x:t xml:space="preserve">Google</x:t>
        </x:is>
      </x:c>
      <x:c r="B1170" s="3" t="n">
        <x:v>2026</x:v>
      </x:c>
      <x:c r="C1170" s="3" t="inlineStr">
        <x:is>
          <x:t xml:space="preserve">Base</x:t>
        </x:is>
      </x:c>
      <x:c r="D1170" s="3" t="inlineStr">
        <x:is>
          <x:t xml:space="preserve">training_power_share</x:t>
        </x:is>
      </x:c>
      <x:c r="E1170" s="3" t="n">
        <x:v>0.45</x:v>
      </x:c>
      <x:c r="F1170" s="3" t="inlineStr">
        <x:is>
          <x:t xml:space="preserve">share of AI IT load</x:t>
        </x:is>
      </x:c>
      <x:c r="G1170" s="3" t="inlineStr">
        <x:is>
          <x:t xml:space="preserve">Derived allocation</x:t>
        </x:is>
      </x:c>
      <x:c r="H1170" s="3" t="inlineStr">
        <x:is>
          <x:t xml:space="preserve">1 - inference_power_share</x:t>
        </x:is>
      </x:c>
      <x:c r="I1170" s="3" t="inlineStr">
        <x:is>
          <x:t xml:space="preserve">Training receives the complementary modeled AI IT allocation; it is not a disclosed company workload split.</x:t>
        </x:is>
      </x:c>
      <x:c r="J1170" s="3" t="inlineStr">
        <x:is>
          <x:t xml:space="preserve">SRC_GOOGLE_GEMINI_TOKENS; SRC_GOOGLE_IRONWOOD; SRC_GOOGLE_TPU_V6E; SRC_EPOCH_AI_DATA_CENTERS; ASSUMP_INFERENCE_SHARE_NOT_FACT_60</x:t>
        </x:is>
      </x:c>
      <x:c r="K117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70" s="3" t="inlineStr">
        <x:is>
          <x:t xml:space="preserve">Provider-specific inference/training workload power telemetry.</x:t>
        </x:is>
      </x:c>
    </x:row>
    <x:row r="1171">
      <x:c r="A1171" s="3" t="inlineStr">
        <x:is>
          <x:t xml:space="preserve">Google</x:t>
        </x:is>
      </x:c>
      <x:c r="B1171" s="3" t="n">
        <x:v>2026</x:v>
      </x:c>
      <x:c r="C1171" s="3" t="inlineStr">
        <x:is>
          <x:t xml:space="preserve">Base</x:t>
        </x:is>
      </x:c>
      <x:c r="D1171" s="3" t="inlineStr">
        <x:is>
          <x:t xml:space="preserve">training_gw</x:t>
        </x:is>
      </x:c>
      <x:c r="E1171" s="3" t="n">
        <x:v>0.738</x:v>
      </x:c>
      <x:c r="F1171" s="3" t="inlineStr">
        <x:is>
          <x:t xml:space="preserve">GW</x:t>
        </x:is>
      </x:c>
      <x:c r="G1171" s="3" t="inlineStr">
        <x:is>
          <x:t xml:space="preserve">Derived formula</x:t>
        </x:is>
      </x:c>
      <x:c r="H1171" s="3" t="inlineStr">
        <x:is>
          <x:t xml:space="preserve">ai_it_load_gw * training_power_share</x:t>
        </x:is>
      </x:c>
      <x:c r="I1171" s="3" t="inlineStr">
        <x:is>
          <x:t xml:space="preserve">Training GW is shown separately so commercial inference token capacity is not overstated.</x:t>
        </x:is>
      </x:c>
      <x:c r="J1171" s="3" t="inlineStr">
        <x:is>
          <x:t xml:space="preserve">SRC_GOOGLE_GEMINI_TOKENS; SRC_GOOGLE_IRONWOOD; SRC_GOOGLE_TPU_V6E; SRC_EPOCH_AI_DATA_CENTERS</x:t>
        </x:is>
      </x:c>
      <x:c r="K117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71" s="3" t="inlineStr">
        <x:is>
          <x:t xml:space="preserve">Recompute after AI allocation or workload-split evidence changes.</x:t>
        </x:is>
      </x:c>
    </x:row>
    <x:row r="1172">
      <x:c r="A1172" s="3" t="inlineStr">
        <x:is>
          <x:t xml:space="preserve">Google</x:t>
        </x:is>
      </x:c>
      <x:c r="B1172" s="3" t="n">
        <x:v>2026</x:v>
      </x:c>
      <x:c r="C1172" s="3" t="inlineStr">
        <x:is>
          <x:t xml:space="preserve">Base</x:t>
        </x:is>
      </x:c>
      <x:c r="D1172" s="3" t="inlineStr">
        <x:is>
          <x:t xml:space="preserve">tokens_per_second_per_mw</x:t>
        </x:is>
      </x:c>
      <x:c r="E1172" s="3" t="n">
        <x:v>100661</x:v>
      </x:c>
      <x:c r="F1172" s="3" t="inlineStr">
        <x:is>
          <x:t xml:space="preserve">generated output tokens/sec/MW</x:t>
        </x:is>
      </x:c>
      <x:c r="G1172" s="3" t="inlineStr">
        <x:is>
          <x:t xml:space="preserve">Derived estimate + benchmark calibration</x:t>
        </x:is>
      </x:c>
      <x:c r="H1172" s="3" t="inlineStr">
        <x:is>
          <x:t xml:space="preserve">fleet_reference_tps_per_mw * commercial_workload_fit_factor</x:t>
        </x:is>
      </x:c>
      <x:c r="I1172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1172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117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72" s="3" t="inlineStr">
        <x:is>
          <x:t xml:space="preserve">Comparable production output-token throughput with model, hardware, precision, ISL/OSL and SLO matched.</x:t>
        </x:is>
      </x:c>
    </x:row>
    <x:row r="1173">
      <x:c r="A1173" s="3" t="inlineStr">
        <x:is>
          <x:t xml:space="preserve">Google</x:t>
        </x:is>
      </x:c>
      <x:c r="B1173" s="3" t="n">
        <x:v>2026</x:v>
      </x:c>
      <x:c r="C1173" s="3" t="inlineStr">
        <x:is>
          <x:t xml:space="preserve">Base</x:t>
        </x:is>
      </x:c>
      <x:c r="D1173" s="3" t="inlineStr">
        <x:is>
          <x:t xml:space="preserve">inference_tokens_per_day</x:t>
        </x:is>
      </x:c>
      <x:c r="E1173" s="3" t="n">
        <x:v>7844793580800</x:v>
      </x:c>
      <x:c r="F1173" s="3" t="inlineStr">
        <x:is>
          <x:t xml:space="preserve">generated output tokens/day</x:t>
        </x:is>
      </x:c>
      <x:c r="G1173" s="3" t="inlineStr">
        <x:is>
          <x:t xml:space="preserve">Derived headline metric</x:t>
        </x:is>
      </x:c>
      <x:c r="H1173" s="3" t="inlineStr">
        <x:is>
          <x:t xml:space="preserve">inference_gw * 1000 * tokens_per_second_per_mw * 86,400</x:t>
        </x:is>
      </x:c>
      <x:c r="I1173" s="3" t="inlineStr">
        <x:is>
          <x:t xml:space="preserve">Headline capacity uses no utilization, MoE, architecture or software-growth multiplier; it is not observed commercial output volume.</x:t>
        </x:is>
      </x:c>
      <x:c r="J1173" s="3" t="inlineStr">
        <x:is>
          <x:t xml:space="preserve">SRC_GOOGLE_GEMINI_TOKENS; SRC_GOOGLE_IRONWOOD; SRC_GOOGLE_TPU_V6E; SRC_EPOCH_AI_DATA_CENTERS; SRC_SEMIANALYSIS_INFERENCEX</x:t>
        </x:is>
      </x:c>
      <x:c r="K117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73" s="3" t="inlineStr">
        <x:is>
          <x:t xml:space="preserve">Provider-disclosed generated output token volume or calibrated capacity telemetry.</x:t>
        </x:is>
      </x:c>
    </x:row>
    <x:row r="1174">
      <x:c r="A1174" s="3" t="inlineStr">
        <x:is>
          <x:t xml:space="preserve">Google</x:t>
        </x:is>
      </x:c>
      <x:c r="B1174" s="3" t="n">
        <x:v>2026</x:v>
      </x:c>
      <x:c r="C1174" s="3" t="inlineStr">
        <x:is>
          <x:t xml:space="preserve">Base</x:t>
        </x:is>
      </x:c>
      <x:c r="D1174" s="3" t="inlineStr">
        <x:is>
          <x:t xml:space="preserve">inference_tokens_per_year</x:t>
        </x:is>
      </x:c>
      <x:c r="E1174" s="3" t="n">
        <x:v>2863349656992000</x:v>
      </x:c>
      <x:c r="F1174" s="3" t="inlineStr">
        <x:is>
          <x:t xml:space="preserve">generated output tokens/year</x:t>
        </x:is>
      </x:c>
      <x:c r="G1174" s="3" t="inlineStr">
        <x:is>
          <x:t xml:space="preserve">Derived headline metric</x:t>
        </x:is>
      </x:c>
      <x:c r="H1174" s="3" t="inlineStr">
        <x:is>
          <x:t xml:space="preserve">inference_tokens_per_day * 365</x:t>
        </x:is>
      </x:c>
      <x:c r="I1174" s="3" t="inlineStr">
        <x:is>
          <x:t xml:space="preserve">Annualized version of generated output token capacity; it is not observed annual demand or billable volume.</x:t>
        </x:is>
      </x:c>
      <x:c r="J1174" s="3" t="inlineStr">
        <x:is>
          <x:t xml:space="preserve">SRC_GOOGLE_GEMINI_TOKENS; SRC_GOOGLE_IRONWOOD; SRC_GOOGLE_TPU_V6E; SRC_EPOCH_AI_DATA_CENTERS; SRC_SEMIANALYSIS_INFERENCEX</x:t>
        </x:is>
      </x:c>
      <x:c r="K117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74" s="3" t="inlineStr">
        <x:is>
          <x:t xml:space="preserve">Provider-disclosed annual generated-output volume or metered serving telemetry.</x:t>
        </x:is>
      </x:c>
    </x:row>
    <x:row r="1175">
      <x:c r="A1175" s="3" t="inlineStr">
        <x:is>
          <x:t xml:space="preserve">Google</x:t>
        </x:is>
      </x:c>
      <x:c r="B1175" s="3" t="n">
        <x:v>2027</x:v>
      </x:c>
      <x:c r="C1175" s="3" t="inlineStr">
        <x:is>
          <x:t xml:space="preserve">Base</x:t>
        </x:is>
      </x:c>
      <x:c r="D1175" s="3" t="inlineStr">
        <x:is>
          <x:t xml:space="preserve">contracted_power_gw</x:t>
        </x:is>
      </x:c>
      <x:c r="E1175" s="3" t="n">
        <x:v>5.375</x:v>
      </x:c>
      <x:c r="F1175" s="3" t="inlineStr">
        <x:is>
          <x:t xml:space="preserve">GW</x:t>
        </x:is>
      </x:c>
      <x:c r="G1175" s="3" t="inlineStr">
        <x:is>
          <x:t xml:space="preserve">Scenario capacity envelope</x:t>
        </x:is>
      </x:c>
      <x:c r="H1175" s="3" t="inlineStr">
        <x:is>
          <x:t xml:space="preserve">linear interpolation between 2026 and 2030 company capacity endpoints</x:t>
        </x:is>
      </x:c>
      <x:c r="I1175" s="3" t="inlineStr">
        <x:is>
          <x:t xml:space="preserve">Scenario envelope for Gemini-serving capacity; official TPU hardware direction is disclosed, company-level contracted GW is not.</x:t>
        </x:is>
      </x:c>
      <x:c r="J1175" s="3" t="inlineStr">
        <x:is>
          <x:t xml:space="preserve">ASSUMP_POWER_RAMP; SRC_GOOGLE_IRONWOOD; SRC_GOOGLE_TPU_V6E</x:t>
        </x:is>
      </x:c>
      <x:c r="K117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75" s="3" t="inlineStr">
        <x:is>
          <x:t xml:space="preserve">Company/site-level committed MW/GW, interconnect and contract disclosure.</x:t>
        </x:is>
      </x:c>
    </x:row>
    <x:row r="1176">
      <x:c r="A1176" s="3" t="inlineStr">
        <x:is>
          <x:t xml:space="preserve">Google</x:t>
        </x:is>
      </x:c>
      <x:c r="B1176" s="3" t="n">
        <x:v>2027</x:v>
      </x:c>
      <x:c r="C1176" s="3" t="inlineStr">
        <x:is>
          <x:t xml:space="preserve">Base</x:t>
        </x:is>
      </x:c>
      <x:c r="D1176" s="3" t="inlineStr">
        <x:is>
          <x:t xml:space="preserve">operational_deployment_share</x:t>
        </x:is>
      </x:c>
      <x:c r="E1176" s="3" t="n">
        <x:v>0.62325581</x:v>
      </x:c>
      <x:c r="F1176" s="3" t="inlineStr">
        <x:is>
          <x:t xml:space="preserve">share</x:t>
        </x:is>
      </x:c>
      <x:c r="G1176" s="3" t="inlineStr">
        <x:is>
          <x:t xml:space="preserve">Scenario conversion</x:t>
        </x:is>
      </x:c>
      <x:c r="H1176" s="3" t="inlineStr">
        <x:is>
          <x:t xml:space="preserve">active_power_gw / contracted_power_gw</x:t>
        </x:is>
      </x:c>
      <x:c r="I1176" s="3" t="inlineStr">
        <x:is>
          <x:t xml:space="preserve">This is the single explicit conversion from contracted/attributed capacity to operationally usable capacity.</x:t>
        </x:is>
      </x:c>
      <x:c r="J1176" s="3" t="inlineStr">
        <x:is>
          <x:t xml:space="preserve">ASSUMP_POWER_RAMP; SRC_GOOGLE_IRONWOOD; SRC_GOOGLE_TPU_V6E</x:t>
        </x:is>
      </x:c>
      <x:c r="K117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76" s="3" t="inlineStr">
        <x:is>
          <x:t xml:space="preserve">Energized operational capacity divided by contracted/attributed capacity.</x:t>
        </x:is>
      </x:c>
    </x:row>
    <x:row r="1177">
      <x:c r="A1177" s="3" t="inlineStr">
        <x:is>
          <x:t xml:space="preserve">Google</x:t>
        </x:is>
      </x:c>
      <x:c r="B1177" s="3" t="n">
        <x:v>2027</x:v>
      </x:c>
      <x:c r="C1177" s="3" t="inlineStr">
        <x:is>
          <x:t xml:space="preserve">Base</x:t>
        </x:is>
      </x:c>
      <x:c r="D1177" s="3" t="inlineStr">
        <x:is>
          <x:t xml:space="preserve">active_power_gw</x:t>
        </x:is>
      </x:c>
      <x:c r="E1177" s="3" t="n">
        <x:v>3.35</x:v>
      </x:c>
      <x:c r="F1177" s="3" t="inlineStr">
        <x:is>
          <x:t xml:space="preserve">GW</x:t>
        </x:is>
      </x:c>
      <x:c r="G1177" s="3" t="inlineStr">
        <x:is>
          <x:t xml:space="preserve">Derived scenario</x:t>
        </x:is>
      </x:c>
      <x:c r="H1177" s="3" t="inlineStr">
        <x:is>
          <x:t xml:space="preserve">contracted_power_gw * operational_deployment_share</x:t>
        </x:is>
      </x:c>
      <x:c r="I1177" s="3" t="inlineStr">
        <x:is>
          <x:t xml:space="preserve">TPU generation availability supports ramp direction, while active GW remains a staged deployment estimate.</x:t>
        </x:is>
      </x:c>
      <x:c r="J1177" s="3" t="inlineStr">
        <x:is>
          <x:t xml:space="preserve">ASSUMP_POWER_RAMP; SRC_GOOGLE_IRONWOOD; SRC_GOOGLE_TPU_V6E</x:t>
        </x:is>
      </x:c>
      <x:c r="K117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77" s="3" t="inlineStr">
        <x:is>
          <x:t xml:space="preserve">Energization dates, accelerator deliveries and operational powered-rack telemetry.</x:t>
        </x:is>
      </x:c>
    </x:row>
    <x:row r="1178">
      <x:c r="A1178" s="3" t="inlineStr">
        <x:is>
          <x:t xml:space="preserve">Google</x:t>
        </x:is>
      </x:c>
      <x:c r="B1178" s="3" t="n">
        <x:v>2027</x:v>
      </x:c>
      <x:c r="C1178" s="3" t="inlineStr">
        <x:is>
          <x:t xml:space="preserve">Base</x:t>
        </x:is>
      </x:c>
      <x:c r="D1178" s="3" t="inlineStr">
        <x:is>
          <x:t xml:space="preserve">pue</x:t>
        </x:is>
      </x:c>
      <x:c r="E1178" s="3" t="n">
        <x:v>1.18</x:v>
      </x:c>
      <x:c r="F1178" s="3" t="inlineStr">
        <x:is>
          <x:t xml:space="preserve">ratio</x:t>
        </x:is>
      </x:c>
      <x:c r="G1178" s="3" t="inlineStr">
        <x:is>
          <x:t xml:space="preserve">Scenario parameter</x:t>
        </x:is>
      </x:c>
      <x:c r="H1178" s="3" t="inlineStr">
        <x:is>
          <x:t xml:space="preserve">it_load_gw = active_power_gw / pue</x:t>
        </x:is>
      </x:c>
      <x:c r="I1178" s="3" t="inlineStr">
        <x:is>
          <x:t xml:space="preserve">No provider-wide site-level PUE is used as a disclosed fact; PUE represents facility-to-IT conversion within the scenario.</x:t>
        </x:is>
      </x:c>
      <x:c r="J1178" s="3" t="inlineStr">
        <x:is>
          <x:t xml:space="preserve">ASSUMP_POWER_RAMP</x:t>
        </x:is>
      </x:c>
      <x:c r="K117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78" s="3" t="inlineStr">
        <x:is>
          <x:t xml:space="preserve">Site-level measured PUE matched to attributed AI capacity.</x:t>
        </x:is>
      </x:c>
    </x:row>
    <x:row r="1179">
      <x:c r="A1179" s="3" t="inlineStr">
        <x:is>
          <x:t xml:space="preserve">Google</x:t>
        </x:is>
      </x:c>
      <x:c r="B1179" s="3" t="n">
        <x:v>2027</x:v>
      </x:c>
      <x:c r="C1179" s="3" t="inlineStr">
        <x:is>
          <x:t xml:space="preserve">Base</x:t>
        </x:is>
      </x:c>
      <x:c r="D1179" s="3" t="inlineStr">
        <x:is>
          <x:t xml:space="preserve">it_load_gw</x:t>
        </x:is>
      </x:c>
      <x:c r="E1179" s="3" t="n">
        <x:v>2.839</x:v>
      </x:c>
      <x:c r="F1179" s="3" t="inlineStr">
        <x:is>
          <x:t xml:space="preserve">GW</x:t>
        </x:is>
      </x:c>
      <x:c r="G1179" s="3" t="inlineStr">
        <x:is>
          <x:t xml:space="preserve">Derived formula</x:t>
        </x:is>
      </x:c>
      <x:c r="H1179" s="3" t="inlineStr">
        <x:is>
          <x:t xml:space="preserve">active_power_gw / pue</x:t>
        </x:is>
      </x:c>
      <x:c r="I1179" s="3" t="inlineStr">
        <x:is>
          <x:t xml:space="preserve">Facility power is converted to IT-deliverable power before attributing AI workloads.</x:t>
        </x:is>
      </x:c>
      <x:c r="J1179" s="3" t="inlineStr">
        <x:is>
          <x:t xml:space="preserve">ASSUMP_POWER_RAMP; SRC_GOOGLE_IRONWOOD; SRC_GOOGLE_TPU_V6E</x:t>
        </x:is>
      </x:c>
      <x:c r="K117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79" s="3" t="inlineStr">
        <x:is>
          <x:t xml:space="preserve">Recompute once active power and PUE become site-observable.</x:t>
        </x:is>
      </x:c>
    </x:row>
    <x:row r="1180">
      <x:c r="A1180" s="3" t="inlineStr">
        <x:is>
          <x:t xml:space="preserve">Google</x:t>
        </x:is>
      </x:c>
      <x:c r="B1180" s="3" t="n">
        <x:v>2027</x:v>
      </x:c>
      <x:c r="C1180" s="3" t="inlineStr">
        <x:is>
          <x:t xml:space="preserve">Base</x:t>
        </x:is>
      </x:c>
      <x:c r="D1180" s="3" t="inlineStr">
        <x:is>
          <x:t xml:space="preserve">ai_workload_share</x:t>
        </x:is>
      </x:c>
      <x:c r="E1180" s="3" t="n">
        <x:v>0.88</x:v>
      </x:c>
      <x:c r="F1180" s="3" t="inlineStr">
        <x:is>
          <x:t xml:space="preserve">share</x:t>
        </x:is>
      </x:c>
      <x:c r="G1180" s="3" t="inlineStr">
        <x:is>
          <x:t xml:space="preserve">Scenario allocation</x:t>
        </x:is>
      </x:c>
      <x:c r="H1180" s="3" t="inlineStr">
        <x:is>
          <x:t xml:space="preserve">ai_it_load_gw = it_load_gw * ai_workload_share</x:t>
        </x:is>
      </x:c>
      <x:c r="I1180" s="3" t="inlineStr">
        <x:is>
          <x:t xml:space="preserve">Gemini/Vertex TPU serving is AI-dedicated in the modeled capacity envelope; 88% excludes platform/reserve load.</x:t>
        </x:is>
      </x:c>
      <x:c r="J1180" s="3" t="inlineStr">
        <x:is>
          <x:t xml:space="preserve">SRC_GOOGLE_GEMINI_TOKENS; SRC_GOOGLE_IRONWOOD; SRC_GOOGLE_TPU_V6E; SRC_EPOCH_AI_DATA_CENTERS</x:t>
        </x:is>
      </x:c>
      <x:c r="K118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80" s="3" t="inlineStr">
        <x:is>
          <x:t xml:space="preserve">Model-owner AI workload allocation or cluster scheduling telemetry.</x:t>
        </x:is>
      </x:c>
    </x:row>
    <x:row r="1181">
      <x:c r="A1181" s="3" t="inlineStr">
        <x:is>
          <x:t xml:space="preserve">Google</x:t>
        </x:is>
      </x:c>
      <x:c r="B1181" s="3" t="n">
        <x:v>2027</x:v>
      </x:c>
      <x:c r="C1181" s="3" t="inlineStr">
        <x:is>
          <x:t xml:space="preserve">Base</x:t>
        </x:is>
      </x:c>
      <x:c r="D1181" s="3" t="inlineStr">
        <x:is>
          <x:t xml:space="preserve">ai_it_load_gw</x:t>
        </x:is>
      </x:c>
      <x:c r="E1181" s="3" t="n">
        <x:v>2.498</x:v>
      </x:c>
      <x:c r="F1181" s="3" t="inlineStr">
        <x:is>
          <x:t xml:space="preserve">GW</x:t>
        </x:is>
      </x:c>
      <x:c r="G1181" s="3" t="inlineStr">
        <x:is>
          <x:t xml:space="preserve">Derived formula</x:t>
        </x:is>
      </x:c>
      <x:c r="H1181" s="3" t="inlineStr">
        <x:is>
          <x:t xml:space="preserve">it_load_gw * ai_workload_share</x:t>
        </x:is>
      </x:c>
      <x:c r="I1181" s="3" t="inlineStr">
        <x:is>
          <x:t xml:space="preserve">Only the AI-attributed portion of IT load enters training/inference allocation.</x:t>
        </x:is>
      </x:c>
      <x:c r="J1181" s="3" t="inlineStr">
        <x:is>
          <x:t xml:space="preserve">SRC_GOOGLE_GEMINI_TOKENS; SRC_GOOGLE_IRONWOOD; SRC_GOOGLE_TPU_V6E; SRC_EPOCH_AI_DATA_CENTERS</x:t>
        </x:is>
      </x:c>
      <x:c r="K118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81" s="3" t="inlineStr">
        <x:is>
          <x:t xml:space="preserve">Recompute after ai_workload_share is replaced by telemetry.</x:t>
        </x:is>
      </x:c>
    </x:row>
    <x:row r="1182">
      <x:c r="A1182" s="3" t="inlineStr">
        <x:is>
          <x:t xml:space="preserve">Google</x:t>
        </x:is>
      </x:c>
      <x:c r="B1182" s="3" t="n">
        <x:v>2027</x:v>
      </x:c>
      <x:c r="C1182" s="3" t="inlineStr">
        <x:is>
          <x:t xml:space="preserve">Base</x:t>
        </x:is>
      </x:c>
      <x:c r="D1182" s="3" t="inlineStr">
        <x:is>
          <x:t xml:space="preserve">gpu_share</x:t>
        </x:is>
      </x:c>
      <x:c r="E1182" s="3" t="n">
        <x:v>0.088811</x:v>
      </x:c>
      <x:c r="F1182" s="3" t="inlineStr">
        <x:is>
          <x:t xml:space="preserve">share of inference-serving accelerator load</x:t>
        </x:is>
      </x:c>
      <x:c r="G1182" s="3" t="inlineStr">
        <x:is>
          <x:t xml:space="preserve">Numeric scenario</x:t>
        </x:is>
      </x:c>
      <x:c r="H1182" s="3" t="inlineStr">
        <x:is>
          <x:t xml:space="preserve">gpu_share interpolated from company 2026/2030 accelerator-mix endpoints</x:t>
        </x:is>
      </x:c>
      <x:c r="I1182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182" s="3" t="inlineStr">
        <x:is>
          <x:t xml:space="preserve">SRC_GOOGLE_GEMINI_TOKENS; SRC_GOOGLE_IRONWOOD; SRC_GOOGLE_TPU_V6E; SRC_EPOCH_AI_DATA_CENTERS; ASSUMP_NUMERIC_ACCELERATOR_MIX</x:t>
        </x:is>
      </x:c>
      <x:c r="K118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82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183">
      <x:c r="A1183" s="3" t="inlineStr">
        <x:is>
          <x:t xml:space="preserve">Google</x:t>
        </x:is>
      </x:c>
      <x:c r="B1183" s="3" t="n">
        <x:v>2027</x:v>
      </x:c>
      <x:c r="C1183" s="3" t="inlineStr">
        <x:is>
          <x:t xml:space="preserve">Base</x:t>
        </x:is>
      </x:c>
      <x:c r="D1183" s="3" t="inlineStr">
        <x:is>
          <x:t xml:space="preserve">h200_share</x:t>
        </x:is>
      </x:c>
      <x:c r="E1183" s="3" t="n">
        <x:v>0</x:v>
      </x:c>
      <x:c r="F1183" s="3" t="inlineStr">
        <x:is>
          <x:t xml:space="preserve">share of inference-serving accelerator load</x:t>
        </x:is>
      </x:c>
      <x:c r="G1183" s="3" t="inlineStr">
        <x:is>
          <x:t xml:space="preserve">Editable numeric scenario</x:t>
        </x:is>
      </x:c>
      <x:c r="H1183" s="3" t="inlineStr">
        <x:is>
          <x:t xml:space="preserve">h200_share = gpu_share * default_gpu_generation_mix_h200</x:t>
        </x:is>
      </x:c>
      <x:c r="I1183" s="3" t="inlineStr">
        <x:is>
          <x:t xml:space="preserve">Default GPU-generation migration assumption; executive workbook allows later manual replacement by company/year/scenario.</x:t>
        </x:is>
      </x:c>
      <x:c r="J1183" s="3" t="inlineStr">
        <x:is>
          <x:t xml:space="preserve">SRC_SEMIANALYSIS_INFERENCEX; ASSUMP_NUMERIC_ACCELERATOR_MIX</x:t>
        </x:is>
      </x:c>
      <x:c r="K118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83" s="3" t="inlineStr">
        <x:is>
          <x:t xml:space="preserve">Company fleet inventory, accelerator-hours or procurement/deployment records by GPU generation.</x:t>
        </x:is>
      </x:c>
    </x:row>
    <x:row r="1184">
      <x:c r="A1184" s="3" t="inlineStr">
        <x:is>
          <x:t xml:space="preserve">Google</x:t>
        </x:is>
      </x:c>
      <x:c r="B1184" s="3" t="n">
        <x:v>2027</x:v>
      </x:c>
      <x:c r="C1184" s="3" t="inlineStr">
        <x:is>
          <x:t xml:space="preserve">Base</x:t>
        </x:is>
      </x:c>
      <x:c r="D1184" s="3" t="inlineStr">
        <x:is>
          <x:t xml:space="preserve">b200_share</x:t>
        </x:is>
      </x:c>
      <x:c r="E1184" s="3" t="n">
        <x:v>0.088811</x:v>
      </x:c>
      <x:c r="F1184" s="3" t="inlineStr">
        <x:is>
          <x:t xml:space="preserve">share of inference-serving accelerator load</x:t>
        </x:is>
      </x:c>
      <x:c r="G1184" s="3" t="inlineStr">
        <x:is>
          <x:t xml:space="preserve">Editable numeric scenario</x:t>
        </x:is>
      </x:c>
      <x:c r="H1184" s="3" t="inlineStr">
        <x:is>
          <x:t xml:space="preserve">b200_share = gpu_share * default_gpu_generation_mix_b200</x:t>
        </x:is>
      </x:c>
      <x:c r="I1184" s="3" t="inlineStr">
        <x:is>
          <x:t xml:space="preserve">Default GPU-generation migration assumption; executive workbook allows later manual replacement by company/year/scenario.</x:t>
        </x:is>
      </x:c>
      <x:c r="J1184" s="3" t="inlineStr">
        <x:is>
          <x:t xml:space="preserve">SRC_SEMIANALYSIS_INFERENCEX; ASSUMP_NUMERIC_ACCELERATOR_MIX</x:t>
        </x:is>
      </x:c>
      <x:c r="K118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84" s="3" t="inlineStr">
        <x:is>
          <x:t xml:space="preserve">Company fleet inventory, accelerator-hours or procurement/deployment records by GPU generation.</x:t>
        </x:is>
      </x:c>
    </x:row>
    <x:row r="1185">
      <x:c r="A1185" s="3" t="inlineStr">
        <x:is>
          <x:t xml:space="preserve">Google</x:t>
        </x:is>
      </x:c>
      <x:c r="B1185" s="3" t="n">
        <x:v>2027</x:v>
      </x:c>
      <x:c r="C1185" s="3" t="inlineStr">
        <x:is>
          <x:t xml:space="preserve">Base</x:t>
        </x:is>
      </x:c>
      <x:c r="D1185" s="3" t="inlineStr">
        <x:is>
          <x:t xml:space="preserve">gb200_share</x:t>
        </x:is>
      </x:c>
      <x:c r="E1185" s="3" t="n">
        <x:v>0</x:v>
      </x:c>
      <x:c r="F1185" s="3" t="inlineStr">
        <x:is>
          <x:t xml:space="preserve">share of inference-serving accelerator load</x:t>
        </x:is>
      </x:c>
      <x:c r="G1185" s="3" t="inlineStr">
        <x:is>
          <x:t xml:space="preserve">Editable numeric scenario</x:t>
        </x:is>
      </x:c>
      <x:c r="H1185" s="3" t="inlineStr">
        <x:is>
          <x:t xml:space="preserve">gb200_share = gpu_share * default_gpu_generation_mix_gb200</x:t>
        </x:is>
      </x:c>
      <x:c r="I1185" s="3" t="inlineStr">
        <x:is>
          <x:t xml:space="preserve">Default GPU-generation migration assumption; executive workbook allows later manual replacement by company/year/scenario.</x:t>
        </x:is>
      </x:c>
      <x:c r="J1185" s="3" t="inlineStr">
        <x:is>
          <x:t xml:space="preserve">SRC_SEMIANALYSIS_INFERENCEX; ASSUMP_NUMERIC_ACCELERATOR_MIX</x:t>
        </x:is>
      </x:c>
      <x:c r="K118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85" s="3" t="inlineStr">
        <x:is>
          <x:t xml:space="preserve">Company fleet inventory, accelerator-hours or procurement/deployment records by GPU generation.</x:t>
        </x:is>
      </x:c>
    </x:row>
    <x:row r="1186">
      <x:c r="A1186" s="3" t="inlineStr">
        <x:is>
          <x:t xml:space="preserve">Google</x:t>
        </x:is>
      </x:c>
      <x:c r="B1186" s="3" t="n">
        <x:v>2027</x:v>
      </x:c>
      <x:c r="C1186" s="3" t="inlineStr">
        <x:is>
          <x:t xml:space="preserve">Base</x:t>
        </x:is>
      </x:c>
      <x:c r="D1186" s="3" t="inlineStr">
        <x:is>
          <x:t xml:space="preserve">purpose_built_accelerator_share</x:t>
        </x:is>
      </x:c>
      <x:c r="E1186" s="3" t="n">
        <x:v>0.911189</x:v>
      </x:c>
      <x:c r="F1186" s="3" t="inlineStr">
        <x:is>
          <x:t xml:space="preserve">share of inference-serving accelerator load</x:t>
        </x:is>
      </x:c>
      <x:c r="G1186" s="3" t="inlineStr">
        <x:is>
          <x:t xml:space="preserve">Numeric scenario</x:t>
        </x:is>
      </x:c>
      <x:c r="H1186" s="3" t="inlineStr">
        <x:is>
          <x:t xml:space="preserve">1 - gpu_share</x:t>
        </x:is>
      </x:c>
      <x:c r="I1186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186" s="3" t="inlineStr">
        <x:is>
          <x:t xml:space="preserve">SRC_GOOGLE_GEMINI_TOKENS; SRC_GOOGLE_IRONWOOD; SRC_GOOGLE_TPU_V6E; SRC_EPOCH_AI_DATA_CENTERS; ASSUMP_NUMERIC_ACCELERATOR_MIX</x:t>
        </x:is>
      </x:c>
      <x:c r="K118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86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187">
      <x:c r="A1187" s="3" t="inlineStr">
        <x:is>
          <x:t xml:space="preserve">Google</x:t>
        </x:is>
      </x:c>
      <x:c r="B1187" s="3" t="n">
        <x:v>2027</x:v>
      </x:c>
      <x:c r="C1187" s="3" t="inlineStr">
        <x:is>
          <x:t xml:space="preserve">Base</x:t>
        </x:is>
      </x:c>
      <x:c r="D1187" s="3" t="inlineStr">
        <x:is>
          <x:t xml:space="preserve">fleet_reference_tps_per_mw</x:t>
        </x:is>
      </x:c>
      <x:c r="E1187" s="3" t="n">
        <x:v>167768</x:v>
      </x:c>
      <x:c r="F1187" s="3" t="inlineStr">
        <x:is>
          <x:t xml:space="preserve">generated output tokens/sec/MW</x:t>
        </x:is>
      </x:c>
      <x:c r="G1187" s="3" t="inlineStr">
        <x:is>
          <x:t xml:space="preserve">Fleet-weighted public benchmark reference</x:t>
        </x:is>
      </x:c>
      <x:c r="H1187" s="3" t="inlineStr">
        <x:is>
          <x:t xml:space="preserve">h200_share*h200_workload_avg + b200_share*b200_workload_avg + gb200_share*gb200_workload_avg + purpose_built_share*purpose_workload_avg</x:t>
        </x:is>
      </x:c>
      <x:c r="I1187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187" s="3" t="inlineStr">
        <x:is>
          <x:t xml:space="preserve">SRC_SEMIANALYSIS_INFERENCEX; ASSUMP_NUMERIC_ACCELERATOR_MIX; ASSUMP_WORKLOAD_CLASS_MIX; ASSUMP_AGENTIC_CONTEXT_PENALTY</x:t>
        </x:is>
      </x:c>
      <x:c r="K118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87" s="3" t="inlineStr">
        <x:is>
          <x:t xml:space="preserve">Comparable production output-token throughput or a more closely matched benchmark.</x:t>
        </x:is>
      </x:c>
    </x:row>
    <x:row r="1188">
      <x:c r="A1188" s="3" t="inlineStr">
        <x:is>
          <x:t xml:space="preserve">Google</x:t>
        </x:is>
      </x:c>
      <x:c r="B1188" s="3" t="n">
        <x:v>2027</x:v>
      </x:c>
      <x:c r="C1188" s="3" t="inlineStr">
        <x:is>
          <x:t xml:space="preserve">Base</x:t>
        </x:is>
      </x:c>
      <x:c r="D1188" s="3" t="inlineStr">
        <x:is>
          <x:t xml:space="preserve">commercial_workload_fit_factor</x:t>
        </x:is>
      </x:c>
      <x:c r="E1188" s="3" t="n">
        <x:v>0.6</x:v>
      </x:c>
      <x:c r="F1188" s="3" t="inlineStr">
        <x:is>
          <x:t xml:space="preserve">share of public reference throughput</x:t>
        </x:is>
      </x:c>
      <x:c r="G1188" s="3" t="inlineStr">
        <x:is>
          <x:t xml:space="preserve">Scenario assumption</x:t>
        </x:is>
      </x:c>
      <x:c r="H1188" s="3" t="inlineStr">
        <x:is>
          <x:t xml:space="preserve">reference_serving_tps_per_mw = fleet_reference_tps_per_mw * commercial_workload_fit_factor</x:t>
        </x:is>
      </x:c>
      <x:c r="I1188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1188" s="3" t="inlineStr">
        <x:is>
          <x:t xml:space="preserve">SRC_SEMIANALYSIS_INFERENCEX; ASSUMP_NUMERIC_ACCELERATOR_MIX; ASSUMP_WORKLOAD_CLASS_MIX; ASSUMP_AGENTIC_CONTEXT_PENALTY</x:t>
        </x:is>
      </x:c>
      <x:c r="K118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88" s="3" t="inlineStr">
        <x:is>
          <x:t xml:space="preserve">Matched commercial serving benchmark by product surface, context shape and latency SLO.</x:t>
        </x:is>
      </x:c>
    </x:row>
    <x:row r="1189">
      <x:c r="A1189" s="3" t="inlineStr">
        <x:is>
          <x:t xml:space="preserve">Google</x:t>
        </x:is>
      </x:c>
      <x:c r="B1189" s="3" t="n">
        <x:v>2027</x:v>
      </x:c>
      <x:c r="C1189" s="3" t="inlineStr">
        <x:is>
          <x:t xml:space="preserve">Base</x:t>
        </x:is>
      </x:c>
      <x:c r="D1189" s="3" t="inlineStr">
        <x:is>
          <x:t xml:space="preserve">reference_serving_tps_per_mw</x:t>
        </x:is>
      </x:c>
      <x:c r="E1189" s="3" t="n">
        <x:v>100661</x:v>
      </x:c>
      <x:c r="F1189" s="3" t="inlineStr">
        <x:is>
          <x:t xml:space="preserve">generated output tokens/sec/MW</x:t>
        </x:is>
      </x:c>
      <x:c r="G1189" s="3" t="inlineStr">
        <x:is>
          <x:t xml:space="preserve">Workload-adjusted benchmark proxy</x:t>
        </x:is>
      </x:c>
      <x:c r="H1189" s="3" t="inlineStr">
        <x:is>
          <x:t xml:space="preserve">fleet_reference_tps_per_mw * commercial_workload_fit_factor</x:t>
        </x:is>
      </x:c>
      <x:c r="I118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189" s="3" t="inlineStr">
        <x:is>
          <x:t xml:space="preserve">SRC_SEMIANALYSIS_INFERENCEX; ASSUMP_NUMERIC_ACCELERATOR_MIX; ASSUMP_WORKLOAD_CLASS_MIX; ASSUMP_AGENTIC_CONTEXT_PENALTY</x:t>
        </x:is>
      </x:c>
      <x:c r="K118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89" s="3" t="inlineStr">
        <x:is>
          <x:t xml:space="preserve">Provider production output-token throughput with comparable workload/SLO.</x:t>
        </x:is>
      </x:c>
    </x:row>
    <x:row r="1190">
      <x:c r="A1190" s="3" t="inlineStr">
        <x:is>
          <x:t xml:space="preserve">Google</x:t>
        </x:is>
      </x:c>
      <x:c r="B1190" s="3" t="n">
        <x:v>2027</x:v>
      </x:c>
      <x:c r="C1190" s="3" t="inlineStr">
        <x:is>
          <x:t xml:space="preserve">Base</x:t>
        </x:is>
      </x:c>
      <x:c r="D1190" s="3" t="inlineStr">
        <x:is>
          <x:t xml:space="preserve">purpose_built_tps_per_mw</x:t>
        </x:is>
      </x:c>
      <x:c r="E1190" s="3" t="n">
        <x:v>81184</x:v>
      </x:c>
      <x:c r="F1190" s="3" t="inlineStr">
        <x:is>
          <x:t xml:space="preserve">generated output tokens/sec/MW</x:t>
        </x:is>
      </x:c>
      <x:c r="G1190" s="3" t="inlineStr">
        <x:is>
          <x:t xml:space="preserve">Conservative no-uplift proxy</x:t>
        </x:is>
      </x:c>
      <x:c r="H1190" s="3" t="inlineStr">
        <x:is>
          <x:t xml:space="preserve">purpose_built_tps_per_mw = purpose_built_reference_tps_per_mw * commercial_workload_fit_factor until comparable output-token benchmark is adopted</x:t>
        </x:is>
      </x:c>
      <x:c r="I1190" s="3" t="inlineStr">
        <x:is>
          <x:t xml:space="preserve">No comparable public output-token/MW row adopted; B200 public reference placeholder is used and remains editable.</x:t>
        </x:is>
      </x:c>
      <x:c r="J1190" s="3" t="inlineStr">
        <x:is>
          <x:t xml:space="preserve">SRC_GOOGLE_GEMINI_TOKENS; SRC_GOOGLE_IRONWOOD; SRC_GOOGLE_TPU_V6E; SRC_EPOCH_AI_DATA_CENTERS; ASSUMP_NUMERIC_ACCELERATOR_MIX</x:t>
        </x:is>
      </x:c>
      <x:c r="K119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90" s="3" t="inlineStr">
        <x:is>
          <x:t xml:space="preserve">Matched-workload generated-output benchmark for the provider purpose-built accelerator.</x:t>
        </x:is>
      </x:c>
    </x:row>
    <x:row r="1191">
      <x:c r="A1191" s="3" t="inlineStr">
        <x:is>
          <x:t xml:space="preserve">Google</x:t>
        </x:is>
      </x:c>
      <x:c r="B1191" s="3" t="n">
        <x:v>2027</x:v>
      </x:c>
      <x:c r="C1191" s="3" t="inlineStr">
        <x:is>
          <x:t xml:space="preserve">Base</x:t>
        </x:is>
      </x:c>
      <x:c r="D1191" s="3" t="inlineStr">
        <x:is>
          <x:t xml:space="preserve">inference_power_share</x:t>
        </x:is>
      </x:c>
      <x:c r="E1191" s="3" t="n">
        <x:v>0.593</x:v>
      </x:c>
      <x:c r="F1191" s="3" t="inlineStr">
        <x:is>
          <x:t xml:space="preserve">share of AI IT load</x:t>
        </x:is>
      </x:c>
      <x:c r="G1191" s="3" t="inlineStr">
        <x:is>
          <x:t xml:space="preserve">Scenario allocation</x:t>
        </x:is>
      </x:c>
      <x:c r="H1191" s="3" t="inlineStr">
        <x:is>
          <x:t xml:space="preserve">inference_gw = ai_it_load_gw * inference_power_share</x:t>
        </x:is>
      </x:c>
      <x:c r="I1191" s="3" t="inlineStr">
        <x:is>
          <x:t xml:space="preserve">Ironwood is positioned for inference and Gemini is commercialized across products; inference share increases as a scenario.</x:t>
        </x:is>
      </x:c>
      <x:c r="J1191" s="3" t="inlineStr">
        <x:is>
          <x:t xml:space="preserve">SRC_GOOGLE_GEMINI_TOKENS; SRC_GOOGLE_IRONWOOD; SRC_GOOGLE_TPU_V6E; SRC_EPOCH_AI_DATA_CENTERS; ASSUMP_INFERENCE_SHARE_NOT_FACT_60</x:t>
        </x:is>
      </x:c>
      <x:c r="K119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91" s="3" t="inlineStr">
        <x:is>
          <x:t xml:space="preserve">Provider-specific inference/training workload power telemetry.</x:t>
        </x:is>
      </x:c>
    </x:row>
    <x:row r="1192">
      <x:c r="A1192" s="3" t="inlineStr">
        <x:is>
          <x:t xml:space="preserve">Google</x:t>
        </x:is>
      </x:c>
      <x:c r="B1192" s="3" t="n">
        <x:v>2027</x:v>
      </x:c>
      <x:c r="C1192" s="3" t="inlineStr">
        <x:is>
          <x:t xml:space="preserve">Base</x:t>
        </x:is>
      </x:c>
      <x:c r="D1192" s="3" t="inlineStr">
        <x:is>
          <x:t xml:space="preserve">inference_gw</x:t>
        </x:is>
      </x:c>
      <x:c r="E1192" s="3" t="n">
        <x:v>1.48</x:v>
      </x:c>
      <x:c r="F1192" s="3" t="inlineStr">
        <x:is>
          <x:t xml:space="preserve">GW</x:t>
        </x:is>
      </x:c>
      <x:c r="G1192" s="3" t="inlineStr">
        <x:is>
          <x:t xml:space="preserve">Derived formula</x:t>
        </x:is>
      </x:c>
      <x:c r="H1192" s="3" t="inlineStr">
        <x:is>
          <x:t xml:space="preserve">ai_it_load_gw * inference_power_share</x:t>
        </x:is>
      </x:c>
      <x:c r="I1192" s="3" t="inlineStr">
        <x:is>
          <x:t xml:space="preserve">This is the operational power eligible to become commercial generated output tokens through the selected TPS/MW proxy.</x:t>
        </x:is>
      </x:c>
      <x:c r="J1192" s="3" t="inlineStr">
        <x:is>
          <x:t xml:space="preserve">SRC_GOOGLE_GEMINI_TOKENS; SRC_GOOGLE_IRONWOOD; SRC_GOOGLE_TPU_V6E; SRC_EPOCH_AI_DATA_CENTERS</x:t>
        </x:is>
      </x:c>
      <x:c r="K119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92" s="3" t="inlineStr">
        <x:is>
          <x:t xml:space="preserve">Recompute after AI allocation or inference-share evidence changes.</x:t>
        </x:is>
      </x:c>
    </x:row>
    <x:row r="1193">
      <x:c r="A1193" s="3" t="inlineStr">
        <x:is>
          <x:t xml:space="preserve">Google</x:t>
        </x:is>
      </x:c>
      <x:c r="B1193" s="3" t="n">
        <x:v>2027</x:v>
      </x:c>
      <x:c r="C1193" s="3" t="inlineStr">
        <x:is>
          <x:t xml:space="preserve">Base</x:t>
        </x:is>
      </x:c>
      <x:c r="D1193" s="3" t="inlineStr">
        <x:is>
          <x:t xml:space="preserve">training_power_share</x:t>
        </x:is>
      </x:c>
      <x:c r="E1193" s="3" t="n">
        <x:v>0.407</x:v>
      </x:c>
      <x:c r="F1193" s="3" t="inlineStr">
        <x:is>
          <x:t xml:space="preserve">share of AI IT load</x:t>
        </x:is>
      </x:c>
      <x:c r="G1193" s="3" t="inlineStr">
        <x:is>
          <x:t xml:space="preserve">Derived allocation</x:t>
        </x:is>
      </x:c>
      <x:c r="H1193" s="3" t="inlineStr">
        <x:is>
          <x:t xml:space="preserve">1 - inference_power_share</x:t>
        </x:is>
      </x:c>
      <x:c r="I1193" s="3" t="inlineStr">
        <x:is>
          <x:t xml:space="preserve">Training receives the complementary modeled AI IT allocation; it is not a disclosed company workload split.</x:t>
        </x:is>
      </x:c>
      <x:c r="J1193" s="3" t="inlineStr">
        <x:is>
          <x:t xml:space="preserve">SRC_GOOGLE_GEMINI_TOKENS; SRC_GOOGLE_IRONWOOD; SRC_GOOGLE_TPU_V6E; SRC_EPOCH_AI_DATA_CENTERS; ASSUMP_INFERENCE_SHARE_NOT_FACT_60</x:t>
        </x:is>
      </x:c>
      <x:c r="K119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93" s="3" t="inlineStr">
        <x:is>
          <x:t xml:space="preserve">Provider-specific inference/training workload power telemetry.</x:t>
        </x:is>
      </x:c>
    </x:row>
    <x:row r="1194">
      <x:c r="A1194" s="3" t="inlineStr">
        <x:is>
          <x:t xml:space="preserve">Google</x:t>
        </x:is>
      </x:c>
      <x:c r="B1194" s="3" t="n">
        <x:v>2027</x:v>
      </x:c>
      <x:c r="C1194" s="3" t="inlineStr">
        <x:is>
          <x:t xml:space="preserve">Base</x:t>
        </x:is>
      </x:c>
      <x:c r="D1194" s="3" t="inlineStr">
        <x:is>
          <x:t xml:space="preserve">training_gw</x:t>
        </x:is>
      </x:c>
      <x:c r="E1194" s="3" t="n">
        <x:v>1.018</x:v>
      </x:c>
      <x:c r="F1194" s="3" t="inlineStr">
        <x:is>
          <x:t xml:space="preserve">GW</x:t>
        </x:is>
      </x:c>
      <x:c r="G1194" s="3" t="inlineStr">
        <x:is>
          <x:t xml:space="preserve">Derived formula</x:t>
        </x:is>
      </x:c>
      <x:c r="H1194" s="3" t="inlineStr">
        <x:is>
          <x:t xml:space="preserve">ai_it_load_gw * training_power_share</x:t>
        </x:is>
      </x:c>
      <x:c r="I1194" s="3" t="inlineStr">
        <x:is>
          <x:t xml:space="preserve">Training GW is shown separately so commercial inference token capacity is not overstated.</x:t>
        </x:is>
      </x:c>
      <x:c r="J1194" s="3" t="inlineStr">
        <x:is>
          <x:t xml:space="preserve">SRC_GOOGLE_GEMINI_TOKENS; SRC_GOOGLE_IRONWOOD; SRC_GOOGLE_TPU_V6E; SRC_EPOCH_AI_DATA_CENTERS</x:t>
        </x:is>
      </x:c>
      <x:c r="K119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94" s="3" t="inlineStr">
        <x:is>
          <x:t xml:space="preserve">Recompute after AI allocation or workload-split evidence changes.</x:t>
        </x:is>
      </x:c>
    </x:row>
    <x:row r="1195">
      <x:c r="A1195" s="3" t="inlineStr">
        <x:is>
          <x:t xml:space="preserve">Google</x:t>
        </x:is>
      </x:c>
      <x:c r="B1195" s="3" t="n">
        <x:v>2027</x:v>
      </x:c>
      <x:c r="C1195" s="3" t="inlineStr">
        <x:is>
          <x:t xml:space="preserve">Base</x:t>
        </x:is>
      </x:c>
      <x:c r="D1195" s="3" t="inlineStr">
        <x:is>
          <x:t xml:space="preserve">tokens_per_second_per_mw</x:t>
        </x:is>
      </x:c>
      <x:c r="E1195" s="3" t="n">
        <x:v>100661</x:v>
      </x:c>
      <x:c r="F1195" s="3" t="inlineStr">
        <x:is>
          <x:t xml:space="preserve">generated output tokens/sec/MW</x:t>
        </x:is>
      </x:c>
      <x:c r="G1195" s="3" t="inlineStr">
        <x:is>
          <x:t xml:space="preserve">Derived estimate + benchmark calibration</x:t>
        </x:is>
      </x:c>
      <x:c r="H1195" s="3" t="inlineStr">
        <x:is>
          <x:t xml:space="preserve">fleet_reference_tps_per_mw * commercial_workload_fit_factor</x:t>
        </x:is>
      </x:c>
      <x:c r="I1195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1195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119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95" s="3" t="inlineStr">
        <x:is>
          <x:t xml:space="preserve">Comparable production output-token throughput with model, hardware, precision, ISL/OSL and SLO matched.</x:t>
        </x:is>
      </x:c>
    </x:row>
    <x:row r="1196">
      <x:c r="A1196" s="3" t="inlineStr">
        <x:is>
          <x:t xml:space="preserve">Google</x:t>
        </x:is>
      </x:c>
      <x:c r="B1196" s="3" t="n">
        <x:v>2027</x:v>
      </x:c>
      <x:c r="C1196" s="3" t="inlineStr">
        <x:is>
          <x:t xml:space="preserve">Base</x:t>
        </x:is>
      </x:c>
      <x:c r="D1196" s="3" t="inlineStr">
        <x:is>
          <x:t xml:space="preserve">inference_tokens_per_day</x:t>
        </x:is>
      </x:c>
      <x:c r="E1196" s="3" t="n">
        <x:v>12871723392000</x:v>
      </x:c>
      <x:c r="F1196" s="3" t="inlineStr">
        <x:is>
          <x:t xml:space="preserve">generated output tokens/day</x:t>
        </x:is>
      </x:c>
      <x:c r="G1196" s="3" t="inlineStr">
        <x:is>
          <x:t xml:space="preserve">Derived headline metric</x:t>
        </x:is>
      </x:c>
      <x:c r="H1196" s="3" t="inlineStr">
        <x:is>
          <x:t xml:space="preserve">inference_gw * 1000 * tokens_per_second_per_mw * 86,400</x:t>
        </x:is>
      </x:c>
      <x:c r="I1196" s="3" t="inlineStr">
        <x:is>
          <x:t xml:space="preserve">Headline capacity uses no utilization, MoE, architecture or software-growth multiplier; it is not observed commercial output volume.</x:t>
        </x:is>
      </x:c>
      <x:c r="J1196" s="3" t="inlineStr">
        <x:is>
          <x:t xml:space="preserve">SRC_GOOGLE_GEMINI_TOKENS; SRC_GOOGLE_IRONWOOD; SRC_GOOGLE_TPU_V6E; SRC_EPOCH_AI_DATA_CENTERS; SRC_SEMIANALYSIS_INFERENCEX</x:t>
        </x:is>
      </x:c>
      <x:c r="K119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96" s="3" t="inlineStr">
        <x:is>
          <x:t xml:space="preserve">Provider-disclosed generated output token volume or calibrated capacity telemetry.</x:t>
        </x:is>
      </x:c>
    </x:row>
    <x:row r="1197">
      <x:c r="A1197" s="3" t="inlineStr">
        <x:is>
          <x:t xml:space="preserve">Google</x:t>
        </x:is>
      </x:c>
      <x:c r="B1197" s="3" t="n">
        <x:v>2027</x:v>
      </x:c>
      <x:c r="C1197" s="3" t="inlineStr">
        <x:is>
          <x:t xml:space="preserve">Base</x:t>
        </x:is>
      </x:c>
      <x:c r="D1197" s="3" t="inlineStr">
        <x:is>
          <x:t xml:space="preserve">inference_tokens_per_year</x:t>
        </x:is>
      </x:c>
      <x:c r="E1197" s="3" t="n">
        <x:v>4698179038080000</x:v>
      </x:c>
      <x:c r="F1197" s="3" t="inlineStr">
        <x:is>
          <x:t xml:space="preserve">generated output tokens/year</x:t>
        </x:is>
      </x:c>
      <x:c r="G1197" s="3" t="inlineStr">
        <x:is>
          <x:t xml:space="preserve">Derived headline metric</x:t>
        </x:is>
      </x:c>
      <x:c r="H1197" s="3" t="inlineStr">
        <x:is>
          <x:t xml:space="preserve">inference_tokens_per_day * 365</x:t>
        </x:is>
      </x:c>
      <x:c r="I1197" s="3" t="inlineStr">
        <x:is>
          <x:t xml:space="preserve">Annualized version of generated output token capacity; it is not observed annual demand or billable volume.</x:t>
        </x:is>
      </x:c>
      <x:c r="J1197" s="3" t="inlineStr">
        <x:is>
          <x:t xml:space="preserve">SRC_GOOGLE_GEMINI_TOKENS; SRC_GOOGLE_IRONWOOD; SRC_GOOGLE_TPU_V6E; SRC_EPOCH_AI_DATA_CENTERS; SRC_SEMIANALYSIS_INFERENCEX</x:t>
        </x:is>
      </x:c>
      <x:c r="K119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97" s="3" t="inlineStr">
        <x:is>
          <x:t xml:space="preserve">Provider-disclosed annual generated-output volume or metered serving telemetry.</x:t>
        </x:is>
      </x:c>
    </x:row>
    <x:row r="1198">
      <x:c r="A1198" s="3" t="inlineStr">
        <x:is>
          <x:t xml:space="preserve">Google</x:t>
        </x:is>
      </x:c>
      <x:c r="B1198" s="3" t="n">
        <x:v>2028</x:v>
      </x:c>
      <x:c r="C1198" s="3" t="inlineStr">
        <x:is>
          <x:t xml:space="preserve">Base</x:t>
        </x:is>
      </x:c>
      <x:c r="D1198" s="3" t="inlineStr">
        <x:is>
          <x:t xml:space="preserve">contracted_power_gw</x:t>
        </x:is>
      </x:c>
      <x:c r="E1198" s="3" t="n">
        <x:v>6.25</x:v>
      </x:c>
      <x:c r="F1198" s="3" t="inlineStr">
        <x:is>
          <x:t xml:space="preserve">GW</x:t>
        </x:is>
      </x:c>
      <x:c r="G1198" s="3" t="inlineStr">
        <x:is>
          <x:t xml:space="preserve">Scenario capacity envelope</x:t>
        </x:is>
      </x:c>
      <x:c r="H1198" s="3" t="inlineStr">
        <x:is>
          <x:t xml:space="preserve">linear interpolation between 2026 and 2030 company capacity endpoints</x:t>
        </x:is>
      </x:c>
      <x:c r="I1198" s="3" t="inlineStr">
        <x:is>
          <x:t xml:space="preserve">Scenario envelope for Gemini-serving capacity; official TPU hardware direction is disclosed, company-level contracted GW is not.</x:t>
        </x:is>
      </x:c>
      <x:c r="J1198" s="3" t="inlineStr">
        <x:is>
          <x:t xml:space="preserve">ASSUMP_POWER_RAMP; SRC_GOOGLE_IRONWOOD; SRC_GOOGLE_TPU_V6E</x:t>
        </x:is>
      </x:c>
      <x:c r="K119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98" s="3" t="inlineStr">
        <x:is>
          <x:t xml:space="preserve">Company/site-level committed MW/GW, interconnect and contract disclosure.</x:t>
        </x:is>
      </x:c>
    </x:row>
    <x:row r="1199">
      <x:c r="A1199" s="3" t="inlineStr">
        <x:is>
          <x:t xml:space="preserve">Google</x:t>
        </x:is>
      </x:c>
      <x:c r="B1199" s="3" t="n">
        <x:v>2028</x:v>
      </x:c>
      <x:c r="C1199" s="3" t="inlineStr">
        <x:is>
          <x:t xml:space="preserve">Base</x:t>
        </x:is>
      </x:c>
      <x:c r="D1199" s="3" t="inlineStr">
        <x:is>
          <x:t xml:space="preserve">operational_deployment_share</x:t>
        </x:is>
      </x:c>
      <x:c r="E1199" s="3" t="n">
        <x:v>0.72</x:v>
      </x:c>
      <x:c r="F1199" s="3" t="inlineStr">
        <x:is>
          <x:t xml:space="preserve">share</x:t>
        </x:is>
      </x:c>
      <x:c r="G1199" s="3" t="inlineStr">
        <x:is>
          <x:t xml:space="preserve">Scenario conversion</x:t>
        </x:is>
      </x:c>
      <x:c r="H1199" s="3" t="inlineStr">
        <x:is>
          <x:t xml:space="preserve">active_power_gw / contracted_power_gw</x:t>
        </x:is>
      </x:c>
      <x:c r="I1199" s="3" t="inlineStr">
        <x:is>
          <x:t xml:space="preserve">This is the single explicit conversion from contracted/attributed capacity to operationally usable capacity.</x:t>
        </x:is>
      </x:c>
      <x:c r="J1199" s="3" t="inlineStr">
        <x:is>
          <x:t xml:space="preserve">ASSUMP_POWER_RAMP; SRC_GOOGLE_IRONWOOD; SRC_GOOGLE_TPU_V6E</x:t>
        </x:is>
      </x:c>
      <x:c r="K119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199" s="3" t="inlineStr">
        <x:is>
          <x:t xml:space="preserve">Energized operational capacity divided by contracted/attributed capacity.</x:t>
        </x:is>
      </x:c>
    </x:row>
    <x:row r="1200">
      <x:c r="A1200" s="3" t="inlineStr">
        <x:is>
          <x:t xml:space="preserve">Google</x:t>
        </x:is>
      </x:c>
      <x:c r="B1200" s="3" t="n">
        <x:v>2028</x:v>
      </x:c>
      <x:c r="C1200" s="3" t="inlineStr">
        <x:is>
          <x:t xml:space="preserve">Base</x:t>
        </x:is>
      </x:c>
      <x:c r="D1200" s="3" t="inlineStr">
        <x:is>
          <x:t xml:space="preserve">active_power_gw</x:t>
        </x:is>
      </x:c>
      <x:c r="E1200" s="3" t="n">
        <x:v>4.5</x:v>
      </x:c>
      <x:c r="F1200" s="3" t="inlineStr">
        <x:is>
          <x:t xml:space="preserve">GW</x:t>
        </x:is>
      </x:c>
      <x:c r="G1200" s="3" t="inlineStr">
        <x:is>
          <x:t xml:space="preserve">Derived scenario</x:t>
        </x:is>
      </x:c>
      <x:c r="H1200" s="3" t="inlineStr">
        <x:is>
          <x:t xml:space="preserve">contracted_power_gw * operational_deployment_share</x:t>
        </x:is>
      </x:c>
      <x:c r="I1200" s="3" t="inlineStr">
        <x:is>
          <x:t xml:space="preserve">TPU generation availability supports ramp direction, while active GW remains a staged deployment estimate.</x:t>
        </x:is>
      </x:c>
      <x:c r="J1200" s="3" t="inlineStr">
        <x:is>
          <x:t xml:space="preserve">ASSUMP_POWER_RAMP; SRC_GOOGLE_IRONWOOD; SRC_GOOGLE_TPU_V6E</x:t>
        </x:is>
      </x:c>
      <x:c r="K120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00" s="3" t="inlineStr">
        <x:is>
          <x:t xml:space="preserve">Energization dates, accelerator deliveries and operational powered-rack telemetry.</x:t>
        </x:is>
      </x:c>
    </x:row>
    <x:row r="1201">
      <x:c r="A1201" s="3" t="inlineStr">
        <x:is>
          <x:t xml:space="preserve">Google</x:t>
        </x:is>
      </x:c>
      <x:c r="B1201" s="3" t="n">
        <x:v>2028</x:v>
      </x:c>
      <x:c r="C1201" s="3" t="inlineStr">
        <x:is>
          <x:t xml:space="preserve">Base</x:t>
        </x:is>
      </x:c>
      <x:c r="D1201" s="3" t="inlineStr">
        <x:is>
          <x:t xml:space="preserve">pue</x:t>
        </x:is>
      </x:c>
      <x:c r="E1201" s="3" t="n">
        <x:v>1.18</x:v>
      </x:c>
      <x:c r="F1201" s="3" t="inlineStr">
        <x:is>
          <x:t xml:space="preserve">ratio</x:t>
        </x:is>
      </x:c>
      <x:c r="G1201" s="3" t="inlineStr">
        <x:is>
          <x:t xml:space="preserve">Scenario parameter</x:t>
        </x:is>
      </x:c>
      <x:c r="H1201" s="3" t="inlineStr">
        <x:is>
          <x:t xml:space="preserve">it_load_gw = active_power_gw / pue</x:t>
        </x:is>
      </x:c>
      <x:c r="I1201" s="3" t="inlineStr">
        <x:is>
          <x:t xml:space="preserve">No provider-wide site-level PUE is used as a disclosed fact; PUE represents facility-to-IT conversion within the scenario.</x:t>
        </x:is>
      </x:c>
      <x:c r="J1201" s="3" t="inlineStr">
        <x:is>
          <x:t xml:space="preserve">ASSUMP_POWER_RAMP</x:t>
        </x:is>
      </x:c>
      <x:c r="K120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01" s="3" t="inlineStr">
        <x:is>
          <x:t xml:space="preserve">Site-level measured PUE matched to attributed AI capacity.</x:t>
        </x:is>
      </x:c>
    </x:row>
    <x:row r="1202">
      <x:c r="A1202" s="3" t="inlineStr">
        <x:is>
          <x:t xml:space="preserve">Google</x:t>
        </x:is>
      </x:c>
      <x:c r="B1202" s="3" t="n">
        <x:v>2028</x:v>
      </x:c>
      <x:c r="C1202" s="3" t="inlineStr">
        <x:is>
          <x:t xml:space="preserve">Base</x:t>
        </x:is>
      </x:c>
      <x:c r="D1202" s="3" t="inlineStr">
        <x:is>
          <x:t xml:space="preserve">it_load_gw</x:t>
        </x:is>
      </x:c>
      <x:c r="E1202" s="3" t="n">
        <x:v>3.814</x:v>
      </x:c>
      <x:c r="F1202" s="3" t="inlineStr">
        <x:is>
          <x:t xml:space="preserve">GW</x:t>
        </x:is>
      </x:c>
      <x:c r="G1202" s="3" t="inlineStr">
        <x:is>
          <x:t xml:space="preserve">Derived formula</x:t>
        </x:is>
      </x:c>
      <x:c r="H1202" s="3" t="inlineStr">
        <x:is>
          <x:t xml:space="preserve">active_power_gw / pue</x:t>
        </x:is>
      </x:c>
      <x:c r="I1202" s="3" t="inlineStr">
        <x:is>
          <x:t xml:space="preserve">Facility power is converted to IT-deliverable power before attributing AI workloads.</x:t>
        </x:is>
      </x:c>
      <x:c r="J1202" s="3" t="inlineStr">
        <x:is>
          <x:t xml:space="preserve">ASSUMP_POWER_RAMP; SRC_GOOGLE_IRONWOOD; SRC_GOOGLE_TPU_V6E</x:t>
        </x:is>
      </x:c>
      <x:c r="K120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02" s="3" t="inlineStr">
        <x:is>
          <x:t xml:space="preserve">Recompute once active power and PUE become site-observable.</x:t>
        </x:is>
      </x:c>
    </x:row>
    <x:row r="1203">
      <x:c r="A1203" s="3" t="inlineStr">
        <x:is>
          <x:t xml:space="preserve">Google</x:t>
        </x:is>
      </x:c>
      <x:c r="B1203" s="3" t="n">
        <x:v>2028</x:v>
      </x:c>
      <x:c r="C1203" s="3" t="inlineStr">
        <x:is>
          <x:t xml:space="preserve">Base</x:t>
        </x:is>
      </x:c>
      <x:c r="D1203" s="3" t="inlineStr">
        <x:is>
          <x:t xml:space="preserve">ai_workload_share</x:t>
        </x:is>
      </x:c>
      <x:c r="E1203" s="3" t="n">
        <x:v>0.88</x:v>
      </x:c>
      <x:c r="F1203" s="3" t="inlineStr">
        <x:is>
          <x:t xml:space="preserve">share</x:t>
        </x:is>
      </x:c>
      <x:c r="G1203" s="3" t="inlineStr">
        <x:is>
          <x:t xml:space="preserve">Scenario allocation</x:t>
        </x:is>
      </x:c>
      <x:c r="H1203" s="3" t="inlineStr">
        <x:is>
          <x:t xml:space="preserve">ai_it_load_gw = it_load_gw * ai_workload_share</x:t>
        </x:is>
      </x:c>
      <x:c r="I1203" s="3" t="inlineStr">
        <x:is>
          <x:t xml:space="preserve">Gemini/Vertex TPU serving is AI-dedicated in the modeled capacity envelope; 88% excludes platform/reserve load.</x:t>
        </x:is>
      </x:c>
      <x:c r="J1203" s="3" t="inlineStr">
        <x:is>
          <x:t xml:space="preserve">SRC_GOOGLE_GEMINI_TOKENS; SRC_GOOGLE_IRONWOOD; SRC_GOOGLE_TPU_V6E; SRC_EPOCH_AI_DATA_CENTERS</x:t>
        </x:is>
      </x:c>
      <x:c r="K120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03" s="3" t="inlineStr">
        <x:is>
          <x:t xml:space="preserve">Model-owner AI workload allocation or cluster scheduling telemetry.</x:t>
        </x:is>
      </x:c>
    </x:row>
    <x:row r="1204">
      <x:c r="A1204" s="3" t="inlineStr">
        <x:is>
          <x:t xml:space="preserve">Google</x:t>
        </x:is>
      </x:c>
      <x:c r="B1204" s="3" t="n">
        <x:v>2028</x:v>
      </x:c>
      <x:c r="C1204" s="3" t="inlineStr">
        <x:is>
          <x:t xml:space="preserve">Base</x:t>
        </x:is>
      </x:c>
      <x:c r="D1204" s="3" t="inlineStr">
        <x:is>
          <x:t xml:space="preserve">ai_it_load_gw</x:t>
        </x:is>
      </x:c>
      <x:c r="E1204" s="3" t="n">
        <x:v>3.356</x:v>
      </x:c>
      <x:c r="F1204" s="3" t="inlineStr">
        <x:is>
          <x:t xml:space="preserve">GW</x:t>
        </x:is>
      </x:c>
      <x:c r="G1204" s="3" t="inlineStr">
        <x:is>
          <x:t xml:space="preserve">Derived formula</x:t>
        </x:is>
      </x:c>
      <x:c r="H1204" s="3" t="inlineStr">
        <x:is>
          <x:t xml:space="preserve">it_load_gw * ai_workload_share</x:t>
        </x:is>
      </x:c>
      <x:c r="I1204" s="3" t="inlineStr">
        <x:is>
          <x:t xml:space="preserve">Only the AI-attributed portion of IT load enters training/inference allocation.</x:t>
        </x:is>
      </x:c>
      <x:c r="J1204" s="3" t="inlineStr">
        <x:is>
          <x:t xml:space="preserve">SRC_GOOGLE_GEMINI_TOKENS; SRC_GOOGLE_IRONWOOD; SRC_GOOGLE_TPU_V6E; SRC_EPOCH_AI_DATA_CENTERS</x:t>
        </x:is>
      </x:c>
      <x:c r="K120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04" s="3" t="inlineStr">
        <x:is>
          <x:t xml:space="preserve">Recompute after ai_workload_share is replaced by telemetry.</x:t>
        </x:is>
      </x:c>
    </x:row>
    <x:row r="1205">
      <x:c r="A1205" s="3" t="inlineStr">
        <x:is>
          <x:t xml:space="preserve">Google</x:t>
        </x:is>
      </x:c>
      <x:c r="B1205" s="3" t="n">
        <x:v>2028</x:v>
      </x:c>
      <x:c r="C1205" s="3" t="inlineStr">
        <x:is>
          <x:t xml:space="preserve">Base</x:t>
        </x:is>
      </x:c>
      <x:c r="D1205" s="3" t="inlineStr">
        <x:is>
          <x:t xml:space="preserve">gpu_share</x:t>
        </x:is>
      </x:c>
      <x:c r="E1205" s="3" t="n">
        <x:v>0.088811</x:v>
      </x:c>
      <x:c r="F1205" s="3" t="inlineStr">
        <x:is>
          <x:t xml:space="preserve">share of inference-serving accelerator load</x:t>
        </x:is>
      </x:c>
      <x:c r="G1205" s="3" t="inlineStr">
        <x:is>
          <x:t xml:space="preserve">Numeric scenario</x:t>
        </x:is>
      </x:c>
      <x:c r="H1205" s="3" t="inlineStr">
        <x:is>
          <x:t xml:space="preserve">gpu_share interpolated from company 2026/2030 accelerator-mix endpoints</x:t>
        </x:is>
      </x:c>
      <x:c r="I1205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205" s="3" t="inlineStr">
        <x:is>
          <x:t xml:space="preserve">SRC_GOOGLE_GEMINI_TOKENS; SRC_GOOGLE_IRONWOOD; SRC_GOOGLE_TPU_V6E; SRC_EPOCH_AI_DATA_CENTERS; ASSUMP_NUMERIC_ACCELERATOR_MIX</x:t>
        </x:is>
      </x:c>
      <x:c r="K120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05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206">
      <x:c r="A1206" s="3" t="inlineStr">
        <x:is>
          <x:t xml:space="preserve">Google</x:t>
        </x:is>
      </x:c>
      <x:c r="B1206" s="3" t="n">
        <x:v>2028</x:v>
      </x:c>
      <x:c r="C1206" s="3" t="inlineStr">
        <x:is>
          <x:t xml:space="preserve">Base</x:t>
        </x:is>
      </x:c>
      <x:c r="D1206" s="3" t="inlineStr">
        <x:is>
          <x:t xml:space="preserve">h200_share</x:t>
        </x:is>
      </x:c>
      <x:c r="E1206" s="3" t="n">
        <x:v>0</x:v>
      </x:c>
      <x:c r="F1206" s="3" t="inlineStr">
        <x:is>
          <x:t xml:space="preserve">share of inference-serving accelerator load</x:t>
        </x:is>
      </x:c>
      <x:c r="G1206" s="3" t="inlineStr">
        <x:is>
          <x:t xml:space="preserve">Editable numeric scenario</x:t>
        </x:is>
      </x:c>
      <x:c r="H1206" s="3" t="inlineStr">
        <x:is>
          <x:t xml:space="preserve">h200_share = gpu_share * default_gpu_generation_mix_h200</x:t>
        </x:is>
      </x:c>
      <x:c r="I1206" s="3" t="inlineStr">
        <x:is>
          <x:t xml:space="preserve">Default GPU-generation migration assumption; executive workbook allows later manual replacement by company/year/scenario.</x:t>
        </x:is>
      </x:c>
      <x:c r="J1206" s="3" t="inlineStr">
        <x:is>
          <x:t xml:space="preserve">SRC_SEMIANALYSIS_INFERENCEX; ASSUMP_NUMERIC_ACCELERATOR_MIX</x:t>
        </x:is>
      </x:c>
      <x:c r="K120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06" s="3" t="inlineStr">
        <x:is>
          <x:t xml:space="preserve">Company fleet inventory, accelerator-hours or procurement/deployment records by GPU generation.</x:t>
        </x:is>
      </x:c>
    </x:row>
    <x:row r="1207">
      <x:c r="A1207" s="3" t="inlineStr">
        <x:is>
          <x:t xml:space="preserve">Google</x:t>
        </x:is>
      </x:c>
      <x:c r="B1207" s="3" t="n">
        <x:v>2028</x:v>
      </x:c>
      <x:c r="C1207" s="3" t="inlineStr">
        <x:is>
          <x:t xml:space="preserve">Base</x:t>
        </x:is>
      </x:c>
      <x:c r="D1207" s="3" t="inlineStr">
        <x:is>
          <x:t xml:space="preserve">b200_share</x:t>
        </x:is>
      </x:c>
      <x:c r="E1207" s="3" t="n">
        <x:v>0.088811</x:v>
      </x:c>
      <x:c r="F1207" s="3" t="inlineStr">
        <x:is>
          <x:t xml:space="preserve">share of inference-serving accelerator load</x:t>
        </x:is>
      </x:c>
      <x:c r="G1207" s="3" t="inlineStr">
        <x:is>
          <x:t xml:space="preserve">Editable numeric scenario</x:t>
        </x:is>
      </x:c>
      <x:c r="H1207" s="3" t="inlineStr">
        <x:is>
          <x:t xml:space="preserve">b200_share = gpu_share * default_gpu_generation_mix_b200</x:t>
        </x:is>
      </x:c>
      <x:c r="I1207" s="3" t="inlineStr">
        <x:is>
          <x:t xml:space="preserve">Default GPU-generation migration assumption; executive workbook allows later manual replacement by company/year/scenario.</x:t>
        </x:is>
      </x:c>
      <x:c r="J1207" s="3" t="inlineStr">
        <x:is>
          <x:t xml:space="preserve">SRC_SEMIANALYSIS_INFERENCEX; ASSUMP_NUMERIC_ACCELERATOR_MIX</x:t>
        </x:is>
      </x:c>
      <x:c r="K120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07" s="3" t="inlineStr">
        <x:is>
          <x:t xml:space="preserve">Company fleet inventory, accelerator-hours or procurement/deployment records by GPU generation.</x:t>
        </x:is>
      </x:c>
    </x:row>
    <x:row r="1208">
      <x:c r="A1208" s="3" t="inlineStr">
        <x:is>
          <x:t xml:space="preserve">Google</x:t>
        </x:is>
      </x:c>
      <x:c r="B1208" s="3" t="n">
        <x:v>2028</x:v>
      </x:c>
      <x:c r="C1208" s="3" t="inlineStr">
        <x:is>
          <x:t xml:space="preserve">Base</x:t>
        </x:is>
      </x:c>
      <x:c r="D1208" s="3" t="inlineStr">
        <x:is>
          <x:t xml:space="preserve">gb200_share</x:t>
        </x:is>
      </x:c>
      <x:c r="E1208" s="3" t="n">
        <x:v>0</x:v>
      </x:c>
      <x:c r="F1208" s="3" t="inlineStr">
        <x:is>
          <x:t xml:space="preserve">share of inference-serving accelerator load</x:t>
        </x:is>
      </x:c>
      <x:c r="G1208" s="3" t="inlineStr">
        <x:is>
          <x:t xml:space="preserve">Editable numeric scenario</x:t>
        </x:is>
      </x:c>
      <x:c r="H1208" s="3" t="inlineStr">
        <x:is>
          <x:t xml:space="preserve">gb200_share = gpu_share * default_gpu_generation_mix_gb200</x:t>
        </x:is>
      </x:c>
      <x:c r="I1208" s="3" t="inlineStr">
        <x:is>
          <x:t xml:space="preserve">Default GPU-generation migration assumption; executive workbook allows later manual replacement by company/year/scenario.</x:t>
        </x:is>
      </x:c>
      <x:c r="J1208" s="3" t="inlineStr">
        <x:is>
          <x:t xml:space="preserve">SRC_SEMIANALYSIS_INFERENCEX; ASSUMP_NUMERIC_ACCELERATOR_MIX</x:t>
        </x:is>
      </x:c>
      <x:c r="K120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08" s="3" t="inlineStr">
        <x:is>
          <x:t xml:space="preserve">Company fleet inventory, accelerator-hours or procurement/deployment records by GPU generation.</x:t>
        </x:is>
      </x:c>
    </x:row>
    <x:row r="1209">
      <x:c r="A1209" s="3" t="inlineStr">
        <x:is>
          <x:t xml:space="preserve">Google</x:t>
        </x:is>
      </x:c>
      <x:c r="B1209" s="3" t="n">
        <x:v>2028</x:v>
      </x:c>
      <x:c r="C1209" s="3" t="inlineStr">
        <x:is>
          <x:t xml:space="preserve">Base</x:t>
        </x:is>
      </x:c>
      <x:c r="D1209" s="3" t="inlineStr">
        <x:is>
          <x:t xml:space="preserve">purpose_built_accelerator_share</x:t>
        </x:is>
      </x:c>
      <x:c r="E1209" s="3" t="n">
        <x:v>0.911189</x:v>
      </x:c>
      <x:c r="F1209" s="3" t="inlineStr">
        <x:is>
          <x:t xml:space="preserve">share of inference-serving accelerator load</x:t>
        </x:is>
      </x:c>
      <x:c r="G1209" s="3" t="inlineStr">
        <x:is>
          <x:t xml:space="preserve">Numeric scenario</x:t>
        </x:is>
      </x:c>
      <x:c r="H1209" s="3" t="inlineStr">
        <x:is>
          <x:t xml:space="preserve">1 - gpu_share</x:t>
        </x:is>
      </x:c>
      <x:c r="I1209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209" s="3" t="inlineStr">
        <x:is>
          <x:t xml:space="preserve">SRC_GOOGLE_GEMINI_TOKENS; SRC_GOOGLE_IRONWOOD; SRC_GOOGLE_TPU_V6E; SRC_EPOCH_AI_DATA_CENTERS; ASSUMP_NUMERIC_ACCELERATOR_MIX</x:t>
        </x:is>
      </x:c>
      <x:c r="K120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09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210">
      <x:c r="A1210" s="3" t="inlineStr">
        <x:is>
          <x:t xml:space="preserve">Google</x:t>
        </x:is>
      </x:c>
      <x:c r="B1210" s="3" t="n">
        <x:v>2028</x:v>
      </x:c>
      <x:c r="C1210" s="3" t="inlineStr">
        <x:is>
          <x:t xml:space="preserve">Base</x:t>
        </x:is>
      </x:c>
      <x:c r="D1210" s="3" t="inlineStr">
        <x:is>
          <x:t xml:space="preserve">fleet_reference_tps_per_mw</x:t>
        </x:is>
      </x:c>
      <x:c r="E1210" s="3" t="n">
        <x:v>167768</x:v>
      </x:c>
      <x:c r="F1210" s="3" t="inlineStr">
        <x:is>
          <x:t xml:space="preserve">generated output tokens/sec/MW</x:t>
        </x:is>
      </x:c>
      <x:c r="G1210" s="3" t="inlineStr">
        <x:is>
          <x:t xml:space="preserve">Fleet-weighted public benchmark reference</x:t>
        </x:is>
      </x:c>
      <x:c r="H1210" s="3" t="inlineStr">
        <x:is>
          <x:t xml:space="preserve">h200_share*h200_workload_avg + b200_share*b200_workload_avg + gb200_share*gb200_workload_avg + purpose_built_share*purpose_workload_avg</x:t>
        </x:is>
      </x:c>
      <x:c r="I1210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210" s="3" t="inlineStr">
        <x:is>
          <x:t xml:space="preserve">SRC_SEMIANALYSIS_INFERENCEX; ASSUMP_NUMERIC_ACCELERATOR_MIX; ASSUMP_WORKLOAD_CLASS_MIX; ASSUMP_AGENTIC_CONTEXT_PENALTY</x:t>
        </x:is>
      </x:c>
      <x:c r="K121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10" s="3" t="inlineStr">
        <x:is>
          <x:t xml:space="preserve">Comparable production output-token throughput or a more closely matched benchmark.</x:t>
        </x:is>
      </x:c>
    </x:row>
    <x:row r="1211">
      <x:c r="A1211" s="3" t="inlineStr">
        <x:is>
          <x:t xml:space="preserve">Google</x:t>
        </x:is>
      </x:c>
      <x:c r="B1211" s="3" t="n">
        <x:v>2028</x:v>
      </x:c>
      <x:c r="C1211" s="3" t="inlineStr">
        <x:is>
          <x:t xml:space="preserve">Base</x:t>
        </x:is>
      </x:c>
      <x:c r="D1211" s="3" t="inlineStr">
        <x:is>
          <x:t xml:space="preserve">commercial_workload_fit_factor</x:t>
        </x:is>
      </x:c>
      <x:c r="E1211" s="3" t="n">
        <x:v>0.6</x:v>
      </x:c>
      <x:c r="F1211" s="3" t="inlineStr">
        <x:is>
          <x:t xml:space="preserve">share of public reference throughput</x:t>
        </x:is>
      </x:c>
      <x:c r="G1211" s="3" t="inlineStr">
        <x:is>
          <x:t xml:space="preserve">Scenario assumption</x:t>
        </x:is>
      </x:c>
      <x:c r="H1211" s="3" t="inlineStr">
        <x:is>
          <x:t xml:space="preserve">reference_serving_tps_per_mw = fleet_reference_tps_per_mw * commercial_workload_fit_factor</x:t>
        </x:is>
      </x:c>
      <x:c r="I1211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1211" s="3" t="inlineStr">
        <x:is>
          <x:t xml:space="preserve">SRC_SEMIANALYSIS_INFERENCEX; ASSUMP_NUMERIC_ACCELERATOR_MIX; ASSUMP_WORKLOAD_CLASS_MIX; ASSUMP_AGENTIC_CONTEXT_PENALTY</x:t>
        </x:is>
      </x:c>
      <x:c r="K121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11" s="3" t="inlineStr">
        <x:is>
          <x:t xml:space="preserve">Matched commercial serving benchmark by product surface, context shape and latency SLO.</x:t>
        </x:is>
      </x:c>
    </x:row>
    <x:row r="1212">
      <x:c r="A1212" s="3" t="inlineStr">
        <x:is>
          <x:t xml:space="preserve">Google</x:t>
        </x:is>
      </x:c>
      <x:c r="B1212" s="3" t="n">
        <x:v>2028</x:v>
      </x:c>
      <x:c r="C1212" s="3" t="inlineStr">
        <x:is>
          <x:t xml:space="preserve">Base</x:t>
        </x:is>
      </x:c>
      <x:c r="D1212" s="3" t="inlineStr">
        <x:is>
          <x:t xml:space="preserve">reference_serving_tps_per_mw</x:t>
        </x:is>
      </x:c>
      <x:c r="E1212" s="3" t="n">
        <x:v>100661</x:v>
      </x:c>
      <x:c r="F1212" s="3" t="inlineStr">
        <x:is>
          <x:t xml:space="preserve">generated output tokens/sec/MW</x:t>
        </x:is>
      </x:c>
      <x:c r="G1212" s="3" t="inlineStr">
        <x:is>
          <x:t xml:space="preserve">Workload-adjusted benchmark proxy</x:t>
        </x:is>
      </x:c>
      <x:c r="H1212" s="3" t="inlineStr">
        <x:is>
          <x:t xml:space="preserve">fleet_reference_tps_per_mw * commercial_workload_fit_factor</x:t>
        </x:is>
      </x:c>
      <x:c r="I121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212" s="3" t="inlineStr">
        <x:is>
          <x:t xml:space="preserve">SRC_SEMIANALYSIS_INFERENCEX; ASSUMP_NUMERIC_ACCELERATOR_MIX; ASSUMP_WORKLOAD_CLASS_MIX; ASSUMP_AGENTIC_CONTEXT_PENALTY</x:t>
        </x:is>
      </x:c>
      <x:c r="K121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12" s="3" t="inlineStr">
        <x:is>
          <x:t xml:space="preserve">Provider production output-token throughput with comparable workload/SLO.</x:t>
        </x:is>
      </x:c>
    </x:row>
    <x:row r="1213">
      <x:c r="A1213" s="3" t="inlineStr">
        <x:is>
          <x:t xml:space="preserve">Google</x:t>
        </x:is>
      </x:c>
      <x:c r="B1213" s="3" t="n">
        <x:v>2028</x:v>
      </x:c>
      <x:c r="C1213" s="3" t="inlineStr">
        <x:is>
          <x:t xml:space="preserve">Base</x:t>
        </x:is>
      </x:c>
      <x:c r="D1213" s="3" t="inlineStr">
        <x:is>
          <x:t xml:space="preserve">purpose_built_tps_per_mw</x:t>
        </x:is>
      </x:c>
      <x:c r="E1213" s="3" t="n">
        <x:v>81184</x:v>
      </x:c>
      <x:c r="F1213" s="3" t="inlineStr">
        <x:is>
          <x:t xml:space="preserve">generated output tokens/sec/MW</x:t>
        </x:is>
      </x:c>
      <x:c r="G1213" s="3" t="inlineStr">
        <x:is>
          <x:t xml:space="preserve">Conservative no-uplift proxy</x:t>
        </x:is>
      </x:c>
      <x:c r="H1213" s="3" t="inlineStr">
        <x:is>
          <x:t xml:space="preserve">purpose_built_tps_per_mw = purpose_built_reference_tps_per_mw * commercial_workload_fit_factor until comparable output-token benchmark is adopted</x:t>
        </x:is>
      </x:c>
      <x:c r="I1213" s="3" t="inlineStr">
        <x:is>
          <x:t xml:space="preserve">No comparable public output-token/MW row adopted; B200 public reference placeholder is used and remains editable.</x:t>
        </x:is>
      </x:c>
      <x:c r="J1213" s="3" t="inlineStr">
        <x:is>
          <x:t xml:space="preserve">SRC_GOOGLE_GEMINI_TOKENS; SRC_GOOGLE_IRONWOOD; SRC_GOOGLE_TPU_V6E; SRC_EPOCH_AI_DATA_CENTERS; ASSUMP_NUMERIC_ACCELERATOR_MIX</x:t>
        </x:is>
      </x:c>
      <x:c r="K121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13" s="3" t="inlineStr">
        <x:is>
          <x:t xml:space="preserve">Matched-workload generated-output benchmark for the provider purpose-built accelerator.</x:t>
        </x:is>
      </x:c>
    </x:row>
    <x:row r="1214">
      <x:c r="A1214" s="3" t="inlineStr">
        <x:is>
          <x:t xml:space="preserve">Google</x:t>
        </x:is>
      </x:c>
      <x:c r="B1214" s="3" t="n">
        <x:v>2028</x:v>
      </x:c>
      <x:c r="C1214" s="3" t="inlineStr">
        <x:is>
          <x:t xml:space="preserve">Base</x:t>
        </x:is>
      </x:c>
      <x:c r="D1214" s="3" t="inlineStr">
        <x:is>
          <x:t xml:space="preserve">inference_power_share</x:t>
        </x:is>
      </x:c>
      <x:c r="E1214" s="3" t="n">
        <x:v>0.635</x:v>
      </x:c>
      <x:c r="F1214" s="3" t="inlineStr">
        <x:is>
          <x:t xml:space="preserve">share of AI IT load</x:t>
        </x:is>
      </x:c>
      <x:c r="G1214" s="3" t="inlineStr">
        <x:is>
          <x:t xml:space="preserve">Scenario allocation</x:t>
        </x:is>
      </x:c>
      <x:c r="H1214" s="3" t="inlineStr">
        <x:is>
          <x:t xml:space="preserve">inference_gw = ai_it_load_gw * inference_power_share</x:t>
        </x:is>
      </x:c>
      <x:c r="I1214" s="3" t="inlineStr">
        <x:is>
          <x:t xml:space="preserve">Ironwood is positioned for inference and Gemini is commercialized across products; inference share increases as a scenario.</x:t>
        </x:is>
      </x:c>
      <x:c r="J1214" s="3" t="inlineStr">
        <x:is>
          <x:t xml:space="preserve">SRC_GOOGLE_GEMINI_TOKENS; SRC_GOOGLE_IRONWOOD; SRC_GOOGLE_TPU_V6E; SRC_EPOCH_AI_DATA_CENTERS; ASSUMP_INFERENCE_SHARE_NOT_FACT_60</x:t>
        </x:is>
      </x:c>
      <x:c r="K121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14" s="3" t="inlineStr">
        <x:is>
          <x:t xml:space="preserve">Provider-specific inference/training workload power telemetry.</x:t>
        </x:is>
      </x:c>
    </x:row>
    <x:row r="1215">
      <x:c r="A1215" s="3" t="inlineStr">
        <x:is>
          <x:t xml:space="preserve">Google</x:t>
        </x:is>
      </x:c>
      <x:c r="B1215" s="3" t="n">
        <x:v>2028</x:v>
      </x:c>
      <x:c r="C1215" s="3" t="inlineStr">
        <x:is>
          <x:t xml:space="preserve">Base</x:t>
        </x:is>
      </x:c>
      <x:c r="D1215" s="3" t="inlineStr">
        <x:is>
          <x:t xml:space="preserve">inference_gw</x:t>
        </x:is>
      </x:c>
      <x:c r="E1215" s="3" t="n">
        <x:v>2.131</x:v>
      </x:c>
      <x:c r="F1215" s="3" t="inlineStr">
        <x:is>
          <x:t xml:space="preserve">GW</x:t>
        </x:is>
      </x:c>
      <x:c r="G1215" s="3" t="inlineStr">
        <x:is>
          <x:t xml:space="preserve">Derived formula</x:t>
        </x:is>
      </x:c>
      <x:c r="H1215" s="3" t="inlineStr">
        <x:is>
          <x:t xml:space="preserve">ai_it_load_gw * inference_power_share</x:t>
        </x:is>
      </x:c>
      <x:c r="I1215" s="3" t="inlineStr">
        <x:is>
          <x:t xml:space="preserve">This is the operational power eligible to become commercial generated output tokens through the selected TPS/MW proxy.</x:t>
        </x:is>
      </x:c>
      <x:c r="J1215" s="3" t="inlineStr">
        <x:is>
          <x:t xml:space="preserve">SRC_GOOGLE_GEMINI_TOKENS; SRC_GOOGLE_IRONWOOD; SRC_GOOGLE_TPU_V6E; SRC_EPOCH_AI_DATA_CENTERS</x:t>
        </x:is>
      </x:c>
      <x:c r="K121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15" s="3" t="inlineStr">
        <x:is>
          <x:t xml:space="preserve">Recompute after AI allocation or inference-share evidence changes.</x:t>
        </x:is>
      </x:c>
    </x:row>
    <x:row r="1216">
      <x:c r="A1216" s="3" t="inlineStr">
        <x:is>
          <x:t xml:space="preserve">Google</x:t>
        </x:is>
      </x:c>
      <x:c r="B1216" s="3" t="n">
        <x:v>2028</x:v>
      </x:c>
      <x:c r="C1216" s="3" t="inlineStr">
        <x:is>
          <x:t xml:space="preserve">Base</x:t>
        </x:is>
      </x:c>
      <x:c r="D1216" s="3" t="inlineStr">
        <x:is>
          <x:t xml:space="preserve">training_power_share</x:t>
        </x:is>
      </x:c>
      <x:c r="E1216" s="3" t="n">
        <x:v>0.365</x:v>
      </x:c>
      <x:c r="F1216" s="3" t="inlineStr">
        <x:is>
          <x:t xml:space="preserve">share of AI IT load</x:t>
        </x:is>
      </x:c>
      <x:c r="G1216" s="3" t="inlineStr">
        <x:is>
          <x:t xml:space="preserve">Derived allocation</x:t>
        </x:is>
      </x:c>
      <x:c r="H1216" s="3" t="inlineStr">
        <x:is>
          <x:t xml:space="preserve">1 - inference_power_share</x:t>
        </x:is>
      </x:c>
      <x:c r="I1216" s="3" t="inlineStr">
        <x:is>
          <x:t xml:space="preserve">Training receives the complementary modeled AI IT allocation; it is not a disclosed company workload split.</x:t>
        </x:is>
      </x:c>
      <x:c r="J1216" s="3" t="inlineStr">
        <x:is>
          <x:t xml:space="preserve">SRC_GOOGLE_GEMINI_TOKENS; SRC_GOOGLE_IRONWOOD; SRC_GOOGLE_TPU_V6E; SRC_EPOCH_AI_DATA_CENTERS; ASSUMP_INFERENCE_SHARE_NOT_FACT_60</x:t>
        </x:is>
      </x:c>
      <x:c r="K121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16" s="3" t="inlineStr">
        <x:is>
          <x:t xml:space="preserve">Provider-specific inference/training workload power telemetry.</x:t>
        </x:is>
      </x:c>
    </x:row>
    <x:row r="1217">
      <x:c r="A1217" s="3" t="inlineStr">
        <x:is>
          <x:t xml:space="preserve">Google</x:t>
        </x:is>
      </x:c>
      <x:c r="B1217" s="3" t="n">
        <x:v>2028</x:v>
      </x:c>
      <x:c r="C1217" s="3" t="inlineStr">
        <x:is>
          <x:t xml:space="preserve">Base</x:t>
        </x:is>
      </x:c>
      <x:c r="D1217" s="3" t="inlineStr">
        <x:is>
          <x:t xml:space="preserve">training_gw</x:t>
        </x:is>
      </x:c>
      <x:c r="E1217" s="3" t="n">
        <x:v>1.225</x:v>
      </x:c>
      <x:c r="F1217" s="3" t="inlineStr">
        <x:is>
          <x:t xml:space="preserve">GW</x:t>
        </x:is>
      </x:c>
      <x:c r="G1217" s="3" t="inlineStr">
        <x:is>
          <x:t xml:space="preserve">Derived formula</x:t>
        </x:is>
      </x:c>
      <x:c r="H1217" s="3" t="inlineStr">
        <x:is>
          <x:t xml:space="preserve">ai_it_load_gw * training_power_share</x:t>
        </x:is>
      </x:c>
      <x:c r="I1217" s="3" t="inlineStr">
        <x:is>
          <x:t xml:space="preserve">Training GW is shown separately so commercial inference token capacity is not overstated.</x:t>
        </x:is>
      </x:c>
      <x:c r="J1217" s="3" t="inlineStr">
        <x:is>
          <x:t xml:space="preserve">SRC_GOOGLE_GEMINI_TOKENS; SRC_GOOGLE_IRONWOOD; SRC_GOOGLE_TPU_V6E; SRC_EPOCH_AI_DATA_CENTERS</x:t>
        </x:is>
      </x:c>
      <x:c r="K121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17" s="3" t="inlineStr">
        <x:is>
          <x:t xml:space="preserve">Recompute after AI allocation or workload-split evidence changes.</x:t>
        </x:is>
      </x:c>
    </x:row>
    <x:row r="1218">
      <x:c r="A1218" s="3" t="inlineStr">
        <x:is>
          <x:t xml:space="preserve">Google</x:t>
        </x:is>
      </x:c>
      <x:c r="B1218" s="3" t="n">
        <x:v>2028</x:v>
      </x:c>
      <x:c r="C1218" s="3" t="inlineStr">
        <x:is>
          <x:t xml:space="preserve">Base</x:t>
        </x:is>
      </x:c>
      <x:c r="D1218" s="3" t="inlineStr">
        <x:is>
          <x:t xml:space="preserve">tokens_per_second_per_mw</x:t>
        </x:is>
      </x:c>
      <x:c r="E1218" s="3" t="n">
        <x:v>100661</x:v>
      </x:c>
      <x:c r="F1218" s="3" t="inlineStr">
        <x:is>
          <x:t xml:space="preserve">generated output tokens/sec/MW</x:t>
        </x:is>
      </x:c>
      <x:c r="G1218" s="3" t="inlineStr">
        <x:is>
          <x:t xml:space="preserve">Derived estimate + benchmark calibration</x:t>
        </x:is>
      </x:c>
      <x:c r="H1218" s="3" t="inlineStr">
        <x:is>
          <x:t xml:space="preserve">fleet_reference_tps_per_mw * commercial_workload_fit_factor</x:t>
        </x:is>
      </x:c>
      <x:c r="I1218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1218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121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18" s="3" t="inlineStr">
        <x:is>
          <x:t xml:space="preserve">Comparable production output-token throughput with model, hardware, precision, ISL/OSL and SLO matched.</x:t>
        </x:is>
      </x:c>
    </x:row>
    <x:row r="1219">
      <x:c r="A1219" s="3" t="inlineStr">
        <x:is>
          <x:t xml:space="preserve">Google</x:t>
        </x:is>
      </x:c>
      <x:c r="B1219" s="3" t="n">
        <x:v>2028</x:v>
      </x:c>
      <x:c r="C1219" s="3" t="inlineStr">
        <x:is>
          <x:t xml:space="preserve">Base</x:t>
        </x:is>
      </x:c>
      <x:c r="D1219" s="3" t="inlineStr">
        <x:is>
          <x:t xml:space="preserve">inference_tokens_per_day</x:t>
        </x:is>
      </x:c>
      <x:c r="E1219" s="3" t="n">
        <x:v>18533542262400</x:v>
      </x:c>
      <x:c r="F1219" s="3" t="inlineStr">
        <x:is>
          <x:t xml:space="preserve">generated output tokens/day</x:t>
        </x:is>
      </x:c>
      <x:c r="G1219" s="3" t="inlineStr">
        <x:is>
          <x:t xml:space="preserve">Derived headline metric</x:t>
        </x:is>
      </x:c>
      <x:c r="H1219" s="3" t="inlineStr">
        <x:is>
          <x:t xml:space="preserve">inference_gw * 1000 * tokens_per_second_per_mw * 86,400</x:t>
        </x:is>
      </x:c>
      <x:c r="I1219" s="3" t="inlineStr">
        <x:is>
          <x:t xml:space="preserve">Headline capacity uses no utilization, MoE, architecture or software-growth multiplier; it is not observed commercial output volume.</x:t>
        </x:is>
      </x:c>
      <x:c r="J1219" s="3" t="inlineStr">
        <x:is>
          <x:t xml:space="preserve">SRC_GOOGLE_GEMINI_TOKENS; SRC_GOOGLE_IRONWOOD; SRC_GOOGLE_TPU_V6E; SRC_EPOCH_AI_DATA_CENTERS; SRC_SEMIANALYSIS_INFERENCEX</x:t>
        </x:is>
      </x:c>
      <x:c r="K121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19" s="3" t="inlineStr">
        <x:is>
          <x:t xml:space="preserve">Provider-disclosed generated output token volume or calibrated capacity telemetry.</x:t>
        </x:is>
      </x:c>
    </x:row>
    <x:row r="1220">
      <x:c r="A1220" s="3" t="inlineStr">
        <x:is>
          <x:t xml:space="preserve">Google</x:t>
        </x:is>
      </x:c>
      <x:c r="B1220" s="3" t="n">
        <x:v>2028</x:v>
      </x:c>
      <x:c r="C1220" s="3" t="inlineStr">
        <x:is>
          <x:t xml:space="preserve">Base</x:t>
        </x:is>
      </x:c>
      <x:c r="D1220" s="3" t="inlineStr">
        <x:is>
          <x:t xml:space="preserve">inference_tokens_per_year</x:t>
        </x:is>
      </x:c>
      <x:c r="E1220" s="3" t="n">
        <x:v>6764742925776000</x:v>
      </x:c>
      <x:c r="F1220" s="3" t="inlineStr">
        <x:is>
          <x:t xml:space="preserve">generated output tokens/year</x:t>
        </x:is>
      </x:c>
      <x:c r="G1220" s="3" t="inlineStr">
        <x:is>
          <x:t xml:space="preserve">Derived headline metric</x:t>
        </x:is>
      </x:c>
      <x:c r="H1220" s="3" t="inlineStr">
        <x:is>
          <x:t xml:space="preserve">inference_tokens_per_day * 365</x:t>
        </x:is>
      </x:c>
      <x:c r="I1220" s="3" t="inlineStr">
        <x:is>
          <x:t xml:space="preserve">Annualized version of generated output token capacity; it is not observed annual demand or billable volume.</x:t>
        </x:is>
      </x:c>
      <x:c r="J1220" s="3" t="inlineStr">
        <x:is>
          <x:t xml:space="preserve">SRC_GOOGLE_GEMINI_TOKENS; SRC_GOOGLE_IRONWOOD; SRC_GOOGLE_TPU_V6E; SRC_EPOCH_AI_DATA_CENTERS; SRC_SEMIANALYSIS_INFERENCEX</x:t>
        </x:is>
      </x:c>
      <x:c r="K122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20" s="3" t="inlineStr">
        <x:is>
          <x:t xml:space="preserve">Provider-disclosed annual generated-output volume or metered serving telemetry.</x:t>
        </x:is>
      </x:c>
    </x:row>
    <x:row r="1221">
      <x:c r="A1221" s="3" t="inlineStr">
        <x:is>
          <x:t xml:space="preserve">Google</x:t>
        </x:is>
      </x:c>
      <x:c r="B1221" s="3" t="n">
        <x:v>2029</x:v>
      </x:c>
      <x:c r="C1221" s="3" t="inlineStr">
        <x:is>
          <x:t xml:space="preserve">Base</x:t>
        </x:is>
      </x:c>
      <x:c r="D1221" s="3" t="inlineStr">
        <x:is>
          <x:t xml:space="preserve">contracted_power_gw</x:t>
        </x:is>
      </x:c>
      <x:c r="E1221" s="3" t="n">
        <x:v>7.125</x:v>
      </x:c>
      <x:c r="F1221" s="3" t="inlineStr">
        <x:is>
          <x:t xml:space="preserve">GW</x:t>
        </x:is>
      </x:c>
      <x:c r="G1221" s="3" t="inlineStr">
        <x:is>
          <x:t xml:space="preserve">Scenario capacity envelope</x:t>
        </x:is>
      </x:c>
      <x:c r="H1221" s="3" t="inlineStr">
        <x:is>
          <x:t xml:space="preserve">linear interpolation between 2026 and 2030 company capacity endpoints</x:t>
        </x:is>
      </x:c>
      <x:c r="I1221" s="3" t="inlineStr">
        <x:is>
          <x:t xml:space="preserve">Scenario envelope for Gemini-serving capacity; official TPU hardware direction is disclosed, company-level contracted GW is not.</x:t>
        </x:is>
      </x:c>
      <x:c r="J1221" s="3" t="inlineStr">
        <x:is>
          <x:t xml:space="preserve">ASSUMP_POWER_RAMP; SRC_GOOGLE_IRONWOOD; SRC_GOOGLE_TPU_V6E</x:t>
        </x:is>
      </x:c>
      <x:c r="K122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21" s="3" t="inlineStr">
        <x:is>
          <x:t xml:space="preserve">Company/site-level committed MW/GW, interconnect and contract disclosure.</x:t>
        </x:is>
      </x:c>
    </x:row>
    <x:row r="1222">
      <x:c r="A1222" s="3" t="inlineStr">
        <x:is>
          <x:t xml:space="preserve">Google</x:t>
        </x:is>
      </x:c>
      <x:c r="B1222" s="3" t="n">
        <x:v>2029</x:v>
      </x:c>
      <x:c r="C1222" s="3" t="inlineStr">
        <x:is>
          <x:t xml:space="preserve">Base</x:t>
        </x:is>
      </x:c>
      <x:c r="D1222" s="3" t="inlineStr">
        <x:is>
          <x:t xml:space="preserve">operational_deployment_share</x:t>
        </x:is>
      </x:c>
      <x:c r="E1222" s="3" t="n">
        <x:v>0.7929824599999999</x:v>
      </x:c>
      <x:c r="F1222" s="3" t="inlineStr">
        <x:is>
          <x:t xml:space="preserve">share</x:t>
        </x:is>
      </x:c>
      <x:c r="G1222" s="3" t="inlineStr">
        <x:is>
          <x:t xml:space="preserve">Scenario conversion</x:t>
        </x:is>
      </x:c>
      <x:c r="H1222" s="3" t="inlineStr">
        <x:is>
          <x:t xml:space="preserve">active_power_gw / contracted_power_gw</x:t>
        </x:is>
      </x:c>
      <x:c r="I1222" s="3" t="inlineStr">
        <x:is>
          <x:t xml:space="preserve">This is the single explicit conversion from contracted/attributed capacity to operationally usable capacity.</x:t>
        </x:is>
      </x:c>
      <x:c r="J1222" s="3" t="inlineStr">
        <x:is>
          <x:t xml:space="preserve">ASSUMP_POWER_RAMP; SRC_GOOGLE_IRONWOOD; SRC_GOOGLE_TPU_V6E</x:t>
        </x:is>
      </x:c>
      <x:c r="K122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22" s="3" t="inlineStr">
        <x:is>
          <x:t xml:space="preserve">Energized operational capacity divided by contracted/attributed capacity.</x:t>
        </x:is>
      </x:c>
    </x:row>
    <x:row r="1223">
      <x:c r="A1223" s="3" t="inlineStr">
        <x:is>
          <x:t xml:space="preserve">Google</x:t>
        </x:is>
      </x:c>
      <x:c r="B1223" s="3" t="n">
        <x:v>2029</x:v>
      </x:c>
      <x:c r="C1223" s="3" t="inlineStr">
        <x:is>
          <x:t xml:space="preserve">Base</x:t>
        </x:is>
      </x:c>
      <x:c r="D1223" s="3" t="inlineStr">
        <x:is>
          <x:t xml:space="preserve">active_power_gw</x:t>
        </x:is>
      </x:c>
      <x:c r="E1223" s="3" t="n">
        <x:v>5.65</x:v>
      </x:c>
      <x:c r="F1223" s="3" t="inlineStr">
        <x:is>
          <x:t xml:space="preserve">GW</x:t>
        </x:is>
      </x:c>
      <x:c r="G1223" s="3" t="inlineStr">
        <x:is>
          <x:t xml:space="preserve">Derived scenario</x:t>
        </x:is>
      </x:c>
      <x:c r="H1223" s="3" t="inlineStr">
        <x:is>
          <x:t xml:space="preserve">contracted_power_gw * operational_deployment_share</x:t>
        </x:is>
      </x:c>
      <x:c r="I1223" s="3" t="inlineStr">
        <x:is>
          <x:t xml:space="preserve">TPU generation availability supports ramp direction, while active GW remains a staged deployment estimate.</x:t>
        </x:is>
      </x:c>
      <x:c r="J1223" s="3" t="inlineStr">
        <x:is>
          <x:t xml:space="preserve">ASSUMP_POWER_RAMP; SRC_GOOGLE_IRONWOOD; SRC_GOOGLE_TPU_V6E</x:t>
        </x:is>
      </x:c>
      <x:c r="K122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23" s="3" t="inlineStr">
        <x:is>
          <x:t xml:space="preserve">Energization dates, accelerator deliveries and operational powered-rack telemetry.</x:t>
        </x:is>
      </x:c>
    </x:row>
    <x:row r="1224">
      <x:c r="A1224" s="3" t="inlineStr">
        <x:is>
          <x:t xml:space="preserve">Google</x:t>
        </x:is>
      </x:c>
      <x:c r="B1224" s="3" t="n">
        <x:v>2029</x:v>
      </x:c>
      <x:c r="C1224" s="3" t="inlineStr">
        <x:is>
          <x:t xml:space="preserve">Base</x:t>
        </x:is>
      </x:c>
      <x:c r="D1224" s="3" t="inlineStr">
        <x:is>
          <x:t xml:space="preserve">pue</x:t>
        </x:is>
      </x:c>
      <x:c r="E1224" s="3" t="n">
        <x:v>1.18</x:v>
      </x:c>
      <x:c r="F1224" s="3" t="inlineStr">
        <x:is>
          <x:t xml:space="preserve">ratio</x:t>
        </x:is>
      </x:c>
      <x:c r="G1224" s="3" t="inlineStr">
        <x:is>
          <x:t xml:space="preserve">Scenario parameter</x:t>
        </x:is>
      </x:c>
      <x:c r="H1224" s="3" t="inlineStr">
        <x:is>
          <x:t xml:space="preserve">it_load_gw = active_power_gw / pue</x:t>
        </x:is>
      </x:c>
      <x:c r="I1224" s="3" t="inlineStr">
        <x:is>
          <x:t xml:space="preserve">No provider-wide site-level PUE is used as a disclosed fact; PUE represents facility-to-IT conversion within the scenario.</x:t>
        </x:is>
      </x:c>
      <x:c r="J1224" s="3" t="inlineStr">
        <x:is>
          <x:t xml:space="preserve">ASSUMP_POWER_RAMP</x:t>
        </x:is>
      </x:c>
      <x:c r="K122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24" s="3" t="inlineStr">
        <x:is>
          <x:t xml:space="preserve">Site-level measured PUE matched to attributed AI capacity.</x:t>
        </x:is>
      </x:c>
    </x:row>
    <x:row r="1225">
      <x:c r="A1225" s="3" t="inlineStr">
        <x:is>
          <x:t xml:space="preserve">Google</x:t>
        </x:is>
      </x:c>
      <x:c r="B1225" s="3" t="n">
        <x:v>2029</x:v>
      </x:c>
      <x:c r="C1225" s="3" t="inlineStr">
        <x:is>
          <x:t xml:space="preserve">Base</x:t>
        </x:is>
      </x:c>
      <x:c r="D1225" s="3" t="inlineStr">
        <x:is>
          <x:t xml:space="preserve">it_load_gw</x:t>
        </x:is>
      </x:c>
      <x:c r="E1225" s="3" t="n">
        <x:v>4.788</x:v>
      </x:c>
      <x:c r="F1225" s="3" t="inlineStr">
        <x:is>
          <x:t xml:space="preserve">GW</x:t>
        </x:is>
      </x:c>
      <x:c r="G1225" s="3" t="inlineStr">
        <x:is>
          <x:t xml:space="preserve">Derived formula</x:t>
        </x:is>
      </x:c>
      <x:c r="H1225" s="3" t="inlineStr">
        <x:is>
          <x:t xml:space="preserve">active_power_gw / pue</x:t>
        </x:is>
      </x:c>
      <x:c r="I1225" s="3" t="inlineStr">
        <x:is>
          <x:t xml:space="preserve">Facility power is converted to IT-deliverable power before attributing AI workloads.</x:t>
        </x:is>
      </x:c>
      <x:c r="J1225" s="3" t="inlineStr">
        <x:is>
          <x:t xml:space="preserve">ASSUMP_POWER_RAMP; SRC_GOOGLE_IRONWOOD; SRC_GOOGLE_TPU_V6E</x:t>
        </x:is>
      </x:c>
      <x:c r="K122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25" s="3" t="inlineStr">
        <x:is>
          <x:t xml:space="preserve">Recompute once active power and PUE become site-observable.</x:t>
        </x:is>
      </x:c>
    </x:row>
    <x:row r="1226">
      <x:c r="A1226" s="3" t="inlineStr">
        <x:is>
          <x:t xml:space="preserve">Google</x:t>
        </x:is>
      </x:c>
      <x:c r="B1226" s="3" t="n">
        <x:v>2029</x:v>
      </x:c>
      <x:c r="C1226" s="3" t="inlineStr">
        <x:is>
          <x:t xml:space="preserve">Base</x:t>
        </x:is>
      </x:c>
      <x:c r="D1226" s="3" t="inlineStr">
        <x:is>
          <x:t xml:space="preserve">ai_workload_share</x:t>
        </x:is>
      </x:c>
      <x:c r="E1226" s="3" t="n">
        <x:v>0.88</x:v>
      </x:c>
      <x:c r="F1226" s="3" t="inlineStr">
        <x:is>
          <x:t xml:space="preserve">share</x:t>
        </x:is>
      </x:c>
      <x:c r="G1226" s="3" t="inlineStr">
        <x:is>
          <x:t xml:space="preserve">Scenario allocation</x:t>
        </x:is>
      </x:c>
      <x:c r="H1226" s="3" t="inlineStr">
        <x:is>
          <x:t xml:space="preserve">ai_it_load_gw = it_load_gw * ai_workload_share</x:t>
        </x:is>
      </x:c>
      <x:c r="I1226" s="3" t="inlineStr">
        <x:is>
          <x:t xml:space="preserve">Gemini/Vertex TPU serving is AI-dedicated in the modeled capacity envelope; 88% excludes platform/reserve load.</x:t>
        </x:is>
      </x:c>
      <x:c r="J1226" s="3" t="inlineStr">
        <x:is>
          <x:t xml:space="preserve">SRC_GOOGLE_GEMINI_TOKENS; SRC_GOOGLE_IRONWOOD; SRC_GOOGLE_TPU_V6E; SRC_EPOCH_AI_DATA_CENTERS</x:t>
        </x:is>
      </x:c>
      <x:c r="K122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26" s="3" t="inlineStr">
        <x:is>
          <x:t xml:space="preserve">Model-owner AI workload allocation or cluster scheduling telemetry.</x:t>
        </x:is>
      </x:c>
    </x:row>
    <x:row r="1227">
      <x:c r="A1227" s="3" t="inlineStr">
        <x:is>
          <x:t xml:space="preserve">Google</x:t>
        </x:is>
      </x:c>
      <x:c r="B1227" s="3" t="n">
        <x:v>2029</x:v>
      </x:c>
      <x:c r="C1227" s="3" t="inlineStr">
        <x:is>
          <x:t xml:space="preserve">Base</x:t>
        </x:is>
      </x:c>
      <x:c r="D1227" s="3" t="inlineStr">
        <x:is>
          <x:t xml:space="preserve">ai_it_load_gw</x:t>
        </x:is>
      </x:c>
      <x:c r="E1227" s="3" t="n">
        <x:v>4.214</x:v>
      </x:c>
      <x:c r="F1227" s="3" t="inlineStr">
        <x:is>
          <x:t xml:space="preserve">GW</x:t>
        </x:is>
      </x:c>
      <x:c r="G1227" s="3" t="inlineStr">
        <x:is>
          <x:t xml:space="preserve">Derived formula</x:t>
        </x:is>
      </x:c>
      <x:c r="H1227" s="3" t="inlineStr">
        <x:is>
          <x:t xml:space="preserve">it_load_gw * ai_workload_share</x:t>
        </x:is>
      </x:c>
      <x:c r="I1227" s="3" t="inlineStr">
        <x:is>
          <x:t xml:space="preserve">Only the AI-attributed portion of IT load enters training/inference allocation.</x:t>
        </x:is>
      </x:c>
      <x:c r="J1227" s="3" t="inlineStr">
        <x:is>
          <x:t xml:space="preserve">SRC_GOOGLE_GEMINI_TOKENS; SRC_GOOGLE_IRONWOOD; SRC_GOOGLE_TPU_V6E; SRC_EPOCH_AI_DATA_CENTERS</x:t>
        </x:is>
      </x:c>
      <x:c r="K122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27" s="3" t="inlineStr">
        <x:is>
          <x:t xml:space="preserve">Recompute after ai_workload_share is replaced by telemetry.</x:t>
        </x:is>
      </x:c>
    </x:row>
    <x:row r="1228">
      <x:c r="A1228" s="3" t="inlineStr">
        <x:is>
          <x:t xml:space="preserve">Google</x:t>
        </x:is>
      </x:c>
      <x:c r="B1228" s="3" t="n">
        <x:v>2029</x:v>
      </x:c>
      <x:c r="C1228" s="3" t="inlineStr">
        <x:is>
          <x:t xml:space="preserve">Base</x:t>
        </x:is>
      </x:c>
      <x:c r="D1228" s="3" t="inlineStr">
        <x:is>
          <x:t xml:space="preserve">gpu_share</x:t>
        </x:is>
      </x:c>
      <x:c r="E1228" s="3" t="n">
        <x:v>0.088811</x:v>
      </x:c>
      <x:c r="F1228" s="3" t="inlineStr">
        <x:is>
          <x:t xml:space="preserve">share of inference-serving accelerator load</x:t>
        </x:is>
      </x:c>
      <x:c r="G1228" s="3" t="inlineStr">
        <x:is>
          <x:t xml:space="preserve">Numeric scenario</x:t>
        </x:is>
      </x:c>
      <x:c r="H1228" s="3" t="inlineStr">
        <x:is>
          <x:t xml:space="preserve">gpu_share interpolated from company 2026/2030 accelerator-mix endpoints</x:t>
        </x:is>
      </x:c>
      <x:c r="I1228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228" s="3" t="inlineStr">
        <x:is>
          <x:t xml:space="preserve">SRC_GOOGLE_GEMINI_TOKENS; SRC_GOOGLE_IRONWOOD; SRC_GOOGLE_TPU_V6E; SRC_EPOCH_AI_DATA_CENTERS; ASSUMP_NUMERIC_ACCELERATOR_MIX</x:t>
        </x:is>
      </x:c>
      <x:c r="K122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28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229">
      <x:c r="A1229" s="3" t="inlineStr">
        <x:is>
          <x:t xml:space="preserve">Google</x:t>
        </x:is>
      </x:c>
      <x:c r="B1229" s="3" t="n">
        <x:v>2029</x:v>
      </x:c>
      <x:c r="C1229" s="3" t="inlineStr">
        <x:is>
          <x:t xml:space="preserve">Base</x:t>
        </x:is>
      </x:c>
      <x:c r="D1229" s="3" t="inlineStr">
        <x:is>
          <x:t xml:space="preserve">h200_share</x:t>
        </x:is>
      </x:c>
      <x:c r="E1229" s="3" t="n">
        <x:v>0</x:v>
      </x:c>
      <x:c r="F1229" s="3" t="inlineStr">
        <x:is>
          <x:t xml:space="preserve">share of inference-serving accelerator load</x:t>
        </x:is>
      </x:c>
      <x:c r="G1229" s="3" t="inlineStr">
        <x:is>
          <x:t xml:space="preserve">Editable numeric scenario</x:t>
        </x:is>
      </x:c>
      <x:c r="H1229" s="3" t="inlineStr">
        <x:is>
          <x:t xml:space="preserve">h200_share = gpu_share * default_gpu_generation_mix_h200</x:t>
        </x:is>
      </x:c>
      <x:c r="I1229" s="3" t="inlineStr">
        <x:is>
          <x:t xml:space="preserve">Default GPU-generation migration assumption; executive workbook allows later manual replacement by company/year/scenario.</x:t>
        </x:is>
      </x:c>
      <x:c r="J1229" s="3" t="inlineStr">
        <x:is>
          <x:t xml:space="preserve">SRC_SEMIANALYSIS_INFERENCEX; ASSUMP_NUMERIC_ACCELERATOR_MIX</x:t>
        </x:is>
      </x:c>
      <x:c r="K122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29" s="3" t="inlineStr">
        <x:is>
          <x:t xml:space="preserve">Company fleet inventory, accelerator-hours or procurement/deployment records by GPU generation.</x:t>
        </x:is>
      </x:c>
    </x:row>
    <x:row r="1230">
      <x:c r="A1230" s="3" t="inlineStr">
        <x:is>
          <x:t xml:space="preserve">Google</x:t>
        </x:is>
      </x:c>
      <x:c r="B1230" s="3" t="n">
        <x:v>2029</x:v>
      </x:c>
      <x:c r="C1230" s="3" t="inlineStr">
        <x:is>
          <x:t xml:space="preserve">Base</x:t>
        </x:is>
      </x:c>
      <x:c r="D1230" s="3" t="inlineStr">
        <x:is>
          <x:t xml:space="preserve">b200_share</x:t>
        </x:is>
      </x:c>
      <x:c r="E1230" s="3" t="n">
        <x:v>0.088811</x:v>
      </x:c>
      <x:c r="F1230" s="3" t="inlineStr">
        <x:is>
          <x:t xml:space="preserve">share of inference-serving accelerator load</x:t>
        </x:is>
      </x:c>
      <x:c r="G1230" s="3" t="inlineStr">
        <x:is>
          <x:t xml:space="preserve">Editable numeric scenario</x:t>
        </x:is>
      </x:c>
      <x:c r="H1230" s="3" t="inlineStr">
        <x:is>
          <x:t xml:space="preserve">b200_share = gpu_share * default_gpu_generation_mix_b200</x:t>
        </x:is>
      </x:c>
      <x:c r="I1230" s="3" t="inlineStr">
        <x:is>
          <x:t xml:space="preserve">Default GPU-generation migration assumption; executive workbook allows later manual replacement by company/year/scenario.</x:t>
        </x:is>
      </x:c>
      <x:c r="J1230" s="3" t="inlineStr">
        <x:is>
          <x:t xml:space="preserve">SRC_SEMIANALYSIS_INFERENCEX; ASSUMP_NUMERIC_ACCELERATOR_MIX</x:t>
        </x:is>
      </x:c>
      <x:c r="K123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30" s="3" t="inlineStr">
        <x:is>
          <x:t xml:space="preserve">Company fleet inventory, accelerator-hours or procurement/deployment records by GPU generation.</x:t>
        </x:is>
      </x:c>
    </x:row>
    <x:row r="1231">
      <x:c r="A1231" s="3" t="inlineStr">
        <x:is>
          <x:t xml:space="preserve">Google</x:t>
        </x:is>
      </x:c>
      <x:c r="B1231" s="3" t="n">
        <x:v>2029</x:v>
      </x:c>
      <x:c r="C1231" s="3" t="inlineStr">
        <x:is>
          <x:t xml:space="preserve">Base</x:t>
        </x:is>
      </x:c>
      <x:c r="D1231" s="3" t="inlineStr">
        <x:is>
          <x:t xml:space="preserve">gb200_share</x:t>
        </x:is>
      </x:c>
      <x:c r="E1231" s="3" t="n">
        <x:v>0</x:v>
      </x:c>
      <x:c r="F1231" s="3" t="inlineStr">
        <x:is>
          <x:t xml:space="preserve">share of inference-serving accelerator load</x:t>
        </x:is>
      </x:c>
      <x:c r="G1231" s="3" t="inlineStr">
        <x:is>
          <x:t xml:space="preserve">Editable numeric scenario</x:t>
        </x:is>
      </x:c>
      <x:c r="H1231" s="3" t="inlineStr">
        <x:is>
          <x:t xml:space="preserve">gb200_share = gpu_share * default_gpu_generation_mix_gb200</x:t>
        </x:is>
      </x:c>
      <x:c r="I1231" s="3" t="inlineStr">
        <x:is>
          <x:t xml:space="preserve">Default GPU-generation migration assumption; executive workbook allows later manual replacement by company/year/scenario.</x:t>
        </x:is>
      </x:c>
      <x:c r="J1231" s="3" t="inlineStr">
        <x:is>
          <x:t xml:space="preserve">SRC_SEMIANALYSIS_INFERENCEX; ASSUMP_NUMERIC_ACCELERATOR_MIX</x:t>
        </x:is>
      </x:c>
      <x:c r="K123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31" s="3" t="inlineStr">
        <x:is>
          <x:t xml:space="preserve">Company fleet inventory, accelerator-hours or procurement/deployment records by GPU generation.</x:t>
        </x:is>
      </x:c>
    </x:row>
    <x:row r="1232">
      <x:c r="A1232" s="3" t="inlineStr">
        <x:is>
          <x:t xml:space="preserve">Google</x:t>
        </x:is>
      </x:c>
      <x:c r="B1232" s="3" t="n">
        <x:v>2029</x:v>
      </x:c>
      <x:c r="C1232" s="3" t="inlineStr">
        <x:is>
          <x:t xml:space="preserve">Base</x:t>
        </x:is>
      </x:c>
      <x:c r="D1232" s="3" t="inlineStr">
        <x:is>
          <x:t xml:space="preserve">purpose_built_accelerator_share</x:t>
        </x:is>
      </x:c>
      <x:c r="E1232" s="3" t="n">
        <x:v>0.911189</x:v>
      </x:c>
      <x:c r="F1232" s="3" t="inlineStr">
        <x:is>
          <x:t xml:space="preserve">share of inference-serving accelerator load</x:t>
        </x:is>
      </x:c>
      <x:c r="G1232" s="3" t="inlineStr">
        <x:is>
          <x:t xml:space="preserve">Numeric scenario</x:t>
        </x:is>
      </x:c>
      <x:c r="H1232" s="3" t="inlineStr">
        <x:is>
          <x:t xml:space="preserve">1 - gpu_share</x:t>
        </x:is>
      </x:c>
      <x:c r="I1232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232" s="3" t="inlineStr">
        <x:is>
          <x:t xml:space="preserve">SRC_GOOGLE_GEMINI_TOKENS; SRC_GOOGLE_IRONWOOD; SRC_GOOGLE_TPU_V6E; SRC_EPOCH_AI_DATA_CENTERS; ASSUMP_NUMERIC_ACCELERATOR_MIX</x:t>
        </x:is>
      </x:c>
      <x:c r="K123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32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233">
      <x:c r="A1233" s="3" t="inlineStr">
        <x:is>
          <x:t xml:space="preserve">Google</x:t>
        </x:is>
      </x:c>
      <x:c r="B1233" s="3" t="n">
        <x:v>2029</x:v>
      </x:c>
      <x:c r="C1233" s="3" t="inlineStr">
        <x:is>
          <x:t xml:space="preserve">Base</x:t>
        </x:is>
      </x:c>
      <x:c r="D1233" s="3" t="inlineStr">
        <x:is>
          <x:t xml:space="preserve">fleet_reference_tps_per_mw</x:t>
        </x:is>
      </x:c>
      <x:c r="E1233" s="3" t="n">
        <x:v>167768</x:v>
      </x:c>
      <x:c r="F1233" s="3" t="inlineStr">
        <x:is>
          <x:t xml:space="preserve">generated output tokens/sec/MW</x:t>
        </x:is>
      </x:c>
      <x:c r="G1233" s="3" t="inlineStr">
        <x:is>
          <x:t xml:space="preserve">Fleet-weighted public benchmark reference</x:t>
        </x:is>
      </x:c>
      <x:c r="H1233" s="3" t="inlineStr">
        <x:is>
          <x:t xml:space="preserve">h200_share*h200_workload_avg + b200_share*b200_workload_avg + gb200_share*gb200_workload_avg + purpose_built_share*purpose_workload_avg</x:t>
        </x:is>
      </x:c>
      <x:c r="I1233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233" s="3" t="inlineStr">
        <x:is>
          <x:t xml:space="preserve">SRC_SEMIANALYSIS_INFERENCEX; ASSUMP_NUMERIC_ACCELERATOR_MIX; ASSUMP_WORKLOAD_CLASS_MIX; ASSUMP_AGENTIC_CONTEXT_PENALTY</x:t>
        </x:is>
      </x:c>
      <x:c r="K123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33" s="3" t="inlineStr">
        <x:is>
          <x:t xml:space="preserve">Comparable production output-token throughput or a more closely matched benchmark.</x:t>
        </x:is>
      </x:c>
    </x:row>
    <x:row r="1234">
      <x:c r="A1234" s="3" t="inlineStr">
        <x:is>
          <x:t xml:space="preserve">Google</x:t>
        </x:is>
      </x:c>
      <x:c r="B1234" s="3" t="n">
        <x:v>2029</x:v>
      </x:c>
      <x:c r="C1234" s="3" t="inlineStr">
        <x:is>
          <x:t xml:space="preserve">Base</x:t>
        </x:is>
      </x:c>
      <x:c r="D1234" s="3" t="inlineStr">
        <x:is>
          <x:t xml:space="preserve">commercial_workload_fit_factor</x:t>
        </x:is>
      </x:c>
      <x:c r="E1234" s="3" t="n">
        <x:v>0.6</x:v>
      </x:c>
      <x:c r="F1234" s="3" t="inlineStr">
        <x:is>
          <x:t xml:space="preserve">share of public reference throughput</x:t>
        </x:is>
      </x:c>
      <x:c r="G1234" s="3" t="inlineStr">
        <x:is>
          <x:t xml:space="preserve">Scenario assumption</x:t>
        </x:is>
      </x:c>
      <x:c r="H1234" s="3" t="inlineStr">
        <x:is>
          <x:t xml:space="preserve">reference_serving_tps_per_mw = fleet_reference_tps_per_mw * commercial_workload_fit_factor</x:t>
        </x:is>
      </x:c>
      <x:c r="I1234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1234" s="3" t="inlineStr">
        <x:is>
          <x:t xml:space="preserve">SRC_SEMIANALYSIS_INFERENCEX; ASSUMP_NUMERIC_ACCELERATOR_MIX; ASSUMP_WORKLOAD_CLASS_MIX; ASSUMP_AGENTIC_CONTEXT_PENALTY</x:t>
        </x:is>
      </x:c>
      <x:c r="K123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34" s="3" t="inlineStr">
        <x:is>
          <x:t xml:space="preserve">Matched commercial serving benchmark by product surface, context shape and latency SLO.</x:t>
        </x:is>
      </x:c>
    </x:row>
    <x:row r="1235">
      <x:c r="A1235" s="3" t="inlineStr">
        <x:is>
          <x:t xml:space="preserve">Google</x:t>
        </x:is>
      </x:c>
      <x:c r="B1235" s="3" t="n">
        <x:v>2029</x:v>
      </x:c>
      <x:c r="C1235" s="3" t="inlineStr">
        <x:is>
          <x:t xml:space="preserve">Base</x:t>
        </x:is>
      </x:c>
      <x:c r="D1235" s="3" t="inlineStr">
        <x:is>
          <x:t xml:space="preserve">reference_serving_tps_per_mw</x:t>
        </x:is>
      </x:c>
      <x:c r="E1235" s="3" t="n">
        <x:v>100661</x:v>
      </x:c>
      <x:c r="F1235" s="3" t="inlineStr">
        <x:is>
          <x:t xml:space="preserve">generated output tokens/sec/MW</x:t>
        </x:is>
      </x:c>
      <x:c r="G1235" s="3" t="inlineStr">
        <x:is>
          <x:t xml:space="preserve">Workload-adjusted benchmark proxy</x:t>
        </x:is>
      </x:c>
      <x:c r="H1235" s="3" t="inlineStr">
        <x:is>
          <x:t xml:space="preserve">fleet_reference_tps_per_mw * commercial_workload_fit_factor</x:t>
        </x:is>
      </x:c>
      <x:c r="I123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235" s="3" t="inlineStr">
        <x:is>
          <x:t xml:space="preserve">SRC_SEMIANALYSIS_INFERENCEX; ASSUMP_NUMERIC_ACCELERATOR_MIX; ASSUMP_WORKLOAD_CLASS_MIX; ASSUMP_AGENTIC_CONTEXT_PENALTY</x:t>
        </x:is>
      </x:c>
      <x:c r="K123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35" s="3" t="inlineStr">
        <x:is>
          <x:t xml:space="preserve">Provider production output-token throughput with comparable workload/SLO.</x:t>
        </x:is>
      </x:c>
    </x:row>
    <x:row r="1236">
      <x:c r="A1236" s="3" t="inlineStr">
        <x:is>
          <x:t xml:space="preserve">Google</x:t>
        </x:is>
      </x:c>
      <x:c r="B1236" s="3" t="n">
        <x:v>2029</x:v>
      </x:c>
      <x:c r="C1236" s="3" t="inlineStr">
        <x:is>
          <x:t xml:space="preserve">Base</x:t>
        </x:is>
      </x:c>
      <x:c r="D1236" s="3" t="inlineStr">
        <x:is>
          <x:t xml:space="preserve">purpose_built_tps_per_mw</x:t>
        </x:is>
      </x:c>
      <x:c r="E1236" s="3" t="n">
        <x:v>81184</x:v>
      </x:c>
      <x:c r="F1236" s="3" t="inlineStr">
        <x:is>
          <x:t xml:space="preserve">generated output tokens/sec/MW</x:t>
        </x:is>
      </x:c>
      <x:c r="G1236" s="3" t="inlineStr">
        <x:is>
          <x:t xml:space="preserve">Conservative no-uplift proxy</x:t>
        </x:is>
      </x:c>
      <x:c r="H1236" s="3" t="inlineStr">
        <x:is>
          <x:t xml:space="preserve">purpose_built_tps_per_mw = purpose_built_reference_tps_per_mw * commercial_workload_fit_factor until comparable output-token benchmark is adopted</x:t>
        </x:is>
      </x:c>
      <x:c r="I1236" s="3" t="inlineStr">
        <x:is>
          <x:t xml:space="preserve">No comparable public output-token/MW row adopted; B200 public reference placeholder is used and remains editable.</x:t>
        </x:is>
      </x:c>
      <x:c r="J1236" s="3" t="inlineStr">
        <x:is>
          <x:t xml:space="preserve">SRC_GOOGLE_GEMINI_TOKENS; SRC_GOOGLE_IRONWOOD; SRC_GOOGLE_TPU_V6E; SRC_EPOCH_AI_DATA_CENTERS; ASSUMP_NUMERIC_ACCELERATOR_MIX</x:t>
        </x:is>
      </x:c>
      <x:c r="K123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36" s="3" t="inlineStr">
        <x:is>
          <x:t xml:space="preserve">Matched-workload generated-output benchmark for the provider purpose-built accelerator.</x:t>
        </x:is>
      </x:c>
    </x:row>
    <x:row r="1237">
      <x:c r="A1237" s="3" t="inlineStr">
        <x:is>
          <x:t xml:space="preserve">Google</x:t>
        </x:is>
      </x:c>
      <x:c r="B1237" s="3" t="n">
        <x:v>2029</x:v>
      </x:c>
      <x:c r="C1237" s="3" t="inlineStr">
        <x:is>
          <x:t xml:space="preserve">Base</x:t>
        </x:is>
      </x:c>
      <x:c r="D1237" s="3" t="inlineStr">
        <x:is>
          <x:t xml:space="preserve">inference_power_share</x:t>
        </x:is>
      </x:c>
      <x:c r="E1237" s="3" t="n">
        <x:v>0.677</x:v>
      </x:c>
      <x:c r="F1237" s="3" t="inlineStr">
        <x:is>
          <x:t xml:space="preserve">share of AI IT load</x:t>
        </x:is>
      </x:c>
      <x:c r="G1237" s="3" t="inlineStr">
        <x:is>
          <x:t xml:space="preserve">Scenario allocation</x:t>
        </x:is>
      </x:c>
      <x:c r="H1237" s="3" t="inlineStr">
        <x:is>
          <x:t xml:space="preserve">inference_gw = ai_it_load_gw * inference_power_share</x:t>
        </x:is>
      </x:c>
      <x:c r="I1237" s="3" t="inlineStr">
        <x:is>
          <x:t xml:space="preserve">Ironwood is positioned for inference and Gemini is commercialized across products; inference share increases as a scenario.</x:t>
        </x:is>
      </x:c>
      <x:c r="J1237" s="3" t="inlineStr">
        <x:is>
          <x:t xml:space="preserve">SRC_GOOGLE_GEMINI_TOKENS; SRC_GOOGLE_IRONWOOD; SRC_GOOGLE_TPU_V6E; SRC_EPOCH_AI_DATA_CENTERS; ASSUMP_INFERENCE_SHARE_NOT_FACT_60</x:t>
        </x:is>
      </x:c>
      <x:c r="K123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37" s="3" t="inlineStr">
        <x:is>
          <x:t xml:space="preserve">Provider-specific inference/training workload power telemetry.</x:t>
        </x:is>
      </x:c>
    </x:row>
    <x:row r="1238">
      <x:c r="A1238" s="3" t="inlineStr">
        <x:is>
          <x:t xml:space="preserve">Google</x:t>
        </x:is>
      </x:c>
      <x:c r="B1238" s="3" t="n">
        <x:v>2029</x:v>
      </x:c>
      <x:c r="C1238" s="3" t="inlineStr">
        <x:is>
          <x:t xml:space="preserve">Base</x:t>
        </x:is>
      </x:c>
      <x:c r="D1238" s="3" t="inlineStr">
        <x:is>
          <x:t xml:space="preserve">inference_gw</x:t>
        </x:is>
      </x:c>
      <x:c r="E1238" s="3" t="n">
        <x:v>2.855</x:v>
      </x:c>
      <x:c r="F1238" s="3" t="inlineStr">
        <x:is>
          <x:t xml:space="preserve">GW</x:t>
        </x:is>
      </x:c>
      <x:c r="G1238" s="3" t="inlineStr">
        <x:is>
          <x:t xml:space="preserve">Derived formula</x:t>
        </x:is>
      </x:c>
      <x:c r="H1238" s="3" t="inlineStr">
        <x:is>
          <x:t xml:space="preserve">ai_it_load_gw * inference_power_share</x:t>
        </x:is>
      </x:c>
      <x:c r="I1238" s="3" t="inlineStr">
        <x:is>
          <x:t xml:space="preserve">This is the operational power eligible to become commercial generated output tokens through the selected TPS/MW proxy.</x:t>
        </x:is>
      </x:c>
      <x:c r="J1238" s="3" t="inlineStr">
        <x:is>
          <x:t xml:space="preserve">SRC_GOOGLE_GEMINI_TOKENS; SRC_GOOGLE_IRONWOOD; SRC_GOOGLE_TPU_V6E; SRC_EPOCH_AI_DATA_CENTERS</x:t>
        </x:is>
      </x:c>
      <x:c r="K123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38" s="3" t="inlineStr">
        <x:is>
          <x:t xml:space="preserve">Recompute after AI allocation or inference-share evidence changes.</x:t>
        </x:is>
      </x:c>
    </x:row>
    <x:row r="1239">
      <x:c r="A1239" s="3" t="inlineStr">
        <x:is>
          <x:t xml:space="preserve">Google</x:t>
        </x:is>
      </x:c>
      <x:c r="B1239" s="3" t="n">
        <x:v>2029</x:v>
      </x:c>
      <x:c r="C1239" s="3" t="inlineStr">
        <x:is>
          <x:t xml:space="preserve">Base</x:t>
        </x:is>
      </x:c>
      <x:c r="D1239" s="3" t="inlineStr">
        <x:is>
          <x:t xml:space="preserve">training_power_share</x:t>
        </x:is>
      </x:c>
      <x:c r="E1239" s="3" t="n">
        <x:v>0.323</x:v>
      </x:c>
      <x:c r="F1239" s="3" t="inlineStr">
        <x:is>
          <x:t xml:space="preserve">share of AI IT load</x:t>
        </x:is>
      </x:c>
      <x:c r="G1239" s="3" t="inlineStr">
        <x:is>
          <x:t xml:space="preserve">Derived allocation</x:t>
        </x:is>
      </x:c>
      <x:c r="H1239" s="3" t="inlineStr">
        <x:is>
          <x:t xml:space="preserve">1 - inference_power_share</x:t>
        </x:is>
      </x:c>
      <x:c r="I1239" s="3" t="inlineStr">
        <x:is>
          <x:t xml:space="preserve">Training receives the complementary modeled AI IT allocation; it is not a disclosed company workload split.</x:t>
        </x:is>
      </x:c>
      <x:c r="J1239" s="3" t="inlineStr">
        <x:is>
          <x:t xml:space="preserve">SRC_GOOGLE_GEMINI_TOKENS; SRC_GOOGLE_IRONWOOD; SRC_GOOGLE_TPU_V6E; SRC_EPOCH_AI_DATA_CENTERS; ASSUMP_INFERENCE_SHARE_NOT_FACT_60</x:t>
        </x:is>
      </x:c>
      <x:c r="K123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39" s="3" t="inlineStr">
        <x:is>
          <x:t xml:space="preserve">Provider-specific inference/training workload power telemetry.</x:t>
        </x:is>
      </x:c>
    </x:row>
    <x:row r="1240">
      <x:c r="A1240" s="3" t="inlineStr">
        <x:is>
          <x:t xml:space="preserve">Google</x:t>
        </x:is>
      </x:c>
      <x:c r="B1240" s="3" t="n">
        <x:v>2029</x:v>
      </x:c>
      <x:c r="C1240" s="3" t="inlineStr">
        <x:is>
          <x:t xml:space="preserve">Base</x:t>
        </x:is>
      </x:c>
      <x:c r="D1240" s="3" t="inlineStr">
        <x:is>
          <x:t xml:space="preserve">training_gw</x:t>
        </x:is>
      </x:c>
      <x:c r="E1240" s="3" t="n">
        <x:v>1.359</x:v>
      </x:c>
      <x:c r="F1240" s="3" t="inlineStr">
        <x:is>
          <x:t xml:space="preserve">GW</x:t>
        </x:is>
      </x:c>
      <x:c r="G1240" s="3" t="inlineStr">
        <x:is>
          <x:t xml:space="preserve">Derived formula</x:t>
        </x:is>
      </x:c>
      <x:c r="H1240" s="3" t="inlineStr">
        <x:is>
          <x:t xml:space="preserve">ai_it_load_gw * training_power_share</x:t>
        </x:is>
      </x:c>
      <x:c r="I1240" s="3" t="inlineStr">
        <x:is>
          <x:t xml:space="preserve">Training GW is shown separately so commercial inference token capacity is not overstated.</x:t>
        </x:is>
      </x:c>
      <x:c r="J1240" s="3" t="inlineStr">
        <x:is>
          <x:t xml:space="preserve">SRC_GOOGLE_GEMINI_TOKENS; SRC_GOOGLE_IRONWOOD; SRC_GOOGLE_TPU_V6E; SRC_EPOCH_AI_DATA_CENTERS</x:t>
        </x:is>
      </x:c>
      <x:c r="K124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40" s="3" t="inlineStr">
        <x:is>
          <x:t xml:space="preserve">Recompute after AI allocation or workload-split evidence changes.</x:t>
        </x:is>
      </x:c>
    </x:row>
    <x:row r="1241">
      <x:c r="A1241" s="3" t="inlineStr">
        <x:is>
          <x:t xml:space="preserve">Google</x:t>
        </x:is>
      </x:c>
      <x:c r="B1241" s="3" t="n">
        <x:v>2029</x:v>
      </x:c>
      <x:c r="C1241" s="3" t="inlineStr">
        <x:is>
          <x:t xml:space="preserve">Base</x:t>
        </x:is>
      </x:c>
      <x:c r="D1241" s="3" t="inlineStr">
        <x:is>
          <x:t xml:space="preserve">tokens_per_second_per_mw</x:t>
        </x:is>
      </x:c>
      <x:c r="E1241" s="3" t="n">
        <x:v>100661</x:v>
      </x:c>
      <x:c r="F1241" s="3" t="inlineStr">
        <x:is>
          <x:t xml:space="preserve">generated output tokens/sec/MW</x:t>
        </x:is>
      </x:c>
      <x:c r="G1241" s="3" t="inlineStr">
        <x:is>
          <x:t xml:space="preserve">Derived estimate + benchmark calibration</x:t>
        </x:is>
      </x:c>
      <x:c r="H1241" s="3" t="inlineStr">
        <x:is>
          <x:t xml:space="preserve">fleet_reference_tps_per_mw * commercial_workload_fit_factor</x:t>
        </x:is>
      </x:c>
      <x:c r="I1241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1241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124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41" s="3" t="inlineStr">
        <x:is>
          <x:t xml:space="preserve">Comparable production output-token throughput with model, hardware, precision, ISL/OSL and SLO matched.</x:t>
        </x:is>
      </x:c>
    </x:row>
    <x:row r="1242">
      <x:c r="A1242" s="3" t="inlineStr">
        <x:is>
          <x:t xml:space="preserve">Google</x:t>
        </x:is>
      </x:c>
      <x:c r="B1242" s="3" t="n">
        <x:v>2029</x:v>
      </x:c>
      <x:c r="C1242" s="3" t="inlineStr">
        <x:is>
          <x:t xml:space="preserve">Base</x:t>
        </x:is>
      </x:c>
      <x:c r="D1242" s="3" t="inlineStr">
        <x:is>
          <x:t xml:space="preserve">inference_tokens_per_day</x:t>
        </x:is>
      </x:c>
      <x:c r="E1242" s="3" t="n">
        <x:v>24830250192000</x:v>
      </x:c>
      <x:c r="F1242" s="3" t="inlineStr">
        <x:is>
          <x:t xml:space="preserve">generated output tokens/day</x:t>
        </x:is>
      </x:c>
      <x:c r="G1242" s="3" t="inlineStr">
        <x:is>
          <x:t xml:space="preserve">Derived headline metric</x:t>
        </x:is>
      </x:c>
      <x:c r="H1242" s="3" t="inlineStr">
        <x:is>
          <x:t xml:space="preserve">inference_gw * 1000 * tokens_per_second_per_mw * 86,400</x:t>
        </x:is>
      </x:c>
      <x:c r="I1242" s="3" t="inlineStr">
        <x:is>
          <x:t xml:space="preserve">Headline capacity uses no utilization, MoE, architecture or software-growth multiplier; it is not observed commercial output volume.</x:t>
        </x:is>
      </x:c>
      <x:c r="J1242" s="3" t="inlineStr">
        <x:is>
          <x:t xml:space="preserve">SRC_GOOGLE_GEMINI_TOKENS; SRC_GOOGLE_IRONWOOD; SRC_GOOGLE_TPU_V6E; SRC_EPOCH_AI_DATA_CENTERS; SRC_SEMIANALYSIS_INFERENCEX</x:t>
        </x:is>
      </x:c>
      <x:c r="K124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42" s="3" t="inlineStr">
        <x:is>
          <x:t xml:space="preserve">Provider-disclosed generated output token volume or calibrated capacity telemetry.</x:t>
        </x:is>
      </x:c>
    </x:row>
    <x:row r="1243">
      <x:c r="A1243" s="3" t="inlineStr">
        <x:is>
          <x:t xml:space="preserve">Google</x:t>
        </x:is>
      </x:c>
      <x:c r="B1243" s="3" t="n">
        <x:v>2029</x:v>
      </x:c>
      <x:c r="C1243" s="3" t="inlineStr">
        <x:is>
          <x:t xml:space="preserve">Base</x:t>
        </x:is>
      </x:c>
      <x:c r="D1243" s="3" t="inlineStr">
        <x:is>
          <x:t xml:space="preserve">inference_tokens_per_year</x:t>
        </x:is>
      </x:c>
      <x:c r="E1243" s="3" t="n">
        <x:v>9063041320080000</x:v>
      </x:c>
      <x:c r="F1243" s="3" t="inlineStr">
        <x:is>
          <x:t xml:space="preserve">generated output tokens/year</x:t>
        </x:is>
      </x:c>
      <x:c r="G1243" s="3" t="inlineStr">
        <x:is>
          <x:t xml:space="preserve">Derived headline metric</x:t>
        </x:is>
      </x:c>
      <x:c r="H1243" s="3" t="inlineStr">
        <x:is>
          <x:t xml:space="preserve">inference_tokens_per_day * 365</x:t>
        </x:is>
      </x:c>
      <x:c r="I1243" s="3" t="inlineStr">
        <x:is>
          <x:t xml:space="preserve">Annualized version of generated output token capacity; it is not observed annual demand or billable volume.</x:t>
        </x:is>
      </x:c>
      <x:c r="J1243" s="3" t="inlineStr">
        <x:is>
          <x:t xml:space="preserve">SRC_GOOGLE_GEMINI_TOKENS; SRC_GOOGLE_IRONWOOD; SRC_GOOGLE_TPU_V6E; SRC_EPOCH_AI_DATA_CENTERS; SRC_SEMIANALYSIS_INFERENCEX</x:t>
        </x:is>
      </x:c>
      <x:c r="K124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43" s="3" t="inlineStr">
        <x:is>
          <x:t xml:space="preserve">Provider-disclosed annual generated-output volume or metered serving telemetry.</x:t>
        </x:is>
      </x:c>
    </x:row>
    <x:row r="1244">
      <x:c r="A1244" s="3" t="inlineStr">
        <x:is>
          <x:t xml:space="preserve">Google</x:t>
        </x:is>
      </x:c>
      <x:c r="B1244" s="3" t="n">
        <x:v>2030</x:v>
      </x:c>
      <x:c r="C1244" s="3" t="inlineStr">
        <x:is>
          <x:t xml:space="preserve">Base</x:t>
        </x:is>
      </x:c>
      <x:c r="D1244" s="3" t="inlineStr">
        <x:is>
          <x:t xml:space="preserve">contracted_power_gw</x:t>
        </x:is>
      </x:c>
      <x:c r="E1244" s="3" t="n">
        <x:v>8</x:v>
      </x:c>
      <x:c r="F1244" s="3" t="inlineStr">
        <x:is>
          <x:t xml:space="preserve">GW</x:t>
        </x:is>
      </x:c>
      <x:c r="G1244" s="3" t="inlineStr">
        <x:is>
          <x:t xml:space="preserve">Scenario capacity envelope</x:t>
        </x:is>
      </x:c>
      <x:c r="H1244" s="3" t="inlineStr">
        <x:is>
          <x:t xml:space="preserve">linear interpolation between 2026 and 2030 company capacity endpoints</x:t>
        </x:is>
      </x:c>
      <x:c r="I1244" s="3" t="inlineStr">
        <x:is>
          <x:t xml:space="preserve">Scenario envelope for Gemini-serving capacity; official TPU hardware direction is disclosed, company-level contracted GW is not.</x:t>
        </x:is>
      </x:c>
      <x:c r="J1244" s="3" t="inlineStr">
        <x:is>
          <x:t xml:space="preserve">ASSUMP_POWER_RAMP; SRC_GOOGLE_IRONWOOD; SRC_GOOGLE_TPU_V6E</x:t>
        </x:is>
      </x:c>
      <x:c r="K124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44" s="3" t="inlineStr">
        <x:is>
          <x:t xml:space="preserve">Company/site-level committed MW/GW, interconnect and contract disclosure.</x:t>
        </x:is>
      </x:c>
    </x:row>
    <x:row r="1245">
      <x:c r="A1245" s="3" t="inlineStr">
        <x:is>
          <x:t xml:space="preserve">Google</x:t>
        </x:is>
      </x:c>
      <x:c r="B1245" s="3" t="n">
        <x:v>2030</x:v>
      </x:c>
      <x:c r="C1245" s="3" t="inlineStr">
        <x:is>
          <x:t xml:space="preserve">Base</x:t>
        </x:is>
      </x:c>
      <x:c r="D1245" s="3" t="inlineStr">
        <x:is>
          <x:t xml:space="preserve">operational_deployment_share</x:t>
        </x:is>
      </x:c>
      <x:c r="E1245" s="3" t="n">
        <x:v>0.85</x:v>
      </x:c>
      <x:c r="F1245" s="3" t="inlineStr">
        <x:is>
          <x:t xml:space="preserve">share</x:t>
        </x:is>
      </x:c>
      <x:c r="G1245" s="3" t="inlineStr">
        <x:is>
          <x:t xml:space="preserve">Scenario conversion</x:t>
        </x:is>
      </x:c>
      <x:c r="H1245" s="3" t="inlineStr">
        <x:is>
          <x:t xml:space="preserve">active_power_gw / contracted_power_gw</x:t>
        </x:is>
      </x:c>
      <x:c r="I1245" s="3" t="inlineStr">
        <x:is>
          <x:t xml:space="preserve">This is the single explicit conversion from contracted/attributed capacity to operationally usable capacity.</x:t>
        </x:is>
      </x:c>
      <x:c r="J1245" s="3" t="inlineStr">
        <x:is>
          <x:t xml:space="preserve">ASSUMP_POWER_RAMP; SRC_GOOGLE_IRONWOOD; SRC_GOOGLE_TPU_V6E</x:t>
        </x:is>
      </x:c>
      <x:c r="K124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45" s="3" t="inlineStr">
        <x:is>
          <x:t xml:space="preserve">Energized operational capacity divided by contracted/attributed capacity.</x:t>
        </x:is>
      </x:c>
    </x:row>
    <x:row r="1246">
      <x:c r="A1246" s="3" t="inlineStr">
        <x:is>
          <x:t xml:space="preserve">Google</x:t>
        </x:is>
      </x:c>
      <x:c r="B1246" s="3" t="n">
        <x:v>2030</x:v>
      </x:c>
      <x:c r="C1246" s="3" t="inlineStr">
        <x:is>
          <x:t xml:space="preserve">Base</x:t>
        </x:is>
      </x:c>
      <x:c r="D1246" s="3" t="inlineStr">
        <x:is>
          <x:t xml:space="preserve">active_power_gw</x:t>
        </x:is>
      </x:c>
      <x:c r="E1246" s="3" t="n">
        <x:v>6.8</x:v>
      </x:c>
      <x:c r="F1246" s="3" t="inlineStr">
        <x:is>
          <x:t xml:space="preserve">GW</x:t>
        </x:is>
      </x:c>
      <x:c r="G1246" s="3" t="inlineStr">
        <x:is>
          <x:t xml:space="preserve">Derived scenario</x:t>
        </x:is>
      </x:c>
      <x:c r="H1246" s="3" t="inlineStr">
        <x:is>
          <x:t xml:space="preserve">contracted_power_gw * operational_deployment_share</x:t>
        </x:is>
      </x:c>
      <x:c r="I1246" s="3" t="inlineStr">
        <x:is>
          <x:t xml:space="preserve">TPU generation availability supports ramp direction, while active GW remains a staged deployment estimate.</x:t>
        </x:is>
      </x:c>
      <x:c r="J1246" s="3" t="inlineStr">
        <x:is>
          <x:t xml:space="preserve">ASSUMP_POWER_RAMP; SRC_GOOGLE_IRONWOOD; SRC_GOOGLE_TPU_V6E</x:t>
        </x:is>
      </x:c>
      <x:c r="K124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46" s="3" t="inlineStr">
        <x:is>
          <x:t xml:space="preserve">Energization dates, accelerator deliveries and operational powered-rack telemetry.</x:t>
        </x:is>
      </x:c>
    </x:row>
    <x:row r="1247">
      <x:c r="A1247" s="3" t="inlineStr">
        <x:is>
          <x:t xml:space="preserve">Google</x:t>
        </x:is>
      </x:c>
      <x:c r="B1247" s="3" t="n">
        <x:v>2030</x:v>
      </x:c>
      <x:c r="C1247" s="3" t="inlineStr">
        <x:is>
          <x:t xml:space="preserve">Base</x:t>
        </x:is>
      </x:c>
      <x:c r="D1247" s="3" t="inlineStr">
        <x:is>
          <x:t xml:space="preserve">pue</x:t>
        </x:is>
      </x:c>
      <x:c r="E1247" s="3" t="n">
        <x:v>1.18</x:v>
      </x:c>
      <x:c r="F1247" s="3" t="inlineStr">
        <x:is>
          <x:t xml:space="preserve">ratio</x:t>
        </x:is>
      </x:c>
      <x:c r="G1247" s="3" t="inlineStr">
        <x:is>
          <x:t xml:space="preserve">Scenario parameter</x:t>
        </x:is>
      </x:c>
      <x:c r="H1247" s="3" t="inlineStr">
        <x:is>
          <x:t xml:space="preserve">it_load_gw = active_power_gw / pue</x:t>
        </x:is>
      </x:c>
      <x:c r="I1247" s="3" t="inlineStr">
        <x:is>
          <x:t xml:space="preserve">No provider-wide site-level PUE is used as a disclosed fact; PUE represents facility-to-IT conversion within the scenario.</x:t>
        </x:is>
      </x:c>
      <x:c r="J1247" s="3" t="inlineStr">
        <x:is>
          <x:t xml:space="preserve">ASSUMP_POWER_RAMP</x:t>
        </x:is>
      </x:c>
      <x:c r="K124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47" s="3" t="inlineStr">
        <x:is>
          <x:t xml:space="preserve">Site-level measured PUE matched to attributed AI capacity.</x:t>
        </x:is>
      </x:c>
    </x:row>
    <x:row r="1248">
      <x:c r="A1248" s="3" t="inlineStr">
        <x:is>
          <x:t xml:space="preserve">Google</x:t>
        </x:is>
      </x:c>
      <x:c r="B1248" s="3" t="n">
        <x:v>2030</x:v>
      </x:c>
      <x:c r="C1248" s="3" t="inlineStr">
        <x:is>
          <x:t xml:space="preserve">Base</x:t>
        </x:is>
      </x:c>
      <x:c r="D1248" s="3" t="inlineStr">
        <x:is>
          <x:t xml:space="preserve">it_load_gw</x:t>
        </x:is>
      </x:c>
      <x:c r="E1248" s="3" t="n">
        <x:v>5.763</x:v>
      </x:c>
      <x:c r="F1248" s="3" t="inlineStr">
        <x:is>
          <x:t xml:space="preserve">GW</x:t>
        </x:is>
      </x:c>
      <x:c r="G1248" s="3" t="inlineStr">
        <x:is>
          <x:t xml:space="preserve">Derived formula</x:t>
        </x:is>
      </x:c>
      <x:c r="H1248" s="3" t="inlineStr">
        <x:is>
          <x:t xml:space="preserve">active_power_gw / pue</x:t>
        </x:is>
      </x:c>
      <x:c r="I1248" s="3" t="inlineStr">
        <x:is>
          <x:t xml:space="preserve">Facility power is converted to IT-deliverable power before attributing AI workloads.</x:t>
        </x:is>
      </x:c>
      <x:c r="J1248" s="3" t="inlineStr">
        <x:is>
          <x:t xml:space="preserve">ASSUMP_POWER_RAMP; SRC_GOOGLE_IRONWOOD; SRC_GOOGLE_TPU_V6E</x:t>
        </x:is>
      </x:c>
      <x:c r="K124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48" s="3" t="inlineStr">
        <x:is>
          <x:t xml:space="preserve">Recompute once active power and PUE become site-observable.</x:t>
        </x:is>
      </x:c>
    </x:row>
    <x:row r="1249">
      <x:c r="A1249" s="3" t="inlineStr">
        <x:is>
          <x:t xml:space="preserve">Google</x:t>
        </x:is>
      </x:c>
      <x:c r="B1249" s="3" t="n">
        <x:v>2030</x:v>
      </x:c>
      <x:c r="C1249" s="3" t="inlineStr">
        <x:is>
          <x:t xml:space="preserve">Base</x:t>
        </x:is>
      </x:c>
      <x:c r="D1249" s="3" t="inlineStr">
        <x:is>
          <x:t xml:space="preserve">ai_workload_share</x:t>
        </x:is>
      </x:c>
      <x:c r="E1249" s="3" t="n">
        <x:v>0.88</x:v>
      </x:c>
      <x:c r="F1249" s="3" t="inlineStr">
        <x:is>
          <x:t xml:space="preserve">share</x:t>
        </x:is>
      </x:c>
      <x:c r="G1249" s="3" t="inlineStr">
        <x:is>
          <x:t xml:space="preserve">Scenario allocation</x:t>
        </x:is>
      </x:c>
      <x:c r="H1249" s="3" t="inlineStr">
        <x:is>
          <x:t xml:space="preserve">ai_it_load_gw = it_load_gw * ai_workload_share</x:t>
        </x:is>
      </x:c>
      <x:c r="I1249" s="3" t="inlineStr">
        <x:is>
          <x:t xml:space="preserve">Gemini/Vertex TPU serving is AI-dedicated in the modeled capacity envelope; 88% excludes platform/reserve load.</x:t>
        </x:is>
      </x:c>
      <x:c r="J1249" s="3" t="inlineStr">
        <x:is>
          <x:t xml:space="preserve">SRC_GOOGLE_GEMINI_TOKENS; SRC_GOOGLE_IRONWOOD; SRC_GOOGLE_TPU_V6E; SRC_EPOCH_AI_DATA_CENTERS</x:t>
        </x:is>
      </x:c>
      <x:c r="K124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49" s="3" t="inlineStr">
        <x:is>
          <x:t xml:space="preserve">Model-owner AI workload allocation or cluster scheduling telemetry.</x:t>
        </x:is>
      </x:c>
    </x:row>
    <x:row r="1250">
      <x:c r="A1250" s="3" t="inlineStr">
        <x:is>
          <x:t xml:space="preserve">Google</x:t>
        </x:is>
      </x:c>
      <x:c r="B1250" s="3" t="n">
        <x:v>2030</x:v>
      </x:c>
      <x:c r="C1250" s="3" t="inlineStr">
        <x:is>
          <x:t xml:space="preserve">Base</x:t>
        </x:is>
      </x:c>
      <x:c r="D1250" s="3" t="inlineStr">
        <x:is>
          <x:t xml:space="preserve">ai_it_load_gw</x:t>
        </x:is>
      </x:c>
      <x:c r="E1250" s="3" t="n">
        <x:v>5.071</x:v>
      </x:c>
      <x:c r="F1250" s="3" t="inlineStr">
        <x:is>
          <x:t xml:space="preserve">GW</x:t>
        </x:is>
      </x:c>
      <x:c r="G1250" s="3" t="inlineStr">
        <x:is>
          <x:t xml:space="preserve">Derived formula</x:t>
        </x:is>
      </x:c>
      <x:c r="H1250" s="3" t="inlineStr">
        <x:is>
          <x:t xml:space="preserve">it_load_gw * ai_workload_share</x:t>
        </x:is>
      </x:c>
      <x:c r="I1250" s="3" t="inlineStr">
        <x:is>
          <x:t xml:space="preserve">Only the AI-attributed portion of IT load enters training/inference allocation.</x:t>
        </x:is>
      </x:c>
      <x:c r="J1250" s="3" t="inlineStr">
        <x:is>
          <x:t xml:space="preserve">SRC_GOOGLE_GEMINI_TOKENS; SRC_GOOGLE_IRONWOOD; SRC_GOOGLE_TPU_V6E; SRC_EPOCH_AI_DATA_CENTERS</x:t>
        </x:is>
      </x:c>
      <x:c r="K125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50" s="3" t="inlineStr">
        <x:is>
          <x:t xml:space="preserve">Recompute after ai_workload_share is replaced by telemetry.</x:t>
        </x:is>
      </x:c>
    </x:row>
    <x:row r="1251">
      <x:c r="A1251" s="3" t="inlineStr">
        <x:is>
          <x:t xml:space="preserve">Google</x:t>
        </x:is>
      </x:c>
      <x:c r="B1251" s="3" t="n">
        <x:v>2030</x:v>
      </x:c>
      <x:c r="C1251" s="3" t="inlineStr">
        <x:is>
          <x:t xml:space="preserve">Base</x:t>
        </x:is>
      </x:c>
      <x:c r="D1251" s="3" t="inlineStr">
        <x:is>
          <x:t xml:space="preserve">gpu_share</x:t>
        </x:is>
      </x:c>
      <x:c r="E1251" s="3" t="n">
        <x:v>0.088811</x:v>
      </x:c>
      <x:c r="F1251" s="3" t="inlineStr">
        <x:is>
          <x:t xml:space="preserve">share of inference-serving accelerator load</x:t>
        </x:is>
      </x:c>
      <x:c r="G1251" s="3" t="inlineStr">
        <x:is>
          <x:t xml:space="preserve">Numeric scenario</x:t>
        </x:is>
      </x:c>
      <x:c r="H1251" s="3" t="inlineStr">
        <x:is>
          <x:t xml:space="preserve">gpu_share interpolated from company 2026/2030 accelerator-mix endpoints</x:t>
        </x:is>
      </x:c>
      <x:c r="I1251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251" s="3" t="inlineStr">
        <x:is>
          <x:t xml:space="preserve">SRC_GOOGLE_GEMINI_TOKENS; SRC_GOOGLE_IRONWOOD; SRC_GOOGLE_TPU_V6E; SRC_EPOCH_AI_DATA_CENTERS; ASSUMP_NUMERIC_ACCELERATOR_MIX</x:t>
        </x:is>
      </x:c>
      <x:c r="K125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51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252">
      <x:c r="A1252" s="3" t="inlineStr">
        <x:is>
          <x:t xml:space="preserve">Google</x:t>
        </x:is>
      </x:c>
      <x:c r="B1252" s="3" t="n">
        <x:v>2030</x:v>
      </x:c>
      <x:c r="C1252" s="3" t="inlineStr">
        <x:is>
          <x:t xml:space="preserve">Base</x:t>
        </x:is>
      </x:c>
      <x:c r="D1252" s="3" t="inlineStr">
        <x:is>
          <x:t xml:space="preserve">h200_share</x:t>
        </x:is>
      </x:c>
      <x:c r="E1252" s="3" t="n">
        <x:v>0</x:v>
      </x:c>
      <x:c r="F1252" s="3" t="inlineStr">
        <x:is>
          <x:t xml:space="preserve">share of inference-serving accelerator load</x:t>
        </x:is>
      </x:c>
      <x:c r="G1252" s="3" t="inlineStr">
        <x:is>
          <x:t xml:space="preserve">Editable numeric scenario</x:t>
        </x:is>
      </x:c>
      <x:c r="H1252" s="3" t="inlineStr">
        <x:is>
          <x:t xml:space="preserve">h200_share = gpu_share * default_gpu_generation_mix_h200</x:t>
        </x:is>
      </x:c>
      <x:c r="I1252" s="3" t="inlineStr">
        <x:is>
          <x:t xml:space="preserve">Default GPU-generation migration assumption; executive workbook allows later manual replacement by company/year/scenario.</x:t>
        </x:is>
      </x:c>
      <x:c r="J1252" s="3" t="inlineStr">
        <x:is>
          <x:t xml:space="preserve">SRC_SEMIANALYSIS_INFERENCEX; ASSUMP_NUMERIC_ACCELERATOR_MIX</x:t>
        </x:is>
      </x:c>
      <x:c r="K125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52" s="3" t="inlineStr">
        <x:is>
          <x:t xml:space="preserve">Company fleet inventory, accelerator-hours or procurement/deployment records by GPU generation.</x:t>
        </x:is>
      </x:c>
    </x:row>
    <x:row r="1253">
      <x:c r="A1253" s="3" t="inlineStr">
        <x:is>
          <x:t xml:space="preserve">Google</x:t>
        </x:is>
      </x:c>
      <x:c r="B1253" s="3" t="n">
        <x:v>2030</x:v>
      </x:c>
      <x:c r="C1253" s="3" t="inlineStr">
        <x:is>
          <x:t xml:space="preserve">Base</x:t>
        </x:is>
      </x:c>
      <x:c r="D1253" s="3" t="inlineStr">
        <x:is>
          <x:t xml:space="preserve">b200_share</x:t>
        </x:is>
      </x:c>
      <x:c r="E1253" s="3" t="n">
        <x:v>0.088811</x:v>
      </x:c>
      <x:c r="F1253" s="3" t="inlineStr">
        <x:is>
          <x:t xml:space="preserve">share of inference-serving accelerator load</x:t>
        </x:is>
      </x:c>
      <x:c r="G1253" s="3" t="inlineStr">
        <x:is>
          <x:t xml:space="preserve">Editable numeric scenario</x:t>
        </x:is>
      </x:c>
      <x:c r="H1253" s="3" t="inlineStr">
        <x:is>
          <x:t xml:space="preserve">b200_share = gpu_share * default_gpu_generation_mix_b200</x:t>
        </x:is>
      </x:c>
      <x:c r="I1253" s="3" t="inlineStr">
        <x:is>
          <x:t xml:space="preserve">Default GPU-generation migration assumption; executive workbook allows later manual replacement by company/year/scenario.</x:t>
        </x:is>
      </x:c>
      <x:c r="J1253" s="3" t="inlineStr">
        <x:is>
          <x:t xml:space="preserve">SRC_SEMIANALYSIS_INFERENCEX; ASSUMP_NUMERIC_ACCELERATOR_MIX</x:t>
        </x:is>
      </x:c>
      <x:c r="K125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53" s="3" t="inlineStr">
        <x:is>
          <x:t xml:space="preserve">Company fleet inventory, accelerator-hours or procurement/deployment records by GPU generation.</x:t>
        </x:is>
      </x:c>
    </x:row>
    <x:row r="1254">
      <x:c r="A1254" s="3" t="inlineStr">
        <x:is>
          <x:t xml:space="preserve">Google</x:t>
        </x:is>
      </x:c>
      <x:c r="B1254" s="3" t="n">
        <x:v>2030</x:v>
      </x:c>
      <x:c r="C1254" s="3" t="inlineStr">
        <x:is>
          <x:t xml:space="preserve">Base</x:t>
        </x:is>
      </x:c>
      <x:c r="D1254" s="3" t="inlineStr">
        <x:is>
          <x:t xml:space="preserve">gb200_share</x:t>
        </x:is>
      </x:c>
      <x:c r="E1254" s="3" t="n">
        <x:v>0</x:v>
      </x:c>
      <x:c r="F1254" s="3" t="inlineStr">
        <x:is>
          <x:t xml:space="preserve">share of inference-serving accelerator load</x:t>
        </x:is>
      </x:c>
      <x:c r="G1254" s="3" t="inlineStr">
        <x:is>
          <x:t xml:space="preserve">Editable numeric scenario</x:t>
        </x:is>
      </x:c>
      <x:c r="H1254" s="3" t="inlineStr">
        <x:is>
          <x:t xml:space="preserve">gb200_share = gpu_share * default_gpu_generation_mix_gb200</x:t>
        </x:is>
      </x:c>
      <x:c r="I1254" s="3" t="inlineStr">
        <x:is>
          <x:t xml:space="preserve">Default GPU-generation migration assumption; executive workbook allows later manual replacement by company/year/scenario.</x:t>
        </x:is>
      </x:c>
      <x:c r="J1254" s="3" t="inlineStr">
        <x:is>
          <x:t xml:space="preserve">SRC_SEMIANALYSIS_INFERENCEX; ASSUMP_NUMERIC_ACCELERATOR_MIX</x:t>
        </x:is>
      </x:c>
      <x:c r="K125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54" s="3" t="inlineStr">
        <x:is>
          <x:t xml:space="preserve">Company fleet inventory, accelerator-hours or procurement/deployment records by GPU generation.</x:t>
        </x:is>
      </x:c>
    </x:row>
    <x:row r="1255">
      <x:c r="A1255" s="3" t="inlineStr">
        <x:is>
          <x:t xml:space="preserve">Google</x:t>
        </x:is>
      </x:c>
      <x:c r="B1255" s="3" t="n">
        <x:v>2030</x:v>
      </x:c>
      <x:c r="C1255" s="3" t="inlineStr">
        <x:is>
          <x:t xml:space="preserve">Base</x:t>
        </x:is>
      </x:c>
      <x:c r="D1255" s="3" t="inlineStr">
        <x:is>
          <x:t xml:space="preserve">purpose_built_accelerator_share</x:t>
        </x:is>
      </x:c>
      <x:c r="E1255" s="3" t="n">
        <x:v>0.911189</x:v>
      </x:c>
      <x:c r="F1255" s="3" t="inlineStr">
        <x:is>
          <x:t xml:space="preserve">share of inference-serving accelerator load</x:t>
        </x:is>
      </x:c>
      <x:c r="G1255" s="3" t="inlineStr">
        <x:is>
          <x:t xml:space="preserve">Numeric scenario</x:t>
        </x:is>
      </x:c>
      <x:c r="H1255" s="3" t="inlineStr">
        <x:is>
          <x:t xml:space="preserve">1 - gpu_share</x:t>
        </x:is>
      </x:c>
      <x:c r="I1255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1255" s="3" t="inlineStr">
        <x:is>
          <x:t xml:space="preserve">SRC_GOOGLE_GEMINI_TOKENS; SRC_GOOGLE_IRONWOOD; SRC_GOOGLE_TPU_V6E; SRC_EPOCH_AI_DATA_CENTERS; ASSUMP_NUMERIC_ACCELERATOR_MIX</x:t>
        </x:is>
      </x:c>
      <x:c r="K125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55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1256">
      <x:c r="A1256" s="3" t="inlineStr">
        <x:is>
          <x:t xml:space="preserve">Google</x:t>
        </x:is>
      </x:c>
      <x:c r="B1256" s="3" t="n">
        <x:v>2030</x:v>
      </x:c>
      <x:c r="C1256" s="3" t="inlineStr">
        <x:is>
          <x:t xml:space="preserve">Base</x:t>
        </x:is>
      </x:c>
      <x:c r="D1256" s="3" t="inlineStr">
        <x:is>
          <x:t xml:space="preserve">fleet_reference_tps_per_mw</x:t>
        </x:is>
      </x:c>
      <x:c r="E1256" s="3" t="n">
        <x:v>167768</x:v>
      </x:c>
      <x:c r="F1256" s="3" t="inlineStr">
        <x:is>
          <x:t xml:space="preserve">generated output tokens/sec/MW</x:t>
        </x:is>
      </x:c>
      <x:c r="G1256" s="3" t="inlineStr">
        <x:is>
          <x:t xml:space="preserve">Fleet-weighted public benchmark reference</x:t>
        </x:is>
      </x:c>
      <x:c r="H1256" s="3" t="inlineStr">
        <x:is>
          <x:t xml:space="preserve">h200_share*h200_workload_avg + b200_share*b200_workload_avg + gb200_share*gb200_workload_avg + purpose_built_share*purpose_workload_avg</x:t>
        </x:is>
      </x:c>
      <x:c r="I1256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256" s="3" t="inlineStr">
        <x:is>
          <x:t xml:space="preserve">SRC_SEMIANALYSIS_INFERENCEX; ASSUMP_NUMERIC_ACCELERATOR_MIX; ASSUMP_WORKLOAD_CLASS_MIX; ASSUMP_AGENTIC_CONTEXT_PENALTY</x:t>
        </x:is>
      </x:c>
      <x:c r="K125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56" s="3" t="inlineStr">
        <x:is>
          <x:t xml:space="preserve">Comparable production output-token throughput or a more closely matched benchmark.</x:t>
        </x:is>
      </x:c>
    </x:row>
    <x:row r="1257">
      <x:c r="A1257" s="3" t="inlineStr">
        <x:is>
          <x:t xml:space="preserve">Google</x:t>
        </x:is>
      </x:c>
      <x:c r="B1257" s="3" t="n">
        <x:v>2030</x:v>
      </x:c>
      <x:c r="C1257" s="3" t="inlineStr">
        <x:is>
          <x:t xml:space="preserve">Base</x:t>
        </x:is>
      </x:c>
      <x:c r="D1257" s="3" t="inlineStr">
        <x:is>
          <x:t xml:space="preserve">commercial_workload_fit_factor</x:t>
        </x:is>
      </x:c>
      <x:c r="E1257" s="3" t="n">
        <x:v>0.6</x:v>
      </x:c>
      <x:c r="F1257" s="3" t="inlineStr">
        <x:is>
          <x:t xml:space="preserve">share of public reference throughput</x:t>
        </x:is>
      </x:c>
      <x:c r="G1257" s="3" t="inlineStr">
        <x:is>
          <x:t xml:space="preserve">Scenario assumption</x:t>
        </x:is>
      </x:c>
      <x:c r="H1257" s="3" t="inlineStr">
        <x:is>
          <x:t xml:space="preserve">reference_serving_tps_per_mw = fleet_reference_tps_per_mw * commercial_workload_fit_factor</x:t>
        </x:is>
      </x:c>
      <x:c r="I1257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1257" s="3" t="inlineStr">
        <x:is>
          <x:t xml:space="preserve">SRC_SEMIANALYSIS_INFERENCEX; ASSUMP_NUMERIC_ACCELERATOR_MIX; ASSUMP_WORKLOAD_CLASS_MIX; ASSUMP_AGENTIC_CONTEXT_PENALTY</x:t>
        </x:is>
      </x:c>
      <x:c r="K125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57" s="3" t="inlineStr">
        <x:is>
          <x:t xml:space="preserve">Matched commercial serving benchmark by product surface, context shape and latency SLO.</x:t>
        </x:is>
      </x:c>
    </x:row>
    <x:row r="1258">
      <x:c r="A1258" s="3" t="inlineStr">
        <x:is>
          <x:t xml:space="preserve">Google</x:t>
        </x:is>
      </x:c>
      <x:c r="B1258" s="3" t="n">
        <x:v>2030</x:v>
      </x:c>
      <x:c r="C1258" s="3" t="inlineStr">
        <x:is>
          <x:t xml:space="preserve">Base</x:t>
        </x:is>
      </x:c>
      <x:c r="D1258" s="3" t="inlineStr">
        <x:is>
          <x:t xml:space="preserve">reference_serving_tps_per_mw</x:t>
        </x:is>
      </x:c>
      <x:c r="E1258" s="3" t="n">
        <x:v>100661</x:v>
      </x:c>
      <x:c r="F1258" s="3" t="inlineStr">
        <x:is>
          <x:t xml:space="preserve">generated output tokens/sec/MW</x:t>
        </x:is>
      </x:c>
      <x:c r="G1258" s="3" t="inlineStr">
        <x:is>
          <x:t xml:space="preserve">Workload-adjusted benchmark proxy</x:t>
        </x:is>
      </x:c>
      <x:c r="H1258" s="3" t="inlineStr">
        <x:is>
          <x:t xml:space="preserve">fleet_reference_tps_per_mw * commercial_workload_fit_factor</x:t>
        </x:is>
      </x:c>
      <x:c r="I125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258" s="3" t="inlineStr">
        <x:is>
          <x:t xml:space="preserve">SRC_SEMIANALYSIS_INFERENCEX; ASSUMP_NUMERIC_ACCELERATOR_MIX; ASSUMP_WORKLOAD_CLASS_MIX; ASSUMP_AGENTIC_CONTEXT_PENALTY</x:t>
        </x:is>
      </x:c>
      <x:c r="K125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58" s="3" t="inlineStr">
        <x:is>
          <x:t xml:space="preserve">Provider production output-token throughput with comparable workload/SLO.</x:t>
        </x:is>
      </x:c>
    </x:row>
    <x:row r="1259">
      <x:c r="A1259" s="3" t="inlineStr">
        <x:is>
          <x:t xml:space="preserve">Google</x:t>
        </x:is>
      </x:c>
      <x:c r="B1259" s="3" t="n">
        <x:v>2030</x:v>
      </x:c>
      <x:c r="C1259" s="3" t="inlineStr">
        <x:is>
          <x:t xml:space="preserve">Base</x:t>
        </x:is>
      </x:c>
      <x:c r="D1259" s="3" t="inlineStr">
        <x:is>
          <x:t xml:space="preserve">purpose_built_tps_per_mw</x:t>
        </x:is>
      </x:c>
      <x:c r="E1259" s="3" t="n">
        <x:v>81184</x:v>
      </x:c>
      <x:c r="F1259" s="3" t="inlineStr">
        <x:is>
          <x:t xml:space="preserve">generated output tokens/sec/MW</x:t>
        </x:is>
      </x:c>
      <x:c r="G1259" s="3" t="inlineStr">
        <x:is>
          <x:t xml:space="preserve">Conservative no-uplift proxy</x:t>
        </x:is>
      </x:c>
      <x:c r="H1259" s="3" t="inlineStr">
        <x:is>
          <x:t xml:space="preserve">purpose_built_tps_per_mw = purpose_built_reference_tps_per_mw * commercial_workload_fit_factor until comparable output-token benchmark is adopted</x:t>
        </x:is>
      </x:c>
      <x:c r="I1259" s="3" t="inlineStr">
        <x:is>
          <x:t xml:space="preserve">No comparable public output-token/MW row adopted; B200 public reference placeholder is used and remains editable.</x:t>
        </x:is>
      </x:c>
      <x:c r="J1259" s="3" t="inlineStr">
        <x:is>
          <x:t xml:space="preserve">SRC_GOOGLE_GEMINI_TOKENS; SRC_GOOGLE_IRONWOOD; SRC_GOOGLE_TPU_V6E; SRC_EPOCH_AI_DATA_CENTERS; ASSUMP_NUMERIC_ACCELERATOR_MIX</x:t>
        </x:is>
      </x:c>
      <x:c r="K125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59" s="3" t="inlineStr">
        <x:is>
          <x:t xml:space="preserve">Matched-workload generated-output benchmark for the provider purpose-built accelerator.</x:t>
        </x:is>
      </x:c>
    </x:row>
    <x:row r="1260">
      <x:c r="A1260" s="3" t="inlineStr">
        <x:is>
          <x:t xml:space="preserve">Google</x:t>
        </x:is>
      </x:c>
      <x:c r="B1260" s="3" t="n">
        <x:v>2030</x:v>
      </x:c>
      <x:c r="C1260" s="3" t="inlineStr">
        <x:is>
          <x:t xml:space="preserve">Base</x:t>
        </x:is>
      </x:c>
      <x:c r="D1260" s="3" t="inlineStr">
        <x:is>
          <x:t xml:space="preserve">inference_power_share</x:t>
        </x:is>
      </x:c>
      <x:c r="E1260" s="3" t="n">
        <x:v>0.72</x:v>
      </x:c>
      <x:c r="F1260" s="3" t="inlineStr">
        <x:is>
          <x:t xml:space="preserve">share of AI IT load</x:t>
        </x:is>
      </x:c>
      <x:c r="G1260" s="3" t="inlineStr">
        <x:is>
          <x:t xml:space="preserve">Scenario allocation</x:t>
        </x:is>
      </x:c>
      <x:c r="H1260" s="3" t="inlineStr">
        <x:is>
          <x:t xml:space="preserve">inference_gw = ai_it_load_gw * inference_power_share</x:t>
        </x:is>
      </x:c>
      <x:c r="I1260" s="3" t="inlineStr">
        <x:is>
          <x:t xml:space="preserve">Ironwood is positioned for inference and Gemini is commercialized across products; inference share increases as a scenario.</x:t>
        </x:is>
      </x:c>
      <x:c r="J1260" s="3" t="inlineStr">
        <x:is>
          <x:t xml:space="preserve">SRC_GOOGLE_GEMINI_TOKENS; SRC_GOOGLE_IRONWOOD; SRC_GOOGLE_TPU_V6E; SRC_EPOCH_AI_DATA_CENTERS; ASSUMP_INFERENCE_SHARE_NOT_FACT_60</x:t>
        </x:is>
      </x:c>
      <x:c r="K126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60" s="3" t="inlineStr">
        <x:is>
          <x:t xml:space="preserve">Provider-specific inference/training workload power telemetry.</x:t>
        </x:is>
      </x:c>
    </x:row>
    <x:row r="1261">
      <x:c r="A1261" s="3" t="inlineStr">
        <x:is>
          <x:t xml:space="preserve">Google</x:t>
        </x:is>
      </x:c>
      <x:c r="B1261" s="3" t="n">
        <x:v>2030</x:v>
      </x:c>
      <x:c r="C1261" s="3" t="inlineStr">
        <x:is>
          <x:t xml:space="preserve">Base</x:t>
        </x:is>
      </x:c>
      <x:c r="D1261" s="3" t="inlineStr">
        <x:is>
          <x:t xml:space="preserve">inference_gw</x:t>
        </x:is>
      </x:c>
      <x:c r="E1261" s="3" t="n">
        <x:v>3.651</x:v>
      </x:c>
      <x:c r="F1261" s="3" t="inlineStr">
        <x:is>
          <x:t xml:space="preserve">GW</x:t>
        </x:is>
      </x:c>
      <x:c r="G1261" s="3" t="inlineStr">
        <x:is>
          <x:t xml:space="preserve">Derived formula</x:t>
        </x:is>
      </x:c>
      <x:c r="H1261" s="3" t="inlineStr">
        <x:is>
          <x:t xml:space="preserve">ai_it_load_gw * inference_power_share</x:t>
        </x:is>
      </x:c>
      <x:c r="I1261" s="3" t="inlineStr">
        <x:is>
          <x:t xml:space="preserve">This is the operational power eligible to become commercial generated output tokens through the selected TPS/MW proxy.</x:t>
        </x:is>
      </x:c>
      <x:c r="J1261" s="3" t="inlineStr">
        <x:is>
          <x:t xml:space="preserve">SRC_GOOGLE_GEMINI_TOKENS; SRC_GOOGLE_IRONWOOD; SRC_GOOGLE_TPU_V6E; SRC_EPOCH_AI_DATA_CENTERS</x:t>
        </x:is>
      </x:c>
      <x:c r="K126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61" s="3" t="inlineStr">
        <x:is>
          <x:t xml:space="preserve">Recompute after AI allocation or inference-share evidence changes.</x:t>
        </x:is>
      </x:c>
    </x:row>
    <x:row r="1262">
      <x:c r="A1262" s="3" t="inlineStr">
        <x:is>
          <x:t xml:space="preserve">Google</x:t>
        </x:is>
      </x:c>
      <x:c r="B1262" s="3" t="n">
        <x:v>2030</x:v>
      </x:c>
      <x:c r="C1262" s="3" t="inlineStr">
        <x:is>
          <x:t xml:space="preserve">Base</x:t>
        </x:is>
      </x:c>
      <x:c r="D1262" s="3" t="inlineStr">
        <x:is>
          <x:t xml:space="preserve">training_power_share</x:t>
        </x:is>
      </x:c>
      <x:c r="E1262" s="3" t="n">
        <x:v>0.28</x:v>
      </x:c>
      <x:c r="F1262" s="3" t="inlineStr">
        <x:is>
          <x:t xml:space="preserve">share of AI IT load</x:t>
        </x:is>
      </x:c>
      <x:c r="G1262" s="3" t="inlineStr">
        <x:is>
          <x:t xml:space="preserve">Derived allocation</x:t>
        </x:is>
      </x:c>
      <x:c r="H1262" s="3" t="inlineStr">
        <x:is>
          <x:t xml:space="preserve">1 - inference_power_share</x:t>
        </x:is>
      </x:c>
      <x:c r="I1262" s="3" t="inlineStr">
        <x:is>
          <x:t xml:space="preserve">Training receives the complementary modeled AI IT allocation; it is not a disclosed company workload split.</x:t>
        </x:is>
      </x:c>
      <x:c r="J1262" s="3" t="inlineStr">
        <x:is>
          <x:t xml:space="preserve">SRC_GOOGLE_GEMINI_TOKENS; SRC_GOOGLE_IRONWOOD; SRC_GOOGLE_TPU_V6E; SRC_EPOCH_AI_DATA_CENTERS; ASSUMP_INFERENCE_SHARE_NOT_FACT_60</x:t>
        </x:is>
      </x:c>
      <x:c r="K126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62" s="3" t="inlineStr">
        <x:is>
          <x:t xml:space="preserve">Provider-specific inference/training workload power telemetry.</x:t>
        </x:is>
      </x:c>
    </x:row>
    <x:row r="1263">
      <x:c r="A1263" s="3" t="inlineStr">
        <x:is>
          <x:t xml:space="preserve">Google</x:t>
        </x:is>
      </x:c>
      <x:c r="B1263" s="3" t="n">
        <x:v>2030</x:v>
      </x:c>
      <x:c r="C1263" s="3" t="inlineStr">
        <x:is>
          <x:t xml:space="preserve">Base</x:t>
        </x:is>
      </x:c>
      <x:c r="D1263" s="3" t="inlineStr">
        <x:is>
          <x:t xml:space="preserve">training_gw</x:t>
        </x:is>
      </x:c>
      <x:c r="E1263" s="3" t="n">
        <x:v>1.42</x:v>
      </x:c>
      <x:c r="F1263" s="3" t="inlineStr">
        <x:is>
          <x:t xml:space="preserve">GW</x:t>
        </x:is>
      </x:c>
      <x:c r="G1263" s="3" t="inlineStr">
        <x:is>
          <x:t xml:space="preserve">Derived formula</x:t>
        </x:is>
      </x:c>
      <x:c r="H1263" s="3" t="inlineStr">
        <x:is>
          <x:t xml:space="preserve">ai_it_load_gw * training_power_share</x:t>
        </x:is>
      </x:c>
      <x:c r="I1263" s="3" t="inlineStr">
        <x:is>
          <x:t xml:space="preserve">Training GW is shown separately so commercial inference token capacity is not overstated.</x:t>
        </x:is>
      </x:c>
      <x:c r="J1263" s="3" t="inlineStr">
        <x:is>
          <x:t xml:space="preserve">SRC_GOOGLE_GEMINI_TOKENS; SRC_GOOGLE_IRONWOOD; SRC_GOOGLE_TPU_V6E; SRC_EPOCH_AI_DATA_CENTERS</x:t>
        </x:is>
      </x:c>
      <x:c r="K126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63" s="3" t="inlineStr">
        <x:is>
          <x:t xml:space="preserve">Recompute after AI allocation or workload-split evidence changes.</x:t>
        </x:is>
      </x:c>
    </x:row>
    <x:row r="1264">
      <x:c r="A1264" s="3" t="inlineStr">
        <x:is>
          <x:t xml:space="preserve">Google</x:t>
        </x:is>
      </x:c>
      <x:c r="B1264" s="3" t="n">
        <x:v>2030</x:v>
      </x:c>
      <x:c r="C1264" s="3" t="inlineStr">
        <x:is>
          <x:t xml:space="preserve">Base</x:t>
        </x:is>
      </x:c>
      <x:c r="D1264" s="3" t="inlineStr">
        <x:is>
          <x:t xml:space="preserve">tokens_per_second_per_mw</x:t>
        </x:is>
      </x:c>
      <x:c r="E1264" s="3" t="n">
        <x:v>100661</x:v>
      </x:c>
      <x:c r="F1264" s="3" t="inlineStr">
        <x:is>
          <x:t xml:space="preserve">generated output tokens/sec/MW</x:t>
        </x:is>
      </x:c>
      <x:c r="G1264" s="3" t="inlineStr">
        <x:is>
          <x:t xml:space="preserve">Derived estimate + benchmark calibration</x:t>
        </x:is>
      </x:c>
      <x:c r="H1264" s="3" t="inlineStr">
        <x:is>
          <x:t xml:space="preserve">fleet_reference_tps_per_mw * commercial_workload_fit_factor</x:t>
        </x:is>
      </x:c>
      <x:c r="I1264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1264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126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64" s="3" t="inlineStr">
        <x:is>
          <x:t xml:space="preserve">Comparable production output-token throughput with model, hardware, precision, ISL/OSL and SLO matched.</x:t>
        </x:is>
      </x:c>
    </x:row>
    <x:row r="1265">
      <x:c r="A1265" s="3" t="inlineStr">
        <x:is>
          <x:t xml:space="preserve">Google</x:t>
        </x:is>
      </x:c>
      <x:c r="B1265" s="3" t="n">
        <x:v>2030</x:v>
      </x:c>
      <x:c r="C1265" s="3" t="inlineStr">
        <x:is>
          <x:t xml:space="preserve">Base</x:t>
        </x:is>
      </x:c>
      <x:c r="D1265" s="3" t="inlineStr">
        <x:is>
          <x:t xml:space="preserve">inference_tokens_per_day</x:t>
        </x:is>
      </x:c>
      <x:c r="E1265" s="3" t="n">
        <x:v>31753150070400</x:v>
      </x:c>
      <x:c r="F1265" s="3" t="inlineStr">
        <x:is>
          <x:t xml:space="preserve">generated output tokens/day</x:t>
        </x:is>
      </x:c>
      <x:c r="G1265" s="3" t="inlineStr">
        <x:is>
          <x:t xml:space="preserve">Derived headline metric</x:t>
        </x:is>
      </x:c>
      <x:c r="H1265" s="3" t="inlineStr">
        <x:is>
          <x:t xml:space="preserve">inference_gw * 1000 * tokens_per_second_per_mw * 86,400</x:t>
        </x:is>
      </x:c>
      <x:c r="I1265" s="3" t="inlineStr">
        <x:is>
          <x:t xml:space="preserve">Headline capacity uses no utilization, MoE, architecture or software-growth multiplier; it is not observed commercial output volume.</x:t>
        </x:is>
      </x:c>
      <x:c r="J1265" s="3" t="inlineStr">
        <x:is>
          <x:t xml:space="preserve">SRC_GOOGLE_GEMINI_TOKENS; SRC_GOOGLE_IRONWOOD; SRC_GOOGLE_TPU_V6E; SRC_EPOCH_AI_DATA_CENTERS; SRC_SEMIANALYSIS_INFERENCEX</x:t>
        </x:is>
      </x:c>
      <x:c r="K126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65" s="3" t="inlineStr">
        <x:is>
          <x:t xml:space="preserve">Provider-disclosed generated output token volume or calibrated capacity telemetry.</x:t>
        </x:is>
      </x:c>
    </x:row>
    <x:row r="1266">
      <x:c r="A1266" s="3" t="inlineStr">
        <x:is>
          <x:t xml:space="preserve">Google</x:t>
        </x:is>
      </x:c>
      <x:c r="B1266" s="3" t="n">
        <x:v>2030</x:v>
      </x:c>
      <x:c r="C1266" s="3" t="inlineStr">
        <x:is>
          <x:t xml:space="preserve">Base</x:t>
        </x:is>
      </x:c>
      <x:c r="D1266" s="3" t="inlineStr">
        <x:is>
          <x:t xml:space="preserve">inference_tokens_per_year</x:t>
        </x:is>
      </x:c>
      <x:c r="E1266" s="3" t="n">
        <x:v>1.1589899775696e+16</x:v>
      </x:c>
      <x:c r="F1266" s="3" t="inlineStr">
        <x:is>
          <x:t xml:space="preserve">generated output tokens/year</x:t>
        </x:is>
      </x:c>
      <x:c r="G1266" s="3" t="inlineStr">
        <x:is>
          <x:t xml:space="preserve">Derived headline metric</x:t>
        </x:is>
      </x:c>
      <x:c r="H1266" s="3" t="inlineStr">
        <x:is>
          <x:t xml:space="preserve">inference_tokens_per_day * 365</x:t>
        </x:is>
      </x:c>
      <x:c r="I1266" s="3" t="inlineStr">
        <x:is>
          <x:t xml:space="preserve">Annualized version of generated output token capacity; it is not observed annual demand or billable volume.</x:t>
        </x:is>
      </x:c>
      <x:c r="J1266" s="3" t="inlineStr">
        <x:is>
          <x:t xml:space="preserve">SRC_GOOGLE_GEMINI_TOKENS; SRC_GOOGLE_IRONWOOD; SRC_GOOGLE_TPU_V6E; SRC_EPOCH_AI_DATA_CENTERS; SRC_SEMIANALYSIS_INFERENCEX</x:t>
        </x:is>
      </x:c>
      <x:c r="K126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1266" s="3" t="inlineStr">
        <x:is>
          <x:t xml:space="preserve">Provider-disclosed annual generated-output volume or metered serving telemetry.</x:t>
        </x:is>
      </x:c>
    </x:row>
    <x:row r="1267">
      <x:c r="A1267" s="3" t="inlineStr">
        <x:is>
          <x:t xml:space="preserve">Meta</x:t>
        </x:is>
      </x:c>
      <x:c r="B1267" s="3" t="n">
        <x:v>2026</x:v>
      </x:c>
      <x:c r="C1267" s="3" t="inlineStr">
        <x:is>
          <x:t xml:space="preserve">Base</x:t>
        </x:is>
      </x:c>
      <x:c r="D1267" s="3" t="inlineStr">
        <x:is>
          <x:t xml:space="preserve">contracted_power_gw</x:t>
        </x:is>
      </x:c>
      <x:c r="E1267" s="3" t="n">
        <x:v>3.5</x:v>
      </x:c>
      <x:c r="F1267" s="3" t="inlineStr">
        <x:is>
          <x:t xml:space="preserve">GW</x:t>
        </x:is>
      </x:c>
      <x:c r="G1267" s="3" t="inlineStr">
        <x:is>
          <x:t xml:space="preserve">Scenario capacity envelope</x:t>
        </x:is>
      </x:c>
      <x:c r="H1267" s="3" t="inlineStr">
        <x:is>
          <x:t xml:space="preserve">linear interpolation between 2026 and 2030 company capacity endpoints</x:t>
        </x:is>
      </x:c>
      <x:c r="I1267" s="3" t="inlineStr">
        <x:is>
          <x:t xml:space="preserve">Scenario envelope for Meta AI/Llama serving capacity; not an official contracted-GW figure.</x:t>
        </x:is>
      </x:c>
      <x:c r="J1267" s="3" t="inlineStr">
        <x:is>
          <x:t xml:space="preserve">ASSUMP_POWER_RAMP; SRC_META_MTIA_GENAI_2026</x:t>
        </x:is>
      </x:c>
      <x:c r="K126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67" s="3" t="inlineStr">
        <x:is>
          <x:t xml:space="preserve">Company/site-level committed MW/GW, interconnect and contract disclosure.</x:t>
        </x:is>
      </x:c>
    </x:row>
    <x:row r="1268">
      <x:c r="A1268" s="3" t="inlineStr">
        <x:is>
          <x:t xml:space="preserve">Meta</x:t>
        </x:is>
      </x:c>
      <x:c r="B1268" s="3" t="n">
        <x:v>2026</x:v>
      </x:c>
      <x:c r="C1268" s="3" t="inlineStr">
        <x:is>
          <x:t xml:space="preserve">Base</x:t>
        </x:is>
      </x:c>
      <x:c r="D1268" s="3" t="inlineStr">
        <x:is>
          <x:t xml:space="preserve">operational_deployment_share</x:t>
        </x:is>
      </x:c>
      <x:c r="E1268" s="3" t="n">
        <x:v>0.45714286</x:v>
      </x:c>
      <x:c r="F1268" s="3" t="inlineStr">
        <x:is>
          <x:t xml:space="preserve">share</x:t>
        </x:is>
      </x:c>
      <x:c r="G1268" s="3" t="inlineStr">
        <x:is>
          <x:t xml:space="preserve">Scenario conversion</x:t>
        </x:is>
      </x:c>
      <x:c r="H1268" s="3" t="inlineStr">
        <x:is>
          <x:t xml:space="preserve">active_power_gw / contracted_power_gw</x:t>
        </x:is>
      </x:c>
      <x:c r="I1268" s="3" t="inlineStr">
        <x:is>
          <x:t xml:space="preserve">This is the single explicit conversion from contracted/attributed capacity to operationally usable capacity.</x:t>
        </x:is>
      </x:c>
      <x:c r="J1268" s="3" t="inlineStr">
        <x:is>
          <x:t xml:space="preserve">ASSUMP_POWER_RAMP; SRC_META_MTIA_GENAI_2026</x:t>
        </x:is>
      </x:c>
      <x:c r="K126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68" s="3" t="inlineStr">
        <x:is>
          <x:t xml:space="preserve">Energized operational capacity divided by contracted/attributed capacity.</x:t>
        </x:is>
      </x:c>
    </x:row>
    <x:row r="1269">
      <x:c r="A1269" s="3" t="inlineStr">
        <x:is>
          <x:t xml:space="preserve">Meta</x:t>
        </x:is>
      </x:c>
      <x:c r="B1269" s="3" t="n">
        <x:v>2026</x:v>
      </x:c>
      <x:c r="C1269" s="3" t="inlineStr">
        <x:is>
          <x:t xml:space="preserve">Base</x:t>
        </x:is>
      </x:c>
      <x:c r="D1269" s="3" t="inlineStr">
        <x:is>
          <x:t xml:space="preserve">active_power_gw</x:t>
        </x:is>
      </x:c>
      <x:c r="E1269" s="3" t="n">
        <x:v>1.6</x:v>
      </x:c>
      <x:c r="F1269" s="3" t="inlineStr">
        <x:is>
          <x:t xml:space="preserve">GW</x:t>
        </x:is>
      </x:c>
      <x:c r="G1269" s="3" t="inlineStr">
        <x:is>
          <x:t xml:space="preserve">Derived scenario</x:t>
        </x:is>
      </x:c>
      <x:c r="H1269" s="3" t="inlineStr">
        <x:is>
          <x:t xml:space="preserve">contracted_power_gw * operational_deployment_share</x:t>
        </x:is>
      </x:c>
      <x:c r="I1269" s="3" t="inlineStr">
        <x:is>
          <x:t xml:space="preserve">MTIA deployment direction and consumer product distribution support active ramp, not exact powered GW.</x:t>
        </x:is>
      </x:c>
      <x:c r="J1269" s="3" t="inlineStr">
        <x:is>
          <x:t xml:space="preserve">ASSUMP_POWER_RAMP; SRC_META_MTIA_GENAI_2026</x:t>
        </x:is>
      </x:c>
      <x:c r="K126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69" s="3" t="inlineStr">
        <x:is>
          <x:t xml:space="preserve">Energization dates, accelerator deliveries and operational powered-rack telemetry.</x:t>
        </x:is>
      </x:c>
    </x:row>
    <x:row r="1270">
      <x:c r="A1270" s="3" t="inlineStr">
        <x:is>
          <x:t xml:space="preserve">Meta</x:t>
        </x:is>
      </x:c>
      <x:c r="B1270" s="3" t="n">
        <x:v>2026</x:v>
      </x:c>
      <x:c r="C1270" s="3" t="inlineStr">
        <x:is>
          <x:t xml:space="preserve">Base</x:t>
        </x:is>
      </x:c>
      <x:c r="D1270" s="3" t="inlineStr">
        <x:is>
          <x:t xml:space="preserve">pue</x:t>
        </x:is>
      </x:c>
      <x:c r="E1270" s="3" t="n">
        <x:v>1.2</x:v>
      </x:c>
      <x:c r="F1270" s="3" t="inlineStr">
        <x:is>
          <x:t xml:space="preserve">ratio</x:t>
        </x:is>
      </x:c>
      <x:c r="G1270" s="3" t="inlineStr">
        <x:is>
          <x:t xml:space="preserve">Scenario parameter</x:t>
        </x:is>
      </x:c>
      <x:c r="H1270" s="3" t="inlineStr">
        <x:is>
          <x:t xml:space="preserve">it_load_gw = active_power_gw / pue</x:t>
        </x:is>
      </x:c>
      <x:c r="I1270" s="3" t="inlineStr">
        <x:is>
          <x:t xml:space="preserve">No provider-wide site-level PUE is used as a disclosed fact; PUE represents facility-to-IT conversion within the scenario.</x:t>
        </x:is>
      </x:c>
      <x:c r="J1270" s="3" t="inlineStr">
        <x:is>
          <x:t xml:space="preserve">ASSUMP_POWER_RAMP</x:t>
        </x:is>
      </x:c>
      <x:c r="K127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70" s="3" t="inlineStr">
        <x:is>
          <x:t xml:space="preserve">Site-level measured PUE matched to attributed AI capacity.</x:t>
        </x:is>
      </x:c>
    </x:row>
    <x:row r="1271">
      <x:c r="A1271" s="3" t="inlineStr">
        <x:is>
          <x:t xml:space="preserve">Meta</x:t>
        </x:is>
      </x:c>
      <x:c r="B1271" s="3" t="n">
        <x:v>2026</x:v>
      </x:c>
      <x:c r="C1271" s="3" t="inlineStr">
        <x:is>
          <x:t xml:space="preserve">Base</x:t>
        </x:is>
      </x:c>
      <x:c r="D1271" s="3" t="inlineStr">
        <x:is>
          <x:t xml:space="preserve">it_load_gw</x:t>
        </x:is>
      </x:c>
      <x:c r="E1271" s="3" t="n">
        <x:v>1.333</x:v>
      </x:c>
      <x:c r="F1271" s="3" t="inlineStr">
        <x:is>
          <x:t xml:space="preserve">GW</x:t>
        </x:is>
      </x:c>
      <x:c r="G1271" s="3" t="inlineStr">
        <x:is>
          <x:t xml:space="preserve">Derived formula</x:t>
        </x:is>
      </x:c>
      <x:c r="H1271" s="3" t="inlineStr">
        <x:is>
          <x:t xml:space="preserve">active_power_gw / pue</x:t>
        </x:is>
      </x:c>
      <x:c r="I1271" s="3" t="inlineStr">
        <x:is>
          <x:t xml:space="preserve">Facility power is converted to IT-deliverable power before attributing AI workloads.</x:t>
        </x:is>
      </x:c>
      <x:c r="J1271" s="3" t="inlineStr">
        <x:is>
          <x:t xml:space="preserve">ASSUMP_POWER_RAMP; SRC_META_MTIA_GENAI_2026</x:t>
        </x:is>
      </x:c>
      <x:c r="K127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71" s="3" t="inlineStr">
        <x:is>
          <x:t xml:space="preserve">Recompute once active power and PUE become site-observable.</x:t>
        </x:is>
      </x:c>
    </x:row>
    <x:row r="1272">
      <x:c r="A1272" s="3" t="inlineStr">
        <x:is>
          <x:t xml:space="preserve">Meta</x:t>
        </x:is>
      </x:c>
      <x:c r="B1272" s="3" t="n">
        <x:v>2026</x:v>
      </x:c>
      <x:c r="C1272" s="3" t="inlineStr">
        <x:is>
          <x:t xml:space="preserve">Base</x:t>
        </x:is>
      </x:c>
      <x:c r="D1272" s="3" t="inlineStr">
        <x:is>
          <x:t xml:space="preserve">ai_workload_share</x:t>
        </x:is>
      </x:c>
      <x:c r="E1272" s="3" t="n">
        <x:v>0.87</x:v>
      </x:c>
      <x:c r="F1272" s="3" t="inlineStr">
        <x:is>
          <x:t xml:space="preserve">share</x:t>
        </x:is>
      </x:c>
      <x:c r="G1272" s="3" t="inlineStr">
        <x:is>
          <x:t xml:space="preserve">Scenario allocation</x:t>
        </x:is>
      </x:c>
      <x:c r="H1272" s="3" t="inlineStr">
        <x:is>
          <x:t xml:space="preserve">ai_it_load_gw = it_load_gw * ai_workload_share</x:t>
        </x:is>
      </x:c>
      <x:c r="I1272" s="3" t="inlineStr">
        <x:is>
          <x:t xml:space="preserve">The modeled fleet is focused on AI workloads across Meta AI surfaces; non-LLM ranking/platform overhead is excluded through the 87% share.</x:t>
        </x:is>
      </x:c>
      <x:c r="J1272" s="3" t="inlineStr">
        <x:is>
          <x:t xml:space="preserve">SRC_META_LLAMA; SRC_META_LLAMA4_NVIDIA; SRC_META_MTIA_GENAI_2026; SRC_EPOCH_AI_DATA_CENTERS</x:t>
        </x:is>
      </x:c>
      <x:c r="K127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72" s="3" t="inlineStr">
        <x:is>
          <x:t xml:space="preserve">Model-owner AI workload allocation or cluster scheduling telemetry.</x:t>
        </x:is>
      </x:c>
    </x:row>
    <x:row r="1273">
      <x:c r="A1273" s="3" t="inlineStr">
        <x:is>
          <x:t xml:space="preserve">Meta</x:t>
        </x:is>
      </x:c>
      <x:c r="B1273" s="3" t="n">
        <x:v>2026</x:v>
      </x:c>
      <x:c r="C1273" s="3" t="inlineStr">
        <x:is>
          <x:t xml:space="preserve">Base</x:t>
        </x:is>
      </x:c>
      <x:c r="D1273" s="3" t="inlineStr">
        <x:is>
          <x:t xml:space="preserve">ai_it_load_gw</x:t>
        </x:is>
      </x:c>
      <x:c r="E1273" s="3" t="n">
        <x:v>1.16</x:v>
      </x:c>
      <x:c r="F1273" s="3" t="inlineStr">
        <x:is>
          <x:t xml:space="preserve">GW</x:t>
        </x:is>
      </x:c>
      <x:c r="G1273" s="3" t="inlineStr">
        <x:is>
          <x:t xml:space="preserve">Derived formula</x:t>
        </x:is>
      </x:c>
      <x:c r="H1273" s="3" t="inlineStr">
        <x:is>
          <x:t xml:space="preserve">it_load_gw * ai_workload_share</x:t>
        </x:is>
      </x:c>
      <x:c r="I1273" s="3" t="inlineStr">
        <x:is>
          <x:t xml:space="preserve">Only the AI-attributed portion of IT load enters training/inference allocation.</x:t>
        </x:is>
      </x:c>
      <x:c r="J1273" s="3" t="inlineStr">
        <x:is>
          <x:t xml:space="preserve">SRC_META_LLAMA; SRC_META_LLAMA4_NVIDIA; SRC_META_MTIA_GENAI_2026; SRC_EPOCH_AI_DATA_CENTERS</x:t>
        </x:is>
      </x:c>
      <x:c r="K127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73" s="3" t="inlineStr">
        <x:is>
          <x:t xml:space="preserve">Recompute after ai_workload_share is replaced by telemetry.</x:t>
        </x:is>
      </x:c>
    </x:row>
    <x:row r="1274">
      <x:c r="A1274" s="3" t="inlineStr">
        <x:is>
          <x:t xml:space="preserve">Meta</x:t>
        </x:is>
      </x:c>
      <x:c r="B1274" s="3" t="n">
        <x:v>2026</x:v>
      </x:c>
      <x:c r="C1274" s="3" t="inlineStr">
        <x:is>
          <x:t xml:space="preserve">Base</x:t>
        </x:is>
      </x:c>
      <x:c r="D1274" s="3" t="inlineStr">
        <x:is>
          <x:t xml:space="preserve">gpu_share</x:t>
        </x:is>
      </x:c>
      <x:c r="E1274" s="3" t="n">
        <x:v>1</x:v>
      </x:c>
      <x:c r="F1274" s="3" t="inlineStr">
        <x:is>
          <x:t xml:space="preserve">share of inference-serving accelerator load</x:t>
        </x:is>
      </x:c>
      <x:c r="G1274" s="3" t="inlineStr">
        <x:is>
          <x:t xml:space="preserve">Numeric scenario</x:t>
        </x:is>
      </x:c>
      <x:c r="H1274" s="3" t="inlineStr">
        <x:is>
          <x:t xml:space="preserve">gpu_share interpolated from company 2026/2030 accelerator-mix endpoints</x:t>
        </x:is>
      </x:c>
      <x:c r="I1274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1274" s="3" t="inlineStr">
        <x:is>
          <x:t xml:space="preserve">SRC_META_LLAMA; SRC_META_LLAMA4_NVIDIA; SRC_META_MTIA_GENAI_2026; SRC_EPOCH_AI_DATA_CENTERS; ASSUMP_NUMERIC_ACCELERATOR_MIX</x:t>
        </x:is>
      </x:c>
      <x:c r="K127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74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1275">
      <x:c r="A1275" s="3" t="inlineStr">
        <x:is>
          <x:t xml:space="preserve">Meta</x:t>
        </x:is>
      </x:c>
      <x:c r="B1275" s="3" t="n">
        <x:v>2026</x:v>
      </x:c>
      <x:c r="C1275" s="3" t="inlineStr">
        <x:is>
          <x:t xml:space="preserve">Base</x:t>
        </x:is>
      </x:c>
      <x:c r="D1275" s="3" t="inlineStr">
        <x:is>
          <x:t xml:space="preserve">h200_share</x:t>
        </x:is>
      </x:c>
      <x:c r="E1275" s="3" t="n">
        <x:v>0.09603</x:v>
      </x:c>
      <x:c r="F1275" s="3" t="inlineStr">
        <x:is>
          <x:t xml:space="preserve">share of inference-serving accelerator load</x:t>
        </x:is>
      </x:c>
      <x:c r="G1275" s="3" t="inlineStr">
        <x:is>
          <x:t xml:space="preserve">Editable numeric scenario</x:t>
        </x:is>
      </x:c>
      <x:c r="H1275" s="3" t="inlineStr">
        <x:is>
          <x:t xml:space="preserve">h200_share = gpu_share * default_gpu_generation_mix_h200</x:t>
        </x:is>
      </x:c>
      <x:c r="I1275" s="3" t="inlineStr">
        <x:is>
          <x:t xml:space="preserve">Default GPU-generation migration assumption; executive workbook allows later manual replacement by company/year/scenario.</x:t>
        </x:is>
      </x:c>
      <x:c r="J1275" s="3" t="inlineStr">
        <x:is>
          <x:t xml:space="preserve">SRC_SEMIANALYSIS_INFERENCEX; ASSUMP_NUMERIC_ACCELERATOR_MIX</x:t>
        </x:is>
      </x:c>
      <x:c r="K127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75" s="3" t="inlineStr">
        <x:is>
          <x:t xml:space="preserve">Company fleet inventory, accelerator-hours or procurement/deployment records by GPU generation.</x:t>
        </x:is>
      </x:c>
    </x:row>
    <x:row r="1276">
      <x:c r="A1276" s="3" t="inlineStr">
        <x:is>
          <x:t xml:space="preserve">Meta</x:t>
        </x:is>
      </x:c>
      <x:c r="B1276" s="3" t="n">
        <x:v>2026</x:v>
      </x:c>
      <x:c r="C1276" s="3" t="inlineStr">
        <x:is>
          <x:t xml:space="preserve">Base</x:t>
        </x:is>
      </x:c>
      <x:c r="D1276" s="3" t="inlineStr">
        <x:is>
          <x:t xml:space="preserve">b200_share</x:t>
        </x:is>
      </x:c>
      <x:c r="E1276" s="3" t="n">
        <x:v>0.9039700000000001</x:v>
      </x:c>
      <x:c r="F1276" s="3" t="inlineStr">
        <x:is>
          <x:t xml:space="preserve">share of inference-serving accelerator load</x:t>
        </x:is>
      </x:c>
      <x:c r="G1276" s="3" t="inlineStr">
        <x:is>
          <x:t xml:space="preserve">Editable numeric scenario</x:t>
        </x:is>
      </x:c>
      <x:c r="H1276" s="3" t="inlineStr">
        <x:is>
          <x:t xml:space="preserve">b200_share = gpu_share * default_gpu_generation_mix_b200</x:t>
        </x:is>
      </x:c>
      <x:c r="I1276" s="3" t="inlineStr">
        <x:is>
          <x:t xml:space="preserve">Default GPU-generation migration assumption; executive workbook allows later manual replacement by company/year/scenario.</x:t>
        </x:is>
      </x:c>
      <x:c r="J1276" s="3" t="inlineStr">
        <x:is>
          <x:t xml:space="preserve">SRC_SEMIANALYSIS_INFERENCEX; ASSUMP_NUMERIC_ACCELERATOR_MIX</x:t>
        </x:is>
      </x:c>
      <x:c r="K127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76" s="3" t="inlineStr">
        <x:is>
          <x:t xml:space="preserve">Company fleet inventory, accelerator-hours or procurement/deployment records by GPU generation.</x:t>
        </x:is>
      </x:c>
    </x:row>
    <x:row r="1277">
      <x:c r="A1277" s="3" t="inlineStr">
        <x:is>
          <x:t xml:space="preserve">Meta</x:t>
        </x:is>
      </x:c>
      <x:c r="B1277" s="3" t="n">
        <x:v>2026</x:v>
      </x:c>
      <x:c r="C1277" s="3" t="inlineStr">
        <x:is>
          <x:t xml:space="preserve">Base</x:t>
        </x:is>
      </x:c>
      <x:c r="D1277" s="3" t="inlineStr">
        <x:is>
          <x:t xml:space="preserve">gb200_share</x:t>
        </x:is>
      </x:c>
      <x:c r="E1277" s="3" t="n">
        <x:v>0</x:v>
      </x:c>
      <x:c r="F1277" s="3" t="inlineStr">
        <x:is>
          <x:t xml:space="preserve">share of inference-serving accelerator load</x:t>
        </x:is>
      </x:c>
      <x:c r="G1277" s="3" t="inlineStr">
        <x:is>
          <x:t xml:space="preserve">Editable numeric scenario</x:t>
        </x:is>
      </x:c>
      <x:c r="H1277" s="3" t="inlineStr">
        <x:is>
          <x:t xml:space="preserve">gb200_share = gpu_share * default_gpu_generation_mix_gb200</x:t>
        </x:is>
      </x:c>
      <x:c r="I1277" s="3" t="inlineStr">
        <x:is>
          <x:t xml:space="preserve">Default GPU-generation migration assumption; executive workbook allows later manual replacement by company/year/scenario.</x:t>
        </x:is>
      </x:c>
      <x:c r="J1277" s="3" t="inlineStr">
        <x:is>
          <x:t xml:space="preserve">SRC_SEMIANALYSIS_INFERENCEX; ASSUMP_NUMERIC_ACCELERATOR_MIX</x:t>
        </x:is>
      </x:c>
      <x:c r="K127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77" s="3" t="inlineStr">
        <x:is>
          <x:t xml:space="preserve">Company fleet inventory, accelerator-hours or procurement/deployment records by GPU generation.</x:t>
        </x:is>
      </x:c>
    </x:row>
    <x:row r="1278">
      <x:c r="A1278" s="3" t="inlineStr">
        <x:is>
          <x:t xml:space="preserve">Meta</x:t>
        </x:is>
      </x:c>
      <x:c r="B1278" s="3" t="n">
        <x:v>2026</x:v>
      </x:c>
      <x:c r="C1278" s="3" t="inlineStr">
        <x:is>
          <x:t xml:space="preserve">Base</x:t>
        </x:is>
      </x:c>
      <x:c r="D1278" s="3" t="inlineStr">
        <x:is>
          <x:t xml:space="preserve">purpose_built_accelerator_share</x:t>
        </x:is>
      </x:c>
      <x:c r="E1278" s="3" t="n">
        <x:v>0</x:v>
      </x:c>
      <x:c r="F1278" s="3" t="inlineStr">
        <x:is>
          <x:t xml:space="preserve">share of inference-serving accelerator load</x:t>
        </x:is>
      </x:c>
      <x:c r="G1278" s="3" t="inlineStr">
        <x:is>
          <x:t xml:space="preserve">Numeric scenario</x:t>
        </x:is>
      </x:c>
      <x:c r="H1278" s="3" t="inlineStr">
        <x:is>
          <x:t xml:space="preserve">1 - gpu_share</x:t>
        </x:is>
      </x:c>
      <x:c r="I1278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1278" s="3" t="inlineStr">
        <x:is>
          <x:t xml:space="preserve">SRC_META_LLAMA; SRC_META_LLAMA4_NVIDIA; SRC_META_MTIA_GENAI_2026; SRC_EPOCH_AI_DATA_CENTERS; ASSUMP_NUMERIC_ACCELERATOR_MIX</x:t>
        </x:is>
      </x:c>
      <x:c r="K127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78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1279">
      <x:c r="A1279" s="3" t="inlineStr">
        <x:is>
          <x:t xml:space="preserve">Meta</x:t>
        </x:is>
      </x:c>
      <x:c r="B1279" s="3" t="n">
        <x:v>2026</x:v>
      </x:c>
      <x:c r="C1279" s="3" t="inlineStr">
        <x:is>
          <x:t xml:space="preserve">Base</x:t>
        </x:is>
      </x:c>
      <x:c r="D1279" s="3" t="inlineStr">
        <x:is>
          <x:t xml:space="preserve">fleet_reference_tps_per_mw</x:t>
        </x:is>
      </x:c>
      <x:c r="E1279" s="3" t="n">
        <x:v>920581</x:v>
      </x:c>
      <x:c r="F1279" s="3" t="inlineStr">
        <x:is>
          <x:t xml:space="preserve">generated output tokens/sec/MW</x:t>
        </x:is>
      </x:c>
      <x:c r="G1279" s="3" t="inlineStr">
        <x:is>
          <x:t xml:space="preserve">Fleet-weighted public benchmark reference</x:t>
        </x:is>
      </x:c>
      <x:c r="H1279" s="3" t="inlineStr">
        <x:is>
          <x:t xml:space="preserve">h200_share*h200_workload_avg + b200_share*b200_workload_avg + gb200_share*gb200_workload_avg + purpose_built_share*purpose_workload_avg</x:t>
        </x:is>
      </x:c>
      <x:c r="I1279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1279" s="3" t="inlineStr">
        <x:is>
          <x:t xml:space="preserve">SRC_SEMIANALYSIS_INFERENCEX; ASSUMP_NUMERIC_ACCELERATOR_MIX; ASSUMP_WORKLOAD_CLASS_MIX; ASSUMP_AGENTIC_CONTEXT_PENALTY</x:t>
        </x:is>
      </x:c>
      <x:c r="K127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79" s="3" t="inlineStr">
        <x:is>
          <x:t xml:space="preserve">Comparable production output-token throughput or a more closely matched benchmark.</x:t>
        </x:is>
      </x:c>
    </x:row>
    <x:row r="1280">
      <x:c r="A1280" s="3" t="inlineStr">
        <x:is>
          <x:t xml:space="preserve">Meta</x:t>
        </x:is>
      </x:c>
      <x:c r="B1280" s="3" t="n">
        <x:v>2026</x:v>
      </x:c>
      <x:c r="C1280" s="3" t="inlineStr">
        <x:is>
          <x:t xml:space="preserve">Base</x:t>
        </x:is>
      </x:c>
      <x:c r="D1280" s="3" t="inlineStr">
        <x:is>
          <x:t xml:space="preserve">commercial_workload_fit_factor</x:t>
        </x:is>
      </x:c>
      <x:c r="E1280" s="3" t="n">
        <x:v>0.9</x:v>
      </x:c>
      <x:c r="F1280" s="3" t="inlineStr">
        <x:is>
          <x:t xml:space="preserve">share of public reference throughput</x:t>
        </x:is>
      </x:c>
      <x:c r="G1280" s="3" t="inlineStr">
        <x:is>
          <x:t xml:space="preserve">Scenario assumption</x:t>
        </x:is>
      </x:c>
      <x:c r="H1280" s="3" t="inlineStr">
        <x:is>
          <x:t xml:space="preserve">reference_serving_tps_per_mw = fleet_reference_tps_per_mw * commercial_workload_fit_factor</x:t>
        </x:is>
      </x:c>
      <x:c r="I1280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1280" s="3" t="inlineStr">
        <x:is>
          <x:t xml:space="preserve">SRC_SEMIANALYSIS_INFERENCEX; ASSUMP_NUMERIC_ACCELERATOR_MIX; ASSUMP_WORKLOAD_CLASS_MIX; ASSUMP_AGENTIC_CONTEXT_PENALTY</x:t>
        </x:is>
      </x:c>
      <x:c r="K128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80" s="3" t="inlineStr">
        <x:is>
          <x:t xml:space="preserve">Matched commercial serving benchmark by product surface, context shape and latency SLO.</x:t>
        </x:is>
      </x:c>
    </x:row>
    <x:row r="1281">
      <x:c r="A1281" s="3" t="inlineStr">
        <x:is>
          <x:t xml:space="preserve">Meta</x:t>
        </x:is>
      </x:c>
      <x:c r="B1281" s="3" t="n">
        <x:v>2026</x:v>
      </x:c>
      <x:c r="C1281" s="3" t="inlineStr">
        <x:is>
          <x:t xml:space="preserve">Base</x:t>
        </x:is>
      </x:c>
      <x:c r="D1281" s="3" t="inlineStr">
        <x:is>
          <x:t xml:space="preserve">reference_serving_tps_per_mw</x:t>
        </x:is>
      </x:c>
      <x:c r="E1281" s="3" t="n">
        <x:v>828523</x:v>
      </x:c>
      <x:c r="F1281" s="3" t="inlineStr">
        <x:is>
          <x:t xml:space="preserve">generated output tokens/sec/MW</x:t>
        </x:is>
      </x:c>
      <x:c r="G1281" s="3" t="inlineStr">
        <x:is>
          <x:t xml:space="preserve">Workload-adjusted benchmark proxy</x:t>
        </x:is>
      </x:c>
      <x:c r="H1281" s="3" t="inlineStr">
        <x:is>
          <x:t xml:space="preserve">fleet_reference_tps_per_mw * commercial_workload_fit_factor</x:t>
        </x:is>
      </x:c>
      <x:c r="I128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281" s="3" t="inlineStr">
        <x:is>
          <x:t xml:space="preserve">SRC_SEMIANALYSIS_INFERENCEX; ASSUMP_NUMERIC_ACCELERATOR_MIX; ASSUMP_WORKLOAD_CLASS_MIX; ASSUMP_AGENTIC_CONTEXT_PENALTY</x:t>
        </x:is>
      </x:c>
      <x:c r="K128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81" s="3" t="inlineStr">
        <x:is>
          <x:t xml:space="preserve">Provider production output-token throughput with comparable workload/SLO.</x:t>
        </x:is>
      </x:c>
    </x:row>
    <x:row r="1282">
      <x:c r="A1282" s="3" t="inlineStr">
        <x:is>
          <x:t xml:space="preserve">Meta</x:t>
        </x:is>
      </x:c>
      <x:c r="B1282" s="3" t="n">
        <x:v>2026</x:v>
      </x:c>
      <x:c r="C1282" s="3" t="inlineStr">
        <x:is>
          <x:t xml:space="preserve">Base</x:t>
        </x:is>
      </x:c>
      <x:c r="D1282" s="3" t="inlineStr">
        <x:is>
          <x:t xml:space="preserve">purpose_built_tps_per_mw</x:t>
        </x:is>
      </x:c>
      <x:c r="E1282" s="3" t="n">
        <x:v>1105664</x:v>
      </x:c>
      <x:c r="F1282" s="3" t="inlineStr">
        <x:is>
          <x:t xml:space="preserve">generated output tokens/sec/MW</x:t>
        </x:is>
      </x:c>
      <x:c r="G1282" s="3" t="inlineStr">
        <x:is>
          <x:t xml:space="preserve">Conservative no-uplift proxy</x:t>
        </x:is>
      </x:c>
      <x:c r="H1282" s="3" t="inlineStr">
        <x:is>
          <x:t xml:space="preserve">purpose_built_tps_per_mw = purpose_built_reference_tps_per_mw * commercial_workload_fit_factor until comparable output-token benchmark is adopted</x:t>
        </x:is>
      </x:c>
      <x:c r="I1282" s="3" t="inlineStr">
        <x:is>
          <x:t xml:space="preserve">No comparable public output-token/MW row adopted; B200 public reference placeholder is used and remains editable.</x:t>
        </x:is>
      </x:c>
      <x:c r="J1282" s="3" t="inlineStr">
        <x:is>
          <x:t xml:space="preserve">SRC_META_LLAMA; SRC_META_LLAMA4_NVIDIA; SRC_META_MTIA_GENAI_2026; SRC_EPOCH_AI_DATA_CENTERS; ASSUMP_NUMERIC_ACCELERATOR_MIX</x:t>
        </x:is>
      </x:c>
      <x:c r="K128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82" s="3" t="inlineStr">
        <x:is>
          <x:t xml:space="preserve">Matched-workload generated-output benchmark for the provider purpose-built accelerator.</x:t>
        </x:is>
      </x:c>
    </x:row>
    <x:row r="1283">
      <x:c r="A1283" s="3" t="inlineStr">
        <x:is>
          <x:t xml:space="preserve">Meta</x:t>
        </x:is>
      </x:c>
      <x:c r="B1283" s="3" t="n">
        <x:v>2026</x:v>
      </x:c>
      <x:c r="C1283" s="3" t="inlineStr">
        <x:is>
          <x:t xml:space="preserve">Base</x:t>
        </x:is>
      </x:c>
      <x:c r="D1283" s="3" t="inlineStr">
        <x:is>
          <x:t xml:space="preserve">inference_power_share</x:t>
        </x:is>
      </x:c>
      <x:c r="E1283" s="3" t="n">
        <x:v>0.58</x:v>
      </x:c>
      <x:c r="F1283" s="3" t="inlineStr">
        <x:is>
          <x:t xml:space="preserve">share of AI IT load</x:t>
        </x:is>
      </x:c>
      <x:c r="G1283" s="3" t="inlineStr">
        <x:is>
          <x:t xml:space="preserve">Scenario allocation</x:t>
        </x:is>
      </x:c>
      <x:c r="H1283" s="3" t="inlineStr">
        <x:is>
          <x:t xml:space="preserve">inference_gw = ai_it_load_gw * inference_power_share</x:t>
        </x:is>
      </x:c>
      <x:c r="I1283" s="3" t="inlineStr">
        <x:is>
          <x:t xml:space="preserve">Large consumer AI distribution and inference-first MTIA roadmap support a higher inference share scenario.</x:t>
        </x:is>
      </x:c>
      <x:c r="J1283" s="3" t="inlineStr">
        <x:is>
          <x:t xml:space="preserve">SRC_META_LLAMA; SRC_META_LLAMA4_NVIDIA; SRC_META_MTIA_GENAI_2026; SRC_EPOCH_AI_DATA_CENTERS; ASSUMP_INFERENCE_SHARE_NOT_FACT_60</x:t>
        </x:is>
      </x:c>
      <x:c r="K128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83" s="3" t="inlineStr">
        <x:is>
          <x:t xml:space="preserve">Provider-specific inference/training workload power telemetry.</x:t>
        </x:is>
      </x:c>
    </x:row>
    <x:row r="1284">
      <x:c r="A1284" s="3" t="inlineStr">
        <x:is>
          <x:t xml:space="preserve">Meta</x:t>
        </x:is>
      </x:c>
      <x:c r="B1284" s="3" t="n">
        <x:v>2026</x:v>
      </x:c>
      <x:c r="C1284" s="3" t="inlineStr">
        <x:is>
          <x:t xml:space="preserve">Base</x:t>
        </x:is>
      </x:c>
      <x:c r="D1284" s="3" t="inlineStr">
        <x:is>
          <x:t xml:space="preserve">inference_gw</x:t>
        </x:is>
      </x:c>
      <x:c r="E1284" s="3" t="n">
        <x:v>0.673</x:v>
      </x:c>
      <x:c r="F1284" s="3" t="inlineStr">
        <x:is>
          <x:t xml:space="preserve">GW</x:t>
        </x:is>
      </x:c>
      <x:c r="G1284" s="3" t="inlineStr">
        <x:is>
          <x:t xml:space="preserve">Derived formula</x:t>
        </x:is>
      </x:c>
      <x:c r="H1284" s="3" t="inlineStr">
        <x:is>
          <x:t xml:space="preserve">ai_it_load_gw * inference_power_share</x:t>
        </x:is>
      </x:c>
      <x:c r="I1284" s="3" t="inlineStr">
        <x:is>
          <x:t xml:space="preserve">This is the operational power eligible to become commercial generated output tokens through the selected TPS/MW proxy.</x:t>
        </x:is>
      </x:c>
      <x:c r="J1284" s="3" t="inlineStr">
        <x:is>
          <x:t xml:space="preserve">SRC_META_LLAMA; SRC_META_LLAMA4_NVIDIA; SRC_META_MTIA_GENAI_2026; SRC_EPOCH_AI_DATA_CENTERS</x:t>
        </x:is>
      </x:c>
      <x:c r="K128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84" s="3" t="inlineStr">
        <x:is>
          <x:t xml:space="preserve">Recompute after AI allocation or inference-share evidence changes.</x:t>
        </x:is>
      </x:c>
    </x:row>
    <x:row r="1285">
      <x:c r="A1285" s="3" t="inlineStr">
        <x:is>
          <x:t xml:space="preserve">Meta</x:t>
        </x:is>
      </x:c>
      <x:c r="B1285" s="3" t="n">
        <x:v>2026</x:v>
      </x:c>
      <x:c r="C1285" s="3" t="inlineStr">
        <x:is>
          <x:t xml:space="preserve">Base</x:t>
        </x:is>
      </x:c>
      <x:c r="D1285" s="3" t="inlineStr">
        <x:is>
          <x:t xml:space="preserve">training_power_share</x:t>
        </x:is>
      </x:c>
      <x:c r="E1285" s="3" t="n">
        <x:v>0.42</x:v>
      </x:c>
      <x:c r="F1285" s="3" t="inlineStr">
        <x:is>
          <x:t xml:space="preserve">share of AI IT load</x:t>
        </x:is>
      </x:c>
      <x:c r="G1285" s="3" t="inlineStr">
        <x:is>
          <x:t xml:space="preserve">Derived allocation</x:t>
        </x:is>
      </x:c>
      <x:c r="H1285" s="3" t="inlineStr">
        <x:is>
          <x:t xml:space="preserve">1 - inference_power_share</x:t>
        </x:is>
      </x:c>
      <x:c r="I1285" s="3" t="inlineStr">
        <x:is>
          <x:t xml:space="preserve">Training receives the complementary modeled AI IT allocation; it is not a disclosed company workload split.</x:t>
        </x:is>
      </x:c>
      <x:c r="J1285" s="3" t="inlineStr">
        <x:is>
          <x:t xml:space="preserve">SRC_META_LLAMA; SRC_META_LLAMA4_NVIDIA; SRC_META_MTIA_GENAI_2026; SRC_EPOCH_AI_DATA_CENTERS; ASSUMP_INFERENCE_SHARE_NOT_FACT_60</x:t>
        </x:is>
      </x:c>
      <x:c r="K128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85" s="3" t="inlineStr">
        <x:is>
          <x:t xml:space="preserve">Provider-specific inference/training workload power telemetry.</x:t>
        </x:is>
      </x:c>
    </x:row>
    <x:row r="1286">
      <x:c r="A1286" s="3" t="inlineStr">
        <x:is>
          <x:t xml:space="preserve">Meta</x:t>
        </x:is>
      </x:c>
      <x:c r="B1286" s="3" t="n">
        <x:v>2026</x:v>
      </x:c>
      <x:c r="C1286" s="3" t="inlineStr">
        <x:is>
          <x:t xml:space="preserve">Base</x:t>
        </x:is>
      </x:c>
      <x:c r="D1286" s="3" t="inlineStr">
        <x:is>
          <x:t xml:space="preserve">training_gw</x:t>
        </x:is>
      </x:c>
      <x:c r="E1286" s="3" t="n">
        <x:v>0.487</x:v>
      </x:c>
      <x:c r="F1286" s="3" t="inlineStr">
        <x:is>
          <x:t xml:space="preserve">GW</x:t>
        </x:is>
      </x:c>
      <x:c r="G1286" s="3" t="inlineStr">
        <x:is>
          <x:t xml:space="preserve">Derived formula</x:t>
        </x:is>
      </x:c>
      <x:c r="H1286" s="3" t="inlineStr">
        <x:is>
          <x:t xml:space="preserve">ai_it_load_gw * training_power_share</x:t>
        </x:is>
      </x:c>
      <x:c r="I1286" s="3" t="inlineStr">
        <x:is>
          <x:t xml:space="preserve">Training GW is shown separately so commercial inference token capacity is not overstated.</x:t>
        </x:is>
      </x:c>
      <x:c r="J1286" s="3" t="inlineStr">
        <x:is>
          <x:t xml:space="preserve">SRC_META_LLAMA; SRC_META_LLAMA4_NVIDIA; SRC_META_MTIA_GENAI_2026; SRC_EPOCH_AI_DATA_CENTERS</x:t>
        </x:is>
      </x:c>
      <x:c r="K128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86" s="3" t="inlineStr">
        <x:is>
          <x:t xml:space="preserve">Recompute after AI allocation or workload-split evidence changes.</x:t>
        </x:is>
      </x:c>
    </x:row>
    <x:row r="1287">
      <x:c r="A1287" s="3" t="inlineStr">
        <x:is>
          <x:t xml:space="preserve">Meta</x:t>
        </x:is>
      </x:c>
      <x:c r="B1287" s="3" t="n">
        <x:v>2026</x:v>
      </x:c>
      <x:c r="C1287" s="3" t="inlineStr">
        <x:is>
          <x:t xml:space="preserve">Base</x:t>
        </x:is>
      </x:c>
      <x:c r="D1287" s="3" t="inlineStr">
        <x:is>
          <x:t xml:space="preserve">tokens_per_second_per_mw</x:t>
        </x:is>
      </x:c>
      <x:c r="E1287" s="3" t="n">
        <x:v>828523</x:v>
      </x:c>
      <x:c r="F1287" s="3" t="inlineStr">
        <x:is>
          <x:t xml:space="preserve">generated output tokens/sec/MW</x:t>
        </x:is>
      </x:c>
      <x:c r="G1287" s="3" t="inlineStr">
        <x:is>
          <x:t xml:space="preserve">Derived estimate + benchmark calibration</x:t>
        </x:is>
      </x:c>
      <x:c r="H1287" s="3" t="inlineStr">
        <x:is>
          <x:t xml:space="preserve">fleet_reference_tps_per_mw * commercial_workload_fit_factor</x:t>
        </x:is>
      </x:c>
      <x:c r="I1287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1287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128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87" s="3" t="inlineStr">
        <x:is>
          <x:t xml:space="preserve">Comparable production output-token throughput with model, hardware, precision, ISL/OSL and SLO matched.</x:t>
        </x:is>
      </x:c>
    </x:row>
    <x:row r="1288">
      <x:c r="A1288" s="3" t="inlineStr">
        <x:is>
          <x:t xml:space="preserve">Meta</x:t>
        </x:is>
      </x:c>
      <x:c r="B1288" s="3" t="n">
        <x:v>2026</x:v>
      </x:c>
      <x:c r="C1288" s="3" t="inlineStr">
        <x:is>
          <x:t xml:space="preserve">Base</x:t>
        </x:is>
      </x:c>
      <x:c r="D1288" s="3" t="inlineStr">
        <x:is>
          <x:t xml:space="preserve">inference_tokens_per_day</x:t>
        </x:is>
      </x:c>
      <x:c r="E1288" s="3" t="n">
        <x:v>48176292585600</x:v>
      </x:c>
      <x:c r="F1288" s="3" t="inlineStr">
        <x:is>
          <x:t xml:space="preserve">generated output tokens/day</x:t>
        </x:is>
      </x:c>
      <x:c r="G1288" s="3" t="inlineStr">
        <x:is>
          <x:t xml:space="preserve">Derived headline metric</x:t>
        </x:is>
      </x:c>
      <x:c r="H1288" s="3" t="inlineStr">
        <x:is>
          <x:t xml:space="preserve">inference_gw * 1000 * tokens_per_second_per_mw * 86,400</x:t>
        </x:is>
      </x:c>
      <x:c r="I1288" s="3" t="inlineStr">
        <x:is>
          <x:t xml:space="preserve">Headline capacity uses no utilization, MoE, architecture or software-growth multiplier; it is not observed commercial output volume.</x:t>
        </x:is>
      </x:c>
      <x:c r="J1288" s="3" t="inlineStr">
        <x:is>
          <x:t xml:space="preserve">SRC_META_LLAMA; SRC_META_LLAMA4_NVIDIA; SRC_META_MTIA_GENAI_2026; SRC_EPOCH_AI_DATA_CENTERS; SRC_SEMIANALYSIS_INFERENCEX</x:t>
        </x:is>
      </x:c>
      <x:c r="K128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88" s="3" t="inlineStr">
        <x:is>
          <x:t xml:space="preserve">Provider-disclosed generated output token volume or calibrated capacity telemetry.</x:t>
        </x:is>
      </x:c>
    </x:row>
    <x:row r="1289">
      <x:c r="A1289" s="3" t="inlineStr">
        <x:is>
          <x:t xml:space="preserve">Meta</x:t>
        </x:is>
      </x:c>
      <x:c r="B1289" s="3" t="n">
        <x:v>2026</x:v>
      </x:c>
      <x:c r="C1289" s="3" t="inlineStr">
        <x:is>
          <x:t xml:space="preserve">Base</x:t>
        </x:is>
      </x:c>
      <x:c r="D1289" s="3" t="inlineStr">
        <x:is>
          <x:t xml:space="preserve">inference_tokens_per_year</x:t>
        </x:is>
      </x:c>
      <x:c r="E1289" s="3" t="n">
        <x:v>1.7584346793744e+16</x:v>
      </x:c>
      <x:c r="F1289" s="3" t="inlineStr">
        <x:is>
          <x:t xml:space="preserve">generated output tokens/year</x:t>
        </x:is>
      </x:c>
      <x:c r="G1289" s="3" t="inlineStr">
        <x:is>
          <x:t xml:space="preserve">Derived headline metric</x:t>
        </x:is>
      </x:c>
      <x:c r="H1289" s="3" t="inlineStr">
        <x:is>
          <x:t xml:space="preserve">inference_tokens_per_day * 365</x:t>
        </x:is>
      </x:c>
      <x:c r="I1289" s="3" t="inlineStr">
        <x:is>
          <x:t xml:space="preserve">Annualized version of generated output token capacity; it is not observed annual demand or billable volume.</x:t>
        </x:is>
      </x:c>
      <x:c r="J1289" s="3" t="inlineStr">
        <x:is>
          <x:t xml:space="preserve">SRC_META_LLAMA; SRC_META_LLAMA4_NVIDIA; SRC_META_MTIA_GENAI_2026; SRC_EPOCH_AI_DATA_CENTERS; SRC_SEMIANALYSIS_INFERENCEX</x:t>
        </x:is>
      </x:c>
      <x:c r="K128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89" s="3" t="inlineStr">
        <x:is>
          <x:t xml:space="preserve">Provider-disclosed annual generated-output volume or metered serving telemetry.</x:t>
        </x:is>
      </x:c>
    </x:row>
    <x:row r="1290">
      <x:c r="A1290" s="3" t="inlineStr">
        <x:is>
          <x:t xml:space="preserve">Meta</x:t>
        </x:is>
      </x:c>
      <x:c r="B1290" s="3" t="n">
        <x:v>2027</x:v>
      </x:c>
      <x:c r="C1290" s="3" t="inlineStr">
        <x:is>
          <x:t xml:space="preserve">Base</x:t>
        </x:is>
      </x:c>
      <x:c r="D1290" s="3" t="inlineStr">
        <x:is>
          <x:t xml:space="preserve">contracted_power_gw</x:t>
        </x:is>
      </x:c>
      <x:c r="E1290" s="3" t="n">
        <x:v>4.375</x:v>
      </x:c>
      <x:c r="F1290" s="3" t="inlineStr">
        <x:is>
          <x:t xml:space="preserve">GW</x:t>
        </x:is>
      </x:c>
      <x:c r="G1290" s="3" t="inlineStr">
        <x:is>
          <x:t xml:space="preserve">Scenario capacity envelope</x:t>
        </x:is>
      </x:c>
      <x:c r="H1290" s="3" t="inlineStr">
        <x:is>
          <x:t xml:space="preserve">linear interpolation between 2026 and 2030 company capacity endpoints</x:t>
        </x:is>
      </x:c>
      <x:c r="I1290" s="3" t="inlineStr">
        <x:is>
          <x:t xml:space="preserve">Scenario envelope for Meta AI/Llama serving capacity; not an official contracted-GW figure.</x:t>
        </x:is>
      </x:c>
      <x:c r="J1290" s="3" t="inlineStr">
        <x:is>
          <x:t xml:space="preserve">ASSUMP_POWER_RAMP; SRC_META_MTIA_GENAI_2026</x:t>
        </x:is>
      </x:c>
      <x:c r="K129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90" s="3" t="inlineStr">
        <x:is>
          <x:t xml:space="preserve">Company/site-level committed MW/GW, interconnect and contract disclosure.</x:t>
        </x:is>
      </x:c>
    </x:row>
    <x:row r="1291">
      <x:c r="A1291" s="3" t="inlineStr">
        <x:is>
          <x:t xml:space="preserve">Meta</x:t>
        </x:is>
      </x:c>
      <x:c r="B1291" s="3" t="n">
        <x:v>2027</x:v>
      </x:c>
      <x:c r="C1291" s="3" t="inlineStr">
        <x:is>
          <x:t xml:space="preserve">Base</x:t>
        </x:is>
      </x:c>
      <x:c r="D1291" s="3" t="inlineStr">
        <x:is>
          <x:t xml:space="preserve">operational_deployment_share</x:t>
        </x:is>
      </x:c>
      <x:c r="E1291" s="3" t="n">
        <x:v>0.60571429</x:v>
      </x:c>
      <x:c r="F1291" s="3" t="inlineStr">
        <x:is>
          <x:t xml:space="preserve">share</x:t>
        </x:is>
      </x:c>
      <x:c r="G1291" s="3" t="inlineStr">
        <x:is>
          <x:t xml:space="preserve">Scenario conversion</x:t>
        </x:is>
      </x:c>
      <x:c r="H1291" s="3" t="inlineStr">
        <x:is>
          <x:t xml:space="preserve">active_power_gw / contracted_power_gw</x:t>
        </x:is>
      </x:c>
      <x:c r="I1291" s="3" t="inlineStr">
        <x:is>
          <x:t xml:space="preserve">This is the single explicit conversion from contracted/attributed capacity to operationally usable capacity.</x:t>
        </x:is>
      </x:c>
      <x:c r="J1291" s="3" t="inlineStr">
        <x:is>
          <x:t xml:space="preserve">ASSUMP_POWER_RAMP; SRC_META_MTIA_GENAI_2026</x:t>
        </x:is>
      </x:c>
      <x:c r="K129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91" s="3" t="inlineStr">
        <x:is>
          <x:t xml:space="preserve">Energized operational capacity divided by contracted/attributed capacity.</x:t>
        </x:is>
      </x:c>
    </x:row>
    <x:row r="1292">
      <x:c r="A1292" s="3" t="inlineStr">
        <x:is>
          <x:t xml:space="preserve">Meta</x:t>
        </x:is>
      </x:c>
      <x:c r="B1292" s="3" t="n">
        <x:v>2027</x:v>
      </x:c>
      <x:c r="C1292" s="3" t="inlineStr">
        <x:is>
          <x:t xml:space="preserve">Base</x:t>
        </x:is>
      </x:c>
      <x:c r="D1292" s="3" t="inlineStr">
        <x:is>
          <x:t xml:space="preserve">active_power_gw</x:t>
        </x:is>
      </x:c>
      <x:c r="E1292" s="3" t="n">
        <x:v>2.65</x:v>
      </x:c>
      <x:c r="F1292" s="3" t="inlineStr">
        <x:is>
          <x:t xml:space="preserve">GW</x:t>
        </x:is>
      </x:c>
      <x:c r="G1292" s="3" t="inlineStr">
        <x:is>
          <x:t xml:space="preserve">Derived scenario</x:t>
        </x:is>
      </x:c>
      <x:c r="H1292" s="3" t="inlineStr">
        <x:is>
          <x:t xml:space="preserve">contracted_power_gw * operational_deployment_share</x:t>
        </x:is>
      </x:c>
      <x:c r="I1292" s="3" t="inlineStr">
        <x:is>
          <x:t xml:space="preserve">MTIA deployment direction and consumer product distribution support active ramp, not exact powered GW.</x:t>
        </x:is>
      </x:c>
      <x:c r="J1292" s="3" t="inlineStr">
        <x:is>
          <x:t xml:space="preserve">ASSUMP_POWER_RAMP; SRC_META_MTIA_GENAI_2026</x:t>
        </x:is>
      </x:c>
      <x:c r="K129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92" s="3" t="inlineStr">
        <x:is>
          <x:t xml:space="preserve">Energization dates, accelerator deliveries and operational powered-rack telemetry.</x:t>
        </x:is>
      </x:c>
    </x:row>
    <x:row r="1293">
      <x:c r="A1293" s="3" t="inlineStr">
        <x:is>
          <x:t xml:space="preserve">Meta</x:t>
        </x:is>
      </x:c>
      <x:c r="B1293" s="3" t="n">
        <x:v>2027</x:v>
      </x:c>
      <x:c r="C1293" s="3" t="inlineStr">
        <x:is>
          <x:t xml:space="preserve">Base</x:t>
        </x:is>
      </x:c>
      <x:c r="D1293" s="3" t="inlineStr">
        <x:is>
          <x:t xml:space="preserve">pue</x:t>
        </x:is>
      </x:c>
      <x:c r="E1293" s="3" t="n">
        <x:v>1.2</x:v>
      </x:c>
      <x:c r="F1293" s="3" t="inlineStr">
        <x:is>
          <x:t xml:space="preserve">ratio</x:t>
        </x:is>
      </x:c>
      <x:c r="G1293" s="3" t="inlineStr">
        <x:is>
          <x:t xml:space="preserve">Scenario parameter</x:t>
        </x:is>
      </x:c>
      <x:c r="H1293" s="3" t="inlineStr">
        <x:is>
          <x:t xml:space="preserve">it_load_gw = active_power_gw / pue</x:t>
        </x:is>
      </x:c>
      <x:c r="I1293" s="3" t="inlineStr">
        <x:is>
          <x:t xml:space="preserve">No provider-wide site-level PUE is used as a disclosed fact; PUE represents facility-to-IT conversion within the scenario.</x:t>
        </x:is>
      </x:c>
      <x:c r="J1293" s="3" t="inlineStr">
        <x:is>
          <x:t xml:space="preserve">ASSUMP_POWER_RAMP</x:t>
        </x:is>
      </x:c>
      <x:c r="K129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93" s="3" t="inlineStr">
        <x:is>
          <x:t xml:space="preserve">Site-level measured PUE matched to attributed AI capacity.</x:t>
        </x:is>
      </x:c>
    </x:row>
    <x:row r="1294">
      <x:c r="A1294" s="3" t="inlineStr">
        <x:is>
          <x:t xml:space="preserve">Meta</x:t>
        </x:is>
      </x:c>
      <x:c r="B1294" s="3" t="n">
        <x:v>2027</x:v>
      </x:c>
      <x:c r="C1294" s="3" t="inlineStr">
        <x:is>
          <x:t xml:space="preserve">Base</x:t>
        </x:is>
      </x:c>
      <x:c r="D1294" s="3" t="inlineStr">
        <x:is>
          <x:t xml:space="preserve">it_load_gw</x:t>
        </x:is>
      </x:c>
      <x:c r="E1294" s="3" t="n">
        <x:v>2.208</x:v>
      </x:c>
      <x:c r="F1294" s="3" t="inlineStr">
        <x:is>
          <x:t xml:space="preserve">GW</x:t>
        </x:is>
      </x:c>
      <x:c r="G1294" s="3" t="inlineStr">
        <x:is>
          <x:t xml:space="preserve">Derived formula</x:t>
        </x:is>
      </x:c>
      <x:c r="H1294" s="3" t="inlineStr">
        <x:is>
          <x:t xml:space="preserve">active_power_gw / pue</x:t>
        </x:is>
      </x:c>
      <x:c r="I1294" s="3" t="inlineStr">
        <x:is>
          <x:t xml:space="preserve">Facility power is converted to IT-deliverable power before attributing AI workloads.</x:t>
        </x:is>
      </x:c>
      <x:c r="J1294" s="3" t="inlineStr">
        <x:is>
          <x:t xml:space="preserve">ASSUMP_POWER_RAMP; SRC_META_MTIA_GENAI_2026</x:t>
        </x:is>
      </x:c>
      <x:c r="K129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94" s="3" t="inlineStr">
        <x:is>
          <x:t xml:space="preserve">Recompute once active power and PUE become site-observable.</x:t>
        </x:is>
      </x:c>
    </x:row>
    <x:row r="1295">
      <x:c r="A1295" s="3" t="inlineStr">
        <x:is>
          <x:t xml:space="preserve">Meta</x:t>
        </x:is>
      </x:c>
      <x:c r="B1295" s="3" t="n">
        <x:v>2027</x:v>
      </x:c>
      <x:c r="C1295" s="3" t="inlineStr">
        <x:is>
          <x:t xml:space="preserve">Base</x:t>
        </x:is>
      </x:c>
      <x:c r="D1295" s="3" t="inlineStr">
        <x:is>
          <x:t xml:space="preserve">ai_workload_share</x:t>
        </x:is>
      </x:c>
      <x:c r="E1295" s="3" t="n">
        <x:v>0.87</x:v>
      </x:c>
      <x:c r="F1295" s="3" t="inlineStr">
        <x:is>
          <x:t xml:space="preserve">share</x:t>
        </x:is>
      </x:c>
      <x:c r="G1295" s="3" t="inlineStr">
        <x:is>
          <x:t xml:space="preserve">Scenario allocation</x:t>
        </x:is>
      </x:c>
      <x:c r="H1295" s="3" t="inlineStr">
        <x:is>
          <x:t xml:space="preserve">ai_it_load_gw = it_load_gw * ai_workload_share</x:t>
        </x:is>
      </x:c>
      <x:c r="I1295" s="3" t="inlineStr">
        <x:is>
          <x:t xml:space="preserve">The modeled fleet is focused on AI workloads across Meta AI surfaces; non-LLM ranking/platform overhead is excluded through the 87% share.</x:t>
        </x:is>
      </x:c>
      <x:c r="J1295" s="3" t="inlineStr">
        <x:is>
          <x:t xml:space="preserve">SRC_META_LLAMA; SRC_META_LLAMA4_NVIDIA; SRC_META_MTIA_GENAI_2026; SRC_EPOCH_AI_DATA_CENTERS</x:t>
        </x:is>
      </x:c>
      <x:c r="K129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95" s="3" t="inlineStr">
        <x:is>
          <x:t xml:space="preserve">Model-owner AI workload allocation or cluster scheduling telemetry.</x:t>
        </x:is>
      </x:c>
    </x:row>
    <x:row r="1296">
      <x:c r="A1296" s="3" t="inlineStr">
        <x:is>
          <x:t xml:space="preserve">Meta</x:t>
        </x:is>
      </x:c>
      <x:c r="B1296" s="3" t="n">
        <x:v>2027</x:v>
      </x:c>
      <x:c r="C1296" s="3" t="inlineStr">
        <x:is>
          <x:t xml:space="preserve">Base</x:t>
        </x:is>
      </x:c>
      <x:c r="D1296" s="3" t="inlineStr">
        <x:is>
          <x:t xml:space="preserve">ai_it_load_gw</x:t>
        </x:is>
      </x:c>
      <x:c r="E1296" s="3" t="n">
        <x:v>1.921</x:v>
      </x:c>
      <x:c r="F1296" s="3" t="inlineStr">
        <x:is>
          <x:t xml:space="preserve">GW</x:t>
        </x:is>
      </x:c>
      <x:c r="G1296" s="3" t="inlineStr">
        <x:is>
          <x:t xml:space="preserve">Derived formula</x:t>
        </x:is>
      </x:c>
      <x:c r="H1296" s="3" t="inlineStr">
        <x:is>
          <x:t xml:space="preserve">it_load_gw * ai_workload_share</x:t>
        </x:is>
      </x:c>
      <x:c r="I1296" s="3" t="inlineStr">
        <x:is>
          <x:t xml:space="preserve">Only the AI-attributed portion of IT load enters training/inference allocation.</x:t>
        </x:is>
      </x:c>
      <x:c r="J1296" s="3" t="inlineStr">
        <x:is>
          <x:t xml:space="preserve">SRC_META_LLAMA; SRC_META_LLAMA4_NVIDIA; SRC_META_MTIA_GENAI_2026; SRC_EPOCH_AI_DATA_CENTERS</x:t>
        </x:is>
      </x:c>
      <x:c r="K129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96" s="3" t="inlineStr">
        <x:is>
          <x:t xml:space="preserve">Recompute after ai_workload_share is replaced by telemetry.</x:t>
        </x:is>
      </x:c>
    </x:row>
    <x:row r="1297">
      <x:c r="A1297" s="3" t="inlineStr">
        <x:is>
          <x:t xml:space="preserve">Meta</x:t>
        </x:is>
      </x:c>
      <x:c r="B1297" s="3" t="n">
        <x:v>2027</x:v>
      </x:c>
      <x:c r="C1297" s="3" t="inlineStr">
        <x:is>
          <x:t xml:space="preserve">Base</x:t>
        </x:is>
      </x:c>
      <x:c r="D1297" s="3" t="inlineStr">
        <x:is>
          <x:t xml:space="preserve">gpu_share</x:t>
        </x:is>
      </x:c>
      <x:c r="E1297" s="3" t="n">
        <x:v>1</x:v>
      </x:c>
      <x:c r="F1297" s="3" t="inlineStr">
        <x:is>
          <x:t xml:space="preserve">share of inference-serving accelerator load</x:t>
        </x:is>
      </x:c>
      <x:c r="G1297" s="3" t="inlineStr">
        <x:is>
          <x:t xml:space="preserve">Numeric scenario</x:t>
        </x:is>
      </x:c>
      <x:c r="H1297" s="3" t="inlineStr">
        <x:is>
          <x:t xml:space="preserve">gpu_share interpolated from company 2026/2030 accelerator-mix endpoints</x:t>
        </x:is>
      </x:c>
      <x:c r="I1297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1297" s="3" t="inlineStr">
        <x:is>
          <x:t xml:space="preserve">SRC_META_LLAMA; SRC_META_LLAMA4_NVIDIA; SRC_META_MTIA_GENAI_2026; SRC_EPOCH_AI_DATA_CENTERS; ASSUMP_NUMERIC_ACCELERATOR_MIX</x:t>
        </x:is>
      </x:c>
      <x:c r="K129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97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1298">
      <x:c r="A1298" s="3" t="inlineStr">
        <x:is>
          <x:t xml:space="preserve">Meta</x:t>
        </x:is>
      </x:c>
      <x:c r="B1298" s="3" t="n">
        <x:v>2027</x:v>
      </x:c>
      <x:c r="C1298" s="3" t="inlineStr">
        <x:is>
          <x:t xml:space="preserve">Base</x:t>
        </x:is>
      </x:c>
      <x:c r="D1298" s="3" t="inlineStr">
        <x:is>
          <x:t xml:space="preserve">h200_share</x:t>
        </x:is>
      </x:c>
      <x:c r="E1298" s="3" t="n">
        <x:v>0.09216000000000001</x:v>
      </x:c>
      <x:c r="F1298" s="3" t="inlineStr">
        <x:is>
          <x:t xml:space="preserve">share of inference-serving accelerator load</x:t>
        </x:is>
      </x:c>
      <x:c r="G1298" s="3" t="inlineStr">
        <x:is>
          <x:t xml:space="preserve">Editable numeric scenario</x:t>
        </x:is>
      </x:c>
      <x:c r="H1298" s="3" t="inlineStr">
        <x:is>
          <x:t xml:space="preserve">h200_share = gpu_share * default_gpu_generation_mix_h200</x:t>
        </x:is>
      </x:c>
      <x:c r="I1298" s="3" t="inlineStr">
        <x:is>
          <x:t xml:space="preserve">Default GPU-generation migration assumption; executive workbook allows later manual replacement by company/year/scenario.</x:t>
        </x:is>
      </x:c>
      <x:c r="J1298" s="3" t="inlineStr">
        <x:is>
          <x:t xml:space="preserve">SRC_SEMIANALYSIS_INFERENCEX; ASSUMP_NUMERIC_ACCELERATOR_MIX</x:t>
        </x:is>
      </x:c>
      <x:c r="K129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98" s="3" t="inlineStr">
        <x:is>
          <x:t xml:space="preserve">Company fleet inventory, accelerator-hours or procurement/deployment records by GPU generation.</x:t>
        </x:is>
      </x:c>
    </x:row>
    <x:row r="1299">
      <x:c r="A1299" s="3" t="inlineStr">
        <x:is>
          <x:t xml:space="preserve">Meta</x:t>
        </x:is>
      </x:c>
      <x:c r="B1299" s="3" t="n">
        <x:v>2027</x:v>
      </x:c>
      <x:c r="C1299" s="3" t="inlineStr">
        <x:is>
          <x:t xml:space="preserve">Base</x:t>
        </x:is>
      </x:c>
      <x:c r="D1299" s="3" t="inlineStr">
        <x:is>
          <x:t xml:space="preserve">b200_share</x:t>
        </x:is>
      </x:c>
      <x:c r="E1299" s="3" t="n">
        <x:v>0.90784</x:v>
      </x:c>
      <x:c r="F1299" s="3" t="inlineStr">
        <x:is>
          <x:t xml:space="preserve">share of inference-serving accelerator load</x:t>
        </x:is>
      </x:c>
      <x:c r="G1299" s="3" t="inlineStr">
        <x:is>
          <x:t xml:space="preserve">Editable numeric scenario</x:t>
        </x:is>
      </x:c>
      <x:c r="H1299" s="3" t="inlineStr">
        <x:is>
          <x:t xml:space="preserve">b200_share = gpu_share * default_gpu_generation_mix_b200</x:t>
        </x:is>
      </x:c>
      <x:c r="I1299" s="3" t="inlineStr">
        <x:is>
          <x:t xml:space="preserve">Default GPU-generation migration assumption; executive workbook allows later manual replacement by company/year/scenario.</x:t>
        </x:is>
      </x:c>
      <x:c r="J1299" s="3" t="inlineStr">
        <x:is>
          <x:t xml:space="preserve">SRC_SEMIANALYSIS_INFERENCEX; ASSUMP_NUMERIC_ACCELERATOR_MIX</x:t>
        </x:is>
      </x:c>
      <x:c r="K129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299" s="3" t="inlineStr">
        <x:is>
          <x:t xml:space="preserve">Company fleet inventory, accelerator-hours or procurement/deployment records by GPU generation.</x:t>
        </x:is>
      </x:c>
    </x:row>
    <x:row r="1300">
      <x:c r="A1300" s="3" t="inlineStr">
        <x:is>
          <x:t xml:space="preserve">Meta</x:t>
        </x:is>
      </x:c>
      <x:c r="B1300" s="3" t="n">
        <x:v>2027</x:v>
      </x:c>
      <x:c r="C1300" s="3" t="inlineStr">
        <x:is>
          <x:t xml:space="preserve">Base</x:t>
        </x:is>
      </x:c>
      <x:c r="D1300" s="3" t="inlineStr">
        <x:is>
          <x:t xml:space="preserve">gb200_share</x:t>
        </x:is>
      </x:c>
      <x:c r="E1300" s="3" t="n">
        <x:v>0</x:v>
      </x:c>
      <x:c r="F1300" s="3" t="inlineStr">
        <x:is>
          <x:t xml:space="preserve">share of inference-serving accelerator load</x:t>
        </x:is>
      </x:c>
      <x:c r="G1300" s="3" t="inlineStr">
        <x:is>
          <x:t xml:space="preserve">Editable numeric scenario</x:t>
        </x:is>
      </x:c>
      <x:c r="H1300" s="3" t="inlineStr">
        <x:is>
          <x:t xml:space="preserve">gb200_share = gpu_share * default_gpu_generation_mix_gb200</x:t>
        </x:is>
      </x:c>
      <x:c r="I1300" s="3" t="inlineStr">
        <x:is>
          <x:t xml:space="preserve">Default GPU-generation migration assumption; executive workbook allows later manual replacement by company/year/scenario.</x:t>
        </x:is>
      </x:c>
      <x:c r="J1300" s="3" t="inlineStr">
        <x:is>
          <x:t xml:space="preserve">SRC_SEMIANALYSIS_INFERENCEX; ASSUMP_NUMERIC_ACCELERATOR_MIX</x:t>
        </x:is>
      </x:c>
      <x:c r="K130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00" s="3" t="inlineStr">
        <x:is>
          <x:t xml:space="preserve">Company fleet inventory, accelerator-hours or procurement/deployment records by GPU generation.</x:t>
        </x:is>
      </x:c>
    </x:row>
    <x:row r="1301">
      <x:c r="A1301" s="3" t="inlineStr">
        <x:is>
          <x:t xml:space="preserve">Meta</x:t>
        </x:is>
      </x:c>
      <x:c r="B1301" s="3" t="n">
        <x:v>2027</x:v>
      </x:c>
      <x:c r="C1301" s="3" t="inlineStr">
        <x:is>
          <x:t xml:space="preserve">Base</x:t>
        </x:is>
      </x:c>
      <x:c r="D1301" s="3" t="inlineStr">
        <x:is>
          <x:t xml:space="preserve">purpose_built_accelerator_share</x:t>
        </x:is>
      </x:c>
      <x:c r="E1301" s="3" t="n">
        <x:v>0</x:v>
      </x:c>
      <x:c r="F1301" s="3" t="inlineStr">
        <x:is>
          <x:t xml:space="preserve">share of inference-serving accelerator load</x:t>
        </x:is>
      </x:c>
      <x:c r="G1301" s="3" t="inlineStr">
        <x:is>
          <x:t xml:space="preserve">Numeric scenario</x:t>
        </x:is>
      </x:c>
      <x:c r="H1301" s="3" t="inlineStr">
        <x:is>
          <x:t xml:space="preserve">1 - gpu_share</x:t>
        </x:is>
      </x:c>
      <x:c r="I1301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1301" s="3" t="inlineStr">
        <x:is>
          <x:t xml:space="preserve">SRC_META_LLAMA; SRC_META_LLAMA4_NVIDIA; SRC_META_MTIA_GENAI_2026; SRC_EPOCH_AI_DATA_CENTERS; ASSUMP_NUMERIC_ACCELERATOR_MIX</x:t>
        </x:is>
      </x:c>
      <x:c r="K130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01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1302">
      <x:c r="A1302" s="3" t="inlineStr">
        <x:is>
          <x:t xml:space="preserve">Meta</x:t>
        </x:is>
      </x:c>
      <x:c r="B1302" s="3" t="n">
        <x:v>2027</x:v>
      </x:c>
      <x:c r="C1302" s="3" t="inlineStr">
        <x:is>
          <x:t xml:space="preserve">Base</x:t>
        </x:is>
      </x:c>
      <x:c r="D1302" s="3" t="inlineStr">
        <x:is>
          <x:t xml:space="preserve">fleet_reference_tps_per_mw</x:t>
        </x:is>
      </x:c>
      <x:c r="E1302" s="3" t="n">
        <x:v>921407</x:v>
      </x:c>
      <x:c r="F1302" s="3" t="inlineStr">
        <x:is>
          <x:t xml:space="preserve">generated output tokens/sec/MW</x:t>
        </x:is>
      </x:c>
      <x:c r="G1302" s="3" t="inlineStr">
        <x:is>
          <x:t xml:space="preserve">Fleet-weighted public benchmark reference</x:t>
        </x:is>
      </x:c>
      <x:c r="H1302" s="3" t="inlineStr">
        <x:is>
          <x:t xml:space="preserve">h200_share*h200_workload_avg + b200_share*b200_workload_avg + gb200_share*gb200_workload_avg + purpose_built_share*purpose_workload_avg</x:t>
        </x:is>
      </x:c>
      <x:c r="I1302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1302" s="3" t="inlineStr">
        <x:is>
          <x:t xml:space="preserve">SRC_SEMIANALYSIS_INFERENCEX; ASSUMP_NUMERIC_ACCELERATOR_MIX; ASSUMP_WORKLOAD_CLASS_MIX; ASSUMP_AGENTIC_CONTEXT_PENALTY</x:t>
        </x:is>
      </x:c>
      <x:c r="K130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02" s="3" t="inlineStr">
        <x:is>
          <x:t xml:space="preserve">Comparable production output-token throughput or a more closely matched benchmark.</x:t>
        </x:is>
      </x:c>
    </x:row>
    <x:row r="1303">
      <x:c r="A1303" s="3" t="inlineStr">
        <x:is>
          <x:t xml:space="preserve">Meta</x:t>
        </x:is>
      </x:c>
      <x:c r="B1303" s="3" t="n">
        <x:v>2027</x:v>
      </x:c>
      <x:c r="C1303" s="3" t="inlineStr">
        <x:is>
          <x:t xml:space="preserve">Base</x:t>
        </x:is>
      </x:c>
      <x:c r="D1303" s="3" t="inlineStr">
        <x:is>
          <x:t xml:space="preserve">commercial_workload_fit_factor</x:t>
        </x:is>
      </x:c>
      <x:c r="E1303" s="3" t="n">
        <x:v>0.9</x:v>
      </x:c>
      <x:c r="F1303" s="3" t="inlineStr">
        <x:is>
          <x:t xml:space="preserve">share of public reference throughput</x:t>
        </x:is>
      </x:c>
      <x:c r="G1303" s="3" t="inlineStr">
        <x:is>
          <x:t xml:space="preserve">Scenario assumption</x:t>
        </x:is>
      </x:c>
      <x:c r="H1303" s="3" t="inlineStr">
        <x:is>
          <x:t xml:space="preserve">reference_serving_tps_per_mw = fleet_reference_tps_per_mw * commercial_workload_fit_factor</x:t>
        </x:is>
      </x:c>
      <x:c r="I1303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1303" s="3" t="inlineStr">
        <x:is>
          <x:t xml:space="preserve">SRC_SEMIANALYSIS_INFERENCEX; ASSUMP_NUMERIC_ACCELERATOR_MIX; ASSUMP_WORKLOAD_CLASS_MIX; ASSUMP_AGENTIC_CONTEXT_PENALTY</x:t>
        </x:is>
      </x:c>
      <x:c r="K130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03" s="3" t="inlineStr">
        <x:is>
          <x:t xml:space="preserve">Matched commercial serving benchmark by product surface, context shape and latency SLO.</x:t>
        </x:is>
      </x:c>
    </x:row>
    <x:row r="1304">
      <x:c r="A1304" s="3" t="inlineStr">
        <x:is>
          <x:t xml:space="preserve">Meta</x:t>
        </x:is>
      </x:c>
      <x:c r="B1304" s="3" t="n">
        <x:v>2027</x:v>
      </x:c>
      <x:c r="C1304" s="3" t="inlineStr">
        <x:is>
          <x:t xml:space="preserve">Base</x:t>
        </x:is>
      </x:c>
      <x:c r="D1304" s="3" t="inlineStr">
        <x:is>
          <x:t xml:space="preserve">reference_serving_tps_per_mw</x:t>
        </x:is>
      </x:c>
      <x:c r="E1304" s="3" t="n">
        <x:v>829266</x:v>
      </x:c>
      <x:c r="F1304" s="3" t="inlineStr">
        <x:is>
          <x:t xml:space="preserve">generated output tokens/sec/MW</x:t>
        </x:is>
      </x:c>
      <x:c r="G1304" s="3" t="inlineStr">
        <x:is>
          <x:t xml:space="preserve">Workload-adjusted benchmark proxy</x:t>
        </x:is>
      </x:c>
      <x:c r="H1304" s="3" t="inlineStr">
        <x:is>
          <x:t xml:space="preserve">fleet_reference_tps_per_mw * commercial_workload_fit_factor</x:t>
        </x:is>
      </x:c>
      <x:c r="I130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304" s="3" t="inlineStr">
        <x:is>
          <x:t xml:space="preserve">SRC_SEMIANALYSIS_INFERENCEX; ASSUMP_NUMERIC_ACCELERATOR_MIX; ASSUMP_WORKLOAD_CLASS_MIX; ASSUMP_AGENTIC_CONTEXT_PENALTY</x:t>
        </x:is>
      </x:c>
      <x:c r="K130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04" s="3" t="inlineStr">
        <x:is>
          <x:t xml:space="preserve">Provider production output-token throughput with comparable workload/SLO.</x:t>
        </x:is>
      </x:c>
    </x:row>
    <x:row r="1305">
      <x:c r="A1305" s="3" t="inlineStr">
        <x:is>
          <x:t xml:space="preserve">Meta</x:t>
        </x:is>
      </x:c>
      <x:c r="B1305" s="3" t="n">
        <x:v>2027</x:v>
      </x:c>
      <x:c r="C1305" s="3" t="inlineStr">
        <x:is>
          <x:t xml:space="preserve">Base</x:t>
        </x:is>
      </x:c>
      <x:c r="D1305" s="3" t="inlineStr">
        <x:is>
          <x:t xml:space="preserve">purpose_built_tps_per_mw</x:t>
        </x:is>
      </x:c>
      <x:c r="E1305" s="3" t="n">
        <x:v>1105664</x:v>
      </x:c>
      <x:c r="F1305" s="3" t="inlineStr">
        <x:is>
          <x:t xml:space="preserve">generated output tokens/sec/MW</x:t>
        </x:is>
      </x:c>
      <x:c r="G1305" s="3" t="inlineStr">
        <x:is>
          <x:t xml:space="preserve">Conservative no-uplift proxy</x:t>
        </x:is>
      </x:c>
      <x:c r="H1305" s="3" t="inlineStr">
        <x:is>
          <x:t xml:space="preserve">purpose_built_tps_per_mw = purpose_built_reference_tps_per_mw * commercial_workload_fit_factor until comparable output-token benchmark is adopted</x:t>
        </x:is>
      </x:c>
      <x:c r="I1305" s="3" t="inlineStr">
        <x:is>
          <x:t xml:space="preserve">No comparable public output-token/MW row adopted; B200 public reference placeholder is used and remains editable.</x:t>
        </x:is>
      </x:c>
      <x:c r="J1305" s="3" t="inlineStr">
        <x:is>
          <x:t xml:space="preserve">SRC_META_LLAMA; SRC_META_LLAMA4_NVIDIA; SRC_META_MTIA_GENAI_2026; SRC_EPOCH_AI_DATA_CENTERS; ASSUMP_NUMERIC_ACCELERATOR_MIX</x:t>
        </x:is>
      </x:c>
      <x:c r="K130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05" s="3" t="inlineStr">
        <x:is>
          <x:t xml:space="preserve">Matched-workload generated-output benchmark for the provider purpose-built accelerator.</x:t>
        </x:is>
      </x:c>
    </x:row>
    <x:row r="1306">
      <x:c r="A1306" s="3" t="inlineStr">
        <x:is>
          <x:t xml:space="preserve">Meta</x:t>
        </x:is>
      </x:c>
      <x:c r="B1306" s="3" t="n">
        <x:v>2027</x:v>
      </x:c>
      <x:c r="C1306" s="3" t="inlineStr">
        <x:is>
          <x:t xml:space="preserve">Base</x:t>
        </x:is>
      </x:c>
      <x:c r="D1306" s="3" t="inlineStr">
        <x:is>
          <x:t xml:space="preserve">inference_power_share</x:t>
        </x:is>
      </x:c>
      <x:c r="E1306" s="3" t="n">
        <x:v>0.63</x:v>
      </x:c>
      <x:c r="F1306" s="3" t="inlineStr">
        <x:is>
          <x:t xml:space="preserve">share of AI IT load</x:t>
        </x:is>
      </x:c>
      <x:c r="G1306" s="3" t="inlineStr">
        <x:is>
          <x:t xml:space="preserve">Scenario allocation</x:t>
        </x:is>
      </x:c>
      <x:c r="H1306" s="3" t="inlineStr">
        <x:is>
          <x:t xml:space="preserve">inference_gw = ai_it_load_gw * inference_power_share</x:t>
        </x:is>
      </x:c>
      <x:c r="I1306" s="3" t="inlineStr">
        <x:is>
          <x:t xml:space="preserve">Large consumer AI distribution and inference-first MTIA roadmap support a higher inference share scenario.</x:t>
        </x:is>
      </x:c>
      <x:c r="J1306" s="3" t="inlineStr">
        <x:is>
          <x:t xml:space="preserve">SRC_META_LLAMA; SRC_META_LLAMA4_NVIDIA; SRC_META_MTIA_GENAI_2026; SRC_EPOCH_AI_DATA_CENTERS; ASSUMP_INFERENCE_SHARE_NOT_FACT_60</x:t>
        </x:is>
      </x:c>
      <x:c r="K130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06" s="3" t="inlineStr">
        <x:is>
          <x:t xml:space="preserve">Provider-specific inference/training workload power telemetry.</x:t>
        </x:is>
      </x:c>
    </x:row>
    <x:row r="1307">
      <x:c r="A1307" s="3" t="inlineStr">
        <x:is>
          <x:t xml:space="preserve">Meta</x:t>
        </x:is>
      </x:c>
      <x:c r="B1307" s="3" t="n">
        <x:v>2027</x:v>
      </x:c>
      <x:c r="C1307" s="3" t="inlineStr">
        <x:is>
          <x:t xml:space="preserve">Base</x:t>
        </x:is>
      </x:c>
      <x:c r="D1307" s="3" t="inlineStr">
        <x:is>
          <x:t xml:space="preserve">inference_gw</x:t>
        </x:is>
      </x:c>
      <x:c r="E1307" s="3" t="n">
        <x:v>1.21</x:v>
      </x:c>
      <x:c r="F1307" s="3" t="inlineStr">
        <x:is>
          <x:t xml:space="preserve">GW</x:t>
        </x:is>
      </x:c>
      <x:c r="G1307" s="3" t="inlineStr">
        <x:is>
          <x:t xml:space="preserve">Derived formula</x:t>
        </x:is>
      </x:c>
      <x:c r="H1307" s="3" t="inlineStr">
        <x:is>
          <x:t xml:space="preserve">ai_it_load_gw * inference_power_share</x:t>
        </x:is>
      </x:c>
      <x:c r="I1307" s="3" t="inlineStr">
        <x:is>
          <x:t xml:space="preserve">This is the operational power eligible to become commercial generated output tokens through the selected TPS/MW proxy.</x:t>
        </x:is>
      </x:c>
      <x:c r="J1307" s="3" t="inlineStr">
        <x:is>
          <x:t xml:space="preserve">SRC_META_LLAMA; SRC_META_LLAMA4_NVIDIA; SRC_META_MTIA_GENAI_2026; SRC_EPOCH_AI_DATA_CENTERS</x:t>
        </x:is>
      </x:c>
      <x:c r="K130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07" s="3" t="inlineStr">
        <x:is>
          <x:t xml:space="preserve">Recompute after AI allocation or inference-share evidence changes.</x:t>
        </x:is>
      </x:c>
    </x:row>
    <x:row r="1308">
      <x:c r="A1308" s="3" t="inlineStr">
        <x:is>
          <x:t xml:space="preserve">Meta</x:t>
        </x:is>
      </x:c>
      <x:c r="B1308" s="3" t="n">
        <x:v>2027</x:v>
      </x:c>
      <x:c r="C1308" s="3" t="inlineStr">
        <x:is>
          <x:t xml:space="preserve">Base</x:t>
        </x:is>
      </x:c>
      <x:c r="D1308" s="3" t="inlineStr">
        <x:is>
          <x:t xml:space="preserve">training_power_share</x:t>
        </x:is>
      </x:c>
      <x:c r="E1308" s="3" t="n">
        <x:v>0.37</x:v>
      </x:c>
      <x:c r="F1308" s="3" t="inlineStr">
        <x:is>
          <x:t xml:space="preserve">share of AI IT load</x:t>
        </x:is>
      </x:c>
      <x:c r="G1308" s="3" t="inlineStr">
        <x:is>
          <x:t xml:space="preserve">Derived allocation</x:t>
        </x:is>
      </x:c>
      <x:c r="H1308" s="3" t="inlineStr">
        <x:is>
          <x:t xml:space="preserve">1 - inference_power_share</x:t>
        </x:is>
      </x:c>
      <x:c r="I1308" s="3" t="inlineStr">
        <x:is>
          <x:t xml:space="preserve">Training receives the complementary modeled AI IT allocation; it is not a disclosed company workload split.</x:t>
        </x:is>
      </x:c>
      <x:c r="J1308" s="3" t="inlineStr">
        <x:is>
          <x:t xml:space="preserve">SRC_META_LLAMA; SRC_META_LLAMA4_NVIDIA; SRC_META_MTIA_GENAI_2026; SRC_EPOCH_AI_DATA_CENTERS; ASSUMP_INFERENCE_SHARE_NOT_FACT_60</x:t>
        </x:is>
      </x:c>
      <x:c r="K130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08" s="3" t="inlineStr">
        <x:is>
          <x:t xml:space="preserve">Provider-specific inference/training workload power telemetry.</x:t>
        </x:is>
      </x:c>
    </x:row>
    <x:row r="1309">
      <x:c r="A1309" s="3" t="inlineStr">
        <x:is>
          <x:t xml:space="preserve">Meta</x:t>
        </x:is>
      </x:c>
      <x:c r="B1309" s="3" t="n">
        <x:v>2027</x:v>
      </x:c>
      <x:c r="C1309" s="3" t="inlineStr">
        <x:is>
          <x:t xml:space="preserve">Base</x:t>
        </x:is>
      </x:c>
      <x:c r="D1309" s="3" t="inlineStr">
        <x:is>
          <x:t xml:space="preserve">training_gw</x:t>
        </x:is>
      </x:c>
      <x:c r="E1309" s="3" t="n">
        <x:v>0.711</x:v>
      </x:c>
      <x:c r="F1309" s="3" t="inlineStr">
        <x:is>
          <x:t xml:space="preserve">GW</x:t>
        </x:is>
      </x:c>
      <x:c r="G1309" s="3" t="inlineStr">
        <x:is>
          <x:t xml:space="preserve">Derived formula</x:t>
        </x:is>
      </x:c>
      <x:c r="H1309" s="3" t="inlineStr">
        <x:is>
          <x:t xml:space="preserve">ai_it_load_gw * training_power_share</x:t>
        </x:is>
      </x:c>
      <x:c r="I1309" s="3" t="inlineStr">
        <x:is>
          <x:t xml:space="preserve">Training GW is shown separately so commercial inference token capacity is not overstated.</x:t>
        </x:is>
      </x:c>
      <x:c r="J1309" s="3" t="inlineStr">
        <x:is>
          <x:t xml:space="preserve">SRC_META_LLAMA; SRC_META_LLAMA4_NVIDIA; SRC_META_MTIA_GENAI_2026; SRC_EPOCH_AI_DATA_CENTERS</x:t>
        </x:is>
      </x:c>
      <x:c r="K130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09" s="3" t="inlineStr">
        <x:is>
          <x:t xml:space="preserve">Recompute after AI allocation or workload-split evidence changes.</x:t>
        </x:is>
      </x:c>
    </x:row>
    <x:row r="1310">
      <x:c r="A1310" s="3" t="inlineStr">
        <x:is>
          <x:t xml:space="preserve">Meta</x:t>
        </x:is>
      </x:c>
      <x:c r="B1310" s="3" t="n">
        <x:v>2027</x:v>
      </x:c>
      <x:c r="C1310" s="3" t="inlineStr">
        <x:is>
          <x:t xml:space="preserve">Base</x:t>
        </x:is>
      </x:c>
      <x:c r="D1310" s="3" t="inlineStr">
        <x:is>
          <x:t xml:space="preserve">tokens_per_second_per_mw</x:t>
        </x:is>
      </x:c>
      <x:c r="E1310" s="3" t="n">
        <x:v>829266</x:v>
      </x:c>
      <x:c r="F1310" s="3" t="inlineStr">
        <x:is>
          <x:t xml:space="preserve">generated output tokens/sec/MW</x:t>
        </x:is>
      </x:c>
      <x:c r="G1310" s="3" t="inlineStr">
        <x:is>
          <x:t xml:space="preserve">Derived estimate + benchmark calibration</x:t>
        </x:is>
      </x:c>
      <x:c r="H1310" s="3" t="inlineStr">
        <x:is>
          <x:t xml:space="preserve">fleet_reference_tps_per_mw * commercial_workload_fit_factor</x:t>
        </x:is>
      </x:c>
      <x:c r="I1310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1310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131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10" s="3" t="inlineStr">
        <x:is>
          <x:t xml:space="preserve">Comparable production output-token throughput with model, hardware, precision, ISL/OSL and SLO matched.</x:t>
        </x:is>
      </x:c>
    </x:row>
    <x:row r="1311">
      <x:c r="A1311" s="3" t="inlineStr">
        <x:is>
          <x:t xml:space="preserve">Meta</x:t>
        </x:is>
      </x:c>
      <x:c r="B1311" s="3" t="n">
        <x:v>2027</x:v>
      </x:c>
      <x:c r="C1311" s="3" t="inlineStr">
        <x:is>
          <x:t xml:space="preserve">Base</x:t>
        </x:is>
      </x:c>
      <x:c r="D1311" s="3" t="inlineStr">
        <x:is>
          <x:t xml:space="preserve">inference_tokens_per_day</x:t>
        </x:is>
      </x:c>
      <x:c r="E1311" s="3" t="n">
        <x:v>86694784704000</x:v>
      </x:c>
      <x:c r="F1311" s="3" t="inlineStr">
        <x:is>
          <x:t xml:space="preserve">generated output tokens/day</x:t>
        </x:is>
      </x:c>
      <x:c r="G1311" s="3" t="inlineStr">
        <x:is>
          <x:t xml:space="preserve">Derived headline metric</x:t>
        </x:is>
      </x:c>
      <x:c r="H1311" s="3" t="inlineStr">
        <x:is>
          <x:t xml:space="preserve">inference_gw * 1000 * tokens_per_second_per_mw * 86,400</x:t>
        </x:is>
      </x:c>
      <x:c r="I1311" s="3" t="inlineStr">
        <x:is>
          <x:t xml:space="preserve">Headline capacity uses no utilization, MoE, architecture or software-growth multiplier; it is not observed commercial output volume.</x:t>
        </x:is>
      </x:c>
      <x:c r="J1311" s="3" t="inlineStr">
        <x:is>
          <x:t xml:space="preserve">SRC_META_LLAMA; SRC_META_LLAMA4_NVIDIA; SRC_META_MTIA_GENAI_2026; SRC_EPOCH_AI_DATA_CENTERS; SRC_SEMIANALYSIS_INFERENCEX</x:t>
        </x:is>
      </x:c>
      <x:c r="K131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11" s="3" t="inlineStr">
        <x:is>
          <x:t xml:space="preserve">Provider-disclosed generated output token volume or calibrated capacity telemetry.</x:t>
        </x:is>
      </x:c>
    </x:row>
    <x:row r="1312">
      <x:c r="A1312" s="3" t="inlineStr">
        <x:is>
          <x:t xml:space="preserve">Meta</x:t>
        </x:is>
      </x:c>
      <x:c r="B1312" s="3" t="n">
        <x:v>2027</x:v>
      </x:c>
      <x:c r="C1312" s="3" t="inlineStr">
        <x:is>
          <x:t xml:space="preserve">Base</x:t>
        </x:is>
      </x:c>
      <x:c r="D1312" s="3" t="inlineStr">
        <x:is>
          <x:t xml:space="preserve">inference_tokens_per_year</x:t>
        </x:is>
      </x:c>
      <x:c r="E1312" s="3" t="n">
        <x:v>3.164359641696e+16</x:v>
      </x:c>
      <x:c r="F1312" s="3" t="inlineStr">
        <x:is>
          <x:t xml:space="preserve">generated output tokens/year</x:t>
        </x:is>
      </x:c>
      <x:c r="G1312" s="3" t="inlineStr">
        <x:is>
          <x:t xml:space="preserve">Derived headline metric</x:t>
        </x:is>
      </x:c>
      <x:c r="H1312" s="3" t="inlineStr">
        <x:is>
          <x:t xml:space="preserve">inference_tokens_per_day * 365</x:t>
        </x:is>
      </x:c>
      <x:c r="I1312" s="3" t="inlineStr">
        <x:is>
          <x:t xml:space="preserve">Annualized version of generated output token capacity; it is not observed annual demand or billable volume.</x:t>
        </x:is>
      </x:c>
      <x:c r="J1312" s="3" t="inlineStr">
        <x:is>
          <x:t xml:space="preserve">SRC_META_LLAMA; SRC_META_LLAMA4_NVIDIA; SRC_META_MTIA_GENAI_2026; SRC_EPOCH_AI_DATA_CENTERS; SRC_SEMIANALYSIS_INFERENCEX</x:t>
        </x:is>
      </x:c>
      <x:c r="K131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12" s="3" t="inlineStr">
        <x:is>
          <x:t xml:space="preserve">Provider-disclosed annual generated-output volume or metered serving telemetry.</x:t>
        </x:is>
      </x:c>
    </x:row>
    <x:row r="1313">
      <x:c r="A1313" s="3" t="inlineStr">
        <x:is>
          <x:t xml:space="preserve">Meta</x:t>
        </x:is>
      </x:c>
      <x:c r="B1313" s="3" t="n">
        <x:v>2028</x:v>
      </x:c>
      <x:c r="C1313" s="3" t="inlineStr">
        <x:is>
          <x:t xml:space="preserve">Base</x:t>
        </x:is>
      </x:c>
      <x:c r="D1313" s="3" t="inlineStr">
        <x:is>
          <x:t xml:space="preserve">contracted_power_gw</x:t>
        </x:is>
      </x:c>
      <x:c r="E1313" s="3" t="n">
        <x:v>5.25</x:v>
      </x:c>
      <x:c r="F1313" s="3" t="inlineStr">
        <x:is>
          <x:t xml:space="preserve">GW</x:t>
        </x:is>
      </x:c>
      <x:c r="G1313" s="3" t="inlineStr">
        <x:is>
          <x:t xml:space="preserve">Scenario capacity envelope</x:t>
        </x:is>
      </x:c>
      <x:c r="H1313" s="3" t="inlineStr">
        <x:is>
          <x:t xml:space="preserve">linear interpolation between 2026 and 2030 company capacity endpoints</x:t>
        </x:is>
      </x:c>
      <x:c r="I1313" s="3" t="inlineStr">
        <x:is>
          <x:t xml:space="preserve">Scenario envelope for Meta AI/Llama serving capacity; not an official contracted-GW figure.</x:t>
        </x:is>
      </x:c>
      <x:c r="J1313" s="3" t="inlineStr">
        <x:is>
          <x:t xml:space="preserve">ASSUMP_POWER_RAMP; SRC_META_MTIA_GENAI_2026</x:t>
        </x:is>
      </x:c>
      <x:c r="K131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13" s="3" t="inlineStr">
        <x:is>
          <x:t xml:space="preserve">Company/site-level committed MW/GW, interconnect and contract disclosure.</x:t>
        </x:is>
      </x:c>
    </x:row>
    <x:row r="1314">
      <x:c r="A1314" s="3" t="inlineStr">
        <x:is>
          <x:t xml:space="preserve">Meta</x:t>
        </x:is>
      </x:c>
      <x:c r="B1314" s="3" t="n">
        <x:v>2028</x:v>
      </x:c>
      <x:c r="C1314" s="3" t="inlineStr">
        <x:is>
          <x:t xml:space="preserve">Base</x:t>
        </x:is>
      </x:c>
      <x:c r="D1314" s="3" t="inlineStr">
        <x:is>
          <x:t xml:space="preserve">operational_deployment_share</x:t>
        </x:is>
      </x:c>
      <x:c r="E1314" s="3" t="n">
        <x:v>0.7047619000000001</x:v>
      </x:c>
      <x:c r="F1314" s="3" t="inlineStr">
        <x:is>
          <x:t xml:space="preserve">share</x:t>
        </x:is>
      </x:c>
      <x:c r="G1314" s="3" t="inlineStr">
        <x:is>
          <x:t xml:space="preserve">Scenario conversion</x:t>
        </x:is>
      </x:c>
      <x:c r="H1314" s="3" t="inlineStr">
        <x:is>
          <x:t xml:space="preserve">active_power_gw / contracted_power_gw</x:t>
        </x:is>
      </x:c>
      <x:c r="I1314" s="3" t="inlineStr">
        <x:is>
          <x:t xml:space="preserve">This is the single explicit conversion from contracted/attributed capacity to operationally usable capacity.</x:t>
        </x:is>
      </x:c>
      <x:c r="J1314" s="3" t="inlineStr">
        <x:is>
          <x:t xml:space="preserve">ASSUMP_POWER_RAMP; SRC_META_MTIA_GENAI_2026</x:t>
        </x:is>
      </x:c>
      <x:c r="K131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14" s="3" t="inlineStr">
        <x:is>
          <x:t xml:space="preserve">Energized operational capacity divided by contracted/attributed capacity.</x:t>
        </x:is>
      </x:c>
    </x:row>
    <x:row r="1315">
      <x:c r="A1315" s="3" t="inlineStr">
        <x:is>
          <x:t xml:space="preserve">Meta</x:t>
        </x:is>
      </x:c>
      <x:c r="B1315" s="3" t="n">
        <x:v>2028</x:v>
      </x:c>
      <x:c r="C1315" s="3" t="inlineStr">
        <x:is>
          <x:t xml:space="preserve">Base</x:t>
        </x:is>
      </x:c>
      <x:c r="D1315" s="3" t="inlineStr">
        <x:is>
          <x:t xml:space="preserve">active_power_gw</x:t>
        </x:is>
      </x:c>
      <x:c r="E1315" s="3" t="n">
        <x:v>3.7</x:v>
      </x:c>
      <x:c r="F1315" s="3" t="inlineStr">
        <x:is>
          <x:t xml:space="preserve">GW</x:t>
        </x:is>
      </x:c>
      <x:c r="G1315" s="3" t="inlineStr">
        <x:is>
          <x:t xml:space="preserve">Derived scenario</x:t>
        </x:is>
      </x:c>
      <x:c r="H1315" s="3" t="inlineStr">
        <x:is>
          <x:t xml:space="preserve">contracted_power_gw * operational_deployment_share</x:t>
        </x:is>
      </x:c>
      <x:c r="I1315" s="3" t="inlineStr">
        <x:is>
          <x:t xml:space="preserve">MTIA deployment direction and consumer product distribution support active ramp, not exact powered GW.</x:t>
        </x:is>
      </x:c>
      <x:c r="J1315" s="3" t="inlineStr">
        <x:is>
          <x:t xml:space="preserve">ASSUMP_POWER_RAMP; SRC_META_MTIA_GENAI_2026</x:t>
        </x:is>
      </x:c>
      <x:c r="K131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15" s="3" t="inlineStr">
        <x:is>
          <x:t xml:space="preserve">Energization dates, accelerator deliveries and operational powered-rack telemetry.</x:t>
        </x:is>
      </x:c>
    </x:row>
    <x:row r="1316">
      <x:c r="A1316" s="3" t="inlineStr">
        <x:is>
          <x:t xml:space="preserve">Meta</x:t>
        </x:is>
      </x:c>
      <x:c r="B1316" s="3" t="n">
        <x:v>2028</x:v>
      </x:c>
      <x:c r="C1316" s="3" t="inlineStr">
        <x:is>
          <x:t xml:space="preserve">Base</x:t>
        </x:is>
      </x:c>
      <x:c r="D1316" s="3" t="inlineStr">
        <x:is>
          <x:t xml:space="preserve">pue</x:t>
        </x:is>
      </x:c>
      <x:c r="E1316" s="3" t="n">
        <x:v>1.2</x:v>
      </x:c>
      <x:c r="F1316" s="3" t="inlineStr">
        <x:is>
          <x:t xml:space="preserve">ratio</x:t>
        </x:is>
      </x:c>
      <x:c r="G1316" s="3" t="inlineStr">
        <x:is>
          <x:t xml:space="preserve">Scenario parameter</x:t>
        </x:is>
      </x:c>
      <x:c r="H1316" s="3" t="inlineStr">
        <x:is>
          <x:t xml:space="preserve">it_load_gw = active_power_gw / pue</x:t>
        </x:is>
      </x:c>
      <x:c r="I1316" s="3" t="inlineStr">
        <x:is>
          <x:t xml:space="preserve">No provider-wide site-level PUE is used as a disclosed fact; PUE represents facility-to-IT conversion within the scenario.</x:t>
        </x:is>
      </x:c>
      <x:c r="J1316" s="3" t="inlineStr">
        <x:is>
          <x:t xml:space="preserve">ASSUMP_POWER_RAMP</x:t>
        </x:is>
      </x:c>
      <x:c r="K131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16" s="3" t="inlineStr">
        <x:is>
          <x:t xml:space="preserve">Site-level measured PUE matched to attributed AI capacity.</x:t>
        </x:is>
      </x:c>
    </x:row>
    <x:row r="1317">
      <x:c r="A1317" s="3" t="inlineStr">
        <x:is>
          <x:t xml:space="preserve">Meta</x:t>
        </x:is>
      </x:c>
      <x:c r="B1317" s="3" t="n">
        <x:v>2028</x:v>
      </x:c>
      <x:c r="C1317" s="3" t="inlineStr">
        <x:is>
          <x:t xml:space="preserve">Base</x:t>
        </x:is>
      </x:c>
      <x:c r="D1317" s="3" t="inlineStr">
        <x:is>
          <x:t xml:space="preserve">it_load_gw</x:t>
        </x:is>
      </x:c>
      <x:c r="E1317" s="3" t="n">
        <x:v>3.083</x:v>
      </x:c>
      <x:c r="F1317" s="3" t="inlineStr">
        <x:is>
          <x:t xml:space="preserve">GW</x:t>
        </x:is>
      </x:c>
      <x:c r="G1317" s="3" t="inlineStr">
        <x:is>
          <x:t xml:space="preserve">Derived formula</x:t>
        </x:is>
      </x:c>
      <x:c r="H1317" s="3" t="inlineStr">
        <x:is>
          <x:t xml:space="preserve">active_power_gw / pue</x:t>
        </x:is>
      </x:c>
      <x:c r="I1317" s="3" t="inlineStr">
        <x:is>
          <x:t xml:space="preserve">Facility power is converted to IT-deliverable power before attributing AI workloads.</x:t>
        </x:is>
      </x:c>
      <x:c r="J1317" s="3" t="inlineStr">
        <x:is>
          <x:t xml:space="preserve">ASSUMP_POWER_RAMP; SRC_META_MTIA_GENAI_2026</x:t>
        </x:is>
      </x:c>
      <x:c r="K131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17" s="3" t="inlineStr">
        <x:is>
          <x:t xml:space="preserve">Recompute once active power and PUE become site-observable.</x:t>
        </x:is>
      </x:c>
    </x:row>
    <x:row r="1318">
      <x:c r="A1318" s="3" t="inlineStr">
        <x:is>
          <x:t xml:space="preserve">Meta</x:t>
        </x:is>
      </x:c>
      <x:c r="B1318" s="3" t="n">
        <x:v>2028</x:v>
      </x:c>
      <x:c r="C1318" s="3" t="inlineStr">
        <x:is>
          <x:t xml:space="preserve">Base</x:t>
        </x:is>
      </x:c>
      <x:c r="D1318" s="3" t="inlineStr">
        <x:is>
          <x:t xml:space="preserve">ai_workload_share</x:t>
        </x:is>
      </x:c>
      <x:c r="E1318" s="3" t="n">
        <x:v>0.87</x:v>
      </x:c>
      <x:c r="F1318" s="3" t="inlineStr">
        <x:is>
          <x:t xml:space="preserve">share</x:t>
        </x:is>
      </x:c>
      <x:c r="G1318" s="3" t="inlineStr">
        <x:is>
          <x:t xml:space="preserve">Scenario allocation</x:t>
        </x:is>
      </x:c>
      <x:c r="H1318" s="3" t="inlineStr">
        <x:is>
          <x:t xml:space="preserve">ai_it_load_gw = it_load_gw * ai_workload_share</x:t>
        </x:is>
      </x:c>
      <x:c r="I1318" s="3" t="inlineStr">
        <x:is>
          <x:t xml:space="preserve">The modeled fleet is focused on AI workloads across Meta AI surfaces; non-LLM ranking/platform overhead is excluded through the 87% share.</x:t>
        </x:is>
      </x:c>
      <x:c r="J1318" s="3" t="inlineStr">
        <x:is>
          <x:t xml:space="preserve">SRC_META_LLAMA; SRC_META_LLAMA4_NVIDIA; SRC_META_MTIA_GENAI_2026; SRC_EPOCH_AI_DATA_CENTERS</x:t>
        </x:is>
      </x:c>
      <x:c r="K131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18" s="3" t="inlineStr">
        <x:is>
          <x:t xml:space="preserve">Model-owner AI workload allocation or cluster scheduling telemetry.</x:t>
        </x:is>
      </x:c>
    </x:row>
    <x:row r="1319">
      <x:c r="A1319" s="3" t="inlineStr">
        <x:is>
          <x:t xml:space="preserve">Meta</x:t>
        </x:is>
      </x:c>
      <x:c r="B1319" s="3" t="n">
        <x:v>2028</x:v>
      </x:c>
      <x:c r="C1319" s="3" t="inlineStr">
        <x:is>
          <x:t xml:space="preserve">Base</x:t>
        </x:is>
      </x:c>
      <x:c r="D1319" s="3" t="inlineStr">
        <x:is>
          <x:t xml:space="preserve">ai_it_load_gw</x:t>
        </x:is>
      </x:c>
      <x:c r="E1319" s="3" t="n">
        <x:v>2.682</x:v>
      </x:c>
      <x:c r="F1319" s="3" t="inlineStr">
        <x:is>
          <x:t xml:space="preserve">GW</x:t>
        </x:is>
      </x:c>
      <x:c r="G1319" s="3" t="inlineStr">
        <x:is>
          <x:t xml:space="preserve">Derived formula</x:t>
        </x:is>
      </x:c>
      <x:c r="H1319" s="3" t="inlineStr">
        <x:is>
          <x:t xml:space="preserve">it_load_gw * ai_workload_share</x:t>
        </x:is>
      </x:c>
      <x:c r="I1319" s="3" t="inlineStr">
        <x:is>
          <x:t xml:space="preserve">Only the AI-attributed portion of IT load enters training/inference allocation.</x:t>
        </x:is>
      </x:c>
      <x:c r="J1319" s="3" t="inlineStr">
        <x:is>
          <x:t xml:space="preserve">SRC_META_LLAMA; SRC_META_LLAMA4_NVIDIA; SRC_META_MTIA_GENAI_2026; SRC_EPOCH_AI_DATA_CENTERS</x:t>
        </x:is>
      </x:c>
      <x:c r="K131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19" s="3" t="inlineStr">
        <x:is>
          <x:t xml:space="preserve">Recompute after ai_workload_share is replaced by telemetry.</x:t>
        </x:is>
      </x:c>
    </x:row>
    <x:row r="1320">
      <x:c r="A1320" s="3" t="inlineStr">
        <x:is>
          <x:t xml:space="preserve">Meta</x:t>
        </x:is>
      </x:c>
      <x:c r="B1320" s="3" t="n">
        <x:v>2028</x:v>
      </x:c>
      <x:c r="C1320" s="3" t="inlineStr">
        <x:is>
          <x:t xml:space="preserve">Base</x:t>
        </x:is>
      </x:c>
      <x:c r="D1320" s="3" t="inlineStr">
        <x:is>
          <x:t xml:space="preserve">gpu_share</x:t>
        </x:is>
      </x:c>
      <x:c r="E1320" s="3" t="n">
        <x:v>0.812926</x:v>
      </x:c>
      <x:c r="F1320" s="3" t="inlineStr">
        <x:is>
          <x:t xml:space="preserve">share of inference-serving accelerator load</x:t>
        </x:is>
      </x:c>
      <x:c r="G1320" s="3" t="inlineStr">
        <x:is>
          <x:t xml:space="preserve">Numeric scenario</x:t>
        </x:is>
      </x:c>
      <x:c r="H1320" s="3" t="inlineStr">
        <x:is>
          <x:t xml:space="preserve">gpu_share interpolated from company 2026/2030 accelerator-mix endpoints</x:t>
        </x:is>
      </x:c>
      <x:c r="I1320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1320" s="3" t="inlineStr">
        <x:is>
          <x:t xml:space="preserve">SRC_META_LLAMA; SRC_META_LLAMA4_NVIDIA; SRC_META_MTIA_GENAI_2026; SRC_EPOCH_AI_DATA_CENTERS; ASSUMP_NUMERIC_ACCELERATOR_MIX</x:t>
        </x:is>
      </x:c>
      <x:c r="K132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20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1321">
      <x:c r="A1321" s="3" t="inlineStr">
        <x:is>
          <x:t xml:space="preserve">Meta</x:t>
        </x:is>
      </x:c>
      <x:c r="B1321" s="3" t="n">
        <x:v>2028</x:v>
      </x:c>
      <x:c r="C1321" s="3" t="inlineStr">
        <x:is>
          <x:t xml:space="preserve">Base</x:t>
        </x:is>
      </x:c>
      <x:c r="D1321" s="3" t="inlineStr">
        <x:is>
          <x:t xml:space="preserve">h200_share</x:t>
        </x:is>
      </x:c>
      <x:c r="E1321" s="3" t="n">
        <x:v>0.074919</x:v>
      </x:c>
      <x:c r="F1321" s="3" t="inlineStr">
        <x:is>
          <x:t xml:space="preserve">share of inference-serving accelerator load</x:t>
        </x:is>
      </x:c>
      <x:c r="G1321" s="3" t="inlineStr">
        <x:is>
          <x:t xml:space="preserve">Editable numeric scenario</x:t>
        </x:is>
      </x:c>
      <x:c r="H1321" s="3" t="inlineStr">
        <x:is>
          <x:t xml:space="preserve">h200_share = gpu_share * default_gpu_generation_mix_h200</x:t>
        </x:is>
      </x:c>
      <x:c r="I1321" s="3" t="inlineStr">
        <x:is>
          <x:t xml:space="preserve">Default GPU-generation migration assumption; executive workbook allows later manual replacement by company/year/scenario.</x:t>
        </x:is>
      </x:c>
      <x:c r="J1321" s="3" t="inlineStr">
        <x:is>
          <x:t xml:space="preserve">SRC_SEMIANALYSIS_INFERENCEX; ASSUMP_NUMERIC_ACCELERATOR_MIX</x:t>
        </x:is>
      </x:c>
      <x:c r="K132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21" s="3" t="inlineStr">
        <x:is>
          <x:t xml:space="preserve">Company fleet inventory, accelerator-hours or procurement/deployment records by GPU generation.</x:t>
        </x:is>
      </x:c>
    </x:row>
    <x:row r="1322">
      <x:c r="A1322" s="3" t="inlineStr">
        <x:is>
          <x:t xml:space="preserve">Meta</x:t>
        </x:is>
      </x:c>
      <x:c r="B1322" s="3" t="n">
        <x:v>2028</x:v>
      </x:c>
      <x:c r="C1322" s="3" t="inlineStr">
        <x:is>
          <x:t xml:space="preserve">Base</x:t>
        </x:is>
      </x:c>
      <x:c r="D1322" s="3" t="inlineStr">
        <x:is>
          <x:t xml:space="preserve">b200_share</x:t>
        </x:is>
      </x:c>
      <x:c r="E1322" s="3" t="n">
        <x:v>0.738007</x:v>
      </x:c>
      <x:c r="F1322" s="3" t="inlineStr">
        <x:is>
          <x:t xml:space="preserve">share of inference-serving accelerator load</x:t>
        </x:is>
      </x:c>
      <x:c r="G1322" s="3" t="inlineStr">
        <x:is>
          <x:t xml:space="preserve">Editable numeric scenario</x:t>
        </x:is>
      </x:c>
      <x:c r="H1322" s="3" t="inlineStr">
        <x:is>
          <x:t xml:space="preserve">b200_share = gpu_share * default_gpu_generation_mix_b200</x:t>
        </x:is>
      </x:c>
      <x:c r="I1322" s="3" t="inlineStr">
        <x:is>
          <x:t xml:space="preserve">Default GPU-generation migration assumption; executive workbook allows later manual replacement by company/year/scenario.</x:t>
        </x:is>
      </x:c>
      <x:c r="J1322" s="3" t="inlineStr">
        <x:is>
          <x:t xml:space="preserve">SRC_SEMIANALYSIS_INFERENCEX; ASSUMP_NUMERIC_ACCELERATOR_MIX</x:t>
        </x:is>
      </x:c>
      <x:c r="K132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22" s="3" t="inlineStr">
        <x:is>
          <x:t xml:space="preserve">Company fleet inventory, accelerator-hours or procurement/deployment records by GPU generation.</x:t>
        </x:is>
      </x:c>
    </x:row>
    <x:row r="1323">
      <x:c r="A1323" s="3" t="inlineStr">
        <x:is>
          <x:t xml:space="preserve">Meta</x:t>
        </x:is>
      </x:c>
      <x:c r="B1323" s="3" t="n">
        <x:v>2028</x:v>
      </x:c>
      <x:c r="C1323" s="3" t="inlineStr">
        <x:is>
          <x:t xml:space="preserve">Base</x:t>
        </x:is>
      </x:c>
      <x:c r="D1323" s="3" t="inlineStr">
        <x:is>
          <x:t xml:space="preserve">gb200_share</x:t>
        </x:is>
      </x:c>
      <x:c r="E1323" s="3" t="n">
        <x:v>0</x:v>
      </x:c>
      <x:c r="F1323" s="3" t="inlineStr">
        <x:is>
          <x:t xml:space="preserve">share of inference-serving accelerator load</x:t>
        </x:is>
      </x:c>
      <x:c r="G1323" s="3" t="inlineStr">
        <x:is>
          <x:t xml:space="preserve">Editable numeric scenario</x:t>
        </x:is>
      </x:c>
      <x:c r="H1323" s="3" t="inlineStr">
        <x:is>
          <x:t xml:space="preserve">gb200_share = gpu_share * default_gpu_generation_mix_gb200</x:t>
        </x:is>
      </x:c>
      <x:c r="I1323" s="3" t="inlineStr">
        <x:is>
          <x:t xml:space="preserve">Default GPU-generation migration assumption; executive workbook allows later manual replacement by company/year/scenario.</x:t>
        </x:is>
      </x:c>
      <x:c r="J1323" s="3" t="inlineStr">
        <x:is>
          <x:t xml:space="preserve">SRC_SEMIANALYSIS_INFERENCEX; ASSUMP_NUMERIC_ACCELERATOR_MIX</x:t>
        </x:is>
      </x:c>
      <x:c r="K132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23" s="3" t="inlineStr">
        <x:is>
          <x:t xml:space="preserve">Company fleet inventory, accelerator-hours or procurement/deployment records by GPU generation.</x:t>
        </x:is>
      </x:c>
    </x:row>
    <x:row r="1324">
      <x:c r="A1324" s="3" t="inlineStr">
        <x:is>
          <x:t xml:space="preserve">Meta</x:t>
        </x:is>
      </x:c>
      <x:c r="B1324" s="3" t="n">
        <x:v>2028</x:v>
      </x:c>
      <x:c r="C1324" s="3" t="inlineStr">
        <x:is>
          <x:t xml:space="preserve">Base</x:t>
        </x:is>
      </x:c>
      <x:c r="D1324" s="3" t="inlineStr">
        <x:is>
          <x:t xml:space="preserve">purpose_built_accelerator_share</x:t>
        </x:is>
      </x:c>
      <x:c r="E1324" s="3" t="n">
        <x:v>0.187074</x:v>
      </x:c>
      <x:c r="F1324" s="3" t="inlineStr">
        <x:is>
          <x:t xml:space="preserve">share of inference-serving accelerator load</x:t>
        </x:is>
      </x:c>
      <x:c r="G1324" s="3" t="inlineStr">
        <x:is>
          <x:t xml:space="preserve">Numeric scenario</x:t>
        </x:is>
      </x:c>
      <x:c r="H1324" s="3" t="inlineStr">
        <x:is>
          <x:t xml:space="preserve">1 - gpu_share</x:t>
        </x:is>
      </x:c>
      <x:c r="I1324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1324" s="3" t="inlineStr">
        <x:is>
          <x:t xml:space="preserve">SRC_META_LLAMA; SRC_META_LLAMA4_NVIDIA; SRC_META_MTIA_GENAI_2026; SRC_EPOCH_AI_DATA_CENTERS; ASSUMP_NUMERIC_ACCELERATOR_MIX</x:t>
        </x:is>
      </x:c>
      <x:c r="K132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24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1325">
      <x:c r="A1325" s="3" t="inlineStr">
        <x:is>
          <x:t xml:space="preserve">Meta</x:t>
        </x:is>
      </x:c>
      <x:c r="B1325" s="3" t="n">
        <x:v>2028</x:v>
      </x:c>
      <x:c r="C1325" s="3" t="inlineStr">
        <x:is>
          <x:t xml:space="preserve">Base</x:t>
        </x:is>
      </x:c>
      <x:c r="D1325" s="3" t="inlineStr">
        <x:is>
          <x:t xml:space="preserve">fleet_reference_tps_per_mw</x:t>
        </x:is>
      </x:c>
      <x:c r="E1325" s="3" t="n">
        <x:v>925083</x:v>
      </x:c>
      <x:c r="F1325" s="3" t="inlineStr">
        <x:is>
          <x:t xml:space="preserve">generated output tokens/sec/MW</x:t>
        </x:is>
      </x:c>
      <x:c r="G1325" s="3" t="inlineStr">
        <x:is>
          <x:t xml:space="preserve">Fleet-weighted public benchmark reference</x:t>
        </x:is>
      </x:c>
      <x:c r="H1325" s="3" t="inlineStr">
        <x:is>
          <x:t xml:space="preserve">h200_share*h200_workload_avg + b200_share*b200_workload_avg + gb200_share*gb200_workload_avg + purpose_built_share*purpose_workload_avg</x:t>
        </x:is>
      </x:c>
      <x:c r="I1325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1325" s="3" t="inlineStr">
        <x:is>
          <x:t xml:space="preserve">SRC_SEMIANALYSIS_INFERENCEX; ASSUMP_NUMERIC_ACCELERATOR_MIX; ASSUMP_WORKLOAD_CLASS_MIX; ASSUMP_AGENTIC_CONTEXT_PENALTY</x:t>
        </x:is>
      </x:c>
      <x:c r="K132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25" s="3" t="inlineStr">
        <x:is>
          <x:t xml:space="preserve">Comparable production output-token throughput or a more closely matched benchmark.</x:t>
        </x:is>
      </x:c>
    </x:row>
    <x:row r="1326">
      <x:c r="A1326" s="3" t="inlineStr">
        <x:is>
          <x:t xml:space="preserve">Meta</x:t>
        </x:is>
      </x:c>
      <x:c r="B1326" s="3" t="n">
        <x:v>2028</x:v>
      </x:c>
      <x:c r="C1326" s="3" t="inlineStr">
        <x:is>
          <x:t xml:space="preserve">Base</x:t>
        </x:is>
      </x:c>
      <x:c r="D1326" s="3" t="inlineStr">
        <x:is>
          <x:t xml:space="preserve">commercial_workload_fit_factor</x:t>
        </x:is>
      </x:c>
      <x:c r="E1326" s="3" t="n">
        <x:v>0.9</x:v>
      </x:c>
      <x:c r="F1326" s="3" t="inlineStr">
        <x:is>
          <x:t xml:space="preserve">share of public reference throughput</x:t>
        </x:is>
      </x:c>
      <x:c r="G1326" s="3" t="inlineStr">
        <x:is>
          <x:t xml:space="preserve">Scenario assumption</x:t>
        </x:is>
      </x:c>
      <x:c r="H1326" s="3" t="inlineStr">
        <x:is>
          <x:t xml:space="preserve">reference_serving_tps_per_mw = fleet_reference_tps_per_mw * commercial_workload_fit_factor</x:t>
        </x:is>
      </x:c>
      <x:c r="I1326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1326" s="3" t="inlineStr">
        <x:is>
          <x:t xml:space="preserve">SRC_SEMIANALYSIS_INFERENCEX; ASSUMP_NUMERIC_ACCELERATOR_MIX; ASSUMP_WORKLOAD_CLASS_MIX; ASSUMP_AGENTIC_CONTEXT_PENALTY</x:t>
        </x:is>
      </x:c>
      <x:c r="K132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26" s="3" t="inlineStr">
        <x:is>
          <x:t xml:space="preserve">Matched commercial serving benchmark by product surface, context shape and latency SLO.</x:t>
        </x:is>
      </x:c>
    </x:row>
    <x:row r="1327">
      <x:c r="A1327" s="3" t="inlineStr">
        <x:is>
          <x:t xml:space="preserve">Meta</x:t>
        </x:is>
      </x:c>
      <x:c r="B1327" s="3" t="n">
        <x:v>2028</x:v>
      </x:c>
      <x:c r="C1327" s="3" t="inlineStr">
        <x:is>
          <x:t xml:space="preserve">Base</x:t>
        </x:is>
      </x:c>
      <x:c r="D1327" s="3" t="inlineStr">
        <x:is>
          <x:t xml:space="preserve">reference_serving_tps_per_mw</x:t>
        </x:is>
      </x:c>
      <x:c r="E1327" s="3" t="n">
        <x:v>832575</x:v>
      </x:c>
      <x:c r="F1327" s="3" t="inlineStr">
        <x:is>
          <x:t xml:space="preserve">generated output tokens/sec/MW</x:t>
        </x:is>
      </x:c>
      <x:c r="G1327" s="3" t="inlineStr">
        <x:is>
          <x:t xml:space="preserve">Workload-adjusted benchmark proxy</x:t>
        </x:is>
      </x:c>
      <x:c r="H1327" s="3" t="inlineStr">
        <x:is>
          <x:t xml:space="preserve">fleet_reference_tps_per_mw * commercial_workload_fit_factor</x:t>
        </x:is>
      </x:c>
      <x:c r="I132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327" s="3" t="inlineStr">
        <x:is>
          <x:t xml:space="preserve">SRC_SEMIANALYSIS_INFERENCEX; ASSUMP_NUMERIC_ACCELERATOR_MIX; ASSUMP_WORKLOAD_CLASS_MIX; ASSUMP_AGENTIC_CONTEXT_PENALTY</x:t>
        </x:is>
      </x:c>
      <x:c r="K132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27" s="3" t="inlineStr">
        <x:is>
          <x:t xml:space="preserve">Provider production output-token throughput with comparable workload/SLO.</x:t>
        </x:is>
      </x:c>
    </x:row>
    <x:row r="1328">
      <x:c r="A1328" s="3" t="inlineStr">
        <x:is>
          <x:t xml:space="preserve">Meta</x:t>
        </x:is>
      </x:c>
      <x:c r="B1328" s="3" t="n">
        <x:v>2028</x:v>
      </x:c>
      <x:c r="C1328" s="3" t="inlineStr">
        <x:is>
          <x:t xml:space="preserve">Base</x:t>
        </x:is>
      </x:c>
      <x:c r="D1328" s="3" t="inlineStr">
        <x:is>
          <x:t xml:space="preserve">purpose_built_tps_per_mw</x:t>
        </x:is>
      </x:c>
      <x:c r="E1328" s="3" t="n">
        <x:v>1105664</x:v>
      </x:c>
      <x:c r="F1328" s="3" t="inlineStr">
        <x:is>
          <x:t xml:space="preserve">generated output tokens/sec/MW</x:t>
        </x:is>
      </x:c>
      <x:c r="G1328" s="3" t="inlineStr">
        <x:is>
          <x:t xml:space="preserve">Conservative no-uplift proxy</x:t>
        </x:is>
      </x:c>
      <x:c r="H1328" s="3" t="inlineStr">
        <x:is>
          <x:t xml:space="preserve">purpose_built_tps_per_mw = purpose_built_reference_tps_per_mw * commercial_workload_fit_factor until comparable output-token benchmark is adopted</x:t>
        </x:is>
      </x:c>
      <x:c r="I1328" s="3" t="inlineStr">
        <x:is>
          <x:t xml:space="preserve">No comparable public output-token/MW row adopted; B200 public reference placeholder is used and remains editable.</x:t>
        </x:is>
      </x:c>
      <x:c r="J1328" s="3" t="inlineStr">
        <x:is>
          <x:t xml:space="preserve">SRC_META_LLAMA; SRC_META_LLAMA4_NVIDIA; SRC_META_MTIA_GENAI_2026; SRC_EPOCH_AI_DATA_CENTERS; ASSUMP_NUMERIC_ACCELERATOR_MIX</x:t>
        </x:is>
      </x:c>
      <x:c r="K132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28" s="3" t="inlineStr">
        <x:is>
          <x:t xml:space="preserve">Matched-workload generated-output benchmark for the provider purpose-built accelerator.</x:t>
        </x:is>
      </x:c>
    </x:row>
    <x:row r="1329">
      <x:c r="A1329" s="3" t="inlineStr">
        <x:is>
          <x:t xml:space="preserve">Meta</x:t>
        </x:is>
      </x:c>
      <x:c r="B1329" s="3" t="n">
        <x:v>2028</x:v>
      </x:c>
      <x:c r="C1329" s="3" t="inlineStr">
        <x:is>
          <x:t xml:space="preserve">Base</x:t>
        </x:is>
      </x:c>
      <x:c r="D1329" s="3" t="inlineStr">
        <x:is>
          <x:t xml:space="preserve">inference_power_share</x:t>
        </x:is>
      </x:c>
      <x:c r="E1329" s="3" t="n">
        <x:v>0.68</x:v>
      </x:c>
      <x:c r="F1329" s="3" t="inlineStr">
        <x:is>
          <x:t xml:space="preserve">share of AI IT load</x:t>
        </x:is>
      </x:c>
      <x:c r="G1329" s="3" t="inlineStr">
        <x:is>
          <x:t xml:space="preserve">Scenario allocation</x:t>
        </x:is>
      </x:c>
      <x:c r="H1329" s="3" t="inlineStr">
        <x:is>
          <x:t xml:space="preserve">inference_gw = ai_it_load_gw * inference_power_share</x:t>
        </x:is>
      </x:c>
      <x:c r="I1329" s="3" t="inlineStr">
        <x:is>
          <x:t xml:space="preserve">Large consumer AI distribution and inference-first MTIA roadmap support a higher inference share scenario.</x:t>
        </x:is>
      </x:c>
      <x:c r="J1329" s="3" t="inlineStr">
        <x:is>
          <x:t xml:space="preserve">SRC_META_LLAMA; SRC_META_LLAMA4_NVIDIA; SRC_META_MTIA_GENAI_2026; SRC_EPOCH_AI_DATA_CENTERS; ASSUMP_INFERENCE_SHARE_NOT_FACT_60</x:t>
        </x:is>
      </x:c>
      <x:c r="K132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29" s="3" t="inlineStr">
        <x:is>
          <x:t xml:space="preserve">Provider-specific inference/training workload power telemetry.</x:t>
        </x:is>
      </x:c>
    </x:row>
    <x:row r="1330">
      <x:c r="A1330" s="3" t="inlineStr">
        <x:is>
          <x:t xml:space="preserve">Meta</x:t>
        </x:is>
      </x:c>
      <x:c r="B1330" s="3" t="n">
        <x:v>2028</x:v>
      </x:c>
      <x:c r="C1330" s="3" t="inlineStr">
        <x:is>
          <x:t xml:space="preserve">Base</x:t>
        </x:is>
      </x:c>
      <x:c r="D1330" s="3" t="inlineStr">
        <x:is>
          <x:t xml:space="preserve">inference_gw</x:t>
        </x:is>
      </x:c>
      <x:c r="E1330" s="3" t="n">
        <x:v>1.824</x:v>
      </x:c>
      <x:c r="F1330" s="3" t="inlineStr">
        <x:is>
          <x:t xml:space="preserve">GW</x:t>
        </x:is>
      </x:c>
      <x:c r="G1330" s="3" t="inlineStr">
        <x:is>
          <x:t xml:space="preserve">Derived formula</x:t>
        </x:is>
      </x:c>
      <x:c r="H1330" s="3" t="inlineStr">
        <x:is>
          <x:t xml:space="preserve">ai_it_load_gw * inference_power_share</x:t>
        </x:is>
      </x:c>
      <x:c r="I1330" s="3" t="inlineStr">
        <x:is>
          <x:t xml:space="preserve">This is the operational power eligible to become commercial generated output tokens through the selected TPS/MW proxy.</x:t>
        </x:is>
      </x:c>
      <x:c r="J1330" s="3" t="inlineStr">
        <x:is>
          <x:t xml:space="preserve">SRC_META_LLAMA; SRC_META_LLAMA4_NVIDIA; SRC_META_MTIA_GENAI_2026; SRC_EPOCH_AI_DATA_CENTERS</x:t>
        </x:is>
      </x:c>
      <x:c r="K133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30" s="3" t="inlineStr">
        <x:is>
          <x:t xml:space="preserve">Recompute after AI allocation or inference-share evidence changes.</x:t>
        </x:is>
      </x:c>
    </x:row>
    <x:row r="1331">
      <x:c r="A1331" s="3" t="inlineStr">
        <x:is>
          <x:t xml:space="preserve">Meta</x:t>
        </x:is>
      </x:c>
      <x:c r="B1331" s="3" t="n">
        <x:v>2028</x:v>
      </x:c>
      <x:c r="C1331" s="3" t="inlineStr">
        <x:is>
          <x:t xml:space="preserve">Base</x:t>
        </x:is>
      </x:c>
      <x:c r="D1331" s="3" t="inlineStr">
        <x:is>
          <x:t xml:space="preserve">training_power_share</x:t>
        </x:is>
      </x:c>
      <x:c r="E1331" s="3" t="n">
        <x:v>0.32</x:v>
      </x:c>
      <x:c r="F1331" s="3" t="inlineStr">
        <x:is>
          <x:t xml:space="preserve">share of AI IT load</x:t>
        </x:is>
      </x:c>
      <x:c r="G1331" s="3" t="inlineStr">
        <x:is>
          <x:t xml:space="preserve">Derived allocation</x:t>
        </x:is>
      </x:c>
      <x:c r="H1331" s="3" t="inlineStr">
        <x:is>
          <x:t xml:space="preserve">1 - inference_power_share</x:t>
        </x:is>
      </x:c>
      <x:c r="I1331" s="3" t="inlineStr">
        <x:is>
          <x:t xml:space="preserve">Training receives the complementary modeled AI IT allocation; it is not a disclosed company workload split.</x:t>
        </x:is>
      </x:c>
      <x:c r="J1331" s="3" t="inlineStr">
        <x:is>
          <x:t xml:space="preserve">SRC_META_LLAMA; SRC_META_LLAMA4_NVIDIA; SRC_META_MTIA_GENAI_2026; SRC_EPOCH_AI_DATA_CENTERS; ASSUMP_INFERENCE_SHARE_NOT_FACT_60</x:t>
        </x:is>
      </x:c>
      <x:c r="K133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31" s="3" t="inlineStr">
        <x:is>
          <x:t xml:space="preserve">Provider-specific inference/training workload power telemetry.</x:t>
        </x:is>
      </x:c>
    </x:row>
    <x:row r="1332">
      <x:c r="A1332" s="3" t="inlineStr">
        <x:is>
          <x:t xml:space="preserve">Meta</x:t>
        </x:is>
      </x:c>
      <x:c r="B1332" s="3" t="n">
        <x:v>2028</x:v>
      </x:c>
      <x:c r="C1332" s="3" t="inlineStr">
        <x:is>
          <x:t xml:space="preserve">Base</x:t>
        </x:is>
      </x:c>
      <x:c r="D1332" s="3" t="inlineStr">
        <x:is>
          <x:t xml:space="preserve">training_gw</x:t>
        </x:is>
      </x:c>
      <x:c r="E1332" s="3" t="n">
        <x:v>0.858</x:v>
      </x:c>
      <x:c r="F1332" s="3" t="inlineStr">
        <x:is>
          <x:t xml:space="preserve">GW</x:t>
        </x:is>
      </x:c>
      <x:c r="G1332" s="3" t="inlineStr">
        <x:is>
          <x:t xml:space="preserve">Derived formula</x:t>
        </x:is>
      </x:c>
      <x:c r="H1332" s="3" t="inlineStr">
        <x:is>
          <x:t xml:space="preserve">ai_it_load_gw * training_power_share</x:t>
        </x:is>
      </x:c>
      <x:c r="I1332" s="3" t="inlineStr">
        <x:is>
          <x:t xml:space="preserve">Training GW is shown separately so commercial inference token capacity is not overstated.</x:t>
        </x:is>
      </x:c>
      <x:c r="J1332" s="3" t="inlineStr">
        <x:is>
          <x:t xml:space="preserve">SRC_META_LLAMA; SRC_META_LLAMA4_NVIDIA; SRC_META_MTIA_GENAI_2026; SRC_EPOCH_AI_DATA_CENTERS</x:t>
        </x:is>
      </x:c>
      <x:c r="K133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32" s="3" t="inlineStr">
        <x:is>
          <x:t xml:space="preserve">Recompute after AI allocation or workload-split evidence changes.</x:t>
        </x:is>
      </x:c>
    </x:row>
    <x:row r="1333">
      <x:c r="A1333" s="3" t="inlineStr">
        <x:is>
          <x:t xml:space="preserve">Meta</x:t>
        </x:is>
      </x:c>
      <x:c r="B1333" s="3" t="n">
        <x:v>2028</x:v>
      </x:c>
      <x:c r="C1333" s="3" t="inlineStr">
        <x:is>
          <x:t xml:space="preserve">Base</x:t>
        </x:is>
      </x:c>
      <x:c r="D1333" s="3" t="inlineStr">
        <x:is>
          <x:t xml:space="preserve">tokens_per_second_per_mw</x:t>
        </x:is>
      </x:c>
      <x:c r="E1333" s="3" t="n">
        <x:v>832575</x:v>
      </x:c>
      <x:c r="F1333" s="3" t="inlineStr">
        <x:is>
          <x:t xml:space="preserve">generated output tokens/sec/MW</x:t>
        </x:is>
      </x:c>
      <x:c r="G1333" s="3" t="inlineStr">
        <x:is>
          <x:t xml:space="preserve">Derived estimate + benchmark calibration</x:t>
        </x:is>
      </x:c>
      <x:c r="H1333" s="3" t="inlineStr">
        <x:is>
          <x:t xml:space="preserve">fleet_reference_tps_per_mw * commercial_workload_fit_factor</x:t>
        </x:is>
      </x:c>
      <x:c r="I1333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1333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133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33" s="3" t="inlineStr">
        <x:is>
          <x:t xml:space="preserve">Comparable production output-token throughput with model, hardware, precision, ISL/OSL and SLO matched.</x:t>
        </x:is>
      </x:c>
    </x:row>
    <x:row r="1334">
      <x:c r="A1334" s="3" t="inlineStr">
        <x:is>
          <x:t xml:space="preserve">Meta</x:t>
        </x:is>
      </x:c>
      <x:c r="B1334" s="3" t="n">
        <x:v>2028</x:v>
      </x:c>
      <x:c r="C1334" s="3" t="inlineStr">
        <x:is>
          <x:t xml:space="preserve">Base</x:t>
        </x:is>
      </x:c>
      <x:c r="D1334" s="3" t="inlineStr">
        <x:is>
          <x:t xml:space="preserve">inference_tokens_per_day</x:t>
        </x:is>
      </x:c>
      <x:c r="E1334" s="3" t="n">
        <x:v>131208491520000</x:v>
      </x:c>
      <x:c r="F1334" s="3" t="inlineStr">
        <x:is>
          <x:t xml:space="preserve">generated output tokens/day</x:t>
        </x:is>
      </x:c>
      <x:c r="G1334" s="3" t="inlineStr">
        <x:is>
          <x:t xml:space="preserve">Derived headline metric</x:t>
        </x:is>
      </x:c>
      <x:c r="H1334" s="3" t="inlineStr">
        <x:is>
          <x:t xml:space="preserve">inference_gw * 1000 * tokens_per_second_per_mw * 86,400</x:t>
        </x:is>
      </x:c>
      <x:c r="I1334" s="3" t="inlineStr">
        <x:is>
          <x:t xml:space="preserve">Headline capacity uses no utilization, MoE, architecture or software-growth multiplier; it is not observed commercial output volume.</x:t>
        </x:is>
      </x:c>
      <x:c r="J1334" s="3" t="inlineStr">
        <x:is>
          <x:t xml:space="preserve">SRC_META_LLAMA; SRC_META_LLAMA4_NVIDIA; SRC_META_MTIA_GENAI_2026; SRC_EPOCH_AI_DATA_CENTERS; SRC_SEMIANALYSIS_INFERENCEX</x:t>
        </x:is>
      </x:c>
      <x:c r="K133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34" s="3" t="inlineStr">
        <x:is>
          <x:t xml:space="preserve">Provider-disclosed generated output token volume or calibrated capacity telemetry.</x:t>
        </x:is>
      </x:c>
    </x:row>
    <x:row r="1335">
      <x:c r="A1335" s="3" t="inlineStr">
        <x:is>
          <x:t xml:space="preserve">Meta</x:t>
        </x:is>
      </x:c>
      <x:c r="B1335" s="3" t="n">
        <x:v>2028</x:v>
      </x:c>
      <x:c r="C1335" s="3" t="inlineStr">
        <x:is>
          <x:t xml:space="preserve">Base</x:t>
        </x:is>
      </x:c>
      <x:c r="D1335" s="3" t="inlineStr">
        <x:is>
          <x:t xml:space="preserve">inference_tokens_per_year</x:t>
        </x:is>
      </x:c>
      <x:c r="E1335" s="3" t="n">
        <x:v>4.78910994048e+16</x:v>
      </x:c>
      <x:c r="F1335" s="3" t="inlineStr">
        <x:is>
          <x:t xml:space="preserve">generated output tokens/year</x:t>
        </x:is>
      </x:c>
      <x:c r="G1335" s="3" t="inlineStr">
        <x:is>
          <x:t xml:space="preserve">Derived headline metric</x:t>
        </x:is>
      </x:c>
      <x:c r="H1335" s="3" t="inlineStr">
        <x:is>
          <x:t xml:space="preserve">inference_tokens_per_day * 365</x:t>
        </x:is>
      </x:c>
      <x:c r="I1335" s="3" t="inlineStr">
        <x:is>
          <x:t xml:space="preserve">Annualized version of generated output token capacity; it is not observed annual demand or billable volume.</x:t>
        </x:is>
      </x:c>
      <x:c r="J1335" s="3" t="inlineStr">
        <x:is>
          <x:t xml:space="preserve">SRC_META_LLAMA; SRC_META_LLAMA4_NVIDIA; SRC_META_MTIA_GENAI_2026; SRC_EPOCH_AI_DATA_CENTERS; SRC_SEMIANALYSIS_INFERENCEX</x:t>
        </x:is>
      </x:c>
      <x:c r="K133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35" s="3" t="inlineStr">
        <x:is>
          <x:t xml:space="preserve">Provider-disclosed annual generated-output volume or metered serving telemetry.</x:t>
        </x:is>
      </x:c>
    </x:row>
    <x:row r="1336">
      <x:c r="A1336" s="3" t="inlineStr">
        <x:is>
          <x:t xml:space="preserve">Meta</x:t>
        </x:is>
      </x:c>
      <x:c r="B1336" s="3" t="n">
        <x:v>2029</x:v>
      </x:c>
      <x:c r="C1336" s="3" t="inlineStr">
        <x:is>
          <x:t xml:space="preserve">Base</x:t>
        </x:is>
      </x:c>
      <x:c r="D1336" s="3" t="inlineStr">
        <x:is>
          <x:t xml:space="preserve">contracted_power_gw</x:t>
        </x:is>
      </x:c>
      <x:c r="E1336" s="3" t="n">
        <x:v>6.125</x:v>
      </x:c>
      <x:c r="F1336" s="3" t="inlineStr">
        <x:is>
          <x:t xml:space="preserve">GW</x:t>
        </x:is>
      </x:c>
      <x:c r="G1336" s="3" t="inlineStr">
        <x:is>
          <x:t xml:space="preserve">Scenario capacity envelope</x:t>
        </x:is>
      </x:c>
      <x:c r="H1336" s="3" t="inlineStr">
        <x:is>
          <x:t xml:space="preserve">linear interpolation between 2026 and 2030 company capacity endpoints</x:t>
        </x:is>
      </x:c>
      <x:c r="I1336" s="3" t="inlineStr">
        <x:is>
          <x:t xml:space="preserve">Scenario envelope for Meta AI/Llama serving capacity; not an official contracted-GW figure.</x:t>
        </x:is>
      </x:c>
      <x:c r="J1336" s="3" t="inlineStr">
        <x:is>
          <x:t xml:space="preserve">ASSUMP_POWER_RAMP; SRC_META_MTIA_GENAI_2026</x:t>
        </x:is>
      </x:c>
      <x:c r="K133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36" s="3" t="inlineStr">
        <x:is>
          <x:t xml:space="preserve">Company/site-level committed MW/GW, interconnect and contract disclosure.</x:t>
        </x:is>
      </x:c>
    </x:row>
    <x:row r="1337">
      <x:c r="A1337" s="3" t="inlineStr">
        <x:is>
          <x:t xml:space="preserve">Meta</x:t>
        </x:is>
      </x:c>
      <x:c r="B1337" s="3" t="n">
        <x:v>2029</x:v>
      </x:c>
      <x:c r="C1337" s="3" t="inlineStr">
        <x:is>
          <x:t xml:space="preserve">Base</x:t>
        </x:is>
      </x:c>
      <x:c r="D1337" s="3" t="inlineStr">
        <x:is>
          <x:t xml:space="preserve">operational_deployment_share</x:t>
        </x:is>
      </x:c>
      <x:c r="E1337" s="3" t="n">
        <x:v>0.7755102</x:v>
      </x:c>
      <x:c r="F1337" s="3" t="inlineStr">
        <x:is>
          <x:t xml:space="preserve">share</x:t>
        </x:is>
      </x:c>
      <x:c r="G1337" s="3" t="inlineStr">
        <x:is>
          <x:t xml:space="preserve">Scenario conversion</x:t>
        </x:is>
      </x:c>
      <x:c r="H1337" s="3" t="inlineStr">
        <x:is>
          <x:t xml:space="preserve">active_power_gw / contracted_power_gw</x:t>
        </x:is>
      </x:c>
      <x:c r="I1337" s="3" t="inlineStr">
        <x:is>
          <x:t xml:space="preserve">This is the single explicit conversion from contracted/attributed capacity to operationally usable capacity.</x:t>
        </x:is>
      </x:c>
      <x:c r="J1337" s="3" t="inlineStr">
        <x:is>
          <x:t xml:space="preserve">ASSUMP_POWER_RAMP; SRC_META_MTIA_GENAI_2026</x:t>
        </x:is>
      </x:c>
      <x:c r="K133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37" s="3" t="inlineStr">
        <x:is>
          <x:t xml:space="preserve">Energized operational capacity divided by contracted/attributed capacity.</x:t>
        </x:is>
      </x:c>
    </x:row>
    <x:row r="1338">
      <x:c r="A1338" s="3" t="inlineStr">
        <x:is>
          <x:t xml:space="preserve">Meta</x:t>
        </x:is>
      </x:c>
      <x:c r="B1338" s="3" t="n">
        <x:v>2029</x:v>
      </x:c>
      <x:c r="C1338" s="3" t="inlineStr">
        <x:is>
          <x:t xml:space="preserve">Base</x:t>
        </x:is>
      </x:c>
      <x:c r="D1338" s="3" t="inlineStr">
        <x:is>
          <x:t xml:space="preserve">active_power_gw</x:t>
        </x:is>
      </x:c>
      <x:c r="E1338" s="3" t="n">
        <x:v>4.75</x:v>
      </x:c>
      <x:c r="F1338" s="3" t="inlineStr">
        <x:is>
          <x:t xml:space="preserve">GW</x:t>
        </x:is>
      </x:c>
      <x:c r="G1338" s="3" t="inlineStr">
        <x:is>
          <x:t xml:space="preserve">Derived scenario</x:t>
        </x:is>
      </x:c>
      <x:c r="H1338" s="3" t="inlineStr">
        <x:is>
          <x:t xml:space="preserve">contracted_power_gw * operational_deployment_share</x:t>
        </x:is>
      </x:c>
      <x:c r="I1338" s="3" t="inlineStr">
        <x:is>
          <x:t xml:space="preserve">MTIA deployment direction and consumer product distribution support active ramp, not exact powered GW.</x:t>
        </x:is>
      </x:c>
      <x:c r="J1338" s="3" t="inlineStr">
        <x:is>
          <x:t xml:space="preserve">ASSUMP_POWER_RAMP; SRC_META_MTIA_GENAI_2026</x:t>
        </x:is>
      </x:c>
      <x:c r="K133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38" s="3" t="inlineStr">
        <x:is>
          <x:t xml:space="preserve">Energization dates, accelerator deliveries and operational powered-rack telemetry.</x:t>
        </x:is>
      </x:c>
    </x:row>
    <x:row r="1339">
      <x:c r="A1339" s="3" t="inlineStr">
        <x:is>
          <x:t xml:space="preserve">Meta</x:t>
        </x:is>
      </x:c>
      <x:c r="B1339" s="3" t="n">
        <x:v>2029</x:v>
      </x:c>
      <x:c r="C1339" s="3" t="inlineStr">
        <x:is>
          <x:t xml:space="preserve">Base</x:t>
        </x:is>
      </x:c>
      <x:c r="D1339" s="3" t="inlineStr">
        <x:is>
          <x:t xml:space="preserve">pue</x:t>
        </x:is>
      </x:c>
      <x:c r="E1339" s="3" t="n">
        <x:v>1.2</x:v>
      </x:c>
      <x:c r="F1339" s="3" t="inlineStr">
        <x:is>
          <x:t xml:space="preserve">ratio</x:t>
        </x:is>
      </x:c>
      <x:c r="G1339" s="3" t="inlineStr">
        <x:is>
          <x:t xml:space="preserve">Scenario parameter</x:t>
        </x:is>
      </x:c>
      <x:c r="H1339" s="3" t="inlineStr">
        <x:is>
          <x:t xml:space="preserve">it_load_gw = active_power_gw / pue</x:t>
        </x:is>
      </x:c>
      <x:c r="I1339" s="3" t="inlineStr">
        <x:is>
          <x:t xml:space="preserve">No provider-wide site-level PUE is used as a disclosed fact; PUE represents facility-to-IT conversion within the scenario.</x:t>
        </x:is>
      </x:c>
      <x:c r="J1339" s="3" t="inlineStr">
        <x:is>
          <x:t xml:space="preserve">ASSUMP_POWER_RAMP</x:t>
        </x:is>
      </x:c>
      <x:c r="K133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39" s="3" t="inlineStr">
        <x:is>
          <x:t xml:space="preserve">Site-level measured PUE matched to attributed AI capacity.</x:t>
        </x:is>
      </x:c>
    </x:row>
    <x:row r="1340">
      <x:c r="A1340" s="3" t="inlineStr">
        <x:is>
          <x:t xml:space="preserve">Meta</x:t>
        </x:is>
      </x:c>
      <x:c r="B1340" s="3" t="n">
        <x:v>2029</x:v>
      </x:c>
      <x:c r="C1340" s="3" t="inlineStr">
        <x:is>
          <x:t xml:space="preserve">Base</x:t>
        </x:is>
      </x:c>
      <x:c r="D1340" s="3" t="inlineStr">
        <x:is>
          <x:t xml:space="preserve">it_load_gw</x:t>
        </x:is>
      </x:c>
      <x:c r="E1340" s="3" t="n">
        <x:v>3.958</x:v>
      </x:c>
      <x:c r="F1340" s="3" t="inlineStr">
        <x:is>
          <x:t xml:space="preserve">GW</x:t>
        </x:is>
      </x:c>
      <x:c r="G1340" s="3" t="inlineStr">
        <x:is>
          <x:t xml:space="preserve">Derived formula</x:t>
        </x:is>
      </x:c>
      <x:c r="H1340" s="3" t="inlineStr">
        <x:is>
          <x:t xml:space="preserve">active_power_gw / pue</x:t>
        </x:is>
      </x:c>
      <x:c r="I1340" s="3" t="inlineStr">
        <x:is>
          <x:t xml:space="preserve">Facility power is converted to IT-deliverable power before attributing AI workloads.</x:t>
        </x:is>
      </x:c>
      <x:c r="J1340" s="3" t="inlineStr">
        <x:is>
          <x:t xml:space="preserve">ASSUMP_POWER_RAMP; SRC_META_MTIA_GENAI_2026</x:t>
        </x:is>
      </x:c>
      <x:c r="K134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40" s="3" t="inlineStr">
        <x:is>
          <x:t xml:space="preserve">Recompute once active power and PUE become site-observable.</x:t>
        </x:is>
      </x:c>
    </x:row>
    <x:row r="1341">
      <x:c r="A1341" s="3" t="inlineStr">
        <x:is>
          <x:t xml:space="preserve">Meta</x:t>
        </x:is>
      </x:c>
      <x:c r="B1341" s="3" t="n">
        <x:v>2029</x:v>
      </x:c>
      <x:c r="C1341" s="3" t="inlineStr">
        <x:is>
          <x:t xml:space="preserve">Base</x:t>
        </x:is>
      </x:c>
      <x:c r="D1341" s="3" t="inlineStr">
        <x:is>
          <x:t xml:space="preserve">ai_workload_share</x:t>
        </x:is>
      </x:c>
      <x:c r="E1341" s="3" t="n">
        <x:v>0.87</x:v>
      </x:c>
      <x:c r="F1341" s="3" t="inlineStr">
        <x:is>
          <x:t xml:space="preserve">share</x:t>
        </x:is>
      </x:c>
      <x:c r="G1341" s="3" t="inlineStr">
        <x:is>
          <x:t xml:space="preserve">Scenario allocation</x:t>
        </x:is>
      </x:c>
      <x:c r="H1341" s="3" t="inlineStr">
        <x:is>
          <x:t xml:space="preserve">ai_it_load_gw = it_load_gw * ai_workload_share</x:t>
        </x:is>
      </x:c>
      <x:c r="I1341" s="3" t="inlineStr">
        <x:is>
          <x:t xml:space="preserve">The modeled fleet is focused on AI workloads across Meta AI surfaces; non-LLM ranking/platform overhead is excluded through the 87% share.</x:t>
        </x:is>
      </x:c>
      <x:c r="J1341" s="3" t="inlineStr">
        <x:is>
          <x:t xml:space="preserve">SRC_META_LLAMA; SRC_META_LLAMA4_NVIDIA; SRC_META_MTIA_GENAI_2026; SRC_EPOCH_AI_DATA_CENTERS</x:t>
        </x:is>
      </x:c>
      <x:c r="K134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41" s="3" t="inlineStr">
        <x:is>
          <x:t xml:space="preserve">Model-owner AI workload allocation or cluster scheduling telemetry.</x:t>
        </x:is>
      </x:c>
    </x:row>
    <x:row r="1342">
      <x:c r="A1342" s="3" t="inlineStr">
        <x:is>
          <x:t xml:space="preserve">Meta</x:t>
        </x:is>
      </x:c>
      <x:c r="B1342" s="3" t="n">
        <x:v>2029</x:v>
      </x:c>
      <x:c r="C1342" s="3" t="inlineStr">
        <x:is>
          <x:t xml:space="preserve">Base</x:t>
        </x:is>
      </x:c>
      <x:c r="D1342" s="3" t="inlineStr">
        <x:is>
          <x:t xml:space="preserve">ai_it_load_gw</x:t>
        </x:is>
      </x:c>
      <x:c r="E1342" s="3" t="n">
        <x:v>3.444</x:v>
      </x:c>
      <x:c r="F1342" s="3" t="inlineStr">
        <x:is>
          <x:t xml:space="preserve">GW</x:t>
        </x:is>
      </x:c>
      <x:c r="G1342" s="3" t="inlineStr">
        <x:is>
          <x:t xml:space="preserve">Derived formula</x:t>
        </x:is>
      </x:c>
      <x:c r="H1342" s="3" t="inlineStr">
        <x:is>
          <x:t xml:space="preserve">it_load_gw * ai_workload_share</x:t>
        </x:is>
      </x:c>
      <x:c r="I1342" s="3" t="inlineStr">
        <x:is>
          <x:t xml:space="preserve">Only the AI-attributed portion of IT load enters training/inference allocation.</x:t>
        </x:is>
      </x:c>
      <x:c r="J1342" s="3" t="inlineStr">
        <x:is>
          <x:t xml:space="preserve">SRC_META_LLAMA; SRC_META_LLAMA4_NVIDIA; SRC_META_MTIA_GENAI_2026; SRC_EPOCH_AI_DATA_CENTERS</x:t>
        </x:is>
      </x:c>
      <x:c r="K134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42" s="3" t="inlineStr">
        <x:is>
          <x:t xml:space="preserve">Recompute after ai_workload_share is replaced by telemetry.</x:t>
        </x:is>
      </x:c>
    </x:row>
    <x:row r="1343">
      <x:c r="A1343" s="3" t="inlineStr">
        <x:is>
          <x:t xml:space="preserve">Meta</x:t>
        </x:is>
      </x:c>
      <x:c r="B1343" s="3" t="n">
        <x:v>2029</x:v>
      </x:c>
      <x:c r="C1343" s="3" t="inlineStr">
        <x:is>
          <x:t xml:space="preserve">Base</x:t>
        </x:is>
      </x:c>
      <x:c r="D1343" s="3" t="inlineStr">
        <x:is>
          <x:t xml:space="preserve">gpu_share</x:t>
        </x:is>
      </x:c>
      <x:c r="E1343" s="3" t="n">
        <x:v>0.812926</x:v>
      </x:c>
      <x:c r="F1343" s="3" t="inlineStr">
        <x:is>
          <x:t xml:space="preserve">share of inference-serving accelerator load</x:t>
        </x:is>
      </x:c>
      <x:c r="G1343" s="3" t="inlineStr">
        <x:is>
          <x:t xml:space="preserve">Numeric scenario</x:t>
        </x:is>
      </x:c>
      <x:c r="H1343" s="3" t="inlineStr">
        <x:is>
          <x:t xml:space="preserve">gpu_share interpolated from company 2026/2030 accelerator-mix endpoints</x:t>
        </x:is>
      </x:c>
      <x:c r="I1343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1343" s="3" t="inlineStr">
        <x:is>
          <x:t xml:space="preserve">SRC_META_LLAMA; SRC_META_LLAMA4_NVIDIA; SRC_META_MTIA_GENAI_2026; SRC_EPOCH_AI_DATA_CENTERS; ASSUMP_NUMERIC_ACCELERATOR_MIX</x:t>
        </x:is>
      </x:c>
      <x:c r="K134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43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1344">
      <x:c r="A1344" s="3" t="inlineStr">
        <x:is>
          <x:t xml:space="preserve">Meta</x:t>
        </x:is>
      </x:c>
      <x:c r="B1344" s="3" t="n">
        <x:v>2029</x:v>
      </x:c>
      <x:c r="C1344" s="3" t="inlineStr">
        <x:is>
          <x:t xml:space="preserve">Base</x:t>
        </x:is>
      </x:c>
      <x:c r="D1344" s="3" t="inlineStr">
        <x:is>
          <x:t xml:space="preserve">h200_share</x:t>
        </x:is>
      </x:c>
      <x:c r="E1344" s="3" t="n">
        <x:v>0.074919</x:v>
      </x:c>
      <x:c r="F1344" s="3" t="inlineStr">
        <x:is>
          <x:t xml:space="preserve">share of inference-serving accelerator load</x:t>
        </x:is>
      </x:c>
      <x:c r="G1344" s="3" t="inlineStr">
        <x:is>
          <x:t xml:space="preserve">Editable numeric scenario</x:t>
        </x:is>
      </x:c>
      <x:c r="H1344" s="3" t="inlineStr">
        <x:is>
          <x:t xml:space="preserve">h200_share = gpu_share * default_gpu_generation_mix_h200</x:t>
        </x:is>
      </x:c>
      <x:c r="I1344" s="3" t="inlineStr">
        <x:is>
          <x:t xml:space="preserve">Default GPU-generation migration assumption; executive workbook allows later manual replacement by company/year/scenario.</x:t>
        </x:is>
      </x:c>
      <x:c r="J1344" s="3" t="inlineStr">
        <x:is>
          <x:t xml:space="preserve">SRC_SEMIANALYSIS_INFERENCEX; ASSUMP_NUMERIC_ACCELERATOR_MIX</x:t>
        </x:is>
      </x:c>
      <x:c r="K134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44" s="3" t="inlineStr">
        <x:is>
          <x:t xml:space="preserve">Company fleet inventory, accelerator-hours or procurement/deployment records by GPU generation.</x:t>
        </x:is>
      </x:c>
    </x:row>
    <x:row r="1345">
      <x:c r="A1345" s="3" t="inlineStr">
        <x:is>
          <x:t xml:space="preserve">Meta</x:t>
        </x:is>
      </x:c>
      <x:c r="B1345" s="3" t="n">
        <x:v>2029</x:v>
      </x:c>
      <x:c r="C1345" s="3" t="inlineStr">
        <x:is>
          <x:t xml:space="preserve">Base</x:t>
        </x:is>
      </x:c>
      <x:c r="D1345" s="3" t="inlineStr">
        <x:is>
          <x:t xml:space="preserve">b200_share</x:t>
        </x:is>
      </x:c>
      <x:c r="E1345" s="3" t="n">
        <x:v>0.738007</x:v>
      </x:c>
      <x:c r="F1345" s="3" t="inlineStr">
        <x:is>
          <x:t xml:space="preserve">share of inference-serving accelerator load</x:t>
        </x:is>
      </x:c>
      <x:c r="G1345" s="3" t="inlineStr">
        <x:is>
          <x:t xml:space="preserve">Editable numeric scenario</x:t>
        </x:is>
      </x:c>
      <x:c r="H1345" s="3" t="inlineStr">
        <x:is>
          <x:t xml:space="preserve">b200_share = gpu_share * default_gpu_generation_mix_b200</x:t>
        </x:is>
      </x:c>
      <x:c r="I1345" s="3" t="inlineStr">
        <x:is>
          <x:t xml:space="preserve">Default GPU-generation migration assumption; executive workbook allows later manual replacement by company/year/scenario.</x:t>
        </x:is>
      </x:c>
      <x:c r="J1345" s="3" t="inlineStr">
        <x:is>
          <x:t xml:space="preserve">SRC_SEMIANALYSIS_INFERENCEX; ASSUMP_NUMERIC_ACCELERATOR_MIX</x:t>
        </x:is>
      </x:c>
      <x:c r="K134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45" s="3" t="inlineStr">
        <x:is>
          <x:t xml:space="preserve">Company fleet inventory, accelerator-hours or procurement/deployment records by GPU generation.</x:t>
        </x:is>
      </x:c>
    </x:row>
    <x:row r="1346">
      <x:c r="A1346" s="3" t="inlineStr">
        <x:is>
          <x:t xml:space="preserve">Meta</x:t>
        </x:is>
      </x:c>
      <x:c r="B1346" s="3" t="n">
        <x:v>2029</x:v>
      </x:c>
      <x:c r="C1346" s="3" t="inlineStr">
        <x:is>
          <x:t xml:space="preserve">Base</x:t>
        </x:is>
      </x:c>
      <x:c r="D1346" s="3" t="inlineStr">
        <x:is>
          <x:t xml:space="preserve">gb200_share</x:t>
        </x:is>
      </x:c>
      <x:c r="E1346" s="3" t="n">
        <x:v>0</x:v>
      </x:c>
      <x:c r="F1346" s="3" t="inlineStr">
        <x:is>
          <x:t xml:space="preserve">share of inference-serving accelerator load</x:t>
        </x:is>
      </x:c>
      <x:c r="G1346" s="3" t="inlineStr">
        <x:is>
          <x:t xml:space="preserve">Editable numeric scenario</x:t>
        </x:is>
      </x:c>
      <x:c r="H1346" s="3" t="inlineStr">
        <x:is>
          <x:t xml:space="preserve">gb200_share = gpu_share * default_gpu_generation_mix_gb200</x:t>
        </x:is>
      </x:c>
      <x:c r="I1346" s="3" t="inlineStr">
        <x:is>
          <x:t xml:space="preserve">Default GPU-generation migration assumption; executive workbook allows later manual replacement by company/year/scenario.</x:t>
        </x:is>
      </x:c>
      <x:c r="J1346" s="3" t="inlineStr">
        <x:is>
          <x:t xml:space="preserve">SRC_SEMIANALYSIS_INFERENCEX; ASSUMP_NUMERIC_ACCELERATOR_MIX</x:t>
        </x:is>
      </x:c>
      <x:c r="K134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46" s="3" t="inlineStr">
        <x:is>
          <x:t xml:space="preserve">Company fleet inventory, accelerator-hours or procurement/deployment records by GPU generation.</x:t>
        </x:is>
      </x:c>
    </x:row>
    <x:row r="1347">
      <x:c r="A1347" s="3" t="inlineStr">
        <x:is>
          <x:t xml:space="preserve">Meta</x:t>
        </x:is>
      </x:c>
      <x:c r="B1347" s="3" t="n">
        <x:v>2029</x:v>
      </x:c>
      <x:c r="C1347" s="3" t="inlineStr">
        <x:is>
          <x:t xml:space="preserve">Base</x:t>
        </x:is>
      </x:c>
      <x:c r="D1347" s="3" t="inlineStr">
        <x:is>
          <x:t xml:space="preserve">purpose_built_accelerator_share</x:t>
        </x:is>
      </x:c>
      <x:c r="E1347" s="3" t="n">
        <x:v>0.187074</x:v>
      </x:c>
      <x:c r="F1347" s="3" t="inlineStr">
        <x:is>
          <x:t xml:space="preserve">share of inference-serving accelerator load</x:t>
        </x:is>
      </x:c>
      <x:c r="G1347" s="3" t="inlineStr">
        <x:is>
          <x:t xml:space="preserve">Numeric scenario</x:t>
        </x:is>
      </x:c>
      <x:c r="H1347" s="3" t="inlineStr">
        <x:is>
          <x:t xml:space="preserve">1 - gpu_share</x:t>
        </x:is>
      </x:c>
      <x:c r="I1347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1347" s="3" t="inlineStr">
        <x:is>
          <x:t xml:space="preserve">SRC_META_LLAMA; SRC_META_LLAMA4_NVIDIA; SRC_META_MTIA_GENAI_2026; SRC_EPOCH_AI_DATA_CENTERS; ASSUMP_NUMERIC_ACCELERATOR_MIX</x:t>
        </x:is>
      </x:c>
      <x:c r="K134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47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1348">
      <x:c r="A1348" s="3" t="inlineStr">
        <x:is>
          <x:t xml:space="preserve">Meta</x:t>
        </x:is>
      </x:c>
      <x:c r="B1348" s="3" t="n">
        <x:v>2029</x:v>
      </x:c>
      <x:c r="C1348" s="3" t="inlineStr">
        <x:is>
          <x:t xml:space="preserve">Base</x:t>
        </x:is>
      </x:c>
      <x:c r="D1348" s="3" t="inlineStr">
        <x:is>
          <x:t xml:space="preserve">fleet_reference_tps_per_mw</x:t>
        </x:is>
      </x:c>
      <x:c r="E1348" s="3" t="n">
        <x:v>925083</x:v>
      </x:c>
      <x:c r="F1348" s="3" t="inlineStr">
        <x:is>
          <x:t xml:space="preserve">generated output tokens/sec/MW</x:t>
        </x:is>
      </x:c>
      <x:c r="G1348" s="3" t="inlineStr">
        <x:is>
          <x:t xml:space="preserve">Fleet-weighted public benchmark reference</x:t>
        </x:is>
      </x:c>
      <x:c r="H1348" s="3" t="inlineStr">
        <x:is>
          <x:t xml:space="preserve">h200_share*h200_workload_avg + b200_share*b200_workload_avg + gb200_share*gb200_workload_avg + purpose_built_share*purpose_workload_avg</x:t>
        </x:is>
      </x:c>
      <x:c r="I1348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1348" s="3" t="inlineStr">
        <x:is>
          <x:t xml:space="preserve">SRC_SEMIANALYSIS_INFERENCEX; ASSUMP_NUMERIC_ACCELERATOR_MIX; ASSUMP_WORKLOAD_CLASS_MIX; ASSUMP_AGENTIC_CONTEXT_PENALTY</x:t>
        </x:is>
      </x:c>
      <x:c r="K134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48" s="3" t="inlineStr">
        <x:is>
          <x:t xml:space="preserve">Comparable production output-token throughput or a more closely matched benchmark.</x:t>
        </x:is>
      </x:c>
    </x:row>
    <x:row r="1349">
      <x:c r="A1349" s="3" t="inlineStr">
        <x:is>
          <x:t xml:space="preserve">Meta</x:t>
        </x:is>
      </x:c>
      <x:c r="B1349" s="3" t="n">
        <x:v>2029</x:v>
      </x:c>
      <x:c r="C1349" s="3" t="inlineStr">
        <x:is>
          <x:t xml:space="preserve">Base</x:t>
        </x:is>
      </x:c>
      <x:c r="D1349" s="3" t="inlineStr">
        <x:is>
          <x:t xml:space="preserve">commercial_workload_fit_factor</x:t>
        </x:is>
      </x:c>
      <x:c r="E1349" s="3" t="n">
        <x:v>0.9</x:v>
      </x:c>
      <x:c r="F1349" s="3" t="inlineStr">
        <x:is>
          <x:t xml:space="preserve">share of public reference throughput</x:t>
        </x:is>
      </x:c>
      <x:c r="G1349" s="3" t="inlineStr">
        <x:is>
          <x:t xml:space="preserve">Scenario assumption</x:t>
        </x:is>
      </x:c>
      <x:c r="H1349" s="3" t="inlineStr">
        <x:is>
          <x:t xml:space="preserve">reference_serving_tps_per_mw = fleet_reference_tps_per_mw * commercial_workload_fit_factor</x:t>
        </x:is>
      </x:c>
      <x:c r="I1349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1349" s="3" t="inlineStr">
        <x:is>
          <x:t xml:space="preserve">SRC_SEMIANALYSIS_INFERENCEX; ASSUMP_NUMERIC_ACCELERATOR_MIX; ASSUMP_WORKLOAD_CLASS_MIX; ASSUMP_AGENTIC_CONTEXT_PENALTY</x:t>
        </x:is>
      </x:c>
      <x:c r="K134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49" s="3" t="inlineStr">
        <x:is>
          <x:t xml:space="preserve">Matched commercial serving benchmark by product surface, context shape and latency SLO.</x:t>
        </x:is>
      </x:c>
    </x:row>
    <x:row r="1350">
      <x:c r="A1350" s="3" t="inlineStr">
        <x:is>
          <x:t xml:space="preserve">Meta</x:t>
        </x:is>
      </x:c>
      <x:c r="B1350" s="3" t="n">
        <x:v>2029</x:v>
      </x:c>
      <x:c r="C1350" s="3" t="inlineStr">
        <x:is>
          <x:t xml:space="preserve">Base</x:t>
        </x:is>
      </x:c>
      <x:c r="D1350" s="3" t="inlineStr">
        <x:is>
          <x:t xml:space="preserve">reference_serving_tps_per_mw</x:t>
        </x:is>
      </x:c>
      <x:c r="E1350" s="3" t="n">
        <x:v>832575</x:v>
      </x:c>
      <x:c r="F1350" s="3" t="inlineStr">
        <x:is>
          <x:t xml:space="preserve">generated output tokens/sec/MW</x:t>
        </x:is>
      </x:c>
      <x:c r="G1350" s="3" t="inlineStr">
        <x:is>
          <x:t xml:space="preserve">Workload-adjusted benchmark proxy</x:t>
        </x:is>
      </x:c>
      <x:c r="H1350" s="3" t="inlineStr">
        <x:is>
          <x:t xml:space="preserve">fleet_reference_tps_per_mw * commercial_workload_fit_factor</x:t>
        </x:is>
      </x:c>
      <x:c r="I135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350" s="3" t="inlineStr">
        <x:is>
          <x:t xml:space="preserve">SRC_SEMIANALYSIS_INFERENCEX; ASSUMP_NUMERIC_ACCELERATOR_MIX; ASSUMP_WORKLOAD_CLASS_MIX; ASSUMP_AGENTIC_CONTEXT_PENALTY</x:t>
        </x:is>
      </x:c>
      <x:c r="K135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50" s="3" t="inlineStr">
        <x:is>
          <x:t xml:space="preserve">Provider production output-token throughput with comparable workload/SLO.</x:t>
        </x:is>
      </x:c>
    </x:row>
    <x:row r="1351">
      <x:c r="A1351" s="3" t="inlineStr">
        <x:is>
          <x:t xml:space="preserve">Meta</x:t>
        </x:is>
      </x:c>
      <x:c r="B1351" s="3" t="n">
        <x:v>2029</x:v>
      </x:c>
      <x:c r="C1351" s="3" t="inlineStr">
        <x:is>
          <x:t xml:space="preserve">Base</x:t>
        </x:is>
      </x:c>
      <x:c r="D1351" s="3" t="inlineStr">
        <x:is>
          <x:t xml:space="preserve">purpose_built_tps_per_mw</x:t>
        </x:is>
      </x:c>
      <x:c r="E1351" s="3" t="n">
        <x:v>1105664</x:v>
      </x:c>
      <x:c r="F1351" s="3" t="inlineStr">
        <x:is>
          <x:t xml:space="preserve">generated output tokens/sec/MW</x:t>
        </x:is>
      </x:c>
      <x:c r="G1351" s="3" t="inlineStr">
        <x:is>
          <x:t xml:space="preserve">Conservative no-uplift proxy</x:t>
        </x:is>
      </x:c>
      <x:c r="H1351" s="3" t="inlineStr">
        <x:is>
          <x:t xml:space="preserve">purpose_built_tps_per_mw = purpose_built_reference_tps_per_mw * commercial_workload_fit_factor until comparable output-token benchmark is adopted</x:t>
        </x:is>
      </x:c>
      <x:c r="I1351" s="3" t="inlineStr">
        <x:is>
          <x:t xml:space="preserve">No comparable public output-token/MW row adopted; B200 public reference placeholder is used and remains editable.</x:t>
        </x:is>
      </x:c>
      <x:c r="J1351" s="3" t="inlineStr">
        <x:is>
          <x:t xml:space="preserve">SRC_META_LLAMA; SRC_META_LLAMA4_NVIDIA; SRC_META_MTIA_GENAI_2026; SRC_EPOCH_AI_DATA_CENTERS; ASSUMP_NUMERIC_ACCELERATOR_MIX</x:t>
        </x:is>
      </x:c>
      <x:c r="K135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51" s="3" t="inlineStr">
        <x:is>
          <x:t xml:space="preserve">Matched-workload generated-output benchmark for the provider purpose-built accelerator.</x:t>
        </x:is>
      </x:c>
    </x:row>
    <x:row r="1352">
      <x:c r="A1352" s="3" t="inlineStr">
        <x:is>
          <x:t xml:space="preserve">Meta</x:t>
        </x:is>
      </x:c>
      <x:c r="B1352" s="3" t="n">
        <x:v>2029</x:v>
      </x:c>
      <x:c r="C1352" s="3" t="inlineStr">
        <x:is>
          <x:t xml:space="preserve">Base</x:t>
        </x:is>
      </x:c>
      <x:c r="D1352" s="3" t="inlineStr">
        <x:is>
          <x:t xml:space="preserve">inference_power_share</x:t>
        </x:is>
      </x:c>
      <x:c r="E1352" s="3" t="n">
        <x:v>0.73</x:v>
      </x:c>
      <x:c r="F1352" s="3" t="inlineStr">
        <x:is>
          <x:t xml:space="preserve">share of AI IT load</x:t>
        </x:is>
      </x:c>
      <x:c r="G1352" s="3" t="inlineStr">
        <x:is>
          <x:t xml:space="preserve">Scenario allocation</x:t>
        </x:is>
      </x:c>
      <x:c r="H1352" s="3" t="inlineStr">
        <x:is>
          <x:t xml:space="preserve">inference_gw = ai_it_load_gw * inference_power_share</x:t>
        </x:is>
      </x:c>
      <x:c r="I1352" s="3" t="inlineStr">
        <x:is>
          <x:t xml:space="preserve">Large consumer AI distribution and inference-first MTIA roadmap support a higher inference share scenario.</x:t>
        </x:is>
      </x:c>
      <x:c r="J1352" s="3" t="inlineStr">
        <x:is>
          <x:t xml:space="preserve">SRC_META_LLAMA; SRC_META_LLAMA4_NVIDIA; SRC_META_MTIA_GENAI_2026; SRC_EPOCH_AI_DATA_CENTERS; ASSUMP_INFERENCE_SHARE_NOT_FACT_60</x:t>
        </x:is>
      </x:c>
      <x:c r="K135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52" s="3" t="inlineStr">
        <x:is>
          <x:t xml:space="preserve">Provider-specific inference/training workload power telemetry.</x:t>
        </x:is>
      </x:c>
    </x:row>
    <x:row r="1353">
      <x:c r="A1353" s="3" t="inlineStr">
        <x:is>
          <x:t xml:space="preserve">Meta</x:t>
        </x:is>
      </x:c>
      <x:c r="B1353" s="3" t="n">
        <x:v>2029</x:v>
      </x:c>
      <x:c r="C1353" s="3" t="inlineStr">
        <x:is>
          <x:t xml:space="preserve">Base</x:t>
        </x:is>
      </x:c>
      <x:c r="D1353" s="3" t="inlineStr">
        <x:is>
          <x:t xml:space="preserve">inference_gw</x:t>
        </x:is>
      </x:c>
      <x:c r="E1353" s="3" t="n">
        <x:v>2.514</x:v>
      </x:c>
      <x:c r="F1353" s="3" t="inlineStr">
        <x:is>
          <x:t xml:space="preserve">GW</x:t>
        </x:is>
      </x:c>
      <x:c r="G1353" s="3" t="inlineStr">
        <x:is>
          <x:t xml:space="preserve">Derived formula</x:t>
        </x:is>
      </x:c>
      <x:c r="H1353" s="3" t="inlineStr">
        <x:is>
          <x:t xml:space="preserve">ai_it_load_gw * inference_power_share</x:t>
        </x:is>
      </x:c>
      <x:c r="I1353" s="3" t="inlineStr">
        <x:is>
          <x:t xml:space="preserve">This is the operational power eligible to become commercial generated output tokens through the selected TPS/MW proxy.</x:t>
        </x:is>
      </x:c>
      <x:c r="J1353" s="3" t="inlineStr">
        <x:is>
          <x:t xml:space="preserve">SRC_META_LLAMA; SRC_META_LLAMA4_NVIDIA; SRC_META_MTIA_GENAI_2026; SRC_EPOCH_AI_DATA_CENTERS</x:t>
        </x:is>
      </x:c>
      <x:c r="K135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53" s="3" t="inlineStr">
        <x:is>
          <x:t xml:space="preserve">Recompute after AI allocation or inference-share evidence changes.</x:t>
        </x:is>
      </x:c>
    </x:row>
    <x:row r="1354">
      <x:c r="A1354" s="3" t="inlineStr">
        <x:is>
          <x:t xml:space="preserve">Meta</x:t>
        </x:is>
      </x:c>
      <x:c r="B1354" s="3" t="n">
        <x:v>2029</x:v>
      </x:c>
      <x:c r="C1354" s="3" t="inlineStr">
        <x:is>
          <x:t xml:space="preserve">Base</x:t>
        </x:is>
      </x:c>
      <x:c r="D1354" s="3" t="inlineStr">
        <x:is>
          <x:t xml:space="preserve">training_power_share</x:t>
        </x:is>
      </x:c>
      <x:c r="E1354" s="3" t="n">
        <x:v>0.27</x:v>
      </x:c>
      <x:c r="F1354" s="3" t="inlineStr">
        <x:is>
          <x:t xml:space="preserve">share of AI IT load</x:t>
        </x:is>
      </x:c>
      <x:c r="G1354" s="3" t="inlineStr">
        <x:is>
          <x:t xml:space="preserve">Derived allocation</x:t>
        </x:is>
      </x:c>
      <x:c r="H1354" s="3" t="inlineStr">
        <x:is>
          <x:t xml:space="preserve">1 - inference_power_share</x:t>
        </x:is>
      </x:c>
      <x:c r="I1354" s="3" t="inlineStr">
        <x:is>
          <x:t xml:space="preserve">Training receives the complementary modeled AI IT allocation; it is not a disclosed company workload split.</x:t>
        </x:is>
      </x:c>
      <x:c r="J1354" s="3" t="inlineStr">
        <x:is>
          <x:t xml:space="preserve">SRC_META_LLAMA; SRC_META_LLAMA4_NVIDIA; SRC_META_MTIA_GENAI_2026; SRC_EPOCH_AI_DATA_CENTERS; ASSUMP_INFERENCE_SHARE_NOT_FACT_60</x:t>
        </x:is>
      </x:c>
      <x:c r="K135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54" s="3" t="inlineStr">
        <x:is>
          <x:t xml:space="preserve">Provider-specific inference/training workload power telemetry.</x:t>
        </x:is>
      </x:c>
    </x:row>
    <x:row r="1355">
      <x:c r="A1355" s="3" t="inlineStr">
        <x:is>
          <x:t xml:space="preserve">Meta</x:t>
        </x:is>
      </x:c>
      <x:c r="B1355" s="3" t="n">
        <x:v>2029</x:v>
      </x:c>
      <x:c r="C1355" s="3" t="inlineStr">
        <x:is>
          <x:t xml:space="preserve">Base</x:t>
        </x:is>
      </x:c>
      <x:c r="D1355" s="3" t="inlineStr">
        <x:is>
          <x:t xml:space="preserve">training_gw</x:t>
        </x:is>
      </x:c>
      <x:c r="E1355" s="3" t="n">
        <x:v>0.93</x:v>
      </x:c>
      <x:c r="F1355" s="3" t="inlineStr">
        <x:is>
          <x:t xml:space="preserve">GW</x:t>
        </x:is>
      </x:c>
      <x:c r="G1355" s="3" t="inlineStr">
        <x:is>
          <x:t xml:space="preserve">Derived formula</x:t>
        </x:is>
      </x:c>
      <x:c r="H1355" s="3" t="inlineStr">
        <x:is>
          <x:t xml:space="preserve">ai_it_load_gw * training_power_share</x:t>
        </x:is>
      </x:c>
      <x:c r="I1355" s="3" t="inlineStr">
        <x:is>
          <x:t xml:space="preserve">Training GW is shown separately so commercial inference token capacity is not overstated.</x:t>
        </x:is>
      </x:c>
      <x:c r="J1355" s="3" t="inlineStr">
        <x:is>
          <x:t xml:space="preserve">SRC_META_LLAMA; SRC_META_LLAMA4_NVIDIA; SRC_META_MTIA_GENAI_2026; SRC_EPOCH_AI_DATA_CENTERS</x:t>
        </x:is>
      </x:c>
      <x:c r="K135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55" s="3" t="inlineStr">
        <x:is>
          <x:t xml:space="preserve">Recompute after AI allocation or workload-split evidence changes.</x:t>
        </x:is>
      </x:c>
    </x:row>
    <x:row r="1356">
      <x:c r="A1356" s="3" t="inlineStr">
        <x:is>
          <x:t xml:space="preserve">Meta</x:t>
        </x:is>
      </x:c>
      <x:c r="B1356" s="3" t="n">
        <x:v>2029</x:v>
      </x:c>
      <x:c r="C1356" s="3" t="inlineStr">
        <x:is>
          <x:t xml:space="preserve">Base</x:t>
        </x:is>
      </x:c>
      <x:c r="D1356" s="3" t="inlineStr">
        <x:is>
          <x:t xml:space="preserve">tokens_per_second_per_mw</x:t>
        </x:is>
      </x:c>
      <x:c r="E1356" s="3" t="n">
        <x:v>832575</x:v>
      </x:c>
      <x:c r="F1356" s="3" t="inlineStr">
        <x:is>
          <x:t xml:space="preserve">generated output tokens/sec/MW</x:t>
        </x:is>
      </x:c>
      <x:c r="G1356" s="3" t="inlineStr">
        <x:is>
          <x:t xml:space="preserve">Derived estimate + benchmark calibration</x:t>
        </x:is>
      </x:c>
      <x:c r="H1356" s="3" t="inlineStr">
        <x:is>
          <x:t xml:space="preserve">fleet_reference_tps_per_mw * commercial_workload_fit_factor</x:t>
        </x:is>
      </x:c>
      <x:c r="I1356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1356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135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56" s="3" t="inlineStr">
        <x:is>
          <x:t xml:space="preserve">Comparable production output-token throughput with model, hardware, precision, ISL/OSL and SLO matched.</x:t>
        </x:is>
      </x:c>
    </x:row>
    <x:row r="1357">
      <x:c r="A1357" s="3" t="inlineStr">
        <x:is>
          <x:t xml:space="preserve">Meta</x:t>
        </x:is>
      </x:c>
      <x:c r="B1357" s="3" t="n">
        <x:v>2029</x:v>
      </x:c>
      <x:c r="C1357" s="3" t="inlineStr">
        <x:is>
          <x:t xml:space="preserve">Base</x:t>
        </x:is>
      </x:c>
      <x:c r="D1357" s="3" t="inlineStr">
        <x:is>
          <x:t xml:space="preserve">inference_tokens_per_day</x:t>
        </x:is>
      </x:c>
      <x:c r="E1357" s="3" t="n">
        <x:v>180843282720000</x:v>
      </x:c>
      <x:c r="F1357" s="3" t="inlineStr">
        <x:is>
          <x:t xml:space="preserve">generated output tokens/day</x:t>
        </x:is>
      </x:c>
      <x:c r="G1357" s="3" t="inlineStr">
        <x:is>
          <x:t xml:space="preserve">Derived headline metric</x:t>
        </x:is>
      </x:c>
      <x:c r="H1357" s="3" t="inlineStr">
        <x:is>
          <x:t xml:space="preserve">inference_gw * 1000 * tokens_per_second_per_mw * 86,400</x:t>
        </x:is>
      </x:c>
      <x:c r="I1357" s="3" t="inlineStr">
        <x:is>
          <x:t xml:space="preserve">Headline capacity uses no utilization, MoE, architecture or software-growth multiplier; it is not observed commercial output volume.</x:t>
        </x:is>
      </x:c>
      <x:c r="J1357" s="3" t="inlineStr">
        <x:is>
          <x:t xml:space="preserve">SRC_META_LLAMA; SRC_META_LLAMA4_NVIDIA; SRC_META_MTIA_GENAI_2026; SRC_EPOCH_AI_DATA_CENTERS; SRC_SEMIANALYSIS_INFERENCEX</x:t>
        </x:is>
      </x:c>
      <x:c r="K135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57" s="3" t="inlineStr">
        <x:is>
          <x:t xml:space="preserve">Provider-disclosed generated output token volume or calibrated capacity telemetry.</x:t>
        </x:is>
      </x:c>
    </x:row>
    <x:row r="1358">
      <x:c r="A1358" s="3" t="inlineStr">
        <x:is>
          <x:t xml:space="preserve">Meta</x:t>
        </x:is>
      </x:c>
      <x:c r="B1358" s="3" t="n">
        <x:v>2029</x:v>
      </x:c>
      <x:c r="C1358" s="3" t="inlineStr">
        <x:is>
          <x:t xml:space="preserve">Base</x:t>
        </x:is>
      </x:c>
      <x:c r="D1358" s="3" t="inlineStr">
        <x:is>
          <x:t xml:space="preserve">inference_tokens_per_year</x:t>
        </x:is>
      </x:c>
      <x:c r="E1358" s="3" t="n">
        <x:v>6.60077981928e+16</x:v>
      </x:c>
      <x:c r="F1358" s="3" t="inlineStr">
        <x:is>
          <x:t xml:space="preserve">generated output tokens/year</x:t>
        </x:is>
      </x:c>
      <x:c r="G1358" s="3" t="inlineStr">
        <x:is>
          <x:t xml:space="preserve">Derived headline metric</x:t>
        </x:is>
      </x:c>
      <x:c r="H1358" s="3" t="inlineStr">
        <x:is>
          <x:t xml:space="preserve">inference_tokens_per_day * 365</x:t>
        </x:is>
      </x:c>
      <x:c r="I1358" s="3" t="inlineStr">
        <x:is>
          <x:t xml:space="preserve">Annualized version of generated output token capacity; it is not observed annual demand or billable volume.</x:t>
        </x:is>
      </x:c>
      <x:c r="J1358" s="3" t="inlineStr">
        <x:is>
          <x:t xml:space="preserve">SRC_META_LLAMA; SRC_META_LLAMA4_NVIDIA; SRC_META_MTIA_GENAI_2026; SRC_EPOCH_AI_DATA_CENTERS; SRC_SEMIANALYSIS_INFERENCEX</x:t>
        </x:is>
      </x:c>
      <x:c r="K135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58" s="3" t="inlineStr">
        <x:is>
          <x:t xml:space="preserve">Provider-disclosed annual generated-output volume or metered serving telemetry.</x:t>
        </x:is>
      </x:c>
    </x:row>
    <x:row r="1359">
      <x:c r="A1359" s="3" t="inlineStr">
        <x:is>
          <x:t xml:space="preserve">Meta</x:t>
        </x:is>
      </x:c>
      <x:c r="B1359" s="3" t="n">
        <x:v>2030</x:v>
      </x:c>
      <x:c r="C1359" s="3" t="inlineStr">
        <x:is>
          <x:t xml:space="preserve">Base</x:t>
        </x:is>
      </x:c>
      <x:c r="D1359" s="3" t="inlineStr">
        <x:is>
          <x:t xml:space="preserve">contracted_power_gw</x:t>
        </x:is>
      </x:c>
      <x:c r="E1359" s="3" t="n">
        <x:v>7</x:v>
      </x:c>
      <x:c r="F1359" s="3" t="inlineStr">
        <x:is>
          <x:t xml:space="preserve">GW</x:t>
        </x:is>
      </x:c>
      <x:c r="G1359" s="3" t="inlineStr">
        <x:is>
          <x:t xml:space="preserve">Scenario capacity envelope</x:t>
        </x:is>
      </x:c>
      <x:c r="H1359" s="3" t="inlineStr">
        <x:is>
          <x:t xml:space="preserve">linear interpolation between 2026 and 2030 company capacity endpoints</x:t>
        </x:is>
      </x:c>
      <x:c r="I1359" s="3" t="inlineStr">
        <x:is>
          <x:t xml:space="preserve">Scenario envelope for Meta AI/Llama serving capacity; not an official contracted-GW figure.</x:t>
        </x:is>
      </x:c>
      <x:c r="J1359" s="3" t="inlineStr">
        <x:is>
          <x:t xml:space="preserve">ASSUMP_POWER_RAMP; SRC_META_MTIA_GENAI_2026</x:t>
        </x:is>
      </x:c>
      <x:c r="K135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59" s="3" t="inlineStr">
        <x:is>
          <x:t xml:space="preserve">Company/site-level committed MW/GW, interconnect and contract disclosure.</x:t>
        </x:is>
      </x:c>
    </x:row>
    <x:row r="1360">
      <x:c r="A1360" s="3" t="inlineStr">
        <x:is>
          <x:t xml:space="preserve">Meta</x:t>
        </x:is>
      </x:c>
      <x:c r="B1360" s="3" t="n">
        <x:v>2030</x:v>
      </x:c>
      <x:c r="C1360" s="3" t="inlineStr">
        <x:is>
          <x:t xml:space="preserve">Base</x:t>
        </x:is>
      </x:c>
      <x:c r="D1360" s="3" t="inlineStr">
        <x:is>
          <x:t xml:space="preserve">operational_deployment_share</x:t>
        </x:is>
      </x:c>
      <x:c r="E1360" s="3" t="n">
        <x:v>0.82857143</x:v>
      </x:c>
      <x:c r="F1360" s="3" t="inlineStr">
        <x:is>
          <x:t xml:space="preserve">share</x:t>
        </x:is>
      </x:c>
      <x:c r="G1360" s="3" t="inlineStr">
        <x:is>
          <x:t xml:space="preserve">Scenario conversion</x:t>
        </x:is>
      </x:c>
      <x:c r="H1360" s="3" t="inlineStr">
        <x:is>
          <x:t xml:space="preserve">active_power_gw / contracted_power_gw</x:t>
        </x:is>
      </x:c>
      <x:c r="I1360" s="3" t="inlineStr">
        <x:is>
          <x:t xml:space="preserve">This is the single explicit conversion from contracted/attributed capacity to operationally usable capacity.</x:t>
        </x:is>
      </x:c>
      <x:c r="J1360" s="3" t="inlineStr">
        <x:is>
          <x:t xml:space="preserve">ASSUMP_POWER_RAMP; SRC_META_MTIA_GENAI_2026</x:t>
        </x:is>
      </x:c>
      <x:c r="K136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60" s="3" t="inlineStr">
        <x:is>
          <x:t xml:space="preserve">Energized operational capacity divided by contracted/attributed capacity.</x:t>
        </x:is>
      </x:c>
    </x:row>
    <x:row r="1361">
      <x:c r="A1361" s="3" t="inlineStr">
        <x:is>
          <x:t xml:space="preserve">Meta</x:t>
        </x:is>
      </x:c>
      <x:c r="B1361" s="3" t="n">
        <x:v>2030</x:v>
      </x:c>
      <x:c r="C1361" s="3" t="inlineStr">
        <x:is>
          <x:t xml:space="preserve">Base</x:t>
        </x:is>
      </x:c>
      <x:c r="D1361" s="3" t="inlineStr">
        <x:is>
          <x:t xml:space="preserve">active_power_gw</x:t>
        </x:is>
      </x:c>
      <x:c r="E1361" s="3" t="n">
        <x:v>5.8</x:v>
      </x:c>
      <x:c r="F1361" s="3" t="inlineStr">
        <x:is>
          <x:t xml:space="preserve">GW</x:t>
        </x:is>
      </x:c>
      <x:c r="G1361" s="3" t="inlineStr">
        <x:is>
          <x:t xml:space="preserve">Derived scenario</x:t>
        </x:is>
      </x:c>
      <x:c r="H1361" s="3" t="inlineStr">
        <x:is>
          <x:t xml:space="preserve">contracted_power_gw * operational_deployment_share</x:t>
        </x:is>
      </x:c>
      <x:c r="I1361" s="3" t="inlineStr">
        <x:is>
          <x:t xml:space="preserve">MTIA deployment direction and consumer product distribution support active ramp, not exact powered GW.</x:t>
        </x:is>
      </x:c>
      <x:c r="J1361" s="3" t="inlineStr">
        <x:is>
          <x:t xml:space="preserve">ASSUMP_POWER_RAMP; SRC_META_MTIA_GENAI_2026</x:t>
        </x:is>
      </x:c>
      <x:c r="K136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61" s="3" t="inlineStr">
        <x:is>
          <x:t xml:space="preserve">Energization dates, accelerator deliveries and operational powered-rack telemetry.</x:t>
        </x:is>
      </x:c>
    </x:row>
    <x:row r="1362">
      <x:c r="A1362" s="3" t="inlineStr">
        <x:is>
          <x:t xml:space="preserve">Meta</x:t>
        </x:is>
      </x:c>
      <x:c r="B1362" s="3" t="n">
        <x:v>2030</x:v>
      </x:c>
      <x:c r="C1362" s="3" t="inlineStr">
        <x:is>
          <x:t xml:space="preserve">Base</x:t>
        </x:is>
      </x:c>
      <x:c r="D1362" s="3" t="inlineStr">
        <x:is>
          <x:t xml:space="preserve">pue</x:t>
        </x:is>
      </x:c>
      <x:c r="E1362" s="3" t="n">
        <x:v>1.2</x:v>
      </x:c>
      <x:c r="F1362" s="3" t="inlineStr">
        <x:is>
          <x:t xml:space="preserve">ratio</x:t>
        </x:is>
      </x:c>
      <x:c r="G1362" s="3" t="inlineStr">
        <x:is>
          <x:t xml:space="preserve">Scenario parameter</x:t>
        </x:is>
      </x:c>
      <x:c r="H1362" s="3" t="inlineStr">
        <x:is>
          <x:t xml:space="preserve">it_load_gw = active_power_gw / pue</x:t>
        </x:is>
      </x:c>
      <x:c r="I1362" s="3" t="inlineStr">
        <x:is>
          <x:t xml:space="preserve">No provider-wide site-level PUE is used as a disclosed fact; PUE represents facility-to-IT conversion within the scenario.</x:t>
        </x:is>
      </x:c>
      <x:c r="J1362" s="3" t="inlineStr">
        <x:is>
          <x:t xml:space="preserve">ASSUMP_POWER_RAMP</x:t>
        </x:is>
      </x:c>
      <x:c r="K136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62" s="3" t="inlineStr">
        <x:is>
          <x:t xml:space="preserve">Site-level measured PUE matched to attributed AI capacity.</x:t>
        </x:is>
      </x:c>
    </x:row>
    <x:row r="1363">
      <x:c r="A1363" s="3" t="inlineStr">
        <x:is>
          <x:t xml:space="preserve">Meta</x:t>
        </x:is>
      </x:c>
      <x:c r="B1363" s="3" t="n">
        <x:v>2030</x:v>
      </x:c>
      <x:c r="C1363" s="3" t="inlineStr">
        <x:is>
          <x:t xml:space="preserve">Base</x:t>
        </x:is>
      </x:c>
      <x:c r="D1363" s="3" t="inlineStr">
        <x:is>
          <x:t xml:space="preserve">it_load_gw</x:t>
        </x:is>
      </x:c>
      <x:c r="E1363" s="3" t="n">
        <x:v>4.833</x:v>
      </x:c>
      <x:c r="F1363" s="3" t="inlineStr">
        <x:is>
          <x:t xml:space="preserve">GW</x:t>
        </x:is>
      </x:c>
      <x:c r="G1363" s="3" t="inlineStr">
        <x:is>
          <x:t xml:space="preserve">Derived formula</x:t>
        </x:is>
      </x:c>
      <x:c r="H1363" s="3" t="inlineStr">
        <x:is>
          <x:t xml:space="preserve">active_power_gw / pue</x:t>
        </x:is>
      </x:c>
      <x:c r="I1363" s="3" t="inlineStr">
        <x:is>
          <x:t xml:space="preserve">Facility power is converted to IT-deliverable power before attributing AI workloads.</x:t>
        </x:is>
      </x:c>
      <x:c r="J1363" s="3" t="inlineStr">
        <x:is>
          <x:t xml:space="preserve">ASSUMP_POWER_RAMP; SRC_META_MTIA_GENAI_2026</x:t>
        </x:is>
      </x:c>
      <x:c r="K136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63" s="3" t="inlineStr">
        <x:is>
          <x:t xml:space="preserve">Recompute once active power and PUE become site-observable.</x:t>
        </x:is>
      </x:c>
    </x:row>
    <x:row r="1364">
      <x:c r="A1364" s="3" t="inlineStr">
        <x:is>
          <x:t xml:space="preserve">Meta</x:t>
        </x:is>
      </x:c>
      <x:c r="B1364" s="3" t="n">
        <x:v>2030</x:v>
      </x:c>
      <x:c r="C1364" s="3" t="inlineStr">
        <x:is>
          <x:t xml:space="preserve">Base</x:t>
        </x:is>
      </x:c>
      <x:c r="D1364" s="3" t="inlineStr">
        <x:is>
          <x:t xml:space="preserve">ai_workload_share</x:t>
        </x:is>
      </x:c>
      <x:c r="E1364" s="3" t="n">
        <x:v>0.87</x:v>
      </x:c>
      <x:c r="F1364" s="3" t="inlineStr">
        <x:is>
          <x:t xml:space="preserve">share</x:t>
        </x:is>
      </x:c>
      <x:c r="G1364" s="3" t="inlineStr">
        <x:is>
          <x:t xml:space="preserve">Scenario allocation</x:t>
        </x:is>
      </x:c>
      <x:c r="H1364" s="3" t="inlineStr">
        <x:is>
          <x:t xml:space="preserve">ai_it_load_gw = it_load_gw * ai_workload_share</x:t>
        </x:is>
      </x:c>
      <x:c r="I1364" s="3" t="inlineStr">
        <x:is>
          <x:t xml:space="preserve">The modeled fleet is focused on AI workloads across Meta AI surfaces; non-LLM ranking/platform overhead is excluded through the 87% share.</x:t>
        </x:is>
      </x:c>
      <x:c r="J1364" s="3" t="inlineStr">
        <x:is>
          <x:t xml:space="preserve">SRC_META_LLAMA; SRC_META_LLAMA4_NVIDIA; SRC_META_MTIA_GENAI_2026; SRC_EPOCH_AI_DATA_CENTERS</x:t>
        </x:is>
      </x:c>
      <x:c r="K136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64" s="3" t="inlineStr">
        <x:is>
          <x:t xml:space="preserve">Model-owner AI workload allocation or cluster scheduling telemetry.</x:t>
        </x:is>
      </x:c>
    </x:row>
    <x:row r="1365">
      <x:c r="A1365" s="3" t="inlineStr">
        <x:is>
          <x:t xml:space="preserve">Meta</x:t>
        </x:is>
      </x:c>
      <x:c r="B1365" s="3" t="n">
        <x:v>2030</x:v>
      </x:c>
      <x:c r="C1365" s="3" t="inlineStr">
        <x:is>
          <x:t xml:space="preserve">Base</x:t>
        </x:is>
      </x:c>
      <x:c r="D1365" s="3" t="inlineStr">
        <x:is>
          <x:t xml:space="preserve">ai_it_load_gw</x:t>
        </x:is>
      </x:c>
      <x:c r="E1365" s="3" t="n">
        <x:v>4.205</x:v>
      </x:c>
      <x:c r="F1365" s="3" t="inlineStr">
        <x:is>
          <x:t xml:space="preserve">GW</x:t>
        </x:is>
      </x:c>
      <x:c r="G1365" s="3" t="inlineStr">
        <x:is>
          <x:t xml:space="preserve">Derived formula</x:t>
        </x:is>
      </x:c>
      <x:c r="H1365" s="3" t="inlineStr">
        <x:is>
          <x:t xml:space="preserve">it_load_gw * ai_workload_share</x:t>
        </x:is>
      </x:c>
      <x:c r="I1365" s="3" t="inlineStr">
        <x:is>
          <x:t xml:space="preserve">Only the AI-attributed portion of IT load enters training/inference allocation.</x:t>
        </x:is>
      </x:c>
      <x:c r="J1365" s="3" t="inlineStr">
        <x:is>
          <x:t xml:space="preserve">SRC_META_LLAMA; SRC_META_LLAMA4_NVIDIA; SRC_META_MTIA_GENAI_2026; SRC_EPOCH_AI_DATA_CENTERS</x:t>
        </x:is>
      </x:c>
      <x:c r="K136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65" s="3" t="inlineStr">
        <x:is>
          <x:t xml:space="preserve">Recompute after ai_workload_share is replaced by telemetry.</x:t>
        </x:is>
      </x:c>
    </x:row>
    <x:row r="1366">
      <x:c r="A1366" s="3" t="inlineStr">
        <x:is>
          <x:t xml:space="preserve">Meta</x:t>
        </x:is>
      </x:c>
      <x:c r="B1366" s="3" t="n">
        <x:v>2030</x:v>
      </x:c>
      <x:c r="C1366" s="3" t="inlineStr">
        <x:is>
          <x:t xml:space="preserve">Base</x:t>
        </x:is>
      </x:c>
      <x:c r="D1366" s="3" t="inlineStr">
        <x:is>
          <x:t xml:space="preserve">gpu_share</x:t>
        </x:is>
      </x:c>
      <x:c r="E1366" s="3" t="n">
        <x:v>0.812926</x:v>
      </x:c>
      <x:c r="F1366" s="3" t="inlineStr">
        <x:is>
          <x:t xml:space="preserve">share of inference-serving accelerator load</x:t>
        </x:is>
      </x:c>
      <x:c r="G1366" s="3" t="inlineStr">
        <x:is>
          <x:t xml:space="preserve">Numeric scenario</x:t>
        </x:is>
      </x:c>
      <x:c r="H1366" s="3" t="inlineStr">
        <x:is>
          <x:t xml:space="preserve">gpu_share interpolated from company 2026/2030 accelerator-mix endpoints</x:t>
        </x:is>
      </x:c>
      <x:c r="I1366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1366" s="3" t="inlineStr">
        <x:is>
          <x:t xml:space="preserve">SRC_META_LLAMA; SRC_META_LLAMA4_NVIDIA; SRC_META_MTIA_GENAI_2026; SRC_EPOCH_AI_DATA_CENTERS; ASSUMP_NUMERIC_ACCELERATOR_MIX</x:t>
        </x:is>
      </x:c>
      <x:c r="K136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66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1367">
      <x:c r="A1367" s="3" t="inlineStr">
        <x:is>
          <x:t xml:space="preserve">Meta</x:t>
        </x:is>
      </x:c>
      <x:c r="B1367" s="3" t="n">
        <x:v>2030</x:v>
      </x:c>
      <x:c r="C1367" s="3" t="inlineStr">
        <x:is>
          <x:t xml:space="preserve">Base</x:t>
        </x:is>
      </x:c>
      <x:c r="D1367" s="3" t="inlineStr">
        <x:is>
          <x:t xml:space="preserve">h200_share</x:t>
        </x:is>
      </x:c>
      <x:c r="E1367" s="3" t="n">
        <x:v>0.074919</x:v>
      </x:c>
      <x:c r="F1367" s="3" t="inlineStr">
        <x:is>
          <x:t xml:space="preserve">share of inference-serving accelerator load</x:t>
        </x:is>
      </x:c>
      <x:c r="G1367" s="3" t="inlineStr">
        <x:is>
          <x:t xml:space="preserve">Editable numeric scenario</x:t>
        </x:is>
      </x:c>
      <x:c r="H1367" s="3" t="inlineStr">
        <x:is>
          <x:t xml:space="preserve">h200_share = gpu_share * default_gpu_generation_mix_h200</x:t>
        </x:is>
      </x:c>
      <x:c r="I1367" s="3" t="inlineStr">
        <x:is>
          <x:t xml:space="preserve">Default GPU-generation migration assumption; executive workbook allows later manual replacement by company/year/scenario.</x:t>
        </x:is>
      </x:c>
      <x:c r="J1367" s="3" t="inlineStr">
        <x:is>
          <x:t xml:space="preserve">SRC_SEMIANALYSIS_INFERENCEX; ASSUMP_NUMERIC_ACCELERATOR_MIX</x:t>
        </x:is>
      </x:c>
      <x:c r="K136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67" s="3" t="inlineStr">
        <x:is>
          <x:t xml:space="preserve">Company fleet inventory, accelerator-hours or procurement/deployment records by GPU generation.</x:t>
        </x:is>
      </x:c>
    </x:row>
    <x:row r="1368">
      <x:c r="A1368" s="3" t="inlineStr">
        <x:is>
          <x:t xml:space="preserve">Meta</x:t>
        </x:is>
      </x:c>
      <x:c r="B1368" s="3" t="n">
        <x:v>2030</x:v>
      </x:c>
      <x:c r="C1368" s="3" t="inlineStr">
        <x:is>
          <x:t xml:space="preserve">Base</x:t>
        </x:is>
      </x:c>
      <x:c r="D1368" s="3" t="inlineStr">
        <x:is>
          <x:t xml:space="preserve">b200_share</x:t>
        </x:is>
      </x:c>
      <x:c r="E1368" s="3" t="n">
        <x:v>0.738007</x:v>
      </x:c>
      <x:c r="F1368" s="3" t="inlineStr">
        <x:is>
          <x:t xml:space="preserve">share of inference-serving accelerator load</x:t>
        </x:is>
      </x:c>
      <x:c r="G1368" s="3" t="inlineStr">
        <x:is>
          <x:t xml:space="preserve">Editable numeric scenario</x:t>
        </x:is>
      </x:c>
      <x:c r="H1368" s="3" t="inlineStr">
        <x:is>
          <x:t xml:space="preserve">b200_share = gpu_share * default_gpu_generation_mix_b200</x:t>
        </x:is>
      </x:c>
      <x:c r="I1368" s="3" t="inlineStr">
        <x:is>
          <x:t xml:space="preserve">Default GPU-generation migration assumption; executive workbook allows later manual replacement by company/year/scenario.</x:t>
        </x:is>
      </x:c>
      <x:c r="J1368" s="3" t="inlineStr">
        <x:is>
          <x:t xml:space="preserve">SRC_SEMIANALYSIS_INFERENCEX; ASSUMP_NUMERIC_ACCELERATOR_MIX</x:t>
        </x:is>
      </x:c>
      <x:c r="K136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68" s="3" t="inlineStr">
        <x:is>
          <x:t xml:space="preserve">Company fleet inventory, accelerator-hours or procurement/deployment records by GPU generation.</x:t>
        </x:is>
      </x:c>
    </x:row>
    <x:row r="1369">
      <x:c r="A1369" s="3" t="inlineStr">
        <x:is>
          <x:t xml:space="preserve">Meta</x:t>
        </x:is>
      </x:c>
      <x:c r="B1369" s="3" t="n">
        <x:v>2030</x:v>
      </x:c>
      <x:c r="C1369" s="3" t="inlineStr">
        <x:is>
          <x:t xml:space="preserve">Base</x:t>
        </x:is>
      </x:c>
      <x:c r="D1369" s="3" t="inlineStr">
        <x:is>
          <x:t xml:space="preserve">gb200_share</x:t>
        </x:is>
      </x:c>
      <x:c r="E1369" s="3" t="n">
        <x:v>0</x:v>
      </x:c>
      <x:c r="F1369" s="3" t="inlineStr">
        <x:is>
          <x:t xml:space="preserve">share of inference-serving accelerator load</x:t>
        </x:is>
      </x:c>
      <x:c r="G1369" s="3" t="inlineStr">
        <x:is>
          <x:t xml:space="preserve">Editable numeric scenario</x:t>
        </x:is>
      </x:c>
      <x:c r="H1369" s="3" t="inlineStr">
        <x:is>
          <x:t xml:space="preserve">gb200_share = gpu_share * default_gpu_generation_mix_gb200</x:t>
        </x:is>
      </x:c>
      <x:c r="I1369" s="3" t="inlineStr">
        <x:is>
          <x:t xml:space="preserve">Default GPU-generation migration assumption; executive workbook allows later manual replacement by company/year/scenario.</x:t>
        </x:is>
      </x:c>
      <x:c r="J1369" s="3" t="inlineStr">
        <x:is>
          <x:t xml:space="preserve">SRC_SEMIANALYSIS_INFERENCEX; ASSUMP_NUMERIC_ACCELERATOR_MIX</x:t>
        </x:is>
      </x:c>
      <x:c r="K136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69" s="3" t="inlineStr">
        <x:is>
          <x:t xml:space="preserve">Company fleet inventory, accelerator-hours or procurement/deployment records by GPU generation.</x:t>
        </x:is>
      </x:c>
    </x:row>
    <x:row r="1370">
      <x:c r="A1370" s="3" t="inlineStr">
        <x:is>
          <x:t xml:space="preserve">Meta</x:t>
        </x:is>
      </x:c>
      <x:c r="B1370" s="3" t="n">
        <x:v>2030</x:v>
      </x:c>
      <x:c r="C1370" s="3" t="inlineStr">
        <x:is>
          <x:t xml:space="preserve">Base</x:t>
        </x:is>
      </x:c>
      <x:c r="D1370" s="3" t="inlineStr">
        <x:is>
          <x:t xml:space="preserve">purpose_built_accelerator_share</x:t>
        </x:is>
      </x:c>
      <x:c r="E1370" s="3" t="n">
        <x:v>0.187074</x:v>
      </x:c>
      <x:c r="F1370" s="3" t="inlineStr">
        <x:is>
          <x:t xml:space="preserve">share of inference-serving accelerator load</x:t>
        </x:is>
      </x:c>
      <x:c r="G1370" s="3" t="inlineStr">
        <x:is>
          <x:t xml:space="preserve">Numeric scenario</x:t>
        </x:is>
      </x:c>
      <x:c r="H1370" s="3" t="inlineStr">
        <x:is>
          <x:t xml:space="preserve">1 - gpu_share</x:t>
        </x:is>
      </x:c>
      <x:c r="I1370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1370" s="3" t="inlineStr">
        <x:is>
          <x:t xml:space="preserve">SRC_META_LLAMA; SRC_META_LLAMA4_NVIDIA; SRC_META_MTIA_GENAI_2026; SRC_EPOCH_AI_DATA_CENTERS; ASSUMP_NUMERIC_ACCELERATOR_MIX</x:t>
        </x:is>
      </x:c>
      <x:c r="K137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70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1371">
      <x:c r="A1371" s="3" t="inlineStr">
        <x:is>
          <x:t xml:space="preserve">Meta</x:t>
        </x:is>
      </x:c>
      <x:c r="B1371" s="3" t="n">
        <x:v>2030</x:v>
      </x:c>
      <x:c r="C1371" s="3" t="inlineStr">
        <x:is>
          <x:t xml:space="preserve">Base</x:t>
        </x:is>
      </x:c>
      <x:c r="D1371" s="3" t="inlineStr">
        <x:is>
          <x:t xml:space="preserve">fleet_reference_tps_per_mw</x:t>
        </x:is>
      </x:c>
      <x:c r="E1371" s="3" t="n">
        <x:v>925083</x:v>
      </x:c>
      <x:c r="F1371" s="3" t="inlineStr">
        <x:is>
          <x:t xml:space="preserve">generated output tokens/sec/MW</x:t>
        </x:is>
      </x:c>
      <x:c r="G1371" s="3" t="inlineStr">
        <x:is>
          <x:t xml:space="preserve">Fleet-weighted public benchmark reference</x:t>
        </x:is>
      </x:c>
      <x:c r="H1371" s="3" t="inlineStr">
        <x:is>
          <x:t xml:space="preserve">h200_share*h200_workload_avg + b200_share*b200_workload_avg + gb200_share*gb200_workload_avg + purpose_built_share*purpose_workload_avg</x:t>
        </x:is>
      </x:c>
      <x:c r="I1371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1371" s="3" t="inlineStr">
        <x:is>
          <x:t xml:space="preserve">SRC_SEMIANALYSIS_INFERENCEX; ASSUMP_NUMERIC_ACCELERATOR_MIX; ASSUMP_WORKLOAD_CLASS_MIX; ASSUMP_AGENTIC_CONTEXT_PENALTY</x:t>
        </x:is>
      </x:c>
      <x:c r="K137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71" s="3" t="inlineStr">
        <x:is>
          <x:t xml:space="preserve">Comparable production output-token throughput or a more closely matched benchmark.</x:t>
        </x:is>
      </x:c>
    </x:row>
    <x:row r="1372">
      <x:c r="A1372" s="3" t="inlineStr">
        <x:is>
          <x:t xml:space="preserve">Meta</x:t>
        </x:is>
      </x:c>
      <x:c r="B1372" s="3" t="n">
        <x:v>2030</x:v>
      </x:c>
      <x:c r="C1372" s="3" t="inlineStr">
        <x:is>
          <x:t xml:space="preserve">Base</x:t>
        </x:is>
      </x:c>
      <x:c r="D1372" s="3" t="inlineStr">
        <x:is>
          <x:t xml:space="preserve">commercial_workload_fit_factor</x:t>
        </x:is>
      </x:c>
      <x:c r="E1372" s="3" t="n">
        <x:v>0.9</x:v>
      </x:c>
      <x:c r="F1372" s="3" t="inlineStr">
        <x:is>
          <x:t xml:space="preserve">share of public reference throughput</x:t>
        </x:is>
      </x:c>
      <x:c r="G1372" s="3" t="inlineStr">
        <x:is>
          <x:t xml:space="preserve">Scenario assumption</x:t>
        </x:is>
      </x:c>
      <x:c r="H1372" s="3" t="inlineStr">
        <x:is>
          <x:t xml:space="preserve">reference_serving_tps_per_mw = fleet_reference_tps_per_mw * commercial_workload_fit_factor</x:t>
        </x:is>
      </x:c>
      <x:c r="I1372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1372" s="3" t="inlineStr">
        <x:is>
          <x:t xml:space="preserve">SRC_SEMIANALYSIS_INFERENCEX; ASSUMP_NUMERIC_ACCELERATOR_MIX; ASSUMP_WORKLOAD_CLASS_MIX; ASSUMP_AGENTIC_CONTEXT_PENALTY</x:t>
        </x:is>
      </x:c>
      <x:c r="K137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72" s="3" t="inlineStr">
        <x:is>
          <x:t xml:space="preserve">Matched commercial serving benchmark by product surface, context shape and latency SLO.</x:t>
        </x:is>
      </x:c>
    </x:row>
    <x:row r="1373">
      <x:c r="A1373" s="3" t="inlineStr">
        <x:is>
          <x:t xml:space="preserve">Meta</x:t>
        </x:is>
      </x:c>
      <x:c r="B1373" s="3" t="n">
        <x:v>2030</x:v>
      </x:c>
      <x:c r="C1373" s="3" t="inlineStr">
        <x:is>
          <x:t xml:space="preserve">Base</x:t>
        </x:is>
      </x:c>
      <x:c r="D1373" s="3" t="inlineStr">
        <x:is>
          <x:t xml:space="preserve">reference_serving_tps_per_mw</x:t>
        </x:is>
      </x:c>
      <x:c r="E1373" s="3" t="n">
        <x:v>832575</x:v>
      </x:c>
      <x:c r="F1373" s="3" t="inlineStr">
        <x:is>
          <x:t xml:space="preserve">generated output tokens/sec/MW</x:t>
        </x:is>
      </x:c>
      <x:c r="G1373" s="3" t="inlineStr">
        <x:is>
          <x:t xml:space="preserve">Workload-adjusted benchmark proxy</x:t>
        </x:is>
      </x:c>
      <x:c r="H1373" s="3" t="inlineStr">
        <x:is>
          <x:t xml:space="preserve">fleet_reference_tps_per_mw * commercial_workload_fit_factor</x:t>
        </x:is>
      </x:c>
      <x:c r="I137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373" s="3" t="inlineStr">
        <x:is>
          <x:t xml:space="preserve">SRC_SEMIANALYSIS_INFERENCEX; ASSUMP_NUMERIC_ACCELERATOR_MIX; ASSUMP_WORKLOAD_CLASS_MIX; ASSUMP_AGENTIC_CONTEXT_PENALTY</x:t>
        </x:is>
      </x:c>
      <x:c r="K137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73" s="3" t="inlineStr">
        <x:is>
          <x:t xml:space="preserve">Provider production output-token throughput with comparable workload/SLO.</x:t>
        </x:is>
      </x:c>
    </x:row>
    <x:row r="1374">
      <x:c r="A1374" s="3" t="inlineStr">
        <x:is>
          <x:t xml:space="preserve">Meta</x:t>
        </x:is>
      </x:c>
      <x:c r="B1374" s="3" t="n">
        <x:v>2030</x:v>
      </x:c>
      <x:c r="C1374" s="3" t="inlineStr">
        <x:is>
          <x:t xml:space="preserve">Base</x:t>
        </x:is>
      </x:c>
      <x:c r="D1374" s="3" t="inlineStr">
        <x:is>
          <x:t xml:space="preserve">purpose_built_tps_per_mw</x:t>
        </x:is>
      </x:c>
      <x:c r="E1374" s="3" t="n">
        <x:v>1105664</x:v>
      </x:c>
      <x:c r="F1374" s="3" t="inlineStr">
        <x:is>
          <x:t xml:space="preserve">generated output tokens/sec/MW</x:t>
        </x:is>
      </x:c>
      <x:c r="G1374" s="3" t="inlineStr">
        <x:is>
          <x:t xml:space="preserve">Conservative no-uplift proxy</x:t>
        </x:is>
      </x:c>
      <x:c r="H1374" s="3" t="inlineStr">
        <x:is>
          <x:t xml:space="preserve">purpose_built_tps_per_mw = purpose_built_reference_tps_per_mw * commercial_workload_fit_factor until comparable output-token benchmark is adopted</x:t>
        </x:is>
      </x:c>
      <x:c r="I1374" s="3" t="inlineStr">
        <x:is>
          <x:t xml:space="preserve">No comparable public output-token/MW row adopted; B200 public reference placeholder is used and remains editable.</x:t>
        </x:is>
      </x:c>
      <x:c r="J1374" s="3" t="inlineStr">
        <x:is>
          <x:t xml:space="preserve">SRC_META_LLAMA; SRC_META_LLAMA4_NVIDIA; SRC_META_MTIA_GENAI_2026; SRC_EPOCH_AI_DATA_CENTERS; ASSUMP_NUMERIC_ACCELERATOR_MIX</x:t>
        </x:is>
      </x:c>
      <x:c r="K137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74" s="3" t="inlineStr">
        <x:is>
          <x:t xml:space="preserve">Matched-workload generated-output benchmark for the provider purpose-built accelerator.</x:t>
        </x:is>
      </x:c>
    </x:row>
    <x:row r="1375">
      <x:c r="A1375" s="3" t="inlineStr">
        <x:is>
          <x:t xml:space="preserve">Meta</x:t>
        </x:is>
      </x:c>
      <x:c r="B1375" s="3" t="n">
        <x:v>2030</x:v>
      </x:c>
      <x:c r="C1375" s="3" t="inlineStr">
        <x:is>
          <x:t xml:space="preserve">Base</x:t>
        </x:is>
      </x:c>
      <x:c r="D1375" s="3" t="inlineStr">
        <x:is>
          <x:t xml:space="preserve">inference_power_share</x:t>
        </x:is>
      </x:c>
      <x:c r="E1375" s="3" t="n">
        <x:v>0.78</x:v>
      </x:c>
      <x:c r="F1375" s="3" t="inlineStr">
        <x:is>
          <x:t xml:space="preserve">share of AI IT load</x:t>
        </x:is>
      </x:c>
      <x:c r="G1375" s="3" t="inlineStr">
        <x:is>
          <x:t xml:space="preserve">Scenario allocation</x:t>
        </x:is>
      </x:c>
      <x:c r="H1375" s="3" t="inlineStr">
        <x:is>
          <x:t xml:space="preserve">inference_gw = ai_it_load_gw * inference_power_share</x:t>
        </x:is>
      </x:c>
      <x:c r="I1375" s="3" t="inlineStr">
        <x:is>
          <x:t xml:space="preserve">Large consumer AI distribution and inference-first MTIA roadmap support a higher inference share scenario.</x:t>
        </x:is>
      </x:c>
      <x:c r="J1375" s="3" t="inlineStr">
        <x:is>
          <x:t xml:space="preserve">SRC_META_LLAMA; SRC_META_LLAMA4_NVIDIA; SRC_META_MTIA_GENAI_2026; SRC_EPOCH_AI_DATA_CENTERS; ASSUMP_INFERENCE_SHARE_NOT_FACT_60</x:t>
        </x:is>
      </x:c>
      <x:c r="K137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75" s="3" t="inlineStr">
        <x:is>
          <x:t xml:space="preserve">Provider-specific inference/training workload power telemetry.</x:t>
        </x:is>
      </x:c>
    </x:row>
    <x:row r="1376">
      <x:c r="A1376" s="3" t="inlineStr">
        <x:is>
          <x:t xml:space="preserve">Meta</x:t>
        </x:is>
      </x:c>
      <x:c r="B1376" s="3" t="n">
        <x:v>2030</x:v>
      </x:c>
      <x:c r="C1376" s="3" t="inlineStr">
        <x:is>
          <x:t xml:space="preserve">Base</x:t>
        </x:is>
      </x:c>
      <x:c r="D1376" s="3" t="inlineStr">
        <x:is>
          <x:t xml:space="preserve">inference_gw</x:t>
        </x:is>
      </x:c>
      <x:c r="E1376" s="3" t="n">
        <x:v>3.28</x:v>
      </x:c>
      <x:c r="F1376" s="3" t="inlineStr">
        <x:is>
          <x:t xml:space="preserve">GW</x:t>
        </x:is>
      </x:c>
      <x:c r="G1376" s="3" t="inlineStr">
        <x:is>
          <x:t xml:space="preserve">Derived formula</x:t>
        </x:is>
      </x:c>
      <x:c r="H1376" s="3" t="inlineStr">
        <x:is>
          <x:t xml:space="preserve">ai_it_load_gw * inference_power_share</x:t>
        </x:is>
      </x:c>
      <x:c r="I1376" s="3" t="inlineStr">
        <x:is>
          <x:t xml:space="preserve">This is the operational power eligible to become commercial generated output tokens through the selected TPS/MW proxy.</x:t>
        </x:is>
      </x:c>
      <x:c r="J1376" s="3" t="inlineStr">
        <x:is>
          <x:t xml:space="preserve">SRC_META_LLAMA; SRC_META_LLAMA4_NVIDIA; SRC_META_MTIA_GENAI_2026; SRC_EPOCH_AI_DATA_CENTERS</x:t>
        </x:is>
      </x:c>
      <x:c r="K137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76" s="3" t="inlineStr">
        <x:is>
          <x:t xml:space="preserve">Recompute after AI allocation or inference-share evidence changes.</x:t>
        </x:is>
      </x:c>
    </x:row>
    <x:row r="1377">
      <x:c r="A1377" s="3" t="inlineStr">
        <x:is>
          <x:t xml:space="preserve">Meta</x:t>
        </x:is>
      </x:c>
      <x:c r="B1377" s="3" t="n">
        <x:v>2030</x:v>
      </x:c>
      <x:c r="C1377" s="3" t="inlineStr">
        <x:is>
          <x:t xml:space="preserve">Base</x:t>
        </x:is>
      </x:c>
      <x:c r="D1377" s="3" t="inlineStr">
        <x:is>
          <x:t xml:space="preserve">training_power_share</x:t>
        </x:is>
      </x:c>
      <x:c r="E1377" s="3" t="n">
        <x:v>0.22</x:v>
      </x:c>
      <x:c r="F1377" s="3" t="inlineStr">
        <x:is>
          <x:t xml:space="preserve">share of AI IT load</x:t>
        </x:is>
      </x:c>
      <x:c r="G1377" s="3" t="inlineStr">
        <x:is>
          <x:t xml:space="preserve">Derived allocation</x:t>
        </x:is>
      </x:c>
      <x:c r="H1377" s="3" t="inlineStr">
        <x:is>
          <x:t xml:space="preserve">1 - inference_power_share</x:t>
        </x:is>
      </x:c>
      <x:c r="I1377" s="3" t="inlineStr">
        <x:is>
          <x:t xml:space="preserve">Training receives the complementary modeled AI IT allocation; it is not a disclosed company workload split.</x:t>
        </x:is>
      </x:c>
      <x:c r="J1377" s="3" t="inlineStr">
        <x:is>
          <x:t xml:space="preserve">SRC_META_LLAMA; SRC_META_LLAMA4_NVIDIA; SRC_META_MTIA_GENAI_2026; SRC_EPOCH_AI_DATA_CENTERS; ASSUMP_INFERENCE_SHARE_NOT_FACT_60</x:t>
        </x:is>
      </x:c>
      <x:c r="K137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77" s="3" t="inlineStr">
        <x:is>
          <x:t xml:space="preserve">Provider-specific inference/training workload power telemetry.</x:t>
        </x:is>
      </x:c>
    </x:row>
    <x:row r="1378">
      <x:c r="A1378" s="3" t="inlineStr">
        <x:is>
          <x:t xml:space="preserve">Meta</x:t>
        </x:is>
      </x:c>
      <x:c r="B1378" s="3" t="n">
        <x:v>2030</x:v>
      </x:c>
      <x:c r="C1378" s="3" t="inlineStr">
        <x:is>
          <x:t xml:space="preserve">Base</x:t>
        </x:is>
      </x:c>
      <x:c r="D1378" s="3" t="inlineStr">
        <x:is>
          <x:t xml:space="preserve">training_gw</x:t>
        </x:is>
      </x:c>
      <x:c r="E1378" s="3" t="n">
        <x:v>0.925</x:v>
      </x:c>
      <x:c r="F1378" s="3" t="inlineStr">
        <x:is>
          <x:t xml:space="preserve">GW</x:t>
        </x:is>
      </x:c>
      <x:c r="G1378" s="3" t="inlineStr">
        <x:is>
          <x:t xml:space="preserve">Derived formula</x:t>
        </x:is>
      </x:c>
      <x:c r="H1378" s="3" t="inlineStr">
        <x:is>
          <x:t xml:space="preserve">ai_it_load_gw * training_power_share</x:t>
        </x:is>
      </x:c>
      <x:c r="I1378" s="3" t="inlineStr">
        <x:is>
          <x:t xml:space="preserve">Training GW is shown separately so commercial inference token capacity is not overstated.</x:t>
        </x:is>
      </x:c>
      <x:c r="J1378" s="3" t="inlineStr">
        <x:is>
          <x:t xml:space="preserve">SRC_META_LLAMA; SRC_META_LLAMA4_NVIDIA; SRC_META_MTIA_GENAI_2026; SRC_EPOCH_AI_DATA_CENTERS</x:t>
        </x:is>
      </x:c>
      <x:c r="K137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78" s="3" t="inlineStr">
        <x:is>
          <x:t xml:space="preserve">Recompute after AI allocation or workload-split evidence changes.</x:t>
        </x:is>
      </x:c>
    </x:row>
    <x:row r="1379">
      <x:c r="A1379" s="3" t="inlineStr">
        <x:is>
          <x:t xml:space="preserve">Meta</x:t>
        </x:is>
      </x:c>
      <x:c r="B1379" s="3" t="n">
        <x:v>2030</x:v>
      </x:c>
      <x:c r="C1379" s="3" t="inlineStr">
        <x:is>
          <x:t xml:space="preserve">Base</x:t>
        </x:is>
      </x:c>
      <x:c r="D1379" s="3" t="inlineStr">
        <x:is>
          <x:t xml:space="preserve">tokens_per_second_per_mw</x:t>
        </x:is>
      </x:c>
      <x:c r="E1379" s="3" t="n">
        <x:v>832575</x:v>
      </x:c>
      <x:c r="F1379" s="3" t="inlineStr">
        <x:is>
          <x:t xml:space="preserve">generated output tokens/sec/MW</x:t>
        </x:is>
      </x:c>
      <x:c r="G1379" s="3" t="inlineStr">
        <x:is>
          <x:t xml:space="preserve">Derived estimate + benchmark calibration</x:t>
        </x:is>
      </x:c>
      <x:c r="H1379" s="3" t="inlineStr">
        <x:is>
          <x:t xml:space="preserve">fleet_reference_tps_per_mw * commercial_workload_fit_factor</x:t>
        </x:is>
      </x:c>
      <x:c r="I1379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1379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137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79" s="3" t="inlineStr">
        <x:is>
          <x:t xml:space="preserve">Comparable production output-token throughput with model, hardware, precision, ISL/OSL and SLO matched.</x:t>
        </x:is>
      </x:c>
    </x:row>
    <x:row r="1380">
      <x:c r="A1380" s="3" t="inlineStr">
        <x:is>
          <x:t xml:space="preserve">Meta</x:t>
        </x:is>
      </x:c>
      <x:c r="B1380" s="3" t="n">
        <x:v>2030</x:v>
      </x:c>
      <x:c r="C1380" s="3" t="inlineStr">
        <x:is>
          <x:t xml:space="preserve">Base</x:t>
        </x:is>
      </x:c>
      <x:c r="D1380" s="3" t="inlineStr">
        <x:is>
          <x:t xml:space="preserve">inference_tokens_per_day</x:t>
        </x:is>
      </x:c>
      <x:c r="E1380" s="3" t="n">
        <x:v>235945094400000</x:v>
      </x:c>
      <x:c r="F1380" s="3" t="inlineStr">
        <x:is>
          <x:t xml:space="preserve">generated output tokens/day</x:t>
        </x:is>
      </x:c>
      <x:c r="G1380" s="3" t="inlineStr">
        <x:is>
          <x:t xml:space="preserve">Derived headline metric</x:t>
        </x:is>
      </x:c>
      <x:c r="H1380" s="3" t="inlineStr">
        <x:is>
          <x:t xml:space="preserve">inference_gw * 1000 * tokens_per_second_per_mw * 86,400</x:t>
        </x:is>
      </x:c>
      <x:c r="I1380" s="3" t="inlineStr">
        <x:is>
          <x:t xml:space="preserve">Headline capacity uses no utilization, MoE, architecture or software-growth multiplier; it is not observed commercial output volume.</x:t>
        </x:is>
      </x:c>
      <x:c r="J1380" s="3" t="inlineStr">
        <x:is>
          <x:t xml:space="preserve">SRC_META_LLAMA; SRC_META_LLAMA4_NVIDIA; SRC_META_MTIA_GENAI_2026; SRC_EPOCH_AI_DATA_CENTERS; SRC_SEMIANALYSIS_INFERENCEX</x:t>
        </x:is>
      </x:c>
      <x:c r="K138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80" s="3" t="inlineStr">
        <x:is>
          <x:t xml:space="preserve">Provider-disclosed generated output token volume or calibrated capacity telemetry.</x:t>
        </x:is>
      </x:c>
    </x:row>
    <x:row r="1381">
      <x:c r="A1381" s="3" t="inlineStr">
        <x:is>
          <x:t xml:space="preserve">Meta</x:t>
        </x:is>
      </x:c>
      <x:c r="B1381" s="3" t="n">
        <x:v>2030</x:v>
      </x:c>
      <x:c r="C1381" s="3" t="inlineStr">
        <x:is>
          <x:t xml:space="preserve">Base</x:t>
        </x:is>
      </x:c>
      <x:c r="D1381" s="3" t="inlineStr">
        <x:is>
          <x:t xml:space="preserve">inference_tokens_per_year</x:t>
        </x:is>
      </x:c>
      <x:c r="E1381" s="3" t="n">
        <x:v>8.6119959456e+16</x:v>
      </x:c>
      <x:c r="F1381" s="3" t="inlineStr">
        <x:is>
          <x:t xml:space="preserve">generated output tokens/year</x:t>
        </x:is>
      </x:c>
      <x:c r="G1381" s="3" t="inlineStr">
        <x:is>
          <x:t xml:space="preserve">Derived headline metric</x:t>
        </x:is>
      </x:c>
      <x:c r="H1381" s="3" t="inlineStr">
        <x:is>
          <x:t xml:space="preserve">inference_tokens_per_day * 365</x:t>
        </x:is>
      </x:c>
      <x:c r="I1381" s="3" t="inlineStr">
        <x:is>
          <x:t xml:space="preserve">Annualized version of generated output token capacity; it is not observed annual demand or billable volume.</x:t>
        </x:is>
      </x:c>
      <x:c r="J1381" s="3" t="inlineStr">
        <x:is>
          <x:t xml:space="preserve">SRC_META_LLAMA; SRC_META_LLAMA4_NVIDIA; SRC_META_MTIA_GENAI_2026; SRC_EPOCH_AI_DATA_CENTERS; SRC_SEMIANALYSIS_INFERENCEX</x:t>
        </x:is>
      </x:c>
      <x:c r="K138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1381" s="3" t="inlineStr">
        <x:is>
          <x:t xml:space="preserve">Provider-disclosed annual generated-output volume or metered serving telemetry.</x:t>
        </x:is>
      </x:c>
    </x:row>
    <x:row r="1382">
      <x:c r="A1382" s="3" t="inlineStr">
        <x:is>
          <x:t xml:space="preserve">xAI</x:t>
        </x:is>
      </x:c>
      <x:c r="B1382" s="3" t="n">
        <x:v>2026</x:v>
      </x:c>
      <x:c r="C1382" s="3" t="inlineStr">
        <x:is>
          <x:t xml:space="preserve">Base</x:t>
        </x:is>
      </x:c>
      <x:c r="D1382" s="3" t="inlineStr">
        <x:is>
          <x:t xml:space="preserve">contracted_power_gw</x:t>
        </x:is>
      </x:c>
      <x:c r="E1382" s="3" t="n">
        <x:v>1</x:v>
      </x:c>
      <x:c r="F1382" s="3" t="inlineStr">
        <x:is>
          <x:t xml:space="preserve">GW</x:t>
        </x:is>
      </x:c>
      <x:c r="G1382" s="3" t="inlineStr">
        <x:is>
          <x:t xml:space="preserve">Fact anchor + scenario ceiling</x:t>
        </x:is>
      </x:c>
      <x:c r="H1382" s="3" t="inlineStr">
        <x:is>
          <x:t xml:space="preserve">linear interpolation between 2026 and 2030 company capacity endpoints</x:t>
        </x:is>
      </x:c>
      <x:c r="I1382" s="3" t="inlineStr">
        <x:is>
          <x:t xml:space="preserve">Colossus GPU-count disclosure bounds capacity direction; contracted GW values are modeled power envelopes.</x:t>
        </x:is>
      </x:c>
      <x:c r="J1382" s="3" t="inlineStr">
        <x:is>
          <x:t xml:space="preserve">SRC_XAI_NVIDIA_COLOSSUS; ASSUMP_CLUSTER_RAMP</x:t>
        </x:is>
      </x:c>
      <x:c r="K138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82" s="3" t="inlineStr">
        <x:is>
          <x:t xml:space="preserve">Company/site-level committed MW/GW, interconnect and contract disclosure.</x:t>
        </x:is>
      </x:c>
    </x:row>
    <x:row r="1383">
      <x:c r="A1383" s="3" t="inlineStr">
        <x:is>
          <x:t xml:space="preserve">xAI</x:t>
        </x:is>
      </x:c>
      <x:c r="B1383" s="3" t="n">
        <x:v>2026</x:v>
      </x:c>
      <x:c r="C1383" s="3" t="inlineStr">
        <x:is>
          <x:t xml:space="preserve">Base</x:t>
        </x:is>
      </x:c>
      <x:c r="D1383" s="3" t="inlineStr">
        <x:is>
          <x:t xml:space="preserve">operational_deployment_share</x:t>
        </x:is>
      </x:c>
      <x:c r="E1383" s="3" t="n">
        <x:v>0.35</x:v>
      </x:c>
      <x:c r="F1383" s="3" t="inlineStr">
        <x:is>
          <x:t xml:space="preserve">share</x:t>
        </x:is>
      </x:c>
      <x:c r="G1383" s="3" t="inlineStr">
        <x:is>
          <x:t xml:space="preserve">Scenario conversion</x:t>
        </x:is>
      </x:c>
      <x:c r="H1383" s="3" t="inlineStr">
        <x:is>
          <x:t xml:space="preserve">active_power_gw / contracted_power_gw</x:t>
        </x:is>
      </x:c>
      <x:c r="I1383" s="3" t="inlineStr">
        <x:is>
          <x:t xml:space="preserve">This is the single explicit conversion from contracted/attributed capacity to operationally usable capacity.</x:t>
        </x:is>
      </x:c>
      <x:c r="J1383" s="3" t="inlineStr">
        <x:is>
          <x:t xml:space="preserve">SRC_XAI_NVIDIA_COLOSSUS; ASSUMP_CLUSTER_RAMP</x:t>
        </x:is>
      </x:c>
      <x:c r="K138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83" s="3" t="inlineStr">
        <x:is>
          <x:t xml:space="preserve">Energized operational capacity divided by contracted/attributed capacity.</x:t>
        </x:is>
      </x:c>
    </x:row>
    <x:row r="1384">
      <x:c r="A1384" s="3" t="inlineStr">
        <x:is>
          <x:t xml:space="preserve">xAI</x:t>
        </x:is>
      </x:c>
      <x:c r="B1384" s="3" t="n">
        <x:v>2026</x:v>
      </x:c>
      <x:c r="C1384" s="3" t="inlineStr">
        <x:is>
          <x:t xml:space="preserve">Base</x:t>
        </x:is>
      </x:c>
      <x:c r="D1384" s="3" t="inlineStr">
        <x:is>
          <x:t xml:space="preserve">active_power_gw</x:t>
        </x:is>
      </x:c>
      <x:c r="E1384" s="3" t="n">
        <x:v>0.35</x:v>
      </x:c>
      <x:c r="F1384" s="3" t="inlineStr">
        <x:is>
          <x:t xml:space="preserve">GW</x:t>
        </x:is>
      </x:c>
      <x:c r="G1384" s="3" t="inlineStr">
        <x:is>
          <x:t xml:space="preserve">Derived scenario</x:t>
        </x:is>
      </x:c>
      <x:c r="H1384" s="3" t="inlineStr">
        <x:is>
          <x:t xml:space="preserve">contracted_power_gw * operational_deployment_share</x:t>
        </x:is>
      </x:c>
      <x:c r="I1384" s="3" t="inlineStr">
        <x:is>
          <x:t xml:space="preserve">GPU cluster scale anchors operational possibility, while inference/training allocation and site power draw remain estimates.</x:t>
        </x:is>
      </x:c>
      <x:c r="J1384" s="3" t="inlineStr">
        <x:is>
          <x:t xml:space="preserve">SRC_XAI_NVIDIA_COLOSSUS; ASSUMP_CLUSTER_RAMP</x:t>
        </x:is>
      </x:c>
      <x:c r="K138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84" s="3" t="inlineStr">
        <x:is>
          <x:t xml:space="preserve">Energization dates, accelerator deliveries and operational powered-rack telemetry.</x:t>
        </x:is>
      </x:c>
    </x:row>
    <x:row r="1385">
      <x:c r="A1385" s="3" t="inlineStr">
        <x:is>
          <x:t xml:space="preserve">xAI</x:t>
        </x:is>
      </x:c>
      <x:c r="B1385" s="3" t="n">
        <x:v>2026</x:v>
      </x:c>
      <x:c r="C1385" s="3" t="inlineStr">
        <x:is>
          <x:t xml:space="preserve">Base</x:t>
        </x:is>
      </x:c>
      <x:c r="D1385" s="3" t="inlineStr">
        <x:is>
          <x:t xml:space="preserve">pue</x:t>
        </x:is>
      </x:c>
      <x:c r="E1385" s="3" t="n">
        <x:v>1.22</x:v>
      </x:c>
      <x:c r="F1385" s="3" t="inlineStr">
        <x:is>
          <x:t xml:space="preserve">ratio</x:t>
        </x:is>
      </x:c>
      <x:c r="G1385" s="3" t="inlineStr">
        <x:is>
          <x:t xml:space="preserve">Scenario parameter</x:t>
        </x:is>
      </x:c>
      <x:c r="H1385" s="3" t="inlineStr">
        <x:is>
          <x:t xml:space="preserve">it_load_gw = active_power_gw / pue</x:t>
        </x:is>
      </x:c>
      <x:c r="I1385" s="3" t="inlineStr">
        <x:is>
          <x:t xml:space="preserve">No provider-wide site-level PUE is used as a disclosed fact; PUE represents facility-to-IT conversion within the scenario.</x:t>
        </x:is>
      </x:c>
      <x:c r="J1385" s="3" t="inlineStr">
        <x:is>
          <x:t xml:space="preserve">ASSUMP_POWER_RAMP</x:t>
        </x:is>
      </x:c>
      <x:c r="K138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85" s="3" t="inlineStr">
        <x:is>
          <x:t xml:space="preserve">Site-level measured PUE matched to attributed AI capacity.</x:t>
        </x:is>
      </x:c>
    </x:row>
    <x:row r="1386">
      <x:c r="A1386" s="3" t="inlineStr">
        <x:is>
          <x:t xml:space="preserve">xAI</x:t>
        </x:is>
      </x:c>
      <x:c r="B1386" s="3" t="n">
        <x:v>2026</x:v>
      </x:c>
      <x:c r="C1386" s="3" t="inlineStr">
        <x:is>
          <x:t xml:space="preserve">Base</x:t>
        </x:is>
      </x:c>
      <x:c r="D1386" s="3" t="inlineStr">
        <x:is>
          <x:t xml:space="preserve">it_load_gw</x:t>
        </x:is>
      </x:c>
      <x:c r="E1386" s="3" t="n">
        <x:v>0.287</x:v>
      </x:c>
      <x:c r="F1386" s="3" t="inlineStr">
        <x:is>
          <x:t xml:space="preserve">GW</x:t>
        </x:is>
      </x:c>
      <x:c r="G1386" s="3" t="inlineStr">
        <x:is>
          <x:t xml:space="preserve">Derived formula</x:t>
        </x:is>
      </x:c>
      <x:c r="H1386" s="3" t="inlineStr">
        <x:is>
          <x:t xml:space="preserve">active_power_gw / pue</x:t>
        </x:is>
      </x:c>
      <x:c r="I1386" s="3" t="inlineStr">
        <x:is>
          <x:t xml:space="preserve">Facility power is converted to IT-deliverable power before attributing AI workloads.</x:t>
        </x:is>
      </x:c>
      <x:c r="J1386" s="3" t="inlineStr">
        <x:is>
          <x:t xml:space="preserve">SRC_XAI_NVIDIA_COLOSSUS; ASSUMP_CLUSTER_RAMP</x:t>
        </x:is>
      </x:c>
      <x:c r="K138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86" s="3" t="inlineStr">
        <x:is>
          <x:t xml:space="preserve">Recompute once active power and PUE become site-observable.</x:t>
        </x:is>
      </x:c>
    </x:row>
    <x:row r="1387">
      <x:c r="A1387" s="3" t="inlineStr">
        <x:is>
          <x:t xml:space="preserve">xAI</x:t>
        </x:is>
      </x:c>
      <x:c r="B1387" s="3" t="n">
        <x:v>2026</x:v>
      </x:c>
      <x:c r="C1387" s="3" t="inlineStr">
        <x:is>
          <x:t xml:space="preserve">Base</x:t>
        </x:is>
      </x:c>
      <x:c r="D1387" s="3" t="inlineStr">
        <x:is>
          <x:t xml:space="preserve">ai_workload_share</x:t>
        </x:is>
      </x:c>
      <x:c r="E1387" s="3" t="n">
        <x:v>0.85</x:v>
      </x:c>
      <x:c r="F1387" s="3" t="inlineStr">
        <x:is>
          <x:t xml:space="preserve">share</x:t>
        </x:is>
      </x:c>
      <x:c r="G1387" s="3" t="inlineStr">
        <x:is>
          <x:t xml:space="preserve">Scenario allocation</x:t>
        </x:is>
      </x:c>
      <x:c r="H1387" s="3" t="inlineStr">
        <x:is>
          <x:t xml:space="preserve">ai_it_load_gw = it_load_gw * ai_workload_share</x:t>
        </x:is>
      </x:c>
      <x:c r="I1387" s="3" t="inlineStr">
        <x:is>
          <x:t xml:space="preserve">Colossus is AI-centric; 85% retains cooling/IT allocation boundary and non-serving AI work.</x:t>
        </x:is>
      </x:c>
      <x:c r="J1387" s="3" t="inlineStr">
        <x:is>
          <x:t xml:space="preserve">SRC_XAI_MODELS; SRC_XAI_NVIDIA_COLOSSUS; SRC_EPOCH_AI_DATA_CENTERS</x:t>
        </x:is>
      </x:c>
      <x:c r="K138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87" s="3" t="inlineStr">
        <x:is>
          <x:t xml:space="preserve">Model-owner AI workload allocation or cluster scheduling telemetry.</x:t>
        </x:is>
      </x:c>
    </x:row>
    <x:row r="1388">
      <x:c r="A1388" s="3" t="inlineStr">
        <x:is>
          <x:t xml:space="preserve">xAI</x:t>
        </x:is>
      </x:c>
      <x:c r="B1388" s="3" t="n">
        <x:v>2026</x:v>
      </x:c>
      <x:c r="C1388" s="3" t="inlineStr">
        <x:is>
          <x:t xml:space="preserve">Base</x:t>
        </x:is>
      </x:c>
      <x:c r="D1388" s="3" t="inlineStr">
        <x:is>
          <x:t xml:space="preserve">ai_it_load_gw</x:t>
        </x:is>
      </x:c>
      <x:c r="E1388" s="3" t="n">
        <x:v>0.244</x:v>
      </x:c>
      <x:c r="F1388" s="3" t="inlineStr">
        <x:is>
          <x:t xml:space="preserve">GW</x:t>
        </x:is>
      </x:c>
      <x:c r="G1388" s="3" t="inlineStr">
        <x:is>
          <x:t xml:space="preserve">Derived formula</x:t>
        </x:is>
      </x:c>
      <x:c r="H1388" s="3" t="inlineStr">
        <x:is>
          <x:t xml:space="preserve">it_load_gw * ai_workload_share</x:t>
        </x:is>
      </x:c>
      <x:c r="I1388" s="3" t="inlineStr">
        <x:is>
          <x:t xml:space="preserve">Only the AI-attributed portion of IT load enters training/inference allocation.</x:t>
        </x:is>
      </x:c>
      <x:c r="J1388" s="3" t="inlineStr">
        <x:is>
          <x:t xml:space="preserve">SRC_XAI_MODELS; SRC_XAI_NVIDIA_COLOSSUS; SRC_EPOCH_AI_DATA_CENTERS</x:t>
        </x:is>
      </x:c>
      <x:c r="K138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88" s="3" t="inlineStr">
        <x:is>
          <x:t xml:space="preserve">Recompute after ai_workload_share is replaced by telemetry.</x:t>
        </x:is>
      </x:c>
    </x:row>
    <x:row r="1389">
      <x:c r="A1389" s="3" t="inlineStr">
        <x:is>
          <x:t xml:space="preserve">xAI</x:t>
        </x:is>
      </x:c>
      <x:c r="B1389" s="3" t="n">
        <x:v>2026</x:v>
      </x:c>
      <x:c r="C1389" s="3" t="inlineStr">
        <x:is>
          <x:t xml:space="preserve">Base</x:t>
        </x:is>
      </x:c>
      <x:c r="D1389" s="3" t="inlineStr">
        <x:is>
          <x:t xml:space="preserve">gpu_share</x:t>
        </x:is>
      </x:c>
      <x:c r="E1389" s="3" t="n">
        <x:v>1</x:v>
      </x:c>
      <x:c r="F1389" s="3" t="inlineStr">
        <x:is>
          <x:t xml:space="preserve">share of inference-serving accelerator load</x:t>
        </x:is>
      </x:c>
      <x:c r="G1389" s="3" t="inlineStr">
        <x:is>
          <x:t xml:space="preserve">Numeric scenario</x:t>
        </x:is>
      </x:c>
      <x:c r="H1389" s="3" t="inlineStr">
        <x:is>
          <x:t xml:space="preserve">gpu_share interpolated from company 2026/2030 accelerator-mix endpoints</x:t>
        </x:is>
      </x:c>
      <x:c r="I1389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1389" s="3" t="inlineStr">
        <x:is>
          <x:t xml:space="preserve">SRC_XAI_MODELS; SRC_XAI_NVIDIA_COLOSSUS; SRC_EPOCH_AI_DATA_CENTERS; ASSUMP_NUMERIC_ACCELERATOR_MIX</x:t>
        </x:is>
      </x:c>
      <x:c r="K138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89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1390">
      <x:c r="A1390" s="3" t="inlineStr">
        <x:is>
          <x:t xml:space="preserve">xAI</x:t>
        </x:is>
      </x:c>
      <x:c r="B1390" s="3" t="n">
        <x:v>2026</x:v>
      </x:c>
      <x:c r="C1390" s="3" t="inlineStr">
        <x:is>
          <x:t xml:space="preserve">Base</x:t>
        </x:is>
      </x:c>
      <x:c r="D1390" s="3" t="inlineStr">
        <x:is>
          <x:t xml:space="preserve">h200_share</x:t>
        </x:is>
      </x:c>
      <x:c r="E1390" s="3" t="n">
        <x:v>0.294118</x:v>
      </x:c>
      <x:c r="F1390" s="3" t="inlineStr">
        <x:is>
          <x:t xml:space="preserve">share of inference-serving accelerator load</x:t>
        </x:is>
      </x:c>
      <x:c r="G1390" s="3" t="inlineStr">
        <x:is>
          <x:t xml:space="preserve">Editable numeric scenario</x:t>
        </x:is>
      </x:c>
      <x:c r="H1390" s="3" t="inlineStr">
        <x:is>
          <x:t xml:space="preserve">h200_share = gpu_share * default_gpu_generation_mix_h200</x:t>
        </x:is>
      </x:c>
      <x:c r="I1390" s="3" t="inlineStr">
        <x:is>
          <x:t xml:space="preserve">Default GPU-generation migration assumption; executive workbook allows later manual replacement by company/year/scenario.</x:t>
        </x:is>
      </x:c>
      <x:c r="J1390" s="3" t="inlineStr">
        <x:is>
          <x:t xml:space="preserve">SRC_SEMIANALYSIS_INFERENCEX; ASSUMP_NUMERIC_ACCELERATOR_MIX</x:t>
        </x:is>
      </x:c>
      <x:c r="K139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90" s="3" t="inlineStr">
        <x:is>
          <x:t xml:space="preserve">Company fleet inventory, accelerator-hours or procurement/deployment records by GPU generation.</x:t>
        </x:is>
      </x:c>
    </x:row>
    <x:row r="1391">
      <x:c r="A1391" s="3" t="inlineStr">
        <x:is>
          <x:t xml:space="preserve">xAI</x:t>
        </x:is>
      </x:c>
      <x:c r="B1391" s="3" t="n">
        <x:v>2026</x:v>
      </x:c>
      <x:c r="C1391" s="3" t="inlineStr">
        <x:is>
          <x:t xml:space="preserve">Base</x:t>
        </x:is>
      </x:c>
      <x:c r="D1391" s="3" t="inlineStr">
        <x:is>
          <x:t xml:space="preserve">b200_share</x:t>
        </x:is>
      </x:c>
      <x:c r="E1391" s="3" t="n">
        <x:v>0.705882</x:v>
      </x:c>
      <x:c r="F1391" s="3" t="inlineStr">
        <x:is>
          <x:t xml:space="preserve">share of inference-serving accelerator load</x:t>
        </x:is>
      </x:c>
      <x:c r="G1391" s="3" t="inlineStr">
        <x:is>
          <x:t xml:space="preserve">Editable numeric scenario</x:t>
        </x:is>
      </x:c>
      <x:c r="H1391" s="3" t="inlineStr">
        <x:is>
          <x:t xml:space="preserve">b200_share = gpu_share * default_gpu_generation_mix_b200</x:t>
        </x:is>
      </x:c>
      <x:c r="I1391" s="3" t="inlineStr">
        <x:is>
          <x:t xml:space="preserve">Default GPU-generation migration assumption; executive workbook allows later manual replacement by company/year/scenario.</x:t>
        </x:is>
      </x:c>
      <x:c r="J1391" s="3" t="inlineStr">
        <x:is>
          <x:t xml:space="preserve">SRC_SEMIANALYSIS_INFERENCEX; ASSUMP_NUMERIC_ACCELERATOR_MIX</x:t>
        </x:is>
      </x:c>
      <x:c r="K139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91" s="3" t="inlineStr">
        <x:is>
          <x:t xml:space="preserve">Company fleet inventory, accelerator-hours or procurement/deployment records by GPU generation.</x:t>
        </x:is>
      </x:c>
    </x:row>
    <x:row r="1392">
      <x:c r="A1392" s="3" t="inlineStr">
        <x:is>
          <x:t xml:space="preserve">xAI</x:t>
        </x:is>
      </x:c>
      <x:c r="B1392" s="3" t="n">
        <x:v>2026</x:v>
      </x:c>
      <x:c r="C1392" s="3" t="inlineStr">
        <x:is>
          <x:t xml:space="preserve">Base</x:t>
        </x:is>
      </x:c>
      <x:c r="D1392" s="3" t="inlineStr">
        <x:is>
          <x:t xml:space="preserve">gb200_share</x:t>
        </x:is>
      </x:c>
      <x:c r="E1392" s="3" t="n">
        <x:v>0</x:v>
      </x:c>
      <x:c r="F1392" s="3" t="inlineStr">
        <x:is>
          <x:t xml:space="preserve">share of inference-serving accelerator load</x:t>
        </x:is>
      </x:c>
      <x:c r="G1392" s="3" t="inlineStr">
        <x:is>
          <x:t xml:space="preserve">Editable numeric scenario</x:t>
        </x:is>
      </x:c>
      <x:c r="H1392" s="3" t="inlineStr">
        <x:is>
          <x:t xml:space="preserve">gb200_share = gpu_share * default_gpu_generation_mix_gb200</x:t>
        </x:is>
      </x:c>
      <x:c r="I1392" s="3" t="inlineStr">
        <x:is>
          <x:t xml:space="preserve">Default GPU-generation migration assumption; executive workbook allows later manual replacement by company/year/scenario.</x:t>
        </x:is>
      </x:c>
      <x:c r="J1392" s="3" t="inlineStr">
        <x:is>
          <x:t xml:space="preserve">SRC_SEMIANALYSIS_INFERENCEX; ASSUMP_NUMERIC_ACCELERATOR_MIX</x:t>
        </x:is>
      </x:c>
      <x:c r="K139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92" s="3" t="inlineStr">
        <x:is>
          <x:t xml:space="preserve">Company fleet inventory, accelerator-hours or procurement/deployment records by GPU generation.</x:t>
        </x:is>
      </x:c>
    </x:row>
    <x:row r="1393">
      <x:c r="A1393" s="3" t="inlineStr">
        <x:is>
          <x:t xml:space="preserve">xAI</x:t>
        </x:is>
      </x:c>
      <x:c r="B1393" s="3" t="n">
        <x:v>2026</x:v>
      </x:c>
      <x:c r="C1393" s="3" t="inlineStr">
        <x:is>
          <x:t xml:space="preserve">Base</x:t>
        </x:is>
      </x:c>
      <x:c r="D1393" s="3" t="inlineStr">
        <x:is>
          <x:t xml:space="preserve">purpose_built_accelerator_share</x:t>
        </x:is>
      </x:c>
      <x:c r="E1393" s="3" t="n">
        <x:v>0</x:v>
      </x:c>
      <x:c r="F1393" s="3" t="inlineStr">
        <x:is>
          <x:t xml:space="preserve">share of inference-serving accelerator load</x:t>
        </x:is>
      </x:c>
      <x:c r="G1393" s="3" t="inlineStr">
        <x:is>
          <x:t xml:space="preserve">Numeric scenario</x:t>
        </x:is>
      </x:c>
      <x:c r="H1393" s="3" t="inlineStr">
        <x:is>
          <x:t xml:space="preserve">1 - gpu_share</x:t>
        </x:is>
      </x:c>
      <x:c r="I1393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1393" s="3" t="inlineStr">
        <x:is>
          <x:t xml:space="preserve">SRC_XAI_MODELS; SRC_XAI_NVIDIA_COLOSSUS; SRC_EPOCH_AI_DATA_CENTERS; ASSUMP_NUMERIC_ACCELERATOR_MIX</x:t>
        </x:is>
      </x:c>
      <x:c r="K139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93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1394">
      <x:c r="A1394" s="3" t="inlineStr">
        <x:is>
          <x:t xml:space="preserve">xAI</x:t>
        </x:is>
      </x:c>
      <x:c r="B1394" s="3" t="n">
        <x:v>2026</x:v>
      </x:c>
      <x:c r="C1394" s="3" t="inlineStr">
        <x:is>
          <x:t xml:space="preserve">Base</x:t>
        </x:is>
      </x:c>
      <x:c r="D1394" s="3" t="inlineStr">
        <x:is>
          <x:t xml:space="preserve">fleet_reference_tps_per_mw</x:t>
        </x:is>
      </x:c>
      <x:c r="E1394" s="3" t="n">
        <x:v>2476756</x:v>
      </x:c>
      <x:c r="F1394" s="3" t="inlineStr">
        <x:is>
          <x:t xml:space="preserve">generated output tokens/sec/MW</x:t>
        </x:is>
      </x:c>
      <x:c r="G1394" s="3" t="inlineStr">
        <x:is>
          <x:t xml:space="preserve">Fleet-weighted public benchmark reference</x:t>
        </x:is>
      </x:c>
      <x:c r="H1394" s="3" t="inlineStr">
        <x:is>
          <x:t xml:space="preserve">h200_share*h200_workload_avg + b200_share*b200_workload_avg + gb200_share*gb200_workload_avg + purpose_built_share*purpose_workload_avg</x:t>
        </x:is>
      </x:c>
      <x:c r="I1394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1394" s="3" t="inlineStr">
        <x:is>
          <x:t xml:space="preserve">SRC_SEMIANALYSIS_INFERENCEX; ASSUMP_NUMERIC_ACCELERATOR_MIX; ASSUMP_WORKLOAD_CLASS_MIX; ASSUMP_AGENTIC_CONTEXT_PENALTY</x:t>
        </x:is>
      </x:c>
      <x:c r="K139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94" s="3" t="inlineStr">
        <x:is>
          <x:t xml:space="preserve">Comparable production output-token throughput or a more closely matched benchmark.</x:t>
        </x:is>
      </x:c>
    </x:row>
    <x:row r="1395">
      <x:c r="A1395" s="3" t="inlineStr">
        <x:is>
          <x:t xml:space="preserve">xAI</x:t>
        </x:is>
      </x:c>
      <x:c r="B1395" s="3" t="n">
        <x:v>2026</x:v>
      </x:c>
      <x:c r="C1395" s="3" t="inlineStr">
        <x:is>
          <x:t xml:space="preserve">Base</x:t>
        </x:is>
      </x:c>
      <x:c r="D1395" s="3" t="inlineStr">
        <x:is>
          <x:t xml:space="preserve">commercial_workload_fit_factor</x:t>
        </x:is>
      </x:c>
      <x:c r="E1395" s="3" t="n">
        <x:v>0.55</x:v>
      </x:c>
      <x:c r="F1395" s="3" t="inlineStr">
        <x:is>
          <x:t xml:space="preserve">share of public reference throughput</x:t>
        </x:is>
      </x:c>
      <x:c r="G1395" s="3" t="inlineStr">
        <x:is>
          <x:t xml:space="preserve">Scenario assumption</x:t>
        </x:is>
      </x:c>
      <x:c r="H1395" s="3" t="inlineStr">
        <x:is>
          <x:t xml:space="preserve">reference_serving_tps_per_mw = fleet_reference_tps_per_mw * commercial_workload_fit_factor</x:t>
        </x:is>
      </x:c>
      <x:c r="I1395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1395" s="3" t="inlineStr">
        <x:is>
          <x:t xml:space="preserve">SRC_SEMIANALYSIS_INFERENCEX; ASSUMP_NUMERIC_ACCELERATOR_MIX; ASSUMP_WORKLOAD_CLASS_MIX; ASSUMP_AGENTIC_CONTEXT_PENALTY</x:t>
        </x:is>
      </x:c>
      <x:c r="K139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95" s="3" t="inlineStr">
        <x:is>
          <x:t xml:space="preserve">Matched commercial serving benchmark by product surface, context shape and latency SLO.</x:t>
        </x:is>
      </x:c>
    </x:row>
    <x:row r="1396">
      <x:c r="A1396" s="3" t="inlineStr">
        <x:is>
          <x:t xml:space="preserve">xAI</x:t>
        </x:is>
      </x:c>
      <x:c r="B1396" s="3" t="n">
        <x:v>2026</x:v>
      </x:c>
      <x:c r="C1396" s="3" t="inlineStr">
        <x:is>
          <x:t xml:space="preserve">Base</x:t>
        </x:is>
      </x:c>
      <x:c r="D1396" s="3" t="inlineStr">
        <x:is>
          <x:t xml:space="preserve">reference_serving_tps_per_mw</x:t>
        </x:is>
      </x:c>
      <x:c r="E1396" s="3" t="n">
        <x:v>1362216</x:v>
      </x:c>
      <x:c r="F1396" s="3" t="inlineStr">
        <x:is>
          <x:t xml:space="preserve">generated output tokens/sec/MW</x:t>
        </x:is>
      </x:c>
      <x:c r="G1396" s="3" t="inlineStr">
        <x:is>
          <x:t xml:space="preserve">Workload-adjusted benchmark proxy</x:t>
        </x:is>
      </x:c>
      <x:c r="H1396" s="3" t="inlineStr">
        <x:is>
          <x:t xml:space="preserve">fleet_reference_tps_per_mw * commercial_workload_fit_factor</x:t>
        </x:is>
      </x:c>
      <x:c r="I139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396" s="3" t="inlineStr">
        <x:is>
          <x:t xml:space="preserve">SRC_SEMIANALYSIS_INFERENCEX; ASSUMP_NUMERIC_ACCELERATOR_MIX; ASSUMP_WORKLOAD_CLASS_MIX; ASSUMP_AGENTIC_CONTEXT_PENALTY</x:t>
        </x:is>
      </x:c>
      <x:c r="K139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96" s="3" t="inlineStr">
        <x:is>
          <x:t xml:space="preserve">Provider production output-token throughput with comparable workload/SLO.</x:t>
        </x:is>
      </x:c>
    </x:row>
    <x:row r="1397">
      <x:c r="A1397" s="3" t="inlineStr">
        <x:is>
          <x:t xml:space="preserve">xAI</x:t>
        </x:is>
      </x:c>
      <x:c r="B1397" s="3" t="n">
        <x:v>2026</x:v>
      </x:c>
      <x:c r="C1397" s="3" t="inlineStr">
        <x:is>
          <x:t xml:space="preserve">Base</x:t>
        </x:is>
      </x:c>
      <x:c r="D1397" s="3" t="inlineStr">
        <x:is>
          <x:t xml:space="preserve">purpose_built_tps_per_mw</x:t>
        </x:is>
      </x:c>
      <x:c r="E1397" s="3" t="n">
        <x:v>2484332</x:v>
      </x:c>
      <x:c r="F1397" s="3" t="inlineStr">
        <x:is>
          <x:t xml:space="preserve">generated output tokens/sec/MW</x:t>
        </x:is>
      </x:c>
      <x:c r="G1397" s="3" t="inlineStr">
        <x:is>
          <x:t xml:space="preserve">Conservative no-uplift proxy</x:t>
        </x:is>
      </x:c>
      <x:c r="H1397" s="3" t="inlineStr">
        <x:is>
          <x:t xml:space="preserve">purpose_built_tps_per_mw = purpose_built_reference_tps_per_mw * commercial_workload_fit_factor until comparable output-token benchmark is adopted</x:t>
        </x:is>
      </x:c>
      <x:c r="I1397" s="3" t="inlineStr">
        <x:is>
          <x:t xml:space="preserve">No comparable public output-token/MW row adopted; B200 public reference placeholder is used and remains editable.</x:t>
        </x:is>
      </x:c>
      <x:c r="J1397" s="3" t="inlineStr">
        <x:is>
          <x:t xml:space="preserve">SRC_XAI_MODELS; SRC_XAI_NVIDIA_COLOSSUS; SRC_EPOCH_AI_DATA_CENTERS; ASSUMP_NUMERIC_ACCELERATOR_MIX</x:t>
        </x:is>
      </x:c>
      <x:c r="K139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97" s="3" t="inlineStr">
        <x:is>
          <x:t xml:space="preserve">Matched-workload generated-output benchmark for the provider purpose-built accelerator.</x:t>
        </x:is>
      </x:c>
    </x:row>
    <x:row r="1398">
      <x:c r="A1398" s="3" t="inlineStr">
        <x:is>
          <x:t xml:space="preserve">xAI</x:t>
        </x:is>
      </x:c>
      <x:c r="B1398" s="3" t="n">
        <x:v>2026</x:v>
      </x:c>
      <x:c r="C1398" s="3" t="inlineStr">
        <x:is>
          <x:t xml:space="preserve">Base</x:t>
        </x:is>
      </x:c>
      <x:c r="D1398" s="3" t="inlineStr">
        <x:is>
          <x:t xml:space="preserve">inference_power_share</x:t>
        </x:is>
      </x:c>
      <x:c r="E1398" s="3" t="n">
        <x:v>0.45</x:v>
      </x:c>
      <x:c r="F1398" s="3" t="inlineStr">
        <x:is>
          <x:t xml:space="preserve">share of AI IT load</x:t>
        </x:is>
      </x:c>
      <x:c r="G1398" s="3" t="inlineStr">
        <x:is>
          <x:t xml:space="preserve">Scenario allocation</x:t>
        </x:is>
      </x:c>
      <x:c r="H1398" s="3" t="inlineStr">
        <x:is>
          <x:t xml:space="preserve">inference_gw = ai_it_load_gw * inference_power_share</x:t>
        </x:is>
      </x:c>
      <x:c r="I1398" s="3" t="inlineStr">
        <x:is>
          <x:t xml:space="preserve">Grok product expansion is modeled to shift capacity toward inference after initial training-heavy operation.</x:t>
        </x:is>
      </x:c>
      <x:c r="J1398" s="3" t="inlineStr">
        <x:is>
          <x:t xml:space="preserve">SRC_XAI_MODELS; SRC_XAI_NVIDIA_COLOSSUS; SRC_EPOCH_AI_DATA_CENTERS; ASSUMP_INFERENCE_SHARE_NOT_FACT_60</x:t>
        </x:is>
      </x:c>
      <x:c r="K139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98" s="3" t="inlineStr">
        <x:is>
          <x:t xml:space="preserve">Provider-specific inference/training workload power telemetry.</x:t>
        </x:is>
      </x:c>
    </x:row>
    <x:row r="1399">
      <x:c r="A1399" s="3" t="inlineStr">
        <x:is>
          <x:t xml:space="preserve">xAI</x:t>
        </x:is>
      </x:c>
      <x:c r="B1399" s="3" t="n">
        <x:v>2026</x:v>
      </x:c>
      <x:c r="C1399" s="3" t="inlineStr">
        <x:is>
          <x:t xml:space="preserve">Base</x:t>
        </x:is>
      </x:c>
      <x:c r="D1399" s="3" t="inlineStr">
        <x:is>
          <x:t xml:space="preserve">inference_gw</x:t>
        </x:is>
      </x:c>
      <x:c r="E1399" s="3" t="n">
        <x:v>0.11</x:v>
      </x:c>
      <x:c r="F1399" s="3" t="inlineStr">
        <x:is>
          <x:t xml:space="preserve">GW</x:t>
        </x:is>
      </x:c>
      <x:c r="G1399" s="3" t="inlineStr">
        <x:is>
          <x:t xml:space="preserve">Derived formula</x:t>
        </x:is>
      </x:c>
      <x:c r="H1399" s="3" t="inlineStr">
        <x:is>
          <x:t xml:space="preserve">ai_it_load_gw * inference_power_share</x:t>
        </x:is>
      </x:c>
      <x:c r="I1399" s="3" t="inlineStr">
        <x:is>
          <x:t xml:space="preserve">This is the operational power eligible to become commercial generated output tokens through the selected TPS/MW proxy.</x:t>
        </x:is>
      </x:c>
      <x:c r="J1399" s="3" t="inlineStr">
        <x:is>
          <x:t xml:space="preserve">SRC_XAI_MODELS; SRC_XAI_NVIDIA_COLOSSUS; SRC_EPOCH_AI_DATA_CENTERS</x:t>
        </x:is>
      </x:c>
      <x:c r="K139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399" s="3" t="inlineStr">
        <x:is>
          <x:t xml:space="preserve">Recompute after AI allocation or inference-share evidence changes.</x:t>
        </x:is>
      </x:c>
    </x:row>
    <x:row r="1400">
      <x:c r="A1400" s="3" t="inlineStr">
        <x:is>
          <x:t xml:space="preserve">xAI</x:t>
        </x:is>
      </x:c>
      <x:c r="B1400" s="3" t="n">
        <x:v>2026</x:v>
      </x:c>
      <x:c r="C1400" s="3" t="inlineStr">
        <x:is>
          <x:t xml:space="preserve">Base</x:t>
        </x:is>
      </x:c>
      <x:c r="D1400" s="3" t="inlineStr">
        <x:is>
          <x:t xml:space="preserve">training_power_share</x:t>
        </x:is>
      </x:c>
      <x:c r="E1400" s="3" t="n">
        <x:v>0.55</x:v>
      </x:c>
      <x:c r="F1400" s="3" t="inlineStr">
        <x:is>
          <x:t xml:space="preserve">share of AI IT load</x:t>
        </x:is>
      </x:c>
      <x:c r="G1400" s="3" t="inlineStr">
        <x:is>
          <x:t xml:space="preserve">Derived allocation</x:t>
        </x:is>
      </x:c>
      <x:c r="H1400" s="3" t="inlineStr">
        <x:is>
          <x:t xml:space="preserve">1 - inference_power_share</x:t>
        </x:is>
      </x:c>
      <x:c r="I1400" s="3" t="inlineStr">
        <x:is>
          <x:t xml:space="preserve">Training receives the complementary modeled AI IT allocation; it is not a disclosed company workload split.</x:t>
        </x:is>
      </x:c>
      <x:c r="J1400" s="3" t="inlineStr">
        <x:is>
          <x:t xml:space="preserve">SRC_XAI_MODELS; SRC_XAI_NVIDIA_COLOSSUS; SRC_EPOCH_AI_DATA_CENTERS; ASSUMP_INFERENCE_SHARE_NOT_FACT_60</x:t>
        </x:is>
      </x:c>
      <x:c r="K140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00" s="3" t="inlineStr">
        <x:is>
          <x:t xml:space="preserve">Provider-specific inference/training workload power telemetry.</x:t>
        </x:is>
      </x:c>
    </x:row>
    <x:row r="1401">
      <x:c r="A1401" s="3" t="inlineStr">
        <x:is>
          <x:t xml:space="preserve">xAI</x:t>
        </x:is>
      </x:c>
      <x:c r="B1401" s="3" t="n">
        <x:v>2026</x:v>
      </x:c>
      <x:c r="C1401" s="3" t="inlineStr">
        <x:is>
          <x:t xml:space="preserve">Base</x:t>
        </x:is>
      </x:c>
      <x:c r="D1401" s="3" t="inlineStr">
        <x:is>
          <x:t xml:space="preserve">training_gw</x:t>
        </x:is>
      </x:c>
      <x:c r="E1401" s="3" t="n">
        <x:v>0.134</x:v>
      </x:c>
      <x:c r="F1401" s="3" t="inlineStr">
        <x:is>
          <x:t xml:space="preserve">GW</x:t>
        </x:is>
      </x:c>
      <x:c r="G1401" s="3" t="inlineStr">
        <x:is>
          <x:t xml:space="preserve">Derived formula</x:t>
        </x:is>
      </x:c>
      <x:c r="H1401" s="3" t="inlineStr">
        <x:is>
          <x:t xml:space="preserve">ai_it_load_gw * training_power_share</x:t>
        </x:is>
      </x:c>
      <x:c r="I1401" s="3" t="inlineStr">
        <x:is>
          <x:t xml:space="preserve">Training GW is shown separately so commercial inference token capacity is not overstated.</x:t>
        </x:is>
      </x:c>
      <x:c r="J1401" s="3" t="inlineStr">
        <x:is>
          <x:t xml:space="preserve">SRC_XAI_MODELS; SRC_XAI_NVIDIA_COLOSSUS; SRC_EPOCH_AI_DATA_CENTERS</x:t>
        </x:is>
      </x:c>
      <x:c r="K140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01" s="3" t="inlineStr">
        <x:is>
          <x:t xml:space="preserve">Recompute after AI allocation or workload-split evidence changes.</x:t>
        </x:is>
      </x:c>
    </x:row>
    <x:row r="1402">
      <x:c r="A1402" s="3" t="inlineStr">
        <x:is>
          <x:t xml:space="preserve">xAI</x:t>
        </x:is>
      </x:c>
      <x:c r="B1402" s="3" t="n">
        <x:v>2026</x:v>
      </x:c>
      <x:c r="C1402" s="3" t="inlineStr">
        <x:is>
          <x:t xml:space="preserve">Base</x:t>
        </x:is>
      </x:c>
      <x:c r="D1402" s="3" t="inlineStr">
        <x:is>
          <x:t xml:space="preserve">tokens_per_second_per_mw</x:t>
        </x:is>
      </x:c>
      <x:c r="E1402" s="3" t="n">
        <x:v>1362216</x:v>
      </x:c>
      <x:c r="F1402" s="3" t="inlineStr">
        <x:is>
          <x:t xml:space="preserve">generated output tokens/sec/MW</x:t>
        </x:is>
      </x:c>
      <x:c r="G1402" s="3" t="inlineStr">
        <x:is>
          <x:t xml:space="preserve">Derived estimate + benchmark calibration</x:t>
        </x:is>
      </x:c>
      <x:c r="H1402" s="3" t="inlineStr">
        <x:is>
          <x:t xml:space="preserve">fleet_reference_tps_per_mw * commercial_workload_fit_factor</x:t>
        </x:is>
      </x:c>
      <x:c r="I1402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1402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140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02" s="3" t="inlineStr">
        <x:is>
          <x:t xml:space="preserve">Comparable production output-token throughput with model, hardware, precision, ISL/OSL and SLO matched.</x:t>
        </x:is>
      </x:c>
    </x:row>
    <x:row r="1403">
      <x:c r="A1403" s="3" t="inlineStr">
        <x:is>
          <x:t xml:space="preserve">xAI</x:t>
        </x:is>
      </x:c>
      <x:c r="B1403" s="3" t="n">
        <x:v>2026</x:v>
      </x:c>
      <x:c r="C1403" s="3" t="inlineStr">
        <x:is>
          <x:t xml:space="preserve">Base</x:t>
        </x:is>
      </x:c>
      <x:c r="D1403" s="3" t="inlineStr">
        <x:is>
          <x:t xml:space="preserve">inference_tokens_per_day</x:t>
        </x:is>
      </x:c>
      <x:c r="E1403" s="3" t="n">
        <x:v>12946500864000</x:v>
      </x:c>
      <x:c r="F1403" s="3" t="inlineStr">
        <x:is>
          <x:t xml:space="preserve">generated output tokens/day</x:t>
        </x:is>
      </x:c>
      <x:c r="G1403" s="3" t="inlineStr">
        <x:is>
          <x:t xml:space="preserve">Derived headline metric</x:t>
        </x:is>
      </x:c>
      <x:c r="H1403" s="3" t="inlineStr">
        <x:is>
          <x:t xml:space="preserve">inference_gw * 1000 * tokens_per_second_per_mw * 86,400</x:t>
        </x:is>
      </x:c>
      <x:c r="I1403" s="3" t="inlineStr">
        <x:is>
          <x:t xml:space="preserve">Headline capacity uses no utilization, MoE, architecture or software-growth multiplier; it is not observed commercial output volume.</x:t>
        </x:is>
      </x:c>
      <x:c r="J1403" s="3" t="inlineStr">
        <x:is>
          <x:t xml:space="preserve">SRC_XAI_MODELS; SRC_XAI_NVIDIA_COLOSSUS; SRC_EPOCH_AI_DATA_CENTERS; SRC_SEMIANALYSIS_INFERENCEX</x:t>
        </x:is>
      </x:c>
      <x:c r="K140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03" s="3" t="inlineStr">
        <x:is>
          <x:t xml:space="preserve">Provider-disclosed generated output token volume or calibrated capacity telemetry.</x:t>
        </x:is>
      </x:c>
    </x:row>
    <x:row r="1404">
      <x:c r="A1404" s="3" t="inlineStr">
        <x:is>
          <x:t xml:space="preserve">xAI</x:t>
        </x:is>
      </x:c>
      <x:c r="B1404" s="3" t="n">
        <x:v>2026</x:v>
      </x:c>
      <x:c r="C1404" s="3" t="inlineStr">
        <x:is>
          <x:t xml:space="preserve">Base</x:t>
        </x:is>
      </x:c>
      <x:c r="D1404" s="3" t="inlineStr">
        <x:is>
          <x:t xml:space="preserve">inference_tokens_per_year</x:t>
        </x:is>
      </x:c>
      <x:c r="E1404" s="3" t="n">
        <x:v>4725472815360000</x:v>
      </x:c>
      <x:c r="F1404" s="3" t="inlineStr">
        <x:is>
          <x:t xml:space="preserve">generated output tokens/year</x:t>
        </x:is>
      </x:c>
      <x:c r="G1404" s="3" t="inlineStr">
        <x:is>
          <x:t xml:space="preserve">Derived headline metric</x:t>
        </x:is>
      </x:c>
      <x:c r="H1404" s="3" t="inlineStr">
        <x:is>
          <x:t xml:space="preserve">inference_tokens_per_day * 365</x:t>
        </x:is>
      </x:c>
      <x:c r="I1404" s="3" t="inlineStr">
        <x:is>
          <x:t xml:space="preserve">Annualized version of generated output token capacity; it is not observed annual demand or billable volume.</x:t>
        </x:is>
      </x:c>
      <x:c r="J1404" s="3" t="inlineStr">
        <x:is>
          <x:t xml:space="preserve">SRC_XAI_MODELS; SRC_XAI_NVIDIA_COLOSSUS; SRC_EPOCH_AI_DATA_CENTERS; SRC_SEMIANALYSIS_INFERENCEX</x:t>
        </x:is>
      </x:c>
      <x:c r="K140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04" s="3" t="inlineStr">
        <x:is>
          <x:t xml:space="preserve">Provider-disclosed annual generated-output volume or metered serving telemetry.</x:t>
        </x:is>
      </x:c>
    </x:row>
    <x:row r="1405">
      <x:c r="A1405" s="3" t="inlineStr">
        <x:is>
          <x:t xml:space="preserve">xAI</x:t>
        </x:is>
      </x:c>
      <x:c r="B1405" s="3" t="n">
        <x:v>2027</x:v>
      </x:c>
      <x:c r="C1405" s="3" t="inlineStr">
        <x:is>
          <x:t xml:space="preserve">Base</x:t>
        </x:is>
      </x:c>
      <x:c r="D1405" s="3" t="inlineStr">
        <x:is>
          <x:t xml:space="preserve">contracted_power_gw</x:t>
        </x:is>
      </x:c>
      <x:c r="E1405" s="3" t="n">
        <x:v>1.5</x:v>
      </x:c>
      <x:c r="F1405" s="3" t="inlineStr">
        <x:is>
          <x:t xml:space="preserve">GW</x:t>
        </x:is>
      </x:c>
      <x:c r="G1405" s="3" t="inlineStr">
        <x:is>
          <x:t xml:space="preserve">Fact anchor + scenario ceiling</x:t>
        </x:is>
      </x:c>
      <x:c r="H1405" s="3" t="inlineStr">
        <x:is>
          <x:t xml:space="preserve">linear interpolation between 2026 and 2030 company capacity endpoints</x:t>
        </x:is>
      </x:c>
      <x:c r="I1405" s="3" t="inlineStr">
        <x:is>
          <x:t xml:space="preserve">Colossus GPU-count disclosure bounds capacity direction; contracted GW values are modeled power envelopes.</x:t>
        </x:is>
      </x:c>
      <x:c r="J1405" s="3" t="inlineStr">
        <x:is>
          <x:t xml:space="preserve">SRC_XAI_NVIDIA_COLOSSUS; ASSUMP_CLUSTER_RAMP</x:t>
        </x:is>
      </x:c>
      <x:c r="K140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05" s="3" t="inlineStr">
        <x:is>
          <x:t xml:space="preserve">Company/site-level committed MW/GW, interconnect and contract disclosure.</x:t>
        </x:is>
      </x:c>
    </x:row>
    <x:row r="1406">
      <x:c r="A1406" s="3" t="inlineStr">
        <x:is>
          <x:t xml:space="preserve">xAI</x:t>
        </x:is>
      </x:c>
      <x:c r="B1406" s="3" t="n">
        <x:v>2027</x:v>
      </x:c>
      <x:c r="C1406" s="3" t="inlineStr">
        <x:is>
          <x:t xml:space="preserve">Base</x:t>
        </x:is>
      </x:c>
      <x:c r="D1406" s="3" t="inlineStr">
        <x:is>
          <x:t xml:space="preserve">operational_deployment_share</x:t>
        </x:is>
      </x:c>
      <x:c r="E1406" s="3" t="n">
        <x:v>0.59133333</x:v>
      </x:c>
      <x:c r="F1406" s="3" t="inlineStr">
        <x:is>
          <x:t xml:space="preserve">share</x:t>
        </x:is>
      </x:c>
      <x:c r="G1406" s="3" t="inlineStr">
        <x:is>
          <x:t xml:space="preserve">Scenario conversion</x:t>
        </x:is>
      </x:c>
      <x:c r="H1406" s="3" t="inlineStr">
        <x:is>
          <x:t xml:space="preserve">active_power_gw / contracted_power_gw</x:t>
        </x:is>
      </x:c>
      <x:c r="I1406" s="3" t="inlineStr">
        <x:is>
          <x:t xml:space="preserve">This is the single explicit conversion from contracted/attributed capacity to operationally usable capacity.</x:t>
        </x:is>
      </x:c>
      <x:c r="J1406" s="3" t="inlineStr">
        <x:is>
          <x:t xml:space="preserve">SRC_XAI_NVIDIA_COLOSSUS; ASSUMP_CLUSTER_RAMP</x:t>
        </x:is>
      </x:c>
      <x:c r="K140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06" s="3" t="inlineStr">
        <x:is>
          <x:t xml:space="preserve">Energized operational capacity divided by contracted/attributed capacity.</x:t>
        </x:is>
      </x:c>
    </x:row>
    <x:row r="1407">
      <x:c r="A1407" s="3" t="inlineStr">
        <x:is>
          <x:t xml:space="preserve">xAI</x:t>
        </x:is>
      </x:c>
      <x:c r="B1407" s="3" t="n">
        <x:v>2027</x:v>
      </x:c>
      <x:c r="C1407" s="3" t="inlineStr">
        <x:is>
          <x:t xml:space="preserve">Base</x:t>
        </x:is>
      </x:c>
      <x:c r="D1407" s="3" t="inlineStr">
        <x:is>
          <x:t xml:space="preserve">active_power_gw</x:t>
        </x:is>
      </x:c>
      <x:c r="E1407" s="3" t="n">
        <x:v>0.887</x:v>
      </x:c>
      <x:c r="F1407" s="3" t="inlineStr">
        <x:is>
          <x:t xml:space="preserve">GW</x:t>
        </x:is>
      </x:c>
      <x:c r="G1407" s="3" t="inlineStr">
        <x:is>
          <x:t xml:space="preserve">Derived scenario</x:t>
        </x:is>
      </x:c>
      <x:c r="H1407" s="3" t="inlineStr">
        <x:is>
          <x:t xml:space="preserve">contracted_power_gw * operational_deployment_share</x:t>
        </x:is>
      </x:c>
      <x:c r="I1407" s="3" t="inlineStr">
        <x:is>
          <x:t xml:space="preserve">GPU cluster scale anchors operational possibility, while inference/training allocation and site power draw remain estimates.</x:t>
        </x:is>
      </x:c>
      <x:c r="J1407" s="3" t="inlineStr">
        <x:is>
          <x:t xml:space="preserve">SRC_XAI_NVIDIA_COLOSSUS; ASSUMP_CLUSTER_RAMP</x:t>
        </x:is>
      </x:c>
      <x:c r="K140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07" s="3" t="inlineStr">
        <x:is>
          <x:t xml:space="preserve">Energization dates, accelerator deliveries and operational powered-rack telemetry.</x:t>
        </x:is>
      </x:c>
    </x:row>
    <x:row r="1408">
      <x:c r="A1408" s="3" t="inlineStr">
        <x:is>
          <x:t xml:space="preserve">xAI</x:t>
        </x:is>
      </x:c>
      <x:c r="B1408" s="3" t="n">
        <x:v>2027</x:v>
      </x:c>
      <x:c r="C1408" s="3" t="inlineStr">
        <x:is>
          <x:t xml:space="preserve">Base</x:t>
        </x:is>
      </x:c>
      <x:c r="D1408" s="3" t="inlineStr">
        <x:is>
          <x:t xml:space="preserve">pue</x:t>
        </x:is>
      </x:c>
      <x:c r="E1408" s="3" t="n">
        <x:v>1.22</x:v>
      </x:c>
      <x:c r="F1408" s="3" t="inlineStr">
        <x:is>
          <x:t xml:space="preserve">ratio</x:t>
        </x:is>
      </x:c>
      <x:c r="G1408" s="3" t="inlineStr">
        <x:is>
          <x:t xml:space="preserve">Scenario parameter</x:t>
        </x:is>
      </x:c>
      <x:c r="H1408" s="3" t="inlineStr">
        <x:is>
          <x:t xml:space="preserve">it_load_gw = active_power_gw / pue</x:t>
        </x:is>
      </x:c>
      <x:c r="I1408" s="3" t="inlineStr">
        <x:is>
          <x:t xml:space="preserve">No provider-wide site-level PUE is used as a disclosed fact; PUE represents facility-to-IT conversion within the scenario.</x:t>
        </x:is>
      </x:c>
      <x:c r="J1408" s="3" t="inlineStr">
        <x:is>
          <x:t xml:space="preserve">ASSUMP_POWER_RAMP</x:t>
        </x:is>
      </x:c>
      <x:c r="K140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08" s="3" t="inlineStr">
        <x:is>
          <x:t xml:space="preserve">Site-level measured PUE matched to attributed AI capacity.</x:t>
        </x:is>
      </x:c>
    </x:row>
    <x:row r="1409">
      <x:c r="A1409" s="3" t="inlineStr">
        <x:is>
          <x:t xml:space="preserve">xAI</x:t>
        </x:is>
      </x:c>
      <x:c r="B1409" s="3" t="n">
        <x:v>2027</x:v>
      </x:c>
      <x:c r="C1409" s="3" t="inlineStr">
        <x:is>
          <x:t xml:space="preserve">Base</x:t>
        </x:is>
      </x:c>
      <x:c r="D1409" s="3" t="inlineStr">
        <x:is>
          <x:t xml:space="preserve">it_load_gw</x:t>
        </x:is>
      </x:c>
      <x:c r="E1409" s="3" t="n">
        <x:v>0.727</x:v>
      </x:c>
      <x:c r="F1409" s="3" t="inlineStr">
        <x:is>
          <x:t xml:space="preserve">GW</x:t>
        </x:is>
      </x:c>
      <x:c r="G1409" s="3" t="inlineStr">
        <x:is>
          <x:t xml:space="preserve">Derived formula</x:t>
        </x:is>
      </x:c>
      <x:c r="H1409" s="3" t="inlineStr">
        <x:is>
          <x:t xml:space="preserve">active_power_gw / pue</x:t>
        </x:is>
      </x:c>
      <x:c r="I1409" s="3" t="inlineStr">
        <x:is>
          <x:t xml:space="preserve">Facility power is converted to IT-deliverable power before attributing AI workloads.</x:t>
        </x:is>
      </x:c>
      <x:c r="J1409" s="3" t="inlineStr">
        <x:is>
          <x:t xml:space="preserve">SRC_XAI_NVIDIA_COLOSSUS; ASSUMP_CLUSTER_RAMP</x:t>
        </x:is>
      </x:c>
      <x:c r="K140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09" s="3" t="inlineStr">
        <x:is>
          <x:t xml:space="preserve">Recompute once active power and PUE become site-observable.</x:t>
        </x:is>
      </x:c>
    </x:row>
    <x:row r="1410">
      <x:c r="A1410" s="3" t="inlineStr">
        <x:is>
          <x:t xml:space="preserve">xAI</x:t>
        </x:is>
      </x:c>
      <x:c r="B1410" s="3" t="n">
        <x:v>2027</x:v>
      </x:c>
      <x:c r="C1410" s="3" t="inlineStr">
        <x:is>
          <x:t xml:space="preserve">Base</x:t>
        </x:is>
      </x:c>
      <x:c r="D1410" s="3" t="inlineStr">
        <x:is>
          <x:t xml:space="preserve">ai_workload_share</x:t>
        </x:is>
      </x:c>
      <x:c r="E1410" s="3" t="n">
        <x:v>0.85</x:v>
      </x:c>
      <x:c r="F1410" s="3" t="inlineStr">
        <x:is>
          <x:t xml:space="preserve">share</x:t>
        </x:is>
      </x:c>
      <x:c r="G1410" s="3" t="inlineStr">
        <x:is>
          <x:t xml:space="preserve">Scenario allocation</x:t>
        </x:is>
      </x:c>
      <x:c r="H1410" s="3" t="inlineStr">
        <x:is>
          <x:t xml:space="preserve">ai_it_load_gw = it_load_gw * ai_workload_share</x:t>
        </x:is>
      </x:c>
      <x:c r="I1410" s="3" t="inlineStr">
        <x:is>
          <x:t xml:space="preserve">Colossus is AI-centric; 85% retains cooling/IT allocation boundary and non-serving AI work.</x:t>
        </x:is>
      </x:c>
      <x:c r="J1410" s="3" t="inlineStr">
        <x:is>
          <x:t xml:space="preserve">SRC_XAI_MODELS; SRC_XAI_NVIDIA_COLOSSUS; SRC_EPOCH_AI_DATA_CENTERS</x:t>
        </x:is>
      </x:c>
      <x:c r="K141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10" s="3" t="inlineStr">
        <x:is>
          <x:t xml:space="preserve">Model-owner AI workload allocation or cluster scheduling telemetry.</x:t>
        </x:is>
      </x:c>
    </x:row>
    <x:row r="1411">
      <x:c r="A1411" s="3" t="inlineStr">
        <x:is>
          <x:t xml:space="preserve">xAI</x:t>
        </x:is>
      </x:c>
      <x:c r="B1411" s="3" t="n">
        <x:v>2027</x:v>
      </x:c>
      <x:c r="C1411" s="3" t="inlineStr">
        <x:is>
          <x:t xml:space="preserve">Base</x:t>
        </x:is>
      </x:c>
      <x:c r="D1411" s="3" t="inlineStr">
        <x:is>
          <x:t xml:space="preserve">ai_it_load_gw</x:t>
        </x:is>
      </x:c>
      <x:c r="E1411" s="3" t="n">
        <x:v>0.618</x:v>
      </x:c>
      <x:c r="F1411" s="3" t="inlineStr">
        <x:is>
          <x:t xml:space="preserve">GW</x:t>
        </x:is>
      </x:c>
      <x:c r="G1411" s="3" t="inlineStr">
        <x:is>
          <x:t xml:space="preserve">Derived formula</x:t>
        </x:is>
      </x:c>
      <x:c r="H1411" s="3" t="inlineStr">
        <x:is>
          <x:t xml:space="preserve">it_load_gw * ai_workload_share</x:t>
        </x:is>
      </x:c>
      <x:c r="I1411" s="3" t="inlineStr">
        <x:is>
          <x:t xml:space="preserve">Only the AI-attributed portion of IT load enters training/inference allocation.</x:t>
        </x:is>
      </x:c>
      <x:c r="J1411" s="3" t="inlineStr">
        <x:is>
          <x:t xml:space="preserve">SRC_XAI_MODELS; SRC_XAI_NVIDIA_COLOSSUS; SRC_EPOCH_AI_DATA_CENTERS</x:t>
        </x:is>
      </x:c>
      <x:c r="K141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11" s="3" t="inlineStr">
        <x:is>
          <x:t xml:space="preserve">Recompute after ai_workload_share is replaced by telemetry.</x:t>
        </x:is>
      </x:c>
    </x:row>
    <x:row r="1412">
      <x:c r="A1412" s="3" t="inlineStr">
        <x:is>
          <x:t xml:space="preserve">xAI</x:t>
        </x:is>
      </x:c>
      <x:c r="B1412" s="3" t="n">
        <x:v>2027</x:v>
      </x:c>
      <x:c r="C1412" s="3" t="inlineStr">
        <x:is>
          <x:t xml:space="preserve">Base</x:t>
        </x:is>
      </x:c>
      <x:c r="D1412" s="3" t="inlineStr">
        <x:is>
          <x:t xml:space="preserve">gpu_share</x:t>
        </x:is>
      </x:c>
      <x:c r="E1412" s="3" t="n">
        <x:v>1</x:v>
      </x:c>
      <x:c r="F1412" s="3" t="inlineStr">
        <x:is>
          <x:t xml:space="preserve">share of inference-serving accelerator load</x:t>
        </x:is>
      </x:c>
      <x:c r="G1412" s="3" t="inlineStr">
        <x:is>
          <x:t xml:space="preserve">Numeric scenario</x:t>
        </x:is>
      </x:c>
      <x:c r="H1412" s="3" t="inlineStr">
        <x:is>
          <x:t xml:space="preserve">gpu_share interpolated from company 2026/2030 accelerator-mix endpoints</x:t>
        </x:is>
      </x:c>
      <x:c r="I1412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1412" s="3" t="inlineStr">
        <x:is>
          <x:t xml:space="preserve">SRC_XAI_MODELS; SRC_XAI_NVIDIA_COLOSSUS; SRC_EPOCH_AI_DATA_CENTERS; ASSUMP_NUMERIC_ACCELERATOR_MIX</x:t>
        </x:is>
      </x:c>
      <x:c r="K141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12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1413">
      <x:c r="A1413" s="3" t="inlineStr">
        <x:is>
          <x:t xml:space="preserve">xAI</x:t>
        </x:is>
      </x:c>
      <x:c r="B1413" s="3" t="n">
        <x:v>2027</x:v>
      </x:c>
      <x:c r="C1413" s="3" t="inlineStr">
        <x:is>
          <x:t xml:space="preserve">Base</x:t>
        </x:is>
      </x:c>
      <x:c r="D1413" s="3" t="inlineStr">
        <x:is>
          <x:t xml:space="preserve">h200_share</x:t>
        </x:is>
      </x:c>
      <x:c r="E1413" s="3" t="n">
        <x:v>0.294118</x:v>
      </x:c>
      <x:c r="F1413" s="3" t="inlineStr">
        <x:is>
          <x:t xml:space="preserve">share of inference-serving accelerator load</x:t>
        </x:is>
      </x:c>
      <x:c r="G1413" s="3" t="inlineStr">
        <x:is>
          <x:t xml:space="preserve">Editable numeric scenario</x:t>
        </x:is>
      </x:c>
      <x:c r="H1413" s="3" t="inlineStr">
        <x:is>
          <x:t xml:space="preserve">h200_share = gpu_share * default_gpu_generation_mix_h200</x:t>
        </x:is>
      </x:c>
      <x:c r="I1413" s="3" t="inlineStr">
        <x:is>
          <x:t xml:space="preserve">Default GPU-generation migration assumption; executive workbook allows later manual replacement by company/year/scenario.</x:t>
        </x:is>
      </x:c>
      <x:c r="J1413" s="3" t="inlineStr">
        <x:is>
          <x:t xml:space="preserve">SRC_SEMIANALYSIS_INFERENCEX; ASSUMP_NUMERIC_ACCELERATOR_MIX</x:t>
        </x:is>
      </x:c>
      <x:c r="K141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13" s="3" t="inlineStr">
        <x:is>
          <x:t xml:space="preserve">Company fleet inventory, accelerator-hours or procurement/deployment records by GPU generation.</x:t>
        </x:is>
      </x:c>
    </x:row>
    <x:row r="1414">
      <x:c r="A1414" s="3" t="inlineStr">
        <x:is>
          <x:t xml:space="preserve">xAI</x:t>
        </x:is>
      </x:c>
      <x:c r="B1414" s="3" t="n">
        <x:v>2027</x:v>
      </x:c>
      <x:c r="C1414" s="3" t="inlineStr">
        <x:is>
          <x:t xml:space="preserve">Base</x:t>
        </x:is>
      </x:c>
      <x:c r="D1414" s="3" t="inlineStr">
        <x:is>
          <x:t xml:space="preserve">b200_share</x:t>
        </x:is>
      </x:c>
      <x:c r="E1414" s="3" t="n">
        <x:v>0.705882</x:v>
      </x:c>
      <x:c r="F1414" s="3" t="inlineStr">
        <x:is>
          <x:t xml:space="preserve">share of inference-serving accelerator load</x:t>
        </x:is>
      </x:c>
      <x:c r="G1414" s="3" t="inlineStr">
        <x:is>
          <x:t xml:space="preserve">Editable numeric scenario</x:t>
        </x:is>
      </x:c>
      <x:c r="H1414" s="3" t="inlineStr">
        <x:is>
          <x:t xml:space="preserve">b200_share = gpu_share * default_gpu_generation_mix_b200</x:t>
        </x:is>
      </x:c>
      <x:c r="I1414" s="3" t="inlineStr">
        <x:is>
          <x:t xml:space="preserve">Default GPU-generation migration assumption; executive workbook allows later manual replacement by company/year/scenario.</x:t>
        </x:is>
      </x:c>
      <x:c r="J1414" s="3" t="inlineStr">
        <x:is>
          <x:t xml:space="preserve">SRC_SEMIANALYSIS_INFERENCEX; ASSUMP_NUMERIC_ACCELERATOR_MIX</x:t>
        </x:is>
      </x:c>
      <x:c r="K141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14" s="3" t="inlineStr">
        <x:is>
          <x:t xml:space="preserve">Company fleet inventory, accelerator-hours or procurement/deployment records by GPU generation.</x:t>
        </x:is>
      </x:c>
    </x:row>
    <x:row r="1415">
      <x:c r="A1415" s="3" t="inlineStr">
        <x:is>
          <x:t xml:space="preserve">xAI</x:t>
        </x:is>
      </x:c>
      <x:c r="B1415" s="3" t="n">
        <x:v>2027</x:v>
      </x:c>
      <x:c r="C1415" s="3" t="inlineStr">
        <x:is>
          <x:t xml:space="preserve">Base</x:t>
        </x:is>
      </x:c>
      <x:c r="D1415" s="3" t="inlineStr">
        <x:is>
          <x:t xml:space="preserve">gb200_share</x:t>
        </x:is>
      </x:c>
      <x:c r="E1415" s="3" t="n">
        <x:v>0</x:v>
      </x:c>
      <x:c r="F1415" s="3" t="inlineStr">
        <x:is>
          <x:t xml:space="preserve">share of inference-serving accelerator load</x:t>
        </x:is>
      </x:c>
      <x:c r="G1415" s="3" t="inlineStr">
        <x:is>
          <x:t xml:space="preserve">Editable numeric scenario</x:t>
        </x:is>
      </x:c>
      <x:c r="H1415" s="3" t="inlineStr">
        <x:is>
          <x:t xml:space="preserve">gb200_share = gpu_share * default_gpu_generation_mix_gb200</x:t>
        </x:is>
      </x:c>
      <x:c r="I1415" s="3" t="inlineStr">
        <x:is>
          <x:t xml:space="preserve">Default GPU-generation migration assumption; executive workbook allows later manual replacement by company/year/scenario.</x:t>
        </x:is>
      </x:c>
      <x:c r="J1415" s="3" t="inlineStr">
        <x:is>
          <x:t xml:space="preserve">SRC_SEMIANALYSIS_INFERENCEX; ASSUMP_NUMERIC_ACCELERATOR_MIX</x:t>
        </x:is>
      </x:c>
      <x:c r="K141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15" s="3" t="inlineStr">
        <x:is>
          <x:t xml:space="preserve">Company fleet inventory, accelerator-hours or procurement/deployment records by GPU generation.</x:t>
        </x:is>
      </x:c>
    </x:row>
    <x:row r="1416">
      <x:c r="A1416" s="3" t="inlineStr">
        <x:is>
          <x:t xml:space="preserve">xAI</x:t>
        </x:is>
      </x:c>
      <x:c r="B1416" s="3" t="n">
        <x:v>2027</x:v>
      </x:c>
      <x:c r="C1416" s="3" t="inlineStr">
        <x:is>
          <x:t xml:space="preserve">Base</x:t>
        </x:is>
      </x:c>
      <x:c r="D1416" s="3" t="inlineStr">
        <x:is>
          <x:t xml:space="preserve">purpose_built_accelerator_share</x:t>
        </x:is>
      </x:c>
      <x:c r="E1416" s="3" t="n">
        <x:v>0</x:v>
      </x:c>
      <x:c r="F1416" s="3" t="inlineStr">
        <x:is>
          <x:t xml:space="preserve">share of inference-serving accelerator load</x:t>
        </x:is>
      </x:c>
      <x:c r="G1416" s="3" t="inlineStr">
        <x:is>
          <x:t xml:space="preserve">Numeric scenario</x:t>
        </x:is>
      </x:c>
      <x:c r="H1416" s="3" t="inlineStr">
        <x:is>
          <x:t xml:space="preserve">1 - gpu_share</x:t>
        </x:is>
      </x:c>
      <x:c r="I1416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1416" s="3" t="inlineStr">
        <x:is>
          <x:t xml:space="preserve">SRC_XAI_MODELS; SRC_XAI_NVIDIA_COLOSSUS; SRC_EPOCH_AI_DATA_CENTERS; ASSUMP_NUMERIC_ACCELERATOR_MIX</x:t>
        </x:is>
      </x:c>
      <x:c r="K141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16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1417">
      <x:c r="A1417" s="3" t="inlineStr">
        <x:is>
          <x:t xml:space="preserve">xAI</x:t>
        </x:is>
      </x:c>
      <x:c r="B1417" s="3" t="n">
        <x:v>2027</x:v>
      </x:c>
      <x:c r="C1417" s="3" t="inlineStr">
        <x:is>
          <x:t xml:space="preserve">Base</x:t>
        </x:is>
      </x:c>
      <x:c r="D1417" s="3" t="inlineStr">
        <x:is>
          <x:t xml:space="preserve">fleet_reference_tps_per_mw</x:t>
        </x:is>
      </x:c>
      <x:c r="E1417" s="3" t="n">
        <x:v>2476756</x:v>
      </x:c>
      <x:c r="F1417" s="3" t="inlineStr">
        <x:is>
          <x:t xml:space="preserve">generated output tokens/sec/MW</x:t>
        </x:is>
      </x:c>
      <x:c r="G1417" s="3" t="inlineStr">
        <x:is>
          <x:t xml:space="preserve">Fleet-weighted public benchmark reference</x:t>
        </x:is>
      </x:c>
      <x:c r="H1417" s="3" t="inlineStr">
        <x:is>
          <x:t xml:space="preserve">h200_share*h200_workload_avg + b200_share*b200_workload_avg + gb200_share*gb200_workload_avg + purpose_built_share*purpose_workload_avg</x:t>
        </x:is>
      </x:c>
      <x:c r="I1417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1417" s="3" t="inlineStr">
        <x:is>
          <x:t xml:space="preserve">SRC_SEMIANALYSIS_INFERENCEX; ASSUMP_NUMERIC_ACCELERATOR_MIX; ASSUMP_WORKLOAD_CLASS_MIX; ASSUMP_AGENTIC_CONTEXT_PENALTY</x:t>
        </x:is>
      </x:c>
      <x:c r="K141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17" s="3" t="inlineStr">
        <x:is>
          <x:t xml:space="preserve">Comparable production output-token throughput or a more closely matched benchmark.</x:t>
        </x:is>
      </x:c>
    </x:row>
    <x:row r="1418">
      <x:c r="A1418" s="3" t="inlineStr">
        <x:is>
          <x:t xml:space="preserve">xAI</x:t>
        </x:is>
      </x:c>
      <x:c r="B1418" s="3" t="n">
        <x:v>2027</x:v>
      </x:c>
      <x:c r="C1418" s="3" t="inlineStr">
        <x:is>
          <x:t xml:space="preserve">Base</x:t>
        </x:is>
      </x:c>
      <x:c r="D1418" s="3" t="inlineStr">
        <x:is>
          <x:t xml:space="preserve">commercial_workload_fit_factor</x:t>
        </x:is>
      </x:c>
      <x:c r="E1418" s="3" t="n">
        <x:v>0.55</x:v>
      </x:c>
      <x:c r="F1418" s="3" t="inlineStr">
        <x:is>
          <x:t xml:space="preserve">share of public reference throughput</x:t>
        </x:is>
      </x:c>
      <x:c r="G1418" s="3" t="inlineStr">
        <x:is>
          <x:t xml:space="preserve">Scenario assumption</x:t>
        </x:is>
      </x:c>
      <x:c r="H1418" s="3" t="inlineStr">
        <x:is>
          <x:t xml:space="preserve">reference_serving_tps_per_mw = fleet_reference_tps_per_mw * commercial_workload_fit_factor</x:t>
        </x:is>
      </x:c>
      <x:c r="I1418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1418" s="3" t="inlineStr">
        <x:is>
          <x:t xml:space="preserve">SRC_SEMIANALYSIS_INFERENCEX; ASSUMP_NUMERIC_ACCELERATOR_MIX; ASSUMP_WORKLOAD_CLASS_MIX; ASSUMP_AGENTIC_CONTEXT_PENALTY</x:t>
        </x:is>
      </x:c>
      <x:c r="K141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18" s="3" t="inlineStr">
        <x:is>
          <x:t xml:space="preserve">Matched commercial serving benchmark by product surface, context shape and latency SLO.</x:t>
        </x:is>
      </x:c>
    </x:row>
    <x:row r="1419">
      <x:c r="A1419" s="3" t="inlineStr">
        <x:is>
          <x:t xml:space="preserve">xAI</x:t>
        </x:is>
      </x:c>
      <x:c r="B1419" s="3" t="n">
        <x:v>2027</x:v>
      </x:c>
      <x:c r="C1419" s="3" t="inlineStr">
        <x:is>
          <x:t xml:space="preserve">Base</x:t>
        </x:is>
      </x:c>
      <x:c r="D1419" s="3" t="inlineStr">
        <x:is>
          <x:t xml:space="preserve">reference_serving_tps_per_mw</x:t>
        </x:is>
      </x:c>
      <x:c r="E1419" s="3" t="n">
        <x:v>1362216</x:v>
      </x:c>
      <x:c r="F1419" s="3" t="inlineStr">
        <x:is>
          <x:t xml:space="preserve">generated output tokens/sec/MW</x:t>
        </x:is>
      </x:c>
      <x:c r="G1419" s="3" t="inlineStr">
        <x:is>
          <x:t xml:space="preserve">Workload-adjusted benchmark proxy</x:t>
        </x:is>
      </x:c>
      <x:c r="H1419" s="3" t="inlineStr">
        <x:is>
          <x:t xml:space="preserve">fleet_reference_tps_per_mw * commercial_workload_fit_factor</x:t>
        </x:is>
      </x:c>
      <x:c r="I141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419" s="3" t="inlineStr">
        <x:is>
          <x:t xml:space="preserve">SRC_SEMIANALYSIS_INFERENCEX; ASSUMP_NUMERIC_ACCELERATOR_MIX; ASSUMP_WORKLOAD_CLASS_MIX; ASSUMP_AGENTIC_CONTEXT_PENALTY</x:t>
        </x:is>
      </x:c>
      <x:c r="K141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19" s="3" t="inlineStr">
        <x:is>
          <x:t xml:space="preserve">Provider production output-token throughput with comparable workload/SLO.</x:t>
        </x:is>
      </x:c>
    </x:row>
    <x:row r="1420">
      <x:c r="A1420" s="3" t="inlineStr">
        <x:is>
          <x:t xml:space="preserve">xAI</x:t>
        </x:is>
      </x:c>
      <x:c r="B1420" s="3" t="n">
        <x:v>2027</x:v>
      </x:c>
      <x:c r="C1420" s="3" t="inlineStr">
        <x:is>
          <x:t xml:space="preserve">Base</x:t>
        </x:is>
      </x:c>
      <x:c r="D1420" s="3" t="inlineStr">
        <x:is>
          <x:t xml:space="preserve">purpose_built_tps_per_mw</x:t>
        </x:is>
      </x:c>
      <x:c r="E1420" s="3" t="n">
        <x:v>2484332</x:v>
      </x:c>
      <x:c r="F1420" s="3" t="inlineStr">
        <x:is>
          <x:t xml:space="preserve">generated output tokens/sec/MW</x:t>
        </x:is>
      </x:c>
      <x:c r="G1420" s="3" t="inlineStr">
        <x:is>
          <x:t xml:space="preserve">Conservative no-uplift proxy</x:t>
        </x:is>
      </x:c>
      <x:c r="H1420" s="3" t="inlineStr">
        <x:is>
          <x:t xml:space="preserve">purpose_built_tps_per_mw = purpose_built_reference_tps_per_mw * commercial_workload_fit_factor until comparable output-token benchmark is adopted</x:t>
        </x:is>
      </x:c>
      <x:c r="I1420" s="3" t="inlineStr">
        <x:is>
          <x:t xml:space="preserve">No comparable public output-token/MW row adopted; B200 public reference placeholder is used and remains editable.</x:t>
        </x:is>
      </x:c>
      <x:c r="J1420" s="3" t="inlineStr">
        <x:is>
          <x:t xml:space="preserve">SRC_XAI_MODELS; SRC_XAI_NVIDIA_COLOSSUS; SRC_EPOCH_AI_DATA_CENTERS; ASSUMP_NUMERIC_ACCELERATOR_MIX</x:t>
        </x:is>
      </x:c>
      <x:c r="K142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20" s="3" t="inlineStr">
        <x:is>
          <x:t xml:space="preserve">Matched-workload generated-output benchmark for the provider purpose-built accelerator.</x:t>
        </x:is>
      </x:c>
    </x:row>
    <x:row r="1421">
      <x:c r="A1421" s="3" t="inlineStr">
        <x:is>
          <x:t xml:space="preserve">xAI</x:t>
        </x:is>
      </x:c>
      <x:c r="B1421" s="3" t="n">
        <x:v>2027</x:v>
      </x:c>
      <x:c r="C1421" s="3" t="inlineStr">
        <x:is>
          <x:t xml:space="preserve">Base</x:t>
        </x:is>
      </x:c>
      <x:c r="D1421" s="3" t="inlineStr">
        <x:is>
          <x:t xml:space="preserve">inference_power_share</x:t>
        </x:is>
      </x:c>
      <x:c r="E1421" s="3" t="n">
        <x:v>0.512</x:v>
      </x:c>
      <x:c r="F1421" s="3" t="inlineStr">
        <x:is>
          <x:t xml:space="preserve">share of AI IT load</x:t>
        </x:is>
      </x:c>
      <x:c r="G1421" s="3" t="inlineStr">
        <x:is>
          <x:t xml:space="preserve">Scenario allocation</x:t>
        </x:is>
      </x:c>
      <x:c r="H1421" s="3" t="inlineStr">
        <x:is>
          <x:t xml:space="preserve">inference_gw = ai_it_load_gw * inference_power_share</x:t>
        </x:is>
      </x:c>
      <x:c r="I1421" s="3" t="inlineStr">
        <x:is>
          <x:t xml:space="preserve">Grok product expansion is modeled to shift capacity toward inference after initial training-heavy operation.</x:t>
        </x:is>
      </x:c>
      <x:c r="J1421" s="3" t="inlineStr">
        <x:is>
          <x:t xml:space="preserve">SRC_XAI_MODELS; SRC_XAI_NVIDIA_COLOSSUS; SRC_EPOCH_AI_DATA_CENTERS; ASSUMP_INFERENCE_SHARE_NOT_FACT_60</x:t>
        </x:is>
      </x:c>
      <x:c r="K142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21" s="3" t="inlineStr">
        <x:is>
          <x:t xml:space="preserve">Provider-specific inference/training workload power telemetry.</x:t>
        </x:is>
      </x:c>
    </x:row>
    <x:row r="1422">
      <x:c r="A1422" s="3" t="inlineStr">
        <x:is>
          <x:t xml:space="preserve">xAI</x:t>
        </x:is>
      </x:c>
      <x:c r="B1422" s="3" t="n">
        <x:v>2027</x:v>
      </x:c>
      <x:c r="C1422" s="3" t="inlineStr">
        <x:is>
          <x:t xml:space="preserve">Base</x:t>
        </x:is>
      </x:c>
      <x:c r="D1422" s="3" t="inlineStr">
        <x:is>
          <x:t xml:space="preserve">inference_gw</x:t>
        </x:is>
      </x:c>
      <x:c r="E1422" s="3" t="n">
        <x:v>0.317</x:v>
      </x:c>
      <x:c r="F1422" s="3" t="inlineStr">
        <x:is>
          <x:t xml:space="preserve">GW</x:t>
        </x:is>
      </x:c>
      <x:c r="G1422" s="3" t="inlineStr">
        <x:is>
          <x:t xml:space="preserve">Derived formula</x:t>
        </x:is>
      </x:c>
      <x:c r="H1422" s="3" t="inlineStr">
        <x:is>
          <x:t xml:space="preserve">ai_it_load_gw * inference_power_share</x:t>
        </x:is>
      </x:c>
      <x:c r="I1422" s="3" t="inlineStr">
        <x:is>
          <x:t xml:space="preserve">This is the operational power eligible to become commercial generated output tokens through the selected TPS/MW proxy.</x:t>
        </x:is>
      </x:c>
      <x:c r="J1422" s="3" t="inlineStr">
        <x:is>
          <x:t xml:space="preserve">SRC_XAI_MODELS; SRC_XAI_NVIDIA_COLOSSUS; SRC_EPOCH_AI_DATA_CENTERS</x:t>
        </x:is>
      </x:c>
      <x:c r="K142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22" s="3" t="inlineStr">
        <x:is>
          <x:t xml:space="preserve">Recompute after AI allocation or inference-share evidence changes.</x:t>
        </x:is>
      </x:c>
    </x:row>
    <x:row r="1423">
      <x:c r="A1423" s="3" t="inlineStr">
        <x:is>
          <x:t xml:space="preserve">xAI</x:t>
        </x:is>
      </x:c>
      <x:c r="B1423" s="3" t="n">
        <x:v>2027</x:v>
      </x:c>
      <x:c r="C1423" s="3" t="inlineStr">
        <x:is>
          <x:t xml:space="preserve">Base</x:t>
        </x:is>
      </x:c>
      <x:c r="D1423" s="3" t="inlineStr">
        <x:is>
          <x:t xml:space="preserve">training_power_share</x:t>
        </x:is>
      </x:c>
      <x:c r="E1423" s="3" t="n">
        <x:v>0.488</x:v>
      </x:c>
      <x:c r="F1423" s="3" t="inlineStr">
        <x:is>
          <x:t xml:space="preserve">share of AI IT load</x:t>
        </x:is>
      </x:c>
      <x:c r="G1423" s="3" t="inlineStr">
        <x:is>
          <x:t xml:space="preserve">Derived allocation</x:t>
        </x:is>
      </x:c>
      <x:c r="H1423" s="3" t="inlineStr">
        <x:is>
          <x:t xml:space="preserve">1 - inference_power_share</x:t>
        </x:is>
      </x:c>
      <x:c r="I1423" s="3" t="inlineStr">
        <x:is>
          <x:t xml:space="preserve">Training receives the complementary modeled AI IT allocation; it is not a disclosed company workload split.</x:t>
        </x:is>
      </x:c>
      <x:c r="J1423" s="3" t="inlineStr">
        <x:is>
          <x:t xml:space="preserve">SRC_XAI_MODELS; SRC_XAI_NVIDIA_COLOSSUS; SRC_EPOCH_AI_DATA_CENTERS; ASSUMP_INFERENCE_SHARE_NOT_FACT_60</x:t>
        </x:is>
      </x:c>
      <x:c r="K142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23" s="3" t="inlineStr">
        <x:is>
          <x:t xml:space="preserve">Provider-specific inference/training workload power telemetry.</x:t>
        </x:is>
      </x:c>
    </x:row>
    <x:row r="1424">
      <x:c r="A1424" s="3" t="inlineStr">
        <x:is>
          <x:t xml:space="preserve">xAI</x:t>
        </x:is>
      </x:c>
      <x:c r="B1424" s="3" t="n">
        <x:v>2027</x:v>
      </x:c>
      <x:c r="C1424" s="3" t="inlineStr">
        <x:is>
          <x:t xml:space="preserve">Base</x:t>
        </x:is>
      </x:c>
      <x:c r="D1424" s="3" t="inlineStr">
        <x:is>
          <x:t xml:space="preserve">training_gw</x:t>
        </x:is>
      </x:c>
      <x:c r="E1424" s="3" t="n">
        <x:v>0.301</x:v>
      </x:c>
      <x:c r="F1424" s="3" t="inlineStr">
        <x:is>
          <x:t xml:space="preserve">GW</x:t>
        </x:is>
      </x:c>
      <x:c r="G1424" s="3" t="inlineStr">
        <x:is>
          <x:t xml:space="preserve">Derived formula</x:t>
        </x:is>
      </x:c>
      <x:c r="H1424" s="3" t="inlineStr">
        <x:is>
          <x:t xml:space="preserve">ai_it_load_gw * training_power_share</x:t>
        </x:is>
      </x:c>
      <x:c r="I1424" s="3" t="inlineStr">
        <x:is>
          <x:t xml:space="preserve">Training GW is shown separately so commercial inference token capacity is not overstated.</x:t>
        </x:is>
      </x:c>
      <x:c r="J1424" s="3" t="inlineStr">
        <x:is>
          <x:t xml:space="preserve">SRC_XAI_MODELS; SRC_XAI_NVIDIA_COLOSSUS; SRC_EPOCH_AI_DATA_CENTERS</x:t>
        </x:is>
      </x:c>
      <x:c r="K142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24" s="3" t="inlineStr">
        <x:is>
          <x:t xml:space="preserve">Recompute after AI allocation or workload-split evidence changes.</x:t>
        </x:is>
      </x:c>
    </x:row>
    <x:row r="1425">
      <x:c r="A1425" s="3" t="inlineStr">
        <x:is>
          <x:t xml:space="preserve">xAI</x:t>
        </x:is>
      </x:c>
      <x:c r="B1425" s="3" t="n">
        <x:v>2027</x:v>
      </x:c>
      <x:c r="C1425" s="3" t="inlineStr">
        <x:is>
          <x:t xml:space="preserve">Base</x:t>
        </x:is>
      </x:c>
      <x:c r="D1425" s="3" t="inlineStr">
        <x:is>
          <x:t xml:space="preserve">tokens_per_second_per_mw</x:t>
        </x:is>
      </x:c>
      <x:c r="E1425" s="3" t="n">
        <x:v>1362216</x:v>
      </x:c>
      <x:c r="F1425" s="3" t="inlineStr">
        <x:is>
          <x:t xml:space="preserve">generated output tokens/sec/MW</x:t>
        </x:is>
      </x:c>
      <x:c r="G1425" s="3" t="inlineStr">
        <x:is>
          <x:t xml:space="preserve">Derived estimate + benchmark calibration</x:t>
        </x:is>
      </x:c>
      <x:c r="H1425" s="3" t="inlineStr">
        <x:is>
          <x:t xml:space="preserve">fleet_reference_tps_per_mw * commercial_workload_fit_factor</x:t>
        </x:is>
      </x:c>
      <x:c r="I1425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1425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142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25" s="3" t="inlineStr">
        <x:is>
          <x:t xml:space="preserve">Comparable production output-token throughput with model, hardware, precision, ISL/OSL and SLO matched.</x:t>
        </x:is>
      </x:c>
    </x:row>
    <x:row r="1426">
      <x:c r="A1426" s="3" t="inlineStr">
        <x:is>
          <x:t xml:space="preserve">xAI</x:t>
        </x:is>
      </x:c>
      <x:c r="B1426" s="3" t="n">
        <x:v>2027</x:v>
      </x:c>
      <x:c r="C1426" s="3" t="inlineStr">
        <x:is>
          <x:t xml:space="preserve">Base</x:t>
        </x:is>
      </x:c>
      <x:c r="D1426" s="3" t="inlineStr">
        <x:is>
          <x:t xml:space="preserve">inference_tokens_per_day</x:t>
        </x:is>
      </x:c>
      <x:c r="E1426" s="3" t="n">
        <x:v>37309461580800</x:v>
      </x:c>
      <x:c r="F1426" s="3" t="inlineStr">
        <x:is>
          <x:t xml:space="preserve">generated output tokens/day</x:t>
        </x:is>
      </x:c>
      <x:c r="G1426" s="3" t="inlineStr">
        <x:is>
          <x:t xml:space="preserve">Derived headline metric</x:t>
        </x:is>
      </x:c>
      <x:c r="H1426" s="3" t="inlineStr">
        <x:is>
          <x:t xml:space="preserve">inference_gw * 1000 * tokens_per_second_per_mw * 86,400</x:t>
        </x:is>
      </x:c>
      <x:c r="I1426" s="3" t="inlineStr">
        <x:is>
          <x:t xml:space="preserve">Headline capacity uses no utilization, MoE, architecture or software-growth multiplier; it is not observed commercial output volume.</x:t>
        </x:is>
      </x:c>
      <x:c r="J1426" s="3" t="inlineStr">
        <x:is>
          <x:t xml:space="preserve">SRC_XAI_MODELS; SRC_XAI_NVIDIA_COLOSSUS; SRC_EPOCH_AI_DATA_CENTERS; SRC_SEMIANALYSIS_INFERENCEX</x:t>
        </x:is>
      </x:c>
      <x:c r="K142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26" s="3" t="inlineStr">
        <x:is>
          <x:t xml:space="preserve">Provider-disclosed generated output token volume or calibrated capacity telemetry.</x:t>
        </x:is>
      </x:c>
    </x:row>
    <x:row r="1427">
      <x:c r="A1427" s="3" t="inlineStr">
        <x:is>
          <x:t xml:space="preserve">xAI</x:t>
        </x:is>
      </x:c>
      <x:c r="B1427" s="3" t="n">
        <x:v>2027</x:v>
      </x:c>
      <x:c r="C1427" s="3" t="inlineStr">
        <x:is>
          <x:t xml:space="preserve">Base</x:t>
        </x:is>
      </x:c>
      <x:c r="D1427" s="3" t="inlineStr">
        <x:is>
          <x:t xml:space="preserve">inference_tokens_per_year</x:t>
        </x:is>
      </x:c>
      <x:c r="E1427" s="3" t="n">
        <x:v>1.3617953476992e+16</x:v>
      </x:c>
      <x:c r="F1427" s="3" t="inlineStr">
        <x:is>
          <x:t xml:space="preserve">generated output tokens/year</x:t>
        </x:is>
      </x:c>
      <x:c r="G1427" s="3" t="inlineStr">
        <x:is>
          <x:t xml:space="preserve">Derived headline metric</x:t>
        </x:is>
      </x:c>
      <x:c r="H1427" s="3" t="inlineStr">
        <x:is>
          <x:t xml:space="preserve">inference_tokens_per_day * 365</x:t>
        </x:is>
      </x:c>
      <x:c r="I1427" s="3" t="inlineStr">
        <x:is>
          <x:t xml:space="preserve">Annualized version of generated output token capacity; it is not observed annual demand or billable volume.</x:t>
        </x:is>
      </x:c>
      <x:c r="J1427" s="3" t="inlineStr">
        <x:is>
          <x:t xml:space="preserve">SRC_XAI_MODELS; SRC_XAI_NVIDIA_COLOSSUS; SRC_EPOCH_AI_DATA_CENTERS; SRC_SEMIANALYSIS_INFERENCEX</x:t>
        </x:is>
      </x:c>
      <x:c r="K142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27" s="3" t="inlineStr">
        <x:is>
          <x:t xml:space="preserve">Provider-disclosed annual generated-output volume or metered serving telemetry.</x:t>
        </x:is>
      </x:c>
    </x:row>
    <x:row r="1428">
      <x:c r="A1428" s="3" t="inlineStr">
        <x:is>
          <x:t xml:space="preserve">xAI</x:t>
        </x:is>
      </x:c>
      <x:c r="B1428" s="3" t="n">
        <x:v>2028</x:v>
      </x:c>
      <x:c r="C1428" s="3" t="inlineStr">
        <x:is>
          <x:t xml:space="preserve">Base</x:t>
        </x:is>
      </x:c>
      <x:c r="D1428" s="3" t="inlineStr">
        <x:is>
          <x:t xml:space="preserve">contracted_power_gw</x:t>
        </x:is>
      </x:c>
      <x:c r="E1428" s="3" t="n">
        <x:v>2</x:v>
      </x:c>
      <x:c r="F1428" s="3" t="inlineStr">
        <x:is>
          <x:t xml:space="preserve">GW</x:t>
        </x:is>
      </x:c>
      <x:c r="G1428" s="3" t="inlineStr">
        <x:is>
          <x:t xml:space="preserve">Fact anchor + scenario ceiling</x:t>
        </x:is>
      </x:c>
      <x:c r="H1428" s="3" t="inlineStr">
        <x:is>
          <x:t xml:space="preserve">linear interpolation between 2026 and 2030 company capacity endpoints</x:t>
        </x:is>
      </x:c>
      <x:c r="I1428" s="3" t="inlineStr">
        <x:is>
          <x:t xml:space="preserve">Colossus GPU-count disclosure bounds capacity direction; contracted GW values are modeled power envelopes.</x:t>
        </x:is>
      </x:c>
      <x:c r="J1428" s="3" t="inlineStr">
        <x:is>
          <x:t xml:space="preserve">SRC_XAI_NVIDIA_COLOSSUS; ASSUMP_CLUSTER_RAMP</x:t>
        </x:is>
      </x:c>
      <x:c r="K142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28" s="3" t="inlineStr">
        <x:is>
          <x:t xml:space="preserve">Company/site-level committed MW/GW, interconnect and contract disclosure.</x:t>
        </x:is>
      </x:c>
    </x:row>
    <x:row r="1429">
      <x:c r="A1429" s="3" t="inlineStr">
        <x:is>
          <x:t xml:space="preserve">xAI</x:t>
        </x:is>
      </x:c>
      <x:c r="B1429" s="3" t="n">
        <x:v>2028</x:v>
      </x:c>
      <x:c r="C1429" s="3" t="inlineStr">
        <x:is>
          <x:t xml:space="preserve">Base</x:t>
        </x:is>
      </x:c>
      <x:c r="D1429" s="3" t="inlineStr">
        <x:is>
          <x:t xml:space="preserve">operational_deployment_share</x:t>
        </x:is>
      </x:c>
      <x:c r="E1429" s="3" t="n">
        <x:v>0.7125</x:v>
      </x:c>
      <x:c r="F1429" s="3" t="inlineStr">
        <x:is>
          <x:t xml:space="preserve">share</x:t>
        </x:is>
      </x:c>
      <x:c r="G1429" s="3" t="inlineStr">
        <x:is>
          <x:t xml:space="preserve">Scenario conversion</x:t>
        </x:is>
      </x:c>
      <x:c r="H1429" s="3" t="inlineStr">
        <x:is>
          <x:t xml:space="preserve">active_power_gw / contracted_power_gw</x:t>
        </x:is>
      </x:c>
      <x:c r="I1429" s="3" t="inlineStr">
        <x:is>
          <x:t xml:space="preserve">This is the single explicit conversion from contracted/attributed capacity to operationally usable capacity.</x:t>
        </x:is>
      </x:c>
      <x:c r="J1429" s="3" t="inlineStr">
        <x:is>
          <x:t xml:space="preserve">SRC_XAI_NVIDIA_COLOSSUS; ASSUMP_CLUSTER_RAMP</x:t>
        </x:is>
      </x:c>
      <x:c r="K142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29" s="3" t="inlineStr">
        <x:is>
          <x:t xml:space="preserve">Energized operational capacity divided by contracted/attributed capacity.</x:t>
        </x:is>
      </x:c>
    </x:row>
    <x:row r="1430">
      <x:c r="A1430" s="3" t="inlineStr">
        <x:is>
          <x:t xml:space="preserve">xAI</x:t>
        </x:is>
      </x:c>
      <x:c r="B1430" s="3" t="n">
        <x:v>2028</x:v>
      </x:c>
      <x:c r="C1430" s="3" t="inlineStr">
        <x:is>
          <x:t xml:space="preserve">Base</x:t>
        </x:is>
      </x:c>
      <x:c r="D1430" s="3" t="inlineStr">
        <x:is>
          <x:t xml:space="preserve">active_power_gw</x:t>
        </x:is>
      </x:c>
      <x:c r="E1430" s="3" t="n">
        <x:v>1.425</x:v>
      </x:c>
      <x:c r="F1430" s="3" t="inlineStr">
        <x:is>
          <x:t xml:space="preserve">GW</x:t>
        </x:is>
      </x:c>
      <x:c r="G1430" s="3" t="inlineStr">
        <x:is>
          <x:t xml:space="preserve">Derived scenario</x:t>
        </x:is>
      </x:c>
      <x:c r="H1430" s="3" t="inlineStr">
        <x:is>
          <x:t xml:space="preserve">contracted_power_gw * operational_deployment_share</x:t>
        </x:is>
      </x:c>
      <x:c r="I1430" s="3" t="inlineStr">
        <x:is>
          <x:t xml:space="preserve">GPU cluster scale anchors operational possibility, while inference/training allocation and site power draw remain estimates.</x:t>
        </x:is>
      </x:c>
      <x:c r="J1430" s="3" t="inlineStr">
        <x:is>
          <x:t xml:space="preserve">SRC_XAI_NVIDIA_COLOSSUS; ASSUMP_CLUSTER_RAMP</x:t>
        </x:is>
      </x:c>
      <x:c r="K143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30" s="3" t="inlineStr">
        <x:is>
          <x:t xml:space="preserve">Energization dates, accelerator deliveries and operational powered-rack telemetry.</x:t>
        </x:is>
      </x:c>
    </x:row>
    <x:row r="1431">
      <x:c r="A1431" s="3" t="inlineStr">
        <x:is>
          <x:t xml:space="preserve">xAI</x:t>
        </x:is>
      </x:c>
      <x:c r="B1431" s="3" t="n">
        <x:v>2028</x:v>
      </x:c>
      <x:c r="C1431" s="3" t="inlineStr">
        <x:is>
          <x:t xml:space="preserve">Base</x:t>
        </x:is>
      </x:c>
      <x:c r="D1431" s="3" t="inlineStr">
        <x:is>
          <x:t xml:space="preserve">pue</x:t>
        </x:is>
      </x:c>
      <x:c r="E1431" s="3" t="n">
        <x:v>1.22</x:v>
      </x:c>
      <x:c r="F1431" s="3" t="inlineStr">
        <x:is>
          <x:t xml:space="preserve">ratio</x:t>
        </x:is>
      </x:c>
      <x:c r="G1431" s="3" t="inlineStr">
        <x:is>
          <x:t xml:space="preserve">Scenario parameter</x:t>
        </x:is>
      </x:c>
      <x:c r="H1431" s="3" t="inlineStr">
        <x:is>
          <x:t xml:space="preserve">it_load_gw = active_power_gw / pue</x:t>
        </x:is>
      </x:c>
      <x:c r="I1431" s="3" t="inlineStr">
        <x:is>
          <x:t xml:space="preserve">No provider-wide site-level PUE is used as a disclosed fact; PUE represents facility-to-IT conversion within the scenario.</x:t>
        </x:is>
      </x:c>
      <x:c r="J1431" s="3" t="inlineStr">
        <x:is>
          <x:t xml:space="preserve">ASSUMP_POWER_RAMP</x:t>
        </x:is>
      </x:c>
      <x:c r="K143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31" s="3" t="inlineStr">
        <x:is>
          <x:t xml:space="preserve">Site-level measured PUE matched to attributed AI capacity.</x:t>
        </x:is>
      </x:c>
    </x:row>
    <x:row r="1432">
      <x:c r="A1432" s="3" t="inlineStr">
        <x:is>
          <x:t xml:space="preserve">xAI</x:t>
        </x:is>
      </x:c>
      <x:c r="B1432" s="3" t="n">
        <x:v>2028</x:v>
      </x:c>
      <x:c r="C1432" s="3" t="inlineStr">
        <x:is>
          <x:t xml:space="preserve">Base</x:t>
        </x:is>
      </x:c>
      <x:c r="D1432" s="3" t="inlineStr">
        <x:is>
          <x:t xml:space="preserve">it_load_gw</x:t>
        </x:is>
      </x:c>
      <x:c r="E1432" s="3" t="n">
        <x:v>1.168</x:v>
      </x:c>
      <x:c r="F1432" s="3" t="inlineStr">
        <x:is>
          <x:t xml:space="preserve">GW</x:t>
        </x:is>
      </x:c>
      <x:c r="G1432" s="3" t="inlineStr">
        <x:is>
          <x:t xml:space="preserve">Derived formula</x:t>
        </x:is>
      </x:c>
      <x:c r="H1432" s="3" t="inlineStr">
        <x:is>
          <x:t xml:space="preserve">active_power_gw / pue</x:t>
        </x:is>
      </x:c>
      <x:c r="I1432" s="3" t="inlineStr">
        <x:is>
          <x:t xml:space="preserve">Facility power is converted to IT-deliverable power before attributing AI workloads.</x:t>
        </x:is>
      </x:c>
      <x:c r="J1432" s="3" t="inlineStr">
        <x:is>
          <x:t xml:space="preserve">SRC_XAI_NVIDIA_COLOSSUS; ASSUMP_CLUSTER_RAMP</x:t>
        </x:is>
      </x:c>
      <x:c r="K143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32" s="3" t="inlineStr">
        <x:is>
          <x:t xml:space="preserve">Recompute once active power and PUE become site-observable.</x:t>
        </x:is>
      </x:c>
    </x:row>
    <x:row r="1433">
      <x:c r="A1433" s="3" t="inlineStr">
        <x:is>
          <x:t xml:space="preserve">xAI</x:t>
        </x:is>
      </x:c>
      <x:c r="B1433" s="3" t="n">
        <x:v>2028</x:v>
      </x:c>
      <x:c r="C1433" s="3" t="inlineStr">
        <x:is>
          <x:t xml:space="preserve">Base</x:t>
        </x:is>
      </x:c>
      <x:c r="D1433" s="3" t="inlineStr">
        <x:is>
          <x:t xml:space="preserve">ai_workload_share</x:t>
        </x:is>
      </x:c>
      <x:c r="E1433" s="3" t="n">
        <x:v>0.85</x:v>
      </x:c>
      <x:c r="F1433" s="3" t="inlineStr">
        <x:is>
          <x:t xml:space="preserve">share</x:t>
        </x:is>
      </x:c>
      <x:c r="G1433" s="3" t="inlineStr">
        <x:is>
          <x:t xml:space="preserve">Scenario allocation</x:t>
        </x:is>
      </x:c>
      <x:c r="H1433" s="3" t="inlineStr">
        <x:is>
          <x:t xml:space="preserve">ai_it_load_gw = it_load_gw * ai_workload_share</x:t>
        </x:is>
      </x:c>
      <x:c r="I1433" s="3" t="inlineStr">
        <x:is>
          <x:t xml:space="preserve">Colossus is AI-centric; 85% retains cooling/IT allocation boundary and non-serving AI work.</x:t>
        </x:is>
      </x:c>
      <x:c r="J1433" s="3" t="inlineStr">
        <x:is>
          <x:t xml:space="preserve">SRC_XAI_MODELS; SRC_XAI_NVIDIA_COLOSSUS; SRC_EPOCH_AI_DATA_CENTERS</x:t>
        </x:is>
      </x:c>
      <x:c r="K143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33" s="3" t="inlineStr">
        <x:is>
          <x:t xml:space="preserve">Model-owner AI workload allocation or cluster scheduling telemetry.</x:t>
        </x:is>
      </x:c>
    </x:row>
    <x:row r="1434">
      <x:c r="A1434" s="3" t="inlineStr">
        <x:is>
          <x:t xml:space="preserve">xAI</x:t>
        </x:is>
      </x:c>
      <x:c r="B1434" s="3" t="n">
        <x:v>2028</x:v>
      </x:c>
      <x:c r="C1434" s="3" t="inlineStr">
        <x:is>
          <x:t xml:space="preserve">Base</x:t>
        </x:is>
      </x:c>
      <x:c r="D1434" s="3" t="inlineStr">
        <x:is>
          <x:t xml:space="preserve">ai_it_load_gw</x:t>
        </x:is>
      </x:c>
      <x:c r="E1434" s="3" t="n">
        <x:v>0.993</x:v>
      </x:c>
      <x:c r="F1434" s="3" t="inlineStr">
        <x:is>
          <x:t xml:space="preserve">GW</x:t>
        </x:is>
      </x:c>
      <x:c r="G1434" s="3" t="inlineStr">
        <x:is>
          <x:t xml:space="preserve">Derived formula</x:t>
        </x:is>
      </x:c>
      <x:c r="H1434" s="3" t="inlineStr">
        <x:is>
          <x:t xml:space="preserve">it_load_gw * ai_workload_share</x:t>
        </x:is>
      </x:c>
      <x:c r="I1434" s="3" t="inlineStr">
        <x:is>
          <x:t xml:space="preserve">Only the AI-attributed portion of IT load enters training/inference allocation.</x:t>
        </x:is>
      </x:c>
      <x:c r="J1434" s="3" t="inlineStr">
        <x:is>
          <x:t xml:space="preserve">SRC_XAI_MODELS; SRC_XAI_NVIDIA_COLOSSUS; SRC_EPOCH_AI_DATA_CENTERS</x:t>
        </x:is>
      </x:c>
      <x:c r="K143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34" s="3" t="inlineStr">
        <x:is>
          <x:t xml:space="preserve">Recompute after ai_workload_share is replaced by telemetry.</x:t>
        </x:is>
      </x:c>
    </x:row>
    <x:row r="1435">
      <x:c r="A1435" s="3" t="inlineStr">
        <x:is>
          <x:t xml:space="preserve">xAI</x:t>
        </x:is>
      </x:c>
      <x:c r="B1435" s="3" t="n">
        <x:v>2028</x:v>
      </x:c>
      <x:c r="C1435" s="3" t="inlineStr">
        <x:is>
          <x:t xml:space="preserve">Base</x:t>
        </x:is>
      </x:c>
      <x:c r="D1435" s="3" t="inlineStr">
        <x:is>
          <x:t xml:space="preserve">gpu_share</x:t>
        </x:is>
      </x:c>
      <x:c r="E1435" s="3" t="n">
        <x:v>1</x:v>
      </x:c>
      <x:c r="F1435" s="3" t="inlineStr">
        <x:is>
          <x:t xml:space="preserve">share of inference-serving accelerator load</x:t>
        </x:is>
      </x:c>
      <x:c r="G1435" s="3" t="inlineStr">
        <x:is>
          <x:t xml:space="preserve">Numeric scenario</x:t>
        </x:is>
      </x:c>
      <x:c r="H1435" s="3" t="inlineStr">
        <x:is>
          <x:t xml:space="preserve">gpu_share interpolated from company 2026/2030 accelerator-mix endpoints</x:t>
        </x:is>
      </x:c>
      <x:c r="I1435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1435" s="3" t="inlineStr">
        <x:is>
          <x:t xml:space="preserve">SRC_XAI_MODELS; SRC_XAI_NVIDIA_COLOSSUS; SRC_EPOCH_AI_DATA_CENTERS; ASSUMP_NUMERIC_ACCELERATOR_MIX</x:t>
        </x:is>
      </x:c>
      <x:c r="K143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35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1436">
      <x:c r="A1436" s="3" t="inlineStr">
        <x:is>
          <x:t xml:space="preserve">xAI</x:t>
        </x:is>
      </x:c>
      <x:c r="B1436" s="3" t="n">
        <x:v>2028</x:v>
      </x:c>
      <x:c r="C1436" s="3" t="inlineStr">
        <x:is>
          <x:t xml:space="preserve">Base</x:t>
        </x:is>
      </x:c>
      <x:c r="D1436" s="3" t="inlineStr">
        <x:is>
          <x:t xml:space="preserve">h200_share</x:t>
        </x:is>
      </x:c>
      <x:c r="E1436" s="3" t="n">
        <x:v>0.294118</x:v>
      </x:c>
      <x:c r="F1436" s="3" t="inlineStr">
        <x:is>
          <x:t xml:space="preserve">share of inference-serving accelerator load</x:t>
        </x:is>
      </x:c>
      <x:c r="G1436" s="3" t="inlineStr">
        <x:is>
          <x:t xml:space="preserve">Editable numeric scenario</x:t>
        </x:is>
      </x:c>
      <x:c r="H1436" s="3" t="inlineStr">
        <x:is>
          <x:t xml:space="preserve">h200_share = gpu_share * default_gpu_generation_mix_h200</x:t>
        </x:is>
      </x:c>
      <x:c r="I1436" s="3" t="inlineStr">
        <x:is>
          <x:t xml:space="preserve">Default GPU-generation migration assumption; executive workbook allows later manual replacement by company/year/scenario.</x:t>
        </x:is>
      </x:c>
      <x:c r="J1436" s="3" t="inlineStr">
        <x:is>
          <x:t xml:space="preserve">SRC_SEMIANALYSIS_INFERENCEX; ASSUMP_NUMERIC_ACCELERATOR_MIX</x:t>
        </x:is>
      </x:c>
      <x:c r="K143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36" s="3" t="inlineStr">
        <x:is>
          <x:t xml:space="preserve">Company fleet inventory, accelerator-hours or procurement/deployment records by GPU generation.</x:t>
        </x:is>
      </x:c>
    </x:row>
    <x:row r="1437">
      <x:c r="A1437" s="3" t="inlineStr">
        <x:is>
          <x:t xml:space="preserve">xAI</x:t>
        </x:is>
      </x:c>
      <x:c r="B1437" s="3" t="n">
        <x:v>2028</x:v>
      </x:c>
      <x:c r="C1437" s="3" t="inlineStr">
        <x:is>
          <x:t xml:space="preserve">Base</x:t>
        </x:is>
      </x:c>
      <x:c r="D1437" s="3" t="inlineStr">
        <x:is>
          <x:t xml:space="preserve">b200_share</x:t>
        </x:is>
      </x:c>
      <x:c r="E1437" s="3" t="n">
        <x:v>0.705882</x:v>
      </x:c>
      <x:c r="F1437" s="3" t="inlineStr">
        <x:is>
          <x:t xml:space="preserve">share of inference-serving accelerator load</x:t>
        </x:is>
      </x:c>
      <x:c r="G1437" s="3" t="inlineStr">
        <x:is>
          <x:t xml:space="preserve">Editable numeric scenario</x:t>
        </x:is>
      </x:c>
      <x:c r="H1437" s="3" t="inlineStr">
        <x:is>
          <x:t xml:space="preserve">b200_share = gpu_share * default_gpu_generation_mix_b200</x:t>
        </x:is>
      </x:c>
      <x:c r="I1437" s="3" t="inlineStr">
        <x:is>
          <x:t xml:space="preserve">Default GPU-generation migration assumption; executive workbook allows later manual replacement by company/year/scenario.</x:t>
        </x:is>
      </x:c>
      <x:c r="J1437" s="3" t="inlineStr">
        <x:is>
          <x:t xml:space="preserve">SRC_SEMIANALYSIS_INFERENCEX; ASSUMP_NUMERIC_ACCELERATOR_MIX</x:t>
        </x:is>
      </x:c>
      <x:c r="K143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37" s="3" t="inlineStr">
        <x:is>
          <x:t xml:space="preserve">Company fleet inventory, accelerator-hours or procurement/deployment records by GPU generation.</x:t>
        </x:is>
      </x:c>
    </x:row>
    <x:row r="1438">
      <x:c r="A1438" s="3" t="inlineStr">
        <x:is>
          <x:t xml:space="preserve">xAI</x:t>
        </x:is>
      </x:c>
      <x:c r="B1438" s="3" t="n">
        <x:v>2028</x:v>
      </x:c>
      <x:c r="C1438" s="3" t="inlineStr">
        <x:is>
          <x:t xml:space="preserve">Base</x:t>
        </x:is>
      </x:c>
      <x:c r="D1438" s="3" t="inlineStr">
        <x:is>
          <x:t xml:space="preserve">gb200_share</x:t>
        </x:is>
      </x:c>
      <x:c r="E1438" s="3" t="n">
        <x:v>0</x:v>
      </x:c>
      <x:c r="F1438" s="3" t="inlineStr">
        <x:is>
          <x:t xml:space="preserve">share of inference-serving accelerator load</x:t>
        </x:is>
      </x:c>
      <x:c r="G1438" s="3" t="inlineStr">
        <x:is>
          <x:t xml:space="preserve">Editable numeric scenario</x:t>
        </x:is>
      </x:c>
      <x:c r="H1438" s="3" t="inlineStr">
        <x:is>
          <x:t xml:space="preserve">gb200_share = gpu_share * default_gpu_generation_mix_gb200</x:t>
        </x:is>
      </x:c>
      <x:c r="I1438" s="3" t="inlineStr">
        <x:is>
          <x:t xml:space="preserve">Default GPU-generation migration assumption; executive workbook allows later manual replacement by company/year/scenario.</x:t>
        </x:is>
      </x:c>
      <x:c r="J1438" s="3" t="inlineStr">
        <x:is>
          <x:t xml:space="preserve">SRC_SEMIANALYSIS_INFERENCEX; ASSUMP_NUMERIC_ACCELERATOR_MIX</x:t>
        </x:is>
      </x:c>
      <x:c r="K143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38" s="3" t="inlineStr">
        <x:is>
          <x:t xml:space="preserve">Company fleet inventory, accelerator-hours or procurement/deployment records by GPU generation.</x:t>
        </x:is>
      </x:c>
    </x:row>
    <x:row r="1439">
      <x:c r="A1439" s="3" t="inlineStr">
        <x:is>
          <x:t xml:space="preserve">xAI</x:t>
        </x:is>
      </x:c>
      <x:c r="B1439" s="3" t="n">
        <x:v>2028</x:v>
      </x:c>
      <x:c r="C1439" s="3" t="inlineStr">
        <x:is>
          <x:t xml:space="preserve">Base</x:t>
        </x:is>
      </x:c>
      <x:c r="D1439" s="3" t="inlineStr">
        <x:is>
          <x:t xml:space="preserve">purpose_built_accelerator_share</x:t>
        </x:is>
      </x:c>
      <x:c r="E1439" s="3" t="n">
        <x:v>0</x:v>
      </x:c>
      <x:c r="F1439" s="3" t="inlineStr">
        <x:is>
          <x:t xml:space="preserve">share of inference-serving accelerator load</x:t>
        </x:is>
      </x:c>
      <x:c r="G1439" s="3" t="inlineStr">
        <x:is>
          <x:t xml:space="preserve">Numeric scenario</x:t>
        </x:is>
      </x:c>
      <x:c r="H1439" s="3" t="inlineStr">
        <x:is>
          <x:t xml:space="preserve">1 - gpu_share</x:t>
        </x:is>
      </x:c>
      <x:c r="I1439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1439" s="3" t="inlineStr">
        <x:is>
          <x:t xml:space="preserve">SRC_XAI_MODELS; SRC_XAI_NVIDIA_COLOSSUS; SRC_EPOCH_AI_DATA_CENTERS; ASSUMP_NUMERIC_ACCELERATOR_MIX</x:t>
        </x:is>
      </x:c>
      <x:c r="K143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39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1440">
      <x:c r="A1440" s="3" t="inlineStr">
        <x:is>
          <x:t xml:space="preserve">xAI</x:t>
        </x:is>
      </x:c>
      <x:c r="B1440" s="3" t="n">
        <x:v>2028</x:v>
      </x:c>
      <x:c r="C1440" s="3" t="inlineStr">
        <x:is>
          <x:t xml:space="preserve">Base</x:t>
        </x:is>
      </x:c>
      <x:c r="D1440" s="3" t="inlineStr">
        <x:is>
          <x:t xml:space="preserve">fleet_reference_tps_per_mw</x:t>
        </x:is>
      </x:c>
      <x:c r="E1440" s="3" t="n">
        <x:v>2476756</x:v>
      </x:c>
      <x:c r="F1440" s="3" t="inlineStr">
        <x:is>
          <x:t xml:space="preserve">generated output tokens/sec/MW</x:t>
        </x:is>
      </x:c>
      <x:c r="G1440" s="3" t="inlineStr">
        <x:is>
          <x:t xml:space="preserve">Fleet-weighted public benchmark reference</x:t>
        </x:is>
      </x:c>
      <x:c r="H1440" s="3" t="inlineStr">
        <x:is>
          <x:t xml:space="preserve">h200_share*h200_workload_avg + b200_share*b200_workload_avg + gb200_share*gb200_workload_avg + purpose_built_share*purpose_workload_avg</x:t>
        </x:is>
      </x:c>
      <x:c r="I1440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1440" s="3" t="inlineStr">
        <x:is>
          <x:t xml:space="preserve">SRC_SEMIANALYSIS_INFERENCEX; ASSUMP_NUMERIC_ACCELERATOR_MIX; ASSUMP_WORKLOAD_CLASS_MIX; ASSUMP_AGENTIC_CONTEXT_PENALTY</x:t>
        </x:is>
      </x:c>
      <x:c r="K144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40" s="3" t="inlineStr">
        <x:is>
          <x:t xml:space="preserve">Comparable production output-token throughput or a more closely matched benchmark.</x:t>
        </x:is>
      </x:c>
    </x:row>
    <x:row r="1441">
      <x:c r="A1441" s="3" t="inlineStr">
        <x:is>
          <x:t xml:space="preserve">xAI</x:t>
        </x:is>
      </x:c>
      <x:c r="B1441" s="3" t="n">
        <x:v>2028</x:v>
      </x:c>
      <x:c r="C1441" s="3" t="inlineStr">
        <x:is>
          <x:t xml:space="preserve">Base</x:t>
        </x:is>
      </x:c>
      <x:c r="D1441" s="3" t="inlineStr">
        <x:is>
          <x:t xml:space="preserve">commercial_workload_fit_factor</x:t>
        </x:is>
      </x:c>
      <x:c r="E1441" s="3" t="n">
        <x:v>0.55</x:v>
      </x:c>
      <x:c r="F1441" s="3" t="inlineStr">
        <x:is>
          <x:t xml:space="preserve">share of public reference throughput</x:t>
        </x:is>
      </x:c>
      <x:c r="G1441" s="3" t="inlineStr">
        <x:is>
          <x:t xml:space="preserve">Scenario assumption</x:t>
        </x:is>
      </x:c>
      <x:c r="H1441" s="3" t="inlineStr">
        <x:is>
          <x:t xml:space="preserve">reference_serving_tps_per_mw = fleet_reference_tps_per_mw * commercial_workload_fit_factor</x:t>
        </x:is>
      </x:c>
      <x:c r="I1441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1441" s="3" t="inlineStr">
        <x:is>
          <x:t xml:space="preserve">SRC_SEMIANALYSIS_INFERENCEX; ASSUMP_NUMERIC_ACCELERATOR_MIX; ASSUMP_WORKLOAD_CLASS_MIX; ASSUMP_AGENTIC_CONTEXT_PENALTY</x:t>
        </x:is>
      </x:c>
      <x:c r="K144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41" s="3" t="inlineStr">
        <x:is>
          <x:t xml:space="preserve">Matched commercial serving benchmark by product surface, context shape and latency SLO.</x:t>
        </x:is>
      </x:c>
    </x:row>
    <x:row r="1442">
      <x:c r="A1442" s="3" t="inlineStr">
        <x:is>
          <x:t xml:space="preserve">xAI</x:t>
        </x:is>
      </x:c>
      <x:c r="B1442" s="3" t="n">
        <x:v>2028</x:v>
      </x:c>
      <x:c r="C1442" s="3" t="inlineStr">
        <x:is>
          <x:t xml:space="preserve">Base</x:t>
        </x:is>
      </x:c>
      <x:c r="D1442" s="3" t="inlineStr">
        <x:is>
          <x:t xml:space="preserve">reference_serving_tps_per_mw</x:t>
        </x:is>
      </x:c>
      <x:c r="E1442" s="3" t="n">
        <x:v>1362216</x:v>
      </x:c>
      <x:c r="F1442" s="3" t="inlineStr">
        <x:is>
          <x:t xml:space="preserve">generated output tokens/sec/MW</x:t>
        </x:is>
      </x:c>
      <x:c r="G1442" s="3" t="inlineStr">
        <x:is>
          <x:t xml:space="preserve">Workload-adjusted benchmark proxy</x:t>
        </x:is>
      </x:c>
      <x:c r="H1442" s="3" t="inlineStr">
        <x:is>
          <x:t xml:space="preserve">fleet_reference_tps_per_mw * commercial_workload_fit_factor</x:t>
        </x:is>
      </x:c>
      <x:c r="I144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442" s="3" t="inlineStr">
        <x:is>
          <x:t xml:space="preserve">SRC_SEMIANALYSIS_INFERENCEX; ASSUMP_NUMERIC_ACCELERATOR_MIX; ASSUMP_WORKLOAD_CLASS_MIX; ASSUMP_AGENTIC_CONTEXT_PENALTY</x:t>
        </x:is>
      </x:c>
      <x:c r="K144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42" s="3" t="inlineStr">
        <x:is>
          <x:t xml:space="preserve">Provider production output-token throughput with comparable workload/SLO.</x:t>
        </x:is>
      </x:c>
    </x:row>
    <x:row r="1443">
      <x:c r="A1443" s="3" t="inlineStr">
        <x:is>
          <x:t xml:space="preserve">xAI</x:t>
        </x:is>
      </x:c>
      <x:c r="B1443" s="3" t="n">
        <x:v>2028</x:v>
      </x:c>
      <x:c r="C1443" s="3" t="inlineStr">
        <x:is>
          <x:t xml:space="preserve">Base</x:t>
        </x:is>
      </x:c>
      <x:c r="D1443" s="3" t="inlineStr">
        <x:is>
          <x:t xml:space="preserve">purpose_built_tps_per_mw</x:t>
        </x:is>
      </x:c>
      <x:c r="E1443" s="3" t="n">
        <x:v>2484332</x:v>
      </x:c>
      <x:c r="F1443" s="3" t="inlineStr">
        <x:is>
          <x:t xml:space="preserve">generated output tokens/sec/MW</x:t>
        </x:is>
      </x:c>
      <x:c r="G1443" s="3" t="inlineStr">
        <x:is>
          <x:t xml:space="preserve">Conservative no-uplift proxy</x:t>
        </x:is>
      </x:c>
      <x:c r="H1443" s="3" t="inlineStr">
        <x:is>
          <x:t xml:space="preserve">purpose_built_tps_per_mw = purpose_built_reference_tps_per_mw * commercial_workload_fit_factor until comparable output-token benchmark is adopted</x:t>
        </x:is>
      </x:c>
      <x:c r="I1443" s="3" t="inlineStr">
        <x:is>
          <x:t xml:space="preserve">No comparable public output-token/MW row adopted; B200 public reference placeholder is used and remains editable.</x:t>
        </x:is>
      </x:c>
      <x:c r="J1443" s="3" t="inlineStr">
        <x:is>
          <x:t xml:space="preserve">SRC_XAI_MODELS; SRC_XAI_NVIDIA_COLOSSUS; SRC_EPOCH_AI_DATA_CENTERS; ASSUMP_NUMERIC_ACCELERATOR_MIX</x:t>
        </x:is>
      </x:c>
      <x:c r="K144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43" s="3" t="inlineStr">
        <x:is>
          <x:t xml:space="preserve">Matched-workload generated-output benchmark for the provider purpose-built accelerator.</x:t>
        </x:is>
      </x:c>
    </x:row>
    <x:row r="1444">
      <x:c r="A1444" s="3" t="inlineStr">
        <x:is>
          <x:t xml:space="preserve">xAI</x:t>
        </x:is>
      </x:c>
      <x:c r="B1444" s="3" t="n">
        <x:v>2028</x:v>
      </x:c>
      <x:c r="C1444" s="3" t="inlineStr">
        <x:is>
          <x:t xml:space="preserve">Base</x:t>
        </x:is>
      </x:c>
      <x:c r="D1444" s="3" t="inlineStr">
        <x:is>
          <x:t xml:space="preserve">inference_power_share</x:t>
        </x:is>
      </x:c>
      <x:c r="E1444" s="3" t="n">
        <x:v>0.575</x:v>
      </x:c>
      <x:c r="F1444" s="3" t="inlineStr">
        <x:is>
          <x:t xml:space="preserve">share of AI IT load</x:t>
        </x:is>
      </x:c>
      <x:c r="G1444" s="3" t="inlineStr">
        <x:is>
          <x:t xml:space="preserve">Scenario allocation</x:t>
        </x:is>
      </x:c>
      <x:c r="H1444" s="3" t="inlineStr">
        <x:is>
          <x:t xml:space="preserve">inference_gw = ai_it_load_gw * inference_power_share</x:t>
        </x:is>
      </x:c>
      <x:c r="I1444" s="3" t="inlineStr">
        <x:is>
          <x:t xml:space="preserve">Grok product expansion is modeled to shift capacity toward inference after initial training-heavy operation.</x:t>
        </x:is>
      </x:c>
      <x:c r="J1444" s="3" t="inlineStr">
        <x:is>
          <x:t xml:space="preserve">SRC_XAI_MODELS; SRC_XAI_NVIDIA_COLOSSUS; SRC_EPOCH_AI_DATA_CENTERS; ASSUMP_INFERENCE_SHARE_NOT_FACT_60</x:t>
        </x:is>
      </x:c>
      <x:c r="K144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44" s="3" t="inlineStr">
        <x:is>
          <x:t xml:space="preserve">Provider-specific inference/training workload power telemetry.</x:t>
        </x:is>
      </x:c>
    </x:row>
    <x:row r="1445">
      <x:c r="A1445" s="3" t="inlineStr">
        <x:is>
          <x:t xml:space="preserve">xAI</x:t>
        </x:is>
      </x:c>
      <x:c r="B1445" s="3" t="n">
        <x:v>2028</x:v>
      </x:c>
      <x:c r="C1445" s="3" t="inlineStr">
        <x:is>
          <x:t xml:space="preserve">Base</x:t>
        </x:is>
      </x:c>
      <x:c r="D1445" s="3" t="inlineStr">
        <x:is>
          <x:t xml:space="preserve">inference_gw</x:t>
        </x:is>
      </x:c>
      <x:c r="E1445" s="3" t="n">
        <x:v>0.571</x:v>
      </x:c>
      <x:c r="F1445" s="3" t="inlineStr">
        <x:is>
          <x:t xml:space="preserve">GW</x:t>
        </x:is>
      </x:c>
      <x:c r="G1445" s="3" t="inlineStr">
        <x:is>
          <x:t xml:space="preserve">Derived formula</x:t>
        </x:is>
      </x:c>
      <x:c r="H1445" s="3" t="inlineStr">
        <x:is>
          <x:t xml:space="preserve">ai_it_load_gw * inference_power_share</x:t>
        </x:is>
      </x:c>
      <x:c r="I1445" s="3" t="inlineStr">
        <x:is>
          <x:t xml:space="preserve">This is the operational power eligible to become commercial generated output tokens through the selected TPS/MW proxy.</x:t>
        </x:is>
      </x:c>
      <x:c r="J1445" s="3" t="inlineStr">
        <x:is>
          <x:t xml:space="preserve">SRC_XAI_MODELS; SRC_XAI_NVIDIA_COLOSSUS; SRC_EPOCH_AI_DATA_CENTERS</x:t>
        </x:is>
      </x:c>
      <x:c r="K144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45" s="3" t="inlineStr">
        <x:is>
          <x:t xml:space="preserve">Recompute after AI allocation or inference-share evidence changes.</x:t>
        </x:is>
      </x:c>
    </x:row>
    <x:row r="1446">
      <x:c r="A1446" s="3" t="inlineStr">
        <x:is>
          <x:t xml:space="preserve">xAI</x:t>
        </x:is>
      </x:c>
      <x:c r="B1446" s="3" t="n">
        <x:v>2028</x:v>
      </x:c>
      <x:c r="C1446" s="3" t="inlineStr">
        <x:is>
          <x:t xml:space="preserve">Base</x:t>
        </x:is>
      </x:c>
      <x:c r="D1446" s="3" t="inlineStr">
        <x:is>
          <x:t xml:space="preserve">training_power_share</x:t>
        </x:is>
      </x:c>
      <x:c r="E1446" s="3" t="n">
        <x:v>0.425</x:v>
      </x:c>
      <x:c r="F1446" s="3" t="inlineStr">
        <x:is>
          <x:t xml:space="preserve">share of AI IT load</x:t>
        </x:is>
      </x:c>
      <x:c r="G1446" s="3" t="inlineStr">
        <x:is>
          <x:t xml:space="preserve">Derived allocation</x:t>
        </x:is>
      </x:c>
      <x:c r="H1446" s="3" t="inlineStr">
        <x:is>
          <x:t xml:space="preserve">1 - inference_power_share</x:t>
        </x:is>
      </x:c>
      <x:c r="I1446" s="3" t="inlineStr">
        <x:is>
          <x:t xml:space="preserve">Training receives the complementary modeled AI IT allocation; it is not a disclosed company workload split.</x:t>
        </x:is>
      </x:c>
      <x:c r="J1446" s="3" t="inlineStr">
        <x:is>
          <x:t xml:space="preserve">SRC_XAI_MODELS; SRC_XAI_NVIDIA_COLOSSUS; SRC_EPOCH_AI_DATA_CENTERS; ASSUMP_INFERENCE_SHARE_NOT_FACT_60</x:t>
        </x:is>
      </x:c>
      <x:c r="K144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46" s="3" t="inlineStr">
        <x:is>
          <x:t xml:space="preserve">Provider-specific inference/training workload power telemetry.</x:t>
        </x:is>
      </x:c>
    </x:row>
    <x:row r="1447">
      <x:c r="A1447" s="3" t="inlineStr">
        <x:is>
          <x:t xml:space="preserve">xAI</x:t>
        </x:is>
      </x:c>
      <x:c r="B1447" s="3" t="n">
        <x:v>2028</x:v>
      </x:c>
      <x:c r="C1447" s="3" t="inlineStr">
        <x:is>
          <x:t xml:space="preserve">Base</x:t>
        </x:is>
      </x:c>
      <x:c r="D1447" s="3" t="inlineStr">
        <x:is>
          <x:t xml:space="preserve">training_gw</x:t>
        </x:is>
      </x:c>
      <x:c r="E1447" s="3" t="n">
        <x:v>0.422</x:v>
      </x:c>
      <x:c r="F1447" s="3" t="inlineStr">
        <x:is>
          <x:t xml:space="preserve">GW</x:t>
        </x:is>
      </x:c>
      <x:c r="G1447" s="3" t="inlineStr">
        <x:is>
          <x:t xml:space="preserve">Derived formula</x:t>
        </x:is>
      </x:c>
      <x:c r="H1447" s="3" t="inlineStr">
        <x:is>
          <x:t xml:space="preserve">ai_it_load_gw * training_power_share</x:t>
        </x:is>
      </x:c>
      <x:c r="I1447" s="3" t="inlineStr">
        <x:is>
          <x:t xml:space="preserve">Training GW is shown separately so commercial inference token capacity is not overstated.</x:t>
        </x:is>
      </x:c>
      <x:c r="J1447" s="3" t="inlineStr">
        <x:is>
          <x:t xml:space="preserve">SRC_XAI_MODELS; SRC_XAI_NVIDIA_COLOSSUS; SRC_EPOCH_AI_DATA_CENTERS</x:t>
        </x:is>
      </x:c>
      <x:c r="K144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47" s="3" t="inlineStr">
        <x:is>
          <x:t xml:space="preserve">Recompute after AI allocation or workload-split evidence changes.</x:t>
        </x:is>
      </x:c>
    </x:row>
    <x:row r="1448">
      <x:c r="A1448" s="3" t="inlineStr">
        <x:is>
          <x:t xml:space="preserve">xAI</x:t>
        </x:is>
      </x:c>
      <x:c r="B1448" s="3" t="n">
        <x:v>2028</x:v>
      </x:c>
      <x:c r="C1448" s="3" t="inlineStr">
        <x:is>
          <x:t xml:space="preserve">Base</x:t>
        </x:is>
      </x:c>
      <x:c r="D1448" s="3" t="inlineStr">
        <x:is>
          <x:t xml:space="preserve">tokens_per_second_per_mw</x:t>
        </x:is>
      </x:c>
      <x:c r="E1448" s="3" t="n">
        <x:v>1362216</x:v>
      </x:c>
      <x:c r="F1448" s="3" t="inlineStr">
        <x:is>
          <x:t xml:space="preserve">generated output tokens/sec/MW</x:t>
        </x:is>
      </x:c>
      <x:c r="G1448" s="3" t="inlineStr">
        <x:is>
          <x:t xml:space="preserve">Derived estimate + benchmark calibration</x:t>
        </x:is>
      </x:c>
      <x:c r="H1448" s="3" t="inlineStr">
        <x:is>
          <x:t xml:space="preserve">fleet_reference_tps_per_mw * commercial_workload_fit_factor</x:t>
        </x:is>
      </x:c>
      <x:c r="I1448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1448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144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48" s="3" t="inlineStr">
        <x:is>
          <x:t xml:space="preserve">Comparable production output-token throughput with model, hardware, precision, ISL/OSL and SLO matched.</x:t>
        </x:is>
      </x:c>
    </x:row>
    <x:row r="1449">
      <x:c r="A1449" s="3" t="inlineStr">
        <x:is>
          <x:t xml:space="preserve">xAI</x:t>
        </x:is>
      </x:c>
      <x:c r="B1449" s="3" t="n">
        <x:v>2028</x:v>
      </x:c>
      <x:c r="C1449" s="3" t="inlineStr">
        <x:is>
          <x:t xml:space="preserve">Base</x:t>
        </x:is>
      </x:c>
      <x:c r="D1449" s="3" t="inlineStr">
        <x:is>
          <x:t xml:space="preserve">inference_tokens_per_day</x:t>
        </x:is>
      </x:c>
      <x:c r="E1449" s="3" t="n">
        <x:v>67204109030400</x:v>
      </x:c>
      <x:c r="F1449" s="3" t="inlineStr">
        <x:is>
          <x:t xml:space="preserve">generated output tokens/day</x:t>
        </x:is>
      </x:c>
      <x:c r="G1449" s="3" t="inlineStr">
        <x:is>
          <x:t xml:space="preserve">Derived headline metric</x:t>
        </x:is>
      </x:c>
      <x:c r="H1449" s="3" t="inlineStr">
        <x:is>
          <x:t xml:space="preserve">inference_gw * 1000 * tokens_per_second_per_mw * 86,400</x:t>
        </x:is>
      </x:c>
      <x:c r="I1449" s="3" t="inlineStr">
        <x:is>
          <x:t xml:space="preserve">Headline capacity uses no utilization, MoE, architecture or software-growth multiplier; it is not observed commercial output volume.</x:t>
        </x:is>
      </x:c>
      <x:c r="J1449" s="3" t="inlineStr">
        <x:is>
          <x:t xml:space="preserve">SRC_XAI_MODELS; SRC_XAI_NVIDIA_COLOSSUS; SRC_EPOCH_AI_DATA_CENTERS; SRC_SEMIANALYSIS_INFERENCEX</x:t>
        </x:is>
      </x:c>
      <x:c r="K144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49" s="3" t="inlineStr">
        <x:is>
          <x:t xml:space="preserve">Provider-disclosed generated output token volume or calibrated capacity telemetry.</x:t>
        </x:is>
      </x:c>
    </x:row>
    <x:row r="1450">
      <x:c r="A1450" s="3" t="inlineStr">
        <x:is>
          <x:t xml:space="preserve">xAI</x:t>
        </x:is>
      </x:c>
      <x:c r="B1450" s="3" t="n">
        <x:v>2028</x:v>
      </x:c>
      <x:c r="C1450" s="3" t="inlineStr">
        <x:is>
          <x:t xml:space="preserve">Base</x:t>
        </x:is>
      </x:c>
      <x:c r="D1450" s="3" t="inlineStr">
        <x:is>
          <x:t xml:space="preserve">inference_tokens_per_year</x:t>
        </x:is>
      </x:c>
      <x:c r="E1450" s="3" t="n">
        <x:v>2.4529499796096e+16</x:v>
      </x:c>
      <x:c r="F1450" s="3" t="inlineStr">
        <x:is>
          <x:t xml:space="preserve">generated output tokens/year</x:t>
        </x:is>
      </x:c>
      <x:c r="G1450" s="3" t="inlineStr">
        <x:is>
          <x:t xml:space="preserve">Derived headline metric</x:t>
        </x:is>
      </x:c>
      <x:c r="H1450" s="3" t="inlineStr">
        <x:is>
          <x:t xml:space="preserve">inference_tokens_per_day * 365</x:t>
        </x:is>
      </x:c>
      <x:c r="I1450" s="3" t="inlineStr">
        <x:is>
          <x:t xml:space="preserve">Annualized version of generated output token capacity; it is not observed annual demand or billable volume.</x:t>
        </x:is>
      </x:c>
      <x:c r="J1450" s="3" t="inlineStr">
        <x:is>
          <x:t xml:space="preserve">SRC_XAI_MODELS; SRC_XAI_NVIDIA_COLOSSUS; SRC_EPOCH_AI_DATA_CENTERS; SRC_SEMIANALYSIS_INFERENCEX</x:t>
        </x:is>
      </x:c>
      <x:c r="K145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50" s="3" t="inlineStr">
        <x:is>
          <x:t xml:space="preserve">Provider-disclosed annual generated-output volume or metered serving telemetry.</x:t>
        </x:is>
      </x:c>
    </x:row>
    <x:row r="1451">
      <x:c r="A1451" s="3" t="inlineStr">
        <x:is>
          <x:t xml:space="preserve">xAI</x:t>
        </x:is>
      </x:c>
      <x:c r="B1451" s="3" t="n">
        <x:v>2029</x:v>
      </x:c>
      <x:c r="C1451" s="3" t="inlineStr">
        <x:is>
          <x:t xml:space="preserve">Base</x:t>
        </x:is>
      </x:c>
      <x:c r="D1451" s="3" t="inlineStr">
        <x:is>
          <x:t xml:space="preserve">contracted_power_gw</x:t>
        </x:is>
      </x:c>
      <x:c r="E1451" s="3" t="n">
        <x:v>2.5</x:v>
      </x:c>
      <x:c r="F1451" s="3" t="inlineStr">
        <x:is>
          <x:t xml:space="preserve">GW</x:t>
        </x:is>
      </x:c>
      <x:c r="G1451" s="3" t="inlineStr">
        <x:is>
          <x:t xml:space="preserve">Fact anchor + scenario ceiling</x:t>
        </x:is>
      </x:c>
      <x:c r="H1451" s="3" t="inlineStr">
        <x:is>
          <x:t xml:space="preserve">linear interpolation between 2026 and 2030 company capacity endpoints</x:t>
        </x:is>
      </x:c>
      <x:c r="I1451" s="3" t="inlineStr">
        <x:is>
          <x:t xml:space="preserve">Colossus GPU-count disclosure bounds capacity direction; contracted GW values are modeled power envelopes.</x:t>
        </x:is>
      </x:c>
      <x:c r="J1451" s="3" t="inlineStr">
        <x:is>
          <x:t xml:space="preserve">SRC_XAI_NVIDIA_COLOSSUS; ASSUMP_CLUSTER_RAMP</x:t>
        </x:is>
      </x:c>
      <x:c r="K145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51" s="3" t="inlineStr">
        <x:is>
          <x:t xml:space="preserve">Company/site-level committed MW/GW, interconnect and contract disclosure.</x:t>
        </x:is>
      </x:c>
    </x:row>
    <x:row r="1452">
      <x:c r="A1452" s="3" t="inlineStr">
        <x:is>
          <x:t xml:space="preserve">xAI</x:t>
        </x:is>
      </x:c>
      <x:c r="B1452" s="3" t="n">
        <x:v>2029</x:v>
      </x:c>
      <x:c r="C1452" s="3" t="inlineStr">
        <x:is>
          <x:t xml:space="preserve">Base</x:t>
        </x:is>
      </x:c>
      <x:c r="D1452" s="3" t="inlineStr">
        <x:is>
          <x:t xml:space="preserve">operational_deployment_share</x:t>
        </x:is>
      </x:c>
      <x:c r="E1452" s="3" t="n">
        <x:v>0.7848000000000001</x:v>
      </x:c>
      <x:c r="F1452" s="3" t="inlineStr">
        <x:is>
          <x:t xml:space="preserve">share</x:t>
        </x:is>
      </x:c>
      <x:c r="G1452" s="3" t="inlineStr">
        <x:is>
          <x:t xml:space="preserve">Scenario conversion</x:t>
        </x:is>
      </x:c>
      <x:c r="H1452" s="3" t="inlineStr">
        <x:is>
          <x:t xml:space="preserve">active_power_gw / contracted_power_gw</x:t>
        </x:is>
      </x:c>
      <x:c r="I1452" s="3" t="inlineStr">
        <x:is>
          <x:t xml:space="preserve">This is the single explicit conversion from contracted/attributed capacity to operationally usable capacity.</x:t>
        </x:is>
      </x:c>
      <x:c r="J1452" s="3" t="inlineStr">
        <x:is>
          <x:t xml:space="preserve">SRC_XAI_NVIDIA_COLOSSUS; ASSUMP_CLUSTER_RAMP</x:t>
        </x:is>
      </x:c>
      <x:c r="K145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52" s="3" t="inlineStr">
        <x:is>
          <x:t xml:space="preserve">Energized operational capacity divided by contracted/attributed capacity.</x:t>
        </x:is>
      </x:c>
    </x:row>
    <x:row r="1453">
      <x:c r="A1453" s="3" t="inlineStr">
        <x:is>
          <x:t xml:space="preserve">xAI</x:t>
        </x:is>
      </x:c>
      <x:c r="B1453" s="3" t="n">
        <x:v>2029</x:v>
      </x:c>
      <x:c r="C1453" s="3" t="inlineStr">
        <x:is>
          <x:t xml:space="preserve">Base</x:t>
        </x:is>
      </x:c>
      <x:c r="D1453" s="3" t="inlineStr">
        <x:is>
          <x:t xml:space="preserve">active_power_gw</x:t>
        </x:is>
      </x:c>
      <x:c r="E1453" s="3" t="n">
        <x:v>1.962</x:v>
      </x:c>
      <x:c r="F1453" s="3" t="inlineStr">
        <x:is>
          <x:t xml:space="preserve">GW</x:t>
        </x:is>
      </x:c>
      <x:c r="G1453" s="3" t="inlineStr">
        <x:is>
          <x:t xml:space="preserve">Derived scenario</x:t>
        </x:is>
      </x:c>
      <x:c r="H1453" s="3" t="inlineStr">
        <x:is>
          <x:t xml:space="preserve">contracted_power_gw * operational_deployment_share</x:t>
        </x:is>
      </x:c>
      <x:c r="I1453" s="3" t="inlineStr">
        <x:is>
          <x:t xml:space="preserve">GPU cluster scale anchors operational possibility, while inference/training allocation and site power draw remain estimates.</x:t>
        </x:is>
      </x:c>
      <x:c r="J1453" s="3" t="inlineStr">
        <x:is>
          <x:t xml:space="preserve">SRC_XAI_NVIDIA_COLOSSUS; ASSUMP_CLUSTER_RAMP</x:t>
        </x:is>
      </x:c>
      <x:c r="K145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53" s="3" t="inlineStr">
        <x:is>
          <x:t xml:space="preserve">Energization dates, accelerator deliveries and operational powered-rack telemetry.</x:t>
        </x:is>
      </x:c>
    </x:row>
    <x:row r="1454">
      <x:c r="A1454" s="3" t="inlineStr">
        <x:is>
          <x:t xml:space="preserve">xAI</x:t>
        </x:is>
      </x:c>
      <x:c r="B1454" s="3" t="n">
        <x:v>2029</x:v>
      </x:c>
      <x:c r="C1454" s="3" t="inlineStr">
        <x:is>
          <x:t xml:space="preserve">Base</x:t>
        </x:is>
      </x:c>
      <x:c r="D1454" s="3" t="inlineStr">
        <x:is>
          <x:t xml:space="preserve">pue</x:t>
        </x:is>
      </x:c>
      <x:c r="E1454" s="3" t="n">
        <x:v>1.22</x:v>
      </x:c>
      <x:c r="F1454" s="3" t="inlineStr">
        <x:is>
          <x:t xml:space="preserve">ratio</x:t>
        </x:is>
      </x:c>
      <x:c r="G1454" s="3" t="inlineStr">
        <x:is>
          <x:t xml:space="preserve">Scenario parameter</x:t>
        </x:is>
      </x:c>
      <x:c r="H1454" s="3" t="inlineStr">
        <x:is>
          <x:t xml:space="preserve">it_load_gw = active_power_gw / pue</x:t>
        </x:is>
      </x:c>
      <x:c r="I1454" s="3" t="inlineStr">
        <x:is>
          <x:t xml:space="preserve">No provider-wide site-level PUE is used as a disclosed fact; PUE represents facility-to-IT conversion within the scenario.</x:t>
        </x:is>
      </x:c>
      <x:c r="J1454" s="3" t="inlineStr">
        <x:is>
          <x:t xml:space="preserve">ASSUMP_POWER_RAMP</x:t>
        </x:is>
      </x:c>
      <x:c r="K145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54" s="3" t="inlineStr">
        <x:is>
          <x:t xml:space="preserve">Site-level measured PUE matched to attributed AI capacity.</x:t>
        </x:is>
      </x:c>
    </x:row>
    <x:row r="1455">
      <x:c r="A1455" s="3" t="inlineStr">
        <x:is>
          <x:t xml:space="preserve">xAI</x:t>
        </x:is>
      </x:c>
      <x:c r="B1455" s="3" t="n">
        <x:v>2029</x:v>
      </x:c>
      <x:c r="C1455" s="3" t="inlineStr">
        <x:is>
          <x:t xml:space="preserve">Base</x:t>
        </x:is>
      </x:c>
      <x:c r="D1455" s="3" t="inlineStr">
        <x:is>
          <x:t xml:space="preserve">it_load_gw</x:t>
        </x:is>
      </x:c>
      <x:c r="E1455" s="3" t="n">
        <x:v>1.609</x:v>
      </x:c>
      <x:c r="F1455" s="3" t="inlineStr">
        <x:is>
          <x:t xml:space="preserve">GW</x:t>
        </x:is>
      </x:c>
      <x:c r="G1455" s="3" t="inlineStr">
        <x:is>
          <x:t xml:space="preserve">Derived formula</x:t>
        </x:is>
      </x:c>
      <x:c r="H1455" s="3" t="inlineStr">
        <x:is>
          <x:t xml:space="preserve">active_power_gw / pue</x:t>
        </x:is>
      </x:c>
      <x:c r="I1455" s="3" t="inlineStr">
        <x:is>
          <x:t xml:space="preserve">Facility power is converted to IT-deliverable power before attributing AI workloads.</x:t>
        </x:is>
      </x:c>
      <x:c r="J1455" s="3" t="inlineStr">
        <x:is>
          <x:t xml:space="preserve">SRC_XAI_NVIDIA_COLOSSUS; ASSUMP_CLUSTER_RAMP</x:t>
        </x:is>
      </x:c>
      <x:c r="K145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55" s="3" t="inlineStr">
        <x:is>
          <x:t xml:space="preserve">Recompute once active power and PUE become site-observable.</x:t>
        </x:is>
      </x:c>
    </x:row>
    <x:row r="1456">
      <x:c r="A1456" s="3" t="inlineStr">
        <x:is>
          <x:t xml:space="preserve">xAI</x:t>
        </x:is>
      </x:c>
      <x:c r="B1456" s="3" t="n">
        <x:v>2029</x:v>
      </x:c>
      <x:c r="C1456" s="3" t="inlineStr">
        <x:is>
          <x:t xml:space="preserve">Base</x:t>
        </x:is>
      </x:c>
      <x:c r="D1456" s="3" t="inlineStr">
        <x:is>
          <x:t xml:space="preserve">ai_workload_share</x:t>
        </x:is>
      </x:c>
      <x:c r="E1456" s="3" t="n">
        <x:v>0.85</x:v>
      </x:c>
      <x:c r="F1456" s="3" t="inlineStr">
        <x:is>
          <x:t xml:space="preserve">share</x:t>
        </x:is>
      </x:c>
      <x:c r="G1456" s="3" t="inlineStr">
        <x:is>
          <x:t xml:space="preserve">Scenario allocation</x:t>
        </x:is>
      </x:c>
      <x:c r="H1456" s="3" t="inlineStr">
        <x:is>
          <x:t xml:space="preserve">ai_it_load_gw = it_load_gw * ai_workload_share</x:t>
        </x:is>
      </x:c>
      <x:c r="I1456" s="3" t="inlineStr">
        <x:is>
          <x:t xml:space="preserve">Colossus is AI-centric; 85% retains cooling/IT allocation boundary and non-serving AI work.</x:t>
        </x:is>
      </x:c>
      <x:c r="J1456" s="3" t="inlineStr">
        <x:is>
          <x:t xml:space="preserve">SRC_XAI_MODELS; SRC_XAI_NVIDIA_COLOSSUS; SRC_EPOCH_AI_DATA_CENTERS</x:t>
        </x:is>
      </x:c>
      <x:c r="K145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56" s="3" t="inlineStr">
        <x:is>
          <x:t xml:space="preserve">Model-owner AI workload allocation or cluster scheduling telemetry.</x:t>
        </x:is>
      </x:c>
    </x:row>
    <x:row r="1457">
      <x:c r="A1457" s="3" t="inlineStr">
        <x:is>
          <x:t xml:space="preserve">xAI</x:t>
        </x:is>
      </x:c>
      <x:c r="B1457" s="3" t="n">
        <x:v>2029</x:v>
      </x:c>
      <x:c r="C1457" s="3" t="inlineStr">
        <x:is>
          <x:t xml:space="preserve">Base</x:t>
        </x:is>
      </x:c>
      <x:c r="D1457" s="3" t="inlineStr">
        <x:is>
          <x:t xml:space="preserve">ai_it_load_gw</x:t>
        </x:is>
      </x:c>
      <x:c r="E1457" s="3" t="n">
        <x:v>1.367</x:v>
      </x:c>
      <x:c r="F1457" s="3" t="inlineStr">
        <x:is>
          <x:t xml:space="preserve">GW</x:t>
        </x:is>
      </x:c>
      <x:c r="G1457" s="3" t="inlineStr">
        <x:is>
          <x:t xml:space="preserve">Derived formula</x:t>
        </x:is>
      </x:c>
      <x:c r="H1457" s="3" t="inlineStr">
        <x:is>
          <x:t xml:space="preserve">it_load_gw * ai_workload_share</x:t>
        </x:is>
      </x:c>
      <x:c r="I1457" s="3" t="inlineStr">
        <x:is>
          <x:t xml:space="preserve">Only the AI-attributed portion of IT load enters training/inference allocation.</x:t>
        </x:is>
      </x:c>
      <x:c r="J1457" s="3" t="inlineStr">
        <x:is>
          <x:t xml:space="preserve">SRC_XAI_MODELS; SRC_XAI_NVIDIA_COLOSSUS; SRC_EPOCH_AI_DATA_CENTERS</x:t>
        </x:is>
      </x:c>
      <x:c r="K145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57" s="3" t="inlineStr">
        <x:is>
          <x:t xml:space="preserve">Recompute after ai_workload_share is replaced by telemetry.</x:t>
        </x:is>
      </x:c>
    </x:row>
    <x:row r="1458">
      <x:c r="A1458" s="3" t="inlineStr">
        <x:is>
          <x:t xml:space="preserve">xAI</x:t>
        </x:is>
      </x:c>
      <x:c r="B1458" s="3" t="n">
        <x:v>2029</x:v>
      </x:c>
      <x:c r="C1458" s="3" t="inlineStr">
        <x:is>
          <x:t xml:space="preserve">Base</x:t>
        </x:is>
      </x:c>
      <x:c r="D1458" s="3" t="inlineStr">
        <x:is>
          <x:t xml:space="preserve">gpu_share</x:t>
        </x:is>
      </x:c>
      <x:c r="E1458" s="3" t="n">
        <x:v>1</x:v>
      </x:c>
      <x:c r="F1458" s="3" t="inlineStr">
        <x:is>
          <x:t xml:space="preserve">share of inference-serving accelerator load</x:t>
        </x:is>
      </x:c>
      <x:c r="G1458" s="3" t="inlineStr">
        <x:is>
          <x:t xml:space="preserve">Numeric scenario</x:t>
        </x:is>
      </x:c>
      <x:c r="H1458" s="3" t="inlineStr">
        <x:is>
          <x:t xml:space="preserve">gpu_share interpolated from company 2026/2030 accelerator-mix endpoints</x:t>
        </x:is>
      </x:c>
      <x:c r="I1458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1458" s="3" t="inlineStr">
        <x:is>
          <x:t xml:space="preserve">SRC_XAI_MODELS; SRC_XAI_NVIDIA_COLOSSUS; SRC_EPOCH_AI_DATA_CENTERS; ASSUMP_NUMERIC_ACCELERATOR_MIX</x:t>
        </x:is>
      </x:c>
      <x:c r="K145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58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1459">
      <x:c r="A1459" s="3" t="inlineStr">
        <x:is>
          <x:t xml:space="preserve">xAI</x:t>
        </x:is>
      </x:c>
      <x:c r="B1459" s="3" t="n">
        <x:v>2029</x:v>
      </x:c>
      <x:c r="C1459" s="3" t="inlineStr">
        <x:is>
          <x:t xml:space="preserve">Base</x:t>
        </x:is>
      </x:c>
      <x:c r="D1459" s="3" t="inlineStr">
        <x:is>
          <x:t xml:space="preserve">h200_share</x:t>
        </x:is>
      </x:c>
      <x:c r="E1459" s="3" t="n">
        <x:v>0.294118</x:v>
      </x:c>
      <x:c r="F1459" s="3" t="inlineStr">
        <x:is>
          <x:t xml:space="preserve">share of inference-serving accelerator load</x:t>
        </x:is>
      </x:c>
      <x:c r="G1459" s="3" t="inlineStr">
        <x:is>
          <x:t xml:space="preserve">Editable numeric scenario</x:t>
        </x:is>
      </x:c>
      <x:c r="H1459" s="3" t="inlineStr">
        <x:is>
          <x:t xml:space="preserve">h200_share = gpu_share * default_gpu_generation_mix_h200</x:t>
        </x:is>
      </x:c>
      <x:c r="I1459" s="3" t="inlineStr">
        <x:is>
          <x:t xml:space="preserve">Default GPU-generation migration assumption; executive workbook allows later manual replacement by company/year/scenario.</x:t>
        </x:is>
      </x:c>
      <x:c r="J1459" s="3" t="inlineStr">
        <x:is>
          <x:t xml:space="preserve">SRC_SEMIANALYSIS_INFERENCEX; ASSUMP_NUMERIC_ACCELERATOR_MIX</x:t>
        </x:is>
      </x:c>
      <x:c r="K145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59" s="3" t="inlineStr">
        <x:is>
          <x:t xml:space="preserve">Company fleet inventory, accelerator-hours or procurement/deployment records by GPU generation.</x:t>
        </x:is>
      </x:c>
    </x:row>
    <x:row r="1460">
      <x:c r="A1460" s="3" t="inlineStr">
        <x:is>
          <x:t xml:space="preserve">xAI</x:t>
        </x:is>
      </x:c>
      <x:c r="B1460" s="3" t="n">
        <x:v>2029</x:v>
      </x:c>
      <x:c r="C1460" s="3" t="inlineStr">
        <x:is>
          <x:t xml:space="preserve">Base</x:t>
        </x:is>
      </x:c>
      <x:c r="D1460" s="3" t="inlineStr">
        <x:is>
          <x:t xml:space="preserve">b200_share</x:t>
        </x:is>
      </x:c>
      <x:c r="E1460" s="3" t="n">
        <x:v>0.705882</x:v>
      </x:c>
      <x:c r="F1460" s="3" t="inlineStr">
        <x:is>
          <x:t xml:space="preserve">share of inference-serving accelerator load</x:t>
        </x:is>
      </x:c>
      <x:c r="G1460" s="3" t="inlineStr">
        <x:is>
          <x:t xml:space="preserve">Editable numeric scenario</x:t>
        </x:is>
      </x:c>
      <x:c r="H1460" s="3" t="inlineStr">
        <x:is>
          <x:t xml:space="preserve">b200_share = gpu_share * default_gpu_generation_mix_b200</x:t>
        </x:is>
      </x:c>
      <x:c r="I1460" s="3" t="inlineStr">
        <x:is>
          <x:t xml:space="preserve">Default GPU-generation migration assumption; executive workbook allows later manual replacement by company/year/scenario.</x:t>
        </x:is>
      </x:c>
      <x:c r="J1460" s="3" t="inlineStr">
        <x:is>
          <x:t xml:space="preserve">SRC_SEMIANALYSIS_INFERENCEX; ASSUMP_NUMERIC_ACCELERATOR_MIX</x:t>
        </x:is>
      </x:c>
      <x:c r="K146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60" s="3" t="inlineStr">
        <x:is>
          <x:t xml:space="preserve">Company fleet inventory, accelerator-hours or procurement/deployment records by GPU generation.</x:t>
        </x:is>
      </x:c>
    </x:row>
    <x:row r="1461">
      <x:c r="A1461" s="3" t="inlineStr">
        <x:is>
          <x:t xml:space="preserve">xAI</x:t>
        </x:is>
      </x:c>
      <x:c r="B1461" s="3" t="n">
        <x:v>2029</x:v>
      </x:c>
      <x:c r="C1461" s="3" t="inlineStr">
        <x:is>
          <x:t xml:space="preserve">Base</x:t>
        </x:is>
      </x:c>
      <x:c r="D1461" s="3" t="inlineStr">
        <x:is>
          <x:t xml:space="preserve">gb200_share</x:t>
        </x:is>
      </x:c>
      <x:c r="E1461" s="3" t="n">
        <x:v>0</x:v>
      </x:c>
      <x:c r="F1461" s="3" t="inlineStr">
        <x:is>
          <x:t xml:space="preserve">share of inference-serving accelerator load</x:t>
        </x:is>
      </x:c>
      <x:c r="G1461" s="3" t="inlineStr">
        <x:is>
          <x:t xml:space="preserve">Editable numeric scenario</x:t>
        </x:is>
      </x:c>
      <x:c r="H1461" s="3" t="inlineStr">
        <x:is>
          <x:t xml:space="preserve">gb200_share = gpu_share * default_gpu_generation_mix_gb200</x:t>
        </x:is>
      </x:c>
      <x:c r="I1461" s="3" t="inlineStr">
        <x:is>
          <x:t xml:space="preserve">Default GPU-generation migration assumption; executive workbook allows later manual replacement by company/year/scenario.</x:t>
        </x:is>
      </x:c>
      <x:c r="J1461" s="3" t="inlineStr">
        <x:is>
          <x:t xml:space="preserve">SRC_SEMIANALYSIS_INFERENCEX; ASSUMP_NUMERIC_ACCELERATOR_MIX</x:t>
        </x:is>
      </x:c>
      <x:c r="K146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61" s="3" t="inlineStr">
        <x:is>
          <x:t xml:space="preserve">Company fleet inventory, accelerator-hours or procurement/deployment records by GPU generation.</x:t>
        </x:is>
      </x:c>
    </x:row>
    <x:row r="1462">
      <x:c r="A1462" s="3" t="inlineStr">
        <x:is>
          <x:t xml:space="preserve">xAI</x:t>
        </x:is>
      </x:c>
      <x:c r="B1462" s="3" t="n">
        <x:v>2029</x:v>
      </x:c>
      <x:c r="C1462" s="3" t="inlineStr">
        <x:is>
          <x:t xml:space="preserve">Base</x:t>
        </x:is>
      </x:c>
      <x:c r="D1462" s="3" t="inlineStr">
        <x:is>
          <x:t xml:space="preserve">purpose_built_accelerator_share</x:t>
        </x:is>
      </x:c>
      <x:c r="E1462" s="3" t="n">
        <x:v>0</x:v>
      </x:c>
      <x:c r="F1462" s="3" t="inlineStr">
        <x:is>
          <x:t xml:space="preserve">share of inference-serving accelerator load</x:t>
        </x:is>
      </x:c>
      <x:c r="G1462" s="3" t="inlineStr">
        <x:is>
          <x:t xml:space="preserve">Numeric scenario</x:t>
        </x:is>
      </x:c>
      <x:c r="H1462" s="3" t="inlineStr">
        <x:is>
          <x:t xml:space="preserve">1 - gpu_share</x:t>
        </x:is>
      </x:c>
      <x:c r="I1462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1462" s="3" t="inlineStr">
        <x:is>
          <x:t xml:space="preserve">SRC_XAI_MODELS; SRC_XAI_NVIDIA_COLOSSUS; SRC_EPOCH_AI_DATA_CENTERS; ASSUMP_NUMERIC_ACCELERATOR_MIX</x:t>
        </x:is>
      </x:c>
      <x:c r="K146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62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1463">
      <x:c r="A1463" s="3" t="inlineStr">
        <x:is>
          <x:t xml:space="preserve">xAI</x:t>
        </x:is>
      </x:c>
      <x:c r="B1463" s="3" t="n">
        <x:v>2029</x:v>
      </x:c>
      <x:c r="C1463" s="3" t="inlineStr">
        <x:is>
          <x:t xml:space="preserve">Base</x:t>
        </x:is>
      </x:c>
      <x:c r="D1463" s="3" t="inlineStr">
        <x:is>
          <x:t xml:space="preserve">fleet_reference_tps_per_mw</x:t>
        </x:is>
      </x:c>
      <x:c r="E1463" s="3" t="n">
        <x:v>2476756</x:v>
      </x:c>
      <x:c r="F1463" s="3" t="inlineStr">
        <x:is>
          <x:t xml:space="preserve">generated output tokens/sec/MW</x:t>
        </x:is>
      </x:c>
      <x:c r="G1463" s="3" t="inlineStr">
        <x:is>
          <x:t xml:space="preserve">Fleet-weighted public benchmark reference</x:t>
        </x:is>
      </x:c>
      <x:c r="H1463" s="3" t="inlineStr">
        <x:is>
          <x:t xml:space="preserve">h200_share*h200_workload_avg + b200_share*b200_workload_avg + gb200_share*gb200_workload_avg + purpose_built_share*purpose_workload_avg</x:t>
        </x:is>
      </x:c>
      <x:c r="I1463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1463" s="3" t="inlineStr">
        <x:is>
          <x:t xml:space="preserve">SRC_SEMIANALYSIS_INFERENCEX; ASSUMP_NUMERIC_ACCELERATOR_MIX; ASSUMP_WORKLOAD_CLASS_MIX; ASSUMP_AGENTIC_CONTEXT_PENALTY</x:t>
        </x:is>
      </x:c>
      <x:c r="K146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63" s="3" t="inlineStr">
        <x:is>
          <x:t xml:space="preserve">Comparable production output-token throughput or a more closely matched benchmark.</x:t>
        </x:is>
      </x:c>
    </x:row>
    <x:row r="1464">
      <x:c r="A1464" s="3" t="inlineStr">
        <x:is>
          <x:t xml:space="preserve">xAI</x:t>
        </x:is>
      </x:c>
      <x:c r="B1464" s="3" t="n">
        <x:v>2029</x:v>
      </x:c>
      <x:c r="C1464" s="3" t="inlineStr">
        <x:is>
          <x:t xml:space="preserve">Base</x:t>
        </x:is>
      </x:c>
      <x:c r="D1464" s="3" t="inlineStr">
        <x:is>
          <x:t xml:space="preserve">commercial_workload_fit_factor</x:t>
        </x:is>
      </x:c>
      <x:c r="E1464" s="3" t="n">
        <x:v>0.55</x:v>
      </x:c>
      <x:c r="F1464" s="3" t="inlineStr">
        <x:is>
          <x:t xml:space="preserve">share of public reference throughput</x:t>
        </x:is>
      </x:c>
      <x:c r="G1464" s="3" t="inlineStr">
        <x:is>
          <x:t xml:space="preserve">Scenario assumption</x:t>
        </x:is>
      </x:c>
      <x:c r="H1464" s="3" t="inlineStr">
        <x:is>
          <x:t xml:space="preserve">reference_serving_tps_per_mw = fleet_reference_tps_per_mw * commercial_workload_fit_factor</x:t>
        </x:is>
      </x:c>
      <x:c r="I1464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1464" s="3" t="inlineStr">
        <x:is>
          <x:t xml:space="preserve">SRC_SEMIANALYSIS_INFERENCEX; ASSUMP_NUMERIC_ACCELERATOR_MIX; ASSUMP_WORKLOAD_CLASS_MIX; ASSUMP_AGENTIC_CONTEXT_PENALTY</x:t>
        </x:is>
      </x:c>
      <x:c r="K146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64" s="3" t="inlineStr">
        <x:is>
          <x:t xml:space="preserve">Matched commercial serving benchmark by product surface, context shape and latency SLO.</x:t>
        </x:is>
      </x:c>
    </x:row>
    <x:row r="1465">
      <x:c r="A1465" s="3" t="inlineStr">
        <x:is>
          <x:t xml:space="preserve">xAI</x:t>
        </x:is>
      </x:c>
      <x:c r="B1465" s="3" t="n">
        <x:v>2029</x:v>
      </x:c>
      <x:c r="C1465" s="3" t="inlineStr">
        <x:is>
          <x:t xml:space="preserve">Base</x:t>
        </x:is>
      </x:c>
      <x:c r="D1465" s="3" t="inlineStr">
        <x:is>
          <x:t xml:space="preserve">reference_serving_tps_per_mw</x:t>
        </x:is>
      </x:c>
      <x:c r="E1465" s="3" t="n">
        <x:v>1362216</x:v>
      </x:c>
      <x:c r="F1465" s="3" t="inlineStr">
        <x:is>
          <x:t xml:space="preserve">generated output tokens/sec/MW</x:t>
        </x:is>
      </x:c>
      <x:c r="G1465" s="3" t="inlineStr">
        <x:is>
          <x:t xml:space="preserve">Workload-adjusted benchmark proxy</x:t>
        </x:is>
      </x:c>
      <x:c r="H1465" s="3" t="inlineStr">
        <x:is>
          <x:t xml:space="preserve">fleet_reference_tps_per_mw * commercial_workload_fit_factor</x:t>
        </x:is>
      </x:c>
      <x:c r="I146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465" s="3" t="inlineStr">
        <x:is>
          <x:t xml:space="preserve">SRC_SEMIANALYSIS_INFERENCEX; ASSUMP_NUMERIC_ACCELERATOR_MIX; ASSUMP_WORKLOAD_CLASS_MIX; ASSUMP_AGENTIC_CONTEXT_PENALTY</x:t>
        </x:is>
      </x:c>
      <x:c r="K146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65" s="3" t="inlineStr">
        <x:is>
          <x:t xml:space="preserve">Provider production output-token throughput with comparable workload/SLO.</x:t>
        </x:is>
      </x:c>
    </x:row>
    <x:row r="1466">
      <x:c r="A1466" s="3" t="inlineStr">
        <x:is>
          <x:t xml:space="preserve">xAI</x:t>
        </x:is>
      </x:c>
      <x:c r="B1466" s="3" t="n">
        <x:v>2029</x:v>
      </x:c>
      <x:c r="C1466" s="3" t="inlineStr">
        <x:is>
          <x:t xml:space="preserve">Base</x:t>
        </x:is>
      </x:c>
      <x:c r="D1466" s="3" t="inlineStr">
        <x:is>
          <x:t xml:space="preserve">purpose_built_tps_per_mw</x:t>
        </x:is>
      </x:c>
      <x:c r="E1466" s="3" t="n">
        <x:v>2484332</x:v>
      </x:c>
      <x:c r="F1466" s="3" t="inlineStr">
        <x:is>
          <x:t xml:space="preserve">generated output tokens/sec/MW</x:t>
        </x:is>
      </x:c>
      <x:c r="G1466" s="3" t="inlineStr">
        <x:is>
          <x:t xml:space="preserve">Conservative no-uplift proxy</x:t>
        </x:is>
      </x:c>
      <x:c r="H1466" s="3" t="inlineStr">
        <x:is>
          <x:t xml:space="preserve">purpose_built_tps_per_mw = purpose_built_reference_tps_per_mw * commercial_workload_fit_factor until comparable output-token benchmark is adopted</x:t>
        </x:is>
      </x:c>
      <x:c r="I1466" s="3" t="inlineStr">
        <x:is>
          <x:t xml:space="preserve">No comparable public output-token/MW row adopted; B200 public reference placeholder is used and remains editable.</x:t>
        </x:is>
      </x:c>
      <x:c r="J1466" s="3" t="inlineStr">
        <x:is>
          <x:t xml:space="preserve">SRC_XAI_MODELS; SRC_XAI_NVIDIA_COLOSSUS; SRC_EPOCH_AI_DATA_CENTERS; ASSUMP_NUMERIC_ACCELERATOR_MIX</x:t>
        </x:is>
      </x:c>
      <x:c r="K146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66" s="3" t="inlineStr">
        <x:is>
          <x:t xml:space="preserve">Matched-workload generated-output benchmark for the provider purpose-built accelerator.</x:t>
        </x:is>
      </x:c>
    </x:row>
    <x:row r="1467">
      <x:c r="A1467" s="3" t="inlineStr">
        <x:is>
          <x:t xml:space="preserve">xAI</x:t>
        </x:is>
      </x:c>
      <x:c r="B1467" s="3" t="n">
        <x:v>2029</x:v>
      </x:c>
      <x:c r="C1467" s="3" t="inlineStr">
        <x:is>
          <x:t xml:space="preserve">Base</x:t>
        </x:is>
      </x:c>
      <x:c r="D1467" s="3" t="inlineStr">
        <x:is>
          <x:t xml:space="preserve">inference_power_share</x:t>
        </x:is>
      </x:c>
      <x:c r="E1467" s="3" t="n">
        <x:v>0.637</x:v>
      </x:c>
      <x:c r="F1467" s="3" t="inlineStr">
        <x:is>
          <x:t xml:space="preserve">share of AI IT load</x:t>
        </x:is>
      </x:c>
      <x:c r="G1467" s="3" t="inlineStr">
        <x:is>
          <x:t xml:space="preserve">Scenario allocation</x:t>
        </x:is>
      </x:c>
      <x:c r="H1467" s="3" t="inlineStr">
        <x:is>
          <x:t xml:space="preserve">inference_gw = ai_it_load_gw * inference_power_share</x:t>
        </x:is>
      </x:c>
      <x:c r="I1467" s="3" t="inlineStr">
        <x:is>
          <x:t xml:space="preserve">Grok product expansion is modeled to shift capacity toward inference after initial training-heavy operation.</x:t>
        </x:is>
      </x:c>
      <x:c r="J1467" s="3" t="inlineStr">
        <x:is>
          <x:t xml:space="preserve">SRC_XAI_MODELS; SRC_XAI_NVIDIA_COLOSSUS; SRC_EPOCH_AI_DATA_CENTERS; ASSUMP_INFERENCE_SHARE_NOT_FACT_60</x:t>
        </x:is>
      </x:c>
      <x:c r="K146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67" s="3" t="inlineStr">
        <x:is>
          <x:t xml:space="preserve">Provider-specific inference/training workload power telemetry.</x:t>
        </x:is>
      </x:c>
    </x:row>
    <x:row r="1468">
      <x:c r="A1468" s="3" t="inlineStr">
        <x:is>
          <x:t xml:space="preserve">xAI</x:t>
        </x:is>
      </x:c>
      <x:c r="B1468" s="3" t="n">
        <x:v>2029</x:v>
      </x:c>
      <x:c r="C1468" s="3" t="inlineStr">
        <x:is>
          <x:t xml:space="preserve">Base</x:t>
        </x:is>
      </x:c>
      <x:c r="D1468" s="3" t="inlineStr">
        <x:is>
          <x:t xml:space="preserve">inference_gw</x:t>
        </x:is>
      </x:c>
      <x:c r="E1468" s="3" t="n">
        <x:v>0.872</x:v>
      </x:c>
      <x:c r="F1468" s="3" t="inlineStr">
        <x:is>
          <x:t xml:space="preserve">GW</x:t>
        </x:is>
      </x:c>
      <x:c r="G1468" s="3" t="inlineStr">
        <x:is>
          <x:t xml:space="preserve">Derived formula</x:t>
        </x:is>
      </x:c>
      <x:c r="H1468" s="3" t="inlineStr">
        <x:is>
          <x:t xml:space="preserve">ai_it_load_gw * inference_power_share</x:t>
        </x:is>
      </x:c>
      <x:c r="I1468" s="3" t="inlineStr">
        <x:is>
          <x:t xml:space="preserve">This is the operational power eligible to become commercial generated output tokens through the selected TPS/MW proxy.</x:t>
        </x:is>
      </x:c>
      <x:c r="J1468" s="3" t="inlineStr">
        <x:is>
          <x:t xml:space="preserve">SRC_XAI_MODELS; SRC_XAI_NVIDIA_COLOSSUS; SRC_EPOCH_AI_DATA_CENTERS</x:t>
        </x:is>
      </x:c>
      <x:c r="K146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68" s="3" t="inlineStr">
        <x:is>
          <x:t xml:space="preserve">Recompute after AI allocation or inference-share evidence changes.</x:t>
        </x:is>
      </x:c>
    </x:row>
    <x:row r="1469">
      <x:c r="A1469" s="3" t="inlineStr">
        <x:is>
          <x:t xml:space="preserve">xAI</x:t>
        </x:is>
      </x:c>
      <x:c r="B1469" s="3" t="n">
        <x:v>2029</x:v>
      </x:c>
      <x:c r="C1469" s="3" t="inlineStr">
        <x:is>
          <x:t xml:space="preserve">Base</x:t>
        </x:is>
      </x:c>
      <x:c r="D1469" s="3" t="inlineStr">
        <x:is>
          <x:t xml:space="preserve">training_power_share</x:t>
        </x:is>
      </x:c>
      <x:c r="E1469" s="3" t="n">
        <x:v>0.363</x:v>
      </x:c>
      <x:c r="F1469" s="3" t="inlineStr">
        <x:is>
          <x:t xml:space="preserve">share of AI IT load</x:t>
        </x:is>
      </x:c>
      <x:c r="G1469" s="3" t="inlineStr">
        <x:is>
          <x:t xml:space="preserve">Derived allocation</x:t>
        </x:is>
      </x:c>
      <x:c r="H1469" s="3" t="inlineStr">
        <x:is>
          <x:t xml:space="preserve">1 - inference_power_share</x:t>
        </x:is>
      </x:c>
      <x:c r="I1469" s="3" t="inlineStr">
        <x:is>
          <x:t xml:space="preserve">Training receives the complementary modeled AI IT allocation; it is not a disclosed company workload split.</x:t>
        </x:is>
      </x:c>
      <x:c r="J1469" s="3" t="inlineStr">
        <x:is>
          <x:t xml:space="preserve">SRC_XAI_MODELS; SRC_XAI_NVIDIA_COLOSSUS; SRC_EPOCH_AI_DATA_CENTERS; ASSUMP_INFERENCE_SHARE_NOT_FACT_60</x:t>
        </x:is>
      </x:c>
      <x:c r="K146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69" s="3" t="inlineStr">
        <x:is>
          <x:t xml:space="preserve">Provider-specific inference/training workload power telemetry.</x:t>
        </x:is>
      </x:c>
    </x:row>
    <x:row r="1470">
      <x:c r="A1470" s="3" t="inlineStr">
        <x:is>
          <x:t xml:space="preserve">xAI</x:t>
        </x:is>
      </x:c>
      <x:c r="B1470" s="3" t="n">
        <x:v>2029</x:v>
      </x:c>
      <x:c r="C1470" s="3" t="inlineStr">
        <x:is>
          <x:t xml:space="preserve">Base</x:t>
        </x:is>
      </x:c>
      <x:c r="D1470" s="3" t="inlineStr">
        <x:is>
          <x:t xml:space="preserve">training_gw</x:t>
        </x:is>
      </x:c>
      <x:c r="E1470" s="3" t="n">
        <x:v>0.496</x:v>
      </x:c>
      <x:c r="F1470" s="3" t="inlineStr">
        <x:is>
          <x:t xml:space="preserve">GW</x:t>
        </x:is>
      </x:c>
      <x:c r="G1470" s="3" t="inlineStr">
        <x:is>
          <x:t xml:space="preserve">Derived formula</x:t>
        </x:is>
      </x:c>
      <x:c r="H1470" s="3" t="inlineStr">
        <x:is>
          <x:t xml:space="preserve">ai_it_load_gw * training_power_share</x:t>
        </x:is>
      </x:c>
      <x:c r="I1470" s="3" t="inlineStr">
        <x:is>
          <x:t xml:space="preserve">Training GW is shown separately so commercial inference token capacity is not overstated.</x:t>
        </x:is>
      </x:c>
      <x:c r="J1470" s="3" t="inlineStr">
        <x:is>
          <x:t xml:space="preserve">SRC_XAI_MODELS; SRC_XAI_NVIDIA_COLOSSUS; SRC_EPOCH_AI_DATA_CENTERS</x:t>
        </x:is>
      </x:c>
      <x:c r="K147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70" s="3" t="inlineStr">
        <x:is>
          <x:t xml:space="preserve">Recompute after AI allocation or workload-split evidence changes.</x:t>
        </x:is>
      </x:c>
    </x:row>
    <x:row r="1471">
      <x:c r="A1471" s="3" t="inlineStr">
        <x:is>
          <x:t xml:space="preserve">xAI</x:t>
        </x:is>
      </x:c>
      <x:c r="B1471" s="3" t="n">
        <x:v>2029</x:v>
      </x:c>
      <x:c r="C1471" s="3" t="inlineStr">
        <x:is>
          <x:t xml:space="preserve">Base</x:t>
        </x:is>
      </x:c>
      <x:c r="D1471" s="3" t="inlineStr">
        <x:is>
          <x:t xml:space="preserve">tokens_per_second_per_mw</x:t>
        </x:is>
      </x:c>
      <x:c r="E1471" s="3" t="n">
        <x:v>1362216</x:v>
      </x:c>
      <x:c r="F1471" s="3" t="inlineStr">
        <x:is>
          <x:t xml:space="preserve">generated output tokens/sec/MW</x:t>
        </x:is>
      </x:c>
      <x:c r="G1471" s="3" t="inlineStr">
        <x:is>
          <x:t xml:space="preserve">Derived estimate + benchmark calibration</x:t>
        </x:is>
      </x:c>
      <x:c r="H1471" s="3" t="inlineStr">
        <x:is>
          <x:t xml:space="preserve">fleet_reference_tps_per_mw * commercial_workload_fit_factor</x:t>
        </x:is>
      </x:c>
      <x:c r="I1471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1471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147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71" s="3" t="inlineStr">
        <x:is>
          <x:t xml:space="preserve">Comparable production output-token throughput with model, hardware, precision, ISL/OSL and SLO matched.</x:t>
        </x:is>
      </x:c>
    </x:row>
    <x:row r="1472">
      <x:c r="A1472" s="3" t="inlineStr">
        <x:is>
          <x:t xml:space="preserve">xAI</x:t>
        </x:is>
      </x:c>
      <x:c r="B1472" s="3" t="n">
        <x:v>2029</x:v>
      </x:c>
      <x:c r="C1472" s="3" t="inlineStr">
        <x:is>
          <x:t xml:space="preserve">Base</x:t>
        </x:is>
      </x:c>
      <x:c r="D1472" s="3" t="inlineStr">
        <x:is>
          <x:t xml:space="preserve">inference_tokens_per_day</x:t>
        </x:is>
      </x:c>
      <x:c r="E1472" s="3" t="n">
        <x:v>102630443212800</x:v>
      </x:c>
      <x:c r="F1472" s="3" t="inlineStr">
        <x:is>
          <x:t xml:space="preserve">generated output tokens/day</x:t>
        </x:is>
      </x:c>
      <x:c r="G1472" s="3" t="inlineStr">
        <x:is>
          <x:t xml:space="preserve">Derived headline metric</x:t>
        </x:is>
      </x:c>
      <x:c r="H1472" s="3" t="inlineStr">
        <x:is>
          <x:t xml:space="preserve">inference_gw * 1000 * tokens_per_second_per_mw * 86,400</x:t>
        </x:is>
      </x:c>
      <x:c r="I1472" s="3" t="inlineStr">
        <x:is>
          <x:t xml:space="preserve">Headline capacity uses no utilization, MoE, architecture or software-growth multiplier; it is not observed commercial output volume.</x:t>
        </x:is>
      </x:c>
      <x:c r="J1472" s="3" t="inlineStr">
        <x:is>
          <x:t xml:space="preserve">SRC_XAI_MODELS; SRC_XAI_NVIDIA_COLOSSUS; SRC_EPOCH_AI_DATA_CENTERS; SRC_SEMIANALYSIS_INFERENCEX</x:t>
        </x:is>
      </x:c>
      <x:c r="K147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72" s="3" t="inlineStr">
        <x:is>
          <x:t xml:space="preserve">Provider-disclosed generated output token volume or calibrated capacity telemetry.</x:t>
        </x:is>
      </x:c>
    </x:row>
    <x:row r="1473">
      <x:c r="A1473" s="3" t="inlineStr">
        <x:is>
          <x:t xml:space="preserve">xAI</x:t>
        </x:is>
      </x:c>
      <x:c r="B1473" s="3" t="n">
        <x:v>2029</x:v>
      </x:c>
      <x:c r="C1473" s="3" t="inlineStr">
        <x:is>
          <x:t xml:space="preserve">Base</x:t>
        </x:is>
      </x:c>
      <x:c r="D1473" s="3" t="inlineStr">
        <x:is>
          <x:t xml:space="preserve">inference_tokens_per_year</x:t>
        </x:is>
      </x:c>
      <x:c r="E1473" s="3" t="n">
        <x:v>3.7460111772672e+16</x:v>
      </x:c>
      <x:c r="F1473" s="3" t="inlineStr">
        <x:is>
          <x:t xml:space="preserve">generated output tokens/year</x:t>
        </x:is>
      </x:c>
      <x:c r="G1473" s="3" t="inlineStr">
        <x:is>
          <x:t xml:space="preserve">Derived headline metric</x:t>
        </x:is>
      </x:c>
      <x:c r="H1473" s="3" t="inlineStr">
        <x:is>
          <x:t xml:space="preserve">inference_tokens_per_day * 365</x:t>
        </x:is>
      </x:c>
      <x:c r="I1473" s="3" t="inlineStr">
        <x:is>
          <x:t xml:space="preserve">Annualized version of generated output token capacity; it is not observed annual demand or billable volume.</x:t>
        </x:is>
      </x:c>
      <x:c r="J1473" s="3" t="inlineStr">
        <x:is>
          <x:t xml:space="preserve">SRC_XAI_MODELS; SRC_XAI_NVIDIA_COLOSSUS; SRC_EPOCH_AI_DATA_CENTERS; SRC_SEMIANALYSIS_INFERENCEX</x:t>
        </x:is>
      </x:c>
      <x:c r="K147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73" s="3" t="inlineStr">
        <x:is>
          <x:t xml:space="preserve">Provider-disclosed annual generated-output volume or metered serving telemetry.</x:t>
        </x:is>
      </x:c>
    </x:row>
    <x:row r="1474">
      <x:c r="A1474" s="3" t="inlineStr">
        <x:is>
          <x:t xml:space="preserve">xAI</x:t>
        </x:is>
      </x:c>
      <x:c r="B1474" s="3" t="n">
        <x:v>2030</x:v>
      </x:c>
      <x:c r="C1474" s="3" t="inlineStr">
        <x:is>
          <x:t xml:space="preserve">Base</x:t>
        </x:is>
      </x:c>
      <x:c r="D1474" s="3" t="inlineStr">
        <x:is>
          <x:t xml:space="preserve">contracted_power_gw</x:t>
        </x:is>
      </x:c>
      <x:c r="E1474" s="3" t="n">
        <x:v>3</x:v>
      </x:c>
      <x:c r="F1474" s="3" t="inlineStr">
        <x:is>
          <x:t xml:space="preserve">GW</x:t>
        </x:is>
      </x:c>
      <x:c r="G1474" s="3" t="inlineStr">
        <x:is>
          <x:t xml:space="preserve">Fact anchor + scenario ceiling</x:t>
        </x:is>
      </x:c>
      <x:c r="H1474" s="3" t="inlineStr">
        <x:is>
          <x:t xml:space="preserve">linear interpolation between 2026 and 2030 company capacity endpoints</x:t>
        </x:is>
      </x:c>
      <x:c r="I1474" s="3" t="inlineStr">
        <x:is>
          <x:t xml:space="preserve">Colossus GPU-count disclosure bounds capacity direction; contracted GW values are modeled power envelopes.</x:t>
        </x:is>
      </x:c>
      <x:c r="J1474" s="3" t="inlineStr">
        <x:is>
          <x:t xml:space="preserve">SRC_XAI_NVIDIA_COLOSSUS; ASSUMP_CLUSTER_RAMP</x:t>
        </x:is>
      </x:c>
      <x:c r="K147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74" s="3" t="inlineStr">
        <x:is>
          <x:t xml:space="preserve">Company/site-level committed MW/GW, interconnect and contract disclosure.</x:t>
        </x:is>
      </x:c>
    </x:row>
    <x:row r="1475">
      <x:c r="A1475" s="3" t="inlineStr">
        <x:is>
          <x:t xml:space="preserve">xAI</x:t>
        </x:is>
      </x:c>
      <x:c r="B1475" s="3" t="n">
        <x:v>2030</x:v>
      </x:c>
      <x:c r="C1475" s="3" t="inlineStr">
        <x:is>
          <x:t xml:space="preserve">Base</x:t>
        </x:is>
      </x:c>
      <x:c r="D1475" s="3" t="inlineStr">
        <x:is>
          <x:t xml:space="preserve">operational_deployment_share</x:t>
        </x:is>
      </x:c>
      <x:c r="E1475" s="3" t="n">
        <x:v>0.83333333</x:v>
      </x:c>
      <x:c r="F1475" s="3" t="inlineStr">
        <x:is>
          <x:t xml:space="preserve">share</x:t>
        </x:is>
      </x:c>
      <x:c r="G1475" s="3" t="inlineStr">
        <x:is>
          <x:t xml:space="preserve">Scenario conversion</x:t>
        </x:is>
      </x:c>
      <x:c r="H1475" s="3" t="inlineStr">
        <x:is>
          <x:t xml:space="preserve">active_power_gw / contracted_power_gw</x:t>
        </x:is>
      </x:c>
      <x:c r="I1475" s="3" t="inlineStr">
        <x:is>
          <x:t xml:space="preserve">This is the single explicit conversion from contracted/attributed capacity to operationally usable capacity.</x:t>
        </x:is>
      </x:c>
      <x:c r="J1475" s="3" t="inlineStr">
        <x:is>
          <x:t xml:space="preserve">SRC_XAI_NVIDIA_COLOSSUS; ASSUMP_CLUSTER_RAMP</x:t>
        </x:is>
      </x:c>
      <x:c r="K147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75" s="3" t="inlineStr">
        <x:is>
          <x:t xml:space="preserve">Energized operational capacity divided by contracted/attributed capacity.</x:t>
        </x:is>
      </x:c>
    </x:row>
    <x:row r="1476">
      <x:c r="A1476" s="3" t="inlineStr">
        <x:is>
          <x:t xml:space="preserve">xAI</x:t>
        </x:is>
      </x:c>
      <x:c r="B1476" s="3" t="n">
        <x:v>2030</x:v>
      </x:c>
      <x:c r="C1476" s="3" t="inlineStr">
        <x:is>
          <x:t xml:space="preserve">Base</x:t>
        </x:is>
      </x:c>
      <x:c r="D1476" s="3" t="inlineStr">
        <x:is>
          <x:t xml:space="preserve">active_power_gw</x:t>
        </x:is>
      </x:c>
      <x:c r="E1476" s="3" t="n">
        <x:v>2.5</x:v>
      </x:c>
      <x:c r="F1476" s="3" t="inlineStr">
        <x:is>
          <x:t xml:space="preserve">GW</x:t>
        </x:is>
      </x:c>
      <x:c r="G1476" s="3" t="inlineStr">
        <x:is>
          <x:t xml:space="preserve">Derived scenario</x:t>
        </x:is>
      </x:c>
      <x:c r="H1476" s="3" t="inlineStr">
        <x:is>
          <x:t xml:space="preserve">contracted_power_gw * operational_deployment_share</x:t>
        </x:is>
      </x:c>
      <x:c r="I1476" s="3" t="inlineStr">
        <x:is>
          <x:t xml:space="preserve">GPU cluster scale anchors operational possibility, while inference/training allocation and site power draw remain estimates.</x:t>
        </x:is>
      </x:c>
      <x:c r="J1476" s="3" t="inlineStr">
        <x:is>
          <x:t xml:space="preserve">SRC_XAI_NVIDIA_COLOSSUS; ASSUMP_CLUSTER_RAMP</x:t>
        </x:is>
      </x:c>
      <x:c r="K147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76" s="3" t="inlineStr">
        <x:is>
          <x:t xml:space="preserve">Energization dates, accelerator deliveries and operational powered-rack telemetry.</x:t>
        </x:is>
      </x:c>
    </x:row>
    <x:row r="1477">
      <x:c r="A1477" s="3" t="inlineStr">
        <x:is>
          <x:t xml:space="preserve">xAI</x:t>
        </x:is>
      </x:c>
      <x:c r="B1477" s="3" t="n">
        <x:v>2030</x:v>
      </x:c>
      <x:c r="C1477" s="3" t="inlineStr">
        <x:is>
          <x:t xml:space="preserve">Base</x:t>
        </x:is>
      </x:c>
      <x:c r="D1477" s="3" t="inlineStr">
        <x:is>
          <x:t xml:space="preserve">pue</x:t>
        </x:is>
      </x:c>
      <x:c r="E1477" s="3" t="n">
        <x:v>1.22</x:v>
      </x:c>
      <x:c r="F1477" s="3" t="inlineStr">
        <x:is>
          <x:t xml:space="preserve">ratio</x:t>
        </x:is>
      </x:c>
      <x:c r="G1477" s="3" t="inlineStr">
        <x:is>
          <x:t xml:space="preserve">Scenario parameter</x:t>
        </x:is>
      </x:c>
      <x:c r="H1477" s="3" t="inlineStr">
        <x:is>
          <x:t xml:space="preserve">it_load_gw = active_power_gw / pue</x:t>
        </x:is>
      </x:c>
      <x:c r="I1477" s="3" t="inlineStr">
        <x:is>
          <x:t xml:space="preserve">No provider-wide site-level PUE is used as a disclosed fact; PUE represents facility-to-IT conversion within the scenario.</x:t>
        </x:is>
      </x:c>
      <x:c r="J1477" s="3" t="inlineStr">
        <x:is>
          <x:t xml:space="preserve">ASSUMP_POWER_RAMP</x:t>
        </x:is>
      </x:c>
      <x:c r="K147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77" s="3" t="inlineStr">
        <x:is>
          <x:t xml:space="preserve">Site-level measured PUE matched to attributed AI capacity.</x:t>
        </x:is>
      </x:c>
    </x:row>
    <x:row r="1478">
      <x:c r="A1478" s="3" t="inlineStr">
        <x:is>
          <x:t xml:space="preserve">xAI</x:t>
        </x:is>
      </x:c>
      <x:c r="B1478" s="3" t="n">
        <x:v>2030</x:v>
      </x:c>
      <x:c r="C1478" s="3" t="inlineStr">
        <x:is>
          <x:t xml:space="preserve">Base</x:t>
        </x:is>
      </x:c>
      <x:c r="D1478" s="3" t="inlineStr">
        <x:is>
          <x:t xml:space="preserve">it_load_gw</x:t>
        </x:is>
      </x:c>
      <x:c r="E1478" s="3" t="n">
        <x:v>2.049</x:v>
      </x:c>
      <x:c r="F1478" s="3" t="inlineStr">
        <x:is>
          <x:t xml:space="preserve">GW</x:t>
        </x:is>
      </x:c>
      <x:c r="G1478" s="3" t="inlineStr">
        <x:is>
          <x:t xml:space="preserve">Derived formula</x:t>
        </x:is>
      </x:c>
      <x:c r="H1478" s="3" t="inlineStr">
        <x:is>
          <x:t xml:space="preserve">active_power_gw / pue</x:t>
        </x:is>
      </x:c>
      <x:c r="I1478" s="3" t="inlineStr">
        <x:is>
          <x:t xml:space="preserve">Facility power is converted to IT-deliverable power before attributing AI workloads.</x:t>
        </x:is>
      </x:c>
      <x:c r="J1478" s="3" t="inlineStr">
        <x:is>
          <x:t xml:space="preserve">SRC_XAI_NVIDIA_COLOSSUS; ASSUMP_CLUSTER_RAMP</x:t>
        </x:is>
      </x:c>
      <x:c r="K147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78" s="3" t="inlineStr">
        <x:is>
          <x:t xml:space="preserve">Recompute once active power and PUE become site-observable.</x:t>
        </x:is>
      </x:c>
    </x:row>
    <x:row r="1479">
      <x:c r="A1479" s="3" t="inlineStr">
        <x:is>
          <x:t xml:space="preserve">xAI</x:t>
        </x:is>
      </x:c>
      <x:c r="B1479" s="3" t="n">
        <x:v>2030</x:v>
      </x:c>
      <x:c r="C1479" s="3" t="inlineStr">
        <x:is>
          <x:t xml:space="preserve">Base</x:t>
        </x:is>
      </x:c>
      <x:c r="D1479" s="3" t="inlineStr">
        <x:is>
          <x:t xml:space="preserve">ai_workload_share</x:t>
        </x:is>
      </x:c>
      <x:c r="E1479" s="3" t="n">
        <x:v>0.85</x:v>
      </x:c>
      <x:c r="F1479" s="3" t="inlineStr">
        <x:is>
          <x:t xml:space="preserve">share</x:t>
        </x:is>
      </x:c>
      <x:c r="G1479" s="3" t="inlineStr">
        <x:is>
          <x:t xml:space="preserve">Scenario allocation</x:t>
        </x:is>
      </x:c>
      <x:c r="H1479" s="3" t="inlineStr">
        <x:is>
          <x:t xml:space="preserve">ai_it_load_gw = it_load_gw * ai_workload_share</x:t>
        </x:is>
      </x:c>
      <x:c r="I1479" s="3" t="inlineStr">
        <x:is>
          <x:t xml:space="preserve">Colossus is AI-centric; 85% retains cooling/IT allocation boundary and non-serving AI work.</x:t>
        </x:is>
      </x:c>
      <x:c r="J1479" s="3" t="inlineStr">
        <x:is>
          <x:t xml:space="preserve">SRC_XAI_MODELS; SRC_XAI_NVIDIA_COLOSSUS; SRC_EPOCH_AI_DATA_CENTERS</x:t>
        </x:is>
      </x:c>
      <x:c r="K147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79" s="3" t="inlineStr">
        <x:is>
          <x:t xml:space="preserve">Model-owner AI workload allocation or cluster scheduling telemetry.</x:t>
        </x:is>
      </x:c>
    </x:row>
    <x:row r="1480">
      <x:c r="A1480" s="3" t="inlineStr">
        <x:is>
          <x:t xml:space="preserve">xAI</x:t>
        </x:is>
      </x:c>
      <x:c r="B1480" s="3" t="n">
        <x:v>2030</x:v>
      </x:c>
      <x:c r="C1480" s="3" t="inlineStr">
        <x:is>
          <x:t xml:space="preserve">Base</x:t>
        </x:is>
      </x:c>
      <x:c r="D1480" s="3" t="inlineStr">
        <x:is>
          <x:t xml:space="preserve">ai_it_load_gw</x:t>
        </x:is>
      </x:c>
      <x:c r="E1480" s="3" t="n">
        <x:v>1.742</x:v>
      </x:c>
      <x:c r="F1480" s="3" t="inlineStr">
        <x:is>
          <x:t xml:space="preserve">GW</x:t>
        </x:is>
      </x:c>
      <x:c r="G1480" s="3" t="inlineStr">
        <x:is>
          <x:t xml:space="preserve">Derived formula</x:t>
        </x:is>
      </x:c>
      <x:c r="H1480" s="3" t="inlineStr">
        <x:is>
          <x:t xml:space="preserve">it_load_gw * ai_workload_share</x:t>
        </x:is>
      </x:c>
      <x:c r="I1480" s="3" t="inlineStr">
        <x:is>
          <x:t xml:space="preserve">Only the AI-attributed portion of IT load enters training/inference allocation.</x:t>
        </x:is>
      </x:c>
      <x:c r="J1480" s="3" t="inlineStr">
        <x:is>
          <x:t xml:space="preserve">SRC_XAI_MODELS; SRC_XAI_NVIDIA_COLOSSUS; SRC_EPOCH_AI_DATA_CENTERS</x:t>
        </x:is>
      </x:c>
      <x:c r="K148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80" s="3" t="inlineStr">
        <x:is>
          <x:t xml:space="preserve">Recompute after ai_workload_share is replaced by telemetry.</x:t>
        </x:is>
      </x:c>
    </x:row>
    <x:row r="1481">
      <x:c r="A1481" s="3" t="inlineStr">
        <x:is>
          <x:t xml:space="preserve">xAI</x:t>
        </x:is>
      </x:c>
      <x:c r="B1481" s="3" t="n">
        <x:v>2030</x:v>
      </x:c>
      <x:c r="C1481" s="3" t="inlineStr">
        <x:is>
          <x:t xml:space="preserve">Base</x:t>
        </x:is>
      </x:c>
      <x:c r="D1481" s="3" t="inlineStr">
        <x:is>
          <x:t xml:space="preserve">gpu_share</x:t>
        </x:is>
      </x:c>
      <x:c r="E1481" s="3" t="n">
        <x:v>1</x:v>
      </x:c>
      <x:c r="F1481" s="3" t="inlineStr">
        <x:is>
          <x:t xml:space="preserve">share of inference-serving accelerator load</x:t>
        </x:is>
      </x:c>
      <x:c r="G1481" s="3" t="inlineStr">
        <x:is>
          <x:t xml:space="preserve">Numeric scenario</x:t>
        </x:is>
      </x:c>
      <x:c r="H1481" s="3" t="inlineStr">
        <x:is>
          <x:t xml:space="preserve">gpu_share interpolated from company 2026/2030 accelerator-mix endpoints</x:t>
        </x:is>
      </x:c>
      <x:c r="I1481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1481" s="3" t="inlineStr">
        <x:is>
          <x:t xml:space="preserve">SRC_XAI_MODELS; SRC_XAI_NVIDIA_COLOSSUS; SRC_EPOCH_AI_DATA_CENTERS; ASSUMP_NUMERIC_ACCELERATOR_MIX</x:t>
        </x:is>
      </x:c>
      <x:c r="K148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81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1482">
      <x:c r="A1482" s="3" t="inlineStr">
        <x:is>
          <x:t xml:space="preserve">xAI</x:t>
        </x:is>
      </x:c>
      <x:c r="B1482" s="3" t="n">
        <x:v>2030</x:v>
      </x:c>
      <x:c r="C1482" s="3" t="inlineStr">
        <x:is>
          <x:t xml:space="preserve">Base</x:t>
        </x:is>
      </x:c>
      <x:c r="D1482" s="3" t="inlineStr">
        <x:is>
          <x:t xml:space="preserve">h200_share</x:t>
        </x:is>
      </x:c>
      <x:c r="E1482" s="3" t="n">
        <x:v>0.294118</x:v>
      </x:c>
      <x:c r="F1482" s="3" t="inlineStr">
        <x:is>
          <x:t xml:space="preserve">share of inference-serving accelerator load</x:t>
        </x:is>
      </x:c>
      <x:c r="G1482" s="3" t="inlineStr">
        <x:is>
          <x:t xml:space="preserve">Editable numeric scenario</x:t>
        </x:is>
      </x:c>
      <x:c r="H1482" s="3" t="inlineStr">
        <x:is>
          <x:t xml:space="preserve">h200_share = gpu_share * default_gpu_generation_mix_h200</x:t>
        </x:is>
      </x:c>
      <x:c r="I1482" s="3" t="inlineStr">
        <x:is>
          <x:t xml:space="preserve">Default GPU-generation migration assumption; executive workbook allows later manual replacement by company/year/scenario.</x:t>
        </x:is>
      </x:c>
      <x:c r="J1482" s="3" t="inlineStr">
        <x:is>
          <x:t xml:space="preserve">SRC_SEMIANALYSIS_INFERENCEX; ASSUMP_NUMERIC_ACCELERATOR_MIX</x:t>
        </x:is>
      </x:c>
      <x:c r="K148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82" s="3" t="inlineStr">
        <x:is>
          <x:t xml:space="preserve">Company fleet inventory, accelerator-hours or procurement/deployment records by GPU generation.</x:t>
        </x:is>
      </x:c>
    </x:row>
    <x:row r="1483">
      <x:c r="A1483" s="3" t="inlineStr">
        <x:is>
          <x:t xml:space="preserve">xAI</x:t>
        </x:is>
      </x:c>
      <x:c r="B1483" s="3" t="n">
        <x:v>2030</x:v>
      </x:c>
      <x:c r="C1483" s="3" t="inlineStr">
        <x:is>
          <x:t xml:space="preserve">Base</x:t>
        </x:is>
      </x:c>
      <x:c r="D1483" s="3" t="inlineStr">
        <x:is>
          <x:t xml:space="preserve">b200_share</x:t>
        </x:is>
      </x:c>
      <x:c r="E1483" s="3" t="n">
        <x:v>0.705882</x:v>
      </x:c>
      <x:c r="F1483" s="3" t="inlineStr">
        <x:is>
          <x:t xml:space="preserve">share of inference-serving accelerator load</x:t>
        </x:is>
      </x:c>
      <x:c r="G1483" s="3" t="inlineStr">
        <x:is>
          <x:t xml:space="preserve">Editable numeric scenario</x:t>
        </x:is>
      </x:c>
      <x:c r="H1483" s="3" t="inlineStr">
        <x:is>
          <x:t xml:space="preserve">b200_share = gpu_share * default_gpu_generation_mix_b200</x:t>
        </x:is>
      </x:c>
      <x:c r="I1483" s="3" t="inlineStr">
        <x:is>
          <x:t xml:space="preserve">Default GPU-generation migration assumption; executive workbook allows later manual replacement by company/year/scenario.</x:t>
        </x:is>
      </x:c>
      <x:c r="J1483" s="3" t="inlineStr">
        <x:is>
          <x:t xml:space="preserve">SRC_SEMIANALYSIS_INFERENCEX; ASSUMP_NUMERIC_ACCELERATOR_MIX</x:t>
        </x:is>
      </x:c>
      <x:c r="K148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83" s="3" t="inlineStr">
        <x:is>
          <x:t xml:space="preserve">Company fleet inventory, accelerator-hours or procurement/deployment records by GPU generation.</x:t>
        </x:is>
      </x:c>
    </x:row>
    <x:row r="1484">
      <x:c r="A1484" s="3" t="inlineStr">
        <x:is>
          <x:t xml:space="preserve">xAI</x:t>
        </x:is>
      </x:c>
      <x:c r="B1484" s="3" t="n">
        <x:v>2030</x:v>
      </x:c>
      <x:c r="C1484" s="3" t="inlineStr">
        <x:is>
          <x:t xml:space="preserve">Base</x:t>
        </x:is>
      </x:c>
      <x:c r="D1484" s="3" t="inlineStr">
        <x:is>
          <x:t xml:space="preserve">gb200_share</x:t>
        </x:is>
      </x:c>
      <x:c r="E1484" s="3" t="n">
        <x:v>0</x:v>
      </x:c>
      <x:c r="F1484" s="3" t="inlineStr">
        <x:is>
          <x:t xml:space="preserve">share of inference-serving accelerator load</x:t>
        </x:is>
      </x:c>
      <x:c r="G1484" s="3" t="inlineStr">
        <x:is>
          <x:t xml:space="preserve">Editable numeric scenario</x:t>
        </x:is>
      </x:c>
      <x:c r="H1484" s="3" t="inlineStr">
        <x:is>
          <x:t xml:space="preserve">gb200_share = gpu_share * default_gpu_generation_mix_gb200</x:t>
        </x:is>
      </x:c>
      <x:c r="I1484" s="3" t="inlineStr">
        <x:is>
          <x:t xml:space="preserve">Default GPU-generation migration assumption; executive workbook allows later manual replacement by company/year/scenario.</x:t>
        </x:is>
      </x:c>
      <x:c r="J1484" s="3" t="inlineStr">
        <x:is>
          <x:t xml:space="preserve">SRC_SEMIANALYSIS_INFERENCEX; ASSUMP_NUMERIC_ACCELERATOR_MIX</x:t>
        </x:is>
      </x:c>
      <x:c r="K148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84" s="3" t="inlineStr">
        <x:is>
          <x:t xml:space="preserve">Company fleet inventory, accelerator-hours or procurement/deployment records by GPU generation.</x:t>
        </x:is>
      </x:c>
    </x:row>
    <x:row r="1485">
      <x:c r="A1485" s="3" t="inlineStr">
        <x:is>
          <x:t xml:space="preserve">xAI</x:t>
        </x:is>
      </x:c>
      <x:c r="B1485" s="3" t="n">
        <x:v>2030</x:v>
      </x:c>
      <x:c r="C1485" s="3" t="inlineStr">
        <x:is>
          <x:t xml:space="preserve">Base</x:t>
        </x:is>
      </x:c>
      <x:c r="D1485" s="3" t="inlineStr">
        <x:is>
          <x:t xml:space="preserve">purpose_built_accelerator_share</x:t>
        </x:is>
      </x:c>
      <x:c r="E1485" s="3" t="n">
        <x:v>0</x:v>
      </x:c>
      <x:c r="F1485" s="3" t="inlineStr">
        <x:is>
          <x:t xml:space="preserve">share of inference-serving accelerator load</x:t>
        </x:is>
      </x:c>
      <x:c r="G1485" s="3" t="inlineStr">
        <x:is>
          <x:t xml:space="preserve">Numeric scenario</x:t>
        </x:is>
      </x:c>
      <x:c r="H1485" s="3" t="inlineStr">
        <x:is>
          <x:t xml:space="preserve">1 - gpu_share</x:t>
        </x:is>
      </x:c>
      <x:c r="I1485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1485" s="3" t="inlineStr">
        <x:is>
          <x:t xml:space="preserve">SRC_XAI_MODELS; SRC_XAI_NVIDIA_COLOSSUS; SRC_EPOCH_AI_DATA_CENTERS; ASSUMP_NUMERIC_ACCELERATOR_MIX</x:t>
        </x:is>
      </x:c>
      <x:c r="K148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85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1486">
      <x:c r="A1486" s="3" t="inlineStr">
        <x:is>
          <x:t xml:space="preserve">xAI</x:t>
        </x:is>
      </x:c>
      <x:c r="B1486" s="3" t="n">
        <x:v>2030</x:v>
      </x:c>
      <x:c r="C1486" s="3" t="inlineStr">
        <x:is>
          <x:t xml:space="preserve">Base</x:t>
        </x:is>
      </x:c>
      <x:c r="D1486" s="3" t="inlineStr">
        <x:is>
          <x:t xml:space="preserve">fleet_reference_tps_per_mw</x:t>
        </x:is>
      </x:c>
      <x:c r="E1486" s="3" t="n">
        <x:v>2476756</x:v>
      </x:c>
      <x:c r="F1486" s="3" t="inlineStr">
        <x:is>
          <x:t xml:space="preserve">generated output tokens/sec/MW</x:t>
        </x:is>
      </x:c>
      <x:c r="G1486" s="3" t="inlineStr">
        <x:is>
          <x:t xml:space="preserve">Fleet-weighted public benchmark reference</x:t>
        </x:is>
      </x:c>
      <x:c r="H1486" s="3" t="inlineStr">
        <x:is>
          <x:t xml:space="preserve">h200_share*h200_workload_avg + b200_share*b200_workload_avg + gb200_share*gb200_workload_avg + purpose_built_share*purpose_workload_avg</x:t>
        </x:is>
      </x:c>
      <x:c r="I1486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1486" s="3" t="inlineStr">
        <x:is>
          <x:t xml:space="preserve">SRC_SEMIANALYSIS_INFERENCEX; ASSUMP_NUMERIC_ACCELERATOR_MIX; ASSUMP_WORKLOAD_CLASS_MIX; ASSUMP_AGENTIC_CONTEXT_PENALTY</x:t>
        </x:is>
      </x:c>
      <x:c r="K148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86" s="3" t="inlineStr">
        <x:is>
          <x:t xml:space="preserve">Comparable production output-token throughput or a more closely matched benchmark.</x:t>
        </x:is>
      </x:c>
    </x:row>
    <x:row r="1487">
      <x:c r="A1487" s="3" t="inlineStr">
        <x:is>
          <x:t xml:space="preserve">xAI</x:t>
        </x:is>
      </x:c>
      <x:c r="B1487" s="3" t="n">
        <x:v>2030</x:v>
      </x:c>
      <x:c r="C1487" s="3" t="inlineStr">
        <x:is>
          <x:t xml:space="preserve">Base</x:t>
        </x:is>
      </x:c>
      <x:c r="D1487" s="3" t="inlineStr">
        <x:is>
          <x:t xml:space="preserve">commercial_workload_fit_factor</x:t>
        </x:is>
      </x:c>
      <x:c r="E1487" s="3" t="n">
        <x:v>0.55</x:v>
      </x:c>
      <x:c r="F1487" s="3" t="inlineStr">
        <x:is>
          <x:t xml:space="preserve">share of public reference throughput</x:t>
        </x:is>
      </x:c>
      <x:c r="G1487" s="3" t="inlineStr">
        <x:is>
          <x:t xml:space="preserve">Scenario assumption</x:t>
        </x:is>
      </x:c>
      <x:c r="H1487" s="3" t="inlineStr">
        <x:is>
          <x:t xml:space="preserve">reference_serving_tps_per_mw = fleet_reference_tps_per_mw * commercial_workload_fit_factor</x:t>
        </x:is>
      </x:c>
      <x:c r="I1487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1487" s="3" t="inlineStr">
        <x:is>
          <x:t xml:space="preserve">SRC_SEMIANALYSIS_INFERENCEX; ASSUMP_NUMERIC_ACCELERATOR_MIX; ASSUMP_WORKLOAD_CLASS_MIX; ASSUMP_AGENTIC_CONTEXT_PENALTY</x:t>
        </x:is>
      </x:c>
      <x:c r="K148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87" s="3" t="inlineStr">
        <x:is>
          <x:t xml:space="preserve">Matched commercial serving benchmark by product surface, context shape and latency SLO.</x:t>
        </x:is>
      </x:c>
    </x:row>
    <x:row r="1488">
      <x:c r="A1488" s="3" t="inlineStr">
        <x:is>
          <x:t xml:space="preserve">xAI</x:t>
        </x:is>
      </x:c>
      <x:c r="B1488" s="3" t="n">
        <x:v>2030</x:v>
      </x:c>
      <x:c r="C1488" s="3" t="inlineStr">
        <x:is>
          <x:t xml:space="preserve">Base</x:t>
        </x:is>
      </x:c>
      <x:c r="D1488" s="3" t="inlineStr">
        <x:is>
          <x:t xml:space="preserve">reference_serving_tps_per_mw</x:t>
        </x:is>
      </x:c>
      <x:c r="E1488" s="3" t="n">
        <x:v>1362216</x:v>
      </x:c>
      <x:c r="F1488" s="3" t="inlineStr">
        <x:is>
          <x:t xml:space="preserve">generated output tokens/sec/MW</x:t>
        </x:is>
      </x:c>
      <x:c r="G1488" s="3" t="inlineStr">
        <x:is>
          <x:t xml:space="preserve">Workload-adjusted benchmark proxy</x:t>
        </x:is>
      </x:c>
      <x:c r="H1488" s="3" t="inlineStr">
        <x:is>
          <x:t xml:space="preserve">fleet_reference_tps_per_mw * commercial_workload_fit_factor</x:t>
        </x:is>
      </x:c>
      <x:c r="I148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488" s="3" t="inlineStr">
        <x:is>
          <x:t xml:space="preserve">SRC_SEMIANALYSIS_INFERENCEX; ASSUMP_NUMERIC_ACCELERATOR_MIX; ASSUMP_WORKLOAD_CLASS_MIX; ASSUMP_AGENTIC_CONTEXT_PENALTY</x:t>
        </x:is>
      </x:c>
      <x:c r="K148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88" s="3" t="inlineStr">
        <x:is>
          <x:t xml:space="preserve">Provider production output-token throughput with comparable workload/SLO.</x:t>
        </x:is>
      </x:c>
    </x:row>
    <x:row r="1489">
      <x:c r="A1489" s="3" t="inlineStr">
        <x:is>
          <x:t xml:space="preserve">xAI</x:t>
        </x:is>
      </x:c>
      <x:c r="B1489" s="3" t="n">
        <x:v>2030</x:v>
      </x:c>
      <x:c r="C1489" s="3" t="inlineStr">
        <x:is>
          <x:t xml:space="preserve">Base</x:t>
        </x:is>
      </x:c>
      <x:c r="D1489" s="3" t="inlineStr">
        <x:is>
          <x:t xml:space="preserve">purpose_built_tps_per_mw</x:t>
        </x:is>
      </x:c>
      <x:c r="E1489" s="3" t="n">
        <x:v>2484332</x:v>
      </x:c>
      <x:c r="F1489" s="3" t="inlineStr">
        <x:is>
          <x:t xml:space="preserve">generated output tokens/sec/MW</x:t>
        </x:is>
      </x:c>
      <x:c r="G1489" s="3" t="inlineStr">
        <x:is>
          <x:t xml:space="preserve">Conservative no-uplift proxy</x:t>
        </x:is>
      </x:c>
      <x:c r="H1489" s="3" t="inlineStr">
        <x:is>
          <x:t xml:space="preserve">purpose_built_tps_per_mw = purpose_built_reference_tps_per_mw * commercial_workload_fit_factor until comparable output-token benchmark is adopted</x:t>
        </x:is>
      </x:c>
      <x:c r="I1489" s="3" t="inlineStr">
        <x:is>
          <x:t xml:space="preserve">No comparable public output-token/MW row adopted; B200 public reference placeholder is used and remains editable.</x:t>
        </x:is>
      </x:c>
      <x:c r="J1489" s="3" t="inlineStr">
        <x:is>
          <x:t xml:space="preserve">SRC_XAI_MODELS; SRC_XAI_NVIDIA_COLOSSUS; SRC_EPOCH_AI_DATA_CENTERS; ASSUMP_NUMERIC_ACCELERATOR_MIX</x:t>
        </x:is>
      </x:c>
      <x:c r="K148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89" s="3" t="inlineStr">
        <x:is>
          <x:t xml:space="preserve">Matched-workload generated-output benchmark for the provider purpose-built accelerator.</x:t>
        </x:is>
      </x:c>
    </x:row>
    <x:row r="1490">
      <x:c r="A1490" s="3" t="inlineStr">
        <x:is>
          <x:t xml:space="preserve">xAI</x:t>
        </x:is>
      </x:c>
      <x:c r="B1490" s="3" t="n">
        <x:v>2030</x:v>
      </x:c>
      <x:c r="C1490" s="3" t="inlineStr">
        <x:is>
          <x:t xml:space="preserve">Base</x:t>
        </x:is>
      </x:c>
      <x:c r="D1490" s="3" t="inlineStr">
        <x:is>
          <x:t xml:space="preserve">inference_power_share</x:t>
        </x:is>
      </x:c>
      <x:c r="E1490" s="3" t="n">
        <x:v>0.7</x:v>
      </x:c>
      <x:c r="F1490" s="3" t="inlineStr">
        <x:is>
          <x:t xml:space="preserve">share of AI IT load</x:t>
        </x:is>
      </x:c>
      <x:c r="G1490" s="3" t="inlineStr">
        <x:is>
          <x:t xml:space="preserve">Scenario allocation</x:t>
        </x:is>
      </x:c>
      <x:c r="H1490" s="3" t="inlineStr">
        <x:is>
          <x:t xml:space="preserve">inference_gw = ai_it_load_gw * inference_power_share</x:t>
        </x:is>
      </x:c>
      <x:c r="I1490" s="3" t="inlineStr">
        <x:is>
          <x:t xml:space="preserve">Grok product expansion is modeled to shift capacity toward inference after initial training-heavy operation.</x:t>
        </x:is>
      </x:c>
      <x:c r="J1490" s="3" t="inlineStr">
        <x:is>
          <x:t xml:space="preserve">SRC_XAI_MODELS; SRC_XAI_NVIDIA_COLOSSUS; SRC_EPOCH_AI_DATA_CENTERS; ASSUMP_INFERENCE_SHARE_NOT_FACT_60</x:t>
        </x:is>
      </x:c>
      <x:c r="K149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90" s="3" t="inlineStr">
        <x:is>
          <x:t xml:space="preserve">Provider-specific inference/training workload power telemetry.</x:t>
        </x:is>
      </x:c>
    </x:row>
    <x:row r="1491">
      <x:c r="A1491" s="3" t="inlineStr">
        <x:is>
          <x:t xml:space="preserve">xAI</x:t>
        </x:is>
      </x:c>
      <x:c r="B1491" s="3" t="n">
        <x:v>2030</x:v>
      </x:c>
      <x:c r="C1491" s="3" t="inlineStr">
        <x:is>
          <x:t xml:space="preserve">Base</x:t>
        </x:is>
      </x:c>
      <x:c r="D1491" s="3" t="inlineStr">
        <x:is>
          <x:t xml:space="preserve">inference_gw</x:t>
        </x:is>
      </x:c>
      <x:c r="E1491" s="3" t="n">
        <x:v>1.219</x:v>
      </x:c>
      <x:c r="F1491" s="3" t="inlineStr">
        <x:is>
          <x:t xml:space="preserve">GW</x:t>
        </x:is>
      </x:c>
      <x:c r="G1491" s="3" t="inlineStr">
        <x:is>
          <x:t xml:space="preserve">Derived formula</x:t>
        </x:is>
      </x:c>
      <x:c r="H1491" s="3" t="inlineStr">
        <x:is>
          <x:t xml:space="preserve">ai_it_load_gw * inference_power_share</x:t>
        </x:is>
      </x:c>
      <x:c r="I1491" s="3" t="inlineStr">
        <x:is>
          <x:t xml:space="preserve">This is the operational power eligible to become commercial generated output tokens through the selected TPS/MW proxy.</x:t>
        </x:is>
      </x:c>
      <x:c r="J1491" s="3" t="inlineStr">
        <x:is>
          <x:t xml:space="preserve">SRC_XAI_MODELS; SRC_XAI_NVIDIA_COLOSSUS; SRC_EPOCH_AI_DATA_CENTERS</x:t>
        </x:is>
      </x:c>
      <x:c r="K149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91" s="3" t="inlineStr">
        <x:is>
          <x:t xml:space="preserve">Recompute after AI allocation or inference-share evidence changes.</x:t>
        </x:is>
      </x:c>
    </x:row>
    <x:row r="1492">
      <x:c r="A1492" s="3" t="inlineStr">
        <x:is>
          <x:t xml:space="preserve">xAI</x:t>
        </x:is>
      </x:c>
      <x:c r="B1492" s="3" t="n">
        <x:v>2030</x:v>
      </x:c>
      <x:c r="C1492" s="3" t="inlineStr">
        <x:is>
          <x:t xml:space="preserve">Base</x:t>
        </x:is>
      </x:c>
      <x:c r="D1492" s="3" t="inlineStr">
        <x:is>
          <x:t xml:space="preserve">training_power_share</x:t>
        </x:is>
      </x:c>
      <x:c r="E1492" s="3" t="n">
        <x:v>0.3</x:v>
      </x:c>
      <x:c r="F1492" s="3" t="inlineStr">
        <x:is>
          <x:t xml:space="preserve">share of AI IT load</x:t>
        </x:is>
      </x:c>
      <x:c r="G1492" s="3" t="inlineStr">
        <x:is>
          <x:t xml:space="preserve">Derived allocation</x:t>
        </x:is>
      </x:c>
      <x:c r="H1492" s="3" t="inlineStr">
        <x:is>
          <x:t xml:space="preserve">1 - inference_power_share</x:t>
        </x:is>
      </x:c>
      <x:c r="I1492" s="3" t="inlineStr">
        <x:is>
          <x:t xml:space="preserve">Training receives the complementary modeled AI IT allocation; it is not a disclosed company workload split.</x:t>
        </x:is>
      </x:c>
      <x:c r="J1492" s="3" t="inlineStr">
        <x:is>
          <x:t xml:space="preserve">SRC_XAI_MODELS; SRC_XAI_NVIDIA_COLOSSUS; SRC_EPOCH_AI_DATA_CENTERS; ASSUMP_INFERENCE_SHARE_NOT_FACT_60</x:t>
        </x:is>
      </x:c>
      <x:c r="K149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92" s="3" t="inlineStr">
        <x:is>
          <x:t xml:space="preserve">Provider-specific inference/training workload power telemetry.</x:t>
        </x:is>
      </x:c>
    </x:row>
    <x:row r="1493">
      <x:c r="A1493" s="3" t="inlineStr">
        <x:is>
          <x:t xml:space="preserve">xAI</x:t>
        </x:is>
      </x:c>
      <x:c r="B1493" s="3" t="n">
        <x:v>2030</x:v>
      </x:c>
      <x:c r="C1493" s="3" t="inlineStr">
        <x:is>
          <x:t xml:space="preserve">Base</x:t>
        </x:is>
      </x:c>
      <x:c r="D1493" s="3" t="inlineStr">
        <x:is>
          <x:t xml:space="preserve">training_gw</x:t>
        </x:is>
      </x:c>
      <x:c r="E1493" s="3" t="n">
        <x:v>0.523</x:v>
      </x:c>
      <x:c r="F1493" s="3" t="inlineStr">
        <x:is>
          <x:t xml:space="preserve">GW</x:t>
        </x:is>
      </x:c>
      <x:c r="G1493" s="3" t="inlineStr">
        <x:is>
          <x:t xml:space="preserve">Derived formula</x:t>
        </x:is>
      </x:c>
      <x:c r="H1493" s="3" t="inlineStr">
        <x:is>
          <x:t xml:space="preserve">ai_it_load_gw * training_power_share</x:t>
        </x:is>
      </x:c>
      <x:c r="I1493" s="3" t="inlineStr">
        <x:is>
          <x:t xml:space="preserve">Training GW is shown separately so commercial inference token capacity is not overstated.</x:t>
        </x:is>
      </x:c>
      <x:c r="J1493" s="3" t="inlineStr">
        <x:is>
          <x:t xml:space="preserve">SRC_XAI_MODELS; SRC_XAI_NVIDIA_COLOSSUS; SRC_EPOCH_AI_DATA_CENTERS</x:t>
        </x:is>
      </x:c>
      <x:c r="K149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93" s="3" t="inlineStr">
        <x:is>
          <x:t xml:space="preserve">Recompute after AI allocation or workload-split evidence changes.</x:t>
        </x:is>
      </x:c>
    </x:row>
    <x:row r="1494">
      <x:c r="A1494" s="3" t="inlineStr">
        <x:is>
          <x:t xml:space="preserve">xAI</x:t>
        </x:is>
      </x:c>
      <x:c r="B1494" s="3" t="n">
        <x:v>2030</x:v>
      </x:c>
      <x:c r="C1494" s="3" t="inlineStr">
        <x:is>
          <x:t xml:space="preserve">Base</x:t>
        </x:is>
      </x:c>
      <x:c r="D1494" s="3" t="inlineStr">
        <x:is>
          <x:t xml:space="preserve">tokens_per_second_per_mw</x:t>
        </x:is>
      </x:c>
      <x:c r="E1494" s="3" t="n">
        <x:v>1362216</x:v>
      </x:c>
      <x:c r="F1494" s="3" t="inlineStr">
        <x:is>
          <x:t xml:space="preserve">generated output tokens/sec/MW</x:t>
        </x:is>
      </x:c>
      <x:c r="G1494" s="3" t="inlineStr">
        <x:is>
          <x:t xml:space="preserve">Derived estimate + benchmark calibration</x:t>
        </x:is>
      </x:c>
      <x:c r="H1494" s="3" t="inlineStr">
        <x:is>
          <x:t xml:space="preserve">fleet_reference_tps_per_mw * commercial_workload_fit_factor</x:t>
        </x:is>
      </x:c>
      <x:c r="I1494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1494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149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94" s="3" t="inlineStr">
        <x:is>
          <x:t xml:space="preserve">Comparable production output-token throughput with model, hardware, precision, ISL/OSL and SLO matched.</x:t>
        </x:is>
      </x:c>
    </x:row>
    <x:row r="1495">
      <x:c r="A1495" s="3" t="inlineStr">
        <x:is>
          <x:t xml:space="preserve">xAI</x:t>
        </x:is>
      </x:c>
      <x:c r="B1495" s="3" t="n">
        <x:v>2030</x:v>
      </x:c>
      <x:c r="C1495" s="3" t="inlineStr">
        <x:is>
          <x:t xml:space="preserve">Base</x:t>
        </x:is>
      </x:c>
      <x:c r="D1495" s="3" t="inlineStr">
        <x:is>
          <x:t xml:space="preserve">inference_tokens_per_day</x:t>
        </x:is>
      </x:c>
      <x:c r="E1495" s="3" t="n">
        <x:v>143470768665600</x:v>
      </x:c>
      <x:c r="F1495" s="3" t="inlineStr">
        <x:is>
          <x:t xml:space="preserve">generated output tokens/day</x:t>
        </x:is>
      </x:c>
      <x:c r="G1495" s="3" t="inlineStr">
        <x:is>
          <x:t xml:space="preserve">Derived headline metric</x:t>
        </x:is>
      </x:c>
      <x:c r="H1495" s="3" t="inlineStr">
        <x:is>
          <x:t xml:space="preserve">inference_gw * 1000 * tokens_per_second_per_mw * 86,400</x:t>
        </x:is>
      </x:c>
      <x:c r="I1495" s="3" t="inlineStr">
        <x:is>
          <x:t xml:space="preserve">Headline capacity uses no utilization, MoE, architecture or software-growth multiplier; it is not observed commercial output volume.</x:t>
        </x:is>
      </x:c>
      <x:c r="J1495" s="3" t="inlineStr">
        <x:is>
          <x:t xml:space="preserve">SRC_XAI_MODELS; SRC_XAI_NVIDIA_COLOSSUS; SRC_EPOCH_AI_DATA_CENTERS; SRC_SEMIANALYSIS_INFERENCEX</x:t>
        </x:is>
      </x:c>
      <x:c r="K149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95" s="3" t="inlineStr">
        <x:is>
          <x:t xml:space="preserve">Provider-disclosed generated output token volume or calibrated capacity telemetry.</x:t>
        </x:is>
      </x:c>
    </x:row>
    <x:row r="1496">
      <x:c r="A1496" s="3" t="inlineStr">
        <x:is>
          <x:t xml:space="preserve">xAI</x:t>
        </x:is>
      </x:c>
      <x:c r="B1496" s="3" t="n">
        <x:v>2030</x:v>
      </x:c>
      <x:c r="C1496" s="3" t="inlineStr">
        <x:is>
          <x:t xml:space="preserve">Base</x:t>
        </x:is>
      </x:c>
      <x:c r="D1496" s="3" t="inlineStr">
        <x:is>
          <x:t xml:space="preserve">inference_tokens_per_year</x:t>
        </x:is>
      </x:c>
      <x:c r="E1496" s="3" t="n">
        <x:v>5.2366830562944e+16</x:v>
      </x:c>
      <x:c r="F1496" s="3" t="inlineStr">
        <x:is>
          <x:t xml:space="preserve">generated output tokens/year</x:t>
        </x:is>
      </x:c>
      <x:c r="G1496" s="3" t="inlineStr">
        <x:is>
          <x:t xml:space="preserve">Derived headline metric</x:t>
        </x:is>
      </x:c>
      <x:c r="H1496" s="3" t="inlineStr">
        <x:is>
          <x:t xml:space="preserve">inference_tokens_per_day * 365</x:t>
        </x:is>
      </x:c>
      <x:c r="I1496" s="3" t="inlineStr">
        <x:is>
          <x:t xml:space="preserve">Annualized version of generated output token capacity; it is not observed annual demand or billable volume.</x:t>
        </x:is>
      </x:c>
      <x:c r="J1496" s="3" t="inlineStr">
        <x:is>
          <x:t xml:space="preserve">SRC_XAI_MODELS; SRC_XAI_NVIDIA_COLOSSUS; SRC_EPOCH_AI_DATA_CENTERS; SRC_SEMIANALYSIS_INFERENCEX</x:t>
        </x:is>
      </x:c>
      <x:c r="K149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1496" s="3" t="inlineStr">
        <x:is>
          <x:t xml:space="preserve">Provider-disclosed annual generated-output volume or metered serving telemetry.</x:t>
        </x:is>
      </x:c>
    </x:row>
    <x:row r="1497">
      <x:c r="A1497" s="3" t="inlineStr">
        <x:is>
          <x:t xml:space="preserve">OpenAI</x:t>
        </x:is>
      </x:c>
      <x:c r="B1497" s="3" t="n">
        <x:v>2026</x:v>
      </x:c>
      <x:c r="C1497" s="3" t="inlineStr">
        <x:is>
          <x:t xml:space="preserve">Base</x:t>
        </x:is>
      </x:c>
      <x:c r="D1497" s="3" t="inlineStr">
        <x:is>
          <x:t xml:space="preserve">contracted_power_gw</x:t>
        </x:is>
      </x:c>
      <x:c r="E1497" s="3" t="n">
        <x:v>5</x:v>
      </x:c>
      <x:c r="F1497" s="3" t="inlineStr">
        <x:is>
          <x:t xml:space="preserve">GW</x:t>
        </x:is>
      </x:c>
      <x:c r="G1497" s="3" t="inlineStr">
        <x:is>
          <x:t xml:space="preserve">Fact anchor + scenario ceiling</x:t>
        </x:is>
      </x:c>
      <x:c r="H1497" s="3" t="inlineStr">
        <x:is>
          <x:t xml:space="preserve">linear interpolation between 2026 and 2030 company capacity endpoints</x:t>
        </x:is>
      </x:c>
      <x:c r="I1497" s="3" t="inlineStr">
        <x:is>
          <x:t xml:space="preserve">2030 envelope is bounded by official Stargate planned/committed capacity; 2026 and timing remain staged scenario values.</x:t>
        </x:is>
      </x:c>
      <x:c r="J1497" s="3" t="inlineStr">
        <x:is>
          <x:t xml:space="preserve">SRC_OPENAI_STARGATE_ORACLE; SRC_OPENAI_STARGATE_PROGRESS; ASSUMP_STARGATE_RAMP</x:t>
        </x:is>
      </x:c>
      <x:c r="K149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497" s="3" t="inlineStr">
        <x:is>
          <x:t xml:space="preserve">Company/site-level committed MW/GW, interconnect and contract disclosure.</x:t>
        </x:is>
      </x:c>
    </x:row>
    <x:row r="1498">
      <x:c r="A1498" s="3" t="inlineStr">
        <x:is>
          <x:t xml:space="preserve">OpenAI</x:t>
        </x:is>
      </x:c>
      <x:c r="B1498" s="3" t="n">
        <x:v>2026</x:v>
      </x:c>
      <x:c r="C1498" s="3" t="inlineStr">
        <x:is>
          <x:t xml:space="preserve">Base</x:t>
        </x:is>
      </x:c>
      <x:c r="D1498" s="3" t="inlineStr">
        <x:is>
          <x:t xml:space="preserve">operational_deployment_share</x:t>
        </x:is>
      </x:c>
      <x:c r="E1498" s="3" t="n">
        <x:v>0.28</x:v>
      </x:c>
      <x:c r="F1498" s="3" t="inlineStr">
        <x:is>
          <x:t xml:space="preserve">share</x:t>
        </x:is>
      </x:c>
      <x:c r="G1498" s="3" t="inlineStr">
        <x:is>
          <x:t xml:space="preserve">Scenario conversion</x:t>
        </x:is>
      </x:c>
      <x:c r="H1498" s="3" t="inlineStr">
        <x:is>
          <x:t xml:space="preserve">active_power_gw / contracted_power_gw</x:t>
        </x:is>
      </x:c>
      <x:c r="I1498" s="3" t="inlineStr">
        <x:is>
          <x:t xml:space="preserve">This is the single explicit conversion from contracted/attributed capacity to operationally usable capacity.</x:t>
        </x:is>
      </x:c>
      <x:c r="J1498" s="3" t="inlineStr">
        <x:is>
          <x:t xml:space="preserve">SRC_OPENAI_STARGATE_ORACLE; SRC_OPENAI_STARGATE_PROGRESS; ASSUMP_STARGATE_RAMP</x:t>
        </x:is>
      </x:c>
      <x:c r="K149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498" s="3" t="inlineStr">
        <x:is>
          <x:t xml:space="preserve">Energized operational capacity divided by contracted/attributed capacity.</x:t>
        </x:is>
      </x:c>
    </x:row>
    <x:row r="1499">
      <x:c r="A1499" s="3" t="inlineStr">
        <x:is>
          <x:t xml:space="preserve">OpenAI</x:t>
        </x:is>
      </x:c>
      <x:c r="B1499" s="3" t="n">
        <x:v>2026</x:v>
      </x:c>
      <x:c r="C1499" s="3" t="inlineStr">
        <x:is>
          <x:t xml:space="preserve">Base</x:t>
        </x:is>
      </x:c>
      <x:c r="D1499" s="3" t="inlineStr">
        <x:is>
          <x:t xml:space="preserve">active_power_gw</x:t>
        </x:is>
      </x:c>
      <x:c r="E1499" s="3" t="n">
        <x:v>1.4</x:v>
      </x:c>
      <x:c r="F1499" s="3" t="inlineStr">
        <x:is>
          <x:t xml:space="preserve">GW</x:t>
        </x:is>
      </x:c>
      <x:c r="G1499" s="3" t="inlineStr">
        <x:is>
          <x:t xml:space="preserve">Derived scenario</x:t>
        </x:is>
      </x:c>
      <x:c r="H1499" s="3" t="inlineStr">
        <x:is>
          <x:t xml:space="preserve">contracted_power_gw * operational_deployment_share</x:t>
        </x:is>
      </x:c>
      <x:c r="I1499" s="3" t="inlineStr">
        <x:is>
          <x:t xml:space="preserve">Official capacity announcements are converted to active GW only through energization/GPU-deployment ramp assumptions.</x:t>
        </x:is>
      </x:c>
      <x:c r="J1499" s="3" t="inlineStr">
        <x:is>
          <x:t xml:space="preserve">SRC_OPENAI_STARGATE_ORACLE; SRC_OPENAI_STARGATE_PROGRESS; ASSUMP_STARGATE_RAMP</x:t>
        </x:is>
      </x:c>
      <x:c r="K149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499" s="3" t="inlineStr">
        <x:is>
          <x:t xml:space="preserve">Energization dates, accelerator deliveries and operational powered-rack telemetry.</x:t>
        </x:is>
      </x:c>
    </x:row>
    <x:row r="1500">
      <x:c r="A1500" s="3" t="inlineStr">
        <x:is>
          <x:t xml:space="preserve">OpenAI</x:t>
        </x:is>
      </x:c>
      <x:c r="B1500" s="3" t="n">
        <x:v>2026</x:v>
      </x:c>
      <x:c r="C1500" s="3" t="inlineStr">
        <x:is>
          <x:t xml:space="preserve">Base</x:t>
        </x:is>
      </x:c>
      <x:c r="D1500" s="3" t="inlineStr">
        <x:is>
          <x:t xml:space="preserve">pue</x:t>
        </x:is>
      </x:c>
      <x:c r="E1500" s="3" t="n">
        <x:v>1.2</x:v>
      </x:c>
      <x:c r="F1500" s="3" t="inlineStr">
        <x:is>
          <x:t xml:space="preserve">ratio</x:t>
        </x:is>
      </x:c>
      <x:c r="G1500" s="3" t="inlineStr">
        <x:is>
          <x:t xml:space="preserve">Scenario parameter</x:t>
        </x:is>
      </x:c>
      <x:c r="H1500" s="3" t="inlineStr">
        <x:is>
          <x:t xml:space="preserve">it_load_gw = active_power_gw / pue</x:t>
        </x:is>
      </x:c>
      <x:c r="I1500" s="3" t="inlineStr">
        <x:is>
          <x:t xml:space="preserve">No provider-wide site-level PUE is used as a disclosed fact; PUE represents facility-to-IT conversion within the scenario.</x:t>
        </x:is>
      </x:c>
      <x:c r="J1500" s="3" t="inlineStr">
        <x:is>
          <x:t xml:space="preserve">ASSUMP_POWER_RAMP</x:t>
        </x:is>
      </x:c>
      <x:c r="K150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00" s="3" t="inlineStr">
        <x:is>
          <x:t xml:space="preserve">Site-level measured PUE matched to attributed AI capacity.</x:t>
        </x:is>
      </x:c>
    </x:row>
    <x:row r="1501">
      <x:c r="A1501" s="3" t="inlineStr">
        <x:is>
          <x:t xml:space="preserve">OpenAI</x:t>
        </x:is>
      </x:c>
      <x:c r="B1501" s="3" t="n">
        <x:v>2026</x:v>
      </x:c>
      <x:c r="C1501" s="3" t="inlineStr">
        <x:is>
          <x:t xml:space="preserve">Base</x:t>
        </x:is>
      </x:c>
      <x:c r="D1501" s="3" t="inlineStr">
        <x:is>
          <x:t xml:space="preserve">it_load_gw</x:t>
        </x:is>
      </x:c>
      <x:c r="E1501" s="3" t="n">
        <x:v>1.167</x:v>
      </x:c>
      <x:c r="F1501" s="3" t="inlineStr">
        <x:is>
          <x:t xml:space="preserve">GW</x:t>
        </x:is>
      </x:c>
      <x:c r="G1501" s="3" t="inlineStr">
        <x:is>
          <x:t xml:space="preserve">Derived formula</x:t>
        </x:is>
      </x:c>
      <x:c r="H1501" s="3" t="inlineStr">
        <x:is>
          <x:t xml:space="preserve">active_power_gw / pue</x:t>
        </x:is>
      </x:c>
      <x:c r="I1501" s="3" t="inlineStr">
        <x:is>
          <x:t xml:space="preserve">Facility power is converted to IT-deliverable power before attributing AI workloads.</x:t>
        </x:is>
      </x:c>
      <x:c r="J1501" s="3" t="inlineStr">
        <x:is>
          <x:t xml:space="preserve">SRC_OPENAI_STARGATE_ORACLE; SRC_OPENAI_STARGATE_PROGRESS; ASSUMP_STARGATE_RAMP</x:t>
        </x:is>
      </x:c>
      <x:c r="K150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01" s="3" t="inlineStr">
        <x:is>
          <x:t xml:space="preserve">Recompute once active power and PUE become site-observable.</x:t>
        </x:is>
      </x:c>
    </x:row>
    <x:row r="1502">
      <x:c r="A1502" s="3" t="inlineStr">
        <x:is>
          <x:t xml:space="preserve">OpenAI</x:t>
        </x:is>
      </x:c>
      <x:c r="B1502" s="3" t="n">
        <x:v>2026</x:v>
      </x:c>
      <x:c r="C1502" s="3" t="inlineStr">
        <x:is>
          <x:t xml:space="preserve">Base</x:t>
        </x:is>
      </x:c>
      <x:c r="D1502" s="3" t="inlineStr">
        <x:is>
          <x:t xml:space="preserve">ai_workload_share</x:t>
        </x:is>
      </x:c>
      <x:c r="E1502" s="3" t="n">
        <x:v>0.88</x:v>
      </x:c>
      <x:c r="F1502" s="3" t="inlineStr">
        <x:is>
          <x:t xml:space="preserve">share</x:t>
        </x:is>
      </x:c>
      <x:c r="G1502" s="3" t="inlineStr">
        <x:is>
          <x:t xml:space="preserve">Scenario allocation</x:t>
        </x:is>
      </x:c>
      <x:c r="H1502" s="3" t="inlineStr">
        <x:is>
          <x:t xml:space="preserve">ai_it_load_gw = it_load_gw * ai_workload_share</x:t>
        </x:is>
      </x:c>
      <x:c r="I1502" s="3" t="inlineStr">
        <x:is>
          <x:t xml:space="preserve">Stargate capacity is AI-oriented but includes reserve, platform and non-token AI activity; 88% is a scenario.</x:t>
        </x:is>
      </x:c>
      <x:c r="J1502" s="3" t="inlineStr">
        <x:is>
          <x:t xml:space="preserve">SRC_OPENAI_GPT41_DOCS; SRC_OPENAI_STARGATE_ORACLE; SRC_OPENAI_STARGATE_PROGRESS; SRC_EPOCH_AI_DATA_CENTERS</x:t>
        </x:is>
      </x:c>
      <x:c r="K150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02" s="3" t="inlineStr">
        <x:is>
          <x:t xml:space="preserve">Model-owner AI workload allocation or cluster scheduling telemetry.</x:t>
        </x:is>
      </x:c>
    </x:row>
    <x:row r="1503">
      <x:c r="A1503" s="3" t="inlineStr">
        <x:is>
          <x:t xml:space="preserve">OpenAI</x:t>
        </x:is>
      </x:c>
      <x:c r="B1503" s="3" t="n">
        <x:v>2026</x:v>
      </x:c>
      <x:c r="C1503" s="3" t="inlineStr">
        <x:is>
          <x:t xml:space="preserve">Base</x:t>
        </x:is>
      </x:c>
      <x:c r="D1503" s="3" t="inlineStr">
        <x:is>
          <x:t xml:space="preserve">ai_it_load_gw</x:t>
        </x:is>
      </x:c>
      <x:c r="E1503" s="3" t="n">
        <x:v>1.027</x:v>
      </x:c>
      <x:c r="F1503" s="3" t="inlineStr">
        <x:is>
          <x:t xml:space="preserve">GW</x:t>
        </x:is>
      </x:c>
      <x:c r="G1503" s="3" t="inlineStr">
        <x:is>
          <x:t xml:space="preserve">Derived formula</x:t>
        </x:is>
      </x:c>
      <x:c r="H1503" s="3" t="inlineStr">
        <x:is>
          <x:t xml:space="preserve">it_load_gw * ai_workload_share</x:t>
        </x:is>
      </x:c>
      <x:c r="I1503" s="3" t="inlineStr">
        <x:is>
          <x:t xml:space="preserve">Only the AI-attributed portion of IT load enters training/inference allocation.</x:t>
        </x:is>
      </x:c>
      <x:c r="J1503" s="3" t="inlineStr">
        <x:is>
          <x:t xml:space="preserve">SRC_OPENAI_GPT41_DOCS; SRC_OPENAI_STARGATE_ORACLE; SRC_OPENAI_STARGATE_PROGRESS; SRC_EPOCH_AI_DATA_CENTERS</x:t>
        </x:is>
      </x:c>
      <x:c r="K150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03" s="3" t="inlineStr">
        <x:is>
          <x:t xml:space="preserve">Recompute after ai_workload_share is replaced by telemetry.</x:t>
        </x:is>
      </x:c>
    </x:row>
    <x:row r="1504">
      <x:c r="A1504" s="3" t="inlineStr">
        <x:is>
          <x:t xml:space="preserve">OpenAI</x:t>
        </x:is>
      </x:c>
      <x:c r="B1504" s="3" t="n">
        <x:v>2026</x:v>
      </x:c>
      <x:c r="C1504" s="3" t="inlineStr">
        <x:is>
          <x:t xml:space="preserve">Base</x:t>
        </x:is>
      </x:c>
      <x:c r="D1504" s="3" t="inlineStr">
        <x:is>
          <x:t xml:space="preserve">gpu_share</x:t>
        </x:is>
      </x:c>
      <x:c r="E1504" s="3" t="n">
        <x:v>1</x:v>
      </x:c>
      <x:c r="F1504" s="3" t="inlineStr">
        <x:is>
          <x:t xml:space="preserve">share of inference-serving accelerator load</x:t>
        </x:is>
      </x:c>
      <x:c r="G1504" s="3" t="inlineStr">
        <x:is>
          <x:t xml:space="preserve">Numeric scenario</x:t>
        </x:is>
      </x:c>
      <x:c r="H1504" s="3" t="inlineStr">
        <x:is>
          <x:t xml:space="preserve">gpu_share interpolated from company 2026/2030 accelerator-mix endpoints</x:t>
        </x:is>
      </x:c>
      <x:c r="I1504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1504" s="3" t="inlineStr">
        <x:is>
          <x:t xml:space="preserve">SRC_OPENAI_GPT41_DOCS; SRC_OPENAI_STARGATE_ORACLE; SRC_OPENAI_STARGATE_PROGRESS; SRC_EPOCH_AI_DATA_CENTERS; ASSUMP_NUMERIC_ACCELERATOR_MIX</x:t>
        </x:is>
      </x:c>
      <x:c r="K150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04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1505">
      <x:c r="A1505" s="3" t="inlineStr">
        <x:is>
          <x:t xml:space="preserve">OpenAI</x:t>
        </x:is>
      </x:c>
      <x:c r="B1505" s="3" t="n">
        <x:v>2026</x:v>
      </x:c>
      <x:c r="C1505" s="3" t="inlineStr">
        <x:is>
          <x:t xml:space="preserve">Base</x:t>
        </x:is>
      </x:c>
      <x:c r="D1505" s="3" t="inlineStr">
        <x:is>
          <x:t xml:space="preserve">h200_share</x:t>
        </x:is>
      </x:c>
      <x:c r="E1505" s="3" t="n">
        <x:v>0.09216000000000001</x:v>
      </x:c>
      <x:c r="F1505" s="3" t="inlineStr">
        <x:is>
          <x:t xml:space="preserve">share of inference-serving accelerator load</x:t>
        </x:is>
      </x:c>
      <x:c r="G1505" s="3" t="inlineStr">
        <x:is>
          <x:t xml:space="preserve">Editable numeric scenario</x:t>
        </x:is>
      </x:c>
      <x:c r="H1505" s="3" t="inlineStr">
        <x:is>
          <x:t xml:space="preserve">h200_share = gpu_share * default_gpu_generation_mix_h200</x:t>
        </x:is>
      </x:c>
      <x:c r="I1505" s="3" t="inlineStr">
        <x:is>
          <x:t xml:space="preserve">Default GPU-generation migration assumption; executive workbook allows later manual replacement by company/year/scenario.</x:t>
        </x:is>
      </x:c>
      <x:c r="J1505" s="3" t="inlineStr">
        <x:is>
          <x:t xml:space="preserve">SRC_SEMIANALYSIS_INFERENCEX; ASSUMP_NUMERIC_ACCELERATOR_MIX</x:t>
        </x:is>
      </x:c>
      <x:c r="K150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05" s="3" t="inlineStr">
        <x:is>
          <x:t xml:space="preserve">Company fleet inventory, accelerator-hours or procurement/deployment records by GPU generation.</x:t>
        </x:is>
      </x:c>
    </x:row>
    <x:row r="1506">
      <x:c r="A1506" s="3" t="inlineStr">
        <x:is>
          <x:t xml:space="preserve">OpenAI</x:t>
        </x:is>
      </x:c>
      <x:c r="B1506" s="3" t="n">
        <x:v>2026</x:v>
      </x:c>
      <x:c r="C1506" s="3" t="inlineStr">
        <x:is>
          <x:t xml:space="preserve">Base</x:t>
        </x:is>
      </x:c>
      <x:c r="D1506" s="3" t="inlineStr">
        <x:is>
          <x:t xml:space="preserve">b200_share</x:t>
        </x:is>
      </x:c>
      <x:c r="E1506" s="3" t="n">
        <x:v>0.90784</x:v>
      </x:c>
      <x:c r="F1506" s="3" t="inlineStr">
        <x:is>
          <x:t xml:space="preserve">share of inference-serving accelerator load</x:t>
        </x:is>
      </x:c>
      <x:c r="G1506" s="3" t="inlineStr">
        <x:is>
          <x:t xml:space="preserve">Editable numeric scenario</x:t>
        </x:is>
      </x:c>
      <x:c r="H1506" s="3" t="inlineStr">
        <x:is>
          <x:t xml:space="preserve">b200_share = gpu_share * default_gpu_generation_mix_b200</x:t>
        </x:is>
      </x:c>
      <x:c r="I1506" s="3" t="inlineStr">
        <x:is>
          <x:t xml:space="preserve">Default GPU-generation migration assumption; executive workbook allows later manual replacement by company/year/scenario.</x:t>
        </x:is>
      </x:c>
      <x:c r="J1506" s="3" t="inlineStr">
        <x:is>
          <x:t xml:space="preserve">SRC_SEMIANALYSIS_INFERENCEX; ASSUMP_NUMERIC_ACCELERATOR_MIX</x:t>
        </x:is>
      </x:c>
      <x:c r="K150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06" s="3" t="inlineStr">
        <x:is>
          <x:t xml:space="preserve">Company fleet inventory, accelerator-hours or procurement/deployment records by GPU generation.</x:t>
        </x:is>
      </x:c>
    </x:row>
    <x:row r="1507">
      <x:c r="A1507" s="3" t="inlineStr">
        <x:is>
          <x:t xml:space="preserve">OpenAI</x:t>
        </x:is>
      </x:c>
      <x:c r="B1507" s="3" t="n">
        <x:v>2026</x:v>
      </x:c>
      <x:c r="C1507" s="3" t="inlineStr">
        <x:is>
          <x:t xml:space="preserve">Base</x:t>
        </x:is>
      </x:c>
      <x:c r="D1507" s="3" t="inlineStr">
        <x:is>
          <x:t xml:space="preserve">gb200_share</x:t>
        </x:is>
      </x:c>
      <x:c r="E1507" s="3" t="n">
        <x:v>0</x:v>
      </x:c>
      <x:c r="F1507" s="3" t="inlineStr">
        <x:is>
          <x:t xml:space="preserve">share of inference-serving accelerator load</x:t>
        </x:is>
      </x:c>
      <x:c r="G1507" s="3" t="inlineStr">
        <x:is>
          <x:t xml:space="preserve">Editable numeric scenario</x:t>
        </x:is>
      </x:c>
      <x:c r="H1507" s="3" t="inlineStr">
        <x:is>
          <x:t xml:space="preserve">gb200_share = gpu_share * default_gpu_generation_mix_gb200</x:t>
        </x:is>
      </x:c>
      <x:c r="I1507" s="3" t="inlineStr">
        <x:is>
          <x:t xml:space="preserve">Default GPU-generation migration assumption; executive workbook allows later manual replacement by company/year/scenario.</x:t>
        </x:is>
      </x:c>
      <x:c r="J1507" s="3" t="inlineStr">
        <x:is>
          <x:t xml:space="preserve">SRC_SEMIANALYSIS_INFERENCEX; ASSUMP_NUMERIC_ACCELERATOR_MIX</x:t>
        </x:is>
      </x:c>
      <x:c r="K150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07" s="3" t="inlineStr">
        <x:is>
          <x:t xml:space="preserve">Company fleet inventory, accelerator-hours or procurement/deployment records by GPU generation.</x:t>
        </x:is>
      </x:c>
    </x:row>
    <x:row r="1508">
      <x:c r="A1508" s="3" t="inlineStr">
        <x:is>
          <x:t xml:space="preserve">OpenAI</x:t>
        </x:is>
      </x:c>
      <x:c r="B1508" s="3" t="n">
        <x:v>2026</x:v>
      </x:c>
      <x:c r="C1508" s="3" t="inlineStr">
        <x:is>
          <x:t xml:space="preserve">Base</x:t>
        </x:is>
      </x:c>
      <x:c r="D1508" s="3" t="inlineStr">
        <x:is>
          <x:t xml:space="preserve">purpose_built_accelerator_share</x:t>
        </x:is>
      </x:c>
      <x:c r="E1508" s="3" t="n">
        <x:v>0</x:v>
      </x:c>
      <x:c r="F1508" s="3" t="inlineStr">
        <x:is>
          <x:t xml:space="preserve">share of inference-serving accelerator load</x:t>
        </x:is>
      </x:c>
      <x:c r="G1508" s="3" t="inlineStr">
        <x:is>
          <x:t xml:space="preserve">Numeric scenario</x:t>
        </x:is>
      </x:c>
      <x:c r="H1508" s="3" t="inlineStr">
        <x:is>
          <x:t xml:space="preserve">1 - gpu_share</x:t>
        </x:is>
      </x:c>
      <x:c r="I1508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1508" s="3" t="inlineStr">
        <x:is>
          <x:t xml:space="preserve">SRC_OPENAI_GPT41_DOCS; SRC_OPENAI_STARGATE_ORACLE; SRC_OPENAI_STARGATE_PROGRESS; SRC_EPOCH_AI_DATA_CENTERS; ASSUMP_NUMERIC_ACCELERATOR_MIX</x:t>
        </x:is>
      </x:c>
      <x:c r="K150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08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1509">
      <x:c r="A1509" s="3" t="inlineStr">
        <x:is>
          <x:t xml:space="preserve">OpenAI</x:t>
        </x:is>
      </x:c>
      <x:c r="B1509" s="3" t="n">
        <x:v>2026</x:v>
      </x:c>
      <x:c r="C1509" s="3" t="inlineStr">
        <x:is>
          <x:t xml:space="preserve">Base</x:t>
        </x:is>
      </x:c>
      <x:c r="D1509" s="3" t="inlineStr">
        <x:is>
          <x:t xml:space="preserve">fleet_reference_tps_per_mw</x:t>
        </x:is>
      </x:c>
      <x:c r="E1509" s="3" t="n">
        <x:v>222741</x:v>
      </x:c>
      <x:c r="F1509" s="3" t="inlineStr">
        <x:is>
          <x:t xml:space="preserve">generated output tokens/sec/MW</x:t>
        </x:is>
      </x:c>
      <x:c r="G1509" s="3" t="inlineStr">
        <x:is>
          <x:t xml:space="preserve">Fleet-weighted public benchmark reference</x:t>
        </x:is>
      </x:c>
      <x:c r="H1509" s="3" t="inlineStr">
        <x:is>
          <x:t xml:space="preserve">h200_share*h200_workload_avg + b200_share*b200_workload_avg + gb200_share*gb200_workload_avg + purpose_built_share*purpose_workload_avg</x:t>
        </x:is>
      </x:c>
      <x:c r="I1509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509" s="3" t="inlineStr">
        <x:is>
          <x:t xml:space="preserve">SRC_SEMIANALYSIS_INFERENCEX; ASSUMP_NUMERIC_ACCELERATOR_MIX; ASSUMP_WORKLOAD_CLASS_MIX; ASSUMP_AGENTIC_CONTEXT_PENALTY</x:t>
        </x:is>
      </x:c>
      <x:c r="K150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09" s="3" t="inlineStr">
        <x:is>
          <x:t xml:space="preserve">Comparable production output-token throughput or a more closely matched benchmark.</x:t>
        </x:is>
      </x:c>
    </x:row>
    <x:row r="1510">
      <x:c r="A1510" s="3" t="inlineStr">
        <x:is>
          <x:t xml:space="preserve">OpenAI</x:t>
        </x:is>
      </x:c>
      <x:c r="B1510" s="3" t="n">
        <x:v>2026</x:v>
      </x:c>
      <x:c r="C1510" s="3" t="inlineStr">
        <x:is>
          <x:t xml:space="preserve">Base</x:t>
        </x:is>
      </x:c>
      <x:c r="D1510" s="3" t="inlineStr">
        <x:is>
          <x:t xml:space="preserve">commercial_workload_fit_factor</x:t>
        </x:is>
      </x:c>
      <x:c r="E1510" s="3" t="n">
        <x:v>0.5</x:v>
      </x:c>
      <x:c r="F1510" s="3" t="inlineStr">
        <x:is>
          <x:t xml:space="preserve">share of public reference throughput</x:t>
        </x:is>
      </x:c>
      <x:c r="G1510" s="3" t="inlineStr">
        <x:is>
          <x:t xml:space="preserve">Scenario assumption</x:t>
        </x:is>
      </x:c>
      <x:c r="H1510" s="3" t="inlineStr">
        <x:is>
          <x:t xml:space="preserve">reference_serving_tps_per_mw = fleet_reference_tps_per_mw * commercial_workload_fit_factor</x:t>
        </x:is>
      </x:c>
      <x:c r="I1510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1510" s="3" t="inlineStr">
        <x:is>
          <x:t xml:space="preserve">SRC_SEMIANALYSIS_INFERENCEX; ASSUMP_NUMERIC_ACCELERATOR_MIX; ASSUMP_WORKLOAD_CLASS_MIX; ASSUMP_AGENTIC_CONTEXT_PENALTY</x:t>
        </x:is>
      </x:c>
      <x:c r="K151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10" s="3" t="inlineStr">
        <x:is>
          <x:t xml:space="preserve">Matched commercial serving benchmark by product surface, context shape and latency SLO.</x:t>
        </x:is>
      </x:c>
    </x:row>
    <x:row r="1511">
      <x:c r="A1511" s="3" t="inlineStr">
        <x:is>
          <x:t xml:space="preserve">OpenAI</x:t>
        </x:is>
      </x:c>
      <x:c r="B1511" s="3" t="n">
        <x:v>2026</x:v>
      </x:c>
      <x:c r="C1511" s="3" t="inlineStr">
        <x:is>
          <x:t xml:space="preserve">Base</x:t>
        </x:is>
      </x:c>
      <x:c r="D1511" s="3" t="inlineStr">
        <x:is>
          <x:t xml:space="preserve">reference_serving_tps_per_mw</x:t>
        </x:is>
      </x:c>
      <x:c r="E1511" s="3" t="n">
        <x:v>111370</x:v>
      </x:c>
      <x:c r="F1511" s="3" t="inlineStr">
        <x:is>
          <x:t xml:space="preserve">generated output tokens/sec/MW</x:t>
        </x:is>
      </x:c>
      <x:c r="G1511" s="3" t="inlineStr">
        <x:is>
          <x:t xml:space="preserve">Workload-adjusted benchmark proxy</x:t>
        </x:is>
      </x:c>
      <x:c r="H1511" s="3" t="inlineStr">
        <x:is>
          <x:t xml:space="preserve">fleet_reference_tps_per_mw * commercial_workload_fit_factor</x:t>
        </x:is>
      </x:c>
      <x:c r="I151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511" s="3" t="inlineStr">
        <x:is>
          <x:t xml:space="preserve">SRC_SEMIANALYSIS_INFERENCEX; ASSUMP_NUMERIC_ACCELERATOR_MIX; ASSUMP_WORKLOAD_CLASS_MIX; ASSUMP_AGENTIC_CONTEXT_PENALTY</x:t>
        </x:is>
      </x:c>
      <x:c r="K151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11" s="3" t="inlineStr">
        <x:is>
          <x:t xml:space="preserve">Provider production output-token throughput with comparable workload/SLO.</x:t>
        </x:is>
      </x:c>
    </x:row>
    <x:row r="1512">
      <x:c r="A1512" s="3" t="inlineStr">
        <x:is>
          <x:t xml:space="preserve">OpenAI</x:t>
        </x:is>
      </x:c>
      <x:c r="B1512" s="3" t="n">
        <x:v>2026</x:v>
      </x:c>
      <x:c r="C1512" s="3" t="inlineStr">
        <x:is>
          <x:t xml:space="preserve">Base</x:t>
        </x:is>
      </x:c>
      <x:c r="D1512" s="3" t="inlineStr">
        <x:is>
          <x:t xml:space="preserve">purpose_built_tps_per_mw</x:t>
        </x:is>
      </x:c>
      <x:c r="E1512" s="3" t="n">
        <x:v>67653</x:v>
      </x:c>
      <x:c r="F1512" s="3" t="inlineStr">
        <x:is>
          <x:t xml:space="preserve">generated output tokens/sec/MW</x:t>
        </x:is>
      </x:c>
      <x:c r="G1512" s="3" t="inlineStr">
        <x:is>
          <x:t xml:space="preserve">Conservative no-uplift proxy</x:t>
        </x:is>
      </x:c>
      <x:c r="H1512" s="3" t="inlineStr">
        <x:is>
          <x:t xml:space="preserve">purpose_built_tps_per_mw = purpose_built_reference_tps_per_mw * commercial_workload_fit_factor until comparable output-token benchmark is adopted</x:t>
        </x:is>
      </x:c>
      <x:c r="I1512" s="3" t="inlineStr">
        <x:is>
          <x:t xml:space="preserve">No comparable public output-token/MW row adopted; B200 public reference placeholder is used and remains editable.</x:t>
        </x:is>
      </x:c>
      <x:c r="J1512" s="3" t="inlineStr">
        <x:is>
          <x:t xml:space="preserve">SRC_OPENAI_GPT41_DOCS; SRC_OPENAI_STARGATE_ORACLE; SRC_OPENAI_STARGATE_PROGRESS; SRC_EPOCH_AI_DATA_CENTERS; ASSUMP_NUMERIC_ACCELERATOR_MIX</x:t>
        </x:is>
      </x:c>
      <x:c r="K151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12" s="3" t="inlineStr">
        <x:is>
          <x:t xml:space="preserve">Matched-workload generated-output benchmark for the provider purpose-built accelerator.</x:t>
        </x:is>
      </x:c>
    </x:row>
    <x:row r="1513">
      <x:c r="A1513" s="3" t="inlineStr">
        <x:is>
          <x:t xml:space="preserve">OpenAI</x:t>
        </x:is>
      </x:c>
      <x:c r="B1513" s="3" t="n">
        <x:v>2026</x:v>
      </x:c>
      <x:c r="C1513" s="3" t="inlineStr">
        <x:is>
          <x:t xml:space="preserve">Base</x:t>
        </x:is>
      </x:c>
      <x:c r="D1513" s="3" t="inlineStr">
        <x:is>
          <x:t xml:space="preserve">inference_power_share</x:t>
        </x:is>
      </x:c>
      <x:c r="E1513" s="3" t="n">
        <x:v>0.58</x:v>
      </x:c>
      <x:c r="F1513" s="3" t="inlineStr">
        <x:is>
          <x:t xml:space="preserve">share of AI IT load</x:t>
        </x:is>
      </x:c>
      <x:c r="G1513" s="3" t="inlineStr">
        <x:is>
          <x:t xml:space="preserve">Scenario allocation</x:t>
        </x:is>
      </x:c>
      <x:c r="H1513" s="3" t="inlineStr">
        <x:is>
          <x:t xml:space="preserve">inference_gw = ai_it_load_gw * inference_power_share</x:t>
        </x:is>
      </x:c>
      <x:c r="I1513" s="3" t="inlineStr">
        <x:is>
          <x:t xml:space="preserve">ChatGPT/API/enterprise commercial surfaces support increasing inference allocation while training remains material.</x:t>
        </x:is>
      </x:c>
      <x:c r="J1513" s="3" t="inlineStr">
        <x:is>
          <x:t xml:space="preserve">SRC_OPENAI_GPT41_DOCS; SRC_OPENAI_STARGATE_ORACLE; SRC_OPENAI_STARGATE_PROGRESS; SRC_EPOCH_AI_DATA_CENTERS; ASSUMP_INFERENCE_SHARE_NOT_FACT_60</x:t>
        </x:is>
      </x:c>
      <x:c r="K151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13" s="3" t="inlineStr">
        <x:is>
          <x:t xml:space="preserve">Provider-specific inference/training workload power telemetry.</x:t>
        </x:is>
      </x:c>
    </x:row>
    <x:row r="1514">
      <x:c r="A1514" s="3" t="inlineStr">
        <x:is>
          <x:t xml:space="preserve">OpenAI</x:t>
        </x:is>
      </x:c>
      <x:c r="B1514" s="3" t="n">
        <x:v>2026</x:v>
      </x:c>
      <x:c r="C1514" s="3" t="inlineStr">
        <x:is>
          <x:t xml:space="preserve">Base</x:t>
        </x:is>
      </x:c>
      <x:c r="D1514" s="3" t="inlineStr">
        <x:is>
          <x:t xml:space="preserve">inference_gw</x:t>
        </x:is>
      </x:c>
      <x:c r="E1514" s="3" t="n">
        <x:v>0.595</x:v>
      </x:c>
      <x:c r="F1514" s="3" t="inlineStr">
        <x:is>
          <x:t xml:space="preserve">GW</x:t>
        </x:is>
      </x:c>
      <x:c r="G1514" s="3" t="inlineStr">
        <x:is>
          <x:t xml:space="preserve">Derived formula</x:t>
        </x:is>
      </x:c>
      <x:c r="H1514" s="3" t="inlineStr">
        <x:is>
          <x:t xml:space="preserve">ai_it_load_gw * inference_power_share</x:t>
        </x:is>
      </x:c>
      <x:c r="I1514" s="3" t="inlineStr">
        <x:is>
          <x:t xml:space="preserve">This is the operational power eligible to become commercial generated output tokens through the selected TPS/MW proxy.</x:t>
        </x:is>
      </x:c>
      <x:c r="J1514" s="3" t="inlineStr">
        <x:is>
          <x:t xml:space="preserve">SRC_OPENAI_GPT41_DOCS; SRC_OPENAI_STARGATE_ORACLE; SRC_OPENAI_STARGATE_PROGRESS; SRC_EPOCH_AI_DATA_CENTERS</x:t>
        </x:is>
      </x:c>
      <x:c r="K151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14" s="3" t="inlineStr">
        <x:is>
          <x:t xml:space="preserve">Recompute after AI allocation or inference-share evidence changes.</x:t>
        </x:is>
      </x:c>
    </x:row>
    <x:row r="1515">
      <x:c r="A1515" s="3" t="inlineStr">
        <x:is>
          <x:t xml:space="preserve">OpenAI</x:t>
        </x:is>
      </x:c>
      <x:c r="B1515" s="3" t="n">
        <x:v>2026</x:v>
      </x:c>
      <x:c r="C1515" s="3" t="inlineStr">
        <x:is>
          <x:t xml:space="preserve">Base</x:t>
        </x:is>
      </x:c>
      <x:c r="D1515" s="3" t="inlineStr">
        <x:is>
          <x:t xml:space="preserve">training_power_share</x:t>
        </x:is>
      </x:c>
      <x:c r="E1515" s="3" t="n">
        <x:v>0.42</x:v>
      </x:c>
      <x:c r="F1515" s="3" t="inlineStr">
        <x:is>
          <x:t xml:space="preserve">share of AI IT load</x:t>
        </x:is>
      </x:c>
      <x:c r="G1515" s="3" t="inlineStr">
        <x:is>
          <x:t xml:space="preserve">Derived allocation</x:t>
        </x:is>
      </x:c>
      <x:c r="H1515" s="3" t="inlineStr">
        <x:is>
          <x:t xml:space="preserve">1 - inference_power_share</x:t>
        </x:is>
      </x:c>
      <x:c r="I1515" s="3" t="inlineStr">
        <x:is>
          <x:t xml:space="preserve">Training receives the complementary modeled AI IT allocation; it is not a disclosed company workload split.</x:t>
        </x:is>
      </x:c>
      <x:c r="J1515" s="3" t="inlineStr">
        <x:is>
          <x:t xml:space="preserve">SRC_OPENAI_GPT41_DOCS; SRC_OPENAI_STARGATE_ORACLE; SRC_OPENAI_STARGATE_PROGRESS; SRC_EPOCH_AI_DATA_CENTERS; ASSUMP_INFERENCE_SHARE_NOT_FACT_60</x:t>
        </x:is>
      </x:c>
      <x:c r="K151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15" s="3" t="inlineStr">
        <x:is>
          <x:t xml:space="preserve">Provider-specific inference/training workload power telemetry.</x:t>
        </x:is>
      </x:c>
    </x:row>
    <x:row r="1516">
      <x:c r="A1516" s="3" t="inlineStr">
        <x:is>
          <x:t xml:space="preserve">OpenAI</x:t>
        </x:is>
      </x:c>
      <x:c r="B1516" s="3" t="n">
        <x:v>2026</x:v>
      </x:c>
      <x:c r="C1516" s="3" t="inlineStr">
        <x:is>
          <x:t xml:space="preserve">Base</x:t>
        </x:is>
      </x:c>
      <x:c r="D1516" s="3" t="inlineStr">
        <x:is>
          <x:t xml:space="preserve">training_gw</x:t>
        </x:is>
      </x:c>
      <x:c r="E1516" s="3" t="n">
        <x:v>0.431</x:v>
      </x:c>
      <x:c r="F1516" s="3" t="inlineStr">
        <x:is>
          <x:t xml:space="preserve">GW</x:t>
        </x:is>
      </x:c>
      <x:c r="G1516" s="3" t="inlineStr">
        <x:is>
          <x:t xml:space="preserve">Derived formula</x:t>
        </x:is>
      </x:c>
      <x:c r="H1516" s="3" t="inlineStr">
        <x:is>
          <x:t xml:space="preserve">ai_it_load_gw * training_power_share</x:t>
        </x:is>
      </x:c>
      <x:c r="I1516" s="3" t="inlineStr">
        <x:is>
          <x:t xml:space="preserve">Training GW is shown separately so commercial inference token capacity is not overstated.</x:t>
        </x:is>
      </x:c>
      <x:c r="J1516" s="3" t="inlineStr">
        <x:is>
          <x:t xml:space="preserve">SRC_OPENAI_GPT41_DOCS; SRC_OPENAI_STARGATE_ORACLE; SRC_OPENAI_STARGATE_PROGRESS; SRC_EPOCH_AI_DATA_CENTERS</x:t>
        </x:is>
      </x:c>
      <x:c r="K151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16" s="3" t="inlineStr">
        <x:is>
          <x:t xml:space="preserve">Recompute after AI allocation or workload-split evidence changes.</x:t>
        </x:is>
      </x:c>
    </x:row>
    <x:row r="1517">
      <x:c r="A1517" s="3" t="inlineStr">
        <x:is>
          <x:t xml:space="preserve">OpenAI</x:t>
        </x:is>
      </x:c>
      <x:c r="B1517" s="3" t="n">
        <x:v>2026</x:v>
      </x:c>
      <x:c r="C1517" s="3" t="inlineStr">
        <x:is>
          <x:t xml:space="preserve">Base</x:t>
        </x:is>
      </x:c>
      <x:c r="D1517" s="3" t="inlineStr">
        <x:is>
          <x:t xml:space="preserve">tokens_per_second_per_mw</x:t>
        </x:is>
      </x:c>
      <x:c r="E1517" s="3" t="n">
        <x:v>111370</x:v>
      </x:c>
      <x:c r="F1517" s="3" t="inlineStr">
        <x:is>
          <x:t xml:space="preserve">generated output tokens/sec/MW</x:t>
        </x:is>
      </x:c>
      <x:c r="G1517" s="3" t="inlineStr">
        <x:is>
          <x:t xml:space="preserve">Derived estimate + benchmark calibration</x:t>
        </x:is>
      </x:c>
      <x:c r="H1517" s="3" t="inlineStr">
        <x:is>
          <x:t xml:space="preserve">fleet_reference_tps_per_mw * commercial_workload_fit_factor</x:t>
        </x:is>
      </x:c>
      <x:c r="I1517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1517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151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17" s="3" t="inlineStr">
        <x:is>
          <x:t xml:space="preserve">Comparable production output-token throughput with model, hardware, precision, ISL/OSL and SLO matched.</x:t>
        </x:is>
      </x:c>
    </x:row>
    <x:row r="1518">
      <x:c r="A1518" s="3" t="inlineStr">
        <x:is>
          <x:t xml:space="preserve">OpenAI</x:t>
        </x:is>
      </x:c>
      <x:c r="B1518" s="3" t="n">
        <x:v>2026</x:v>
      </x:c>
      <x:c r="C1518" s="3" t="inlineStr">
        <x:is>
          <x:t xml:space="preserve">Base</x:t>
        </x:is>
      </x:c>
      <x:c r="D1518" s="3" t="inlineStr">
        <x:is>
          <x:t xml:space="preserve">inference_tokens_per_day</x:t>
        </x:is>
      </x:c>
      <x:c r="E1518" s="3" t="n">
        <x:v>5725308960000</x:v>
      </x:c>
      <x:c r="F1518" s="3" t="inlineStr">
        <x:is>
          <x:t xml:space="preserve">generated output tokens/day</x:t>
        </x:is>
      </x:c>
      <x:c r="G1518" s="3" t="inlineStr">
        <x:is>
          <x:t xml:space="preserve">Derived headline metric</x:t>
        </x:is>
      </x:c>
      <x:c r="H1518" s="3" t="inlineStr">
        <x:is>
          <x:t xml:space="preserve">inference_gw * 1000 * tokens_per_second_per_mw * 86,400</x:t>
        </x:is>
      </x:c>
      <x:c r="I1518" s="3" t="inlineStr">
        <x:is>
          <x:t xml:space="preserve">Headline capacity uses no utilization, MoE, architecture or software-growth multiplier; it is not observed commercial output volume.</x:t>
        </x:is>
      </x:c>
      <x:c r="J1518" s="3" t="inlineStr">
        <x:is>
          <x:t xml:space="preserve">SRC_OPENAI_GPT41_DOCS; SRC_OPENAI_STARGATE_ORACLE; SRC_OPENAI_STARGATE_PROGRESS; SRC_EPOCH_AI_DATA_CENTERS; SRC_SEMIANALYSIS_INFERENCEX</x:t>
        </x:is>
      </x:c>
      <x:c r="K151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18" s="3" t="inlineStr">
        <x:is>
          <x:t xml:space="preserve">Provider-disclosed generated output token volume or calibrated capacity telemetry.</x:t>
        </x:is>
      </x:c>
    </x:row>
    <x:row r="1519">
      <x:c r="A1519" s="3" t="inlineStr">
        <x:is>
          <x:t xml:space="preserve">OpenAI</x:t>
        </x:is>
      </x:c>
      <x:c r="B1519" s="3" t="n">
        <x:v>2026</x:v>
      </x:c>
      <x:c r="C1519" s="3" t="inlineStr">
        <x:is>
          <x:t xml:space="preserve">Base</x:t>
        </x:is>
      </x:c>
      <x:c r="D1519" s="3" t="inlineStr">
        <x:is>
          <x:t xml:space="preserve">inference_tokens_per_year</x:t>
        </x:is>
      </x:c>
      <x:c r="E1519" s="3" t="n">
        <x:v>2089737770400000</x:v>
      </x:c>
      <x:c r="F1519" s="3" t="inlineStr">
        <x:is>
          <x:t xml:space="preserve">generated output tokens/year</x:t>
        </x:is>
      </x:c>
      <x:c r="G1519" s="3" t="inlineStr">
        <x:is>
          <x:t xml:space="preserve">Derived headline metric</x:t>
        </x:is>
      </x:c>
      <x:c r="H1519" s="3" t="inlineStr">
        <x:is>
          <x:t xml:space="preserve">inference_tokens_per_day * 365</x:t>
        </x:is>
      </x:c>
      <x:c r="I1519" s="3" t="inlineStr">
        <x:is>
          <x:t xml:space="preserve">Annualized version of generated output token capacity; it is not observed annual demand or billable volume.</x:t>
        </x:is>
      </x:c>
      <x:c r="J1519" s="3" t="inlineStr">
        <x:is>
          <x:t xml:space="preserve">SRC_OPENAI_GPT41_DOCS; SRC_OPENAI_STARGATE_ORACLE; SRC_OPENAI_STARGATE_PROGRESS; SRC_EPOCH_AI_DATA_CENTERS; SRC_SEMIANALYSIS_INFERENCEX</x:t>
        </x:is>
      </x:c>
      <x:c r="K151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19" s="3" t="inlineStr">
        <x:is>
          <x:t xml:space="preserve">Provider-disclosed annual generated-output volume or metered serving telemetry.</x:t>
        </x:is>
      </x:c>
    </x:row>
    <x:row r="1520">
      <x:c r="A1520" s="3" t="inlineStr">
        <x:is>
          <x:t xml:space="preserve">OpenAI</x:t>
        </x:is>
      </x:c>
      <x:c r="B1520" s="3" t="n">
        <x:v>2027</x:v>
      </x:c>
      <x:c r="C1520" s="3" t="inlineStr">
        <x:is>
          <x:t xml:space="preserve">Base</x:t>
        </x:is>
      </x:c>
      <x:c r="D1520" s="3" t="inlineStr">
        <x:is>
          <x:t xml:space="preserve">contracted_power_gw</x:t>
        </x:is>
      </x:c>
      <x:c r="E1520" s="3" t="n">
        <x:v>6.75</x:v>
      </x:c>
      <x:c r="F1520" s="3" t="inlineStr">
        <x:is>
          <x:t xml:space="preserve">GW</x:t>
        </x:is>
      </x:c>
      <x:c r="G1520" s="3" t="inlineStr">
        <x:is>
          <x:t xml:space="preserve">Fact anchor + scenario ceiling</x:t>
        </x:is>
      </x:c>
      <x:c r="H1520" s="3" t="inlineStr">
        <x:is>
          <x:t xml:space="preserve">linear interpolation between 2026 and 2030 company capacity endpoints</x:t>
        </x:is>
      </x:c>
      <x:c r="I1520" s="3" t="inlineStr">
        <x:is>
          <x:t xml:space="preserve">2030 envelope is bounded by official Stargate planned/committed capacity; 2026 and timing remain staged scenario values.</x:t>
        </x:is>
      </x:c>
      <x:c r="J1520" s="3" t="inlineStr">
        <x:is>
          <x:t xml:space="preserve">SRC_OPENAI_STARGATE_ORACLE; SRC_OPENAI_STARGATE_PROGRESS; ASSUMP_STARGATE_RAMP</x:t>
        </x:is>
      </x:c>
      <x:c r="K152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20" s="3" t="inlineStr">
        <x:is>
          <x:t xml:space="preserve">Company/site-level committed MW/GW, interconnect and contract disclosure.</x:t>
        </x:is>
      </x:c>
    </x:row>
    <x:row r="1521">
      <x:c r="A1521" s="3" t="inlineStr">
        <x:is>
          <x:t xml:space="preserve">OpenAI</x:t>
        </x:is>
      </x:c>
      <x:c r="B1521" s="3" t="n">
        <x:v>2027</x:v>
      </x:c>
      <x:c r="C1521" s="3" t="inlineStr">
        <x:is>
          <x:t xml:space="preserve">Base</x:t>
        </x:is>
      </x:c>
      <x:c r="D1521" s="3" t="inlineStr">
        <x:is>
          <x:t xml:space="preserve">operational_deployment_share</x:t>
        </x:is>
      </x:c>
      <x:c r="E1521" s="3" t="n">
        <x:v>0.47037037</x:v>
      </x:c>
      <x:c r="F1521" s="3" t="inlineStr">
        <x:is>
          <x:t xml:space="preserve">share</x:t>
        </x:is>
      </x:c>
      <x:c r="G1521" s="3" t="inlineStr">
        <x:is>
          <x:t xml:space="preserve">Scenario conversion</x:t>
        </x:is>
      </x:c>
      <x:c r="H1521" s="3" t="inlineStr">
        <x:is>
          <x:t xml:space="preserve">active_power_gw / contracted_power_gw</x:t>
        </x:is>
      </x:c>
      <x:c r="I1521" s="3" t="inlineStr">
        <x:is>
          <x:t xml:space="preserve">This is the single explicit conversion from contracted/attributed capacity to operationally usable capacity.</x:t>
        </x:is>
      </x:c>
      <x:c r="J1521" s="3" t="inlineStr">
        <x:is>
          <x:t xml:space="preserve">SRC_OPENAI_STARGATE_ORACLE; SRC_OPENAI_STARGATE_PROGRESS; ASSUMP_STARGATE_RAMP</x:t>
        </x:is>
      </x:c>
      <x:c r="K152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21" s="3" t="inlineStr">
        <x:is>
          <x:t xml:space="preserve">Energized operational capacity divided by contracted/attributed capacity.</x:t>
        </x:is>
      </x:c>
    </x:row>
    <x:row r="1522">
      <x:c r="A1522" s="3" t="inlineStr">
        <x:is>
          <x:t xml:space="preserve">OpenAI</x:t>
        </x:is>
      </x:c>
      <x:c r="B1522" s="3" t="n">
        <x:v>2027</x:v>
      </x:c>
      <x:c r="C1522" s="3" t="inlineStr">
        <x:is>
          <x:t xml:space="preserve">Base</x:t>
        </x:is>
      </x:c>
      <x:c r="D1522" s="3" t="inlineStr">
        <x:is>
          <x:t xml:space="preserve">active_power_gw</x:t>
        </x:is>
      </x:c>
      <x:c r="E1522" s="3" t="n">
        <x:v>3.175</x:v>
      </x:c>
      <x:c r="F1522" s="3" t="inlineStr">
        <x:is>
          <x:t xml:space="preserve">GW</x:t>
        </x:is>
      </x:c>
      <x:c r="G1522" s="3" t="inlineStr">
        <x:is>
          <x:t xml:space="preserve">Derived scenario</x:t>
        </x:is>
      </x:c>
      <x:c r="H1522" s="3" t="inlineStr">
        <x:is>
          <x:t xml:space="preserve">contracted_power_gw * operational_deployment_share</x:t>
        </x:is>
      </x:c>
      <x:c r="I1522" s="3" t="inlineStr">
        <x:is>
          <x:t xml:space="preserve">Official capacity announcements are converted to active GW only through energization/GPU-deployment ramp assumptions.</x:t>
        </x:is>
      </x:c>
      <x:c r="J1522" s="3" t="inlineStr">
        <x:is>
          <x:t xml:space="preserve">SRC_OPENAI_STARGATE_ORACLE; SRC_OPENAI_STARGATE_PROGRESS; ASSUMP_STARGATE_RAMP</x:t>
        </x:is>
      </x:c>
      <x:c r="K152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22" s="3" t="inlineStr">
        <x:is>
          <x:t xml:space="preserve">Energization dates, accelerator deliveries and operational powered-rack telemetry.</x:t>
        </x:is>
      </x:c>
    </x:row>
    <x:row r="1523">
      <x:c r="A1523" s="3" t="inlineStr">
        <x:is>
          <x:t xml:space="preserve">OpenAI</x:t>
        </x:is>
      </x:c>
      <x:c r="B1523" s="3" t="n">
        <x:v>2027</x:v>
      </x:c>
      <x:c r="C1523" s="3" t="inlineStr">
        <x:is>
          <x:t xml:space="preserve">Base</x:t>
        </x:is>
      </x:c>
      <x:c r="D1523" s="3" t="inlineStr">
        <x:is>
          <x:t xml:space="preserve">pue</x:t>
        </x:is>
      </x:c>
      <x:c r="E1523" s="3" t="n">
        <x:v>1.2</x:v>
      </x:c>
      <x:c r="F1523" s="3" t="inlineStr">
        <x:is>
          <x:t xml:space="preserve">ratio</x:t>
        </x:is>
      </x:c>
      <x:c r="G1523" s="3" t="inlineStr">
        <x:is>
          <x:t xml:space="preserve">Scenario parameter</x:t>
        </x:is>
      </x:c>
      <x:c r="H1523" s="3" t="inlineStr">
        <x:is>
          <x:t xml:space="preserve">it_load_gw = active_power_gw / pue</x:t>
        </x:is>
      </x:c>
      <x:c r="I1523" s="3" t="inlineStr">
        <x:is>
          <x:t xml:space="preserve">No provider-wide site-level PUE is used as a disclosed fact; PUE represents facility-to-IT conversion within the scenario.</x:t>
        </x:is>
      </x:c>
      <x:c r="J1523" s="3" t="inlineStr">
        <x:is>
          <x:t xml:space="preserve">ASSUMP_POWER_RAMP</x:t>
        </x:is>
      </x:c>
      <x:c r="K152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23" s="3" t="inlineStr">
        <x:is>
          <x:t xml:space="preserve">Site-level measured PUE matched to attributed AI capacity.</x:t>
        </x:is>
      </x:c>
    </x:row>
    <x:row r="1524">
      <x:c r="A1524" s="3" t="inlineStr">
        <x:is>
          <x:t xml:space="preserve">OpenAI</x:t>
        </x:is>
      </x:c>
      <x:c r="B1524" s="3" t="n">
        <x:v>2027</x:v>
      </x:c>
      <x:c r="C1524" s="3" t="inlineStr">
        <x:is>
          <x:t xml:space="preserve">Base</x:t>
        </x:is>
      </x:c>
      <x:c r="D1524" s="3" t="inlineStr">
        <x:is>
          <x:t xml:space="preserve">it_load_gw</x:t>
        </x:is>
      </x:c>
      <x:c r="E1524" s="3" t="n">
        <x:v>2.646</x:v>
      </x:c>
      <x:c r="F1524" s="3" t="inlineStr">
        <x:is>
          <x:t xml:space="preserve">GW</x:t>
        </x:is>
      </x:c>
      <x:c r="G1524" s="3" t="inlineStr">
        <x:is>
          <x:t xml:space="preserve">Derived formula</x:t>
        </x:is>
      </x:c>
      <x:c r="H1524" s="3" t="inlineStr">
        <x:is>
          <x:t xml:space="preserve">active_power_gw / pue</x:t>
        </x:is>
      </x:c>
      <x:c r="I1524" s="3" t="inlineStr">
        <x:is>
          <x:t xml:space="preserve">Facility power is converted to IT-deliverable power before attributing AI workloads.</x:t>
        </x:is>
      </x:c>
      <x:c r="J1524" s="3" t="inlineStr">
        <x:is>
          <x:t xml:space="preserve">SRC_OPENAI_STARGATE_ORACLE; SRC_OPENAI_STARGATE_PROGRESS; ASSUMP_STARGATE_RAMP</x:t>
        </x:is>
      </x:c>
      <x:c r="K152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24" s="3" t="inlineStr">
        <x:is>
          <x:t xml:space="preserve">Recompute once active power and PUE become site-observable.</x:t>
        </x:is>
      </x:c>
    </x:row>
    <x:row r="1525">
      <x:c r="A1525" s="3" t="inlineStr">
        <x:is>
          <x:t xml:space="preserve">OpenAI</x:t>
        </x:is>
      </x:c>
      <x:c r="B1525" s="3" t="n">
        <x:v>2027</x:v>
      </x:c>
      <x:c r="C1525" s="3" t="inlineStr">
        <x:is>
          <x:t xml:space="preserve">Base</x:t>
        </x:is>
      </x:c>
      <x:c r="D1525" s="3" t="inlineStr">
        <x:is>
          <x:t xml:space="preserve">ai_workload_share</x:t>
        </x:is>
      </x:c>
      <x:c r="E1525" s="3" t="n">
        <x:v>0.88</x:v>
      </x:c>
      <x:c r="F1525" s="3" t="inlineStr">
        <x:is>
          <x:t xml:space="preserve">share</x:t>
        </x:is>
      </x:c>
      <x:c r="G1525" s="3" t="inlineStr">
        <x:is>
          <x:t xml:space="preserve">Scenario allocation</x:t>
        </x:is>
      </x:c>
      <x:c r="H1525" s="3" t="inlineStr">
        <x:is>
          <x:t xml:space="preserve">ai_it_load_gw = it_load_gw * ai_workload_share</x:t>
        </x:is>
      </x:c>
      <x:c r="I1525" s="3" t="inlineStr">
        <x:is>
          <x:t xml:space="preserve">Stargate capacity is AI-oriented but includes reserve, platform and non-token AI activity; 88% is a scenario.</x:t>
        </x:is>
      </x:c>
      <x:c r="J1525" s="3" t="inlineStr">
        <x:is>
          <x:t xml:space="preserve">SRC_OPENAI_GPT41_DOCS; SRC_OPENAI_STARGATE_ORACLE; SRC_OPENAI_STARGATE_PROGRESS; SRC_EPOCH_AI_DATA_CENTERS</x:t>
        </x:is>
      </x:c>
      <x:c r="K152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25" s="3" t="inlineStr">
        <x:is>
          <x:t xml:space="preserve">Model-owner AI workload allocation or cluster scheduling telemetry.</x:t>
        </x:is>
      </x:c>
    </x:row>
    <x:row r="1526">
      <x:c r="A1526" s="3" t="inlineStr">
        <x:is>
          <x:t xml:space="preserve">OpenAI</x:t>
        </x:is>
      </x:c>
      <x:c r="B1526" s="3" t="n">
        <x:v>2027</x:v>
      </x:c>
      <x:c r="C1526" s="3" t="inlineStr">
        <x:is>
          <x:t xml:space="preserve">Base</x:t>
        </x:is>
      </x:c>
      <x:c r="D1526" s="3" t="inlineStr">
        <x:is>
          <x:t xml:space="preserve">ai_it_load_gw</x:t>
        </x:is>
      </x:c>
      <x:c r="E1526" s="3" t="n">
        <x:v>2.328</x:v>
      </x:c>
      <x:c r="F1526" s="3" t="inlineStr">
        <x:is>
          <x:t xml:space="preserve">GW</x:t>
        </x:is>
      </x:c>
      <x:c r="G1526" s="3" t="inlineStr">
        <x:is>
          <x:t xml:space="preserve">Derived formula</x:t>
        </x:is>
      </x:c>
      <x:c r="H1526" s="3" t="inlineStr">
        <x:is>
          <x:t xml:space="preserve">it_load_gw * ai_workload_share</x:t>
        </x:is>
      </x:c>
      <x:c r="I1526" s="3" t="inlineStr">
        <x:is>
          <x:t xml:space="preserve">Only the AI-attributed portion of IT load enters training/inference allocation.</x:t>
        </x:is>
      </x:c>
      <x:c r="J1526" s="3" t="inlineStr">
        <x:is>
          <x:t xml:space="preserve">SRC_OPENAI_GPT41_DOCS; SRC_OPENAI_STARGATE_ORACLE; SRC_OPENAI_STARGATE_PROGRESS; SRC_EPOCH_AI_DATA_CENTERS</x:t>
        </x:is>
      </x:c>
      <x:c r="K152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26" s="3" t="inlineStr">
        <x:is>
          <x:t xml:space="preserve">Recompute after ai_workload_share is replaced by telemetry.</x:t>
        </x:is>
      </x:c>
    </x:row>
    <x:row r="1527">
      <x:c r="A1527" s="3" t="inlineStr">
        <x:is>
          <x:t xml:space="preserve">OpenAI</x:t>
        </x:is>
      </x:c>
      <x:c r="B1527" s="3" t="n">
        <x:v>2027</x:v>
      </x:c>
      <x:c r="C1527" s="3" t="inlineStr">
        <x:is>
          <x:t xml:space="preserve">Base</x:t>
        </x:is>
      </x:c>
      <x:c r="D1527" s="3" t="inlineStr">
        <x:is>
          <x:t xml:space="preserve">gpu_share</x:t>
        </x:is>
      </x:c>
      <x:c r="E1527" s="3" t="n">
        <x:v>0.978068</x:v>
      </x:c>
      <x:c r="F1527" s="3" t="inlineStr">
        <x:is>
          <x:t xml:space="preserve">share of inference-serving accelerator load</x:t>
        </x:is>
      </x:c>
      <x:c r="G1527" s="3" t="inlineStr">
        <x:is>
          <x:t xml:space="preserve">Numeric scenario</x:t>
        </x:is>
      </x:c>
      <x:c r="H1527" s="3" t="inlineStr">
        <x:is>
          <x:t xml:space="preserve">gpu_share interpolated from company 2026/2030 accelerator-mix endpoints</x:t>
        </x:is>
      </x:c>
      <x:c r="I1527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1527" s="3" t="inlineStr">
        <x:is>
          <x:t xml:space="preserve">SRC_OPENAI_GPT41_DOCS; SRC_OPENAI_STARGATE_ORACLE; SRC_OPENAI_STARGATE_PROGRESS; SRC_EPOCH_AI_DATA_CENTERS; ASSUMP_NUMERIC_ACCELERATOR_MIX</x:t>
        </x:is>
      </x:c>
      <x:c r="K152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27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1528">
      <x:c r="A1528" s="3" t="inlineStr">
        <x:is>
          <x:t xml:space="preserve">OpenAI</x:t>
        </x:is>
      </x:c>
      <x:c r="B1528" s="3" t="n">
        <x:v>2027</x:v>
      </x:c>
      <x:c r="C1528" s="3" t="inlineStr">
        <x:is>
          <x:t xml:space="preserve">Base</x:t>
        </x:is>
      </x:c>
      <x:c r="D1528" s="3" t="inlineStr">
        <x:is>
          <x:t xml:space="preserve">h200_share</x:t>
        </x:is>
      </x:c>
      <x:c r="E1528" s="3" t="n">
        <x:v>0.06987599999999999</x:v>
      </x:c>
      <x:c r="F1528" s="3" t="inlineStr">
        <x:is>
          <x:t xml:space="preserve">share of inference-serving accelerator load</x:t>
        </x:is>
      </x:c>
      <x:c r="G1528" s="3" t="inlineStr">
        <x:is>
          <x:t xml:space="preserve">Editable numeric scenario</x:t>
        </x:is>
      </x:c>
      <x:c r="H1528" s="3" t="inlineStr">
        <x:is>
          <x:t xml:space="preserve">h200_share = gpu_share * default_gpu_generation_mix_h200</x:t>
        </x:is>
      </x:c>
      <x:c r="I1528" s="3" t="inlineStr">
        <x:is>
          <x:t xml:space="preserve">Default GPU-generation migration assumption; executive workbook allows later manual replacement by company/year/scenario.</x:t>
        </x:is>
      </x:c>
      <x:c r="J1528" s="3" t="inlineStr">
        <x:is>
          <x:t xml:space="preserve">SRC_SEMIANALYSIS_INFERENCEX; ASSUMP_NUMERIC_ACCELERATOR_MIX</x:t>
        </x:is>
      </x:c>
      <x:c r="K152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28" s="3" t="inlineStr">
        <x:is>
          <x:t xml:space="preserve">Company fleet inventory, accelerator-hours or procurement/deployment records by GPU generation.</x:t>
        </x:is>
      </x:c>
    </x:row>
    <x:row r="1529">
      <x:c r="A1529" s="3" t="inlineStr">
        <x:is>
          <x:t xml:space="preserve">OpenAI</x:t>
        </x:is>
      </x:c>
      <x:c r="B1529" s="3" t="n">
        <x:v>2027</x:v>
      </x:c>
      <x:c r="C1529" s="3" t="inlineStr">
        <x:is>
          <x:t xml:space="preserve">Base</x:t>
        </x:is>
      </x:c>
      <x:c r="D1529" s="3" t="inlineStr">
        <x:is>
          <x:t xml:space="preserve">b200_share</x:t>
        </x:is>
      </x:c>
      <x:c r="E1529" s="3" t="n">
        <x:v>0.908192</x:v>
      </x:c>
      <x:c r="F1529" s="3" t="inlineStr">
        <x:is>
          <x:t xml:space="preserve">share of inference-serving accelerator load</x:t>
        </x:is>
      </x:c>
      <x:c r="G1529" s="3" t="inlineStr">
        <x:is>
          <x:t xml:space="preserve">Editable numeric scenario</x:t>
        </x:is>
      </x:c>
      <x:c r="H1529" s="3" t="inlineStr">
        <x:is>
          <x:t xml:space="preserve">b200_share = gpu_share * default_gpu_generation_mix_b200</x:t>
        </x:is>
      </x:c>
      <x:c r="I1529" s="3" t="inlineStr">
        <x:is>
          <x:t xml:space="preserve">Default GPU-generation migration assumption; executive workbook allows later manual replacement by company/year/scenario.</x:t>
        </x:is>
      </x:c>
      <x:c r="J1529" s="3" t="inlineStr">
        <x:is>
          <x:t xml:space="preserve">SRC_SEMIANALYSIS_INFERENCEX; ASSUMP_NUMERIC_ACCELERATOR_MIX</x:t>
        </x:is>
      </x:c>
      <x:c r="K152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29" s="3" t="inlineStr">
        <x:is>
          <x:t xml:space="preserve">Company fleet inventory, accelerator-hours or procurement/deployment records by GPU generation.</x:t>
        </x:is>
      </x:c>
    </x:row>
    <x:row r="1530">
      <x:c r="A1530" s="3" t="inlineStr">
        <x:is>
          <x:t xml:space="preserve">OpenAI</x:t>
        </x:is>
      </x:c>
      <x:c r="B1530" s="3" t="n">
        <x:v>2027</x:v>
      </x:c>
      <x:c r="C1530" s="3" t="inlineStr">
        <x:is>
          <x:t xml:space="preserve">Base</x:t>
        </x:is>
      </x:c>
      <x:c r="D1530" s="3" t="inlineStr">
        <x:is>
          <x:t xml:space="preserve">gb200_share</x:t>
        </x:is>
      </x:c>
      <x:c r="E1530" s="3" t="n">
        <x:v>0</x:v>
      </x:c>
      <x:c r="F1530" s="3" t="inlineStr">
        <x:is>
          <x:t xml:space="preserve">share of inference-serving accelerator load</x:t>
        </x:is>
      </x:c>
      <x:c r="G1530" s="3" t="inlineStr">
        <x:is>
          <x:t xml:space="preserve">Editable numeric scenario</x:t>
        </x:is>
      </x:c>
      <x:c r="H1530" s="3" t="inlineStr">
        <x:is>
          <x:t xml:space="preserve">gb200_share = gpu_share * default_gpu_generation_mix_gb200</x:t>
        </x:is>
      </x:c>
      <x:c r="I1530" s="3" t="inlineStr">
        <x:is>
          <x:t xml:space="preserve">Default GPU-generation migration assumption; executive workbook allows later manual replacement by company/year/scenario.</x:t>
        </x:is>
      </x:c>
      <x:c r="J1530" s="3" t="inlineStr">
        <x:is>
          <x:t xml:space="preserve">SRC_SEMIANALYSIS_INFERENCEX; ASSUMP_NUMERIC_ACCELERATOR_MIX</x:t>
        </x:is>
      </x:c>
      <x:c r="K153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30" s="3" t="inlineStr">
        <x:is>
          <x:t xml:space="preserve">Company fleet inventory, accelerator-hours or procurement/deployment records by GPU generation.</x:t>
        </x:is>
      </x:c>
    </x:row>
    <x:row r="1531">
      <x:c r="A1531" s="3" t="inlineStr">
        <x:is>
          <x:t xml:space="preserve">OpenAI</x:t>
        </x:is>
      </x:c>
      <x:c r="B1531" s="3" t="n">
        <x:v>2027</x:v>
      </x:c>
      <x:c r="C1531" s="3" t="inlineStr">
        <x:is>
          <x:t xml:space="preserve">Base</x:t>
        </x:is>
      </x:c>
      <x:c r="D1531" s="3" t="inlineStr">
        <x:is>
          <x:t xml:space="preserve">purpose_built_accelerator_share</x:t>
        </x:is>
      </x:c>
      <x:c r="E1531" s="3" t="n">
        <x:v>0.021932</x:v>
      </x:c>
      <x:c r="F1531" s="3" t="inlineStr">
        <x:is>
          <x:t xml:space="preserve">share of inference-serving accelerator load</x:t>
        </x:is>
      </x:c>
      <x:c r="G1531" s="3" t="inlineStr">
        <x:is>
          <x:t xml:space="preserve">Numeric scenario</x:t>
        </x:is>
      </x:c>
      <x:c r="H1531" s="3" t="inlineStr">
        <x:is>
          <x:t xml:space="preserve">1 - gpu_share</x:t>
        </x:is>
      </x:c>
      <x:c r="I1531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1531" s="3" t="inlineStr">
        <x:is>
          <x:t xml:space="preserve">SRC_OPENAI_GPT41_DOCS; SRC_OPENAI_STARGATE_ORACLE; SRC_OPENAI_STARGATE_PROGRESS; SRC_EPOCH_AI_DATA_CENTERS; ASSUMP_NUMERIC_ACCELERATOR_MIX</x:t>
        </x:is>
      </x:c>
      <x:c r="K153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31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1532">
      <x:c r="A1532" s="3" t="inlineStr">
        <x:is>
          <x:t xml:space="preserve">OpenAI</x:t>
        </x:is>
      </x:c>
      <x:c r="B1532" s="3" t="n">
        <x:v>2027</x:v>
      </x:c>
      <x:c r="C1532" s="3" t="inlineStr">
        <x:is>
          <x:t xml:space="preserve">Base</x:t>
        </x:is>
      </x:c>
      <x:c r="D1532" s="3" t="inlineStr">
        <x:is>
          <x:t xml:space="preserve">fleet_reference_tps_per_mw</x:t>
        </x:is>
      </x:c>
      <x:c r="E1532" s="3" t="n">
        <x:v>202019</x:v>
      </x:c>
      <x:c r="F1532" s="3" t="inlineStr">
        <x:is>
          <x:t xml:space="preserve">generated output tokens/sec/MW</x:t>
        </x:is>
      </x:c>
      <x:c r="G1532" s="3" t="inlineStr">
        <x:is>
          <x:t xml:space="preserve">Fleet-weighted public benchmark reference</x:t>
        </x:is>
      </x:c>
      <x:c r="H1532" s="3" t="inlineStr">
        <x:is>
          <x:t xml:space="preserve">h200_share*h200_workload_avg + b200_share*b200_workload_avg + gb200_share*gb200_workload_avg + purpose_built_share*purpose_workload_avg</x:t>
        </x:is>
      </x:c>
      <x:c r="I1532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532" s="3" t="inlineStr">
        <x:is>
          <x:t xml:space="preserve">SRC_SEMIANALYSIS_INFERENCEX; ASSUMP_NUMERIC_ACCELERATOR_MIX; ASSUMP_WORKLOAD_CLASS_MIX; ASSUMP_AGENTIC_CONTEXT_PENALTY</x:t>
        </x:is>
      </x:c>
      <x:c r="K153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32" s="3" t="inlineStr">
        <x:is>
          <x:t xml:space="preserve">Comparable production output-token throughput or a more closely matched benchmark.</x:t>
        </x:is>
      </x:c>
    </x:row>
    <x:row r="1533">
      <x:c r="A1533" s="3" t="inlineStr">
        <x:is>
          <x:t xml:space="preserve">OpenAI</x:t>
        </x:is>
      </x:c>
      <x:c r="B1533" s="3" t="n">
        <x:v>2027</x:v>
      </x:c>
      <x:c r="C1533" s="3" t="inlineStr">
        <x:is>
          <x:t xml:space="preserve">Base</x:t>
        </x:is>
      </x:c>
      <x:c r="D1533" s="3" t="inlineStr">
        <x:is>
          <x:t xml:space="preserve">commercial_workload_fit_factor</x:t>
        </x:is>
      </x:c>
      <x:c r="E1533" s="3" t="n">
        <x:v>0.5</x:v>
      </x:c>
      <x:c r="F1533" s="3" t="inlineStr">
        <x:is>
          <x:t xml:space="preserve">share of public reference throughput</x:t>
        </x:is>
      </x:c>
      <x:c r="G1533" s="3" t="inlineStr">
        <x:is>
          <x:t xml:space="preserve">Scenario assumption</x:t>
        </x:is>
      </x:c>
      <x:c r="H1533" s="3" t="inlineStr">
        <x:is>
          <x:t xml:space="preserve">reference_serving_tps_per_mw = fleet_reference_tps_per_mw * commercial_workload_fit_factor</x:t>
        </x:is>
      </x:c>
      <x:c r="I1533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1533" s="3" t="inlineStr">
        <x:is>
          <x:t xml:space="preserve">SRC_SEMIANALYSIS_INFERENCEX; ASSUMP_NUMERIC_ACCELERATOR_MIX; ASSUMP_WORKLOAD_CLASS_MIX; ASSUMP_AGENTIC_CONTEXT_PENALTY</x:t>
        </x:is>
      </x:c>
      <x:c r="K153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33" s="3" t="inlineStr">
        <x:is>
          <x:t xml:space="preserve">Matched commercial serving benchmark by product surface, context shape and latency SLO.</x:t>
        </x:is>
      </x:c>
    </x:row>
    <x:row r="1534">
      <x:c r="A1534" s="3" t="inlineStr">
        <x:is>
          <x:t xml:space="preserve">OpenAI</x:t>
        </x:is>
      </x:c>
      <x:c r="B1534" s="3" t="n">
        <x:v>2027</x:v>
      </x:c>
      <x:c r="C1534" s="3" t="inlineStr">
        <x:is>
          <x:t xml:space="preserve">Base</x:t>
        </x:is>
      </x:c>
      <x:c r="D1534" s="3" t="inlineStr">
        <x:is>
          <x:t xml:space="preserve">reference_serving_tps_per_mw</x:t>
        </x:is>
      </x:c>
      <x:c r="E1534" s="3" t="n">
        <x:v>101010</x:v>
      </x:c>
      <x:c r="F1534" s="3" t="inlineStr">
        <x:is>
          <x:t xml:space="preserve">generated output tokens/sec/MW</x:t>
        </x:is>
      </x:c>
      <x:c r="G1534" s="3" t="inlineStr">
        <x:is>
          <x:t xml:space="preserve">Workload-adjusted benchmark proxy</x:t>
        </x:is>
      </x:c>
      <x:c r="H1534" s="3" t="inlineStr">
        <x:is>
          <x:t xml:space="preserve">fleet_reference_tps_per_mw * commercial_workload_fit_factor</x:t>
        </x:is>
      </x:c>
      <x:c r="I153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534" s="3" t="inlineStr">
        <x:is>
          <x:t xml:space="preserve">SRC_SEMIANALYSIS_INFERENCEX; ASSUMP_NUMERIC_ACCELERATOR_MIX; ASSUMP_WORKLOAD_CLASS_MIX; ASSUMP_AGENTIC_CONTEXT_PENALTY</x:t>
        </x:is>
      </x:c>
      <x:c r="K153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34" s="3" t="inlineStr">
        <x:is>
          <x:t xml:space="preserve">Provider production output-token throughput with comparable workload/SLO.</x:t>
        </x:is>
      </x:c>
    </x:row>
    <x:row r="1535">
      <x:c r="A1535" s="3" t="inlineStr">
        <x:is>
          <x:t xml:space="preserve">OpenAI</x:t>
        </x:is>
      </x:c>
      <x:c r="B1535" s="3" t="n">
        <x:v>2027</x:v>
      </x:c>
      <x:c r="C1535" s="3" t="inlineStr">
        <x:is>
          <x:t xml:space="preserve">Base</x:t>
        </x:is>
      </x:c>
      <x:c r="D1535" s="3" t="inlineStr">
        <x:is>
          <x:t xml:space="preserve">purpose_built_tps_per_mw</x:t>
        </x:is>
      </x:c>
      <x:c r="E1535" s="3" t="n">
        <x:v>67653</x:v>
      </x:c>
      <x:c r="F1535" s="3" t="inlineStr">
        <x:is>
          <x:t xml:space="preserve">generated output tokens/sec/MW</x:t>
        </x:is>
      </x:c>
      <x:c r="G1535" s="3" t="inlineStr">
        <x:is>
          <x:t xml:space="preserve">Conservative no-uplift proxy</x:t>
        </x:is>
      </x:c>
      <x:c r="H1535" s="3" t="inlineStr">
        <x:is>
          <x:t xml:space="preserve">purpose_built_tps_per_mw = purpose_built_reference_tps_per_mw * commercial_workload_fit_factor until comparable output-token benchmark is adopted</x:t>
        </x:is>
      </x:c>
      <x:c r="I1535" s="3" t="inlineStr">
        <x:is>
          <x:t xml:space="preserve">No comparable public output-token/MW row adopted; B200 public reference placeholder is used and remains editable.</x:t>
        </x:is>
      </x:c>
      <x:c r="J1535" s="3" t="inlineStr">
        <x:is>
          <x:t xml:space="preserve">SRC_OPENAI_GPT41_DOCS; SRC_OPENAI_STARGATE_ORACLE; SRC_OPENAI_STARGATE_PROGRESS; SRC_EPOCH_AI_DATA_CENTERS; ASSUMP_NUMERIC_ACCELERATOR_MIX</x:t>
        </x:is>
      </x:c>
      <x:c r="K153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35" s="3" t="inlineStr">
        <x:is>
          <x:t xml:space="preserve">Matched-workload generated-output benchmark for the provider purpose-built accelerator.</x:t>
        </x:is>
      </x:c>
    </x:row>
    <x:row r="1536">
      <x:c r="A1536" s="3" t="inlineStr">
        <x:is>
          <x:t xml:space="preserve">OpenAI</x:t>
        </x:is>
      </x:c>
      <x:c r="B1536" s="3" t="n">
        <x:v>2027</x:v>
      </x:c>
      <x:c r="C1536" s="3" t="inlineStr">
        <x:is>
          <x:t xml:space="preserve">Base</x:t>
        </x:is>
      </x:c>
      <x:c r="D1536" s="3" t="inlineStr">
        <x:is>
          <x:t xml:space="preserve">inference_power_share</x:t>
        </x:is>
      </x:c>
      <x:c r="E1536" s="3" t="n">
        <x:v>0.63</x:v>
      </x:c>
      <x:c r="F1536" s="3" t="inlineStr">
        <x:is>
          <x:t xml:space="preserve">share of AI IT load</x:t>
        </x:is>
      </x:c>
      <x:c r="G1536" s="3" t="inlineStr">
        <x:is>
          <x:t xml:space="preserve">Scenario allocation</x:t>
        </x:is>
      </x:c>
      <x:c r="H1536" s="3" t="inlineStr">
        <x:is>
          <x:t xml:space="preserve">inference_gw = ai_it_load_gw * inference_power_share</x:t>
        </x:is>
      </x:c>
      <x:c r="I1536" s="3" t="inlineStr">
        <x:is>
          <x:t xml:space="preserve">ChatGPT/API/enterprise commercial surfaces support increasing inference allocation while training remains material.</x:t>
        </x:is>
      </x:c>
      <x:c r="J1536" s="3" t="inlineStr">
        <x:is>
          <x:t xml:space="preserve">SRC_OPENAI_GPT41_DOCS; SRC_OPENAI_STARGATE_ORACLE; SRC_OPENAI_STARGATE_PROGRESS; SRC_EPOCH_AI_DATA_CENTERS; ASSUMP_INFERENCE_SHARE_NOT_FACT_60</x:t>
        </x:is>
      </x:c>
      <x:c r="K153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36" s="3" t="inlineStr">
        <x:is>
          <x:t xml:space="preserve">Provider-specific inference/training workload power telemetry.</x:t>
        </x:is>
      </x:c>
    </x:row>
    <x:row r="1537">
      <x:c r="A1537" s="3" t="inlineStr">
        <x:is>
          <x:t xml:space="preserve">OpenAI</x:t>
        </x:is>
      </x:c>
      <x:c r="B1537" s="3" t="n">
        <x:v>2027</x:v>
      </x:c>
      <x:c r="C1537" s="3" t="inlineStr">
        <x:is>
          <x:t xml:space="preserve">Base</x:t>
        </x:is>
      </x:c>
      <x:c r="D1537" s="3" t="inlineStr">
        <x:is>
          <x:t xml:space="preserve">inference_gw</x:t>
        </x:is>
      </x:c>
      <x:c r="E1537" s="3" t="n">
        <x:v>1.467</x:v>
      </x:c>
      <x:c r="F1537" s="3" t="inlineStr">
        <x:is>
          <x:t xml:space="preserve">GW</x:t>
        </x:is>
      </x:c>
      <x:c r="G1537" s="3" t="inlineStr">
        <x:is>
          <x:t xml:space="preserve">Derived formula</x:t>
        </x:is>
      </x:c>
      <x:c r="H1537" s="3" t="inlineStr">
        <x:is>
          <x:t xml:space="preserve">ai_it_load_gw * inference_power_share</x:t>
        </x:is>
      </x:c>
      <x:c r="I1537" s="3" t="inlineStr">
        <x:is>
          <x:t xml:space="preserve">This is the operational power eligible to become commercial generated output tokens through the selected TPS/MW proxy.</x:t>
        </x:is>
      </x:c>
      <x:c r="J1537" s="3" t="inlineStr">
        <x:is>
          <x:t xml:space="preserve">SRC_OPENAI_GPT41_DOCS; SRC_OPENAI_STARGATE_ORACLE; SRC_OPENAI_STARGATE_PROGRESS; SRC_EPOCH_AI_DATA_CENTERS</x:t>
        </x:is>
      </x:c>
      <x:c r="K153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37" s="3" t="inlineStr">
        <x:is>
          <x:t xml:space="preserve">Recompute after AI allocation or inference-share evidence changes.</x:t>
        </x:is>
      </x:c>
    </x:row>
    <x:row r="1538">
      <x:c r="A1538" s="3" t="inlineStr">
        <x:is>
          <x:t xml:space="preserve">OpenAI</x:t>
        </x:is>
      </x:c>
      <x:c r="B1538" s="3" t="n">
        <x:v>2027</x:v>
      </x:c>
      <x:c r="C1538" s="3" t="inlineStr">
        <x:is>
          <x:t xml:space="preserve">Base</x:t>
        </x:is>
      </x:c>
      <x:c r="D1538" s="3" t="inlineStr">
        <x:is>
          <x:t xml:space="preserve">training_power_share</x:t>
        </x:is>
      </x:c>
      <x:c r="E1538" s="3" t="n">
        <x:v>0.37</x:v>
      </x:c>
      <x:c r="F1538" s="3" t="inlineStr">
        <x:is>
          <x:t xml:space="preserve">share of AI IT load</x:t>
        </x:is>
      </x:c>
      <x:c r="G1538" s="3" t="inlineStr">
        <x:is>
          <x:t xml:space="preserve">Derived allocation</x:t>
        </x:is>
      </x:c>
      <x:c r="H1538" s="3" t="inlineStr">
        <x:is>
          <x:t xml:space="preserve">1 - inference_power_share</x:t>
        </x:is>
      </x:c>
      <x:c r="I1538" s="3" t="inlineStr">
        <x:is>
          <x:t xml:space="preserve">Training receives the complementary modeled AI IT allocation; it is not a disclosed company workload split.</x:t>
        </x:is>
      </x:c>
      <x:c r="J1538" s="3" t="inlineStr">
        <x:is>
          <x:t xml:space="preserve">SRC_OPENAI_GPT41_DOCS; SRC_OPENAI_STARGATE_ORACLE; SRC_OPENAI_STARGATE_PROGRESS; SRC_EPOCH_AI_DATA_CENTERS; ASSUMP_INFERENCE_SHARE_NOT_FACT_60</x:t>
        </x:is>
      </x:c>
      <x:c r="K153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38" s="3" t="inlineStr">
        <x:is>
          <x:t xml:space="preserve">Provider-specific inference/training workload power telemetry.</x:t>
        </x:is>
      </x:c>
    </x:row>
    <x:row r="1539">
      <x:c r="A1539" s="3" t="inlineStr">
        <x:is>
          <x:t xml:space="preserve">OpenAI</x:t>
        </x:is>
      </x:c>
      <x:c r="B1539" s="3" t="n">
        <x:v>2027</x:v>
      </x:c>
      <x:c r="C1539" s="3" t="inlineStr">
        <x:is>
          <x:t xml:space="preserve">Base</x:t>
        </x:is>
      </x:c>
      <x:c r="D1539" s="3" t="inlineStr">
        <x:is>
          <x:t xml:space="preserve">training_gw</x:t>
        </x:is>
      </x:c>
      <x:c r="E1539" s="3" t="n">
        <x:v>0.861</x:v>
      </x:c>
      <x:c r="F1539" s="3" t="inlineStr">
        <x:is>
          <x:t xml:space="preserve">GW</x:t>
        </x:is>
      </x:c>
      <x:c r="G1539" s="3" t="inlineStr">
        <x:is>
          <x:t xml:space="preserve">Derived formula</x:t>
        </x:is>
      </x:c>
      <x:c r="H1539" s="3" t="inlineStr">
        <x:is>
          <x:t xml:space="preserve">ai_it_load_gw * training_power_share</x:t>
        </x:is>
      </x:c>
      <x:c r="I1539" s="3" t="inlineStr">
        <x:is>
          <x:t xml:space="preserve">Training GW is shown separately so commercial inference token capacity is not overstated.</x:t>
        </x:is>
      </x:c>
      <x:c r="J1539" s="3" t="inlineStr">
        <x:is>
          <x:t xml:space="preserve">SRC_OPENAI_GPT41_DOCS; SRC_OPENAI_STARGATE_ORACLE; SRC_OPENAI_STARGATE_PROGRESS; SRC_EPOCH_AI_DATA_CENTERS</x:t>
        </x:is>
      </x:c>
      <x:c r="K153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39" s="3" t="inlineStr">
        <x:is>
          <x:t xml:space="preserve">Recompute after AI allocation or workload-split evidence changes.</x:t>
        </x:is>
      </x:c>
    </x:row>
    <x:row r="1540">
      <x:c r="A1540" s="3" t="inlineStr">
        <x:is>
          <x:t xml:space="preserve">OpenAI</x:t>
        </x:is>
      </x:c>
      <x:c r="B1540" s="3" t="n">
        <x:v>2027</x:v>
      </x:c>
      <x:c r="C1540" s="3" t="inlineStr">
        <x:is>
          <x:t xml:space="preserve">Base</x:t>
        </x:is>
      </x:c>
      <x:c r="D1540" s="3" t="inlineStr">
        <x:is>
          <x:t xml:space="preserve">tokens_per_second_per_mw</x:t>
        </x:is>
      </x:c>
      <x:c r="E1540" s="3" t="n">
        <x:v>101010</x:v>
      </x:c>
      <x:c r="F1540" s="3" t="inlineStr">
        <x:is>
          <x:t xml:space="preserve">generated output tokens/sec/MW</x:t>
        </x:is>
      </x:c>
      <x:c r="G1540" s="3" t="inlineStr">
        <x:is>
          <x:t xml:space="preserve">Derived estimate + benchmark calibration</x:t>
        </x:is>
      </x:c>
      <x:c r="H1540" s="3" t="inlineStr">
        <x:is>
          <x:t xml:space="preserve">fleet_reference_tps_per_mw * commercial_workload_fit_factor</x:t>
        </x:is>
      </x:c>
      <x:c r="I1540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1540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154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40" s="3" t="inlineStr">
        <x:is>
          <x:t xml:space="preserve">Comparable production output-token throughput with model, hardware, precision, ISL/OSL and SLO matched.</x:t>
        </x:is>
      </x:c>
    </x:row>
    <x:row r="1541">
      <x:c r="A1541" s="3" t="inlineStr">
        <x:is>
          <x:t xml:space="preserve">OpenAI</x:t>
        </x:is>
      </x:c>
      <x:c r="B1541" s="3" t="n">
        <x:v>2027</x:v>
      </x:c>
      <x:c r="C1541" s="3" t="inlineStr">
        <x:is>
          <x:t xml:space="preserve">Base</x:t>
        </x:is>
      </x:c>
      <x:c r="D1541" s="3" t="inlineStr">
        <x:is>
          <x:t xml:space="preserve">inference_tokens_per_day</x:t>
        </x:is>
      </x:c>
      <x:c r="E1541" s="3" t="n">
        <x:v>12802896288000</x:v>
      </x:c>
      <x:c r="F1541" s="3" t="inlineStr">
        <x:is>
          <x:t xml:space="preserve">generated output tokens/day</x:t>
        </x:is>
      </x:c>
      <x:c r="G1541" s="3" t="inlineStr">
        <x:is>
          <x:t xml:space="preserve">Derived headline metric</x:t>
        </x:is>
      </x:c>
      <x:c r="H1541" s="3" t="inlineStr">
        <x:is>
          <x:t xml:space="preserve">inference_gw * 1000 * tokens_per_second_per_mw * 86,400</x:t>
        </x:is>
      </x:c>
      <x:c r="I1541" s="3" t="inlineStr">
        <x:is>
          <x:t xml:space="preserve">Headline capacity uses no utilization, MoE, architecture or software-growth multiplier; it is not observed commercial output volume.</x:t>
        </x:is>
      </x:c>
      <x:c r="J1541" s="3" t="inlineStr">
        <x:is>
          <x:t xml:space="preserve">SRC_OPENAI_GPT41_DOCS; SRC_OPENAI_STARGATE_ORACLE; SRC_OPENAI_STARGATE_PROGRESS; SRC_EPOCH_AI_DATA_CENTERS; SRC_SEMIANALYSIS_INFERENCEX</x:t>
        </x:is>
      </x:c>
      <x:c r="K154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41" s="3" t="inlineStr">
        <x:is>
          <x:t xml:space="preserve">Provider-disclosed generated output token volume or calibrated capacity telemetry.</x:t>
        </x:is>
      </x:c>
    </x:row>
    <x:row r="1542">
      <x:c r="A1542" s="3" t="inlineStr">
        <x:is>
          <x:t xml:space="preserve">OpenAI</x:t>
        </x:is>
      </x:c>
      <x:c r="B1542" s="3" t="n">
        <x:v>2027</x:v>
      </x:c>
      <x:c r="C1542" s="3" t="inlineStr">
        <x:is>
          <x:t xml:space="preserve">Base</x:t>
        </x:is>
      </x:c>
      <x:c r="D1542" s="3" t="inlineStr">
        <x:is>
          <x:t xml:space="preserve">inference_tokens_per_year</x:t>
        </x:is>
      </x:c>
      <x:c r="E1542" s="3" t="n">
        <x:v>4673057145120000</x:v>
      </x:c>
      <x:c r="F1542" s="3" t="inlineStr">
        <x:is>
          <x:t xml:space="preserve">generated output tokens/year</x:t>
        </x:is>
      </x:c>
      <x:c r="G1542" s="3" t="inlineStr">
        <x:is>
          <x:t xml:space="preserve">Derived headline metric</x:t>
        </x:is>
      </x:c>
      <x:c r="H1542" s="3" t="inlineStr">
        <x:is>
          <x:t xml:space="preserve">inference_tokens_per_day * 365</x:t>
        </x:is>
      </x:c>
      <x:c r="I1542" s="3" t="inlineStr">
        <x:is>
          <x:t xml:space="preserve">Annualized version of generated output token capacity; it is not observed annual demand or billable volume.</x:t>
        </x:is>
      </x:c>
      <x:c r="J1542" s="3" t="inlineStr">
        <x:is>
          <x:t xml:space="preserve">SRC_OPENAI_GPT41_DOCS; SRC_OPENAI_STARGATE_ORACLE; SRC_OPENAI_STARGATE_PROGRESS; SRC_EPOCH_AI_DATA_CENTERS; SRC_SEMIANALYSIS_INFERENCEX</x:t>
        </x:is>
      </x:c>
      <x:c r="K154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42" s="3" t="inlineStr">
        <x:is>
          <x:t xml:space="preserve">Provider-disclosed annual generated-output volume or metered serving telemetry.</x:t>
        </x:is>
      </x:c>
    </x:row>
    <x:row r="1543">
      <x:c r="A1543" s="3" t="inlineStr">
        <x:is>
          <x:t xml:space="preserve">OpenAI</x:t>
        </x:is>
      </x:c>
      <x:c r="B1543" s="3" t="n">
        <x:v>2028</x:v>
      </x:c>
      <x:c r="C1543" s="3" t="inlineStr">
        <x:is>
          <x:t xml:space="preserve">Base</x:t>
        </x:is>
      </x:c>
      <x:c r="D1543" s="3" t="inlineStr">
        <x:is>
          <x:t xml:space="preserve">contracted_power_gw</x:t>
        </x:is>
      </x:c>
      <x:c r="E1543" s="3" t="n">
        <x:v>8.5</x:v>
      </x:c>
      <x:c r="F1543" s="3" t="inlineStr">
        <x:is>
          <x:t xml:space="preserve">GW</x:t>
        </x:is>
      </x:c>
      <x:c r="G1543" s="3" t="inlineStr">
        <x:is>
          <x:t xml:space="preserve">Fact anchor + scenario ceiling</x:t>
        </x:is>
      </x:c>
      <x:c r="H1543" s="3" t="inlineStr">
        <x:is>
          <x:t xml:space="preserve">linear interpolation between 2026 and 2030 company capacity endpoints</x:t>
        </x:is>
      </x:c>
      <x:c r="I1543" s="3" t="inlineStr">
        <x:is>
          <x:t xml:space="preserve">2030 envelope is bounded by official Stargate planned/committed capacity; 2026 and timing remain staged scenario values.</x:t>
        </x:is>
      </x:c>
      <x:c r="J1543" s="3" t="inlineStr">
        <x:is>
          <x:t xml:space="preserve">SRC_OPENAI_STARGATE_ORACLE; SRC_OPENAI_STARGATE_PROGRESS; ASSUMP_STARGATE_RAMP</x:t>
        </x:is>
      </x:c>
      <x:c r="K154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43" s="3" t="inlineStr">
        <x:is>
          <x:t xml:space="preserve">Company/site-level committed MW/GW, interconnect and contract disclosure.</x:t>
        </x:is>
      </x:c>
    </x:row>
    <x:row r="1544">
      <x:c r="A1544" s="3" t="inlineStr">
        <x:is>
          <x:t xml:space="preserve">OpenAI</x:t>
        </x:is>
      </x:c>
      <x:c r="B1544" s="3" t="n">
        <x:v>2028</x:v>
      </x:c>
      <x:c r="C1544" s="3" t="inlineStr">
        <x:is>
          <x:t xml:space="preserve">Base</x:t>
        </x:is>
      </x:c>
      <x:c r="D1544" s="3" t="inlineStr">
        <x:is>
          <x:t xml:space="preserve">operational_deployment_share</x:t>
        </x:is>
      </x:c>
      <x:c r="E1544" s="3" t="n">
        <x:v>0.58235294</x:v>
      </x:c>
      <x:c r="F1544" s="3" t="inlineStr">
        <x:is>
          <x:t xml:space="preserve">share</x:t>
        </x:is>
      </x:c>
      <x:c r="G1544" s="3" t="inlineStr">
        <x:is>
          <x:t xml:space="preserve">Scenario conversion</x:t>
        </x:is>
      </x:c>
      <x:c r="H1544" s="3" t="inlineStr">
        <x:is>
          <x:t xml:space="preserve">active_power_gw / contracted_power_gw</x:t>
        </x:is>
      </x:c>
      <x:c r="I1544" s="3" t="inlineStr">
        <x:is>
          <x:t xml:space="preserve">This is the single explicit conversion from contracted/attributed capacity to operationally usable capacity.</x:t>
        </x:is>
      </x:c>
      <x:c r="J1544" s="3" t="inlineStr">
        <x:is>
          <x:t xml:space="preserve">SRC_OPENAI_STARGATE_ORACLE; SRC_OPENAI_STARGATE_PROGRESS; ASSUMP_STARGATE_RAMP</x:t>
        </x:is>
      </x:c>
      <x:c r="K154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44" s="3" t="inlineStr">
        <x:is>
          <x:t xml:space="preserve">Energized operational capacity divided by contracted/attributed capacity.</x:t>
        </x:is>
      </x:c>
    </x:row>
    <x:row r="1545">
      <x:c r="A1545" s="3" t="inlineStr">
        <x:is>
          <x:t xml:space="preserve">OpenAI</x:t>
        </x:is>
      </x:c>
      <x:c r="B1545" s="3" t="n">
        <x:v>2028</x:v>
      </x:c>
      <x:c r="C1545" s="3" t="inlineStr">
        <x:is>
          <x:t xml:space="preserve">Base</x:t>
        </x:is>
      </x:c>
      <x:c r="D1545" s="3" t="inlineStr">
        <x:is>
          <x:t xml:space="preserve">active_power_gw</x:t>
        </x:is>
      </x:c>
      <x:c r="E1545" s="3" t="n">
        <x:v>4.95</x:v>
      </x:c>
      <x:c r="F1545" s="3" t="inlineStr">
        <x:is>
          <x:t xml:space="preserve">GW</x:t>
        </x:is>
      </x:c>
      <x:c r="G1545" s="3" t="inlineStr">
        <x:is>
          <x:t xml:space="preserve">Derived scenario</x:t>
        </x:is>
      </x:c>
      <x:c r="H1545" s="3" t="inlineStr">
        <x:is>
          <x:t xml:space="preserve">contracted_power_gw * operational_deployment_share</x:t>
        </x:is>
      </x:c>
      <x:c r="I1545" s="3" t="inlineStr">
        <x:is>
          <x:t xml:space="preserve">Official capacity announcements are converted to active GW only through energization/GPU-deployment ramp assumptions.</x:t>
        </x:is>
      </x:c>
      <x:c r="J1545" s="3" t="inlineStr">
        <x:is>
          <x:t xml:space="preserve">SRC_OPENAI_STARGATE_ORACLE; SRC_OPENAI_STARGATE_PROGRESS; ASSUMP_STARGATE_RAMP</x:t>
        </x:is>
      </x:c>
      <x:c r="K154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45" s="3" t="inlineStr">
        <x:is>
          <x:t xml:space="preserve">Energization dates, accelerator deliveries and operational powered-rack telemetry.</x:t>
        </x:is>
      </x:c>
    </x:row>
    <x:row r="1546">
      <x:c r="A1546" s="3" t="inlineStr">
        <x:is>
          <x:t xml:space="preserve">OpenAI</x:t>
        </x:is>
      </x:c>
      <x:c r="B1546" s="3" t="n">
        <x:v>2028</x:v>
      </x:c>
      <x:c r="C1546" s="3" t="inlineStr">
        <x:is>
          <x:t xml:space="preserve">Base</x:t>
        </x:is>
      </x:c>
      <x:c r="D1546" s="3" t="inlineStr">
        <x:is>
          <x:t xml:space="preserve">pue</x:t>
        </x:is>
      </x:c>
      <x:c r="E1546" s="3" t="n">
        <x:v>1.2</x:v>
      </x:c>
      <x:c r="F1546" s="3" t="inlineStr">
        <x:is>
          <x:t xml:space="preserve">ratio</x:t>
        </x:is>
      </x:c>
      <x:c r="G1546" s="3" t="inlineStr">
        <x:is>
          <x:t xml:space="preserve">Scenario parameter</x:t>
        </x:is>
      </x:c>
      <x:c r="H1546" s="3" t="inlineStr">
        <x:is>
          <x:t xml:space="preserve">it_load_gw = active_power_gw / pue</x:t>
        </x:is>
      </x:c>
      <x:c r="I1546" s="3" t="inlineStr">
        <x:is>
          <x:t xml:space="preserve">No provider-wide site-level PUE is used as a disclosed fact; PUE represents facility-to-IT conversion within the scenario.</x:t>
        </x:is>
      </x:c>
      <x:c r="J1546" s="3" t="inlineStr">
        <x:is>
          <x:t xml:space="preserve">ASSUMP_POWER_RAMP</x:t>
        </x:is>
      </x:c>
      <x:c r="K154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46" s="3" t="inlineStr">
        <x:is>
          <x:t xml:space="preserve">Site-level measured PUE matched to attributed AI capacity.</x:t>
        </x:is>
      </x:c>
    </x:row>
    <x:row r="1547">
      <x:c r="A1547" s="3" t="inlineStr">
        <x:is>
          <x:t xml:space="preserve">OpenAI</x:t>
        </x:is>
      </x:c>
      <x:c r="B1547" s="3" t="n">
        <x:v>2028</x:v>
      </x:c>
      <x:c r="C1547" s="3" t="inlineStr">
        <x:is>
          <x:t xml:space="preserve">Base</x:t>
        </x:is>
      </x:c>
      <x:c r="D1547" s="3" t="inlineStr">
        <x:is>
          <x:t xml:space="preserve">it_load_gw</x:t>
        </x:is>
      </x:c>
      <x:c r="E1547" s="3" t="n">
        <x:v>4.125</x:v>
      </x:c>
      <x:c r="F1547" s="3" t="inlineStr">
        <x:is>
          <x:t xml:space="preserve">GW</x:t>
        </x:is>
      </x:c>
      <x:c r="G1547" s="3" t="inlineStr">
        <x:is>
          <x:t xml:space="preserve">Derived formula</x:t>
        </x:is>
      </x:c>
      <x:c r="H1547" s="3" t="inlineStr">
        <x:is>
          <x:t xml:space="preserve">active_power_gw / pue</x:t>
        </x:is>
      </x:c>
      <x:c r="I1547" s="3" t="inlineStr">
        <x:is>
          <x:t xml:space="preserve">Facility power is converted to IT-deliverable power before attributing AI workloads.</x:t>
        </x:is>
      </x:c>
      <x:c r="J1547" s="3" t="inlineStr">
        <x:is>
          <x:t xml:space="preserve">SRC_OPENAI_STARGATE_ORACLE; SRC_OPENAI_STARGATE_PROGRESS; ASSUMP_STARGATE_RAMP</x:t>
        </x:is>
      </x:c>
      <x:c r="K154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47" s="3" t="inlineStr">
        <x:is>
          <x:t xml:space="preserve">Recompute once active power and PUE become site-observable.</x:t>
        </x:is>
      </x:c>
    </x:row>
    <x:row r="1548">
      <x:c r="A1548" s="3" t="inlineStr">
        <x:is>
          <x:t xml:space="preserve">OpenAI</x:t>
        </x:is>
      </x:c>
      <x:c r="B1548" s="3" t="n">
        <x:v>2028</x:v>
      </x:c>
      <x:c r="C1548" s="3" t="inlineStr">
        <x:is>
          <x:t xml:space="preserve">Base</x:t>
        </x:is>
      </x:c>
      <x:c r="D1548" s="3" t="inlineStr">
        <x:is>
          <x:t xml:space="preserve">ai_workload_share</x:t>
        </x:is>
      </x:c>
      <x:c r="E1548" s="3" t="n">
        <x:v>0.88</x:v>
      </x:c>
      <x:c r="F1548" s="3" t="inlineStr">
        <x:is>
          <x:t xml:space="preserve">share</x:t>
        </x:is>
      </x:c>
      <x:c r="G1548" s="3" t="inlineStr">
        <x:is>
          <x:t xml:space="preserve">Scenario allocation</x:t>
        </x:is>
      </x:c>
      <x:c r="H1548" s="3" t="inlineStr">
        <x:is>
          <x:t xml:space="preserve">ai_it_load_gw = it_load_gw * ai_workload_share</x:t>
        </x:is>
      </x:c>
      <x:c r="I1548" s="3" t="inlineStr">
        <x:is>
          <x:t xml:space="preserve">Stargate capacity is AI-oriented but includes reserve, platform and non-token AI activity; 88% is a scenario.</x:t>
        </x:is>
      </x:c>
      <x:c r="J1548" s="3" t="inlineStr">
        <x:is>
          <x:t xml:space="preserve">SRC_OPENAI_GPT41_DOCS; SRC_OPENAI_STARGATE_ORACLE; SRC_OPENAI_STARGATE_PROGRESS; SRC_EPOCH_AI_DATA_CENTERS</x:t>
        </x:is>
      </x:c>
      <x:c r="K154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48" s="3" t="inlineStr">
        <x:is>
          <x:t xml:space="preserve">Model-owner AI workload allocation or cluster scheduling telemetry.</x:t>
        </x:is>
      </x:c>
    </x:row>
    <x:row r="1549">
      <x:c r="A1549" s="3" t="inlineStr">
        <x:is>
          <x:t xml:space="preserve">OpenAI</x:t>
        </x:is>
      </x:c>
      <x:c r="B1549" s="3" t="n">
        <x:v>2028</x:v>
      </x:c>
      <x:c r="C1549" s="3" t="inlineStr">
        <x:is>
          <x:t xml:space="preserve">Base</x:t>
        </x:is>
      </x:c>
      <x:c r="D1549" s="3" t="inlineStr">
        <x:is>
          <x:t xml:space="preserve">ai_it_load_gw</x:t>
        </x:is>
      </x:c>
      <x:c r="E1549" s="3" t="n">
        <x:v>3.63</x:v>
      </x:c>
      <x:c r="F1549" s="3" t="inlineStr">
        <x:is>
          <x:t xml:space="preserve">GW</x:t>
        </x:is>
      </x:c>
      <x:c r="G1549" s="3" t="inlineStr">
        <x:is>
          <x:t xml:space="preserve">Derived formula</x:t>
        </x:is>
      </x:c>
      <x:c r="H1549" s="3" t="inlineStr">
        <x:is>
          <x:t xml:space="preserve">it_load_gw * ai_workload_share</x:t>
        </x:is>
      </x:c>
      <x:c r="I1549" s="3" t="inlineStr">
        <x:is>
          <x:t xml:space="preserve">Only the AI-attributed portion of IT load enters training/inference allocation.</x:t>
        </x:is>
      </x:c>
      <x:c r="J1549" s="3" t="inlineStr">
        <x:is>
          <x:t xml:space="preserve">SRC_OPENAI_GPT41_DOCS; SRC_OPENAI_STARGATE_ORACLE; SRC_OPENAI_STARGATE_PROGRESS; SRC_EPOCH_AI_DATA_CENTERS</x:t>
        </x:is>
      </x:c>
      <x:c r="K154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49" s="3" t="inlineStr">
        <x:is>
          <x:t xml:space="preserve">Recompute after ai_workload_share is replaced by telemetry.</x:t>
        </x:is>
      </x:c>
    </x:row>
    <x:row r="1550">
      <x:c r="A1550" s="3" t="inlineStr">
        <x:is>
          <x:t xml:space="preserve">OpenAI</x:t>
        </x:is>
      </x:c>
      <x:c r="B1550" s="3" t="n">
        <x:v>2028</x:v>
      </x:c>
      <x:c r="C1550" s="3" t="inlineStr">
        <x:is>
          <x:t xml:space="preserve">Base</x:t>
        </x:is>
      </x:c>
      <x:c r="D1550" s="3" t="inlineStr">
        <x:is>
          <x:t xml:space="preserve">gpu_share</x:t>
        </x:is>
      </x:c>
      <x:c r="E1550" s="3" t="n">
        <x:v>0.864358</x:v>
      </x:c>
      <x:c r="F1550" s="3" t="inlineStr">
        <x:is>
          <x:t xml:space="preserve">share of inference-serving accelerator load</x:t>
        </x:is>
      </x:c>
      <x:c r="G1550" s="3" t="inlineStr">
        <x:is>
          <x:t xml:space="preserve">Numeric scenario</x:t>
        </x:is>
      </x:c>
      <x:c r="H1550" s="3" t="inlineStr">
        <x:is>
          <x:t xml:space="preserve">gpu_share interpolated from company 2026/2030 accelerator-mix endpoints</x:t>
        </x:is>
      </x:c>
      <x:c r="I1550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1550" s="3" t="inlineStr">
        <x:is>
          <x:t xml:space="preserve">SRC_OPENAI_GPT41_DOCS; SRC_OPENAI_STARGATE_ORACLE; SRC_OPENAI_STARGATE_PROGRESS; SRC_EPOCH_AI_DATA_CENTERS; ASSUMP_NUMERIC_ACCELERATOR_MIX</x:t>
        </x:is>
      </x:c>
      <x:c r="K155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50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1551">
      <x:c r="A1551" s="3" t="inlineStr">
        <x:is>
          <x:t xml:space="preserve">OpenAI</x:t>
        </x:is>
      </x:c>
      <x:c r="B1551" s="3" t="n">
        <x:v>2028</x:v>
      </x:c>
      <x:c r="C1551" s="3" t="inlineStr">
        <x:is>
          <x:t xml:space="preserve">Base</x:t>
        </x:is>
      </x:c>
      <x:c r="D1551" s="3" t="inlineStr">
        <x:is>
          <x:t xml:space="preserve">h200_share</x:t>
        </x:is>
      </x:c>
      <x:c r="E1551" s="3" t="n">
        <x:v>0.055734</x:v>
      </x:c>
      <x:c r="F1551" s="3" t="inlineStr">
        <x:is>
          <x:t xml:space="preserve">share of inference-serving accelerator load</x:t>
        </x:is>
      </x:c>
      <x:c r="G1551" s="3" t="inlineStr">
        <x:is>
          <x:t xml:space="preserve">Editable numeric scenario</x:t>
        </x:is>
      </x:c>
      <x:c r="H1551" s="3" t="inlineStr">
        <x:is>
          <x:t xml:space="preserve">h200_share = gpu_share * default_gpu_generation_mix_h200</x:t>
        </x:is>
      </x:c>
      <x:c r="I1551" s="3" t="inlineStr">
        <x:is>
          <x:t xml:space="preserve">Default GPU-generation migration assumption; executive workbook allows later manual replacement by company/year/scenario.</x:t>
        </x:is>
      </x:c>
      <x:c r="J1551" s="3" t="inlineStr">
        <x:is>
          <x:t xml:space="preserve">SRC_SEMIANALYSIS_INFERENCEX; ASSUMP_NUMERIC_ACCELERATOR_MIX</x:t>
        </x:is>
      </x:c>
      <x:c r="K155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51" s="3" t="inlineStr">
        <x:is>
          <x:t xml:space="preserve">Company fleet inventory, accelerator-hours or procurement/deployment records by GPU generation.</x:t>
        </x:is>
      </x:c>
    </x:row>
    <x:row r="1552">
      <x:c r="A1552" s="3" t="inlineStr">
        <x:is>
          <x:t xml:space="preserve">OpenAI</x:t>
        </x:is>
      </x:c>
      <x:c r="B1552" s="3" t="n">
        <x:v>2028</x:v>
      </x:c>
      <x:c r="C1552" s="3" t="inlineStr">
        <x:is>
          <x:t xml:space="preserve">Base</x:t>
        </x:is>
      </x:c>
      <x:c r="D1552" s="3" t="inlineStr">
        <x:is>
          <x:t xml:space="preserve">b200_share</x:t>
        </x:is>
      </x:c>
      <x:c r="E1552" s="3" t="n">
        <x:v>0.784048</x:v>
      </x:c>
      <x:c r="F1552" s="3" t="inlineStr">
        <x:is>
          <x:t xml:space="preserve">share of inference-serving accelerator load</x:t>
        </x:is>
      </x:c>
      <x:c r="G1552" s="3" t="inlineStr">
        <x:is>
          <x:t xml:space="preserve">Editable numeric scenario</x:t>
        </x:is>
      </x:c>
      <x:c r="H1552" s="3" t="inlineStr">
        <x:is>
          <x:t xml:space="preserve">b200_share = gpu_share * default_gpu_generation_mix_b200</x:t>
        </x:is>
      </x:c>
      <x:c r="I1552" s="3" t="inlineStr">
        <x:is>
          <x:t xml:space="preserve">Default GPU-generation migration assumption; executive workbook allows later manual replacement by company/year/scenario.</x:t>
        </x:is>
      </x:c>
      <x:c r="J1552" s="3" t="inlineStr">
        <x:is>
          <x:t xml:space="preserve">SRC_SEMIANALYSIS_INFERENCEX; ASSUMP_NUMERIC_ACCELERATOR_MIX</x:t>
        </x:is>
      </x:c>
      <x:c r="K155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52" s="3" t="inlineStr">
        <x:is>
          <x:t xml:space="preserve">Company fleet inventory, accelerator-hours or procurement/deployment records by GPU generation.</x:t>
        </x:is>
      </x:c>
    </x:row>
    <x:row r="1553">
      <x:c r="A1553" s="3" t="inlineStr">
        <x:is>
          <x:t xml:space="preserve">OpenAI</x:t>
        </x:is>
      </x:c>
      <x:c r="B1553" s="3" t="n">
        <x:v>2028</x:v>
      </x:c>
      <x:c r="C1553" s="3" t="inlineStr">
        <x:is>
          <x:t xml:space="preserve">Base</x:t>
        </x:is>
      </x:c>
      <x:c r="D1553" s="3" t="inlineStr">
        <x:is>
          <x:t xml:space="preserve">gb200_share</x:t>
        </x:is>
      </x:c>
      <x:c r="E1553" s="3" t="n">
        <x:v>0.024576</x:v>
      </x:c>
      <x:c r="F1553" s="3" t="inlineStr">
        <x:is>
          <x:t xml:space="preserve">share of inference-serving accelerator load</x:t>
        </x:is>
      </x:c>
      <x:c r="G1553" s="3" t="inlineStr">
        <x:is>
          <x:t xml:space="preserve">Editable numeric scenario</x:t>
        </x:is>
      </x:c>
      <x:c r="H1553" s="3" t="inlineStr">
        <x:is>
          <x:t xml:space="preserve">gb200_share = gpu_share * default_gpu_generation_mix_gb200</x:t>
        </x:is>
      </x:c>
      <x:c r="I1553" s="3" t="inlineStr">
        <x:is>
          <x:t xml:space="preserve">Default GPU-generation migration assumption; executive workbook allows later manual replacement by company/year/scenario.</x:t>
        </x:is>
      </x:c>
      <x:c r="J1553" s="3" t="inlineStr">
        <x:is>
          <x:t xml:space="preserve">SRC_SEMIANALYSIS_INFERENCEX; ASSUMP_NUMERIC_ACCELERATOR_MIX</x:t>
        </x:is>
      </x:c>
      <x:c r="K155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53" s="3" t="inlineStr">
        <x:is>
          <x:t xml:space="preserve">Company fleet inventory, accelerator-hours or procurement/deployment records by GPU generation.</x:t>
        </x:is>
      </x:c>
    </x:row>
    <x:row r="1554">
      <x:c r="A1554" s="3" t="inlineStr">
        <x:is>
          <x:t xml:space="preserve">OpenAI</x:t>
        </x:is>
      </x:c>
      <x:c r="B1554" s="3" t="n">
        <x:v>2028</x:v>
      </x:c>
      <x:c r="C1554" s="3" t="inlineStr">
        <x:is>
          <x:t xml:space="preserve">Base</x:t>
        </x:is>
      </x:c>
      <x:c r="D1554" s="3" t="inlineStr">
        <x:is>
          <x:t xml:space="preserve">purpose_built_accelerator_share</x:t>
        </x:is>
      </x:c>
      <x:c r="E1554" s="3" t="n">
        <x:v>0.135642</x:v>
      </x:c>
      <x:c r="F1554" s="3" t="inlineStr">
        <x:is>
          <x:t xml:space="preserve">share of inference-serving accelerator load</x:t>
        </x:is>
      </x:c>
      <x:c r="G1554" s="3" t="inlineStr">
        <x:is>
          <x:t xml:space="preserve">Numeric scenario</x:t>
        </x:is>
      </x:c>
      <x:c r="H1554" s="3" t="inlineStr">
        <x:is>
          <x:t xml:space="preserve">1 - gpu_share</x:t>
        </x:is>
      </x:c>
      <x:c r="I1554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1554" s="3" t="inlineStr">
        <x:is>
          <x:t xml:space="preserve">SRC_OPENAI_GPT41_DOCS; SRC_OPENAI_STARGATE_ORACLE; SRC_OPENAI_STARGATE_PROGRESS; SRC_EPOCH_AI_DATA_CENTERS; ASSUMP_NUMERIC_ACCELERATOR_MIX</x:t>
        </x:is>
      </x:c>
      <x:c r="K155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54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1555">
      <x:c r="A1555" s="3" t="inlineStr">
        <x:is>
          <x:t xml:space="preserve">OpenAI</x:t>
        </x:is>
      </x:c>
      <x:c r="B1555" s="3" t="n">
        <x:v>2028</x:v>
      </x:c>
      <x:c r="C1555" s="3" t="inlineStr">
        <x:is>
          <x:t xml:space="preserve">Base</x:t>
        </x:is>
      </x:c>
      <x:c r="D1555" s="3" t="inlineStr">
        <x:is>
          <x:t xml:space="preserve">fleet_reference_tps_per_mw</x:t>
        </x:is>
      </x:c>
      <x:c r="E1555" s="3" t="n">
        <x:v>189596</x:v>
      </x:c>
      <x:c r="F1555" s="3" t="inlineStr">
        <x:is>
          <x:t xml:space="preserve">generated output tokens/sec/MW</x:t>
        </x:is>
      </x:c>
      <x:c r="G1555" s="3" t="inlineStr">
        <x:is>
          <x:t xml:space="preserve">Fleet-weighted public benchmark reference</x:t>
        </x:is>
      </x:c>
      <x:c r="H1555" s="3" t="inlineStr">
        <x:is>
          <x:t xml:space="preserve">h200_share*h200_workload_avg + b200_share*b200_workload_avg + gb200_share*gb200_workload_avg + purpose_built_share*purpose_workload_avg</x:t>
        </x:is>
      </x:c>
      <x:c r="I1555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555" s="3" t="inlineStr">
        <x:is>
          <x:t xml:space="preserve">SRC_SEMIANALYSIS_INFERENCEX; ASSUMP_NUMERIC_ACCELERATOR_MIX; ASSUMP_WORKLOAD_CLASS_MIX; ASSUMP_AGENTIC_CONTEXT_PENALTY</x:t>
        </x:is>
      </x:c>
      <x:c r="K155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55" s="3" t="inlineStr">
        <x:is>
          <x:t xml:space="preserve">Comparable production output-token throughput or a more closely matched benchmark.</x:t>
        </x:is>
      </x:c>
    </x:row>
    <x:row r="1556">
      <x:c r="A1556" s="3" t="inlineStr">
        <x:is>
          <x:t xml:space="preserve">OpenAI</x:t>
        </x:is>
      </x:c>
      <x:c r="B1556" s="3" t="n">
        <x:v>2028</x:v>
      </x:c>
      <x:c r="C1556" s="3" t="inlineStr">
        <x:is>
          <x:t xml:space="preserve">Base</x:t>
        </x:is>
      </x:c>
      <x:c r="D1556" s="3" t="inlineStr">
        <x:is>
          <x:t xml:space="preserve">commercial_workload_fit_factor</x:t>
        </x:is>
      </x:c>
      <x:c r="E1556" s="3" t="n">
        <x:v>0.5</x:v>
      </x:c>
      <x:c r="F1556" s="3" t="inlineStr">
        <x:is>
          <x:t xml:space="preserve">share of public reference throughput</x:t>
        </x:is>
      </x:c>
      <x:c r="G1556" s="3" t="inlineStr">
        <x:is>
          <x:t xml:space="preserve">Scenario assumption</x:t>
        </x:is>
      </x:c>
      <x:c r="H1556" s="3" t="inlineStr">
        <x:is>
          <x:t xml:space="preserve">reference_serving_tps_per_mw = fleet_reference_tps_per_mw * commercial_workload_fit_factor</x:t>
        </x:is>
      </x:c>
      <x:c r="I1556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1556" s="3" t="inlineStr">
        <x:is>
          <x:t xml:space="preserve">SRC_SEMIANALYSIS_INFERENCEX; ASSUMP_NUMERIC_ACCELERATOR_MIX; ASSUMP_WORKLOAD_CLASS_MIX; ASSUMP_AGENTIC_CONTEXT_PENALTY</x:t>
        </x:is>
      </x:c>
      <x:c r="K155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56" s="3" t="inlineStr">
        <x:is>
          <x:t xml:space="preserve">Matched commercial serving benchmark by product surface, context shape and latency SLO.</x:t>
        </x:is>
      </x:c>
    </x:row>
    <x:row r="1557">
      <x:c r="A1557" s="3" t="inlineStr">
        <x:is>
          <x:t xml:space="preserve">OpenAI</x:t>
        </x:is>
      </x:c>
      <x:c r="B1557" s="3" t="n">
        <x:v>2028</x:v>
      </x:c>
      <x:c r="C1557" s="3" t="inlineStr">
        <x:is>
          <x:t xml:space="preserve">Base</x:t>
        </x:is>
      </x:c>
      <x:c r="D1557" s="3" t="inlineStr">
        <x:is>
          <x:t xml:space="preserve">reference_serving_tps_per_mw</x:t>
        </x:is>
      </x:c>
      <x:c r="E1557" s="3" t="n">
        <x:v>94798</x:v>
      </x:c>
      <x:c r="F1557" s="3" t="inlineStr">
        <x:is>
          <x:t xml:space="preserve">generated output tokens/sec/MW</x:t>
        </x:is>
      </x:c>
      <x:c r="G1557" s="3" t="inlineStr">
        <x:is>
          <x:t xml:space="preserve">Workload-adjusted benchmark proxy</x:t>
        </x:is>
      </x:c>
      <x:c r="H1557" s="3" t="inlineStr">
        <x:is>
          <x:t xml:space="preserve">fleet_reference_tps_per_mw * commercial_workload_fit_factor</x:t>
        </x:is>
      </x:c>
      <x:c r="I155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557" s="3" t="inlineStr">
        <x:is>
          <x:t xml:space="preserve">SRC_SEMIANALYSIS_INFERENCEX; ASSUMP_NUMERIC_ACCELERATOR_MIX; ASSUMP_WORKLOAD_CLASS_MIX; ASSUMP_AGENTIC_CONTEXT_PENALTY</x:t>
        </x:is>
      </x:c>
      <x:c r="K155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57" s="3" t="inlineStr">
        <x:is>
          <x:t xml:space="preserve">Provider production output-token throughput with comparable workload/SLO.</x:t>
        </x:is>
      </x:c>
    </x:row>
    <x:row r="1558">
      <x:c r="A1558" s="3" t="inlineStr">
        <x:is>
          <x:t xml:space="preserve">OpenAI</x:t>
        </x:is>
      </x:c>
      <x:c r="B1558" s="3" t="n">
        <x:v>2028</x:v>
      </x:c>
      <x:c r="C1558" s="3" t="inlineStr">
        <x:is>
          <x:t xml:space="preserve">Base</x:t>
        </x:is>
      </x:c>
      <x:c r="D1558" s="3" t="inlineStr">
        <x:is>
          <x:t xml:space="preserve">purpose_built_tps_per_mw</x:t>
        </x:is>
      </x:c>
      <x:c r="E1558" s="3" t="n">
        <x:v>67653</x:v>
      </x:c>
      <x:c r="F1558" s="3" t="inlineStr">
        <x:is>
          <x:t xml:space="preserve">generated output tokens/sec/MW</x:t>
        </x:is>
      </x:c>
      <x:c r="G1558" s="3" t="inlineStr">
        <x:is>
          <x:t xml:space="preserve">Conservative no-uplift proxy</x:t>
        </x:is>
      </x:c>
      <x:c r="H1558" s="3" t="inlineStr">
        <x:is>
          <x:t xml:space="preserve">purpose_built_tps_per_mw = purpose_built_reference_tps_per_mw * commercial_workload_fit_factor until comparable output-token benchmark is adopted</x:t>
        </x:is>
      </x:c>
      <x:c r="I1558" s="3" t="inlineStr">
        <x:is>
          <x:t xml:space="preserve">No comparable public output-token/MW row adopted; B200 public reference placeholder is used and remains editable.</x:t>
        </x:is>
      </x:c>
      <x:c r="J1558" s="3" t="inlineStr">
        <x:is>
          <x:t xml:space="preserve">SRC_OPENAI_GPT41_DOCS; SRC_OPENAI_STARGATE_ORACLE; SRC_OPENAI_STARGATE_PROGRESS; SRC_EPOCH_AI_DATA_CENTERS; ASSUMP_NUMERIC_ACCELERATOR_MIX</x:t>
        </x:is>
      </x:c>
      <x:c r="K155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58" s="3" t="inlineStr">
        <x:is>
          <x:t xml:space="preserve">Matched-workload generated-output benchmark for the provider purpose-built accelerator.</x:t>
        </x:is>
      </x:c>
    </x:row>
    <x:row r="1559">
      <x:c r="A1559" s="3" t="inlineStr">
        <x:is>
          <x:t xml:space="preserve">OpenAI</x:t>
        </x:is>
      </x:c>
      <x:c r="B1559" s="3" t="n">
        <x:v>2028</x:v>
      </x:c>
      <x:c r="C1559" s="3" t="inlineStr">
        <x:is>
          <x:t xml:space="preserve">Base</x:t>
        </x:is>
      </x:c>
      <x:c r="D1559" s="3" t="inlineStr">
        <x:is>
          <x:t xml:space="preserve">inference_power_share</x:t>
        </x:is>
      </x:c>
      <x:c r="E1559" s="3" t="n">
        <x:v>0.68</x:v>
      </x:c>
      <x:c r="F1559" s="3" t="inlineStr">
        <x:is>
          <x:t xml:space="preserve">share of AI IT load</x:t>
        </x:is>
      </x:c>
      <x:c r="G1559" s="3" t="inlineStr">
        <x:is>
          <x:t xml:space="preserve">Scenario allocation</x:t>
        </x:is>
      </x:c>
      <x:c r="H1559" s="3" t="inlineStr">
        <x:is>
          <x:t xml:space="preserve">inference_gw = ai_it_load_gw * inference_power_share</x:t>
        </x:is>
      </x:c>
      <x:c r="I1559" s="3" t="inlineStr">
        <x:is>
          <x:t xml:space="preserve">ChatGPT/API/enterprise commercial surfaces support increasing inference allocation while training remains material.</x:t>
        </x:is>
      </x:c>
      <x:c r="J1559" s="3" t="inlineStr">
        <x:is>
          <x:t xml:space="preserve">SRC_OPENAI_GPT41_DOCS; SRC_OPENAI_STARGATE_ORACLE; SRC_OPENAI_STARGATE_PROGRESS; SRC_EPOCH_AI_DATA_CENTERS; ASSUMP_INFERENCE_SHARE_NOT_FACT_60</x:t>
        </x:is>
      </x:c>
      <x:c r="K155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59" s="3" t="inlineStr">
        <x:is>
          <x:t xml:space="preserve">Provider-specific inference/training workload power telemetry.</x:t>
        </x:is>
      </x:c>
    </x:row>
    <x:row r="1560">
      <x:c r="A1560" s="3" t="inlineStr">
        <x:is>
          <x:t xml:space="preserve">OpenAI</x:t>
        </x:is>
      </x:c>
      <x:c r="B1560" s="3" t="n">
        <x:v>2028</x:v>
      </x:c>
      <x:c r="C1560" s="3" t="inlineStr">
        <x:is>
          <x:t xml:space="preserve">Base</x:t>
        </x:is>
      </x:c>
      <x:c r="D1560" s="3" t="inlineStr">
        <x:is>
          <x:t xml:space="preserve">inference_gw</x:t>
        </x:is>
      </x:c>
      <x:c r="E1560" s="3" t="n">
        <x:v>2.468</x:v>
      </x:c>
      <x:c r="F1560" s="3" t="inlineStr">
        <x:is>
          <x:t xml:space="preserve">GW</x:t>
        </x:is>
      </x:c>
      <x:c r="G1560" s="3" t="inlineStr">
        <x:is>
          <x:t xml:space="preserve">Derived formula</x:t>
        </x:is>
      </x:c>
      <x:c r="H1560" s="3" t="inlineStr">
        <x:is>
          <x:t xml:space="preserve">ai_it_load_gw * inference_power_share</x:t>
        </x:is>
      </x:c>
      <x:c r="I1560" s="3" t="inlineStr">
        <x:is>
          <x:t xml:space="preserve">This is the operational power eligible to become commercial generated output tokens through the selected TPS/MW proxy.</x:t>
        </x:is>
      </x:c>
      <x:c r="J1560" s="3" t="inlineStr">
        <x:is>
          <x:t xml:space="preserve">SRC_OPENAI_GPT41_DOCS; SRC_OPENAI_STARGATE_ORACLE; SRC_OPENAI_STARGATE_PROGRESS; SRC_EPOCH_AI_DATA_CENTERS</x:t>
        </x:is>
      </x:c>
      <x:c r="K156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60" s="3" t="inlineStr">
        <x:is>
          <x:t xml:space="preserve">Recompute after AI allocation or inference-share evidence changes.</x:t>
        </x:is>
      </x:c>
    </x:row>
    <x:row r="1561">
      <x:c r="A1561" s="3" t="inlineStr">
        <x:is>
          <x:t xml:space="preserve">OpenAI</x:t>
        </x:is>
      </x:c>
      <x:c r="B1561" s="3" t="n">
        <x:v>2028</x:v>
      </x:c>
      <x:c r="C1561" s="3" t="inlineStr">
        <x:is>
          <x:t xml:space="preserve">Base</x:t>
        </x:is>
      </x:c>
      <x:c r="D1561" s="3" t="inlineStr">
        <x:is>
          <x:t xml:space="preserve">training_power_share</x:t>
        </x:is>
      </x:c>
      <x:c r="E1561" s="3" t="n">
        <x:v>0.32</x:v>
      </x:c>
      <x:c r="F1561" s="3" t="inlineStr">
        <x:is>
          <x:t xml:space="preserve">share of AI IT load</x:t>
        </x:is>
      </x:c>
      <x:c r="G1561" s="3" t="inlineStr">
        <x:is>
          <x:t xml:space="preserve">Derived allocation</x:t>
        </x:is>
      </x:c>
      <x:c r="H1561" s="3" t="inlineStr">
        <x:is>
          <x:t xml:space="preserve">1 - inference_power_share</x:t>
        </x:is>
      </x:c>
      <x:c r="I1561" s="3" t="inlineStr">
        <x:is>
          <x:t xml:space="preserve">Training receives the complementary modeled AI IT allocation; it is not a disclosed company workload split.</x:t>
        </x:is>
      </x:c>
      <x:c r="J1561" s="3" t="inlineStr">
        <x:is>
          <x:t xml:space="preserve">SRC_OPENAI_GPT41_DOCS; SRC_OPENAI_STARGATE_ORACLE; SRC_OPENAI_STARGATE_PROGRESS; SRC_EPOCH_AI_DATA_CENTERS; ASSUMP_INFERENCE_SHARE_NOT_FACT_60</x:t>
        </x:is>
      </x:c>
      <x:c r="K156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61" s="3" t="inlineStr">
        <x:is>
          <x:t xml:space="preserve">Provider-specific inference/training workload power telemetry.</x:t>
        </x:is>
      </x:c>
    </x:row>
    <x:row r="1562">
      <x:c r="A1562" s="3" t="inlineStr">
        <x:is>
          <x:t xml:space="preserve">OpenAI</x:t>
        </x:is>
      </x:c>
      <x:c r="B1562" s="3" t="n">
        <x:v>2028</x:v>
      </x:c>
      <x:c r="C1562" s="3" t="inlineStr">
        <x:is>
          <x:t xml:space="preserve">Base</x:t>
        </x:is>
      </x:c>
      <x:c r="D1562" s="3" t="inlineStr">
        <x:is>
          <x:t xml:space="preserve">training_gw</x:t>
        </x:is>
      </x:c>
      <x:c r="E1562" s="3" t="n">
        <x:v>1.162</x:v>
      </x:c>
      <x:c r="F1562" s="3" t="inlineStr">
        <x:is>
          <x:t xml:space="preserve">GW</x:t>
        </x:is>
      </x:c>
      <x:c r="G1562" s="3" t="inlineStr">
        <x:is>
          <x:t xml:space="preserve">Derived formula</x:t>
        </x:is>
      </x:c>
      <x:c r="H1562" s="3" t="inlineStr">
        <x:is>
          <x:t xml:space="preserve">ai_it_load_gw * training_power_share</x:t>
        </x:is>
      </x:c>
      <x:c r="I1562" s="3" t="inlineStr">
        <x:is>
          <x:t xml:space="preserve">Training GW is shown separately so commercial inference token capacity is not overstated.</x:t>
        </x:is>
      </x:c>
      <x:c r="J1562" s="3" t="inlineStr">
        <x:is>
          <x:t xml:space="preserve">SRC_OPENAI_GPT41_DOCS; SRC_OPENAI_STARGATE_ORACLE; SRC_OPENAI_STARGATE_PROGRESS; SRC_EPOCH_AI_DATA_CENTERS</x:t>
        </x:is>
      </x:c>
      <x:c r="K156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62" s="3" t="inlineStr">
        <x:is>
          <x:t xml:space="preserve">Recompute after AI allocation or workload-split evidence changes.</x:t>
        </x:is>
      </x:c>
    </x:row>
    <x:row r="1563">
      <x:c r="A1563" s="3" t="inlineStr">
        <x:is>
          <x:t xml:space="preserve">OpenAI</x:t>
        </x:is>
      </x:c>
      <x:c r="B1563" s="3" t="n">
        <x:v>2028</x:v>
      </x:c>
      <x:c r="C1563" s="3" t="inlineStr">
        <x:is>
          <x:t xml:space="preserve">Base</x:t>
        </x:is>
      </x:c>
      <x:c r="D1563" s="3" t="inlineStr">
        <x:is>
          <x:t xml:space="preserve">tokens_per_second_per_mw</x:t>
        </x:is>
      </x:c>
      <x:c r="E1563" s="3" t="n">
        <x:v>94798</x:v>
      </x:c>
      <x:c r="F1563" s="3" t="inlineStr">
        <x:is>
          <x:t xml:space="preserve">generated output tokens/sec/MW</x:t>
        </x:is>
      </x:c>
      <x:c r="G1563" s="3" t="inlineStr">
        <x:is>
          <x:t xml:space="preserve">Derived estimate + benchmark calibration</x:t>
        </x:is>
      </x:c>
      <x:c r="H1563" s="3" t="inlineStr">
        <x:is>
          <x:t xml:space="preserve">fleet_reference_tps_per_mw * commercial_workload_fit_factor</x:t>
        </x:is>
      </x:c>
      <x:c r="I1563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1563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156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63" s="3" t="inlineStr">
        <x:is>
          <x:t xml:space="preserve">Comparable production output-token throughput with model, hardware, precision, ISL/OSL and SLO matched.</x:t>
        </x:is>
      </x:c>
    </x:row>
    <x:row r="1564">
      <x:c r="A1564" s="3" t="inlineStr">
        <x:is>
          <x:t xml:space="preserve">OpenAI</x:t>
        </x:is>
      </x:c>
      <x:c r="B1564" s="3" t="n">
        <x:v>2028</x:v>
      </x:c>
      <x:c r="C1564" s="3" t="inlineStr">
        <x:is>
          <x:t xml:space="preserve">Base</x:t>
        </x:is>
      </x:c>
      <x:c r="D1564" s="3" t="inlineStr">
        <x:is>
          <x:t xml:space="preserve">inference_tokens_per_day</x:t>
        </x:is>
      </x:c>
      <x:c r="E1564" s="3" t="n">
        <x:v>20214270489600</x:v>
      </x:c>
      <x:c r="F1564" s="3" t="inlineStr">
        <x:is>
          <x:t xml:space="preserve">generated output tokens/day</x:t>
        </x:is>
      </x:c>
      <x:c r="G1564" s="3" t="inlineStr">
        <x:is>
          <x:t xml:space="preserve">Derived headline metric</x:t>
        </x:is>
      </x:c>
      <x:c r="H1564" s="3" t="inlineStr">
        <x:is>
          <x:t xml:space="preserve">inference_gw * 1000 * tokens_per_second_per_mw * 86,400</x:t>
        </x:is>
      </x:c>
      <x:c r="I1564" s="3" t="inlineStr">
        <x:is>
          <x:t xml:space="preserve">Headline capacity uses no utilization, MoE, architecture or software-growth multiplier; it is not observed commercial output volume.</x:t>
        </x:is>
      </x:c>
      <x:c r="J1564" s="3" t="inlineStr">
        <x:is>
          <x:t xml:space="preserve">SRC_OPENAI_GPT41_DOCS; SRC_OPENAI_STARGATE_ORACLE; SRC_OPENAI_STARGATE_PROGRESS; SRC_EPOCH_AI_DATA_CENTERS; SRC_SEMIANALYSIS_INFERENCEX</x:t>
        </x:is>
      </x:c>
      <x:c r="K156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64" s="3" t="inlineStr">
        <x:is>
          <x:t xml:space="preserve">Provider-disclosed generated output token volume or calibrated capacity telemetry.</x:t>
        </x:is>
      </x:c>
    </x:row>
    <x:row r="1565">
      <x:c r="A1565" s="3" t="inlineStr">
        <x:is>
          <x:t xml:space="preserve">OpenAI</x:t>
        </x:is>
      </x:c>
      <x:c r="B1565" s="3" t="n">
        <x:v>2028</x:v>
      </x:c>
      <x:c r="C1565" s="3" t="inlineStr">
        <x:is>
          <x:t xml:space="preserve">Base</x:t>
        </x:is>
      </x:c>
      <x:c r="D1565" s="3" t="inlineStr">
        <x:is>
          <x:t xml:space="preserve">inference_tokens_per_year</x:t>
        </x:is>
      </x:c>
      <x:c r="E1565" s="3" t="n">
        <x:v>7378208728704000</x:v>
      </x:c>
      <x:c r="F1565" s="3" t="inlineStr">
        <x:is>
          <x:t xml:space="preserve">generated output tokens/year</x:t>
        </x:is>
      </x:c>
      <x:c r="G1565" s="3" t="inlineStr">
        <x:is>
          <x:t xml:space="preserve">Derived headline metric</x:t>
        </x:is>
      </x:c>
      <x:c r="H1565" s="3" t="inlineStr">
        <x:is>
          <x:t xml:space="preserve">inference_tokens_per_day * 365</x:t>
        </x:is>
      </x:c>
      <x:c r="I1565" s="3" t="inlineStr">
        <x:is>
          <x:t xml:space="preserve">Annualized version of generated output token capacity; it is not observed annual demand or billable volume.</x:t>
        </x:is>
      </x:c>
      <x:c r="J1565" s="3" t="inlineStr">
        <x:is>
          <x:t xml:space="preserve">SRC_OPENAI_GPT41_DOCS; SRC_OPENAI_STARGATE_ORACLE; SRC_OPENAI_STARGATE_PROGRESS; SRC_EPOCH_AI_DATA_CENTERS; SRC_SEMIANALYSIS_INFERENCEX</x:t>
        </x:is>
      </x:c>
      <x:c r="K156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65" s="3" t="inlineStr">
        <x:is>
          <x:t xml:space="preserve">Provider-disclosed annual generated-output volume or metered serving telemetry.</x:t>
        </x:is>
      </x:c>
    </x:row>
    <x:row r="1566">
      <x:c r="A1566" s="3" t="inlineStr">
        <x:is>
          <x:t xml:space="preserve">OpenAI</x:t>
        </x:is>
      </x:c>
      <x:c r="B1566" s="3" t="n">
        <x:v>2029</x:v>
      </x:c>
      <x:c r="C1566" s="3" t="inlineStr">
        <x:is>
          <x:t xml:space="preserve">Base</x:t>
        </x:is>
      </x:c>
      <x:c r="D1566" s="3" t="inlineStr">
        <x:is>
          <x:t xml:space="preserve">contracted_power_gw</x:t>
        </x:is>
      </x:c>
      <x:c r="E1566" s="3" t="n">
        <x:v>10.25</x:v>
      </x:c>
      <x:c r="F1566" s="3" t="inlineStr">
        <x:is>
          <x:t xml:space="preserve">GW</x:t>
        </x:is>
      </x:c>
      <x:c r="G1566" s="3" t="inlineStr">
        <x:is>
          <x:t xml:space="preserve">Fact anchor + scenario ceiling</x:t>
        </x:is>
      </x:c>
      <x:c r="H1566" s="3" t="inlineStr">
        <x:is>
          <x:t xml:space="preserve">linear interpolation between 2026 and 2030 company capacity endpoints</x:t>
        </x:is>
      </x:c>
      <x:c r="I1566" s="3" t="inlineStr">
        <x:is>
          <x:t xml:space="preserve">2030 envelope is bounded by official Stargate planned/committed capacity; 2026 and timing remain staged scenario values.</x:t>
        </x:is>
      </x:c>
      <x:c r="J1566" s="3" t="inlineStr">
        <x:is>
          <x:t xml:space="preserve">SRC_OPENAI_STARGATE_ORACLE; SRC_OPENAI_STARGATE_PROGRESS; ASSUMP_STARGATE_RAMP</x:t>
        </x:is>
      </x:c>
      <x:c r="K156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66" s="3" t="inlineStr">
        <x:is>
          <x:t xml:space="preserve">Company/site-level committed MW/GW, interconnect and contract disclosure.</x:t>
        </x:is>
      </x:c>
    </x:row>
    <x:row r="1567">
      <x:c r="A1567" s="3" t="inlineStr">
        <x:is>
          <x:t xml:space="preserve">OpenAI</x:t>
        </x:is>
      </x:c>
      <x:c r="B1567" s="3" t="n">
        <x:v>2029</x:v>
      </x:c>
      <x:c r="C1567" s="3" t="inlineStr">
        <x:is>
          <x:t xml:space="preserve">Base</x:t>
        </x:is>
      </x:c>
      <x:c r="D1567" s="3" t="inlineStr">
        <x:is>
          <x:t xml:space="preserve">operational_deployment_share</x:t>
        </x:is>
      </x:c>
      <x:c r="E1567" s="3" t="n">
        <x:v>0.65609756</x:v>
      </x:c>
      <x:c r="F1567" s="3" t="inlineStr">
        <x:is>
          <x:t xml:space="preserve">share</x:t>
        </x:is>
      </x:c>
      <x:c r="G1567" s="3" t="inlineStr">
        <x:is>
          <x:t xml:space="preserve">Scenario conversion</x:t>
        </x:is>
      </x:c>
      <x:c r="H1567" s="3" t="inlineStr">
        <x:is>
          <x:t xml:space="preserve">active_power_gw / contracted_power_gw</x:t>
        </x:is>
      </x:c>
      <x:c r="I1567" s="3" t="inlineStr">
        <x:is>
          <x:t xml:space="preserve">This is the single explicit conversion from contracted/attributed capacity to operationally usable capacity.</x:t>
        </x:is>
      </x:c>
      <x:c r="J1567" s="3" t="inlineStr">
        <x:is>
          <x:t xml:space="preserve">SRC_OPENAI_STARGATE_ORACLE; SRC_OPENAI_STARGATE_PROGRESS; ASSUMP_STARGATE_RAMP</x:t>
        </x:is>
      </x:c>
      <x:c r="K156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67" s="3" t="inlineStr">
        <x:is>
          <x:t xml:space="preserve">Energized operational capacity divided by contracted/attributed capacity.</x:t>
        </x:is>
      </x:c>
    </x:row>
    <x:row r="1568">
      <x:c r="A1568" s="3" t="inlineStr">
        <x:is>
          <x:t xml:space="preserve">OpenAI</x:t>
        </x:is>
      </x:c>
      <x:c r="B1568" s="3" t="n">
        <x:v>2029</x:v>
      </x:c>
      <x:c r="C1568" s="3" t="inlineStr">
        <x:is>
          <x:t xml:space="preserve">Base</x:t>
        </x:is>
      </x:c>
      <x:c r="D1568" s="3" t="inlineStr">
        <x:is>
          <x:t xml:space="preserve">active_power_gw</x:t>
        </x:is>
      </x:c>
      <x:c r="E1568" s="3" t="n">
        <x:v>6.725</x:v>
      </x:c>
      <x:c r="F1568" s="3" t="inlineStr">
        <x:is>
          <x:t xml:space="preserve">GW</x:t>
        </x:is>
      </x:c>
      <x:c r="G1568" s="3" t="inlineStr">
        <x:is>
          <x:t xml:space="preserve">Derived scenario</x:t>
        </x:is>
      </x:c>
      <x:c r="H1568" s="3" t="inlineStr">
        <x:is>
          <x:t xml:space="preserve">contracted_power_gw * operational_deployment_share</x:t>
        </x:is>
      </x:c>
      <x:c r="I1568" s="3" t="inlineStr">
        <x:is>
          <x:t xml:space="preserve">Official capacity announcements are converted to active GW only through energization/GPU-deployment ramp assumptions.</x:t>
        </x:is>
      </x:c>
      <x:c r="J1568" s="3" t="inlineStr">
        <x:is>
          <x:t xml:space="preserve">SRC_OPENAI_STARGATE_ORACLE; SRC_OPENAI_STARGATE_PROGRESS; ASSUMP_STARGATE_RAMP</x:t>
        </x:is>
      </x:c>
      <x:c r="K156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68" s="3" t="inlineStr">
        <x:is>
          <x:t xml:space="preserve">Energization dates, accelerator deliveries and operational powered-rack telemetry.</x:t>
        </x:is>
      </x:c>
    </x:row>
    <x:row r="1569">
      <x:c r="A1569" s="3" t="inlineStr">
        <x:is>
          <x:t xml:space="preserve">OpenAI</x:t>
        </x:is>
      </x:c>
      <x:c r="B1569" s="3" t="n">
        <x:v>2029</x:v>
      </x:c>
      <x:c r="C1569" s="3" t="inlineStr">
        <x:is>
          <x:t xml:space="preserve">Base</x:t>
        </x:is>
      </x:c>
      <x:c r="D1569" s="3" t="inlineStr">
        <x:is>
          <x:t xml:space="preserve">pue</x:t>
        </x:is>
      </x:c>
      <x:c r="E1569" s="3" t="n">
        <x:v>1.2</x:v>
      </x:c>
      <x:c r="F1569" s="3" t="inlineStr">
        <x:is>
          <x:t xml:space="preserve">ratio</x:t>
        </x:is>
      </x:c>
      <x:c r="G1569" s="3" t="inlineStr">
        <x:is>
          <x:t xml:space="preserve">Scenario parameter</x:t>
        </x:is>
      </x:c>
      <x:c r="H1569" s="3" t="inlineStr">
        <x:is>
          <x:t xml:space="preserve">it_load_gw = active_power_gw / pue</x:t>
        </x:is>
      </x:c>
      <x:c r="I1569" s="3" t="inlineStr">
        <x:is>
          <x:t xml:space="preserve">No provider-wide site-level PUE is used as a disclosed fact; PUE represents facility-to-IT conversion within the scenario.</x:t>
        </x:is>
      </x:c>
      <x:c r="J1569" s="3" t="inlineStr">
        <x:is>
          <x:t xml:space="preserve">ASSUMP_POWER_RAMP</x:t>
        </x:is>
      </x:c>
      <x:c r="K156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69" s="3" t="inlineStr">
        <x:is>
          <x:t xml:space="preserve">Site-level measured PUE matched to attributed AI capacity.</x:t>
        </x:is>
      </x:c>
    </x:row>
    <x:row r="1570">
      <x:c r="A1570" s="3" t="inlineStr">
        <x:is>
          <x:t xml:space="preserve">OpenAI</x:t>
        </x:is>
      </x:c>
      <x:c r="B1570" s="3" t="n">
        <x:v>2029</x:v>
      </x:c>
      <x:c r="C1570" s="3" t="inlineStr">
        <x:is>
          <x:t xml:space="preserve">Base</x:t>
        </x:is>
      </x:c>
      <x:c r="D1570" s="3" t="inlineStr">
        <x:is>
          <x:t xml:space="preserve">it_load_gw</x:t>
        </x:is>
      </x:c>
      <x:c r="E1570" s="3" t="n">
        <x:v>5.604</x:v>
      </x:c>
      <x:c r="F1570" s="3" t="inlineStr">
        <x:is>
          <x:t xml:space="preserve">GW</x:t>
        </x:is>
      </x:c>
      <x:c r="G1570" s="3" t="inlineStr">
        <x:is>
          <x:t xml:space="preserve">Derived formula</x:t>
        </x:is>
      </x:c>
      <x:c r="H1570" s="3" t="inlineStr">
        <x:is>
          <x:t xml:space="preserve">active_power_gw / pue</x:t>
        </x:is>
      </x:c>
      <x:c r="I1570" s="3" t="inlineStr">
        <x:is>
          <x:t xml:space="preserve">Facility power is converted to IT-deliverable power before attributing AI workloads.</x:t>
        </x:is>
      </x:c>
      <x:c r="J1570" s="3" t="inlineStr">
        <x:is>
          <x:t xml:space="preserve">SRC_OPENAI_STARGATE_ORACLE; SRC_OPENAI_STARGATE_PROGRESS; ASSUMP_STARGATE_RAMP</x:t>
        </x:is>
      </x:c>
      <x:c r="K157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70" s="3" t="inlineStr">
        <x:is>
          <x:t xml:space="preserve">Recompute once active power and PUE become site-observable.</x:t>
        </x:is>
      </x:c>
    </x:row>
    <x:row r="1571">
      <x:c r="A1571" s="3" t="inlineStr">
        <x:is>
          <x:t xml:space="preserve">OpenAI</x:t>
        </x:is>
      </x:c>
      <x:c r="B1571" s="3" t="n">
        <x:v>2029</x:v>
      </x:c>
      <x:c r="C1571" s="3" t="inlineStr">
        <x:is>
          <x:t xml:space="preserve">Base</x:t>
        </x:is>
      </x:c>
      <x:c r="D1571" s="3" t="inlineStr">
        <x:is>
          <x:t xml:space="preserve">ai_workload_share</x:t>
        </x:is>
      </x:c>
      <x:c r="E1571" s="3" t="n">
        <x:v>0.88</x:v>
      </x:c>
      <x:c r="F1571" s="3" t="inlineStr">
        <x:is>
          <x:t xml:space="preserve">share</x:t>
        </x:is>
      </x:c>
      <x:c r="G1571" s="3" t="inlineStr">
        <x:is>
          <x:t xml:space="preserve">Scenario allocation</x:t>
        </x:is>
      </x:c>
      <x:c r="H1571" s="3" t="inlineStr">
        <x:is>
          <x:t xml:space="preserve">ai_it_load_gw = it_load_gw * ai_workload_share</x:t>
        </x:is>
      </x:c>
      <x:c r="I1571" s="3" t="inlineStr">
        <x:is>
          <x:t xml:space="preserve">Stargate capacity is AI-oriented but includes reserve, platform and non-token AI activity; 88% is a scenario.</x:t>
        </x:is>
      </x:c>
      <x:c r="J1571" s="3" t="inlineStr">
        <x:is>
          <x:t xml:space="preserve">SRC_OPENAI_GPT41_DOCS; SRC_OPENAI_STARGATE_ORACLE; SRC_OPENAI_STARGATE_PROGRESS; SRC_EPOCH_AI_DATA_CENTERS</x:t>
        </x:is>
      </x:c>
      <x:c r="K157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71" s="3" t="inlineStr">
        <x:is>
          <x:t xml:space="preserve">Model-owner AI workload allocation or cluster scheduling telemetry.</x:t>
        </x:is>
      </x:c>
    </x:row>
    <x:row r="1572">
      <x:c r="A1572" s="3" t="inlineStr">
        <x:is>
          <x:t xml:space="preserve">OpenAI</x:t>
        </x:is>
      </x:c>
      <x:c r="B1572" s="3" t="n">
        <x:v>2029</x:v>
      </x:c>
      <x:c r="C1572" s="3" t="inlineStr">
        <x:is>
          <x:t xml:space="preserve">Base</x:t>
        </x:is>
      </x:c>
      <x:c r="D1572" s="3" t="inlineStr">
        <x:is>
          <x:t xml:space="preserve">ai_it_load_gw</x:t>
        </x:is>
      </x:c>
      <x:c r="E1572" s="3" t="n">
        <x:v>4.932</x:v>
      </x:c>
      <x:c r="F1572" s="3" t="inlineStr">
        <x:is>
          <x:t xml:space="preserve">GW</x:t>
        </x:is>
      </x:c>
      <x:c r="G1572" s="3" t="inlineStr">
        <x:is>
          <x:t xml:space="preserve">Derived formula</x:t>
        </x:is>
      </x:c>
      <x:c r="H1572" s="3" t="inlineStr">
        <x:is>
          <x:t xml:space="preserve">it_load_gw * ai_workload_share</x:t>
        </x:is>
      </x:c>
      <x:c r="I1572" s="3" t="inlineStr">
        <x:is>
          <x:t xml:space="preserve">Only the AI-attributed portion of IT load enters training/inference allocation.</x:t>
        </x:is>
      </x:c>
      <x:c r="J1572" s="3" t="inlineStr">
        <x:is>
          <x:t xml:space="preserve">SRC_OPENAI_GPT41_DOCS; SRC_OPENAI_STARGATE_ORACLE; SRC_OPENAI_STARGATE_PROGRESS; SRC_EPOCH_AI_DATA_CENTERS</x:t>
        </x:is>
      </x:c>
      <x:c r="K157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72" s="3" t="inlineStr">
        <x:is>
          <x:t xml:space="preserve">Recompute after ai_workload_share is replaced by telemetry.</x:t>
        </x:is>
      </x:c>
    </x:row>
    <x:row r="1573">
      <x:c r="A1573" s="3" t="inlineStr">
        <x:is>
          <x:t xml:space="preserve">OpenAI</x:t>
        </x:is>
      </x:c>
      <x:c r="B1573" s="3" t="n">
        <x:v>2029</x:v>
      </x:c>
      <x:c r="C1573" s="3" t="inlineStr">
        <x:is>
          <x:t xml:space="preserve">Base</x:t>
        </x:is>
      </x:c>
      <x:c r="D1573" s="3" t="inlineStr">
        <x:is>
          <x:t xml:space="preserve">gpu_share</x:t>
        </x:is>
      </x:c>
      <x:c r="E1573" s="3" t="n">
        <x:v>0.869305</x:v>
      </x:c>
      <x:c r="F1573" s="3" t="inlineStr">
        <x:is>
          <x:t xml:space="preserve">share of inference-serving accelerator load</x:t>
        </x:is>
      </x:c>
      <x:c r="G1573" s="3" t="inlineStr">
        <x:is>
          <x:t xml:space="preserve">Numeric scenario</x:t>
        </x:is>
      </x:c>
      <x:c r="H1573" s="3" t="inlineStr">
        <x:is>
          <x:t xml:space="preserve">gpu_share interpolated from company 2026/2030 accelerator-mix endpoints</x:t>
        </x:is>
      </x:c>
      <x:c r="I1573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1573" s="3" t="inlineStr">
        <x:is>
          <x:t xml:space="preserve">SRC_OPENAI_GPT41_DOCS; SRC_OPENAI_STARGATE_ORACLE; SRC_OPENAI_STARGATE_PROGRESS; SRC_EPOCH_AI_DATA_CENTERS; ASSUMP_NUMERIC_ACCELERATOR_MIX</x:t>
        </x:is>
      </x:c>
      <x:c r="K157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73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1574">
      <x:c r="A1574" s="3" t="inlineStr">
        <x:is>
          <x:t xml:space="preserve">OpenAI</x:t>
        </x:is>
      </x:c>
      <x:c r="B1574" s="3" t="n">
        <x:v>2029</x:v>
      </x:c>
      <x:c r="C1574" s="3" t="inlineStr">
        <x:is>
          <x:t xml:space="preserve">Base</x:t>
        </x:is>
      </x:c>
      <x:c r="D1574" s="3" t="inlineStr">
        <x:is>
          <x:t xml:space="preserve">h200_share</x:t>
        </x:is>
      </x:c>
      <x:c r="E1574" s="3" t="n">
        <x:v>0.045663</x:v>
      </x:c>
      <x:c r="F1574" s="3" t="inlineStr">
        <x:is>
          <x:t xml:space="preserve">share of inference-serving accelerator load</x:t>
        </x:is>
      </x:c>
      <x:c r="G1574" s="3" t="inlineStr">
        <x:is>
          <x:t xml:space="preserve">Editable numeric scenario</x:t>
        </x:is>
      </x:c>
      <x:c r="H1574" s="3" t="inlineStr">
        <x:is>
          <x:t xml:space="preserve">h200_share = gpu_share * default_gpu_generation_mix_h200</x:t>
        </x:is>
      </x:c>
      <x:c r="I1574" s="3" t="inlineStr">
        <x:is>
          <x:t xml:space="preserve">Default GPU-generation migration assumption; executive workbook allows later manual replacement by company/year/scenario.</x:t>
        </x:is>
      </x:c>
      <x:c r="J1574" s="3" t="inlineStr">
        <x:is>
          <x:t xml:space="preserve">SRC_SEMIANALYSIS_INFERENCEX; ASSUMP_NUMERIC_ACCELERATOR_MIX</x:t>
        </x:is>
      </x:c>
      <x:c r="K157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74" s="3" t="inlineStr">
        <x:is>
          <x:t xml:space="preserve">Company fleet inventory, accelerator-hours or procurement/deployment records by GPU generation.</x:t>
        </x:is>
      </x:c>
    </x:row>
    <x:row r="1575">
      <x:c r="A1575" s="3" t="inlineStr">
        <x:is>
          <x:t xml:space="preserve">OpenAI</x:t>
        </x:is>
      </x:c>
      <x:c r="B1575" s="3" t="n">
        <x:v>2029</x:v>
      </x:c>
      <x:c r="C1575" s="3" t="inlineStr">
        <x:is>
          <x:t xml:space="preserve">Base</x:t>
        </x:is>
      </x:c>
      <x:c r="D1575" s="3" t="inlineStr">
        <x:is>
          <x:t xml:space="preserve">b200_share</x:t>
        </x:is>
      </x:c>
      <x:c r="E1575" s="3" t="n">
        <x:v>0.790096</x:v>
      </x:c>
      <x:c r="F1575" s="3" t="inlineStr">
        <x:is>
          <x:t xml:space="preserve">share of inference-serving accelerator load</x:t>
        </x:is>
      </x:c>
      <x:c r="G1575" s="3" t="inlineStr">
        <x:is>
          <x:t xml:space="preserve">Editable numeric scenario</x:t>
        </x:is>
      </x:c>
      <x:c r="H1575" s="3" t="inlineStr">
        <x:is>
          <x:t xml:space="preserve">b200_share = gpu_share * default_gpu_generation_mix_b200</x:t>
        </x:is>
      </x:c>
      <x:c r="I1575" s="3" t="inlineStr">
        <x:is>
          <x:t xml:space="preserve">Default GPU-generation migration assumption; executive workbook allows later manual replacement by company/year/scenario.</x:t>
        </x:is>
      </x:c>
      <x:c r="J1575" s="3" t="inlineStr">
        <x:is>
          <x:t xml:space="preserve">SRC_SEMIANALYSIS_INFERENCEX; ASSUMP_NUMERIC_ACCELERATOR_MIX</x:t>
        </x:is>
      </x:c>
      <x:c r="K157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75" s="3" t="inlineStr">
        <x:is>
          <x:t xml:space="preserve">Company fleet inventory, accelerator-hours or procurement/deployment records by GPU generation.</x:t>
        </x:is>
      </x:c>
    </x:row>
    <x:row r="1576">
      <x:c r="A1576" s="3" t="inlineStr">
        <x:is>
          <x:t xml:space="preserve">OpenAI</x:t>
        </x:is>
      </x:c>
      <x:c r="B1576" s="3" t="n">
        <x:v>2029</x:v>
      </x:c>
      <x:c r="C1576" s="3" t="inlineStr">
        <x:is>
          <x:t xml:space="preserve">Base</x:t>
        </x:is>
      </x:c>
      <x:c r="D1576" s="3" t="inlineStr">
        <x:is>
          <x:t xml:space="preserve">gb200_share</x:t>
        </x:is>
      </x:c>
      <x:c r="E1576" s="3" t="n">
        <x:v>0.033546</x:v>
      </x:c>
      <x:c r="F1576" s="3" t="inlineStr">
        <x:is>
          <x:t xml:space="preserve">share of inference-serving accelerator load</x:t>
        </x:is>
      </x:c>
      <x:c r="G1576" s="3" t="inlineStr">
        <x:is>
          <x:t xml:space="preserve">Editable numeric scenario</x:t>
        </x:is>
      </x:c>
      <x:c r="H1576" s="3" t="inlineStr">
        <x:is>
          <x:t xml:space="preserve">gb200_share = gpu_share * default_gpu_generation_mix_gb200</x:t>
        </x:is>
      </x:c>
      <x:c r="I1576" s="3" t="inlineStr">
        <x:is>
          <x:t xml:space="preserve">Default GPU-generation migration assumption; executive workbook allows later manual replacement by company/year/scenario.</x:t>
        </x:is>
      </x:c>
      <x:c r="J1576" s="3" t="inlineStr">
        <x:is>
          <x:t xml:space="preserve">SRC_SEMIANALYSIS_INFERENCEX; ASSUMP_NUMERIC_ACCELERATOR_MIX</x:t>
        </x:is>
      </x:c>
      <x:c r="K157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76" s="3" t="inlineStr">
        <x:is>
          <x:t xml:space="preserve">Company fleet inventory, accelerator-hours or procurement/deployment records by GPU generation.</x:t>
        </x:is>
      </x:c>
    </x:row>
    <x:row r="1577">
      <x:c r="A1577" s="3" t="inlineStr">
        <x:is>
          <x:t xml:space="preserve">OpenAI</x:t>
        </x:is>
      </x:c>
      <x:c r="B1577" s="3" t="n">
        <x:v>2029</x:v>
      </x:c>
      <x:c r="C1577" s="3" t="inlineStr">
        <x:is>
          <x:t xml:space="preserve">Base</x:t>
        </x:is>
      </x:c>
      <x:c r="D1577" s="3" t="inlineStr">
        <x:is>
          <x:t xml:space="preserve">purpose_built_accelerator_share</x:t>
        </x:is>
      </x:c>
      <x:c r="E1577" s="3" t="n">
        <x:v>0.130695</x:v>
      </x:c>
      <x:c r="F1577" s="3" t="inlineStr">
        <x:is>
          <x:t xml:space="preserve">share of inference-serving accelerator load</x:t>
        </x:is>
      </x:c>
      <x:c r="G1577" s="3" t="inlineStr">
        <x:is>
          <x:t xml:space="preserve">Numeric scenario</x:t>
        </x:is>
      </x:c>
      <x:c r="H1577" s="3" t="inlineStr">
        <x:is>
          <x:t xml:space="preserve">1 - gpu_share</x:t>
        </x:is>
      </x:c>
      <x:c r="I1577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1577" s="3" t="inlineStr">
        <x:is>
          <x:t xml:space="preserve">SRC_OPENAI_GPT41_DOCS; SRC_OPENAI_STARGATE_ORACLE; SRC_OPENAI_STARGATE_PROGRESS; SRC_EPOCH_AI_DATA_CENTERS; ASSUMP_NUMERIC_ACCELERATOR_MIX</x:t>
        </x:is>
      </x:c>
      <x:c r="K157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77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1578">
      <x:c r="A1578" s="3" t="inlineStr">
        <x:is>
          <x:t xml:space="preserve">OpenAI</x:t>
        </x:is>
      </x:c>
      <x:c r="B1578" s="3" t="n">
        <x:v>2029</x:v>
      </x:c>
      <x:c r="C1578" s="3" t="inlineStr">
        <x:is>
          <x:t xml:space="preserve">Base</x:t>
        </x:is>
      </x:c>
      <x:c r="D1578" s="3" t="inlineStr">
        <x:is>
          <x:t xml:space="preserve">fleet_reference_tps_per_mw</x:t>
        </x:is>
      </x:c>
      <x:c r="E1578" s="3" t="n">
        <x:v>180497</x:v>
      </x:c>
      <x:c r="F1578" s="3" t="inlineStr">
        <x:is>
          <x:t xml:space="preserve">generated output tokens/sec/MW</x:t>
        </x:is>
      </x:c>
      <x:c r="G1578" s="3" t="inlineStr">
        <x:is>
          <x:t xml:space="preserve">Fleet-weighted public benchmark reference</x:t>
        </x:is>
      </x:c>
      <x:c r="H1578" s="3" t="inlineStr">
        <x:is>
          <x:t xml:space="preserve">h200_share*h200_workload_avg + b200_share*b200_workload_avg + gb200_share*gb200_workload_avg + purpose_built_share*purpose_workload_avg</x:t>
        </x:is>
      </x:c>
      <x:c r="I1578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578" s="3" t="inlineStr">
        <x:is>
          <x:t xml:space="preserve">SRC_SEMIANALYSIS_INFERENCEX; ASSUMP_NUMERIC_ACCELERATOR_MIX; ASSUMP_WORKLOAD_CLASS_MIX; ASSUMP_AGENTIC_CONTEXT_PENALTY</x:t>
        </x:is>
      </x:c>
      <x:c r="K157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78" s="3" t="inlineStr">
        <x:is>
          <x:t xml:space="preserve">Comparable production output-token throughput or a more closely matched benchmark.</x:t>
        </x:is>
      </x:c>
    </x:row>
    <x:row r="1579">
      <x:c r="A1579" s="3" t="inlineStr">
        <x:is>
          <x:t xml:space="preserve">OpenAI</x:t>
        </x:is>
      </x:c>
      <x:c r="B1579" s="3" t="n">
        <x:v>2029</x:v>
      </x:c>
      <x:c r="C1579" s="3" t="inlineStr">
        <x:is>
          <x:t xml:space="preserve">Base</x:t>
        </x:is>
      </x:c>
      <x:c r="D1579" s="3" t="inlineStr">
        <x:is>
          <x:t xml:space="preserve">commercial_workload_fit_factor</x:t>
        </x:is>
      </x:c>
      <x:c r="E1579" s="3" t="n">
        <x:v>0.5</x:v>
      </x:c>
      <x:c r="F1579" s="3" t="inlineStr">
        <x:is>
          <x:t xml:space="preserve">share of public reference throughput</x:t>
        </x:is>
      </x:c>
      <x:c r="G1579" s="3" t="inlineStr">
        <x:is>
          <x:t xml:space="preserve">Scenario assumption</x:t>
        </x:is>
      </x:c>
      <x:c r="H1579" s="3" t="inlineStr">
        <x:is>
          <x:t xml:space="preserve">reference_serving_tps_per_mw = fleet_reference_tps_per_mw * commercial_workload_fit_factor</x:t>
        </x:is>
      </x:c>
      <x:c r="I1579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1579" s="3" t="inlineStr">
        <x:is>
          <x:t xml:space="preserve">SRC_SEMIANALYSIS_INFERENCEX; ASSUMP_NUMERIC_ACCELERATOR_MIX; ASSUMP_WORKLOAD_CLASS_MIX; ASSUMP_AGENTIC_CONTEXT_PENALTY</x:t>
        </x:is>
      </x:c>
      <x:c r="K157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79" s="3" t="inlineStr">
        <x:is>
          <x:t xml:space="preserve">Matched commercial serving benchmark by product surface, context shape and latency SLO.</x:t>
        </x:is>
      </x:c>
    </x:row>
    <x:row r="1580">
      <x:c r="A1580" s="3" t="inlineStr">
        <x:is>
          <x:t xml:space="preserve">OpenAI</x:t>
        </x:is>
      </x:c>
      <x:c r="B1580" s="3" t="n">
        <x:v>2029</x:v>
      </x:c>
      <x:c r="C1580" s="3" t="inlineStr">
        <x:is>
          <x:t xml:space="preserve">Base</x:t>
        </x:is>
      </x:c>
      <x:c r="D1580" s="3" t="inlineStr">
        <x:is>
          <x:t xml:space="preserve">reference_serving_tps_per_mw</x:t>
        </x:is>
      </x:c>
      <x:c r="E1580" s="3" t="n">
        <x:v>90248</x:v>
      </x:c>
      <x:c r="F1580" s="3" t="inlineStr">
        <x:is>
          <x:t xml:space="preserve">generated output tokens/sec/MW</x:t>
        </x:is>
      </x:c>
      <x:c r="G1580" s="3" t="inlineStr">
        <x:is>
          <x:t xml:space="preserve">Workload-adjusted benchmark proxy</x:t>
        </x:is>
      </x:c>
      <x:c r="H1580" s="3" t="inlineStr">
        <x:is>
          <x:t xml:space="preserve">fleet_reference_tps_per_mw * commercial_workload_fit_factor</x:t>
        </x:is>
      </x:c>
      <x:c r="I158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580" s="3" t="inlineStr">
        <x:is>
          <x:t xml:space="preserve">SRC_SEMIANALYSIS_INFERENCEX; ASSUMP_NUMERIC_ACCELERATOR_MIX; ASSUMP_WORKLOAD_CLASS_MIX; ASSUMP_AGENTIC_CONTEXT_PENALTY</x:t>
        </x:is>
      </x:c>
      <x:c r="K158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80" s="3" t="inlineStr">
        <x:is>
          <x:t xml:space="preserve">Provider production output-token throughput with comparable workload/SLO.</x:t>
        </x:is>
      </x:c>
    </x:row>
    <x:row r="1581">
      <x:c r="A1581" s="3" t="inlineStr">
        <x:is>
          <x:t xml:space="preserve">OpenAI</x:t>
        </x:is>
      </x:c>
      <x:c r="B1581" s="3" t="n">
        <x:v>2029</x:v>
      </x:c>
      <x:c r="C1581" s="3" t="inlineStr">
        <x:is>
          <x:t xml:space="preserve">Base</x:t>
        </x:is>
      </x:c>
      <x:c r="D1581" s="3" t="inlineStr">
        <x:is>
          <x:t xml:space="preserve">purpose_built_tps_per_mw</x:t>
        </x:is>
      </x:c>
      <x:c r="E1581" s="3" t="n">
        <x:v>67653</x:v>
      </x:c>
      <x:c r="F1581" s="3" t="inlineStr">
        <x:is>
          <x:t xml:space="preserve">generated output tokens/sec/MW</x:t>
        </x:is>
      </x:c>
      <x:c r="G1581" s="3" t="inlineStr">
        <x:is>
          <x:t xml:space="preserve">Conservative no-uplift proxy</x:t>
        </x:is>
      </x:c>
      <x:c r="H1581" s="3" t="inlineStr">
        <x:is>
          <x:t xml:space="preserve">purpose_built_tps_per_mw = purpose_built_reference_tps_per_mw * commercial_workload_fit_factor until comparable output-token benchmark is adopted</x:t>
        </x:is>
      </x:c>
      <x:c r="I1581" s="3" t="inlineStr">
        <x:is>
          <x:t xml:space="preserve">No comparable public output-token/MW row adopted; B200 public reference placeholder is used and remains editable.</x:t>
        </x:is>
      </x:c>
      <x:c r="J1581" s="3" t="inlineStr">
        <x:is>
          <x:t xml:space="preserve">SRC_OPENAI_GPT41_DOCS; SRC_OPENAI_STARGATE_ORACLE; SRC_OPENAI_STARGATE_PROGRESS; SRC_EPOCH_AI_DATA_CENTERS; ASSUMP_NUMERIC_ACCELERATOR_MIX</x:t>
        </x:is>
      </x:c>
      <x:c r="K158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81" s="3" t="inlineStr">
        <x:is>
          <x:t xml:space="preserve">Matched-workload generated-output benchmark for the provider purpose-built accelerator.</x:t>
        </x:is>
      </x:c>
    </x:row>
    <x:row r="1582">
      <x:c r="A1582" s="3" t="inlineStr">
        <x:is>
          <x:t xml:space="preserve">OpenAI</x:t>
        </x:is>
      </x:c>
      <x:c r="B1582" s="3" t="n">
        <x:v>2029</x:v>
      </x:c>
      <x:c r="C1582" s="3" t="inlineStr">
        <x:is>
          <x:t xml:space="preserve">Base</x:t>
        </x:is>
      </x:c>
      <x:c r="D1582" s="3" t="inlineStr">
        <x:is>
          <x:t xml:space="preserve">inference_power_share</x:t>
        </x:is>
      </x:c>
      <x:c r="E1582" s="3" t="n">
        <x:v>0.73</x:v>
      </x:c>
      <x:c r="F1582" s="3" t="inlineStr">
        <x:is>
          <x:t xml:space="preserve">share of AI IT load</x:t>
        </x:is>
      </x:c>
      <x:c r="G1582" s="3" t="inlineStr">
        <x:is>
          <x:t xml:space="preserve">Scenario allocation</x:t>
        </x:is>
      </x:c>
      <x:c r="H1582" s="3" t="inlineStr">
        <x:is>
          <x:t xml:space="preserve">inference_gw = ai_it_load_gw * inference_power_share</x:t>
        </x:is>
      </x:c>
      <x:c r="I1582" s="3" t="inlineStr">
        <x:is>
          <x:t xml:space="preserve">ChatGPT/API/enterprise commercial surfaces support increasing inference allocation while training remains material.</x:t>
        </x:is>
      </x:c>
      <x:c r="J1582" s="3" t="inlineStr">
        <x:is>
          <x:t xml:space="preserve">SRC_OPENAI_GPT41_DOCS; SRC_OPENAI_STARGATE_ORACLE; SRC_OPENAI_STARGATE_PROGRESS; SRC_EPOCH_AI_DATA_CENTERS; ASSUMP_INFERENCE_SHARE_NOT_FACT_60</x:t>
        </x:is>
      </x:c>
      <x:c r="K158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82" s="3" t="inlineStr">
        <x:is>
          <x:t xml:space="preserve">Provider-specific inference/training workload power telemetry.</x:t>
        </x:is>
      </x:c>
    </x:row>
    <x:row r="1583">
      <x:c r="A1583" s="3" t="inlineStr">
        <x:is>
          <x:t xml:space="preserve">OpenAI</x:t>
        </x:is>
      </x:c>
      <x:c r="B1583" s="3" t="n">
        <x:v>2029</x:v>
      </x:c>
      <x:c r="C1583" s="3" t="inlineStr">
        <x:is>
          <x:t xml:space="preserve">Base</x:t>
        </x:is>
      </x:c>
      <x:c r="D1583" s="3" t="inlineStr">
        <x:is>
          <x:t xml:space="preserve">inference_gw</x:t>
        </x:is>
      </x:c>
      <x:c r="E1583" s="3" t="n">
        <x:v>3.6</x:v>
      </x:c>
      <x:c r="F1583" s="3" t="inlineStr">
        <x:is>
          <x:t xml:space="preserve">GW</x:t>
        </x:is>
      </x:c>
      <x:c r="G1583" s="3" t="inlineStr">
        <x:is>
          <x:t xml:space="preserve">Derived formula</x:t>
        </x:is>
      </x:c>
      <x:c r="H1583" s="3" t="inlineStr">
        <x:is>
          <x:t xml:space="preserve">ai_it_load_gw * inference_power_share</x:t>
        </x:is>
      </x:c>
      <x:c r="I1583" s="3" t="inlineStr">
        <x:is>
          <x:t xml:space="preserve">This is the operational power eligible to become commercial generated output tokens through the selected TPS/MW proxy.</x:t>
        </x:is>
      </x:c>
      <x:c r="J1583" s="3" t="inlineStr">
        <x:is>
          <x:t xml:space="preserve">SRC_OPENAI_GPT41_DOCS; SRC_OPENAI_STARGATE_ORACLE; SRC_OPENAI_STARGATE_PROGRESS; SRC_EPOCH_AI_DATA_CENTERS</x:t>
        </x:is>
      </x:c>
      <x:c r="K158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83" s="3" t="inlineStr">
        <x:is>
          <x:t xml:space="preserve">Recompute after AI allocation or inference-share evidence changes.</x:t>
        </x:is>
      </x:c>
    </x:row>
    <x:row r="1584">
      <x:c r="A1584" s="3" t="inlineStr">
        <x:is>
          <x:t xml:space="preserve">OpenAI</x:t>
        </x:is>
      </x:c>
      <x:c r="B1584" s="3" t="n">
        <x:v>2029</x:v>
      </x:c>
      <x:c r="C1584" s="3" t="inlineStr">
        <x:is>
          <x:t xml:space="preserve">Base</x:t>
        </x:is>
      </x:c>
      <x:c r="D1584" s="3" t="inlineStr">
        <x:is>
          <x:t xml:space="preserve">training_power_share</x:t>
        </x:is>
      </x:c>
      <x:c r="E1584" s="3" t="n">
        <x:v>0.27</x:v>
      </x:c>
      <x:c r="F1584" s="3" t="inlineStr">
        <x:is>
          <x:t xml:space="preserve">share of AI IT load</x:t>
        </x:is>
      </x:c>
      <x:c r="G1584" s="3" t="inlineStr">
        <x:is>
          <x:t xml:space="preserve">Derived allocation</x:t>
        </x:is>
      </x:c>
      <x:c r="H1584" s="3" t="inlineStr">
        <x:is>
          <x:t xml:space="preserve">1 - inference_power_share</x:t>
        </x:is>
      </x:c>
      <x:c r="I1584" s="3" t="inlineStr">
        <x:is>
          <x:t xml:space="preserve">Training receives the complementary modeled AI IT allocation; it is not a disclosed company workload split.</x:t>
        </x:is>
      </x:c>
      <x:c r="J1584" s="3" t="inlineStr">
        <x:is>
          <x:t xml:space="preserve">SRC_OPENAI_GPT41_DOCS; SRC_OPENAI_STARGATE_ORACLE; SRC_OPENAI_STARGATE_PROGRESS; SRC_EPOCH_AI_DATA_CENTERS; ASSUMP_INFERENCE_SHARE_NOT_FACT_60</x:t>
        </x:is>
      </x:c>
      <x:c r="K158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84" s="3" t="inlineStr">
        <x:is>
          <x:t xml:space="preserve">Provider-specific inference/training workload power telemetry.</x:t>
        </x:is>
      </x:c>
    </x:row>
    <x:row r="1585">
      <x:c r="A1585" s="3" t="inlineStr">
        <x:is>
          <x:t xml:space="preserve">OpenAI</x:t>
        </x:is>
      </x:c>
      <x:c r="B1585" s="3" t="n">
        <x:v>2029</x:v>
      </x:c>
      <x:c r="C1585" s="3" t="inlineStr">
        <x:is>
          <x:t xml:space="preserve">Base</x:t>
        </x:is>
      </x:c>
      <x:c r="D1585" s="3" t="inlineStr">
        <x:is>
          <x:t xml:space="preserve">training_gw</x:t>
        </x:is>
      </x:c>
      <x:c r="E1585" s="3" t="n">
        <x:v>1.332</x:v>
      </x:c>
      <x:c r="F1585" s="3" t="inlineStr">
        <x:is>
          <x:t xml:space="preserve">GW</x:t>
        </x:is>
      </x:c>
      <x:c r="G1585" s="3" t="inlineStr">
        <x:is>
          <x:t xml:space="preserve">Derived formula</x:t>
        </x:is>
      </x:c>
      <x:c r="H1585" s="3" t="inlineStr">
        <x:is>
          <x:t xml:space="preserve">ai_it_load_gw * training_power_share</x:t>
        </x:is>
      </x:c>
      <x:c r="I1585" s="3" t="inlineStr">
        <x:is>
          <x:t xml:space="preserve">Training GW is shown separately so commercial inference token capacity is not overstated.</x:t>
        </x:is>
      </x:c>
      <x:c r="J1585" s="3" t="inlineStr">
        <x:is>
          <x:t xml:space="preserve">SRC_OPENAI_GPT41_DOCS; SRC_OPENAI_STARGATE_ORACLE; SRC_OPENAI_STARGATE_PROGRESS; SRC_EPOCH_AI_DATA_CENTERS</x:t>
        </x:is>
      </x:c>
      <x:c r="K158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85" s="3" t="inlineStr">
        <x:is>
          <x:t xml:space="preserve">Recompute after AI allocation or workload-split evidence changes.</x:t>
        </x:is>
      </x:c>
    </x:row>
    <x:row r="1586">
      <x:c r="A1586" s="3" t="inlineStr">
        <x:is>
          <x:t xml:space="preserve">OpenAI</x:t>
        </x:is>
      </x:c>
      <x:c r="B1586" s="3" t="n">
        <x:v>2029</x:v>
      </x:c>
      <x:c r="C1586" s="3" t="inlineStr">
        <x:is>
          <x:t xml:space="preserve">Base</x:t>
        </x:is>
      </x:c>
      <x:c r="D1586" s="3" t="inlineStr">
        <x:is>
          <x:t xml:space="preserve">tokens_per_second_per_mw</x:t>
        </x:is>
      </x:c>
      <x:c r="E1586" s="3" t="n">
        <x:v>90248</x:v>
      </x:c>
      <x:c r="F1586" s="3" t="inlineStr">
        <x:is>
          <x:t xml:space="preserve">generated output tokens/sec/MW</x:t>
        </x:is>
      </x:c>
      <x:c r="G1586" s="3" t="inlineStr">
        <x:is>
          <x:t xml:space="preserve">Derived estimate + benchmark calibration</x:t>
        </x:is>
      </x:c>
      <x:c r="H1586" s="3" t="inlineStr">
        <x:is>
          <x:t xml:space="preserve">fleet_reference_tps_per_mw * commercial_workload_fit_factor</x:t>
        </x:is>
      </x:c>
      <x:c r="I1586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1586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158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86" s="3" t="inlineStr">
        <x:is>
          <x:t xml:space="preserve">Comparable production output-token throughput with model, hardware, precision, ISL/OSL and SLO matched.</x:t>
        </x:is>
      </x:c>
    </x:row>
    <x:row r="1587">
      <x:c r="A1587" s="3" t="inlineStr">
        <x:is>
          <x:t xml:space="preserve">OpenAI</x:t>
        </x:is>
      </x:c>
      <x:c r="B1587" s="3" t="n">
        <x:v>2029</x:v>
      </x:c>
      <x:c r="C1587" s="3" t="inlineStr">
        <x:is>
          <x:t xml:space="preserve">Base</x:t>
        </x:is>
      </x:c>
      <x:c r="D1587" s="3" t="inlineStr">
        <x:is>
          <x:t xml:space="preserve">inference_tokens_per_day</x:t>
        </x:is>
      </x:c>
      <x:c r="E1587" s="3" t="n">
        <x:v>28070737920000</x:v>
      </x:c>
      <x:c r="F1587" s="3" t="inlineStr">
        <x:is>
          <x:t xml:space="preserve">generated output tokens/day</x:t>
        </x:is>
      </x:c>
      <x:c r="G1587" s="3" t="inlineStr">
        <x:is>
          <x:t xml:space="preserve">Derived headline metric</x:t>
        </x:is>
      </x:c>
      <x:c r="H1587" s="3" t="inlineStr">
        <x:is>
          <x:t xml:space="preserve">inference_gw * 1000 * tokens_per_second_per_mw * 86,400</x:t>
        </x:is>
      </x:c>
      <x:c r="I1587" s="3" t="inlineStr">
        <x:is>
          <x:t xml:space="preserve">Headline capacity uses no utilization, MoE, architecture or software-growth multiplier; it is not observed commercial output volume.</x:t>
        </x:is>
      </x:c>
      <x:c r="J1587" s="3" t="inlineStr">
        <x:is>
          <x:t xml:space="preserve">SRC_OPENAI_GPT41_DOCS; SRC_OPENAI_STARGATE_ORACLE; SRC_OPENAI_STARGATE_PROGRESS; SRC_EPOCH_AI_DATA_CENTERS; SRC_SEMIANALYSIS_INFERENCEX</x:t>
        </x:is>
      </x:c>
      <x:c r="K158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87" s="3" t="inlineStr">
        <x:is>
          <x:t xml:space="preserve">Provider-disclosed generated output token volume or calibrated capacity telemetry.</x:t>
        </x:is>
      </x:c>
    </x:row>
    <x:row r="1588">
      <x:c r="A1588" s="3" t="inlineStr">
        <x:is>
          <x:t xml:space="preserve">OpenAI</x:t>
        </x:is>
      </x:c>
      <x:c r="B1588" s="3" t="n">
        <x:v>2029</x:v>
      </x:c>
      <x:c r="C1588" s="3" t="inlineStr">
        <x:is>
          <x:t xml:space="preserve">Base</x:t>
        </x:is>
      </x:c>
      <x:c r="D1588" s="3" t="inlineStr">
        <x:is>
          <x:t xml:space="preserve">inference_tokens_per_year</x:t>
        </x:is>
      </x:c>
      <x:c r="E1588" s="3" t="n">
        <x:v>1.02458193408e+16</x:v>
      </x:c>
      <x:c r="F1588" s="3" t="inlineStr">
        <x:is>
          <x:t xml:space="preserve">generated output tokens/year</x:t>
        </x:is>
      </x:c>
      <x:c r="G1588" s="3" t="inlineStr">
        <x:is>
          <x:t xml:space="preserve">Derived headline metric</x:t>
        </x:is>
      </x:c>
      <x:c r="H1588" s="3" t="inlineStr">
        <x:is>
          <x:t xml:space="preserve">inference_tokens_per_day * 365</x:t>
        </x:is>
      </x:c>
      <x:c r="I1588" s="3" t="inlineStr">
        <x:is>
          <x:t xml:space="preserve">Annualized version of generated output token capacity; it is not observed annual demand or billable volume.</x:t>
        </x:is>
      </x:c>
      <x:c r="J1588" s="3" t="inlineStr">
        <x:is>
          <x:t xml:space="preserve">SRC_OPENAI_GPT41_DOCS; SRC_OPENAI_STARGATE_ORACLE; SRC_OPENAI_STARGATE_PROGRESS; SRC_EPOCH_AI_DATA_CENTERS; SRC_SEMIANALYSIS_INFERENCEX</x:t>
        </x:is>
      </x:c>
      <x:c r="K158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88" s="3" t="inlineStr">
        <x:is>
          <x:t xml:space="preserve">Provider-disclosed annual generated-output volume or metered serving telemetry.</x:t>
        </x:is>
      </x:c>
    </x:row>
    <x:row r="1589">
      <x:c r="A1589" s="3" t="inlineStr">
        <x:is>
          <x:t xml:space="preserve">OpenAI</x:t>
        </x:is>
      </x:c>
      <x:c r="B1589" s="3" t="n">
        <x:v>2030</x:v>
      </x:c>
      <x:c r="C1589" s="3" t="inlineStr">
        <x:is>
          <x:t xml:space="preserve">Base</x:t>
        </x:is>
      </x:c>
      <x:c r="D1589" s="3" t="inlineStr">
        <x:is>
          <x:t xml:space="preserve">contracted_power_gw</x:t>
        </x:is>
      </x:c>
      <x:c r="E1589" s="3" t="n">
        <x:v>12</x:v>
      </x:c>
      <x:c r="F1589" s="3" t="inlineStr">
        <x:is>
          <x:t xml:space="preserve">GW</x:t>
        </x:is>
      </x:c>
      <x:c r="G1589" s="3" t="inlineStr">
        <x:is>
          <x:t xml:space="preserve">Fact anchor + scenario ceiling</x:t>
        </x:is>
      </x:c>
      <x:c r="H1589" s="3" t="inlineStr">
        <x:is>
          <x:t xml:space="preserve">linear interpolation between 2026 and 2030 company capacity endpoints</x:t>
        </x:is>
      </x:c>
      <x:c r="I1589" s="3" t="inlineStr">
        <x:is>
          <x:t xml:space="preserve">2030 envelope is bounded by official Stargate planned/committed capacity; 2026 and timing remain staged scenario values.</x:t>
        </x:is>
      </x:c>
      <x:c r="J1589" s="3" t="inlineStr">
        <x:is>
          <x:t xml:space="preserve">SRC_OPENAI_STARGATE_ORACLE; SRC_OPENAI_STARGATE_PROGRESS; ASSUMP_STARGATE_RAMP</x:t>
        </x:is>
      </x:c>
      <x:c r="K158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89" s="3" t="inlineStr">
        <x:is>
          <x:t xml:space="preserve">Company/site-level committed MW/GW, interconnect and contract disclosure.</x:t>
        </x:is>
      </x:c>
    </x:row>
    <x:row r="1590">
      <x:c r="A1590" s="3" t="inlineStr">
        <x:is>
          <x:t xml:space="preserve">OpenAI</x:t>
        </x:is>
      </x:c>
      <x:c r="B1590" s="3" t="n">
        <x:v>2030</x:v>
      </x:c>
      <x:c r="C1590" s="3" t="inlineStr">
        <x:is>
          <x:t xml:space="preserve">Base</x:t>
        </x:is>
      </x:c>
      <x:c r="D1590" s="3" t="inlineStr">
        <x:is>
          <x:t xml:space="preserve">operational_deployment_share</x:t>
        </x:is>
      </x:c>
      <x:c r="E1590" s="3" t="n">
        <x:v>0.70833333</x:v>
      </x:c>
      <x:c r="F1590" s="3" t="inlineStr">
        <x:is>
          <x:t xml:space="preserve">share</x:t>
        </x:is>
      </x:c>
      <x:c r="G1590" s="3" t="inlineStr">
        <x:is>
          <x:t xml:space="preserve">Scenario conversion</x:t>
        </x:is>
      </x:c>
      <x:c r="H1590" s="3" t="inlineStr">
        <x:is>
          <x:t xml:space="preserve">active_power_gw / contracted_power_gw</x:t>
        </x:is>
      </x:c>
      <x:c r="I1590" s="3" t="inlineStr">
        <x:is>
          <x:t xml:space="preserve">This is the single explicit conversion from contracted/attributed capacity to operationally usable capacity.</x:t>
        </x:is>
      </x:c>
      <x:c r="J1590" s="3" t="inlineStr">
        <x:is>
          <x:t xml:space="preserve">SRC_OPENAI_STARGATE_ORACLE; SRC_OPENAI_STARGATE_PROGRESS; ASSUMP_STARGATE_RAMP</x:t>
        </x:is>
      </x:c>
      <x:c r="K159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90" s="3" t="inlineStr">
        <x:is>
          <x:t xml:space="preserve">Energized operational capacity divided by contracted/attributed capacity.</x:t>
        </x:is>
      </x:c>
    </x:row>
    <x:row r="1591">
      <x:c r="A1591" s="3" t="inlineStr">
        <x:is>
          <x:t xml:space="preserve">OpenAI</x:t>
        </x:is>
      </x:c>
      <x:c r="B1591" s="3" t="n">
        <x:v>2030</x:v>
      </x:c>
      <x:c r="C1591" s="3" t="inlineStr">
        <x:is>
          <x:t xml:space="preserve">Base</x:t>
        </x:is>
      </x:c>
      <x:c r="D1591" s="3" t="inlineStr">
        <x:is>
          <x:t xml:space="preserve">active_power_gw</x:t>
        </x:is>
      </x:c>
      <x:c r="E1591" s="3" t="n">
        <x:v>8.5</x:v>
      </x:c>
      <x:c r="F1591" s="3" t="inlineStr">
        <x:is>
          <x:t xml:space="preserve">GW</x:t>
        </x:is>
      </x:c>
      <x:c r="G1591" s="3" t="inlineStr">
        <x:is>
          <x:t xml:space="preserve">Derived scenario</x:t>
        </x:is>
      </x:c>
      <x:c r="H1591" s="3" t="inlineStr">
        <x:is>
          <x:t xml:space="preserve">contracted_power_gw * operational_deployment_share</x:t>
        </x:is>
      </x:c>
      <x:c r="I1591" s="3" t="inlineStr">
        <x:is>
          <x:t xml:space="preserve">Official capacity announcements are converted to active GW only through energization/GPU-deployment ramp assumptions.</x:t>
        </x:is>
      </x:c>
      <x:c r="J1591" s="3" t="inlineStr">
        <x:is>
          <x:t xml:space="preserve">SRC_OPENAI_STARGATE_ORACLE; SRC_OPENAI_STARGATE_PROGRESS; ASSUMP_STARGATE_RAMP</x:t>
        </x:is>
      </x:c>
      <x:c r="K159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91" s="3" t="inlineStr">
        <x:is>
          <x:t xml:space="preserve">Energization dates, accelerator deliveries and operational powered-rack telemetry.</x:t>
        </x:is>
      </x:c>
    </x:row>
    <x:row r="1592">
      <x:c r="A1592" s="3" t="inlineStr">
        <x:is>
          <x:t xml:space="preserve">OpenAI</x:t>
        </x:is>
      </x:c>
      <x:c r="B1592" s="3" t="n">
        <x:v>2030</x:v>
      </x:c>
      <x:c r="C1592" s="3" t="inlineStr">
        <x:is>
          <x:t xml:space="preserve">Base</x:t>
        </x:is>
      </x:c>
      <x:c r="D1592" s="3" t="inlineStr">
        <x:is>
          <x:t xml:space="preserve">pue</x:t>
        </x:is>
      </x:c>
      <x:c r="E1592" s="3" t="n">
        <x:v>1.2</x:v>
      </x:c>
      <x:c r="F1592" s="3" t="inlineStr">
        <x:is>
          <x:t xml:space="preserve">ratio</x:t>
        </x:is>
      </x:c>
      <x:c r="G1592" s="3" t="inlineStr">
        <x:is>
          <x:t xml:space="preserve">Scenario parameter</x:t>
        </x:is>
      </x:c>
      <x:c r="H1592" s="3" t="inlineStr">
        <x:is>
          <x:t xml:space="preserve">it_load_gw = active_power_gw / pue</x:t>
        </x:is>
      </x:c>
      <x:c r="I1592" s="3" t="inlineStr">
        <x:is>
          <x:t xml:space="preserve">No provider-wide site-level PUE is used as a disclosed fact; PUE represents facility-to-IT conversion within the scenario.</x:t>
        </x:is>
      </x:c>
      <x:c r="J1592" s="3" t="inlineStr">
        <x:is>
          <x:t xml:space="preserve">ASSUMP_POWER_RAMP</x:t>
        </x:is>
      </x:c>
      <x:c r="K159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92" s="3" t="inlineStr">
        <x:is>
          <x:t xml:space="preserve">Site-level measured PUE matched to attributed AI capacity.</x:t>
        </x:is>
      </x:c>
    </x:row>
    <x:row r="1593">
      <x:c r="A1593" s="3" t="inlineStr">
        <x:is>
          <x:t xml:space="preserve">OpenAI</x:t>
        </x:is>
      </x:c>
      <x:c r="B1593" s="3" t="n">
        <x:v>2030</x:v>
      </x:c>
      <x:c r="C1593" s="3" t="inlineStr">
        <x:is>
          <x:t xml:space="preserve">Base</x:t>
        </x:is>
      </x:c>
      <x:c r="D1593" s="3" t="inlineStr">
        <x:is>
          <x:t xml:space="preserve">it_load_gw</x:t>
        </x:is>
      </x:c>
      <x:c r="E1593" s="3" t="n">
        <x:v>7.083</x:v>
      </x:c>
      <x:c r="F1593" s="3" t="inlineStr">
        <x:is>
          <x:t xml:space="preserve">GW</x:t>
        </x:is>
      </x:c>
      <x:c r="G1593" s="3" t="inlineStr">
        <x:is>
          <x:t xml:space="preserve">Derived formula</x:t>
        </x:is>
      </x:c>
      <x:c r="H1593" s="3" t="inlineStr">
        <x:is>
          <x:t xml:space="preserve">active_power_gw / pue</x:t>
        </x:is>
      </x:c>
      <x:c r="I1593" s="3" t="inlineStr">
        <x:is>
          <x:t xml:space="preserve">Facility power is converted to IT-deliverable power before attributing AI workloads.</x:t>
        </x:is>
      </x:c>
      <x:c r="J1593" s="3" t="inlineStr">
        <x:is>
          <x:t xml:space="preserve">SRC_OPENAI_STARGATE_ORACLE; SRC_OPENAI_STARGATE_PROGRESS; ASSUMP_STARGATE_RAMP</x:t>
        </x:is>
      </x:c>
      <x:c r="K159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93" s="3" t="inlineStr">
        <x:is>
          <x:t xml:space="preserve">Recompute once active power and PUE become site-observable.</x:t>
        </x:is>
      </x:c>
    </x:row>
    <x:row r="1594">
      <x:c r="A1594" s="3" t="inlineStr">
        <x:is>
          <x:t xml:space="preserve">OpenAI</x:t>
        </x:is>
      </x:c>
      <x:c r="B1594" s="3" t="n">
        <x:v>2030</x:v>
      </x:c>
      <x:c r="C1594" s="3" t="inlineStr">
        <x:is>
          <x:t xml:space="preserve">Base</x:t>
        </x:is>
      </x:c>
      <x:c r="D1594" s="3" t="inlineStr">
        <x:is>
          <x:t xml:space="preserve">ai_workload_share</x:t>
        </x:is>
      </x:c>
      <x:c r="E1594" s="3" t="n">
        <x:v>0.88</x:v>
      </x:c>
      <x:c r="F1594" s="3" t="inlineStr">
        <x:is>
          <x:t xml:space="preserve">share</x:t>
        </x:is>
      </x:c>
      <x:c r="G1594" s="3" t="inlineStr">
        <x:is>
          <x:t xml:space="preserve">Scenario allocation</x:t>
        </x:is>
      </x:c>
      <x:c r="H1594" s="3" t="inlineStr">
        <x:is>
          <x:t xml:space="preserve">ai_it_load_gw = it_load_gw * ai_workload_share</x:t>
        </x:is>
      </x:c>
      <x:c r="I1594" s="3" t="inlineStr">
        <x:is>
          <x:t xml:space="preserve">Stargate capacity is AI-oriented but includes reserve, platform and non-token AI activity; 88% is a scenario.</x:t>
        </x:is>
      </x:c>
      <x:c r="J1594" s="3" t="inlineStr">
        <x:is>
          <x:t xml:space="preserve">SRC_OPENAI_GPT41_DOCS; SRC_OPENAI_STARGATE_ORACLE; SRC_OPENAI_STARGATE_PROGRESS; SRC_EPOCH_AI_DATA_CENTERS</x:t>
        </x:is>
      </x:c>
      <x:c r="K159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94" s="3" t="inlineStr">
        <x:is>
          <x:t xml:space="preserve">Model-owner AI workload allocation or cluster scheduling telemetry.</x:t>
        </x:is>
      </x:c>
    </x:row>
    <x:row r="1595">
      <x:c r="A1595" s="3" t="inlineStr">
        <x:is>
          <x:t xml:space="preserve">OpenAI</x:t>
        </x:is>
      </x:c>
      <x:c r="B1595" s="3" t="n">
        <x:v>2030</x:v>
      </x:c>
      <x:c r="C1595" s="3" t="inlineStr">
        <x:is>
          <x:t xml:space="preserve">Base</x:t>
        </x:is>
      </x:c>
      <x:c r="D1595" s="3" t="inlineStr">
        <x:is>
          <x:t xml:space="preserve">ai_it_load_gw</x:t>
        </x:is>
      </x:c>
      <x:c r="E1595" s="3" t="n">
        <x:v>6.233</x:v>
      </x:c>
      <x:c r="F1595" s="3" t="inlineStr">
        <x:is>
          <x:t xml:space="preserve">GW</x:t>
        </x:is>
      </x:c>
      <x:c r="G1595" s="3" t="inlineStr">
        <x:is>
          <x:t xml:space="preserve">Derived formula</x:t>
        </x:is>
      </x:c>
      <x:c r="H1595" s="3" t="inlineStr">
        <x:is>
          <x:t xml:space="preserve">it_load_gw * ai_workload_share</x:t>
        </x:is>
      </x:c>
      <x:c r="I1595" s="3" t="inlineStr">
        <x:is>
          <x:t xml:space="preserve">Only the AI-attributed portion of IT load enters training/inference allocation.</x:t>
        </x:is>
      </x:c>
      <x:c r="J1595" s="3" t="inlineStr">
        <x:is>
          <x:t xml:space="preserve">SRC_OPENAI_GPT41_DOCS; SRC_OPENAI_STARGATE_ORACLE; SRC_OPENAI_STARGATE_PROGRESS; SRC_EPOCH_AI_DATA_CENTERS</x:t>
        </x:is>
      </x:c>
      <x:c r="K159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95" s="3" t="inlineStr">
        <x:is>
          <x:t xml:space="preserve">Recompute after ai_workload_share is replaced by telemetry.</x:t>
        </x:is>
      </x:c>
    </x:row>
    <x:row r="1596">
      <x:c r="A1596" s="3" t="inlineStr">
        <x:is>
          <x:t xml:space="preserve">OpenAI</x:t>
        </x:is>
      </x:c>
      <x:c r="B1596" s="3" t="n">
        <x:v>2030</x:v>
      </x:c>
      <x:c r="C1596" s="3" t="inlineStr">
        <x:is>
          <x:t xml:space="preserve">Base</x:t>
        </x:is>
      </x:c>
      <x:c r="D1596" s="3" t="inlineStr">
        <x:is>
          <x:t xml:space="preserve">gpu_share</x:t>
        </x:is>
      </x:c>
      <x:c r="E1596" s="3" t="n">
        <x:v>0.869305</x:v>
      </x:c>
      <x:c r="F1596" s="3" t="inlineStr">
        <x:is>
          <x:t xml:space="preserve">share of inference-serving accelerator load</x:t>
        </x:is>
      </x:c>
      <x:c r="G1596" s="3" t="inlineStr">
        <x:is>
          <x:t xml:space="preserve">Numeric scenario</x:t>
        </x:is>
      </x:c>
      <x:c r="H1596" s="3" t="inlineStr">
        <x:is>
          <x:t xml:space="preserve">gpu_share interpolated from company 2026/2030 accelerator-mix endpoints</x:t>
        </x:is>
      </x:c>
      <x:c r="I1596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1596" s="3" t="inlineStr">
        <x:is>
          <x:t xml:space="preserve">SRC_OPENAI_GPT41_DOCS; SRC_OPENAI_STARGATE_ORACLE; SRC_OPENAI_STARGATE_PROGRESS; SRC_EPOCH_AI_DATA_CENTERS; ASSUMP_NUMERIC_ACCELERATOR_MIX</x:t>
        </x:is>
      </x:c>
      <x:c r="K159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96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1597">
      <x:c r="A1597" s="3" t="inlineStr">
        <x:is>
          <x:t xml:space="preserve">OpenAI</x:t>
        </x:is>
      </x:c>
      <x:c r="B1597" s="3" t="n">
        <x:v>2030</x:v>
      </x:c>
      <x:c r="C1597" s="3" t="inlineStr">
        <x:is>
          <x:t xml:space="preserve">Base</x:t>
        </x:is>
      </x:c>
      <x:c r="D1597" s="3" t="inlineStr">
        <x:is>
          <x:t xml:space="preserve">h200_share</x:t>
        </x:is>
      </x:c>
      <x:c r="E1597" s="3" t="n">
        <x:v>0.036744</x:v>
      </x:c>
      <x:c r="F1597" s="3" t="inlineStr">
        <x:is>
          <x:t xml:space="preserve">share of inference-serving accelerator load</x:t>
        </x:is>
      </x:c>
      <x:c r="G1597" s="3" t="inlineStr">
        <x:is>
          <x:t xml:space="preserve">Editable numeric scenario</x:t>
        </x:is>
      </x:c>
      <x:c r="H1597" s="3" t="inlineStr">
        <x:is>
          <x:t xml:space="preserve">h200_share = gpu_share * default_gpu_generation_mix_h200</x:t>
        </x:is>
      </x:c>
      <x:c r="I1597" s="3" t="inlineStr">
        <x:is>
          <x:t xml:space="preserve">Default GPU-generation migration assumption; executive workbook allows later manual replacement by company/year/scenario.</x:t>
        </x:is>
      </x:c>
      <x:c r="J1597" s="3" t="inlineStr">
        <x:is>
          <x:t xml:space="preserve">SRC_SEMIANALYSIS_INFERENCEX; ASSUMP_NUMERIC_ACCELERATOR_MIX</x:t>
        </x:is>
      </x:c>
      <x:c r="K159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97" s="3" t="inlineStr">
        <x:is>
          <x:t xml:space="preserve">Company fleet inventory, accelerator-hours or procurement/deployment records by GPU generation.</x:t>
        </x:is>
      </x:c>
    </x:row>
    <x:row r="1598">
      <x:c r="A1598" s="3" t="inlineStr">
        <x:is>
          <x:t xml:space="preserve">OpenAI</x:t>
        </x:is>
      </x:c>
      <x:c r="B1598" s="3" t="n">
        <x:v>2030</x:v>
      </x:c>
      <x:c r="C1598" s="3" t="inlineStr">
        <x:is>
          <x:t xml:space="preserve">Base</x:t>
        </x:is>
      </x:c>
      <x:c r="D1598" s="3" t="inlineStr">
        <x:is>
          <x:t xml:space="preserve">b200_share</x:t>
        </x:is>
      </x:c>
      <x:c r="E1598" s="3" t="n">
        <x:v>0.789149</x:v>
      </x:c>
      <x:c r="F1598" s="3" t="inlineStr">
        <x:is>
          <x:t xml:space="preserve">share of inference-serving accelerator load</x:t>
        </x:is>
      </x:c>
      <x:c r="G1598" s="3" t="inlineStr">
        <x:is>
          <x:t xml:space="preserve">Editable numeric scenario</x:t>
        </x:is>
      </x:c>
      <x:c r="H1598" s="3" t="inlineStr">
        <x:is>
          <x:t xml:space="preserve">b200_share = gpu_share * default_gpu_generation_mix_b200</x:t>
        </x:is>
      </x:c>
      <x:c r="I1598" s="3" t="inlineStr">
        <x:is>
          <x:t xml:space="preserve">Default GPU-generation migration assumption; executive workbook allows later manual replacement by company/year/scenario.</x:t>
        </x:is>
      </x:c>
      <x:c r="J1598" s="3" t="inlineStr">
        <x:is>
          <x:t xml:space="preserve">SRC_SEMIANALYSIS_INFERENCEX; ASSUMP_NUMERIC_ACCELERATOR_MIX</x:t>
        </x:is>
      </x:c>
      <x:c r="K159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98" s="3" t="inlineStr">
        <x:is>
          <x:t xml:space="preserve">Company fleet inventory, accelerator-hours or procurement/deployment records by GPU generation.</x:t>
        </x:is>
      </x:c>
    </x:row>
    <x:row r="1599">
      <x:c r="A1599" s="3" t="inlineStr">
        <x:is>
          <x:t xml:space="preserve">OpenAI</x:t>
        </x:is>
      </x:c>
      <x:c r="B1599" s="3" t="n">
        <x:v>2030</x:v>
      </x:c>
      <x:c r="C1599" s="3" t="inlineStr">
        <x:is>
          <x:t xml:space="preserve">Base</x:t>
        </x:is>
      </x:c>
      <x:c r="D1599" s="3" t="inlineStr">
        <x:is>
          <x:t xml:space="preserve">gb200_share</x:t>
        </x:is>
      </x:c>
      <x:c r="E1599" s="3" t="n">
        <x:v>0.043412</x:v>
      </x:c>
      <x:c r="F1599" s="3" t="inlineStr">
        <x:is>
          <x:t xml:space="preserve">share of inference-serving accelerator load</x:t>
        </x:is>
      </x:c>
      <x:c r="G1599" s="3" t="inlineStr">
        <x:is>
          <x:t xml:space="preserve">Editable numeric scenario</x:t>
        </x:is>
      </x:c>
      <x:c r="H1599" s="3" t="inlineStr">
        <x:is>
          <x:t xml:space="preserve">gb200_share = gpu_share * default_gpu_generation_mix_gb200</x:t>
        </x:is>
      </x:c>
      <x:c r="I1599" s="3" t="inlineStr">
        <x:is>
          <x:t xml:space="preserve">Default GPU-generation migration assumption; executive workbook allows later manual replacement by company/year/scenario.</x:t>
        </x:is>
      </x:c>
      <x:c r="J1599" s="3" t="inlineStr">
        <x:is>
          <x:t xml:space="preserve">SRC_SEMIANALYSIS_INFERENCEX; ASSUMP_NUMERIC_ACCELERATOR_MIX</x:t>
        </x:is>
      </x:c>
      <x:c r="K159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599" s="3" t="inlineStr">
        <x:is>
          <x:t xml:space="preserve">Company fleet inventory, accelerator-hours or procurement/deployment records by GPU generation.</x:t>
        </x:is>
      </x:c>
    </x:row>
    <x:row r="1600">
      <x:c r="A1600" s="3" t="inlineStr">
        <x:is>
          <x:t xml:space="preserve">OpenAI</x:t>
        </x:is>
      </x:c>
      <x:c r="B1600" s="3" t="n">
        <x:v>2030</x:v>
      </x:c>
      <x:c r="C1600" s="3" t="inlineStr">
        <x:is>
          <x:t xml:space="preserve">Base</x:t>
        </x:is>
      </x:c>
      <x:c r="D1600" s="3" t="inlineStr">
        <x:is>
          <x:t xml:space="preserve">purpose_built_accelerator_share</x:t>
        </x:is>
      </x:c>
      <x:c r="E1600" s="3" t="n">
        <x:v>0.130695</x:v>
      </x:c>
      <x:c r="F1600" s="3" t="inlineStr">
        <x:is>
          <x:t xml:space="preserve">share of inference-serving accelerator load</x:t>
        </x:is>
      </x:c>
      <x:c r="G1600" s="3" t="inlineStr">
        <x:is>
          <x:t xml:space="preserve">Numeric scenario</x:t>
        </x:is>
      </x:c>
      <x:c r="H1600" s="3" t="inlineStr">
        <x:is>
          <x:t xml:space="preserve">1 - gpu_share</x:t>
        </x:is>
      </x:c>
      <x:c r="I1600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1600" s="3" t="inlineStr">
        <x:is>
          <x:t xml:space="preserve">SRC_OPENAI_GPT41_DOCS; SRC_OPENAI_STARGATE_ORACLE; SRC_OPENAI_STARGATE_PROGRESS; SRC_EPOCH_AI_DATA_CENTERS; ASSUMP_NUMERIC_ACCELERATOR_MIX</x:t>
        </x:is>
      </x:c>
      <x:c r="K160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600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1601">
      <x:c r="A1601" s="3" t="inlineStr">
        <x:is>
          <x:t xml:space="preserve">OpenAI</x:t>
        </x:is>
      </x:c>
      <x:c r="B1601" s="3" t="n">
        <x:v>2030</x:v>
      </x:c>
      <x:c r="C1601" s="3" t="inlineStr">
        <x:is>
          <x:t xml:space="preserve">Base</x:t>
        </x:is>
      </x:c>
      <x:c r="D1601" s="3" t="inlineStr">
        <x:is>
          <x:t xml:space="preserve">fleet_reference_tps_per_mw</x:t>
        </x:is>
      </x:c>
      <x:c r="E1601" s="3" t="n">
        <x:v>172495</x:v>
      </x:c>
      <x:c r="F1601" s="3" t="inlineStr">
        <x:is>
          <x:t xml:space="preserve">generated output tokens/sec/MW</x:t>
        </x:is>
      </x:c>
      <x:c r="G1601" s="3" t="inlineStr">
        <x:is>
          <x:t xml:space="preserve">Fleet-weighted public benchmark reference</x:t>
        </x:is>
      </x:c>
      <x:c r="H1601" s="3" t="inlineStr">
        <x:is>
          <x:t xml:space="preserve">h200_share*h200_workload_avg + b200_share*b200_workload_avg + gb200_share*gb200_workload_avg + purpose_built_share*purpose_workload_avg</x:t>
        </x:is>
      </x:c>
      <x:c r="I1601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601" s="3" t="inlineStr">
        <x:is>
          <x:t xml:space="preserve">SRC_SEMIANALYSIS_INFERENCEX; ASSUMP_NUMERIC_ACCELERATOR_MIX; ASSUMP_WORKLOAD_CLASS_MIX; ASSUMP_AGENTIC_CONTEXT_PENALTY</x:t>
        </x:is>
      </x:c>
      <x:c r="K160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601" s="3" t="inlineStr">
        <x:is>
          <x:t xml:space="preserve">Comparable production output-token throughput or a more closely matched benchmark.</x:t>
        </x:is>
      </x:c>
    </x:row>
    <x:row r="1602">
      <x:c r="A1602" s="3" t="inlineStr">
        <x:is>
          <x:t xml:space="preserve">OpenAI</x:t>
        </x:is>
      </x:c>
      <x:c r="B1602" s="3" t="n">
        <x:v>2030</x:v>
      </x:c>
      <x:c r="C1602" s="3" t="inlineStr">
        <x:is>
          <x:t xml:space="preserve">Base</x:t>
        </x:is>
      </x:c>
      <x:c r="D1602" s="3" t="inlineStr">
        <x:is>
          <x:t xml:space="preserve">commercial_workload_fit_factor</x:t>
        </x:is>
      </x:c>
      <x:c r="E1602" s="3" t="n">
        <x:v>0.5</x:v>
      </x:c>
      <x:c r="F1602" s="3" t="inlineStr">
        <x:is>
          <x:t xml:space="preserve">share of public reference throughput</x:t>
        </x:is>
      </x:c>
      <x:c r="G1602" s="3" t="inlineStr">
        <x:is>
          <x:t xml:space="preserve">Scenario assumption</x:t>
        </x:is>
      </x:c>
      <x:c r="H1602" s="3" t="inlineStr">
        <x:is>
          <x:t xml:space="preserve">reference_serving_tps_per_mw = fleet_reference_tps_per_mw * commercial_workload_fit_factor</x:t>
        </x:is>
      </x:c>
      <x:c r="I1602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1602" s="3" t="inlineStr">
        <x:is>
          <x:t xml:space="preserve">SRC_SEMIANALYSIS_INFERENCEX; ASSUMP_NUMERIC_ACCELERATOR_MIX; ASSUMP_WORKLOAD_CLASS_MIX; ASSUMP_AGENTIC_CONTEXT_PENALTY</x:t>
        </x:is>
      </x:c>
      <x:c r="K160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602" s="3" t="inlineStr">
        <x:is>
          <x:t xml:space="preserve">Matched commercial serving benchmark by product surface, context shape and latency SLO.</x:t>
        </x:is>
      </x:c>
    </x:row>
    <x:row r="1603">
      <x:c r="A1603" s="3" t="inlineStr">
        <x:is>
          <x:t xml:space="preserve">OpenAI</x:t>
        </x:is>
      </x:c>
      <x:c r="B1603" s="3" t="n">
        <x:v>2030</x:v>
      </x:c>
      <x:c r="C1603" s="3" t="inlineStr">
        <x:is>
          <x:t xml:space="preserve">Base</x:t>
        </x:is>
      </x:c>
      <x:c r="D1603" s="3" t="inlineStr">
        <x:is>
          <x:t xml:space="preserve">reference_serving_tps_per_mw</x:t>
        </x:is>
      </x:c>
      <x:c r="E1603" s="3" t="n">
        <x:v>86248</x:v>
      </x:c>
      <x:c r="F1603" s="3" t="inlineStr">
        <x:is>
          <x:t xml:space="preserve">generated output tokens/sec/MW</x:t>
        </x:is>
      </x:c>
      <x:c r="G1603" s="3" t="inlineStr">
        <x:is>
          <x:t xml:space="preserve">Workload-adjusted benchmark proxy</x:t>
        </x:is>
      </x:c>
      <x:c r="H1603" s="3" t="inlineStr">
        <x:is>
          <x:t xml:space="preserve">fleet_reference_tps_per_mw * commercial_workload_fit_factor</x:t>
        </x:is>
      </x:c>
      <x:c r="I160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603" s="3" t="inlineStr">
        <x:is>
          <x:t xml:space="preserve">SRC_SEMIANALYSIS_INFERENCEX; ASSUMP_NUMERIC_ACCELERATOR_MIX; ASSUMP_WORKLOAD_CLASS_MIX; ASSUMP_AGENTIC_CONTEXT_PENALTY</x:t>
        </x:is>
      </x:c>
      <x:c r="K160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603" s="3" t="inlineStr">
        <x:is>
          <x:t xml:space="preserve">Provider production output-token throughput with comparable workload/SLO.</x:t>
        </x:is>
      </x:c>
    </x:row>
    <x:row r="1604">
      <x:c r="A1604" s="3" t="inlineStr">
        <x:is>
          <x:t xml:space="preserve">OpenAI</x:t>
        </x:is>
      </x:c>
      <x:c r="B1604" s="3" t="n">
        <x:v>2030</x:v>
      </x:c>
      <x:c r="C1604" s="3" t="inlineStr">
        <x:is>
          <x:t xml:space="preserve">Base</x:t>
        </x:is>
      </x:c>
      <x:c r="D1604" s="3" t="inlineStr">
        <x:is>
          <x:t xml:space="preserve">purpose_built_tps_per_mw</x:t>
        </x:is>
      </x:c>
      <x:c r="E1604" s="3" t="n">
        <x:v>67653</x:v>
      </x:c>
      <x:c r="F1604" s="3" t="inlineStr">
        <x:is>
          <x:t xml:space="preserve">generated output tokens/sec/MW</x:t>
        </x:is>
      </x:c>
      <x:c r="G1604" s="3" t="inlineStr">
        <x:is>
          <x:t xml:space="preserve">Conservative no-uplift proxy</x:t>
        </x:is>
      </x:c>
      <x:c r="H1604" s="3" t="inlineStr">
        <x:is>
          <x:t xml:space="preserve">purpose_built_tps_per_mw = purpose_built_reference_tps_per_mw * commercial_workload_fit_factor until comparable output-token benchmark is adopted</x:t>
        </x:is>
      </x:c>
      <x:c r="I1604" s="3" t="inlineStr">
        <x:is>
          <x:t xml:space="preserve">No comparable public output-token/MW row adopted; B200 public reference placeholder is used and remains editable.</x:t>
        </x:is>
      </x:c>
      <x:c r="J1604" s="3" t="inlineStr">
        <x:is>
          <x:t xml:space="preserve">SRC_OPENAI_GPT41_DOCS; SRC_OPENAI_STARGATE_ORACLE; SRC_OPENAI_STARGATE_PROGRESS; SRC_EPOCH_AI_DATA_CENTERS; ASSUMP_NUMERIC_ACCELERATOR_MIX</x:t>
        </x:is>
      </x:c>
      <x:c r="K160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604" s="3" t="inlineStr">
        <x:is>
          <x:t xml:space="preserve">Matched-workload generated-output benchmark for the provider purpose-built accelerator.</x:t>
        </x:is>
      </x:c>
    </x:row>
    <x:row r="1605">
      <x:c r="A1605" s="3" t="inlineStr">
        <x:is>
          <x:t xml:space="preserve">OpenAI</x:t>
        </x:is>
      </x:c>
      <x:c r="B1605" s="3" t="n">
        <x:v>2030</x:v>
      </x:c>
      <x:c r="C1605" s="3" t="inlineStr">
        <x:is>
          <x:t xml:space="preserve">Base</x:t>
        </x:is>
      </x:c>
      <x:c r="D1605" s="3" t="inlineStr">
        <x:is>
          <x:t xml:space="preserve">inference_power_share</x:t>
        </x:is>
      </x:c>
      <x:c r="E1605" s="3" t="n">
        <x:v>0.78</x:v>
      </x:c>
      <x:c r="F1605" s="3" t="inlineStr">
        <x:is>
          <x:t xml:space="preserve">share of AI IT load</x:t>
        </x:is>
      </x:c>
      <x:c r="G1605" s="3" t="inlineStr">
        <x:is>
          <x:t xml:space="preserve">Scenario allocation</x:t>
        </x:is>
      </x:c>
      <x:c r="H1605" s="3" t="inlineStr">
        <x:is>
          <x:t xml:space="preserve">inference_gw = ai_it_load_gw * inference_power_share</x:t>
        </x:is>
      </x:c>
      <x:c r="I1605" s="3" t="inlineStr">
        <x:is>
          <x:t xml:space="preserve">ChatGPT/API/enterprise commercial surfaces support increasing inference allocation while training remains material.</x:t>
        </x:is>
      </x:c>
      <x:c r="J1605" s="3" t="inlineStr">
        <x:is>
          <x:t xml:space="preserve">SRC_OPENAI_GPT41_DOCS; SRC_OPENAI_STARGATE_ORACLE; SRC_OPENAI_STARGATE_PROGRESS; SRC_EPOCH_AI_DATA_CENTERS; ASSUMP_INFERENCE_SHARE_NOT_FACT_60</x:t>
        </x:is>
      </x:c>
      <x:c r="K160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605" s="3" t="inlineStr">
        <x:is>
          <x:t xml:space="preserve">Provider-specific inference/training workload power telemetry.</x:t>
        </x:is>
      </x:c>
    </x:row>
    <x:row r="1606">
      <x:c r="A1606" s="3" t="inlineStr">
        <x:is>
          <x:t xml:space="preserve">OpenAI</x:t>
        </x:is>
      </x:c>
      <x:c r="B1606" s="3" t="n">
        <x:v>2030</x:v>
      </x:c>
      <x:c r="C1606" s="3" t="inlineStr">
        <x:is>
          <x:t xml:space="preserve">Base</x:t>
        </x:is>
      </x:c>
      <x:c r="D1606" s="3" t="inlineStr">
        <x:is>
          <x:t xml:space="preserve">inference_gw</x:t>
        </x:is>
      </x:c>
      <x:c r="E1606" s="3" t="n">
        <x:v>4.862</x:v>
      </x:c>
      <x:c r="F1606" s="3" t="inlineStr">
        <x:is>
          <x:t xml:space="preserve">GW</x:t>
        </x:is>
      </x:c>
      <x:c r="G1606" s="3" t="inlineStr">
        <x:is>
          <x:t xml:space="preserve">Derived formula</x:t>
        </x:is>
      </x:c>
      <x:c r="H1606" s="3" t="inlineStr">
        <x:is>
          <x:t xml:space="preserve">ai_it_load_gw * inference_power_share</x:t>
        </x:is>
      </x:c>
      <x:c r="I1606" s="3" t="inlineStr">
        <x:is>
          <x:t xml:space="preserve">This is the operational power eligible to become commercial generated output tokens through the selected TPS/MW proxy.</x:t>
        </x:is>
      </x:c>
      <x:c r="J1606" s="3" t="inlineStr">
        <x:is>
          <x:t xml:space="preserve">SRC_OPENAI_GPT41_DOCS; SRC_OPENAI_STARGATE_ORACLE; SRC_OPENAI_STARGATE_PROGRESS; SRC_EPOCH_AI_DATA_CENTERS</x:t>
        </x:is>
      </x:c>
      <x:c r="K160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606" s="3" t="inlineStr">
        <x:is>
          <x:t xml:space="preserve">Recompute after AI allocation or inference-share evidence changes.</x:t>
        </x:is>
      </x:c>
    </x:row>
    <x:row r="1607">
      <x:c r="A1607" s="3" t="inlineStr">
        <x:is>
          <x:t xml:space="preserve">OpenAI</x:t>
        </x:is>
      </x:c>
      <x:c r="B1607" s="3" t="n">
        <x:v>2030</x:v>
      </x:c>
      <x:c r="C1607" s="3" t="inlineStr">
        <x:is>
          <x:t xml:space="preserve">Base</x:t>
        </x:is>
      </x:c>
      <x:c r="D1607" s="3" t="inlineStr">
        <x:is>
          <x:t xml:space="preserve">training_power_share</x:t>
        </x:is>
      </x:c>
      <x:c r="E1607" s="3" t="n">
        <x:v>0.22</x:v>
      </x:c>
      <x:c r="F1607" s="3" t="inlineStr">
        <x:is>
          <x:t xml:space="preserve">share of AI IT load</x:t>
        </x:is>
      </x:c>
      <x:c r="G1607" s="3" t="inlineStr">
        <x:is>
          <x:t xml:space="preserve">Derived allocation</x:t>
        </x:is>
      </x:c>
      <x:c r="H1607" s="3" t="inlineStr">
        <x:is>
          <x:t xml:space="preserve">1 - inference_power_share</x:t>
        </x:is>
      </x:c>
      <x:c r="I1607" s="3" t="inlineStr">
        <x:is>
          <x:t xml:space="preserve">Training receives the complementary modeled AI IT allocation; it is not a disclosed company workload split.</x:t>
        </x:is>
      </x:c>
      <x:c r="J1607" s="3" t="inlineStr">
        <x:is>
          <x:t xml:space="preserve">SRC_OPENAI_GPT41_DOCS; SRC_OPENAI_STARGATE_ORACLE; SRC_OPENAI_STARGATE_PROGRESS; SRC_EPOCH_AI_DATA_CENTERS; ASSUMP_INFERENCE_SHARE_NOT_FACT_60</x:t>
        </x:is>
      </x:c>
      <x:c r="K160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607" s="3" t="inlineStr">
        <x:is>
          <x:t xml:space="preserve">Provider-specific inference/training workload power telemetry.</x:t>
        </x:is>
      </x:c>
    </x:row>
    <x:row r="1608">
      <x:c r="A1608" s="3" t="inlineStr">
        <x:is>
          <x:t xml:space="preserve">OpenAI</x:t>
        </x:is>
      </x:c>
      <x:c r="B1608" s="3" t="n">
        <x:v>2030</x:v>
      </x:c>
      <x:c r="C1608" s="3" t="inlineStr">
        <x:is>
          <x:t xml:space="preserve">Base</x:t>
        </x:is>
      </x:c>
      <x:c r="D1608" s="3" t="inlineStr">
        <x:is>
          <x:t xml:space="preserve">training_gw</x:t>
        </x:is>
      </x:c>
      <x:c r="E1608" s="3" t="n">
        <x:v>1.371</x:v>
      </x:c>
      <x:c r="F1608" s="3" t="inlineStr">
        <x:is>
          <x:t xml:space="preserve">GW</x:t>
        </x:is>
      </x:c>
      <x:c r="G1608" s="3" t="inlineStr">
        <x:is>
          <x:t xml:space="preserve">Derived formula</x:t>
        </x:is>
      </x:c>
      <x:c r="H1608" s="3" t="inlineStr">
        <x:is>
          <x:t xml:space="preserve">ai_it_load_gw * training_power_share</x:t>
        </x:is>
      </x:c>
      <x:c r="I1608" s="3" t="inlineStr">
        <x:is>
          <x:t xml:space="preserve">Training GW is shown separately so commercial inference token capacity is not overstated.</x:t>
        </x:is>
      </x:c>
      <x:c r="J1608" s="3" t="inlineStr">
        <x:is>
          <x:t xml:space="preserve">SRC_OPENAI_GPT41_DOCS; SRC_OPENAI_STARGATE_ORACLE; SRC_OPENAI_STARGATE_PROGRESS; SRC_EPOCH_AI_DATA_CENTERS</x:t>
        </x:is>
      </x:c>
      <x:c r="K160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608" s="3" t="inlineStr">
        <x:is>
          <x:t xml:space="preserve">Recompute after AI allocation or workload-split evidence changes.</x:t>
        </x:is>
      </x:c>
    </x:row>
    <x:row r="1609">
      <x:c r="A1609" s="3" t="inlineStr">
        <x:is>
          <x:t xml:space="preserve">OpenAI</x:t>
        </x:is>
      </x:c>
      <x:c r="B1609" s="3" t="n">
        <x:v>2030</x:v>
      </x:c>
      <x:c r="C1609" s="3" t="inlineStr">
        <x:is>
          <x:t xml:space="preserve">Base</x:t>
        </x:is>
      </x:c>
      <x:c r="D1609" s="3" t="inlineStr">
        <x:is>
          <x:t xml:space="preserve">tokens_per_second_per_mw</x:t>
        </x:is>
      </x:c>
      <x:c r="E1609" s="3" t="n">
        <x:v>86248</x:v>
      </x:c>
      <x:c r="F1609" s="3" t="inlineStr">
        <x:is>
          <x:t xml:space="preserve">generated output tokens/sec/MW</x:t>
        </x:is>
      </x:c>
      <x:c r="G1609" s="3" t="inlineStr">
        <x:is>
          <x:t xml:space="preserve">Derived estimate + benchmark calibration</x:t>
        </x:is>
      </x:c>
      <x:c r="H1609" s="3" t="inlineStr">
        <x:is>
          <x:t xml:space="preserve">fleet_reference_tps_per_mw * commercial_workload_fit_factor</x:t>
        </x:is>
      </x:c>
      <x:c r="I1609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1609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160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609" s="3" t="inlineStr">
        <x:is>
          <x:t xml:space="preserve">Comparable production output-token throughput with model, hardware, precision, ISL/OSL and SLO matched.</x:t>
        </x:is>
      </x:c>
    </x:row>
    <x:row r="1610">
      <x:c r="A1610" s="3" t="inlineStr">
        <x:is>
          <x:t xml:space="preserve">OpenAI</x:t>
        </x:is>
      </x:c>
      <x:c r="B1610" s="3" t="n">
        <x:v>2030</x:v>
      </x:c>
      <x:c r="C1610" s="3" t="inlineStr">
        <x:is>
          <x:t xml:space="preserve">Base</x:t>
        </x:is>
      </x:c>
      <x:c r="D1610" s="3" t="inlineStr">
        <x:is>
          <x:t xml:space="preserve">inference_tokens_per_day</x:t>
        </x:is>
      </x:c>
      <x:c r="E1610" s="3" t="n">
        <x:v>36230783846400</x:v>
      </x:c>
      <x:c r="F1610" s="3" t="inlineStr">
        <x:is>
          <x:t xml:space="preserve">generated output tokens/day</x:t>
        </x:is>
      </x:c>
      <x:c r="G1610" s="3" t="inlineStr">
        <x:is>
          <x:t xml:space="preserve">Derived headline metric</x:t>
        </x:is>
      </x:c>
      <x:c r="H1610" s="3" t="inlineStr">
        <x:is>
          <x:t xml:space="preserve">inference_gw * 1000 * tokens_per_second_per_mw * 86,400</x:t>
        </x:is>
      </x:c>
      <x:c r="I1610" s="3" t="inlineStr">
        <x:is>
          <x:t xml:space="preserve">Headline capacity uses no utilization, MoE, architecture or software-growth multiplier; it is not observed commercial output volume.</x:t>
        </x:is>
      </x:c>
      <x:c r="J1610" s="3" t="inlineStr">
        <x:is>
          <x:t xml:space="preserve">SRC_OPENAI_GPT41_DOCS; SRC_OPENAI_STARGATE_ORACLE; SRC_OPENAI_STARGATE_PROGRESS; SRC_EPOCH_AI_DATA_CENTERS; SRC_SEMIANALYSIS_INFERENCEX</x:t>
        </x:is>
      </x:c>
      <x:c r="K161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610" s="3" t="inlineStr">
        <x:is>
          <x:t xml:space="preserve">Provider-disclosed generated output token volume or calibrated capacity telemetry.</x:t>
        </x:is>
      </x:c>
    </x:row>
    <x:row r="1611">
      <x:c r="A1611" s="3" t="inlineStr">
        <x:is>
          <x:t xml:space="preserve">OpenAI</x:t>
        </x:is>
      </x:c>
      <x:c r="B1611" s="3" t="n">
        <x:v>2030</x:v>
      </x:c>
      <x:c r="C1611" s="3" t="inlineStr">
        <x:is>
          <x:t xml:space="preserve">Base</x:t>
        </x:is>
      </x:c>
      <x:c r="D1611" s="3" t="inlineStr">
        <x:is>
          <x:t xml:space="preserve">inference_tokens_per_year</x:t>
        </x:is>
      </x:c>
      <x:c r="E1611" s="3" t="n">
        <x:v>1.3224236103936e+16</x:v>
      </x:c>
      <x:c r="F1611" s="3" t="inlineStr">
        <x:is>
          <x:t xml:space="preserve">generated output tokens/year</x:t>
        </x:is>
      </x:c>
      <x:c r="G1611" s="3" t="inlineStr">
        <x:is>
          <x:t xml:space="preserve">Derived headline metric</x:t>
        </x:is>
      </x:c>
      <x:c r="H1611" s="3" t="inlineStr">
        <x:is>
          <x:t xml:space="preserve">inference_tokens_per_day * 365</x:t>
        </x:is>
      </x:c>
      <x:c r="I1611" s="3" t="inlineStr">
        <x:is>
          <x:t xml:space="preserve">Annualized version of generated output token capacity; it is not observed annual demand or billable volume.</x:t>
        </x:is>
      </x:c>
      <x:c r="J1611" s="3" t="inlineStr">
        <x:is>
          <x:t xml:space="preserve">SRC_OPENAI_GPT41_DOCS; SRC_OPENAI_STARGATE_ORACLE; SRC_OPENAI_STARGATE_PROGRESS; SRC_EPOCH_AI_DATA_CENTERS; SRC_SEMIANALYSIS_INFERENCEX</x:t>
        </x:is>
      </x:c>
      <x:c r="K161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1611" s="3" t="inlineStr">
        <x:is>
          <x:t xml:space="preserve">Provider-disclosed annual generated-output volume or metered serving telemetry.</x:t>
        </x:is>
      </x:c>
    </x:row>
    <x:row r="1612">
      <x:c r="A1612" s="3" t="inlineStr">
        <x:is>
          <x:t xml:space="preserve">Anthropic</x:t>
        </x:is>
      </x:c>
      <x:c r="B1612" s="3" t="n">
        <x:v>2026</x:v>
      </x:c>
      <x:c r="C1612" s="3" t="inlineStr">
        <x:is>
          <x:t xml:space="preserve">Base</x:t>
        </x:is>
      </x:c>
      <x:c r="D1612" s="3" t="inlineStr">
        <x:is>
          <x:t xml:space="preserve">contracted_power_gw</x:t>
        </x:is>
      </x:c>
      <x:c r="E1612" s="3" t="n">
        <x:v>3.5</x:v>
      </x:c>
      <x:c r="F1612" s="3" t="inlineStr">
        <x:is>
          <x:t xml:space="preserve">GW</x:t>
        </x:is>
      </x:c>
      <x:c r="G1612" s="3" t="inlineStr">
        <x:is>
          <x:t xml:space="preserve">Fact anchor + scenario ceiling</x:t>
        </x:is>
      </x:c>
      <x:c r="H1612" s="3" t="inlineStr">
        <x:is>
          <x:t xml:space="preserve">linear interpolation between 2026 and 2030 company capacity endpoints</x:t>
        </x:is>
      </x:c>
      <x:c r="I1612" s="3" t="inlineStr">
        <x:is>
          <x:t xml:space="preserve">Hosted capacity envelope is anchored by Anthropic/AWS Project Rainier direction; it is attributed to Claude outputs, not AWS as a model owner.</x:t>
        </x:is>
      </x:c>
      <x:c r="J1612" s="3" t="inlineStr">
        <x:is>
          <x:t xml:space="preserve">SRC_ANTHROPIC_AMAZON_COMPUTE; SRC_AWS_RAINIER_ACTIVE; ASSUMP_POWER_RAMP</x:t>
        </x:is>
      </x:c>
      <x:c r="K161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12" s="3" t="inlineStr">
        <x:is>
          <x:t xml:space="preserve">Company/site-level committed MW/GW, interconnect and contract disclosure.</x:t>
        </x:is>
      </x:c>
    </x:row>
    <x:row r="1613">
      <x:c r="A1613" s="3" t="inlineStr">
        <x:is>
          <x:t xml:space="preserve">Anthropic</x:t>
        </x:is>
      </x:c>
      <x:c r="B1613" s="3" t="n">
        <x:v>2026</x:v>
      </x:c>
      <x:c r="C1613" s="3" t="inlineStr">
        <x:is>
          <x:t xml:space="preserve">Base</x:t>
        </x:is>
      </x:c>
      <x:c r="D1613" s="3" t="inlineStr">
        <x:is>
          <x:t xml:space="preserve">operational_deployment_share</x:t>
        </x:is>
      </x:c>
      <x:c r="E1613" s="3" t="n">
        <x:v>0.28571429</x:v>
      </x:c>
      <x:c r="F1613" s="3" t="inlineStr">
        <x:is>
          <x:t xml:space="preserve">share</x:t>
        </x:is>
      </x:c>
      <x:c r="G1613" s="3" t="inlineStr">
        <x:is>
          <x:t xml:space="preserve">Scenario conversion</x:t>
        </x:is>
      </x:c>
      <x:c r="H1613" s="3" t="inlineStr">
        <x:is>
          <x:t xml:space="preserve">active_power_gw / contracted_power_gw</x:t>
        </x:is>
      </x:c>
      <x:c r="I1613" s="3" t="inlineStr">
        <x:is>
          <x:t xml:space="preserve">This is the single explicit conversion from contracted/attributed capacity to operationally usable capacity.</x:t>
        </x:is>
      </x:c>
      <x:c r="J1613" s="3" t="inlineStr">
        <x:is>
          <x:t xml:space="preserve">SRC_ANTHROPIC_AMAZON_COMPUTE; SRC_AWS_RAINIER_ACTIVE; ASSUMP_POWER_RAMP</x:t>
        </x:is>
      </x:c>
      <x:c r="K161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13" s="3" t="inlineStr">
        <x:is>
          <x:t xml:space="preserve">Energized operational capacity divided by contracted/attributed capacity.</x:t>
        </x:is>
      </x:c>
    </x:row>
    <x:row r="1614">
      <x:c r="A1614" s="3" t="inlineStr">
        <x:is>
          <x:t xml:space="preserve">Anthropic</x:t>
        </x:is>
      </x:c>
      <x:c r="B1614" s="3" t="n">
        <x:v>2026</x:v>
      </x:c>
      <x:c r="C1614" s="3" t="inlineStr">
        <x:is>
          <x:t xml:space="preserve">Base</x:t>
        </x:is>
      </x:c>
      <x:c r="D1614" s="3" t="inlineStr">
        <x:is>
          <x:t xml:space="preserve">active_power_gw</x:t>
        </x:is>
      </x:c>
      <x:c r="E1614" s="3" t="n">
        <x:v>1</x:v>
      </x:c>
      <x:c r="F1614" s="3" t="inlineStr">
        <x:is>
          <x:t xml:space="preserve">GW</x:t>
        </x:is>
      </x:c>
      <x:c r="G1614" s="3" t="inlineStr">
        <x:is>
          <x:t xml:space="preserve">Derived scenario</x:t>
        </x:is>
      </x:c>
      <x:c r="H1614" s="3" t="inlineStr">
        <x:is>
          <x:t xml:space="preserve">contracted_power_gw * operational_deployment_share</x:t>
        </x:is>
      </x:c>
      <x:c r="I1614" s="3" t="inlineStr">
        <x:is>
          <x:t xml:space="preserve">Trainium cluster activation supports staged active ramp; Claude inference-versus-training use remains estimated.</x:t>
        </x:is>
      </x:c>
      <x:c r="J1614" s="3" t="inlineStr">
        <x:is>
          <x:t xml:space="preserve">SRC_ANTHROPIC_AMAZON_COMPUTE; SRC_AWS_RAINIER_ACTIVE; ASSUMP_POWER_RAMP</x:t>
        </x:is>
      </x:c>
      <x:c r="K161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14" s="3" t="inlineStr">
        <x:is>
          <x:t xml:space="preserve">Energization dates, accelerator deliveries and operational powered-rack telemetry.</x:t>
        </x:is>
      </x:c>
    </x:row>
    <x:row r="1615">
      <x:c r="A1615" s="3" t="inlineStr">
        <x:is>
          <x:t xml:space="preserve">Anthropic</x:t>
        </x:is>
      </x:c>
      <x:c r="B1615" s="3" t="n">
        <x:v>2026</x:v>
      </x:c>
      <x:c r="C1615" s="3" t="inlineStr">
        <x:is>
          <x:t xml:space="preserve">Base</x:t>
        </x:is>
      </x:c>
      <x:c r="D1615" s="3" t="inlineStr">
        <x:is>
          <x:t xml:space="preserve">pue</x:t>
        </x:is>
      </x:c>
      <x:c r="E1615" s="3" t="n">
        <x:v>1.18</x:v>
      </x:c>
      <x:c r="F1615" s="3" t="inlineStr">
        <x:is>
          <x:t xml:space="preserve">ratio</x:t>
        </x:is>
      </x:c>
      <x:c r="G1615" s="3" t="inlineStr">
        <x:is>
          <x:t xml:space="preserve">Scenario parameter</x:t>
        </x:is>
      </x:c>
      <x:c r="H1615" s="3" t="inlineStr">
        <x:is>
          <x:t xml:space="preserve">it_load_gw = active_power_gw / pue</x:t>
        </x:is>
      </x:c>
      <x:c r="I1615" s="3" t="inlineStr">
        <x:is>
          <x:t xml:space="preserve">No provider-wide site-level PUE is used as a disclosed fact; PUE represents facility-to-IT conversion within the scenario.</x:t>
        </x:is>
      </x:c>
      <x:c r="J1615" s="3" t="inlineStr">
        <x:is>
          <x:t xml:space="preserve">ASSUMP_POWER_RAMP</x:t>
        </x:is>
      </x:c>
      <x:c r="K161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15" s="3" t="inlineStr">
        <x:is>
          <x:t xml:space="preserve">Site-level measured PUE matched to attributed AI capacity.</x:t>
        </x:is>
      </x:c>
    </x:row>
    <x:row r="1616">
      <x:c r="A1616" s="3" t="inlineStr">
        <x:is>
          <x:t xml:space="preserve">Anthropic</x:t>
        </x:is>
      </x:c>
      <x:c r="B1616" s="3" t="n">
        <x:v>2026</x:v>
      </x:c>
      <x:c r="C1616" s="3" t="inlineStr">
        <x:is>
          <x:t xml:space="preserve">Base</x:t>
        </x:is>
      </x:c>
      <x:c r="D1616" s="3" t="inlineStr">
        <x:is>
          <x:t xml:space="preserve">it_load_gw</x:t>
        </x:is>
      </x:c>
      <x:c r="E1616" s="3" t="n">
        <x:v>0.847</x:v>
      </x:c>
      <x:c r="F1616" s="3" t="inlineStr">
        <x:is>
          <x:t xml:space="preserve">GW</x:t>
        </x:is>
      </x:c>
      <x:c r="G1616" s="3" t="inlineStr">
        <x:is>
          <x:t xml:space="preserve">Derived formula</x:t>
        </x:is>
      </x:c>
      <x:c r="H1616" s="3" t="inlineStr">
        <x:is>
          <x:t xml:space="preserve">active_power_gw / pue</x:t>
        </x:is>
      </x:c>
      <x:c r="I1616" s="3" t="inlineStr">
        <x:is>
          <x:t xml:space="preserve">Facility power is converted to IT-deliverable power before attributing AI workloads.</x:t>
        </x:is>
      </x:c>
      <x:c r="J1616" s="3" t="inlineStr">
        <x:is>
          <x:t xml:space="preserve">SRC_ANTHROPIC_AMAZON_COMPUTE; SRC_AWS_RAINIER_ACTIVE; ASSUMP_POWER_RAMP</x:t>
        </x:is>
      </x:c>
      <x:c r="K161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16" s="3" t="inlineStr">
        <x:is>
          <x:t xml:space="preserve">Recompute once active power and PUE become site-observable.</x:t>
        </x:is>
      </x:c>
    </x:row>
    <x:row r="1617">
      <x:c r="A1617" s="3" t="inlineStr">
        <x:is>
          <x:t xml:space="preserve">Anthropic</x:t>
        </x:is>
      </x:c>
      <x:c r="B1617" s="3" t="n">
        <x:v>2026</x:v>
      </x:c>
      <x:c r="C1617" s="3" t="inlineStr">
        <x:is>
          <x:t xml:space="preserve">Base</x:t>
        </x:is>
      </x:c>
      <x:c r="D1617" s="3" t="inlineStr">
        <x:is>
          <x:t xml:space="preserve">ai_workload_share</x:t>
        </x:is>
      </x:c>
      <x:c r="E1617" s="3" t="n">
        <x:v>0.86</x:v>
      </x:c>
      <x:c r="F1617" s="3" t="inlineStr">
        <x:is>
          <x:t xml:space="preserve">share</x:t>
        </x:is>
      </x:c>
      <x:c r="G1617" s="3" t="inlineStr">
        <x:is>
          <x:t xml:space="preserve">Scenario allocation</x:t>
        </x:is>
      </x:c>
      <x:c r="H1617" s="3" t="inlineStr">
        <x:is>
          <x:t xml:space="preserve">ai_it_load_gw = it_load_gw * ai_workload_share</x:t>
        </x:is>
      </x:c>
      <x:c r="I1617" s="3" t="inlineStr">
        <x:is>
          <x:t xml:space="preserve">Anthropic-directed hosted capacity is predominantly AI; 86% excludes platform, reserve and non-serving allocation.</x:t>
        </x:is>
      </x:c>
      <x:c r="J1617" s="3" t="inlineStr">
        <x:is>
          <x:t xml:space="preserve">SRC_ANTHROPIC_CLAUDE_DOCS; SRC_ANTHROPIC_AMAZON_COMPUTE; SRC_AWS_RAINIER_ACTIVE; SRC_EPOCH_AI_DATA_CENTERS</x:t>
        </x:is>
      </x:c>
      <x:c r="K161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17" s="3" t="inlineStr">
        <x:is>
          <x:t xml:space="preserve">Model-owner AI workload allocation or cluster scheduling telemetry.</x:t>
        </x:is>
      </x:c>
    </x:row>
    <x:row r="1618">
      <x:c r="A1618" s="3" t="inlineStr">
        <x:is>
          <x:t xml:space="preserve">Anthropic</x:t>
        </x:is>
      </x:c>
      <x:c r="B1618" s="3" t="n">
        <x:v>2026</x:v>
      </x:c>
      <x:c r="C1618" s="3" t="inlineStr">
        <x:is>
          <x:t xml:space="preserve">Base</x:t>
        </x:is>
      </x:c>
      <x:c r="D1618" s="3" t="inlineStr">
        <x:is>
          <x:t xml:space="preserve">ai_it_load_gw</x:t>
        </x:is>
      </x:c>
      <x:c r="E1618" s="3" t="n">
        <x:v>0.729</x:v>
      </x:c>
      <x:c r="F1618" s="3" t="inlineStr">
        <x:is>
          <x:t xml:space="preserve">GW</x:t>
        </x:is>
      </x:c>
      <x:c r="G1618" s="3" t="inlineStr">
        <x:is>
          <x:t xml:space="preserve">Derived formula</x:t>
        </x:is>
      </x:c>
      <x:c r="H1618" s="3" t="inlineStr">
        <x:is>
          <x:t xml:space="preserve">it_load_gw * ai_workload_share</x:t>
        </x:is>
      </x:c>
      <x:c r="I1618" s="3" t="inlineStr">
        <x:is>
          <x:t xml:space="preserve">Only the AI-attributed portion of IT load enters training/inference allocation.</x:t>
        </x:is>
      </x:c>
      <x:c r="J1618" s="3" t="inlineStr">
        <x:is>
          <x:t xml:space="preserve">SRC_ANTHROPIC_CLAUDE_DOCS; SRC_ANTHROPIC_AMAZON_COMPUTE; SRC_AWS_RAINIER_ACTIVE; SRC_EPOCH_AI_DATA_CENTERS</x:t>
        </x:is>
      </x:c>
      <x:c r="K161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18" s="3" t="inlineStr">
        <x:is>
          <x:t xml:space="preserve">Recompute after ai_workload_share is replaced by telemetry.</x:t>
        </x:is>
      </x:c>
    </x:row>
    <x:row r="1619">
      <x:c r="A1619" s="3" t="inlineStr">
        <x:is>
          <x:t xml:space="preserve">Anthropic</x:t>
        </x:is>
      </x:c>
      <x:c r="B1619" s="3" t="n">
        <x:v>2026</x:v>
      </x:c>
      <x:c r="C1619" s="3" t="inlineStr">
        <x:is>
          <x:t xml:space="preserve">Base</x:t>
        </x:is>
      </x:c>
      <x:c r="D1619" s="3" t="inlineStr">
        <x:is>
          <x:t xml:space="preserve">gpu_share</x:t>
        </x:is>
      </x:c>
      <x:c r="E1619" s="3" t="n">
        <x:v>0.342088</x:v>
      </x:c>
      <x:c r="F1619" s="3" t="inlineStr">
        <x:is>
          <x:t xml:space="preserve">share of inference-serving accelerator load</x:t>
        </x:is>
      </x:c>
      <x:c r="G1619" s="3" t="inlineStr">
        <x:is>
          <x:t xml:space="preserve">Numeric scenario</x:t>
        </x:is>
      </x:c>
      <x:c r="H1619" s="3" t="inlineStr">
        <x:is>
          <x:t xml:space="preserve">gpu_share interpolated from company 2026/2030 accelerator-mix endpoints</x:t>
        </x:is>
      </x:c>
      <x:c r="I1619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1619" s="3" t="inlineStr">
        <x:is>
          <x:t xml:space="preserve">SRC_ANTHROPIC_CLAUDE_DOCS; SRC_ANTHROPIC_AMAZON_COMPUTE; SRC_AWS_RAINIER_ACTIVE; SRC_EPOCH_AI_DATA_CENTERS; ASSUMP_NUMERIC_ACCELERATOR_MIX</x:t>
        </x:is>
      </x:c>
      <x:c r="K161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19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1620">
      <x:c r="A1620" s="3" t="inlineStr">
        <x:is>
          <x:t xml:space="preserve">Anthropic</x:t>
        </x:is>
      </x:c>
      <x:c r="B1620" s="3" t="n">
        <x:v>2026</x:v>
      </x:c>
      <x:c r="C1620" s="3" t="inlineStr">
        <x:is>
          <x:t xml:space="preserve">Base</x:t>
        </x:is>
      </x:c>
      <x:c r="D1620" s="3" t="inlineStr">
        <x:is>
          <x:t xml:space="preserve">h200_share</x:t>
        </x:is>
      </x:c>
      <x:c r="E1620" s="3" t="n">
        <x:v>0.114987</x:v>
      </x:c>
      <x:c r="F1620" s="3" t="inlineStr">
        <x:is>
          <x:t xml:space="preserve">share of inference-serving accelerator load</x:t>
        </x:is>
      </x:c>
      <x:c r="G1620" s="3" t="inlineStr">
        <x:is>
          <x:t xml:space="preserve">Editable numeric scenario</x:t>
        </x:is>
      </x:c>
      <x:c r="H1620" s="3" t="inlineStr">
        <x:is>
          <x:t xml:space="preserve">h200_share = gpu_share * default_gpu_generation_mix_h200</x:t>
        </x:is>
      </x:c>
      <x:c r="I1620" s="3" t="inlineStr">
        <x:is>
          <x:t xml:space="preserve">Default GPU-generation migration assumption; executive workbook allows later manual replacement by company/year/scenario.</x:t>
        </x:is>
      </x:c>
      <x:c r="J1620" s="3" t="inlineStr">
        <x:is>
          <x:t xml:space="preserve">SRC_SEMIANALYSIS_INFERENCEX; ASSUMP_NUMERIC_ACCELERATOR_MIX</x:t>
        </x:is>
      </x:c>
      <x:c r="K162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20" s="3" t="inlineStr">
        <x:is>
          <x:t xml:space="preserve">Company fleet inventory, accelerator-hours or procurement/deployment records by GPU generation.</x:t>
        </x:is>
      </x:c>
    </x:row>
    <x:row r="1621">
      <x:c r="A1621" s="3" t="inlineStr">
        <x:is>
          <x:t xml:space="preserve">Anthropic</x:t>
        </x:is>
      </x:c>
      <x:c r="B1621" s="3" t="n">
        <x:v>2026</x:v>
      </x:c>
      <x:c r="C1621" s="3" t="inlineStr">
        <x:is>
          <x:t xml:space="preserve">Base</x:t>
        </x:is>
      </x:c>
      <x:c r="D1621" s="3" t="inlineStr">
        <x:is>
          <x:t xml:space="preserve">b200_share</x:t>
        </x:is>
      </x:c>
      <x:c r="E1621" s="3" t="n">
        <x:v>0.227101</x:v>
      </x:c>
      <x:c r="F1621" s="3" t="inlineStr">
        <x:is>
          <x:t xml:space="preserve">share of inference-serving accelerator load</x:t>
        </x:is>
      </x:c>
      <x:c r="G1621" s="3" t="inlineStr">
        <x:is>
          <x:t xml:space="preserve">Editable numeric scenario</x:t>
        </x:is>
      </x:c>
      <x:c r="H1621" s="3" t="inlineStr">
        <x:is>
          <x:t xml:space="preserve">b200_share = gpu_share * default_gpu_generation_mix_b200</x:t>
        </x:is>
      </x:c>
      <x:c r="I1621" s="3" t="inlineStr">
        <x:is>
          <x:t xml:space="preserve">Default GPU-generation migration assumption; executive workbook allows later manual replacement by company/year/scenario.</x:t>
        </x:is>
      </x:c>
      <x:c r="J1621" s="3" t="inlineStr">
        <x:is>
          <x:t xml:space="preserve">SRC_SEMIANALYSIS_INFERENCEX; ASSUMP_NUMERIC_ACCELERATOR_MIX</x:t>
        </x:is>
      </x:c>
      <x:c r="K162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21" s="3" t="inlineStr">
        <x:is>
          <x:t xml:space="preserve">Company fleet inventory, accelerator-hours or procurement/deployment records by GPU generation.</x:t>
        </x:is>
      </x:c>
    </x:row>
    <x:row r="1622">
      <x:c r="A1622" s="3" t="inlineStr">
        <x:is>
          <x:t xml:space="preserve">Anthropic</x:t>
        </x:is>
      </x:c>
      <x:c r="B1622" s="3" t="n">
        <x:v>2026</x:v>
      </x:c>
      <x:c r="C1622" s="3" t="inlineStr">
        <x:is>
          <x:t xml:space="preserve">Base</x:t>
        </x:is>
      </x:c>
      <x:c r="D1622" s="3" t="inlineStr">
        <x:is>
          <x:t xml:space="preserve">gb200_share</x:t>
        </x:is>
      </x:c>
      <x:c r="E1622" s="3" t="n">
        <x:v>0</x:v>
      </x:c>
      <x:c r="F1622" s="3" t="inlineStr">
        <x:is>
          <x:t xml:space="preserve">share of inference-serving accelerator load</x:t>
        </x:is>
      </x:c>
      <x:c r="G1622" s="3" t="inlineStr">
        <x:is>
          <x:t xml:space="preserve">Editable numeric scenario</x:t>
        </x:is>
      </x:c>
      <x:c r="H1622" s="3" t="inlineStr">
        <x:is>
          <x:t xml:space="preserve">gb200_share = gpu_share * default_gpu_generation_mix_gb200</x:t>
        </x:is>
      </x:c>
      <x:c r="I1622" s="3" t="inlineStr">
        <x:is>
          <x:t xml:space="preserve">Default GPU-generation migration assumption; executive workbook allows later manual replacement by company/year/scenario.</x:t>
        </x:is>
      </x:c>
      <x:c r="J1622" s="3" t="inlineStr">
        <x:is>
          <x:t xml:space="preserve">SRC_SEMIANALYSIS_INFERENCEX; ASSUMP_NUMERIC_ACCELERATOR_MIX</x:t>
        </x:is>
      </x:c>
      <x:c r="K162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22" s="3" t="inlineStr">
        <x:is>
          <x:t xml:space="preserve">Company fleet inventory, accelerator-hours or procurement/deployment records by GPU generation.</x:t>
        </x:is>
      </x:c>
    </x:row>
    <x:row r="1623">
      <x:c r="A1623" s="3" t="inlineStr">
        <x:is>
          <x:t xml:space="preserve">Anthropic</x:t>
        </x:is>
      </x:c>
      <x:c r="B1623" s="3" t="n">
        <x:v>2026</x:v>
      </x:c>
      <x:c r="C1623" s="3" t="inlineStr">
        <x:is>
          <x:t xml:space="preserve">Base</x:t>
        </x:is>
      </x:c>
      <x:c r="D1623" s="3" t="inlineStr">
        <x:is>
          <x:t xml:space="preserve">purpose_built_accelerator_share</x:t>
        </x:is>
      </x:c>
      <x:c r="E1623" s="3" t="n">
        <x:v>0.6579120000000001</x:v>
      </x:c>
      <x:c r="F1623" s="3" t="inlineStr">
        <x:is>
          <x:t xml:space="preserve">share of inference-serving accelerator load</x:t>
        </x:is>
      </x:c>
      <x:c r="G1623" s="3" t="inlineStr">
        <x:is>
          <x:t xml:space="preserve">Numeric scenario</x:t>
        </x:is>
      </x:c>
      <x:c r="H1623" s="3" t="inlineStr">
        <x:is>
          <x:t xml:space="preserve">1 - gpu_share</x:t>
        </x:is>
      </x:c>
      <x:c r="I1623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1623" s="3" t="inlineStr">
        <x:is>
          <x:t xml:space="preserve">SRC_ANTHROPIC_CLAUDE_DOCS; SRC_ANTHROPIC_AMAZON_COMPUTE; SRC_AWS_RAINIER_ACTIVE; SRC_EPOCH_AI_DATA_CENTERS; ASSUMP_NUMERIC_ACCELERATOR_MIX</x:t>
        </x:is>
      </x:c>
      <x:c r="K162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23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1624">
      <x:c r="A1624" s="3" t="inlineStr">
        <x:is>
          <x:t xml:space="preserve">Anthropic</x:t>
        </x:is>
      </x:c>
      <x:c r="B1624" s="3" t="n">
        <x:v>2026</x:v>
      </x:c>
      <x:c r="C1624" s="3" t="inlineStr">
        <x:is>
          <x:t xml:space="preserve">Base</x:t>
        </x:is>
      </x:c>
      <x:c r="D1624" s="3" t="inlineStr">
        <x:is>
          <x:t xml:space="preserve">fleet_reference_tps_per_mw</x:t>
        </x:is>
      </x:c>
      <x:c r="E1624" s="3" t="n">
        <x:v>225504</x:v>
      </x:c>
      <x:c r="F1624" s="3" t="inlineStr">
        <x:is>
          <x:t xml:space="preserve">generated output tokens/sec/MW</x:t>
        </x:is>
      </x:c>
      <x:c r="G1624" s="3" t="inlineStr">
        <x:is>
          <x:t xml:space="preserve">Fleet-weighted public benchmark reference</x:t>
        </x:is>
      </x:c>
      <x:c r="H1624" s="3" t="inlineStr">
        <x:is>
          <x:t xml:space="preserve">h200_share*h200_workload_avg + b200_share*b200_workload_avg + gb200_share*gb200_workload_avg + purpose_built_share*purpose_workload_avg</x:t>
        </x:is>
      </x:c>
      <x:c r="I1624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624" s="3" t="inlineStr">
        <x:is>
          <x:t xml:space="preserve">SRC_SEMIANALYSIS_INFERENCEX; ASSUMP_NUMERIC_ACCELERATOR_MIX; ASSUMP_WORKLOAD_CLASS_MIX; ASSUMP_AGENTIC_CONTEXT_PENALTY</x:t>
        </x:is>
      </x:c>
      <x:c r="K162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24" s="3" t="inlineStr">
        <x:is>
          <x:t xml:space="preserve">Comparable production output-token throughput or a more closely matched benchmark.</x:t>
        </x:is>
      </x:c>
    </x:row>
    <x:row r="1625">
      <x:c r="A1625" s="3" t="inlineStr">
        <x:is>
          <x:t xml:space="preserve">Anthropic</x:t>
        </x:is>
      </x:c>
      <x:c r="B1625" s="3" t="n">
        <x:v>2026</x:v>
      </x:c>
      <x:c r="C1625" s="3" t="inlineStr">
        <x:is>
          <x:t xml:space="preserve">Base</x:t>
        </x:is>
      </x:c>
      <x:c r="D1625" s="3" t="inlineStr">
        <x:is>
          <x:t xml:space="preserve">commercial_workload_fit_factor</x:t>
        </x:is>
      </x:c>
      <x:c r="E1625" s="3" t="n">
        <x:v>0.5</x:v>
      </x:c>
      <x:c r="F1625" s="3" t="inlineStr">
        <x:is>
          <x:t xml:space="preserve">share of public reference throughput</x:t>
        </x:is>
      </x:c>
      <x:c r="G1625" s="3" t="inlineStr">
        <x:is>
          <x:t xml:space="preserve">Scenario assumption</x:t>
        </x:is>
      </x:c>
      <x:c r="H1625" s="3" t="inlineStr">
        <x:is>
          <x:t xml:space="preserve">reference_serving_tps_per_mw = fleet_reference_tps_per_mw * commercial_workload_fit_factor</x:t>
        </x:is>
      </x:c>
      <x:c r="I1625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1625" s="3" t="inlineStr">
        <x:is>
          <x:t xml:space="preserve">SRC_SEMIANALYSIS_INFERENCEX; ASSUMP_NUMERIC_ACCELERATOR_MIX; ASSUMP_WORKLOAD_CLASS_MIX; ASSUMP_AGENTIC_CONTEXT_PENALTY</x:t>
        </x:is>
      </x:c>
      <x:c r="K162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25" s="3" t="inlineStr">
        <x:is>
          <x:t xml:space="preserve">Matched commercial serving benchmark by product surface, context shape and latency SLO.</x:t>
        </x:is>
      </x:c>
    </x:row>
    <x:row r="1626">
      <x:c r="A1626" s="3" t="inlineStr">
        <x:is>
          <x:t xml:space="preserve">Anthropic</x:t>
        </x:is>
      </x:c>
      <x:c r="B1626" s="3" t="n">
        <x:v>2026</x:v>
      </x:c>
      <x:c r="C1626" s="3" t="inlineStr">
        <x:is>
          <x:t xml:space="preserve">Base</x:t>
        </x:is>
      </x:c>
      <x:c r="D1626" s="3" t="inlineStr">
        <x:is>
          <x:t xml:space="preserve">reference_serving_tps_per_mw</x:t>
        </x:is>
      </x:c>
      <x:c r="E1626" s="3" t="n">
        <x:v>112752</x:v>
      </x:c>
      <x:c r="F1626" s="3" t="inlineStr">
        <x:is>
          <x:t xml:space="preserve">generated output tokens/sec/MW</x:t>
        </x:is>
      </x:c>
      <x:c r="G1626" s="3" t="inlineStr">
        <x:is>
          <x:t xml:space="preserve">Workload-adjusted benchmark proxy</x:t>
        </x:is>
      </x:c>
      <x:c r="H1626" s="3" t="inlineStr">
        <x:is>
          <x:t xml:space="preserve">fleet_reference_tps_per_mw * commercial_workload_fit_factor</x:t>
        </x:is>
      </x:c>
      <x:c r="I162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626" s="3" t="inlineStr">
        <x:is>
          <x:t xml:space="preserve">SRC_SEMIANALYSIS_INFERENCEX; ASSUMP_NUMERIC_ACCELERATOR_MIX; ASSUMP_WORKLOAD_CLASS_MIX; ASSUMP_AGENTIC_CONTEXT_PENALTY</x:t>
        </x:is>
      </x:c>
      <x:c r="K162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26" s="3" t="inlineStr">
        <x:is>
          <x:t xml:space="preserve">Provider production output-token throughput with comparable workload/SLO.</x:t>
        </x:is>
      </x:c>
    </x:row>
    <x:row r="1627">
      <x:c r="A1627" s="3" t="inlineStr">
        <x:is>
          <x:t xml:space="preserve">Anthropic</x:t>
        </x:is>
      </x:c>
      <x:c r="B1627" s="3" t="n">
        <x:v>2026</x:v>
      </x:c>
      <x:c r="C1627" s="3" t="inlineStr">
        <x:is>
          <x:t xml:space="preserve">Base</x:t>
        </x:is>
      </x:c>
      <x:c r="D1627" s="3" t="inlineStr">
        <x:is>
          <x:t xml:space="preserve">purpose_built_tps_per_mw</x:t>
        </x:is>
      </x:c>
      <x:c r="E1627" s="3" t="n">
        <x:v>67653</x:v>
      </x:c>
      <x:c r="F1627" s="3" t="inlineStr">
        <x:is>
          <x:t xml:space="preserve">generated output tokens/sec/MW</x:t>
        </x:is>
      </x:c>
      <x:c r="G1627" s="3" t="inlineStr">
        <x:is>
          <x:t xml:space="preserve">Conservative no-uplift proxy</x:t>
        </x:is>
      </x:c>
      <x:c r="H1627" s="3" t="inlineStr">
        <x:is>
          <x:t xml:space="preserve">purpose_built_tps_per_mw = purpose_built_reference_tps_per_mw * commercial_workload_fit_factor until comparable output-token benchmark is adopted</x:t>
        </x:is>
      </x:c>
      <x:c r="I1627" s="3" t="inlineStr">
        <x:is>
          <x:t xml:space="preserve">No comparable public output-token/MW row adopted; B200 public reference placeholder is used and remains editable.</x:t>
        </x:is>
      </x:c>
      <x:c r="J1627" s="3" t="inlineStr">
        <x:is>
          <x:t xml:space="preserve">SRC_ANTHROPIC_CLAUDE_DOCS; SRC_ANTHROPIC_AMAZON_COMPUTE; SRC_AWS_RAINIER_ACTIVE; SRC_EPOCH_AI_DATA_CENTERS; ASSUMP_NUMERIC_ACCELERATOR_MIX</x:t>
        </x:is>
      </x:c>
      <x:c r="K162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27" s="3" t="inlineStr">
        <x:is>
          <x:t xml:space="preserve">Matched-workload generated-output benchmark for the provider purpose-built accelerator.</x:t>
        </x:is>
      </x:c>
    </x:row>
    <x:row r="1628">
      <x:c r="A1628" s="3" t="inlineStr">
        <x:is>
          <x:t xml:space="preserve">Anthropic</x:t>
        </x:is>
      </x:c>
      <x:c r="B1628" s="3" t="n">
        <x:v>2026</x:v>
      </x:c>
      <x:c r="C1628" s="3" t="inlineStr">
        <x:is>
          <x:t xml:space="preserve">Base</x:t>
        </x:is>
      </x:c>
      <x:c r="D1628" s="3" t="inlineStr">
        <x:is>
          <x:t xml:space="preserve">inference_power_share</x:t>
        </x:is>
      </x:c>
      <x:c r="E1628" s="3" t="n">
        <x:v>0.52</x:v>
      </x:c>
      <x:c r="F1628" s="3" t="inlineStr">
        <x:is>
          <x:t xml:space="preserve">share of AI IT load</x:t>
        </x:is>
      </x:c>
      <x:c r="G1628" s="3" t="inlineStr">
        <x:is>
          <x:t xml:space="preserve">Scenario allocation</x:t>
        </x:is>
      </x:c>
      <x:c r="H1628" s="3" t="inlineStr">
        <x:is>
          <x:t xml:space="preserve">inference_gw = ai_it_load_gw * inference_power_share</x:t>
        </x:is>
      </x:c>
      <x:c r="I1628" s="3" t="inlineStr">
        <x:is>
          <x:t xml:space="preserve">Claude API/product growth supports a rising inference share, while continued model training prevents full conversion.</x:t>
        </x:is>
      </x:c>
      <x:c r="J1628" s="3" t="inlineStr">
        <x:is>
          <x:t xml:space="preserve">SRC_ANTHROPIC_CLAUDE_DOCS; SRC_ANTHROPIC_AMAZON_COMPUTE; SRC_AWS_RAINIER_ACTIVE; SRC_EPOCH_AI_DATA_CENTERS; ASSUMP_INFERENCE_SHARE_NOT_FACT_60</x:t>
        </x:is>
      </x:c>
      <x:c r="K162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28" s="3" t="inlineStr">
        <x:is>
          <x:t xml:space="preserve">Provider-specific inference/training workload power telemetry.</x:t>
        </x:is>
      </x:c>
    </x:row>
    <x:row r="1629">
      <x:c r="A1629" s="3" t="inlineStr">
        <x:is>
          <x:t xml:space="preserve">Anthropic</x:t>
        </x:is>
      </x:c>
      <x:c r="B1629" s="3" t="n">
        <x:v>2026</x:v>
      </x:c>
      <x:c r="C1629" s="3" t="inlineStr">
        <x:is>
          <x:t xml:space="preserve">Base</x:t>
        </x:is>
      </x:c>
      <x:c r="D1629" s="3" t="inlineStr">
        <x:is>
          <x:t xml:space="preserve">inference_gw</x:t>
        </x:is>
      </x:c>
      <x:c r="E1629" s="3" t="n">
        <x:v>0.379</x:v>
      </x:c>
      <x:c r="F1629" s="3" t="inlineStr">
        <x:is>
          <x:t xml:space="preserve">GW</x:t>
        </x:is>
      </x:c>
      <x:c r="G1629" s="3" t="inlineStr">
        <x:is>
          <x:t xml:space="preserve">Derived formula</x:t>
        </x:is>
      </x:c>
      <x:c r="H1629" s="3" t="inlineStr">
        <x:is>
          <x:t xml:space="preserve">ai_it_load_gw * inference_power_share</x:t>
        </x:is>
      </x:c>
      <x:c r="I1629" s="3" t="inlineStr">
        <x:is>
          <x:t xml:space="preserve">This is the operational power eligible to become commercial generated output tokens through the selected TPS/MW proxy.</x:t>
        </x:is>
      </x:c>
      <x:c r="J1629" s="3" t="inlineStr">
        <x:is>
          <x:t xml:space="preserve">SRC_ANTHROPIC_CLAUDE_DOCS; SRC_ANTHROPIC_AMAZON_COMPUTE; SRC_AWS_RAINIER_ACTIVE; SRC_EPOCH_AI_DATA_CENTERS</x:t>
        </x:is>
      </x:c>
      <x:c r="K162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29" s="3" t="inlineStr">
        <x:is>
          <x:t xml:space="preserve">Recompute after AI allocation or inference-share evidence changes.</x:t>
        </x:is>
      </x:c>
    </x:row>
    <x:row r="1630">
      <x:c r="A1630" s="3" t="inlineStr">
        <x:is>
          <x:t xml:space="preserve">Anthropic</x:t>
        </x:is>
      </x:c>
      <x:c r="B1630" s="3" t="n">
        <x:v>2026</x:v>
      </x:c>
      <x:c r="C1630" s="3" t="inlineStr">
        <x:is>
          <x:t xml:space="preserve">Base</x:t>
        </x:is>
      </x:c>
      <x:c r="D1630" s="3" t="inlineStr">
        <x:is>
          <x:t xml:space="preserve">training_power_share</x:t>
        </x:is>
      </x:c>
      <x:c r="E1630" s="3" t="n">
        <x:v>0.48</x:v>
      </x:c>
      <x:c r="F1630" s="3" t="inlineStr">
        <x:is>
          <x:t xml:space="preserve">share of AI IT load</x:t>
        </x:is>
      </x:c>
      <x:c r="G1630" s="3" t="inlineStr">
        <x:is>
          <x:t xml:space="preserve">Derived allocation</x:t>
        </x:is>
      </x:c>
      <x:c r="H1630" s="3" t="inlineStr">
        <x:is>
          <x:t xml:space="preserve">1 - inference_power_share</x:t>
        </x:is>
      </x:c>
      <x:c r="I1630" s="3" t="inlineStr">
        <x:is>
          <x:t xml:space="preserve">Training receives the complementary modeled AI IT allocation; it is not a disclosed company workload split.</x:t>
        </x:is>
      </x:c>
      <x:c r="J1630" s="3" t="inlineStr">
        <x:is>
          <x:t xml:space="preserve">SRC_ANTHROPIC_CLAUDE_DOCS; SRC_ANTHROPIC_AMAZON_COMPUTE; SRC_AWS_RAINIER_ACTIVE; SRC_EPOCH_AI_DATA_CENTERS; ASSUMP_INFERENCE_SHARE_NOT_FACT_60</x:t>
        </x:is>
      </x:c>
      <x:c r="K163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30" s="3" t="inlineStr">
        <x:is>
          <x:t xml:space="preserve">Provider-specific inference/training workload power telemetry.</x:t>
        </x:is>
      </x:c>
    </x:row>
    <x:row r="1631">
      <x:c r="A1631" s="3" t="inlineStr">
        <x:is>
          <x:t xml:space="preserve">Anthropic</x:t>
        </x:is>
      </x:c>
      <x:c r="B1631" s="3" t="n">
        <x:v>2026</x:v>
      </x:c>
      <x:c r="C1631" s="3" t="inlineStr">
        <x:is>
          <x:t xml:space="preserve">Base</x:t>
        </x:is>
      </x:c>
      <x:c r="D1631" s="3" t="inlineStr">
        <x:is>
          <x:t xml:space="preserve">training_gw</x:t>
        </x:is>
      </x:c>
      <x:c r="E1631" s="3" t="n">
        <x:v>0.35</x:v>
      </x:c>
      <x:c r="F1631" s="3" t="inlineStr">
        <x:is>
          <x:t xml:space="preserve">GW</x:t>
        </x:is>
      </x:c>
      <x:c r="G1631" s="3" t="inlineStr">
        <x:is>
          <x:t xml:space="preserve">Derived formula</x:t>
        </x:is>
      </x:c>
      <x:c r="H1631" s="3" t="inlineStr">
        <x:is>
          <x:t xml:space="preserve">ai_it_load_gw * training_power_share</x:t>
        </x:is>
      </x:c>
      <x:c r="I1631" s="3" t="inlineStr">
        <x:is>
          <x:t xml:space="preserve">Training GW is shown separately so commercial inference token capacity is not overstated.</x:t>
        </x:is>
      </x:c>
      <x:c r="J1631" s="3" t="inlineStr">
        <x:is>
          <x:t xml:space="preserve">SRC_ANTHROPIC_CLAUDE_DOCS; SRC_ANTHROPIC_AMAZON_COMPUTE; SRC_AWS_RAINIER_ACTIVE; SRC_EPOCH_AI_DATA_CENTERS</x:t>
        </x:is>
      </x:c>
      <x:c r="K163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31" s="3" t="inlineStr">
        <x:is>
          <x:t xml:space="preserve">Recompute after AI allocation or workload-split evidence changes.</x:t>
        </x:is>
      </x:c>
    </x:row>
    <x:row r="1632">
      <x:c r="A1632" s="3" t="inlineStr">
        <x:is>
          <x:t xml:space="preserve">Anthropic</x:t>
        </x:is>
      </x:c>
      <x:c r="B1632" s="3" t="n">
        <x:v>2026</x:v>
      </x:c>
      <x:c r="C1632" s="3" t="inlineStr">
        <x:is>
          <x:t xml:space="preserve">Base</x:t>
        </x:is>
      </x:c>
      <x:c r="D1632" s="3" t="inlineStr">
        <x:is>
          <x:t xml:space="preserve">tokens_per_second_per_mw</x:t>
        </x:is>
      </x:c>
      <x:c r="E1632" s="3" t="n">
        <x:v>112752</x:v>
      </x:c>
      <x:c r="F1632" s="3" t="inlineStr">
        <x:is>
          <x:t xml:space="preserve">generated output tokens/sec/MW</x:t>
        </x:is>
      </x:c>
      <x:c r="G1632" s="3" t="inlineStr">
        <x:is>
          <x:t xml:space="preserve">Derived estimate + benchmark calibration</x:t>
        </x:is>
      </x:c>
      <x:c r="H1632" s="3" t="inlineStr">
        <x:is>
          <x:t xml:space="preserve">fleet_reference_tps_per_mw * commercial_workload_fit_factor</x:t>
        </x:is>
      </x:c>
      <x:c r="I1632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1632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163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32" s="3" t="inlineStr">
        <x:is>
          <x:t xml:space="preserve">Comparable production output-token throughput with model, hardware, precision, ISL/OSL and SLO matched.</x:t>
        </x:is>
      </x:c>
    </x:row>
    <x:row r="1633">
      <x:c r="A1633" s="3" t="inlineStr">
        <x:is>
          <x:t xml:space="preserve">Anthropic</x:t>
        </x:is>
      </x:c>
      <x:c r="B1633" s="3" t="n">
        <x:v>2026</x:v>
      </x:c>
      <x:c r="C1633" s="3" t="inlineStr">
        <x:is>
          <x:t xml:space="preserve">Base</x:t>
        </x:is>
      </x:c>
      <x:c r="D1633" s="3" t="inlineStr">
        <x:is>
          <x:t xml:space="preserve">inference_tokens_per_day</x:t>
        </x:is>
      </x:c>
      <x:c r="E1633" s="3" t="n">
        <x:v>3692131891200</x:v>
      </x:c>
      <x:c r="F1633" s="3" t="inlineStr">
        <x:is>
          <x:t xml:space="preserve">generated output tokens/day</x:t>
        </x:is>
      </x:c>
      <x:c r="G1633" s="3" t="inlineStr">
        <x:is>
          <x:t xml:space="preserve">Derived headline metric</x:t>
        </x:is>
      </x:c>
      <x:c r="H1633" s="3" t="inlineStr">
        <x:is>
          <x:t xml:space="preserve">inference_gw * 1000 * tokens_per_second_per_mw * 86,400</x:t>
        </x:is>
      </x:c>
      <x:c r="I1633" s="3" t="inlineStr">
        <x:is>
          <x:t xml:space="preserve">Headline capacity uses no utilization, MoE, architecture or software-growth multiplier; it is not observed commercial output volume.</x:t>
        </x:is>
      </x:c>
      <x:c r="J1633" s="3" t="inlineStr">
        <x:is>
          <x:t xml:space="preserve">SRC_ANTHROPIC_CLAUDE_DOCS; SRC_ANTHROPIC_AMAZON_COMPUTE; SRC_AWS_RAINIER_ACTIVE; SRC_EPOCH_AI_DATA_CENTERS; SRC_SEMIANALYSIS_INFERENCEX</x:t>
        </x:is>
      </x:c>
      <x:c r="K163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33" s="3" t="inlineStr">
        <x:is>
          <x:t xml:space="preserve">Provider-disclosed generated output token volume or calibrated capacity telemetry.</x:t>
        </x:is>
      </x:c>
    </x:row>
    <x:row r="1634">
      <x:c r="A1634" s="3" t="inlineStr">
        <x:is>
          <x:t xml:space="preserve">Anthropic</x:t>
        </x:is>
      </x:c>
      <x:c r="B1634" s="3" t="n">
        <x:v>2026</x:v>
      </x:c>
      <x:c r="C1634" s="3" t="inlineStr">
        <x:is>
          <x:t xml:space="preserve">Base</x:t>
        </x:is>
      </x:c>
      <x:c r="D1634" s="3" t="inlineStr">
        <x:is>
          <x:t xml:space="preserve">inference_tokens_per_year</x:t>
        </x:is>
      </x:c>
      <x:c r="E1634" s="3" t="n">
        <x:v>1347628140288000</x:v>
      </x:c>
      <x:c r="F1634" s="3" t="inlineStr">
        <x:is>
          <x:t xml:space="preserve">generated output tokens/year</x:t>
        </x:is>
      </x:c>
      <x:c r="G1634" s="3" t="inlineStr">
        <x:is>
          <x:t xml:space="preserve">Derived headline metric</x:t>
        </x:is>
      </x:c>
      <x:c r="H1634" s="3" t="inlineStr">
        <x:is>
          <x:t xml:space="preserve">inference_tokens_per_day * 365</x:t>
        </x:is>
      </x:c>
      <x:c r="I1634" s="3" t="inlineStr">
        <x:is>
          <x:t xml:space="preserve">Annualized version of generated output token capacity; it is not observed annual demand or billable volume.</x:t>
        </x:is>
      </x:c>
      <x:c r="J1634" s="3" t="inlineStr">
        <x:is>
          <x:t xml:space="preserve">SRC_ANTHROPIC_CLAUDE_DOCS; SRC_ANTHROPIC_AMAZON_COMPUTE; SRC_AWS_RAINIER_ACTIVE; SRC_EPOCH_AI_DATA_CENTERS; SRC_SEMIANALYSIS_INFERENCEX</x:t>
        </x:is>
      </x:c>
      <x:c r="K163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34" s="3" t="inlineStr">
        <x:is>
          <x:t xml:space="preserve">Provider-disclosed annual generated-output volume or metered serving telemetry.</x:t>
        </x:is>
      </x:c>
    </x:row>
    <x:row r="1635">
      <x:c r="A1635" s="3" t="inlineStr">
        <x:is>
          <x:t xml:space="preserve">Anthropic</x:t>
        </x:is>
      </x:c>
      <x:c r="B1635" s="3" t="n">
        <x:v>2027</x:v>
      </x:c>
      <x:c r="C1635" s="3" t="inlineStr">
        <x:is>
          <x:t xml:space="preserve">Base</x:t>
        </x:is>
      </x:c>
      <x:c r="D1635" s="3" t="inlineStr">
        <x:is>
          <x:t xml:space="preserve">contracted_power_gw</x:t>
        </x:is>
      </x:c>
      <x:c r="E1635" s="3" t="n">
        <x:v>4.375</x:v>
      </x:c>
      <x:c r="F1635" s="3" t="inlineStr">
        <x:is>
          <x:t xml:space="preserve">GW</x:t>
        </x:is>
      </x:c>
      <x:c r="G1635" s="3" t="inlineStr">
        <x:is>
          <x:t xml:space="preserve">Fact anchor + scenario ceiling</x:t>
        </x:is>
      </x:c>
      <x:c r="H1635" s="3" t="inlineStr">
        <x:is>
          <x:t xml:space="preserve">linear interpolation between 2026 and 2030 company capacity endpoints</x:t>
        </x:is>
      </x:c>
      <x:c r="I1635" s="3" t="inlineStr">
        <x:is>
          <x:t xml:space="preserve">Hosted capacity envelope is anchored by Anthropic/AWS Project Rainier direction; it is attributed to Claude outputs, not AWS as a model owner.</x:t>
        </x:is>
      </x:c>
      <x:c r="J1635" s="3" t="inlineStr">
        <x:is>
          <x:t xml:space="preserve">SRC_ANTHROPIC_AMAZON_COMPUTE; SRC_AWS_RAINIER_ACTIVE; ASSUMP_POWER_RAMP</x:t>
        </x:is>
      </x:c>
      <x:c r="K163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35" s="3" t="inlineStr">
        <x:is>
          <x:t xml:space="preserve">Company/site-level committed MW/GW, interconnect and contract disclosure.</x:t>
        </x:is>
      </x:c>
    </x:row>
    <x:row r="1636">
      <x:c r="A1636" s="3" t="inlineStr">
        <x:is>
          <x:t xml:space="preserve">Anthropic</x:t>
        </x:is>
      </x:c>
      <x:c r="B1636" s="3" t="n">
        <x:v>2027</x:v>
      </x:c>
      <x:c r="C1636" s="3" t="inlineStr">
        <x:is>
          <x:t xml:space="preserve">Base</x:t>
        </x:is>
      </x:c>
      <x:c r="D1636" s="3" t="inlineStr">
        <x:is>
          <x:t xml:space="preserve">operational_deployment_share</x:t>
        </x:is>
      </x:c>
      <x:c r="E1636" s="3" t="n">
        <x:v>0.48571429</x:v>
      </x:c>
      <x:c r="F1636" s="3" t="inlineStr">
        <x:is>
          <x:t xml:space="preserve">share</x:t>
        </x:is>
      </x:c>
      <x:c r="G1636" s="3" t="inlineStr">
        <x:is>
          <x:t xml:space="preserve">Scenario conversion</x:t>
        </x:is>
      </x:c>
      <x:c r="H1636" s="3" t="inlineStr">
        <x:is>
          <x:t xml:space="preserve">active_power_gw / contracted_power_gw</x:t>
        </x:is>
      </x:c>
      <x:c r="I1636" s="3" t="inlineStr">
        <x:is>
          <x:t xml:space="preserve">This is the single explicit conversion from contracted/attributed capacity to operationally usable capacity.</x:t>
        </x:is>
      </x:c>
      <x:c r="J1636" s="3" t="inlineStr">
        <x:is>
          <x:t xml:space="preserve">SRC_ANTHROPIC_AMAZON_COMPUTE; SRC_AWS_RAINIER_ACTIVE; ASSUMP_POWER_RAMP</x:t>
        </x:is>
      </x:c>
      <x:c r="K163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36" s="3" t="inlineStr">
        <x:is>
          <x:t xml:space="preserve">Energized operational capacity divided by contracted/attributed capacity.</x:t>
        </x:is>
      </x:c>
    </x:row>
    <x:row r="1637">
      <x:c r="A1637" s="3" t="inlineStr">
        <x:is>
          <x:t xml:space="preserve">Anthropic</x:t>
        </x:is>
      </x:c>
      <x:c r="B1637" s="3" t="n">
        <x:v>2027</x:v>
      </x:c>
      <x:c r="C1637" s="3" t="inlineStr">
        <x:is>
          <x:t xml:space="preserve">Base</x:t>
        </x:is>
      </x:c>
      <x:c r="D1637" s="3" t="inlineStr">
        <x:is>
          <x:t xml:space="preserve">active_power_gw</x:t>
        </x:is>
      </x:c>
      <x:c r="E1637" s="3" t="n">
        <x:v>2.125</x:v>
      </x:c>
      <x:c r="F1637" s="3" t="inlineStr">
        <x:is>
          <x:t xml:space="preserve">GW</x:t>
        </x:is>
      </x:c>
      <x:c r="G1637" s="3" t="inlineStr">
        <x:is>
          <x:t xml:space="preserve">Derived scenario</x:t>
        </x:is>
      </x:c>
      <x:c r="H1637" s="3" t="inlineStr">
        <x:is>
          <x:t xml:space="preserve">contracted_power_gw * operational_deployment_share</x:t>
        </x:is>
      </x:c>
      <x:c r="I1637" s="3" t="inlineStr">
        <x:is>
          <x:t xml:space="preserve">Trainium cluster activation supports staged active ramp; Claude inference-versus-training use remains estimated.</x:t>
        </x:is>
      </x:c>
      <x:c r="J1637" s="3" t="inlineStr">
        <x:is>
          <x:t xml:space="preserve">SRC_ANTHROPIC_AMAZON_COMPUTE; SRC_AWS_RAINIER_ACTIVE; ASSUMP_POWER_RAMP</x:t>
        </x:is>
      </x:c>
      <x:c r="K163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37" s="3" t="inlineStr">
        <x:is>
          <x:t xml:space="preserve">Energization dates, accelerator deliveries and operational powered-rack telemetry.</x:t>
        </x:is>
      </x:c>
    </x:row>
    <x:row r="1638">
      <x:c r="A1638" s="3" t="inlineStr">
        <x:is>
          <x:t xml:space="preserve">Anthropic</x:t>
        </x:is>
      </x:c>
      <x:c r="B1638" s="3" t="n">
        <x:v>2027</x:v>
      </x:c>
      <x:c r="C1638" s="3" t="inlineStr">
        <x:is>
          <x:t xml:space="preserve">Base</x:t>
        </x:is>
      </x:c>
      <x:c r="D1638" s="3" t="inlineStr">
        <x:is>
          <x:t xml:space="preserve">pue</x:t>
        </x:is>
      </x:c>
      <x:c r="E1638" s="3" t="n">
        <x:v>1.18</x:v>
      </x:c>
      <x:c r="F1638" s="3" t="inlineStr">
        <x:is>
          <x:t xml:space="preserve">ratio</x:t>
        </x:is>
      </x:c>
      <x:c r="G1638" s="3" t="inlineStr">
        <x:is>
          <x:t xml:space="preserve">Scenario parameter</x:t>
        </x:is>
      </x:c>
      <x:c r="H1638" s="3" t="inlineStr">
        <x:is>
          <x:t xml:space="preserve">it_load_gw = active_power_gw / pue</x:t>
        </x:is>
      </x:c>
      <x:c r="I1638" s="3" t="inlineStr">
        <x:is>
          <x:t xml:space="preserve">No provider-wide site-level PUE is used as a disclosed fact; PUE represents facility-to-IT conversion within the scenario.</x:t>
        </x:is>
      </x:c>
      <x:c r="J1638" s="3" t="inlineStr">
        <x:is>
          <x:t xml:space="preserve">ASSUMP_POWER_RAMP</x:t>
        </x:is>
      </x:c>
      <x:c r="K163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38" s="3" t="inlineStr">
        <x:is>
          <x:t xml:space="preserve">Site-level measured PUE matched to attributed AI capacity.</x:t>
        </x:is>
      </x:c>
    </x:row>
    <x:row r="1639">
      <x:c r="A1639" s="3" t="inlineStr">
        <x:is>
          <x:t xml:space="preserve">Anthropic</x:t>
        </x:is>
      </x:c>
      <x:c r="B1639" s="3" t="n">
        <x:v>2027</x:v>
      </x:c>
      <x:c r="C1639" s="3" t="inlineStr">
        <x:is>
          <x:t xml:space="preserve">Base</x:t>
        </x:is>
      </x:c>
      <x:c r="D1639" s="3" t="inlineStr">
        <x:is>
          <x:t xml:space="preserve">it_load_gw</x:t>
        </x:is>
      </x:c>
      <x:c r="E1639" s="3" t="n">
        <x:v>1.801</x:v>
      </x:c>
      <x:c r="F1639" s="3" t="inlineStr">
        <x:is>
          <x:t xml:space="preserve">GW</x:t>
        </x:is>
      </x:c>
      <x:c r="G1639" s="3" t="inlineStr">
        <x:is>
          <x:t xml:space="preserve">Derived formula</x:t>
        </x:is>
      </x:c>
      <x:c r="H1639" s="3" t="inlineStr">
        <x:is>
          <x:t xml:space="preserve">active_power_gw / pue</x:t>
        </x:is>
      </x:c>
      <x:c r="I1639" s="3" t="inlineStr">
        <x:is>
          <x:t xml:space="preserve">Facility power is converted to IT-deliverable power before attributing AI workloads.</x:t>
        </x:is>
      </x:c>
      <x:c r="J1639" s="3" t="inlineStr">
        <x:is>
          <x:t xml:space="preserve">SRC_ANTHROPIC_AMAZON_COMPUTE; SRC_AWS_RAINIER_ACTIVE; ASSUMP_POWER_RAMP</x:t>
        </x:is>
      </x:c>
      <x:c r="K163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39" s="3" t="inlineStr">
        <x:is>
          <x:t xml:space="preserve">Recompute once active power and PUE become site-observable.</x:t>
        </x:is>
      </x:c>
    </x:row>
    <x:row r="1640">
      <x:c r="A1640" s="3" t="inlineStr">
        <x:is>
          <x:t xml:space="preserve">Anthropic</x:t>
        </x:is>
      </x:c>
      <x:c r="B1640" s="3" t="n">
        <x:v>2027</x:v>
      </x:c>
      <x:c r="C1640" s="3" t="inlineStr">
        <x:is>
          <x:t xml:space="preserve">Base</x:t>
        </x:is>
      </x:c>
      <x:c r="D1640" s="3" t="inlineStr">
        <x:is>
          <x:t xml:space="preserve">ai_workload_share</x:t>
        </x:is>
      </x:c>
      <x:c r="E1640" s="3" t="n">
        <x:v>0.86</x:v>
      </x:c>
      <x:c r="F1640" s="3" t="inlineStr">
        <x:is>
          <x:t xml:space="preserve">share</x:t>
        </x:is>
      </x:c>
      <x:c r="G1640" s="3" t="inlineStr">
        <x:is>
          <x:t xml:space="preserve">Scenario allocation</x:t>
        </x:is>
      </x:c>
      <x:c r="H1640" s="3" t="inlineStr">
        <x:is>
          <x:t xml:space="preserve">ai_it_load_gw = it_load_gw * ai_workload_share</x:t>
        </x:is>
      </x:c>
      <x:c r="I1640" s="3" t="inlineStr">
        <x:is>
          <x:t xml:space="preserve">Anthropic-directed hosted capacity is predominantly AI; 86% excludes platform, reserve and non-serving allocation.</x:t>
        </x:is>
      </x:c>
      <x:c r="J1640" s="3" t="inlineStr">
        <x:is>
          <x:t xml:space="preserve">SRC_ANTHROPIC_CLAUDE_DOCS; SRC_ANTHROPIC_AMAZON_COMPUTE; SRC_AWS_RAINIER_ACTIVE; SRC_EPOCH_AI_DATA_CENTERS</x:t>
        </x:is>
      </x:c>
      <x:c r="K164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40" s="3" t="inlineStr">
        <x:is>
          <x:t xml:space="preserve">Model-owner AI workload allocation or cluster scheduling telemetry.</x:t>
        </x:is>
      </x:c>
    </x:row>
    <x:row r="1641">
      <x:c r="A1641" s="3" t="inlineStr">
        <x:is>
          <x:t xml:space="preserve">Anthropic</x:t>
        </x:is>
      </x:c>
      <x:c r="B1641" s="3" t="n">
        <x:v>2027</x:v>
      </x:c>
      <x:c r="C1641" s="3" t="inlineStr">
        <x:is>
          <x:t xml:space="preserve">Base</x:t>
        </x:is>
      </x:c>
      <x:c r="D1641" s="3" t="inlineStr">
        <x:is>
          <x:t xml:space="preserve">ai_it_load_gw</x:t>
        </x:is>
      </x:c>
      <x:c r="E1641" s="3" t="n">
        <x:v>1.549</x:v>
      </x:c>
      <x:c r="F1641" s="3" t="inlineStr">
        <x:is>
          <x:t xml:space="preserve">GW</x:t>
        </x:is>
      </x:c>
      <x:c r="G1641" s="3" t="inlineStr">
        <x:is>
          <x:t xml:space="preserve">Derived formula</x:t>
        </x:is>
      </x:c>
      <x:c r="H1641" s="3" t="inlineStr">
        <x:is>
          <x:t xml:space="preserve">it_load_gw * ai_workload_share</x:t>
        </x:is>
      </x:c>
      <x:c r="I1641" s="3" t="inlineStr">
        <x:is>
          <x:t xml:space="preserve">Only the AI-attributed portion of IT load enters training/inference allocation.</x:t>
        </x:is>
      </x:c>
      <x:c r="J1641" s="3" t="inlineStr">
        <x:is>
          <x:t xml:space="preserve">SRC_ANTHROPIC_CLAUDE_DOCS; SRC_ANTHROPIC_AMAZON_COMPUTE; SRC_AWS_RAINIER_ACTIVE; SRC_EPOCH_AI_DATA_CENTERS</x:t>
        </x:is>
      </x:c>
      <x:c r="K164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41" s="3" t="inlineStr">
        <x:is>
          <x:t xml:space="preserve">Recompute after ai_workload_share is replaced by telemetry.</x:t>
        </x:is>
      </x:c>
    </x:row>
    <x:row r="1642">
      <x:c r="A1642" s="3" t="inlineStr">
        <x:is>
          <x:t xml:space="preserve">Anthropic</x:t>
        </x:is>
      </x:c>
      <x:c r="B1642" s="3" t="n">
        <x:v>2027</x:v>
      </x:c>
      <x:c r="C1642" s="3" t="inlineStr">
        <x:is>
          <x:t xml:space="preserve">Base</x:t>
        </x:is>
      </x:c>
      <x:c r="D1642" s="3" t="inlineStr">
        <x:is>
          <x:t xml:space="preserve">gpu_share</x:t>
        </x:is>
      </x:c>
      <x:c r="E1642" s="3" t="n">
        <x:v>0.336499</x:v>
      </x:c>
      <x:c r="F1642" s="3" t="inlineStr">
        <x:is>
          <x:t xml:space="preserve">share of inference-serving accelerator load</x:t>
        </x:is>
      </x:c>
      <x:c r="G1642" s="3" t="inlineStr">
        <x:is>
          <x:t xml:space="preserve">Numeric scenario</x:t>
        </x:is>
      </x:c>
      <x:c r="H1642" s="3" t="inlineStr">
        <x:is>
          <x:t xml:space="preserve">gpu_share interpolated from company 2026/2030 accelerator-mix endpoints</x:t>
        </x:is>
      </x:c>
      <x:c r="I1642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1642" s="3" t="inlineStr">
        <x:is>
          <x:t xml:space="preserve">SRC_ANTHROPIC_CLAUDE_DOCS; SRC_ANTHROPIC_AMAZON_COMPUTE; SRC_AWS_RAINIER_ACTIVE; SRC_EPOCH_AI_DATA_CENTERS; ASSUMP_NUMERIC_ACCELERATOR_MIX</x:t>
        </x:is>
      </x:c>
      <x:c r="K164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42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1643">
      <x:c r="A1643" s="3" t="inlineStr">
        <x:is>
          <x:t xml:space="preserve">Anthropic</x:t>
        </x:is>
      </x:c>
      <x:c r="B1643" s="3" t="n">
        <x:v>2027</x:v>
      </x:c>
      <x:c r="C1643" s="3" t="inlineStr">
        <x:is>
          <x:t xml:space="preserve">Base</x:t>
        </x:is>
      </x:c>
      <x:c r="D1643" s="3" t="inlineStr">
        <x:is>
          <x:t xml:space="preserve">h200_share</x:t>
        </x:is>
      </x:c>
      <x:c r="E1643" s="3" t="n">
        <x:v>0.120505</x:v>
      </x:c>
      <x:c r="F1643" s="3" t="inlineStr">
        <x:is>
          <x:t xml:space="preserve">share of inference-serving accelerator load</x:t>
        </x:is>
      </x:c>
      <x:c r="G1643" s="3" t="inlineStr">
        <x:is>
          <x:t xml:space="preserve">Editable numeric scenario</x:t>
        </x:is>
      </x:c>
      <x:c r="H1643" s="3" t="inlineStr">
        <x:is>
          <x:t xml:space="preserve">h200_share = gpu_share * default_gpu_generation_mix_h200</x:t>
        </x:is>
      </x:c>
      <x:c r="I1643" s="3" t="inlineStr">
        <x:is>
          <x:t xml:space="preserve">Default GPU-generation migration assumption; executive workbook allows later manual replacement by company/year/scenario.</x:t>
        </x:is>
      </x:c>
      <x:c r="J1643" s="3" t="inlineStr">
        <x:is>
          <x:t xml:space="preserve">SRC_SEMIANALYSIS_INFERENCEX; ASSUMP_NUMERIC_ACCELERATOR_MIX</x:t>
        </x:is>
      </x:c>
      <x:c r="K164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43" s="3" t="inlineStr">
        <x:is>
          <x:t xml:space="preserve">Company fleet inventory, accelerator-hours or procurement/deployment records by GPU generation.</x:t>
        </x:is>
      </x:c>
    </x:row>
    <x:row r="1644">
      <x:c r="A1644" s="3" t="inlineStr">
        <x:is>
          <x:t xml:space="preserve">Anthropic</x:t>
        </x:is>
      </x:c>
      <x:c r="B1644" s="3" t="n">
        <x:v>2027</x:v>
      </x:c>
      <x:c r="C1644" s="3" t="inlineStr">
        <x:is>
          <x:t xml:space="preserve">Base</x:t>
        </x:is>
      </x:c>
      <x:c r="D1644" s="3" t="inlineStr">
        <x:is>
          <x:t xml:space="preserve">b200_share</x:t>
        </x:is>
      </x:c>
      <x:c r="E1644" s="3" t="n">
        <x:v>0.215994</x:v>
      </x:c>
      <x:c r="F1644" s="3" t="inlineStr">
        <x:is>
          <x:t xml:space="preserve">share of inference-serving accelerator load</x:t>
        </x:is>
      </x:c>
      <x:c r="G1644" s="3" t="inlineStr">
        <x:is>
          <x:t xml:space="preserve">Editable numeric scenario</x:t>
        </x:is>
      </x:c>
      <x:c r="H1644" s="3" t="inlineStr">
        <x:is>
          <x:t xml:space="preserve">b200_share = gpu_share * default_gpu_generation_mix_b200</x:t>
        </x:is>
      </x:c>
      <x:c r="I1644" s="3" t="inlineStr">
        <x:is>
          <x:t xml:space="preserve">Default GPU-generation migration assumption; executive workbook allows later manual replacement by company/year/scenario.</x:t>
        </x:is>
      </x:c>
      <x:c r="J1644" s="3" t="inlineStr">
        <x:is>
          <x:t xml:space="preserve">SRC_SEMIANALYSIS_INFERENCEX; ASSUMP_NUMERIC_ACCELERATOR_MIX</x:t>
        </x:is>
      </x:c>
      <x:c r="K164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44" s="3" t="inlineStr">
        <x:is>
          <x:t xml:space="preserve">Company fleet inventory, accelerator-hours or procurement/deployment records by GPU generation.</x:t>
        </x:is>
      </x:c>
    </x:row>
    <x:row r="1645">
      <x:c r="A1645" s="3" t="inlineStr">
        <x:is>
          <x:t xml:space="preserve">Anthropic</x:t>
        </x:is>
      </x:c>
      <x:c r="B1645" s="3" t="n">
        <x:v>2027</x:v>
      </x:c>
      <x:c r="C1645" s="3" t="inlineStr">
        <x:is>
          <x:t xml:space="preserve">Base</x:t>
        </x:is>
      </x:c>
      <x:c r="D1645" s="3" t="inlineStr">
        <x:is>
          <x:t xml:space="preserve">gb200_share</x:t>
        </x:is>
      </x:c>
      <x:c r="E1645" s="3" t="n">
        <x:v>0</x:v>
      </x:c>
      <x:c r="F1645" s="3" t="inlineStr">
        <x:is>
          <x:t xml:space="preserve">share of inference-serving accelerator load</x:t>
        </x:is>
      </x:c>
      <x:c r="G1645" s="3" t="inlineStr">
        <x:is>
          <x:t xml:space="preserve">Editable numeric scenario</x:t>
        </x:is>
      </x:c>
      <x:c r="H1645" s="3" t="inlineStr">
        <x:is>
          <x:t xml:space="preserve">gb200_share = gpu_share * default_gpu_generation_mix_gb200</x:t>
        </x:is>
      </x:c>
      <x:c r="I1645" s="3" t="inlineStr">
        <x:is>
          <x:t xml:space="preserve">Default GPU-generation migration assumption; executive workbook allows later manual replacement by company/year/scenario.</x:t>
        </x:is>
      </x:c>
      <x:c r="J1645" s="3" t="inlineStr">
        <x:is>
          <x:t xml:space="preserve">SRC_SEMIANALYSIS_INFERENCEX; ASSUMP_NUMERIC_ACCELERATOR_MIX</x:t>
        </x:is>
      </x:c>
      <x:c r="K164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45" s="3" t="inlineStr">
        <x:is>
          <x:t xml:space="preserve">Company fleet inventory, accelerator-hours or procurement/deployment records by GPU generation.</x:t>
        </x:is>
      </x:c>
    </x:row>
    <x:row r="1646">
      <x:c r="A1646" s="3" t="inlineStr">
        <x:is>
          <x:t xml:space="preserve">Anthropic</x:t>
        </x:is>
      </x:c>
      <x:c r="B1646" s="3" t="n">
        <x:v>2027</x:v>
      </x:c>
      <x:c r="C1646" s="3" t="inlineStr">
        <x:is>
          <x:t xml:space="preserve">Base</x:t>
        </x:is>
      </x:c>
      <x:c r="D1646" s="3" t="inlineStr">
        <x:is>
          <x:t xml:space="preserve">purpose_built_accelerator_share</x:t>
        </x:is>
      </x:c>
      <x:c r="E1646" s="3" t="n">
        <x:v>0.663501</x:v>
      </x:c>
      <x:c r="F1646" s="3" t="inlineStr">
        <x:is>
          <x:t xml:space="preserve">share of inference-serving accelerator load</x:t>
        </x:is>
      </x:c>
      <x:c r="G1646" s="3" t="inlineStr">
        <x:is>
          <x:t xml:space="preserve">Numeric scenario</x:t>
        </x:is>
      </x:c>
      <x:c r="H1646" s="3" t="inlineStr">
        <x:is>
          <x:t xml:space="preserve">1 - gpu_share</x:t>
        </x:is>
      </x:c>
      <x:c r="I1646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1646" s="3" t="inlineStr">
        <x:is>
          <x:t xml:space="preserve">SRC_ANTHROPIC_CLAUDE_DOCS; SRC_ANTHROPIC_AMAZON_COMPUTE; SRC_AWS_RAINIER_ACTIVE; SRC_EPOCH_AI_DATA_CENTERS; ASSUMP_NUMERIC_ACCELERATOR_MIX</x:t>
        </x:is>
      </x:c>
      <x:c r="K164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46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1647">
      <x:c r="A1647" s="3" t="inlineStr">
        <x:is>
          <x:t xml:space="preserve">Anthropic</x:t>
        </x:is>
      </x:c>
      <x:c r="B1647" s="3" t="n">
        <x:v>2027</x:v>
      </x:c>
      <x:c r="C1647" s="3" t="inlineStr">
        <x:is>
          <x:t xml:space="preserve">Base</x:t>
        </x:is>
      </x:c>
      <x:c r="D1647" s="3" t="inlineStr">
        <x:is>
          <x:t xml:space="preserve">fleet_reference_tps_per_mw</x:t>
        </x:is>
      </x:c>
      <x:c r="E1647" s="3" t="n">
        <x:v>229936</x:v>
      </x:c>
      <x:c r="F1647" s="3" t="inlineStr">
        <x:is>
          <x:t xml:space="preserve">generated output tokens/sec/MW</x:t>
        </x:is>
      </x:c>
      <x:c r="G1647" s="3" t="inlineStr">
        <x:is>
          <x:t xml:space="preserve">Fleet-weighted public benchmark reference</x:t>
        </x:is>
      </x:c>
      <x:c r="H1647" s="3" t="inlineStr">
        <x:is>
          <x:t xml:space="preserve">h200_share*h200_workload_avg + b200_share*b200_workload_avg + gb200_share*gb200_workload_avg + purpose_built_share*purpose_workload_avg</x:t>
        </x:is>
      </x:c>
      <x:c r="I1647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647" s="3" t="inlineStr">
        <x:is>
          <x:t xml:space="preserve">SRC_SEMIANALYSIS_INFERENCEX; ASSUMP_NUMERIC_ACCELERATOR_MIX; ASSUMP_WORKLOAD_CLASS_MIX; ASSUMP_AGENTIC_CONTEXT_PENALTY</x:t>
        </x:is>
      </x:c>
      <x:c r="K164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47" s="3" t="inlineStr">
        <x:is>
          <x:t xml:space="preserve">Comparable production output-token throughput or a more closely matched benchmark.</x:t>
        </x:is>
      </x:c>
    </x:row>
    <x:row r="1648">
      <x:c r="A1648" s="3" t="inlineStr">
        <x:is>
          <x:t xml:space="preserve">Anthropic</x:t>
        </x:is>
      </x:c>
      <x:c r="B1648" s="3" t="n">
        <x:v>2027</x:v>
      </x:c>
      <x:c r="C1648" s="3" t="inlineStr">
        <x:is>
          <x:t xml:space="preserve">Base</x:t>
        </x:is>
      </x:c>
      <x:c r="D1648" s="3" t="inlineStr">
        <x:is>
          <x:t xml:space="preserve">commercial_workload_fit_factor</x:t>
        </x:is>
      </x:c>
      <x:c r="E1648" s="3" t="n">
        <x:v>0.5</x:v>
      </x:c>
      <x:c r="F1648" s="3" t="inlineStr">
        <x:is>
          <x:t xml:space="preserve">share of public reference throughput</x:t>
        </x:is>
      </x:c>
      <x:c r="G1648" s="3" t="inlineStr">
        <x:is>
          <x:t xml:space="preserve">Scenario assumption</x:t>
        </x:is>
      </x:c>
      <x:c r="H1648" s="3" t="inlineStr">
        <x:is>
          <x:t xml:space="preserve">reference_serving_tps_per_mw = fleet_reference_tps_per_mw * commercial_workload_fit_factor</x:t>
        </x:is>
      </x:c>
      <x:c r="I1648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1648" s="3" t="inlineStr">
        <x:is>
          <x:t xml:space="preserve">SRC_SEMIANALYSIS_INFERENCEX; ASSUMP_NUMERIC_ACCELERATOR_MIX; ASSUMP_WORKLOAD_CLASS_MIX; ASSUMP_AGENTIC_CONTEXT_PENALTY</x:t>
        </x:is>
      </x:c>
      <x:c r="K164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48" s="3" t="inlineStr">
        <x:is>
          <x:t xml:space="preserve">Matched commercial serving benchmark by product surface, context shape and latency SLO.</x:t>
        </x:is>
      </x:c>
    </x:row>
    <x:row r="1649">
      <x:c r="A1649" s="3" t="inlineStr">
        <x:is>
          <x:t xml:space="preserve">Anthropic</x:t>
        </x:is>
      </x:c>
      <x:c r="B1649" s="3" t="n">
        <x:v>2027</x:v>
      </x:c>
      <x:c r="C1649" s="3" t="inlineStr">
        <x:is>
          <x:t xml:space="preserve">Base</x:t>
        </x:is>
      </x:c>
      <x:c r="D1649" s="3" t="inlineStr">
        <x:is>
          <x:t xml:space="preserve">reference_serving_tps_per_mw</x:t>
        </x:is>
      </x:c>
      <x:c r="E1649" s="3" t="n">
        <x:v>114968</x:v>
      </x:c>
      <x:c r="F1649" s="3" t="inlineStr">
        <x:is>
          <x:t xml:space="preserve">generated output tokens/sec/MW</x:t>
        </x:is>
      </x:c>
      <x:c r="G1649" s="3" t="inlineStr">
        <x:is>
          <x:t xml:space="preserve">Workload-adjusted benchmark proxy</x:t>
        </x:is>
      </x:c>
      <x:c r="H1649" s="3" t="inlineStr">
        <x:is>
          <x:t xml:space="preserve">fleet_reference_tps_per_mw * commercial_workload_fit_factor</x:t>
        </x:is>
      </x:c>
      <x:c r="I164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649" s="3" t="inlineStr">
        <x:is>
          <x:t xml:space="preserve">SRC_SEMIANALYSIS_INFERENCEX; ASSUMP_NUMERIC_ACCELERATOR_MIX; ASSUMP_WORKLOAD_CLASS_MIX; ASSUMP_AGENTIC_CONTEXT_PENALTY</x:t>
        </x:is>
      </x:c>
      <x:c r="K164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49" s="3" t="inlineStr">
        <x:is>
          <x:t xml:space="preserve">Provider production output-token throughput with comparable workload/SLO.</x:t>
        </x:is>
      </x:c>
    </x:row>
    <x:row r="1650">
      <x:c r="A1650" s="3" t="inlineStr">
        <x:is>
          <x:t xml:space="preserve">Anthropic</x:t>
        </x:is>
      </x:c>
      <x:c r="B1650" s="3" t="n">
        <x:v>2027</x:v>
      </x:c>
      <x:c r="C1650" s="3" t="inlineStr">
        <x:is>
          <x:t xml:space="preserve">Base</x:t>
        </x:is>
      </x:c>
      <x:c r="D1650" s="3" t="inlineStr">
        <x:is>
          <x:t xml:space="preserve">purpose_built_tps_per_mw</x:t>
        </x:is>
      </x:c>
      <x:c r="E1650" s="3" t="n">
        <x:v>67653</x:v>
      </x:c>
      <x:c r="F1650" s="3" t="inlineStr">
        <x:is>
          <x:t xml:space="preserve">generated output tokens/sec/MW</x:t>
        </x:is>
      </x:c>
      <x:c r="G1650" s="3" t="inlineStr">
        <x:is>
          <x:t xml:space="preserve">Conservative no-uplift proxy</x:t>
        </x:is>
      </x:c>
      <x:c r="H1650" s="3" t="inlineStr">
        <x:is>
          <x:t xml:space="preserve">purpose_built_tps_per_mw = purpose_built_reference_tps_per_mw * commercial_workload_fit_factor until comparable output-token benchmark is adopted</x:t>
        </x:is>
      </x:c>
      <x:c r="I1650" s="3" t="inlineStr">
        <x:is>
          <x:t xml:space="preserve">No comparable public output-token/MW row adopted; B200 public reference placeholder is used and remains editable.</x:t>
        </x:is>
      </x:c>
      <x:c r="J1650" s="3" t="inlineStr">
        <x:is>
          <x:t xml:space="preserve">SRC_ANTHROPIC_CLAUDE_DOCS; SRC_ANTHROPIC_AMAZON_COMPUTE; SRC_AWS_RAINIER_ACTIVE; SRC_EPOCH_AI_DATA_CENTERS; ASSUMP_NUMERIC_ACCELERATOR_MIX</x:t>
        </x:is>
      </x:c>
      <x:c r="K165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50" s="3" t="inlineStr">
        <x:is>
          <x:t xml:space="preserve">Matched-workload generated-output benchmark for the provider purpose-built accelerator.</x:t>
        </x:is>
      </x:c>
    </x:row>
    <x:row r="1651">
      <x:c r="A1651" s="3" t="inlineStr">
        <x:is>
          <x:t xml:space="preserve">Anthropic</x:t>
        </x:is>
      </x:c>
      <x:c r="B1651" s="3" t="n">
        <x:v>2027</x:v>
      </x:c>
      <x:c r="C1651" s="3" t="inlineStr">
        <x:is>
          <x:t xml:space="preserve">Base</x:t>
        </x:is>
      </x:c>
      <x:c r="D1651" s="3" t="inlineStr">
        <x:is>
          <x:t xml:space="preserve">inference_power_share</x:t>
        </x:is>
      </x:c>
      <x:c r="E1651" s="3" t="n">
        <x:v>0.575</x:v>
      </x:c>
      <x:c r="F1651" s="3" t="inlineStr">
        <x:is>
          <x:t xml:space="preserve">share of AI IT load</x:t>
        </x:is>
      </x:c>
      <x:c r="G1651" s="3" t="inlineStr">
        <x:is>
          <x:t xml:space="preserve">Scenario allocation</x:t>
        </x:is>
      </x:c>
      <x:c r="H1651" s="3" t="inlineStr">
        <x:is>
          <x:t xml:space="preserve">inference_gw = ai_it_load_gw * inference_power_share</x:t>
        </x:is>
      </x:c>
      <x:c r="I1651" s="3" t="inlineStr">
        <x:is>
          <x:t xml:space="preserve">Claude API/product growth supports a rising inference share, while continued model training prevents full conversion.</x:t>
        </x:is>
      </x:c>
      <x:c r="J1651" s="3" t="inlineStr">
        <x:is>
          <x:t xml:space="preserve">SRC_ANTHROPIC_CLAUDE_DOCS; SRC_ANTHROPIC_AMAZON_COMPUTE; SRC_AWS_RAINIER_ACTIVE; SRC_EPOCH_AI_DATA_CENTERS; ASSUMP_INFERENCE_SHARE_NOT_FACT_60</x:t>
        </x:is>
      </x:c>
      <x:c r="K165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51" s="3" t="inlineStr">
        <x:is>
          <x:t xml:space="preserve">Provider-specific inference/training workload power telemetry.</x:t>
        </x:is>
      </x:c>
    </x:row>
    <x:row r="1652">
      <x:c r="A1652" s="3" t="inlineStr">
        <x:is>
          <x:t xml:space="preserve">Anthropic</x:t>
        </x:is>
      </x:c>
      <x:c r="B1652" s="3" t="n">
        <x:v>2027</x:v>
      </x:c>
      <x:c r="C1652" s="3" t="inlineStr">
        <x:is>
          <x:t xml:space="preserve">Base</x:t>
        </x:is>
      </x:c>
      <x:c r="D1652" s="3" t="inlineStr">
        <x:is>
          <x:t xml:space="preserve">inference_gw</x:t>
        </x:is>
      </x:c>
      <x:c r="E1652" s="3" t="n">
        <x:v>0.891</x:v>
      </x:c>
      <x:c r="F1652" s="3" t="inlineStr">
        <x:is>
          <x:t xml:space="preserve">GW</x:t>
        </x:is>
      </x:c>
      <x:c r="G1652" s="3" t="inlineStr">
        <x:is>
          <x:t xml:space="preserve">Derived formula</x:t>
        </x:is>
      </x:c>
      <x:c r="H1652" s="3" t="inlineStr">
        <x:is>
          <x:t xml:space="preserve">ai_it_load_gw * inference_power_share</x:t>
        </x:is>
      </x:c>
      <x:c r="I1652" s="3" t="inlineStr">
        <x:is>
          <x:t xml:space="preserve">This is the operational power eligible to become commercial generated output tokens through the selected TPS/MW proxy.</x:t>
        </x:is>
      </x:c>
      <x:c r="J1652" s="3" t="inlineStr">
        <x:is>
          <x:t xml:space="preserve">SRC_ANTHROPIC_CLAUDE_DOCS; SRC_ANTHROPIC_AMAZON_COMPUTE; SRC_AWS_RAINIER_ACTIVE; SRC_EPOCH_AI_DATA_CENTERS</x:t>
        </x:is>
      </x:c>
      <x:c r="K165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52" s="3" t="inlineStr">
        <x:is>
          <x:t xml:space="preserve">Recompute after AI allocation or inference-share evidence changes.</x:t>
        </x:is>
      </x:c>
    </x:row>
    <x:row r="1653">
      <x:c r="A1653" s="3" t="inlineStr">
        <x:is>
          <x:t xml:space="preserve">Anthropic</x:t>
        </x:is>
      </x:c>
      <x:c r="B1653" s="3" t="n">
        <x:v>2027</x:v>
      </x:c>
      <x:c r="C1653" s="3" t="inlineStr">
        <x:is>
          <x:t xml:space="preserve">Base</x:t>
        </x:is>
      </x:c>
      <x:c r="D1653" s="3" t="inlineStr">
        <x:is>
          <x:t xml:space="preserve">training_power_share</x:t>
        </x:is>
      </x:c>
      <x:c r="E1653" s="3" t="n">
        <x:v>0.425</x:v>
      </x:c>
      <x:c r="F1653" s="3" t="inlineStr">
        <x:is>
          <x:t xml:space="preserve">share of AI IT load</x:t>
        </x:is>
      </x:c>
      <x:c r="G1653" s="3" t="inlineStr">
        <x:is>
          <x:t xml:space="preserve">Derived allocation</x:t>
        </x:is>
      </x:c>
      <x:c r="H1653" s="3" t="inlineStr">
        <x:is>
          <x:t xml:space="preserve">1 - inference_power_share</x:t>
        </x:is>
      </x:c>
      <x:c r="I1653" s="3" t="inlineStr">
        <x:is>
          <x:t xml:space="preserve">Training receives the complementary modeled AI IT allocation; it is not a disclosed company workload split.</x:t>
        </x:is>
      </x:c>
      <x:c r="J1653" s="3" t="inlineStr">
        <x:is>
          <x:t xml:space="preserve">SRC_ANTHROPIC_CLAUDE_DOCS; SRC_ANTHROPIC_AMAZON_COMPUTE; SRC_AWS_RAINIER_ACTIVE; SRC_EPOCH_AI_DATA_CENTERS; ASSUMP_INFERENCE_SHARE_NOT_FACT_60</x:t>
        </x:is>
      </x:c>
      <x:c r="K165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53" s="3" t="inlineStr">
        <x:is>
          <x:t xml:space="preserve">Provider-specific inference/training workload power telemetry.</x:t>
        </x:is>
      </x:c>
    </x:row>
    <x:row r="1654">
      <x:c r="A1654" s="3" t="inlineStr">
        <x:is>
          <x:t xml:space="preserve">Anthropic</x:t>
        </x:is>
      </x:c>
      <x:c r="B1654" s="3" t="n">
        <x:v>2027</x:v>
      </x:c>
      <x:c r="C1654" s="3" t="inlineStr">
        <x:is>
          <x:t xml:space="preserve">Base</x:t>
        </x:is>
      </x:c>
      <x:c r="D1654" s="3" t="inlineStr">
        <x:is>
          <x:t xml:space="preserve">training_gw</x:t>
        </x:is>
      </x:c>
      <x:c r="E1654" s="3" t="n">
        <x:v>0.658</x:v>
      </x:c>
      <x:c r="F1654" s="3" t="inlineStr">
        <x:is>
          <x:t xml:space="preserve">GW</x:t>
        </x:is>
      </x:c>
      <x:c r="G1654" s="3" t="inlineStr">
        <x:is>
          <x:t xml:space="preserve">Derived formula</x:t>
        </x:is>
      </x:c>
      <x:c r="H1654" s="3" t="inlineStr">
        <x:is>
          <x:t xml:space="preserve">ai_it_load_gw * training_power_share</x:t>
        </x:is>
      </x:c>
      <x:c r="I1654" s="3" t="inlineStr">
        <x:is>
          <x:t xml:space="preserve">Training GW is shown separately so commercial inference token capacity is not overstated.</x:t>
        </x:is>
      </x:c>
      <x:c r="J1654" s="3" t="inlineStr">
        <x:is>
          <x:t xml:space="preserve">SRC_ANTHROPIC_CLAUDE_DOCS; SRC_ANTHROPIC_AMAZON_COMPUTE; SRC_AWS_RAINIER_ACTIVE; SRC_EPOCH_AI_DATA_CENTERS</x:t>
        </x:is>
      </x:c>
      <x:c r="K165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54" s="3" t="inlineStr">
        <x:is>
          <x:t xml:space="preserve">Recompute after AI allocation or workload-split evidence changes.</x:t>
        </x:is>
      </x:c>
    </x:row>
    <x:row r="1655">
      <x:c r="A1655" s="3" t="inlineStr">
        <x:is>
          <x:t xml:space="preserve">Anthropic</x:t>
        </x:is>
      </x:c>
      <x:c r="B1655" s="3" t="n">
        <x:v>2027</x:v>
      </x:c>
      <x:c r="C1655" s="3" t="inlineStr">
        <x:is>
          <x:t xml:space="preserve">Base</x:t>
        </x:is>
      </x:c>
      <x:c r="D1655" s="3" t="inlineStr">
        <x:is>
          <x:t xml:space="preserve">tokens_per_second_per_mw</x:t>
        </x:is>
      </x:c>
      <x:c r="E1655" s="3" t="n">
        <x:v>114968</x:v>
      </x:c>
      <x:c r="F1655" s="3" t="inlineStr">
        <x:is>
          <x:t xml:space="preserve">generated output tokens/sec/MW</x:t>
        </x:is>
      </x:c>
      <x:c r="G1655" s="3" t="inlineStr">
        <x:is>
          <x:t xml:space="preserve">Derived estimate + benchmark calibration</x:t>
        </x:is>
      </x:c>
      <x:c r="H1655" s="3" t="inlineStr">
        <x:is>
          <x:t xml:space="preserve">fleet_reference_tps_per_mw * commercial_workload_fit_factor</x:t>
        </x:is>
      </x:c>
      <x:c r="I1655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1655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165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55" s="3" t="inlineStr">
        <x:is>
          <x:t xml:space="preserve">Comparable production output-token throughput with model, hardware, precision, ISL/OSL and SLO matched.</x:t>
        </x:is>
      </x:c>
    </x:row>
    <x:row r="1656">
      <x:c r="A1656" s="3" t="inlineStr">
        <x:is>
          <x:t xml:space="preserve">Anthropic</x:t>
        </x:is>
      </x:c>
      <x:c r="B1656" s="3" t="n">
        <x:v>2027</x:v>
      </x:c>
      <x:c r="C1656" s="3" t="inlineStr">
        <x:is>
          <x:t xml:space="preserve">Base</x:t>
        </x:is>
      </x:c>
      <x:c r="D1656" s="3" t="inlineStr">
        <x:is>
          <x:t xml:space="preserve">inference_tokens_per_day</x:t>
        </x:is>
      </x:c>
      <x:c r="E1656" s="3" t="n">
        <x:v>8850512563200</x:v>
      </x:c>
      <x:c r="F1656" s="3" t="inlineStr">
        <x:is>
          <x:t xml:space="preserve">generated output tokens/day</x:t>
        </x:is>
      </x:c>
      <x:c r="G1656" s="3" t="inlineStr">
        <x:is>
          <x:t xml:space="preserve">Derived headline metric</x:t>
        </x:is>
      </x:c>
      <x:c r="H1656" s="3" t="inlineStr">
        <x:is>
          <x:t xml:space="preserve">inference_gw * 1000 * tokens_per_second_per_mw * 86,400</x:t>
        </x:is>
      </x:c>
      <x:c r="I1656" s="3" t="inlineStr">
        <x:is>
          <x:t xml:space="preserve">Headline capacity uses no utilization, MoE, architecture or software-growth multiplier; it is not observed commercial output volume.</x:t>
        </x:is>
      </x:c>
      <x:c r="J1656" s="3" t="inlineStr">
        <x:is>
          <x:t xml:space="preserve">SRC_ANTHROPIC_CLAUDE_DOCS; SRC_ANTHROPIC_AMAZON_COMPUTE; SRC_AWS_RAINIER_ACTIVE; SRC_EPOCH_AI_DATA_CENTERS; SRC_SEMIANALYSIS_INFERENCEX</x:t>
        </x:is>
      </x:c>
      <x:c r="K165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56" s="3" t="inlineStr">
        <x:is>
          <x:t xml:space="preserve">Provider-disclosed generated output token volume or calibrated capacity telemetry.</x:t>
        </x:is>
      </x:c>
    </x:row>
    <x:row r="1657">
      <x:c r="A1657" s="3" t="inlineStr">
        <x:is>
          <x:t xml:space="preserve">Anthropic</x:t>
        </x:is>
      </x:c>
      <x:c r="B1657" s="3" t="n">
        <x:v>2027</x:v>
      </x:c>
      <x:c r="C1657" s="3" t="inlineStr">
        <x:is>
          <x:t xml:space="preserve">Base</x:t>
        </x:is>
      </x:c>
      <x:c r="D1657" s="3" t="inlineStr">
        <x:is>
          <x:t xml:space="preserve">inference_tokens_per_year</x:t>
        </x:is>
      </x:c>
      <x:c r="E1657" s="3" t="n">
        <x:v>3230437085568000</x:v>
      </x:c>
      <x:c r="F1657" s="3" t="inlineStr">
        <x:is>
          <x:t xml:space="preserve">generated output tokens/year</x:t>
        </x:is>
      </x:c>
      <x:c r="G1657" s="3" t="inlineStr">
        <x:is>
          <x:t xml:space="preserve">Derived headline metric</x:t>
        </x:is>
      </x:c>
      <x:c r="H1657" s="3" t="inlineStr">
        <x:is>
          <x:t xml:space="preserve">inference_tokens_per_day * 365</x:t>
        </x:is>
      </x:c>
      <x:c r="I1657" s="3" t="inlineStr">
        <x:is>
          <x:t xml:space="preserve">Annualized version of generated output token capacity; it is not observed annual demand or billable volume.</x:t>
        </x:is>
      </x:c>
      <x:c r="J1657" s="3" t="inlineStr">
        <x:is>
          <x:t xml:space="preserve">SRC_ANTHROPIC_CLAUDE_DOCS; SRC_ANTHROPIC_AMAZON_COMPUTE; SRC_AWS_RAINIER_ACTIVE; SRC_EPOCH_AI_DATA_CENTERS; SRC_SEMIANALYSIS_INFERENCEX</x:t>
        </x:is>
      </x:c>
      <x:c r="K165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57" s="3" t="inlineStr">
        <x:is>
          <x:t xml:space="preserve">Provider-disclosed annual generated-output volume or metered serving telemetry.</x:t>
        </x:is>
      </x:c>
    </x:row>
    <x:row r="1658">
      <x:c r="A1658" s="3" t="inlineStr">
        <x:is>
          <x:t xml:space="preserve">Anthropic</x:t>
        </x:is>
      </x:c>
      <x:c r="B1658" s="3" t="n">
        <x:v>2028</x:v>
      </x:c>
      <x:c r="C1658" s="3" t="inlineStr">
        <x:is>
          <x:t xml:space="preserve">Base</x:t>
        </x:is>
      </x:c>
      <x:c r="D1658" s="3" t="inlineStr">
        <x:is>
          <x:t xml:space="preserve">contracted_power_gw</x:t>
        </x:is>
      </x:c>
      <x:c r="E1658" s="3" t="n">
        <x:v>5.25</x:v>
      </x:c>
      <x:c r="F1658" s="3" t="inlineStr">
        <x:is>
          <x:t xml:space="preserve">GW</x:t>
        </x:is>
      </x:c>
      <x:c r="G1658" s="3" t="inlineStr">
        <x:is>
          <x:t xml:space="preserve">Fact anchor + scenario ceiling</x:t>
        </x:is>
      </x:c>
      <x:c r="H1658" s="3" t="inlineStr">
        <x:is>
          <x:t xml:space="preserve">linear interpolation between 2026 and 2030 company capacity endpoints</x:t>
        </x:is>
      </x:c>
      <x:c r="I1658" s="3" t="inlineStr">
        <x:is>
          <x:t xml:space="preserve">Hosted capacity envelope is anchored by Anthropic/AWS Project Rainier direction; it is attributed to Claude outputs, not AWS as a model owner.</x:t>
        </x:is>
      </x:c>
      <x:c r="J1658" s="3" t="inlineStr">
        <x:is>
          <x:t xml:space="preserve">SRC_ANTHROPIC_AMAZON_COMPUTE; SRC_AWS_RAINIER_ACTIVE; ASSUMP_POWER_RAMP</x:t>
        </x:is>
      </x:c>
      <x:c r="K165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58" s="3" t="inlineStr">
        <x:is>
          <x:t xml:space="preserve">Company/site-level committed MW/GW, interconnect and contract disclosure.</x:t>
        </x:is>
      </x:c>
    </x:row>
    <x:row r="1659">
      <x:c r="A1659" s="3" t="inlineStr">
        <x:is>
          <x:t xml:space="preserve">Anthropic</x:t>
        </x:is>
      </x:c>
      <x:c r="B1659" s="3" t="n">
        <x:v>2028</x:v>
      </x:c>
      <x:c r="C1659" s="3" t="inlineStr">
        <x:is>
          <x:t xml:space="preserve">Base</x:t>
        </x:is>
      </x:c>
      <x:c r="D1659" s="3" t="inlineStr">
        <x:is>
          <x:t xml:space="preserve">operational_deployment_share</x:t>
        </x:is>
      </x:c>
      <x:c r="E1659" s="3" t="n">
        <x:v>0.61904762</x:v>
      </x:c>
      <x:c r="F1659" s="3" t="inlineStr">
        <x:is>
          <x:t xml:space="preserve">share</x:t>
        </x:is>
      </x:c>
      <x:c r="G1659" s="3" t="inlineStr">
        <x:is>
          <x:t xml:space="preserve">Scenario conversion</x:t>
        </x:is>
      </x:c>
      <x:c r="H1659" s="3" t="inlineStr">
        <x:is>
          <x:t xml:space="preserve">active_power_gw / contracted_power_gw</x:t>
        </x:is>
      </x:c>
      <x:c r="I1659" s="3" t="inlineStr">
        <x:is>
          <x:t xml:space="preserve">This is the single explicit conversion from contracted/attributed capacity to operationally usable capacity.</x:t>
        </x:is>
      </x:c>
      <x:c r="J1659" s="3" t="inlineStr">
        <x:is>
          <x:t xml:space="preserve">SRC_ANTHROPIC_AMAZON_COMPUTE; SRC_AWS_RAINIER_ACTIVE; ASSUMP_POWER_RAMP</x:t>
        </x:is>
      </x:c>
      <x:c r="K165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59" s="3" t="inlineStr">
        <x:is>
          <x:t xml:space="preserve">Energized operational capacity divided by contracted/attributed capacity.</x:t>
        </x:is>
      </x:c>
    </x:row>
    <x:row r="1660">
      <x:c r="A1660" s="3" t="inlineStr">
        <x:is>
          <x:t xml:space="preserve">Anthropic</x:t>
        </x:is>
      </x:c>
      <x:c r="B1660" s="3" t="n">
        <x:v>2028</x:v>
      </x:c>
      <x:c r="C1660" s="3" t="inlineStr">
        <x:is>
          <x:t xml:space="preserve">Base</x:t>
        </x:is>
      </x:c>
      <x:c r="D1660" s="3" t="inlineStr">
        <x:is>
          <x:t xml:space="preserve">active_power_gw</x:t>
        </x:is>
      </x:c>
      <x:c r="E1660" s="3" t="n">
        <x:v>3.25</x:v>
      </x:c>
      <x:c r="F1660" s="3" t="inlineStr">
        <x:is>
          <x:t xml:space="preserve">GW</x:t>
        </x:is>
      </x:c>
      <x:c r="G1660" s="3" t="inlineStr">
        <x:is>
          <x:t xml:space="preserve">Derived scenario</x:t>
        </x:is>
      </x:c>
      <x:c r="H1660" s="3" t="inlineStr">
        <x:is>
          <x:t xml:space="preserve">contracted_power_gw * operational_deployment_share</x:t>
        </x:is>
      </x:c>
      <x:c r="I1660" s="3" t="inlineStr">
        <x:is>
          <x:t xml:space="preserve">Trainium cluster activation supports staged active ramp; Claude inference-versus-training use remains estimated.</x:t>
        </x:is>
      </x:c>
      <x:c r="J1660" s="3" t="inlineStr">
        <x:is>
          <x:t xml:space="preserve">SRC_ANTHROPIC_AMAZON_COMPUTE; SRC_AWS_RAINIER_ACTIVE; ASSUMP_POWER_RAMP</x:t>
        </x:is>
      </x:c>
      <x:c r="K166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60" s="3" t="inlineStr">
        <x:is>
          <x:t xml:space="preserve">Energization dates, accelerator deliveries and operational powered-rack telemetry.</x:t>
        </x:is>
      </x:c>
    </x:row>
    <x:row r="1661">
      <x:c r="A1661" s="3" t="inlineStr">
        <x:is>
          <x:t xml:space="preserve">Anthropic</x:t>
        </x:is>
      </x:c>
      <x:c r="B1661" s="3" t="n">
        <x:v>2028</x:v>
      </x:c>
      <x:c r="C1661" s="3" t="inlineStr">
        <x:is>
          <x:t xml:space="preserve">Base</x:t>
        </x:is>
      </x:c>
      <x:c r="D1661" s="3" t="inlineStr">
        <x:is>
          <x:t xml:space="preserve">pue</x:t>
        </x:is>
      </x:c>
      <x:c r="E1661" s="3" t="n">
        <x:v>1.18</x:v>
      </x:c>
      <x:c r="F1661" s="3" t="inlineStr">
        <x:is>
          <x:t xml:space="preserve">ratio</x:t>
        </x:is>
      </x:c>
      <x:c r="G1661" s="3" t="inlineStr">
        <x:is>
          <x:t xml:space="preserve">Scenario parameter</x:t>
        </x:is>
      </x:c>
      <x:c r="H1661" s="3" t="inlineStr">
        <x:is>
          <x:t xml:space="preserve">it_load_gw = active_power_gw / pue</x:t>
        </x:is>
      </x:c>
      <x:c r="I1661" s="3" t="inlineStr">
        <x:is>
          <x:t xml:space="preserve">No provider-wide site-level PUE is used as a disclosed fact; PUE represents facility-to-IT conversion within the scenario.</x:t>
        </x:is>
      </x:c>
      <x:c r="J1661" s="3" t="inlineStr">
        <x:is>
          <x:t xml:space="preserve">ASSUMP_POWER_RAMP</x:t>
        </x:is>
      </x:c>
      <x:c r="K166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61" s="3" t="inlineStr">
        <x:is>
          <x:t xml:space="preserve">Site-level measured PUE matched to attributed AI capacity.</x:t>
        </x:is>
      </x:c>
    </x:row>
    <x:row r="1662">
      <x:c r="A1662" s="3" t="inlineStr">
        <x:is>
          <x:t xml:space="preserve">Anthropic</x:t>
        </x:is>
      </x:c>
      <x:c r="B1662" s="3" t="n">
        <x:v>2028</x:v>
      </x:c>
      <x:c r="C1662" s="3" t="inlineStr">
        <x:is>
          <x:t xml:space="preserve">Base</x:t>
        </x:is>
      </x:c>
      <x:c r="D1662" s="3" t="inlineStr">
        <x:is>
          <x:t xml:space="preserve">it_load_gw</x:t>
        </x:is>
      </x:c>
      <x:c r="E1662" s="3" t="n">
        <x:v>2.754</x:v>
      </x:c>
      <x:c r="F1662" s="3" t="inlineStr">
        <x:is>
          <x:t xml:space="preserve">GW</x:t>
        </x:is>
      </x:c>
      <x:c r="G1662" s="3" t="inlineStr">
        <x:is>
          <x:t xml:space="preserve">Derived formula</x:t>
        </x:is>
      </x:c>
      <x:c r="H1662" s="3" t="inlineStr">
        <x:is>
          <x:t xml:space="preserve">active_power_gw / pue</x:t>
        </x:is>
      </x:c>
      <x:c r="I1662" s="3" t="inlineStr">
        <x:is>
          <x:t xml:space="preserve">Facility power is converted to IT-deliverable power before attributing AI workloads.</x:t>
        </x:is>
      </x:c>
      <x:c r="J1662" s="3" t="inlineStr">
        <x:is>
          <x:t xml:space="preserve">SRC_ANTHROPIC_AMAZON_COMPUTE; SRC_AWS_RAINIER_ACTIVE; ASSUMP_POWER_RAMP</x:t>
        </x:is>
      </x:c>
      <x:c r="K166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62" s="3" t="inlineStr">
        <x:is>
          <x:t xml:space="preserve">Recompute once active power and PUE become site-observable.</x:t>
        </x:is>
      </x:c>
    </x:row>
    <x:row r="1663">
      <x:c r="A1663" s="3" t="inlineStr">
        <x:is>
          <x:t xml:space="preserve">Anthropic</x:t>
        </x:is>
      </x:c>
      <x:c r="B1663" s="3" t="n">
        <x:v>2028</x:v>
      </x:c>
      <x:c r="C1663" s="3" t="inlineStr">
        <x:is>
          <x:t xml:space="preserve">Base</x:t>
        </x:is>
      </x:c>
      <x:c r="D1663" s="3" t="inlineStr">
        <x:is>
          <x:t xml:space="preserve">ai_workload_share</x:t>
        </x:is>
      </x:c>
      <x:c r="E1663" s="3" t="n">
        <x:v>0.86</x:v>
      </x:c>
      <x:c r="F1663" s="3" t="inlineStr">
        <x:is>
          <x:t xml:space="preserve">share</x:t>
        </x:is>
      </x:c>
      <x:c r="G1663" s="3" t="inlineStr">
        <x:is>
          <x:t xml:space="preserve">Scenario allocation</x:t>
        </x:is>
      </x:c>
      <x:c r="H1663" s="3" t="inlineStr">
        <x:is>
          <x:t xml:space="preserve">ai_it_load_gw = it_load_gw * ai_workload_share</x:t>
        </x:is>
      </x:c>
      <x:c r="I1663" s="3" t="inlineStr">
        <x:is>
          <x:t xml:space="preserve">Anthropic-directed hosted capacity is predominantly AI; 86% excludes platform, reserve and non-serving allocation.</x:t>
        </x:is>
      </x:c>
      <x:c r="J1663" s="3" t="inlineStr">
        <x:is>
          <x:t xml:space="preserve">SRC_ANTHROPIC_CLAUDE_DOCS; SRC_ANTHROPIC_AMAZON_COMPUTE; SRC_AWS_RAINIER_ACTIVE; SRC_EPOCH_AI_DATA_CENTERS</x:t>
        </x:is>
      </x:c>
      <x:c r="K166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63" s="3" t="inlineStr">
        <x:is>
          <x:t xml:space="preserve">Model-owner AI workload allocation or cluster scheduling telemetry.</x:t>
        </x:is>
      </x:c>
    </x:row>
    <x:row r="1664">
      <x:c r="A1664" s="3" t="inlineStr">
        <x:is>
          <x:t xml:space="preserve">Anthropic</x:t>
        </x:is>
      </x:c>
      <x:c r="B1664" s="3" t="n">
        <x:v>2028</x:v>
      </x:c>
      <x:c r="C1664" s="3" t="inlineStr">
        <x:is>
          <x:t xml:space="preserve">Base</x:t>
        </x:is>
      </x:c>
      <x:c r="D1664" s="3" t="inlineStr">
        <x:is>
          <x:t xml:space="preserve">ai_it_load_gw</x:t>
        </x:is>
      </x:c>
      <x:c r="E1664" s="3" t="n">
        <x:v>2.369</x:v>
      </x:c>
      <x:c r="F1664" s="3" t="inlineStr">
        <x:is>
          <x:t xml:space="preserve">GW</x:t>
        </x:is>
      </x:c>
      <x:c r="G1664" s="3" t="inlineStr">
        <x:is>
          <x:t xml:space="preserve">Derived formula</x:t>
        </x:is>
      </x:c>
      <x:c r="H1664" s="3" t="inlineStr">
        <x:is>
          <x:t xml:space="preserve">it_load_gw * ai_workload_share</x:t>
        </x:is>
      </x:c>
      <x:c r="I1664" s="3" t="inlineStr">
        <x:is>
          <x:t xml:space="preserve">Only the AI-attributed portion of IT load enters training/inference allocation.</x:t>
        </x:is>
      </x:c>
      <x:c r="J1664" s="3" t="inlineStr">
        <x:is>
          <x:t xml:space="preserve">SRC_ANTHROPIC_CLAUDE_DOCS; SRC_ANTHROPIC_AMAZON_COMPUTE; SRC_AWS_RAINIER_ACTIVE; SRC_EPOCH_AI_DATA_CENTERS</x:t>
        </x:is>
      </x:c>
      <x:c r="K166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64" s="3" t="inlineStr">
        <x:is>
          <x:t xml:space="preserve">Recompute after ai_workload_share is replaced by telemetry.</x:t>
        </x:is>
      </x:c>
    </x:row>
    <x:row r="1665">
      <x:c r="A1665" s="3" t="inlineStr">
        <x:is>
          <x:t xml:space="preserve">Anthropic</x:t>
        </x:is>
      </x:c>
      <x:c r="B1665" s="3" t="n">
        <x:v>2028</x:v>
      </x:c>
      <x:c r="C1665" s="3" t="inlineStr">
        <x:is>
          <x:t xml:space="preserve">Base</x:t>
        </x:is>
      </x:c>
      <x:c r="D1665" s="3" t="inlineStr">
        <x:is>
          <x:t xml:space="preserve">gpu_share</x:t>
        </x:is>
      </x:c>
      <x:c r="E1665" s="3" t="n">
        <x:v>0.19944</x:v>
      </x:c>
      <x:c r="F1665" s="3" t="inlineStr">
        <x:is>
          <x:t xml:space="preserve">share of inference-serving accelerator load</x:t>
        </x:is>
      </x:c>
      <x:c r="G1665" s="3" t="inlineStr">
        <x:is>
          <x:t xml:space="preserve">Numeric scenario</x:t>
        </x:is>
      </x:c>
      <x:c r="H1665" s="3" t="inlineStr">
        <x:is>
          <x:t xml:space="preserve">gpu_share interpolated from company 2026/2030 accelerator-mix endpoints</x:t>
        </x:is>
      </x:c>
      <x:c r="I1665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1665" s="3" t="inlineStr">
        <x:is>
          <x:t xml:space="preserve">SRC_ANTHROPIC_CLAUDE_DOCS; SRC_ANTHROPIC_AMAZON_COMPUTE; SRC_AWS_RAINIER_ACTIVE; SRC_EPOCH_AI_DATA_CENTERS; ASSUMP_NUMERIC_ACCELERATOR_MIX</x:t>
        </x:is>
      </x:c>
      <x:c r="K166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65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1666">
      <x:c r="A1666" s="3" t="inlineStr">
        <x:is>
          <x:t xml:space="preserve">Anthropic</x:t>
        </x:is>
      </x:c>
      <x:c r="B1666" s="3" t="n">
        <x:v>2028</x:v>
      </x:c>
      <x:c r="C1666" s="3" t="inlineStr">
        <x:is>
          <x:t xml:space="preserve">Base</x:t>
        </x:is>
      </x:c>
      <x:c r="D1666" s="3" t="inlineStr">
        <x:is>
          <x:t xml:space="preserve">h200_share</x:t>
        </x:is>
      </x:c>
      <x:c r="E1666" s="3" t="n">
        <x:v>0.07884099999999999</x:v>
      </x:c>
      <x:c r="F1666" s="3" t="inlineStr">
        <x:is>
          <x:t xml:space="preserve">share of inference-serving accelerator load</x:t>
        </x:is>
      </x:c>
      <x:c r="G1666" s="3" t="inlineStr">
        <x:is>
          <x:t xml:space="preserve">Editable numeric scenario</x:t>
        </x:is>
      </x:c>
      <x:c r="H1666" s="3" t="inlineStr">
        <x:is>
          <x:t xml:space="preserve">h200_share = gpu_share * default_gpu_generation_mix_h200</x:t>
        </x:is>
      </x:c>
      <x:c r="I1666" s="3" t="inlineStr">
        <x:is>
          <x:t xml:space="preserve">Default GPU-generation migration assumption; executive workbook allows later manual replacement by company/year/scenario.</x:t>
        </x:is>
      </x:c>
      <x:c r="J1666" s="3" t="inlineStr">
        <x:is>
          <x:t xml:space="preserve">SRC_SEMIANALYSIS_INFERENCEX; ASSUMP_NUMERIC_ACCELERATOR_MIX</x:t>
        </x:is>
      </x:c>
      <x:c r="K166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66" s="3" t="inlineStr">
        <x:is>
          <x:t xml:space="preserve">Company fleet inventory, accelerator-hours or procurement/deployment records by GPU generation.</x:t>
        </x:is>
      </x:c>
    </x:row>
    <x:row r="1667">
      <x:c r="A1667" s="3" t="inlineStr">
        <x:is>
          <x:t xml:space="preserve">Anthropic</x:t>
        </x:is>
      </x:c>
      <x:c r="B1667" s="3" t="n">
        <x:v>2028</x:v>
      </x:c>
      <x:c r="C1667" s="3" t="inlineStr">
        <x:is>
          <x:t xml:space="preserve">Base</x:t>
        </x:is>
      </x:c>
      <x:c r="D1667" s="3" t="inlineStr">
        <x:is>
          <x:t xml:space="preserve">b200_share</x:t>
        </x:is>
      </x:c>
      <x:c r="E1667" s="3" t="n">
        <x:v>0.120599</x:v>
      </x:c>
      <x:c r="F1667" s="3" t="inlineStr">
        <x:is>
          <x:t xml:space="preserve">share of inference-serving accelerator load</x:t>
        </x:is>
      </x:c>
      <x:c r="G1667" s="3" t="inlineStr">
        <x:is>
          <x:t xml:space="preserve">Editable numeric scenario</x:t>
        </x:is>
      </x:c>
      <x:c r="H1667" s="3" t="inlineStr">
        <x:is>
          <x:t xml:space="preserve">b200_share = gpu_share * default_gpu_generation_mix_b200</x:t>
        </x:is>
      </x:c>
      <x:c r="I1667" s="3" t="inlineStr">
        <x:is>
          <x:t xml:space="preserve">Default GPU-generation migration assumption; executive workbook allows later manual replacement by company/year/scenario.</x:t>
        </x:is>
      </x:c>
      <x:c r="J1667" s="3" t="inlineStr">
        <x:is>
          <x:t xml:space="preserve">SRC_SEMIANALYSIS_INFERENCEX; ASSUMP_NUMERIC_ACCELERATOR_MIX</x:t>
        </x:is>
      </x:c>
      <x:c r="K166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67" s="3" t="inlineStr">
        <x:is>
          <x:t xml:space="preserve">Company fleet inventory, accelerator-hours or procurement/deployment records by GPU generation.</x:t>
        </x:is>
      </x:c>
    </x:row>
    <x:row r="1668">
      <x:c r="A1668" s="3" t="inlineStr">
        <x:is>
          <x:t xml:space="preserve">Anthropic</x:t>
        </x:is>
      </x:c>
      <x:c r="B1668" s="3" t="n">
        <x:v>2028</x:v>
      </x:c>
      <x:c r="C1668" s="3" t="inlineStr">
        <x:is>
          <x:t xml:space="preserve">Base</x:t>
        </x:is>
      </x:c>
      <x:c r="D1668" s="3" t="inlineStr">
        <x:is>
          <x:t xml:space="preserve">gb200_share</x:t>
        </x:is>
      </x:c>
      <x:c r="E1668" s="3" t="n">
        <x:v>0</x:v>
      </x:c>
      <x:c r="F1668" s="3" t="inlineStr">
        <x:is>
          <x:t xml:space="preserve">share of inference-serving accelerator load</x:t>
        </x:is>
      </x:c>
      <x:c r="G1668" s="3" t="inlineStr">
        <x:is>
          <x:t xml:space="preserve">Editable numeric scenario</x:t>
        </x:is>
      </x:c>
      <x:c r="H1668" s="3" t="inlineStr">
        <x:is>
          <x:t xml:space="preserve">gb200_share = gpu_share * default_gpu_generation_mix_gb200</x:t>
        </x:is>
      </x:c>
      <x:c r="I1668" s="3" t="inlineStr">
        <x:is>
          <x:t xml:space="preserve">Default GPU-generation migration assumption; executive workbook allows later manual replacement by company/year/scenario.</x:t>
        </x:is>
      </x:c>
      <x:c r="J1668" s="3" t="inlineStr">
        <x:is>
          <x:t xml:space="preserve">SRC_SEMIANALYSIS_INFERENCEX; ASSUMP_NUMERIC_ACCELERATOR_MIX</x:t>
        </x:is>
      </x:c>
      <x:c r="K166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68" s="3" t="inlineStr">
        <x:is>
          <x:t xml:space="preserve">Company fleet inventory, accelerator-hours or procurement/deployment records by GPU generation.</x:t>
        </x:is>
      </x:c>
    </x:row>
    <x:row r="1669">
      <x:c r="A1669" s="3" t="inlineStr">
        <x:is>
          <x:t xml:space="preserve">Anthropic</x:t>
        </x:is>
      </x:c>
      <x:c r="B1669" s="3" t="n">
        <x:v>2028</x:v>
      </x:c>
      <x:c r="C1669" s="3" t="inlineStr">
        <x:is>
          <x:t xml:space="preserve">Base</x:t>
        </x:is>
      </x:c>
      <x:c r="D1669" s="3" t="inlineStr">
        <x:is>
          <x:t xml:space="preserve">purpose_built_accelerator_share</x:t>
        </x:is>
      </x:c>
      <x:c r="E1669" s="3" t="n">
        <x:v>0.80056</x:v>
      </x:c>
      <x:c r="F1669" s="3" t="inlineStr">
        <x:is>
          <x:t xml:space="preserve">share of inference-serving accelerator load</x:t>
        </x:is>
      </x:c>
      <x:c r="G1669" s="3" t="inlineStr">
        <x:is>
          <x:t xml:space="preserve">Numeric scenario</x:t>
        </x:is>
      </x:c>
      <x:c r="H1669" s="3" t="inlineStr">
        <x:is>
          <x:t xml:space="preserve">1 - gpu_share</x:t>
        </x:is>
      </x:c>
      <x:c r="I1669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1669" s="3" t="inlineStr">
        <x:is>
          <x:t xml:space="preserve">SRC_ANTHROPIC_CLAUDE_DOCS; SRC_ANTHROPIC_AMAZON_COMPUTE; SRC_AWS_RAINIER_ACTIVE; SRC_EPOCH_AI_DATA_CENTERS; ASSUMP_NUMERIC_ACCELERATOR_MIX</x:t>
        </x:is>
      </x:c>
      <x:c r="K166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69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1670">
      <x:c r="A1670" s="3" t="inlineStr">
        <x:is>
          <x:t xml:space="preserve">Anthropic</x:t>
        </x:is>
      </x:c>
      <x:c r="B1670" s="3" t="n">
        <x:v>2028</x:v>
      </x:c>
      <x:c r="C1670" s="3" t="inlineStr">
        <x:is>
          <x:t xml:space="preserve">Base</x:t>
        </x:is>
      </x:c>
      <x:c r="D1670" s="3" t="inlineStr">
        <x:is>
          <x:t xml:space="preserve">fleet_reference_tps_per_mw</x:t>
        </x:is>
      </x:c>
      <x:c r="E1670" s="3" t="n">
        <x:v>196472</x:v>
      </x:c>
      <x:c r="F1670" s="3" t="inlineStr">
        <x:is>
          <x:t xml:space="preserve">generated output tokens/sec/MW</x:t>
        </x:is>
      </x:c>
      <x:c r="G1670" s="3" t="inlineStr">
        <x:is>
          <x:t xml:space="preserve">Fleet-weighted public benchmark reference</x:t>
        </x:is>
      </x:c>
      <x:c r="H1670" s="3" t="inlineStr">
        <x:is>
          <x:t xml:space="preserve">h200_share*h200_workload_avg + b200_share*b200_workload_avg + gb200_share*gb200_workload_avg + purpose_built_share*purpose_workload_avg</x:t>
        </x:is>
      </x:c>
      <x:c r="I1670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670" s="3" t="inlineStr">
        <x:is>
          <x:t xml:space="preserve">SRC_SEMIANALYSIS_INFERENCEX; ASSUMP_NUMERIC_ACCELERATOR_MIX; ASSUMP_WORKLOAD_CLASS_MIX; ASSUMP_AGENTIC_CONTEXT_PENALTY</x:t>
        </x:is>
      </x:c>
      <x:c r="K167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70" s="3" t="inlineStr">
        <x:is>
          <x:t xml:space="preserve">Comparable production output-token throughput or a more closely matched benchmark.</x:t>
        </x:is>
      </x:c>
    </x:row>
    <x:row r="1671">
      <x:c r="A1671" s="3" t="inlineStr">
        <x:is>
          <x:t xml:space="preserve">Anthropic</x:t>
        </x:is>
      </x:c>
      <x:c r="B1671" s="3" t="n">
        <x:v>2028</x:v>
      </x:c>
      <x:c r="C1671" s="3" t="inlineStr">
        <x:is>
          <x:t xml:space="preserve">Base</x:t>
        </x:is>
      </x:c>
      <x:c r="D1671" s="3" t="inlineStr">
        <x:is>
          <x:t xml:space="preserve">commercial_workload_fit_factor</x:t>
        </x:is>
      </x:c>
      <x:c r="E1671" s="3" t="n">
        <x:v>0.5</x:v>
      </x:c>
      <x:c r="F1671" s="3" t="inlineStr">
        <x:is>
          <x:t xml:space="preserve">share of public reference throughput</x:t>
        </x:is>
      </x:c>
      <x:c r="G1671" s="3" t="inlineStr">
        <x:is>
          <x:t xml:space="preserve">Scenario assumption</x:t>
        </x:is>
      </x:c>
      <x:c r="H1671" s="3" t="inlineStr">
        <x:is>
          <x:t xml:space="preserve">reference_serving_tps_per_mw = fleet_reference_tps_per_mw * commercial_workload_fit_factor</x:t>
        </x:is>
      </x:c>
      <x:c r="I1671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1671" s="3" t="inlineStr">
        <x:is>
          <x:t xml:space="preserve">SRC_SEMIANALYSIS_INFERENCEX; ASSUMP_NUMERIC_ACCELERATOR_MIX; ASSUMP_WORKLOAD_CLASS_MIX; ASSUMP_AGENTIC_CONTEXT_PENALTY</x:t>
        </x:is>
      </x:c>
      <x:c r="K167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71" s="3" t="inlineStr">
        <x:is>
          <x:t xml:space="preserve">Matched commercial serving benchmark by product surface, context shape and latency SLO.</x:t>
        </x:is>
      </x:c>
    </x:row>
    <x:row r="1672">
      <x:c r="A1672" s="3" t="inlineStr">
        <x:is>
          <x:t xml:space="preserve">Anthropic</x:t>
        </x:is>
      </x:c>
      <x:c r="B1672" s="3" t="n">
        <x:v>2028</x:v>
      </x:c>
      <x:c r="C1672" s="3" t="inlineStr">
        <x:is>
          <x:t xml:space="preserve">Base</x:t>
        </x:is>
      </x:c>
      <x:c r="D1672" s="3" t="inlineStr">
        <x:is>
          <x:t xml:space="preserve">reference_serving_tps_per_mw</x:t>
        </x:is>
      </x:c>
      <x:c r="E1672" s="3" t="n">
        <x:v>98236</x:v>
      </x:c>
      <x:c r="F1672" s="3" t="inlineStr">
        <x:is>
          <x:t xml:space="preserve">generated output tokens/sec/MW</x:t>
        </x:is>
      </x:c>
      <x:c r="G1672" s="3" t="inlineStr">
        <x:is>
          <x:t xml:space="preserve">Workload-adjusted benchmark proxy</x:t>
        </x:is>
      </x:c>
      <x:c r="H1672" s="3" t="inlineStr">
        <x:is>
          <x:t xml:space="preserve">fleet_reference_tps_per_mw * commercial_workload_fit_factor</x:t>
        </x:is>
      </x:c>
      <x:c r="I167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672" s="3" t="inlineStr">
        <x:is>
          <x:t xml:space="preserve">SRC_SEMIANALYSIS_INFERENCEX; ASSUMP_NUMERIC_ACCELERATOR_MIX; ASSUMP_WORKLOAD_CLASS_MIX; ASSUMP_AGENTIC_CONTEXT_PENALTY</x:t>
        </x:is>
      </x:c>
      <x:c r="K167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72" s="3" t="inlineStr">
        <x:is>
          <x:t xml:space="preserve">Provider production output-token throughput with comparable workload/SLO.</x:t>
        </x:is>
      </x:c>
    </x:row>
    <x:row r="1673">
      <x:c r="A1673" s="3" t="inlineStr">
        <x:is>
          <x:t xml:space="preserve">Anthropic</x:t>
        </x:is>
      </x:c>
      <x:c r="B1673" s="3" t="n">
        <x:v>2028</x:v>
      </x:c>
      <x:c r="C1673" s="3" t="inlineStr">
        <x:is>
          <x:t xml:space="preserve">Base</x:t>
        </x:is>
      </x:c>
      <x:c r="D1673" s="3" t="inlineStr">
        <x:is>
          <x:t xml:space="preserve">purpose_built_tps_per_mw</x:t>
        </x:is>
      </x:c>
      <x:c r="E1673" s="3" t="n">
        <x:v>67653</x:v>
      </x:c>
      <x:c r="F1673" s="3" t="inlineStr">
        <x:is>
          <x:t xml:space="preserve">generated output tokens/sec/MW</x:t>
        </x:is>
      </x:c>
      <x:c r="G1673" s="3" t="inlineStr">
        <x:is>
          <x:t xml:space="preserve">Conservative no-uplift proxy</x:t>
        </x:is>
      </x:c>
      <x:c r="H1673" s="3" t="inlineStr">
        <x:is>
          <x:t xml:space="preserve">purpose_built_tps_per_mw = purpose_built_reference_tps_per_mw * commercial_workload_fit_factor until comparable output-token benchmark is adopted</x:t>
        </x:is>
      </x:c>
      <x:c r="I1673" s="3" t="inlineStr">
        <x:is>
          <x:t xml:space="preserve">No comparable public output-token/MW row adopted; B200 public reference placeholder is used and remains editable.</x:t>
        </x:is>
      </x:c>
      <x:c r="J1673" s="3" t="inlineStr">
        <x:is>
          <x:t xml:space="preserve">SRC_ANTHROPIC_CLAUDE_DOCS; SRC_ANTHROPIC_AMAZON_COMPUTE; SRC_AWS_RAINIER_ACTIVE; SRC_EPOCH_AI_DATA_CENTERS; ASSUMP_NUMERIC_ACCELERATOR_MIX</x:t>
        </x:is>
      </x:c>
      <x:c r="K167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73" s="3" t="inlineStr">
        <x:is>
          <x:t xml:space="preserve">Matched-workload generated-output benchmark for the provider purpose-built accelerator.</x:t>
        </x:is>
      </x:c>
    </x:row>
    <x:row r="1674">
      <x:c r="A1674" s="3" t="inlineStr">
        <x:is>
          <x:t xml:space="preserve">Anthropic</x:t>
        </x:is>
      </x:c>
      <x:c r="B1674" s="3" t="n">
        <x:v>2028</x:v>
      </x:c>
      <x:c r="C1674" s="3" t="inlineStr">
        <x:is>
          <x:t xml:space="preserve">Base</x:t>
        </x:is>
      </x:c>
      <x:c r="D1674" s="3" t="inlineStr">
        <x:is>
          <x:t xml:space="preserve">inference_power_share</x:t>
        </x:is>
      </x:c>
      <x:c r="E1674" s="3" t="n">
        <x:v>0.63</x:v>
      </x:c>
      <x:c r="F1674" s="3" t="inlineStr">
        <x:is>
          <x:t xml:space="preserve">share of AI IT load</x:t>
        </x:is>
      </x:c>
      <x:c r="G1674" s="3" t="inlineStr">
        <x:is>
          <x:t xml:space="preserve">Scenario allocation</x:t>
        </x:is>
      </x:c>
      <x:c r="H1674" s="3" t="inlineStr">
        <x:is>
          <x:t xml:space="preserve">inference_gw = ai_it_load_gw * inference_power_share</x:t>
        </x:is>
      </x:c>
      <x:c r="I1674" s="3" t="inlineStr">
        <x:is>
          <x:t xml:space="preserve">Claude API/product growth supports a rising inference share, while continued model training prevents full conversion.</x:t>
        </x:is>
      </x:c>
      <x:c r="J1674" s="3" t="inlineStr">
        <x:is>
          <x:t xml:space="preserve">SRC_ANTHROPIC_CLAUDE_DOCS; SRC_ANTHROPIC_AMAZON_COMPUTE; SRC_AWS_RAINIER_ACTIVE; SRC_EPOCH_AI_DATA_CENTERS; ASSUMP_INFERENCE_SHARE_NOT_FACT_60</x:t>
        </x:is>
      </x:c>
      <x:c r="K167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74" s="3" t="inlineStr">
        <x:is>
          <x:t xml:space="preserve">Provider-specific inference/training workload power telemetry.</x:t>
        </x:is>
      </x:c>
    </x:row>
    <x:row r="1675">
      <x:c r="A1675" s="3" t="inlineStr">
        <x:is>
          <x:t xml:space="preserve">Anthropic</x:t>
        </x:is>
      </x:c>
      <x:c r="B1675" s="3" t="n">
        <x:v>2028</x:v>
      </x:c>
      <x:c r="C1675" s="3" t="inlineStr">
        <x:is>
          <x:t xml:space="preserve">Base</x:t>
        </x:is>
      </x:c>
      <x:c r="D1675" s="3" t="inlineStr">
        <x:is>
          <x:t xml:space="preserve">inference_gw</x:t>
        </x:is>
      </x:c>
      <x:c r="E1675" s="3" t="n">
        <x:v>1.492</x:v>
      </x:c>
      <x:c r="F1675" s="3" t="inlineStr">
        <x:is>
          <x:t xml:space="preserve">GW</x:t>
        </x:is>
      </x:c>
      <x:c r="G1675" s="3" t="inlineStr">
        <x:is>
          <x:t xml:space="preserve">Derived formula</x:t>
        </x:is>
      </x:c>
      <x:c r="H1675" s="3" t="inlineStr">
        <x:is>
          <x:t xml:space="preserve">ai_it_load_gw * inference_power_share</x:t>
        </x:is>
      </x:c>
      <x:c r="I1675" s="3" t="inlineStr">
        <x:is>
          <x:t xml:space="preserve">This is the operational power eligible to become commercial generated output tokens through the selected TPS/MW proxy.</x:t>
        </x:is>
      </x:c>
      <x:c r="J1675" s="3" t="inlineStr">
        <x:is>
          <x:t xml:space="preserve">SRC_ANTHROPIC_CLAUDE_DOCS; SRC_ANTHROPIC_AMAZON_COMPUTE; SRC_AWS_RAINIER_ACTIVE; SRC_EPOCH_AI_DATA_CENTERS</x:t>
        </x:is>
      </x:c>
      <x:c r="K167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75" s="3" t="inlineStr">
        <x:is>
          <x:t xml:space="preserve">Recompute after AI allocation or inference-share evidence changes.</x:t>
        </x:is>
      </x:c>
    </x:row>
    <x:row r="1676">
      <x:c r="A1676" s="3" t="inlineStr">
        <x:is>
          <x:t xml:space="preserve">Anthropic</x:t>
        </x:is>
      </x:c>
      <x:c r="B1676" s="3" t="n">
        <x:v>2028</x:v>
      </x:c>
      <x:c r="C1676" s="3" t="inlineStr">
        <x:is>
          <x:t xml:space="preserve">Base</x:t>
        </x:is>
      </x:c>
      <x:c r="D1676" s="3" t="inlineStr">
        <x:is>
          <x:t xml:space="preserve">training_power_share</x:t>
        </x:is>
      </x:c>
      <x:c r="E1676" s="3" t="n">
        <x:v>0.37</x:v>
      </x:c>
      <x:c r="F1676" s="3" t="inlineStr">
        <x:is>
          <x:t xml:space="preserve">share of AI IT load</x:t>
        </x:is>
      </x:c>
      <x:c r="G1676" s="3" t="inlineStr">
        <x:is>
          <x:t xml:space="preserve">Derived allocation</x:t>
        </x:is>
      </x:c>
      <x:c r="H1676" s="3" t="inlineStr">
        <x:is>
          <x:t xml:space="preserve">1 - inference_power_share</x:t>
        </x:is>
      </x:c>
      <x:c r="I1676" s="3" t="inlineStr">
        <x:is>
          <x:t xml:space="preserve">Training receives the complementary modeled AI IT allocation; it is not a disclosed company workload split.</x:t>
        </x:is>
      </x:c>
      <x:c r="J1676" s="3" t="inlineStr">
        <x:is>
          <x:t xml:space="preserve">SRC_ANTHROPIC_CLAUDE_DOCS; SRC_ANTHROPIC_AMAZON_COMPUTE; SRC_AWS_RAINIER_ACTIVE; SRC_EPOCH_AI_DATA_CENTERS; ASSUMP_INFERENCE_SHARE_NOT_FACT_60</x:t>
        </x:is>
      </x:c>
      <x:c r="K167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76" s="3" t="inlineStr">
        <x:is>
          <x:t xml:space="preserve">Provider-specific inference/training workload power telemetry.</x:t>
        </x:is>
      </x:c>
    </x:row>
    <x:row r="1677">
      <x:c r="A1677" s="3" t="inlineStr">
        <x:is>
          <x:t xml:space="preserve">Anthropic</x:t>
        </x:is>
      </x:c>
      <x:c r="B1677" s="3" t="n">
        <x:v>2028</x:v>
      </x:c>
      <x:c r="C1677" s="3" t="inlineStr">
        <x:is>
          <x:t xml:space="preserve">Base</x:t>
        </x:is>
      </x:c>
      <x:c r="D1677" s="3" t="inlineStr">
        <x:is>
          <x:t xml:space="preserve">training_gw</x:t>
        </x:is>
      </x:c>
      <x:c r="E1677" s="3" t="n">
        <x:v>0.876</x:v>
      </x:c>
      <x:c r="F1677" s="3" t="inlineStr">
        <x:is>
          <x:t xml:space="preserve">GW</x:t>
        </x:is>
      </x:c>
      <x:c r="G1677" s="3" t="inlineStr">
        <x:is>
          <x:t xml:space="preserve">Derived formula</x:t>
        </x:is>
      </x:c>
      <x:c r="H1677" s="3" t="inlineStr">
        <x:is>
          <x:t xml:space="preserve">ai_it_load_gw * training_power_share</x:t>
        </x:is>
      </x:c>
      <x:c r="I1677" s="3" t="inlineStr">
        <x:is>
          <x:t xml:space="preserve">Training GW is shown separately so commercial inference token capacity is not overstated.</x:t>
        </x:is>
      </x:c>
      <x:c r="J1677" s="3" t="inlineStr">
        <x:is>
          <x:t xml:space="preserve">SRC_ANTHROPIC_CLAUDE_DOCS; SRC_ANTHROPIC_AMAZON_COMPUTE; SRC_AWS_RAINIER_ACTIVE; SRC_EPOCH_AI_DATA_CENTERS</x:t>
        </x:is>
      </x:c>
      <x:c r="K167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77" s="3" t="inlineStr">
        <x:is>
          <x:t xml:space="preserve">Recompute after AI allocation or workload-split evidence changes.</x:t>
        </x:is>
      </x:c>
    </x:row>
    <x:row r="1678">
      <x:c r="A1678" s="3" t="inlineStr">
        <x:is>
          <x:t xml:space="preserve">Anthropic</x:t>
        </x:is>
      </x:c>
      <x:c r="B1678" s="3" t="n">
        <x:v>2028</x:v>
      </x:c>
      <x:c r="C1678" s="3" t="inlineStr">
        <x:is>
          <x:t xml:space="preserve">Base</x:t>
        </x:is>
      </x:c>
      <x:c r="D1678" s="3" t="inlineStr">
        <x:is>
          <x:t xml:space="preserve">tokens_per_second_per_mw</x:t>
        </x:is>
      </x:c>
      <x:c r="E1678" s="3" t="n">
        <x:v>98236</x:v>
      </x:c>
      <x:c r="F1678" s="3" t="inlineStr">
        <x:is>
          <x:t xml:space="preserve">generated output tokens/sec/MW</x:t>
        </x:is>
      </x:c>
      <x:c r="G1678" s="3" t="inlineStr">
        <x:is>
          <x:t xml:space="preserve">Derived estimate + benchmark calibration</x:t>
        </x:is>
      </x:c>
      <x:c r="H1678" s="3" t="inlineStr">
        <x:is>
          <x:t xml:space="preserve">fleet_reference_tps_per_mw * commercial_workload_fit_factor</x:t>
        </x:is>
      </x:c>
      <x:c r="I1678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1678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167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78" s="3" t="inlineStr">
        <x:is>
          <x:t xml:space="preserve">Comparable production output-token throughput with model, hardware, precision, ISL/OSL and SLO matched.</x:t>
        </x:is>
      </x:c>
    </x:row>
    <x:row r="1679">
      <x:c r="A1679" s="3" t="inlineStr">
        <x:is>
          <x:t xml:space="preserve">Anthropic</x:t>
        </x:is>
      </x:c>
      <x:c r="B1679" s="3" t="n">
        <x:v>2028</x:v>
      </x:c>
      <x:c r="C1679" s="3" t="inlineStr">
        <x:is>
          <x:t xml:space="preserve">Base</x:t>
        </x:is>
      </x:c>
      <x:c r="D1679" s="3" t="inlineStr">
        <x:is>
          <x:t xml:space="preserve">inference_tokens_per_day</x:t>
        </x:is>
      </x:c>
      <x:c r="E1679" s="3" t="n">
        <x:v>12663484876800</x:v>
      </x:c>
      <x:c r="F1679" s="3" t="inlineStr">
        <x:is>
          <x:t xml:space="preserve">generated output tokens/day</x:t>
        </x:is>
      </x:c>
      <x:c r="G1679" s="3" t="inlineStr">
        <x:is>
          <x:t xml:space="preserve">Derived headline metric</x:t>
        </x:is>
      </x:c>
      <x:c r="H1679" s="3" t="inlineStr">
        <x:is>
          <x:t xml:space="preserve">inference_gw * 1000 * tokens_per_second_per_mw * 86,400</x:t>
        </x:is>
      </x:c>
      <x:c r="I1679" s="3" t="inlineStr">
        <x:is>
          <x:t xml:space="preserve">Headline capacity uses no utilization, MoE, architecture or software-growth multiplier; it is not observed commercial output volume.</x:t>
        </x:is>
      </x:c>
      <x:c r="J1679" s="3" t="inlineStr">
        <x:is>
          <x:t xml:space="preserve">SRC_ANTHROPIC_CLAUDE_DOCS; SRC_ANTHROPIC_AMAZON_COMPUTE; SRC_AWS_RAINIER_ACTIVE; SRC_EPOCH_AI_DATA_CENTERS; SRC_SEMIANALYSIS_INFERENCEX</x:t>
        </x:is>
      </x:c>
      <x:c r="K167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79" s="3" t="inlineStr">
        <x:is>
          <x:t xml:space="preserve">Provider-disclosed generated output token volume or calibrated capacity telemetry.</x:t>
        </x:is>
      </x:c>
    </x:row>
    <x:row r="1680">
      <x:c r="A1680" s="3" t="inlineStr">
        <x:is>
          <x:t xml:space="preserve">Anthropic</x:t>
        </x:is>
      </x:c>
      <x:c r="B1680" s="3" t="n">
        <x:v>2028</x:v>
      </x:c>
      <x:c r="C1680" s="3" t="inlineStr">
        <x:is>
          <x:t xml:space="preserve">Base</x:t>
        </x:is>
      </x:c>
      <x:c r="D1680" s="3" t="inlineStr">
        <x:is>
          <x:t xml:space="preserve">inference_tokens_per_year</x:t>
        </x:is>
      </x:c>
      <x:c r="E1680" s="3" t="n">
        <x:v>4622171980032000</x:v>
      </x:c>
      <x:c r="F1680" s="3" t="inlineStr">
        <x:is>
          <x:t xml:space="preserve">generated output tokens/year</x:t>
        </x:is>
      </x:c>
      <x:c r="G1680" s="3" t="inlineStr">
        <x:is>
          <x:t xml:space="preserve">Derived headline metric</x:t>
        </x:is>
      </x:c>
      <x:c r="H1680" s="3" t="inlineStr">
        <x:is>
          <x:t xml:space="preserve">inference_tokens_per_day * 365</x:t>
        </x:is>
      </x:c>
      <x:c r="I1680" s="3" t="inlineStr">
        <x:is>
          <x:t xml:space="preserve">Annualized version of generated output token capacity; it is not observed annual demand or billable volume.</x:t>
        </x:is>
      </x:c>
      <x:c r="J1680" s="3" t="inlineStr">
        <x:is>
          <x:t xml:space="preserve">SRC_ANTHROPIC_CLAUDE_DOCS; SRC_ANTHROPIC_AMAZON_COMPUTE; SRC_AWS_RAINIER_ACTIVE; SRC_EPOCH_AI_DATA_CENTERS; SRC_SEMIANALYSIS_INFERENCEX</x:t>
        </x:is>
      </x:c>
      <x:c r="K168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80" s="3" t="inlineStr">
        <x:is>
          <x:t xml:space="preserve">Provider-disclosed annual generated-output volume or metered serving telemetry.</x:t>
        </x:is>
      </x:c>
    </x:row>
    <x:row r="1681">
      <x:c r="A1681" s="3" t="inlineStr">
        <x:is>
          <x:t xml:space="preserve">Anthropic</x:t>
        </x:is>
      </x:c>
      <x:c r="B1681" s="3" t="n">
        <x:v>2029</x:v>
      </x:c>
      <x:c r="C1681" s="3" t="inlineStr">
        <x:is>
          <x:t xml:space="preserve">Base</x:t>
        </x:is>
      </x:c>
      <x:c r="D1681" s="3" t="inlineStr">
        <x:is>
          <x:t xml:space="preserve">contracted_power_gw</x:t>
        </x:is>
      </x:c>
      <x:c r="E1681" s="3" t="n">
        <x:v>6.125</x:v>
      </x:c>
      <x:c r="F1681" s="3" t="inlineStr">
        <x:is>
          <x:t xml:space="preserve">GW</x:t>
        </x:is>
      </x:c>
      <x:c r="G1681" s="3" t="inlineStr">
        <x:is>
          <x:t xml:space="preserve">Fact anchor + scenario ceiling</x:t>
        </x:is>
      </x:c>
      <x:c r="H1681" s="3" t="inlineStr">
        <x:is>
          <x:t xml:space="preserve">linear interpolation between 2026 and 2030 company capacity endpoints</x:t>
        </x:is>
      </x:c>
      <x:c r="I1681" s="3" t="inlineStr">
        <x:is>
          <x:t xml:space="preserve">Hosted capacity envelope is anchored by Anthropic/AWS Project Rainier direction; it is attributed to Claude outputs, not AWS as a model owner.</x:t>
        </x:is>
      </x:c>
      <x:c r="J1681" s="3" t="inlineStr">
        <x:is>
          <x:t xml:space="preserve">SRC_ANTHROPIC_AMAZON_COMPUTE; SRC_AWS_RAINIER_ACTIVE; ASSUMP_POWER_RAMP</x:t>
        </x:is>
      </x:c>
      <x:c r="K168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81" s="3" t="inlineStr">
        <x:is>
          <x:t xml:space="preserve">Company/site-level committed MW/GW, interconnect and contract disclosure.</x:t>
        </x:is>
      </x:c>
    </x:row>
    <x:row r="1682">
      <x:c r="A1682" s="3" t="inlineStr">
        <x:is>
          <x:t xml:space="preserve">Anthropic</x:t>
        </x:is>
      </x:c>
      <x:c r="B1682" s="3" t="n">
        <x:v>2029</x:v>
      </x:c>
      <x:c r="C1682" s="3" t="inlineStr">
        <x:is>
          <x:t xml:space="preserve">Base</x:t>
        </x:is>
      </x:c>
      <x:c r="D1682" s="3" t="inlineStr">
        <x:is>
          <x:t xml:space="preserve">operational_deployment_share</x:t>
        </x:is>
      </x:c>
      <x:c r="E1682" s="3" t="n">
        <x:v>0.71428571</x:v>
      </x:c>
      <x:c r="F1682" s="3" t="inlineStr">
        <x:is>
          <x:t xml:space="preserve">share</x:t>
        </x:is>
      </x:c>
      <x:c r="G1682" s="3" t="inlineStr">
        <x:is>
          <x:t xml:space="preserve">Scenario conversion</x:t>
        </x:is>
      </x:c>
      <x:c r="H1682" s="3" t="inlineStr">
        <x:is>
          <x:t xml:space="preserve">active_power_gw / contracted_power_gw</x:t>
        </x:is>
      </x:c>
      <x:c r="I1682" s="3" t="inlineStr">
        <x:is>
          <x:t xml:space="preserve">This is the single explicit conversion from contracted/attributed capacity to operationally usable capacity.</x:t>
        </x:is>
      </x:c>
      <x:c r="J1682" s="3" t="inlineStr">
        <x:is>
          <x:t xml:space="preserve">SRC_ANTHROPIC_AMAZON_COMPUTE; SRC_AWS_RAINIER_ACTIVE; ASSUMP_POWER_RAMP</x:t>
        </x:is>
      </x:c>
      <x:c r="K168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82" s="3" t="inlineStr">
        <x:is>
          <x:t xml:space="preserve">Energized operational capacity divided by contracted/attributed capacity.</x:t>
        </x:is>
      </x:c>
    </x:row>
    <x:row r="1683">
      <x:c r="A1683" s="3" t="inlineStr">
        <x:is>
          <x:t xml:space="preserve">Anthropic</x:t>
        </x:is>
      </x:c>
      <x:c r="B1683" s="3" t="n">
        <x:v>2029</x:v>
      </x:c>
      <x:c r="C1683" s="3" t="inlineStr">
        <x:is>
          <x:t xml:space="preserve">Base</x:t>
        </x:is>
      </x:c>
      <x:c r="D1683" s="3" t="inlineStr">
        <x:is>
          <x:t xml:space="preserve">active_power_gw</x:t>
        </x:is>
      </x:c>
      <x:c r="E1683" s="3" t="n">
        <x:v>4.375</x:v>
      </x:c>
      <x:c r="F1683" s="3" t="inlineStr">
        <x:is>
          <x:t xml:space="preserve">GW</x:t>
        </x:is>
      </x:c>
      <x:c r="G1683" s="3" t="inlineStr">
        <x:is>
          <x:t xml:space="preserve">Derived scenario</x:t>
        </x:is>
      </x:c>
      <x:c r="H1683" s="3" t="inlineStr">
        <x:is>
          <x:t xml:space="preserve">contracted_power_gw * operational_deployment_share</x:t>
        </x:is>
      </x:c>
      <x:c r="I1683" s="3" t="inlineStr">
        <x:is>
          <x:t xml:space="preserve">Trainium cluster activation supports staged active ramp; Claude inference-versus-training use remains estimated.</x:t>
        </x:is>
      </x:c>
      <x:c r="J1683" s="3" t="inlineStr">
        <x:is>
          <x:t xml:space="preserve">SRC_ANTHROPIC_AMAZON_COMPUTE; SRC_AWS_RAINIER_ACTIVE; ASSUMP_POWER_RAMP</x:t>
        </x:is>
      </x:c>
      <x:c r="K168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83" s="3" t="inlineStr">
        <x:is>
          <x:t xml:space="preserve">Energization dates, accelerator deliveries and operational powered-rack telemetry.</x:t>
        </x:is>
      </x:c>
    </x:row>
    <x:row r="1684">
      <x:c r="A1684" s="3" t="inlineStr">
        <x:is>
          <x:t xml:space="preserve">Anthropic</x:t>
        </x:is>
      </x:c>
      <x:c r="B1684" s="3" t="n">
        <x:v>2029</x:v>
      </x:c>
      <x:c r="C1684" s="3" t="inlineStr">
        <x:is>
          <x:t xml:space="preserve">Base</x:t>
        </x:is>
      </x:c>
      <x:c r="D1684" s="3" t="inlineStr">
        <x:is>
          <x:t xml:space="preserve">pue</x:t>
        </x:is>
      </x:c>
      <x:c r="E1684" s="3" t="n">
        <x:v>1.18</x:v>
      </x:c>
      <x:c r="F1684" s="3" t="inlineStr">
        <x:is>
          <x:t xml:space="preserve">ratio</x:t>
        </x:is>
      </x:c>
      <x:c r="G1684" s="3" t="inlineStr">
        <x:is>
          <x:t xml:space="preserve">Scenario parameter</x:t>
        </x:is>
      </x:c>
      <x:c r="H1684" s="3" t="inlineStr">
        <x:is>
          <x:t xml:space="preserve">it_load_gw = active_power_gw / pue</x:t>
        </x:is>
      </x:c>
      <x:c r="I1684" s="3" t="inlineStr">
        <x:is>
          <x:t xml:space="preserve">No provider-wide site-level PUE is used as a disclosed fact; PUE represents facility-to-IT conversion within the scenario.</x:t>
        </x:is>
      </x:c>
      <x:c r="J1684" s="3" t="inlineStr">
        <x:is>
          <x:t xml:space="preserve">ASSUMP_POWER_RAMP</x:t>
        </x:is>
      </x:c>
      <x:c r="K168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84" s="3" t="inlineStr">
        <x:is>
          <x:t xml:space="preserve">Site-level measured PUE matched to attributed AI capacity.</x:t>
        </x:is>
      </x:c>
    </x:row>
    <x:row r="1685">
      <x:c r="A1685" s="3" t="inlineStr">
        <x:is>
          <x:t xml:space="preserve">Anthropic</x:t>
        </x:is>
      </x:c>
      <x:c r="B1685" s="3" t="n">
        <x:v>2029</x:v>
      </x:c>
      <x:c r="C1685" s="3" t="inlineStr">
        <x:is>
          <x:t xml:space="preserve">Base</x:t>
        </x:is>
      </x:c>
      <x:c r="D1685" s="3" t="inlineStr">
        <x:is>
          <x:t xml:space="preserve">it_load_gw</x:t>
        </x:is>
      </x:c>
      <x:c r="E1685" s="3" t="n">
        <x:v>3.708</x:v>
      </x:c>
      <x:c r="F1685" s="3" t="inlineStr">
        <x:is>
          <x:t xml:space="preserve">GW</x:t>
        </x:is>
      </x:c>
      <x:c r="G1685" s="3" t="inlineStr">
        <x:is>
          <x:t xml:space="preserve">Derived formula</x:t>
        </x:is>
      </x:c>
      <x:c r="H1685" s="3" t="inlineStr">
        <x:is>
          <x:t xml:space="preserve">active_power_gw / pue</x:t>
        </x:is>
      </x:c>
      <x:c r="I1685" s="3" t="inlineStr">
        <x:is>
          <x:t xml:space="preserve">Facility power is converted to IT-deliverable power before attributing AI workloads.</x:t>
        </x:is>
      </x:c>
      <x:c r="J1685" s="3" t="inlineStr">
        <x:is>
          <x:t xml:space="preserve">SRC_ANTHROPIC_AMAZON_COMPUTE; SRC_AWS_RAINIER_ACTIVE; ASSUMP_POWER_RAMP</x:t>
        </x:is>
      </x:c>
      <x:c r="K168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85" s="3" t="inlineStr">
        <x:is>
          <x:t xml:space="preserve">Recompute once active power and PUE become site-observable.</x:t>
        </x:is>
      </x:c>
    </x:row>
    <x:row r="1686">
      <x:c r="A1686" s="3" t="inlineStr">
        <x:is>
          <x:t xml:space="preserve">Anthropic</x:t>
        </x:is>
      </x:c>
      <x:c r="B1686" s="3" t="n">
        <x:v>2029</x:v>
      </x:c>
      <x:c r="C1686" s="3" t="inlineStr">
        <x:is>
          <x:t xml:space="preserve">Base</x:t>
        </x:is>
      </x:c>
      <x:c r="D1686" s="3" t="inlineStr">
        <x:is>
          <x:t xml:space="preserve">ai_workload_share</x:t>
        </x:is>
      </x:c>
      <x:c r="E1686" s="3" t="n">
        <x:v>0.86</x:v>
      </x:c>
      <x:c r="F1686" s="3" t="inlineStr">
        <x:is>
          <x:t xml:space="preserve">share</x:t>
        </x:is>
      </x:c>
      <x:c r="G1686" s="3" t="inlineStr">
        <x:is>
          <x:t xml:space="preserve">Scenario allocation</x:t>
        </x:is>
      </x:c>
      <x:c r="H1686" s="3" t="inlineStr">
        <x:is>
          <x:t xml:space="preserve">ai_it_load_gw = it_load_gw * ai_workload_share</x:t>
        </x:is>
      </x:c>
      <x:c r="I1686" s="3" t="inlineStr">
        <x:is>
          <x:t xml:space="preserve">Anthropic-directed hosted capacity is predominantly AI; 86% excludes platform, reserve and non-serving allocation.</x:t>
        </x:is>
      </x:c>
      <x:c r="J1686" s="3" t="inlineStr">
        <x:is>
          <x:t xml:space="preserve">SRC_ANTHROPIC_CLAUDE_DOCS; SRC_ANTHROPIC_AMAZON_COMPUTE; SRC_AWS_RAINIER_ACTIVE; SRC_EPOCH_AI_DATA_CENTERS</x:t>
        </x:is>
      </x:c>
      <x:c r="K168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86" s="3" t="inlineStr">
        <x:is>
          <x:t xml:space="preserve">Model-owner AI workload allocation or cluster scheduling telemetry.</x:t>
        </x:is>
      </x:c>
    </x:row>
    <x:row r="1687">
      <x:c r="A1687" s="3" t="inlineStr">
        <x:is>
          <x:t xml:space="preserve">Anthropic</x:t>
        </x:is>
      </x:c>
      <x:c r="B1687" s="3" t="n">
        <x:v>2029</x:v>
      </x:c>
      <x:c r="C1687" s="3" t="inlineStr">
        <x:is>
          <x:t xml:space="preserve">Base</x:t>
        </x:is>
      </x:c>
      <x:c r="D1687" s="3" t="inlineStr">
        <x:is>
          <x:t xml:space="preserve">ai_it_load_gw</x:t>
        </x:is>
      </x:c>
      <x:c r="E1687" s="3" t="n">
        <x:v>3.189</x:v>
      </x:c>
      <x:c r="F1687" s="3" t="inlineStr">
        <x:is>
          <x:t xml:space="preserve">GW</x:t>
        </x:is>
      </x:c>
      <x:c r="G1687" s="3" t="inlineStr">
        <x:is>
          <x:t xml:space="preserve">Derived formula</x:t>
        </x:is>
      </x:c>
      <x:c r="H1687" s="3" t="inlineStr">
        <x:is>
          <x:t xml:space="preserve">it_load_gw * ai_workload_share</x:t>
        </x:is>
      </x:c>
      <x:c r="I1687" s="3" t="inlineStr">
        <x:is>
          <x:t xml:space="preserve">Only the AI-attributed portion of IT load enters training/inference allocation.</x:t>
        </x:is>
      </x:c>
      <x:c r="J1687" s="3" t="inlineStr">
        <x:is>
          <x:t xml:space="preserve">SRC_ANTHROPIC_CLAUDE_DOCS; SRC_ANTHROPIC_AMAZON_COMPUTE; SRC_AWS_RAINIER_ACTIVE; SRC_EPOCH_AI_DATA_CENTERS</x:t>
        </x:is>
      </x:c>
      <x:c r="K168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87" s="3" t="inlineStr">
        <x:is>
          <x:t xml:space="preserve">Recompute after ai_workload_share is replaced by telemetry.</x:t>
        </x:is>
      </x:c>
    </x:row>
    <x:row r="1688">
      <x:c r="A1688" s="3" t="inlineStr">
        <x:is>
          <x:t xml:space="preserve">Anthropic</x:t>
        </x:is>
      </x:c>
      <x:c r="B1688" s="3" t="n">
        <x:v>2029</x:v>
      </x:c>
      <x:c r="C1688" s="3" t="inlineStr">
        <x:is>
          <x:t xml:space="preserve">Base</x:t>
        </x:is>
      </x:c>
      <x:c r="D1688" s="3" t="inlineStr">
        <x:is>
          <x:t xml:space="preserve">gpu_share</x:t>
        </x:is>
      </x:c>
      <x:c r="E1688" s="3" t="n">
        <x:v>0.19944</x:v>
      </x:c>
      <x:c r="F1688" s="3" t="inlineStr">
        <x:is>
          <x:t xml:space="preserve">share of inference-serving accelerator load</x:t>
        </x:is>
      </x:c>
      <x:c r="G1688" s="3" t="inlineStr">
        <x:is>
          <x:t xml:space="preserve">Numeric scenario</x:t>
        </x:is>
      </x:c>
      <x:c r="H1688" s="3" t="inlineStr">
        <x:is>
          <x:t xml:space="preserve">gpu_share interpolated from company 2026/2030 accelerator-mix endpoints</x:t>
        </x:is>
      </x:c>
      <x:c r="I1688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1688" s="3" t="inlineStr">
        <x:is>
          <x:t xml:space="preserve">SRC_ANTHROPIC_CLAUDE_DOCS; SRC_ANTHROPIC_AMAZON_COMPUTE; SRC_AWS_RAINIER_ACTIVE; SRC_EPOCH_AI_DATA_CENTERS; ASSUMP_NUMERIC_ACCELERATOR_MIX</x:t>
        </x:is>
      </x:c>
      <x:c r="K168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88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1689">
      <x:c r="A1689" s="3" t="inlineStr">
        <x:is>
          <x:t xml:space="preserve">Anthropic</x:t>
        </x:is>
      </x:c>
      <x:c r="B1689" s="3" t="n">
        <x:v>2029</x:v>
      </x:c>
      <x:c r="C1689" s="3" t="inlineStr">
        <x:is>
          <x:t xml:space="preserve">Base</x:t>
        </x:is>
      </x:c>
      <x:c r="D1689" s="3" t="inlineStr">
        <x:is>
          <x:t xml:space="preserve">h200_share</x:t>
        </x:is>
      </x:c>
      <x:c r="E1689" s="3" t="n">
        <x:v>0.07884099999999999</x:v>
      </x:c>
      <x:c r="F1689" s="3" t="inlineStr">
        <x:is>
          <x:t xml:space="preserve">share of inference-serving accelerator load</x:t>
        </x:is>
      </x:c>
      <x:c r="G1689" s="3" t="inlineStr">
        <x:is>
          <x:t xml:space="preserve">Editable numeric scenario</x:t>
        </x:is>
      </x:c>
      <x:c r="H1689" s="3" t="inlineStr">
        <x:is>
          <x:t xml:space="preserve">h200_share = gpu_share * default_gpu_generation_mix_h200</x:t>
        </x:is>
      </x:c>
      <x:c r="I1689" s="3" t="inlineStr">
        <x:is>
          <x:t xml:space="preserve">Default GPU-generation migration assumption; executive workbook allows later manual replacement by company/year/scenario.</x:t>
        </x:is>
      </x:c>
      <x:c r="J1689" s="3" t="inlineStr">
        <x:is>
          <x:t xml:space="preserve">SRC_SEMIANALYSIS_INFERENCEX; ASSUMP_NUMERIC_ACCELERATOR_MIX</x:t>
        </x:is>
      </x:c>
      <x:c r="K168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89" s="3" t="inlineStr">
        <x:is>
          <x:t xml:space="preserve">Company fleet inventory, accelerator-hours or procurement/deployment records by GPU generation.</x:t>
        </x:is>
      </x:c>
    </x:row>
    <x:row r="1690">
      <x:c r="A1690" s="3" t="inlineStr">
        <x:is>
          <x:t xml:space="preserve">Anthropic</x:t>
        </x:is>
      </x:c>
      <x:c r="B1690" s="3" t="n">
        <x:v>2029</x:v>
      </x:c>
      <x:c r="C1690" s="3" t="inlineStr">
        <x:is>
          <x:t xml:space="preserve">Base</x:t>
        </x:is>
      </x:c>
      <x:c r="D1690" s="3" t="inlineStr">
        <x:is>
          <x:t xml:space="preserve">b200_share</x:t>
        </x:is>
      </x:c>
      <x:c r="E1690" s="3" t="n">
        <x:v>0.120599</x:v>
      </x:c>
      <x:c r="F1690" s="3" t="inlineStr">
        <x:is>
          <x:t xml:space="preserve">share of inference-serving accelerator load</x:t>
        </x:is>
      </x:c>
      <x:c r="G1690" s="3" t="inlineStr">
        <x:is>
          <x:t xml:space="preserve">Editable numeric scenario</x:t>
        </x:is>
      </x:c>
      <x:c r="H1690" s="3" t="inlineStr">
        <x:is>
          <x:t xml:space="preserve">b200_share = gpu_share * default_gpu_generation_mix_b200</x:t>
        </x:is>
      </x:c>
      <x:c r="I1690" s="3" t="inlineStr">
        <x:is>
          <x:t xml:space="preserve">Default GPU-generation migration assumption; executive workbook allows later manual replacement by company/year/scenario.</x:t>
        </x:is>
      </x:c>
      <x:c r="J1690" s="3" t="inlineStr">
        <x:is>
          <x:t xml:space="preserve">SRC_SEMIANALYSIS_INFERENCEX; ASSUMP_NUMERIC_ACCELERATOR_MIX</x:t>
        </x:is>
      </x:c>
      <x:c r="K169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90" s="3" t="inlineStr">
        <x:is>
          <x:t xml:space="preserve">Company fleet inventory, accelerator-hours or procurement/deployment records by GPU generation.</x:t>
        </x:is>
      </x:c>
    </x:row>
    <x:row r="1691">
      <x:c r="A1691" s="3" t="inlineStr">
        <x:is>
          <x:t xml:space="preserve">Anthropic</x:t>
        </x:is>
      </x:c>
      <x:c r="B1691" s="3" t="n">
        <x:v>2029</x:v>
      </x:c>
      <x:c r="C1691" s="3" t="inlineStr">
        <x:is>
          <x:t xml:space="preserve">Base</x:t>
        </x:is>
      </x:c>
      <x:c r="D1691" s="3" t="inlineStr">
        <x:is>
          <x:t xml:space="preserve">gb200_share</x:t>
        </x:is>
      </x:c>
      <x:c r="E1691" s="3" t="n">
        <x:v>0</x:v>
      </x:c>
      <x:c r="F1691" s="3" t="inlineStr">
        <x:is>
          <x:t xml:space="preserve">share of inference-serving accelerator load</x:t>
        </x:is>
      </x:c>
      <x:c r="G1691" s="3" t="inlineStr">
        <x:is>
          <x:t xml:space="preserve">Editable numeric scenario</x:t>
        </x:is>
      </x:c>
      <x:c r="H1691" s="3" t="inlineStr">
        <x:is>
          <x:t xml:space="preserve">gb200_share = gpu_share * default_gpu_generation_mix_gb200</x:t>
        </x:is>
      </x:c>
      <x:c r="I1691" s="3" t="inlineStr">
        <x:is>
          <x:t xml:space="preserve">Default GPU-generation migration assumption; executive workbook allows later manual replacement by company/year/scenario.</x:t>
        </x:is>
      </x:c>
      <x:c r="J1691" s="3" t="inlineStr">
        <x:is>
          <x:t xml:space="preserve">SRC_SEMIANALYSIS_INFERENCEX; ASSUMP_NUMERIC_ACCELERATOR_MIX</x:t>
        </x:is>
      </x:c>
      <x:c r="K169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91" s="3" t="inlineStr">
        <x:is>
          <x:t xml:space="preserve">Company fleet inventory, accelerator-hours or procurement/deployment records by GPU generation.</x:t>
        </x:is>
      </x:c>
    </x:row>
    <x:row r="1692">
      <x:c r="A1692" s="3" t="inlineStr">
        <x:is>
          <x:t xml:space="preserve">Anthropic</x:t>
        </x:is>
      </x:c>
      <x:c r="B1692" s="3" t="n">
        <x:v>2029</x:v>
      </x:c>
      <x:c r="C1692" s="3" t="inlineStr">
        <x:is>
          <x:t xml:space="preserve">Base</x:t>
        </x:is>
      </x:c>
      <x:c r="D1692" s="3" t="inlineStr">
        <x:is>
          <x:t xml:space="preserve">purpose_built_accelerator_share</x:t>
        </x:is>
      </x:c>
      <x:c r="E1692" s="3" t="n">
        <x:v>0.80056</x:v>
      </x:c>
      <x:c r="F1692" s="3" t="inlineStr">
        <x:is>
          <x:t xml:space="preserve">share of inference-serving accelerator load</x:t>
        </x:is>
      </x:c>
      <x:c r="G1692" s="3" t="inlineStr">
        <x:is>
          <x:t xml:space="preserve">Numeric scenario</x:t>
        </x:is>
      </x:c>
      <x:c r="H1692" s="3" t="inlineStr">
        <x:is>
          <x:t xml:space="preserve">1 - gpu_share</x:t>
        </x:is>
      </x:c>
      <x:c r="I1692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1692" s="3" t="inlineStr">
        <x:is>
          <x:t xml:space="preserve">SRC_ANTHROPIC_CLAUDE_DOCS; SRC_ANTHROPIC_AMAZON_COMPUTE; SRC_AWS_RAINIER_ACTIVE; SRC_EPOCH_AI_DATA_CENTERS; ASSUMP_NUMERIC_ACCELERATOR_MIX</x:t>
        </x:is>
      </x:c>
      <x:c r="K169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92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1693">
      <x:c r="A1693" s="3" t="inlineStr">
        <x:is>
          <x:t xml:space="preserve">Anthropic</x:t>
        </x:is>
      </x:c>
      <x:c r="B1693" s="3" t="n">
        <x:v>2029</x:v>
      </x:c>
      <x:c r="C1693" s="3" t="inlineStr">
        <x:is>
          <x:t xml:space="preserve">Base</x:t>
        </x:is>
      </x:c>
      <x:c r="D1693" s="3" t="inlineStr">
        <x:is>
          <x:t xml:space="preserve">fleet_reference_tps_per_mw</x:t>
        </x:is>
      </x:c>
      <x:c r="E1693" s="3" t="n">
        <x:v>196472</x:v>
      </x:c>
      <x:c r="F1693" s="3" t="inlineStr">
        <x:is>
          <x:t xml:space="preserve">generated output tokens/sec/MW</x:t>
        </x:is>
      </x:c>
      <x:c r="G1693" s="3" t="inlineStr">
        <x:is>
          <x:t xml:space="preserve">Fleet-weighted public benchmark reference</x:t>
        </x:is>
      </x:c>
      <x:c r="H1693" s="3" t="inlineStr">
        <x:is>
          <x:t xml:space="preserve">h200_share*h200_workload_avg + b200_share*b200_workload_avg + gb200_share*gb200_workload_avg + purpose_built_share*purpose_workload_avg</x:t>
        </x:is>
      </x:c>
      <x:c r="I1693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693" s="3" t="inlineStr">
        <x:is>
          <x:t xml:space="preserve">SRC_SEMIANALYSIS_INFERENCEX; ASSUMP_NUMERIC_ACCELERATOR_MIX; ASSUMP_WORKLOAD_CLASS_MIX; ASSUMP_AGENTIC_CONTEXT_PENALTY</x:t>
        </x:is>
      </x:c>
      <x:c r="K169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93" s="3" t="inlineStr">
        <x:is>
          <x:t xml:space="preserve">Comparable production output-token throughput or a more closely matched benchmark.</x:t>
        </x:is>
      </x:c>
    </x:row>
    <x:row r="1694">
      <x:c r="A1694" s="3" t="inlineStr">
        <x:is>
          <x:t xml:space="preserve">Anthropic</x:t>
        </x:is>
      </x:c>
      <x:c r="B1694" s="3" t="n">
        <x:v>2029</x:v>
      </x:c>
      <x:c r="C1694" s="3" t="inlineStr">
        <x:is>
          <x:t xml:space="preserve">Base</x:t>
        </x:is>
      </x:c>
      <x:c r="D1694" s="3" t="inlineStr">
        <x:is>
          <x:t xml:space="preserve">commercial_workload_fit_factor</x:t>
        </x:is>
      </x:c>
      <x:c r="E1694" s="3" t="n">
        <x:v>0.5</x:v>
      </x:c>
      <x:c r="F1694" s="3" t="inlineStr">
        <x:is>
          <x:t xml:space="preserve">share of public reference throughput</x:t>
        </x:is>
      </x:c>
      <x:c r="G1694" s="3" t="inlineStr">
        <x:is>
          <x:t xml:space="preserve">Scenario assumption</x:t>
        </x:is>
      </x:c>
      <x:c r="H1694" s="3" t="inlineStr">
        <x:is>
          <x:t xml:space="preserve">reference_serving_tps_per_mw = fleet_reference_tps_per_mw * commercial_workload_fit_factor</x:t>
        </x:is>
      </x:c>
      <x:c r="I1694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1694" s="3" t="inlineStr">
        <x:is>
          <x:t xml:space="preserve">SRC_SEMIANALYSIS_INFERENCEX; ASSUMP_NUMERIC_ACCELERATOR_MIX; ASSUMP_WORKLOAD_CLASS_MIX; ASSUMP_AGENTIC_CONTEXT_PENALTY</x:t>
        </x:is>
      </x:c>
      <x:c r="K169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94" s="3" t="inlineStr">
        <x:is>
          <x:t xml:space="preserve">Matched commercial serving benchmark by product surface, context shape and latency SLO.</x:t>
        </x:is>
      </x:c>
    </x:row>
    <x:row r="1695">
      <x:c r="A1695" s="3" t="inlineStr">
        <x:is>
          <x:t xml:space="preserve">Anthropic</x:t>
        </x:is>
      </x:c>
      <x:c r="B1695" s="3" t="n">
        <x:v>2029</x:v>
      </x:c>
      <x:c r="C1695" s="3" t="inlineStr">
        <x:is>
          <x:t xml:space="preserve">Base</x:t>
        </x:is>
      </x:c>
      <x:c r="D1695" s="3" t="inlineStr">
        <x:is>
          <x:t xml:space="preserve">reference_serving_tps_per_mw</x:t>
        </x:is>
      </x:c>
      <x:c r="E1695" s="3" t="n">
        <x:v>98236</x:v>
      </x:c>
      <x:c r="F1695" s="3" t="inlineStr">
        <x:is>
          <x:t xml:space="preserve">generated output tokens/sec/MW</x:t>
        </x:is>
      </x:c>
      <x:c r="G1695" s="3" t="inlineStr">
        <x:is>
          <x:t xml:space="preserve">Workload-adjusted benchmark proxy</x:t>
        </x:is>
      </x:c>
      <x:c r="H1695" s="3" t="inlineStr">
        <x:is>
          <x:t xml:space="preserve">fleet_reference_tps_per_mw * commercial_workload_fit_factor</x:t>
        </x:is>
      </x:c>
      <x:c r="I169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695" s="3" t="inlineStr">
        <x:is>
          <x:t xml:space="preserve">SRC_SEMIANALYSIS_INFERENCEX; ASSUMP_NUMERIC_ACCELERATOR_MIX; ASSUMP_WORKLOAD_CLASS_MIX; ASSUMP_AGENTIC_CONTEXT_PENALTY</x:t>
        </x:is>
      </x:c>
      <x:c r="K169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95" s="3" t="inlineStr">
        <x:is>
          <x:t xml:space="preserve">Provider production output-token throughput with comparable workload/SLO.</x:t>
        </x:is>
      </x:c>
    </x:row>
    <x:row r="1696">
      <x:c r="A1696" s="3" t="inlineStr">
        <x:is>
          <x:t xml:space="preserve">Anthropic</x:t>
        </x:is>
      </x:c>
      <x:c r="B1696" s="3" t="n">
        <x:v>2029</x:v>
      </x:c>
      <x:c r="C1696" s="3" t="inlineStr">
        <x:is>
          <x:t xml:space="preserve">Base</x:t>
        </x:is>
      </x:c>
      <x:c r="D1696" s="3" t="inlineStr">
        <x:is>
          <x:t xml:space="preserve">purpose_built_tps_per_mw</x:t>
        </x:is>
      </x:c>
      <x:c r="E1696" s="3" t="n">
        <x:v>67653</x:v>
      </x:c>
      <x:c r="F1696" s="3" t="inlineStr">
        <x:is>
          <x:t xml:space="preserve">generated output tokens/sec/MW</x:t>
        </x:is>
      </x:c>
      <x:c r="G1696" s="3" t="inlineStr">
        <x:is>
          <x:t xml:space="preserve">Conservative no-uplift proxy</x:t>
        </x:is>
      </x:c>
      <x:c r="H1696" s="3" t="inlineStr">
        <x:is>
          <x:t xml:space="preserve">purpose_built_tps_per_mw = purpose_built_reference_tps_per_mw * commercial_workload_fit_factor until comparable output-token benchmark is adopted</x:t>
        </x:is>
      </x:c>
      <x:c r="I1696" s="3" t="inlineStr">
        <x:is>
          <x:t xml:space="preserve">No comparable public output-token/MW row adopted; B200 public reference placeholder is used and remains editable.</x:t>
        </x:is>
      </x:c>
      <x:c r="J1696" s="3" t="inlineStr">
        <x:is>
          <x:t xml:space="preserve">SRC_ANTHROPIC_CLAUDE_DOCS; SRC_ANTHROPIC_AMAZON_COMPUTE; SRC_AWS_RAINIER_ACTIVE; SRC_EPOCH_AI_DATA_CENTERS; ASSUMP_NUMERIC_ACCELERATOR_MIX</x:t>
        </x:is>
      </x:c>
      <x:c r="K169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96" s="3" t="inlineStr">
        <x:is>
          <x:t xml:space="preserve">Matched-workload generated-output benchmark for the provider purpose-built accelerator.</x:t>
        </x:is>
      </x:c>
    </x:row>
    <x:row r="1697">
      <x:c r="A1697" s="3" t="inlineStr">
        <x:is>
          <x:t xml:space="preserve">Anthropic</x:t>
        </x:is>
      </x:c>
      <x:c r="B1697" s="3" t="n">
        <x:v>2029</x:v>
      </x:c>
      <x:c r="C1697" s="3" t="inlineStr">
        <x:is>
          <x:t xml:space="preserve">Base</x:t>
        </x:is>
      </x:c>
      <x:c r="D1697" s="3" t="inlineStr">
        <x:is>
          <x:t xml:space="preserve">inference_power_share</x:t>
        </x:is>
      </x:c>
      <x:c r="E1697" s="3" t="n">
        <x:v>0.6850000000000001</x:v>
      </x:c>
      <x:c r="F1697" s="3" t="inlineStr">
        <x:is>
          <x:t xml:space="preserve">share of AI IT load</x:t>
        </x:is>
      </x:c>
      <x:c r="G1697" s="3" t="inlineStr">
        <x:is>
          <x:t xml:space="preserve">Scenario allocation</x:t>
        </x:is>
      </x:c>
      <x:c r="H1697" s="3" t="inlineStr">
        <x:is>
          <x:t xml:space="preserve">inference_gw = ai_it_load_gw * inference_power_share</x:t>
        </x:is>
      </x:c>
      <x:c r="I1697" s="3" t="inlineStr">
        <x:is>
          <x:t xml:space="preserve">Claude API/product growth supports a rising inference share, while continued model training prevents full conversion.</x:t>
        </x:is>
      </x:c>
      <x:c r="J1697" s="3" t="inlineStr">
        <x:is>
          <x:t xml:space="preserve">SRC_ANTHROPIC_CLAUDE_DOCS; SRC_ANTHROPIC_AMAZON_COMPUTE; SRC_AWS_RAINIER_ACTIVE; SRC_EPOCH_AI_DATA_CENTERS; ASSUMP_INFERENCE_SHARE_NOT_FACT_60</x:t>
        </x:is>
      </x:c>
      <x:c r="K169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97" s="3" t="inlineStr">
        <x:is>
          <x:t xml:space="preserve">Provider-specific inference/training workload power telemetry.</x:t>
        </x:is>
      </x:c>
    </x:row>
    <x:row r="1698">
      <x:c r="A1698" s="3" t="inlineStr">
        <x:is>
          <x:t xml:space="preserve">Anthropic</x:t>
        </x:is>
      </x:c>
      <x:c r="B1698" s="3" t="n">
        <x:v>2029</x:v>
      </x:c>
      <x:c r="C1698" s="3" t="inlineStr">
        <x:is>
          <x:t xml:space="preserve">Base</x:t>
        </x:is>
      </x:c>
      <x:c r="D1698" s="3" t="inlineStr">
        <x:is>
          <x:t xml:space="preserve">inference_gw</x:t>
        </x:is>
      </x:c>
      <x:c r="E1698" s="3" t="n">
        <x:v>2.184</x:v>
      </x:c>
      <x:c r="F1698" s="3" t="inlineStr">
        <x:is>
          <x:t xml:space="preserve">GW</x:t>
        </x:is>
      </x:c>
      <x:c r="G1698" s="3" t="inlineStr">
        <x:is>
          <x:t xml:space="preserve">Derived formula</x:t>
        </x:is>
      </x:c>
      <x:c r="H1698" s="3" t="inlineStr">
        <x:is>
          <x:t xml:space="preserve">ai_it_load_gw * inference_power_share</x:t>
        </x:is>
      </x:c>
      <x:c r="I1698" s="3" t="inlineStr">
        <x:is>
          <x:t xml:space="preserve">This is the operational power eligible to become commercial generated output tokens through the selected TPS/MW proxy.</x:t>
        </x:is>
      </x:c>
      <x:c r="J1698" s="3" t="inlineStr">
        <x:is>
          <x:t xml:space="preserve">SRC_ANTHROPIC_CLAUDE_DOCS; SRC_ANTHROPIC_AMAZON_COMPUTE; SRC_AWS_RAINIER_ACTIVE; SRC_EPOCH_AI_DATA_CENTERS</x:t>
        </x:is>
      </x:c>
      <x:c r="K169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98" s="3" t="inlineStr">
        <x:is>
          <x:t xml:space="preserve">Recompute after AI allocation or inference-share evidence changes.</x:t>
        </x:is>
      </x:c>
    </x:row>
    <x:row r="1699">
      <x:c r="A1699" s="3" t="inlineStr">
        <x:is>
          <x:t xml:space="preserve">Anthropic</x:t>
        </x:is>
      </x:c>
      <x:c r="B1699" s="3" t="n">
        <x:v>2029</x:v>
      </x:c>
      <x:c r="C1699" s="3" t="inlineStr">
        <x:is>
          <x:t xml:space="preserve">Base</x:t>
        </x:is>
      </x:c>
      <x:c r="D1699" s="3" t="inlineStr">
        <x:is>
          <x:t xml:space="preserve">training_power_share</x:t>
        </x:is>
      </x:c>
      <x:c r="E1699" s="3" t="n">
        <x:v>0.315</x:v>
      </x:c>
      <x:c r="F1699" s="3" t="inlineStr">
        <x:is>
          <x:t xml:space="preserve">share of AI IT load</x:t>
        </x:is>
      </x:c>
      <x:c r="G1699" s="3" t="inlineStr">
        <x:is>
          <x:t xml:space="preserve">Derived allocation</x:t>
        </x:is>
      </x:c>
      <x:c r="H1699" s="3" t="inlineStr">
        <x:is>
          <x:t xml:space="preserve">1 - inference_power_share</x:t>
        </x:is>
      </x:c>
      <x:c r="I1699" s="3" t="inlineStr">
        <x:is>
          <x:t xml:space="preserve">Training receives the complementary modeled AI IT allocation; it is not a disclosed company workload split.</x:t>
        </x:is>
      </x:c>
      <x:c r="J1699" s="3" t="inlineStr">
        <x:is>
          <x:t xml:space="preserve">SRC_ANTHROPIC_CLAUDE_DOCS; SRC_ANTHROPIC_AMAZON_COMPUTE; SRC_AWS_RAINIER_ACTIVE; SRC_EPOCH_AI_DATA_CENTERS; ASSUMP_INFERENCE_SHARE_NOT_FACT_60</x:t>
        </x:is>
      </x:c>
      <x:c r="K169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699" s="3" t="inlineStr">
        <x:is>
          <x:t xml:space="preserve">Provider-specific inference/training workload power telemetry.</x:t>
        </x:is>
      </x:c>
    </x:row>
    <x:row r="1700">
      <x:c r="A1700" s="3" t="inlineStr">
        <x:is>
          <x:t xml:space="preserve">Anthropic</x:t>
        </x:is>
      </x:c>
      <x:c r="B1700" s="3" t="n">
        <x:v>2029</x:v>
      </x:c>
      <x:c r="C1700" s="3" t="inlineStr">
        <x:is>
          <x:t xml:space="preserve">Base</x:t>
        </x:is>
      </x:c>
      <x:c r="D1700" s="3" t="inlineStr">
        <x:is>
          <x:t xml:space="preserve">training_gw</x:t>
        </x:is>
      </x:c>
      <x:c r="E1700" s="3" t="n">
        <x:v>1.004</x:v>
      </x:c>
      <x:c r="F1700" s="3" t="inlineStr">
        <x:is>
          <x:t xml:space="preserve">GW</x:t>
        </x:is>
      </x:c>
      <x:c r="G1700" s="3" t="inlineStr">
        <x:is>
          <x:t xml:space="preserve">Derived formula</x:t>
        </x:is>
      </x:c>
      <x:c r="H1700" s="3" t="inlineStr">
        <x:is>
          <x:t xml:space="preserve">ai_it_load_gw * training_power_share</x:t>
        </x:is>
      </x:c>
      <x:c r="I1700" s="3" t="inlineStr">
        <x:is>
          <x:t xml:space="preserve">Training GW is shown separately so commercial inference token capacity is not overstated.</x:t>
        </x:is>
      </x:c>
      <x:c r="J1700" s="3" t="inlineStr">
        <x:is>
          <x:t xml:space="preserve">SRC_ANTHROPIC_CLAUDE_DOCS; SRC_ANTHROPIC_AMAZON_COMPUTE; SRC_AWS_RAINIER_ACTIVE; SRC_EPOCH_AI_DATA_CENTERS</x:t>
        </x:is>
      </x:c>
      <x:c r="K170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00" s="3" t="inlineStr">
        <x:is>
          <x:t xml:space="preserve">Recompute after AI allocation or workload-split evidence changes.</x:t>
        </x:is>
      </x:c>
    </x:row>
    <x:row r="1701">
      <x:c r="A1701" s="3" t="inlineStr">
        <x:is>
          <x:t xml:space="preserve">Anthropic</x:t>
        </x:is>
      </x:c>
      <x:c r="B1701" s="3" t="n">
        <x:v>2029</x:v>
      </x:c>
      <x:c r="C1701" s="3" t="inlineStr">
        <x:is>
          <x:t xml:space="preserve">Base</x:t>
        </x:is>
      </x:c>
      <x:c r="D1701" s="3" t="inlineStr">
        <x:is>
          <x:t xml:space="preserve">tokens_per_second_per_mw</x:t>
        </x:is>
      </x:c>
      <x:c r="E1701" s="3" t="n">
        <x:v>98236</x:v>
      </x:c>
      <x:c r="F1701" s="3" t="inlineStr">
        <x:is>
          <x:t xml:space="preserve">generated output tokens/sec/MW</x:t>
        </x:is>
      </x:c>
      <x:c r="G1701" s="3" t="inlineStr">
        <x:is>
          <x:t xml:space="preserve">Derived estimate + benchmark calibration</x:t>
        </x:is>
      </x:c>
      <x:c r="H1701" s="3" t="inlineStr">
        <x:is>
          <x:t xml:space="preserve">fleet_reference_tps_per_mw * commercial_workload_fit_factor</x:t>
        </x:is>
      </x:c>
      <x:c r="I1701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1701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170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01" s="3" t="inlineStr">
        <x:is>
          <x:t xml:space="preserve">Comparable production output-token throughput with model, hardware, precision, ISL/OSL and SLO matched.</x:t>
        </x:is>
      </x:c>
    </x:row>
    <x:row r="1702">
      <x:c r="A1702" s="3" t="inlineStr">
        <x:is>
          <x:t xml:space="preserve">Anthropic</x:t>
        </x:is>
      </x:c>
      <x:c r="B1702" s="3" t="n">
        <x:v>2029</x:v>
      </x:c>
      <x:c r="C1702" s="3" t="inlineStr">
        <x:is>
          <x:t xml:space="preserve">Base</x:t>
        </x:is>
      </x:c>
      <x:c r="D1702" s="3" t="inlineStr">
        <x:is>
          <x:t xml:space="preserve">inference_tokens_per_day</x:t>
        </x:is>
      </x:c>
      <x:c r="E1702" s="3" t="n">
        <x:v>18536897433600</x:v>
      </x:c>
      <x:c r="F1702" s="3" t="inlineStr">
        <x:is>
          <x:t xml:space="preserve">generated output tokens/day</x:t>
        </x:is>
      </x:c>
      <x:c r="G1702" s="3" t="inlineStr">
        <x:is>
          <x:t xml:space="preserve">Derived headline metric</x:t>
        </x:is>
      </x:c>
      <x:c r="H1702" s="3" t="inlineStr">
        <x:is>
          <x:t xml:space="preserve">inference_gw * 1000 * tokens_per_second_per_mw * 86,400</x:t>
        </x:is>
      </x:c>
      <x:c r="I1702" s="3" t="inlineStr">
        <x:is>
          <x:t xml:space="preserve">Headline capacity uses no utilization, MoE, architecture or software-growth multiplier; it is not observed commercial output volume.</x:t>
        </x:is>
      </x:c>
      <x:c r="J1702" s="3" t="inlineStr">
        <x:is>
          <x:t xml:space="preserve">SRC_ANTHROPIC_CLAUDE_DOCS; SRC_ANTHROPIC_AMAZON_COMPUTE; SRC_AWS_RAINIER_ACTIVE; SRC_EPOCH_AI_DATA_CENTERS; SRC_SEMIANALYSIS_INFERENCEX</x:t>
        </x:is>
      </x:c>
      <x:c r="K170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02" s="3" t="inlineStr">
        <x:is>
          <x:t xml:space="preserve">Provider-disclosed generated output token volume or calibrated capacity telemetry.</x:t>
        </x:is>
      </x:c>
    </x:row>
    <x:row r="1703">
      <x:c r="A1703" s="3" t="inlineStr">
        <x:is>
          <x:t xml:space="preserve">Anthropic</x:t>
        </x:is>
      </x:c>
      <x:c r="B1703" s="3" t="n">
        <x:v>2029</x:v>
      </x:c>
      <x:c r="C1703" s="3" t="inlineStr">
        <x:is>
          <x:t xml:space="preserve">Base</x:t>
        </x:is>
      </x:c>
      <x:c r="D1703" s="3" t="inlineStr">
        <x:is>
          <x:t xml:space="preserve">inference_tokens_per_year</x:t>
        </x:is>
      </x:c>
      <x:c r="E1703" s="3" t="n">
        <x:v>6765967563264000</x:v>
      </x:c>
      <x:c r="F1703" s="3" t="inlineStr">
        <x:is>
          <x:t xml:space="preserve">generated output tokens/year</x:t>
        </x:is>
      </x:c>
      <x:c r="G1703" s="3" t="inlineStr">
        <x:is>
          <x:t xml:space="preserve">Derived headline metric</x:t>
        </x:is>
      </x:c>
      <x:c r="H1703" s="3" t="inlineStr">
        <x:is>
          <x:t xml:space="preserve">inference_tokens_per_day * 365</x:t>
        </x:is>
      </x:c>
      <x:c r="I1703" s="3" t="inlineStr">
        <x:is>
          <x:t xml:space="preserve">Annualized version of generated output token capacity; it is not observed annual demand or billable volume.</x:t>
        </x:is>
      </x:c>
      <x:c r="J1703" s="3" t="inlineStr">
        <x:is>
          <x:t xml:space="preserve">SRC_ANTHROPIC_CLAUDE_DOCS; SRC_ANTHROPIC_AMAZON_COMPUTE; SRC_AWS_RAINIER_ACTIVE; SRC_EPOCH_AI_DATA_CENTERS; SRC_SEMIANALYSIS_INFERENCEX</x:t>
        </x:is>
      </x:c>
      <x:c r="K170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03" s="3" t="inlineStr">
        <x:is>
          <x:t xml:space="preserve">Provider-disclosed annual generated-output volume or metered serving telemetry.</x:t>
        </x:is>
      </x:c>
    </x:row>
    <x:row r="1704">
      <x:c r="A1704" s="3" t="inlineStr">
        <x:is>
          <x:t xml:space="preserve">Anthropic</x:t>
        </x:is>
      </x:c>
      <x:c r="B1704" s="3" t="n">
        <x:v>2030</x:v>
      </x:c>
      <x:c r="C1704" s="3" t="inlineStr">
        <x:is>
          <x:t xml:space="preserve">Base</x:t>
        </x:is>
      </x:c>
      <x:c r="D1704" s="3" t="inlineStr">
        <x:is>
          <x:t xml:space="preserve">contracted_power_gw</x:t>
        </x:is>
      </x:c>
      <x:c r="E1704" s="3" t="n">
        <x:v>7</x:v>
      </x:c>
      <x:c r="F1704" s="3" t="inlineStr">
        <x:is>
          <x:t xml:space="preserve">GW</x:t>
        </x:is>
      </x:c>
      <x:c r="G1704" s="3" t="inlineStr">
        <x:is>
          <x:t xml:space="preserve">Fact anchor + scenario ceiling</x:t>
        </x:is>
      </x:c>
      <x:c r="H1704" s="3" t="inlineStr">
        <x:is>
          <x:t xml:space="preserve">linear interpolation between 2026 and 2030 company capacity endpoints</x:t>
        </x:is>
      </x:c>
      <x:c r="I1704" s="3" t="inlineStr">
        <x:is>
          <x:t xml:space="preserve">Hosted capacity envelope is anchored by Anthropic/AWS Project Rainier direction; it is attributed to Claude outputs, not AWS as a model owner.</x:t>
        </x:is>
      </x:c>
      <x:c r="J1704" s="3" t="inlineStr">
        <x:is>
          <x:t xml:space="preserve">SRC_ANTHROPIC_AMAZON_COMPUTE; SRC_AWS_RAINIER_ACTIVE; ASSUMP_POWER_RAMP</x:t>
        </x:is>
      </x:c>
      <x:c r="K170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04" s="3" t="inlineStr">
        <x:is>
          <x:t xml:space="preserve">Company/site-level committed MW/GW, interconnect and contract disclosure.</x:t>
        </x:is>
      </x:c>
    </x:row>
    <x:row r="1705">
      <x:c r="A1705" s="3" t="inlineStr">
        <x:is>
          <x:t xml:space="preserve">Anthropic</x:t>
        </x:is>
      </x:c>
      <x:c r="B1705" s="3" t="n">
        <x:v>2030</x:v>
      </x:c>
      <x:c r="C1705" s="3" t="inlineStr">
        <x:is>
          <x:t xml:space="preserve">Base</x:t>
        </x:is>
      </x:c>
      <x:c r="D1705" s="3" t="inlineStr">
        <x:is>
          <x:t xml:space="preserve">operational_deployment_share</x:t>
        </x:is>
      </x:c>
      <x:c r="E1705" s="3" t="n">
        <x:v>0.78571429</x:v>
      </x:c>
      <x:c r="F1705" s="3" t="inlineStr">
        <x:is>
          <x:t xml:space="preserve">share</x:t>
        </x:is>
      </x:c>
      <x:c r="G1705" s="3" t="inlineStr">
        <x:is>
          <x:t xml:space="preserve">Scenario conversion</x:t>
        </x:is>
      </x:c>
      <x:c r="H1705" s="3" t="inlineStr">
        <x:is>
          <x:t xml:space="preserve">active_power_gw / contracted_power_gw</x:t>
        </x:is>
      </x:c>
      <x:c r="I1705" s="3" t="inlineStr">
        <x:is>
          <x:t xml:space="preserve">This is the single explicit conversion from contracted/attributed capacity to operationally usable capacity.</x:t>
        </x:is>
      </x:c>
      <x:c r="J1705" s="3" t="inlineStr">
        <x:is>
          <x:t xml:space="preserve">SRC_ANTHROPIC_AMAZON_COMPUTE; SRC_AWS_RAINIER_ACTIVE; ASSUMP_POWER_RAMP</x:t>
        </x:is>
      </x:c>
      <x:c r="K170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05" s="3" t="inlineStr">
        <x:is>
          <x:t xml:space="preserve">Energized operational capacity divided by contracted/attributed capacity.</x:t>
        </x:is>
      </x:c>
    </x:row>
    <x:row r="1706">
      <x:c r="A1706" s="3" t="inlineStr">
        <x:is>
          <x:t xml:space="preserve">Anthropic</x:t>
        </x:is>
      </x:c>
      <x:c r="B1706" s="3" t="n">
        <x:v>2030</x:v>
      </x:c>
      <x:c r="C1706" s="3" t="inlineStr">
        <x:is>
          <x:t xml:space="preserve">Base</x:t>
        </x:is>
      </x:c>
      <x:c r="D1706" s="3" t="inlineStr">
        <x:is>
          <x:t xml:space="preserve">active_power_gw</x:t>
        </x:is>
      </x:c>
      <x:c r="E1706" s="3" t="n">
        <x:v>5.5</x:v>
      </x:c>
      <x:c r="F1706" s="3" t="inlineStr">
        <x:is>
          <x:t xml:space="preserve">GW</x:t>
        </x:is>
      </x:c>
      <x:c r="G1706" s="3" t="inlineStr">
        <x:is>
          <x:t xml:space="preserve">Derived scenario</x:t>
        </x:is>
      </x:c>
      <x:c r="H1706" s="3" t="inlineStr">
        <x:is>
          <x:t xml:space="preserve">contracted_power_gw * operational_deployment_share</x:t>
        </x:is>
      </x:c>
      <x:c r="I1706" s="3" t="inlineStr">
        <x:is>
          <x:t xml:space="preserve">Trainium cluster activation supports staged active ramp; Claude inference-versus-training use remains estimated.</x:t>
        </x:is>
      </x:c>
      <x:c r="J1706" s="3" t="inlineStr">
        <x:is>
          <x:t xml:space="preserve">SRC_ANTHROPIC_AMAZON_COMPUTE; SRC_AWS_RAINIER_ACTIVE; ASSUMP_POWER_RAMP</x:t>
        </x:is>
      </x:c>
      <x:c r="K170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06" s="3" t="inlineStr">
        <x:is>
          <x:t xml:space="preserve">Energization dates, accelerator deliveries and operational powered-rack telemetry.</x:t>
        </x:is>
      </x:c>
    </x:row>
    <x:row r="1707">
      <x:c r="A1707" s="3" t="inlineStr">
        <x:is>
          <x:t xml:space="preserve">Anthropic</x:t>
        </x:is>
      </x:c>
      <x:c r="B1707" s="3" t="n">
        <x:v>2030</x:v>
      </x:c>
      <x:c r="C1707" s="3" t="inlineStr">
        <x:is>
          <x:t xml:space="preserve">Base</x:t>
        </x:is>
      </x:c>
      <x:c r="D1707" s="3" t="inlineStr">
        <x:is>
          <x:t xml:space="preserve">pue</x:t>
        </x:is>
      </x:c>
      <x:c r="E1707" s="3" t="n">
        <x:v>1.18</x:v>
      </x:c>
      <x:c r="F1707" s="3" t="inlineStr">
        <x:is>
          <x:t xml:space="preserve">ratio</x:t>
        </x:is>
      </x:c>
      <x:c r="G1707" s="3" t="inlineStr">
        <x:is>
          <x:t xml:space="preserve">Scenario parameter</x:t>
        </x:is>
      </x:c>
      <x:c r="H1707" s="3" t="inlineStr">
        <x:is>
          <x:t xml:space="preserve">it_load_gw = active_power_gw / pue</x:t>
        </x:is>
      </x:c>
      <x:c r="I1707" s="3" t="inlineStr">
        <x:is>
          <x:t xml:space="preserve">No provider-wide site-level PUE is used as a disclosed fact; PUE represents facility-to-IT conversion within the scenario.</x:t>
        </x:is>
      </x:c>
      <x:c r="J1707" s="3" t="inlineStr">
        <x:is>
          <x:t xml:space="preserve">ASSUMP_POWER_RAMP</x:t>
        </x:is>
      </x:c>
      <x:c r="K170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07" s="3" t="inlineStr">
        <x:is>
          <x:t xml:space="preserve">Site-level measured PUE matched to attributed AI capacity.</x:t>
        </x:is>
      </x:c>
    </x:row>
    <x:row r="1708">
      <x:c r="A1708" s="3" t="inlineStr">
        <x:is>
          <x:t xml:space="preserve">Anthropic</x:t>
        </x:is>
      </x:c>
      <x:c r="B1708" s="3" t="n">
        <x:v>2030</x:v>
      </x:c>
      <x:c r="C1708" s="3" t="inlineStr">
        <x:is>
          <x:t xml:space="preserve">Base</x:t>
        </x:is>
      </x:c>
      <x:c r="D1708" s="3" t="inlineStr">
        <x:is>
          <x:t xml:space="preserve">it_load_gw</x:t>
        </x:is>
      </x:c>
      <x:c r="E1708" s="3" t="n">
        <x:v>4.661</x:v>
      </x:c>
      <x:c r="F1708" s="3" t="inlineStr">
        <x:is>
          <x:t xml:space="preserve">GW</x:t>
        </x:is>
      </x:c>
      <x:c r="G1708" s="3" t="inlineStr">
        <x:is>
          <x:t xml:space="preserve">Derived formula</x:t>
        </x:is>
      </x:c>
      <x:c r="H1708" s="3" t="inlineStr">
        <x:is>
          <x:t xml:space="preserve">active_power_gw / pue</x:t>
        </x:is>
      </x:c>
      <x:c r="I1708" s="3" t="inlineStr">
        <x:is>
          <x:t xml:space="preserve">Facility power is converted to IT-deliverable power before attributing AI workloads.</x:t>
        </x:is>
      </x:c>
      <x:c r="J1708" s="3" t="inlineStr">
        <x:is>
          <x:t xml:space="preserve">SRC_ANTHROPIC_AMAZON_COMPUTE; SRC_AWS_RAINIER_ACTIVE; ASSUMP_POWER_RAMP</x:t>
        </x:is>
      </x:c>
      <x:c r="K170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08" s="3" t="inlineStr">
        <x:is>
          <x:t xml:space="preserve">Recompute once active power and PUE become site-observable.</x:t>
        </x:is>
      </x:c>
    </x:row>
    <x:row r="1709">
      <x:c r="A1709" s="3" t="inlineStr">
        <x:is>
          <x:t xml:space="preserve">Anthropic</x:t>
        </x:is>
      </x:c>
      <x:c r="B1709" s="3" t="n">
        <x:v>2030</x:v>
      </x:c>
      <x:c r="C1709" s="3" t="inlineStr">
        <x:is>
          <x:t xml:space="preserve">Base</x:t>
        </x:is>
      </x:c>
      <x:c r="D1709" s="3" t="inlineStr">
        <x:is>
          <x:t xml:space="preserve">ai_workload_share</x:t>
        </x:is>
      </x:c>
      <x:c r="E1709" s="3" t="n">
        <x:v>0.86</x:v>
      </x:c>
      <x:c r="F1709" s="3" t="inlineStr">
        <x:is>
          <x:t xml:space="preserve">share</x:t>
        </x:is>
      </x:c>
      <x:c r="G1709" s="3" t="inlineStr">
        <x:is>
          <x:t xml:space="preserve">Scenario allocation</x:t>
        </x:is>
      </x:c>
      <x:c r="H1709" s="3" t="inlineStr">
        <x:is>
          <x:t xml:space="preserve">ai_it_load_gw = it_load_gw * ai_workload_share</x:t>
        </x:is>
      </x:c>
      <x:c r="I1709" s="3" t="inlineStr">
        <x:is>
          <x:t xml:space="preserve">Anthropic-directed hosted capacity is predominantly AI; 86% excludes platform, reserve and non-serving allocation.</x:t>
        </x:is>
      </x:c>
      <x:c r="J1709" s="3" t="inlineStr">
        <x:is>
          <x:t xml:space="preserve">SRC_ANTHROPIC_CLAUDE_DOCS; SRC_ANTHROPIC_AMAZON_COMPUTE; SRC_AWS_RAINIER_ACTIVE; SRC_EPOCH_AI_DATA_CENTERS</x:t>
        </x:is>
      </x:c>
      <x:c r="K170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09" s="3" t="inlineStr">
        <x:is>
          <x:t xml:space="preserve">Model-owner AI workload allocation or cluster scheduling telemetry.</x:t>
        </x:is>
      </x:c>
    </x:row>
    <x:row r="1710">
      <x:c r="A1710" s="3" t="inlineStr">
        <x:is>
          <x:t xml:space="preserve">Anthropic</x:t>
        </x:is>
      </x:c>
      <x:c r="B1710" s="3" t="n">
        <x:v>2030</x:v>
      </x:c>
      <x:c r="C1710" s="3" t="inlineStr">
        <x:is>
          <x:t xml:space="preserve">Base</x:t>
        </x:is>
      </x:c>
      <x:c r="D1710" s="3" t="inlineStr">
        <x:is>
          <x:t xml:space="preserve">ai_it_load_gw</x:t>
        </x:is>
      </x:c>
      <x:c r="E1710" s="3" t="n">
        <x:v>4.008</x:v>
      </x:c>
      <x:c r="F1710" s="3" t="inlineStr">
        <x:is>
          <x:t xml:space="preserve">GW</x:t>
        </x:is>
      </x:c>
      <x:c r="G1710" s="3" t="inlineStr">
        <x:is>
          <x:t xml:space="preserve">Derived formula</x:t>
        </x:is>
      </x:c>
      <x:c r="H1710" s="3" t="inlineStr">
        <x:is>
          <x:t xml:space="preserve">it_load_gw * ai_workload_share</x:t>
        </x:is>
      </x:c>
      <x:c r="I1710" s="3" t="inlineStr">
        <x:is>
          <x:t xml:space="preserve">Only the AI-attributed portion of IT load enters training/inference allocation.</x:t>
        </x:is>
      </x:c>
      <x:c r="J1710" s="3" t="inlineStr">
        <x:is>
          <x:t xml:space="preserve">SRC_ANTHROPIC_CLAUDE_DOCS; SRC_ANTHROPIC_AMAZON_COMPUTE; SRC_AWS_RAINIER_ACTIVE; SRC_EPOCH_AI_DATA_CENTERS</x:t>
        </x:is>
      </x:c>
      <x:c r="K171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10" s="3" t="inlineStr">
        <x:is>
          <x:t xml:space="preserve">Recompute after ai_workload_share is replaced by telemetry.</x:t>
        </x:is>
      </x:c>
    </x:row>
    <x:row r="1711">
      <x:c r="A1711" s="3" t="inlineStr">
        <x:is>
          <x:t xml:space="preserve">Anthropic</x:t>
        </x:is>
      </x:c>
      <x:c r="B1711" s="3" t="n">
        <x:v>2030</x:v>
      </x:c>
      <x:c r="C1711" s="3" t="inlineStr">
        <x:is>
          <x:t xml:space="preserve">Base</x:t>
        </x:is>
      </x:c>
      <x:c r="D1711" s="3" t="inlineStr">
        <x:is>
          <x:t xml:space="preserve">gpu_share</x:t>
        </x:is>
      </x:c>
      <x:c r="E1711" s="3" t="n">
        <x:v>0.19944</x:v>
      </x:c>
      <x:c r="F1711" s="3" t="inlineStr">
        <x:is>
          <x:t xml:space="preserve">share of inference-serving accelerator load</x:t>
        </x:is>
      </x:c>
      <x:c r="G1711" s="3" t="inlineStr">
        <x:is>
          <x:t xml:space="preserve">Numeric scenario</x:t>
        </x:is>
      </x:c>
      <x:c r="H1711" s="3" t="inlineStr">
        <x:is>
          <x:t xml:space="preserve">gpu_share interpolated from company 2026/2030 accelerator-mix endpoints</x:t>
        </x:is>
      </x:c>
      <x:c r="I1711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1711" s="3" t="inlineStr">
        <x:is>
          <x:t xml:space="preserve">SRC_ANTHROPIC_CLAUDE_DOCS; SRC_ANTHROPIC_AMAZON_COMPUTE; SRC_AWS_RAINIER_ACTIVE; SRC_EPOCH_AI_DATA_CENTERS; ASSUMP_NUMERIC_ACCELERATOR_MIX</x:t>
        </x:is>
      </x:c>
      <x:c r="K171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11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1712">
      <x:c r="A1712" s="3" t="inlineStr">
        <x:is>
          <x:t xml:space="preserve">Anthropic</x:t>
        </x:is>
      </x:c>
      <x:c r="B1712" s="3" t="n">
        <x:v>2030</x:v>
      </x:c>
      <x:c r="C1712" s="3" t="inlineStr">
        <x:is>
          <x:t xml:space="preserve">Base</x:t>
        </x:is>
      </x:c>
      <x:c r="D1712" s="3" t="inlineStr">
        <x:is>
          <x:t xml:space="preserve">h200_share</x:t>
        </x:is>
      </x:c>
      <x:c r="E1712" s="3" t="n">
        <x:v>0.07884099999999999</x:v>
      </x:c>
      <x:c r="F1712" s="3" t="inlineStr">
        <x:is>
          <x:t xml:space="preserve">share of inference-serving accelerator load</x:t>
        </x:is>
      </x:c>
      <x:c r="G1712" s="3" t="inlineStr">
        <x:is>
          <x:t xml:space="preserve">Editable numeric scenario</x:t>
        </x:is>
      </x:c>
      <x:c r="H1712" s="3" t="inlineStr">
        <x:is>
          <x:t xml:space="preserve">h200_share = gpu_share * default_gpu_generation_mix_h200</x:t>
        </x:is>
      </x:c>
      <x:c r="I1712" s="3" t="inlineStr">
        <x:is>
          <x:t xml:space="preserve">Default GPU-generation migration assumption; executive workbook allows later manual replacement by company/year/scenario.</x:t>
        </x:is>
      </x:c>
      <x:c r="J1712" s="3" t="inlineStr">
        <x:is>
          <x:t xml:space="preserve">SRC_SEMIANALYSIS_INFERENCEX; ASSUMP_NUMERIC_ACCELERATOR_MIX</x:t>
        </x:is>
      </x:c>
      <x:c r="K171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12" s="3" t="inlineStr">
        <x:is>
          <x:t xml:space="preserve">Company fleet inventory, accelerator-hours or procurement/deployment records by GPU generation.</x:t>
        </x:is>
      </x:c>
    </x:row>
    <x:row r="1713">
      <x:c r="A1713" s="3" t="inlineStr">
        <x:is>
          <x:t xml:space="preserve">Anthropic</x:t>
        </x:is>
      </x:c>
      <x:c r="B1713" s="3" t="n">
        <x:v>2030</x:v>
      </x:c>
      <x:c r="C1713" s="3" t="inlineStr">
        <x:is>
          <x:t xml:space="preserve">Base</x:t>
        </x:is>
      </x:c>
      <x:c r="D1713" s="3" t="inlineStr">
        <x:is>
          <x:t xml:space="preserve">b200_share</x:t>
        </x:is>
      </x:c>
      <x:c r="E1713" s="3" t="n">
        <x:v>0.120599</x:v>
      </x:c>
      <x:c r="F1713" s="3" t="inlineStr">
        <x:is>
          <x:t xml:space="preserve">share of inference-serving accelerator load</x:t>
        </x:is>
      </x:c>
      <x:c r="G1713" s="3" t="inlineStr">
        <x:is>
          <x:t xml:space="preserve">Editable numeric scenario</x:t>
        </x:is>
      </x:c>
      <x:c r="H1713" s="3" t="inlineStr">
        <x:is>
          <x:t xml:space="preserve">b200_share = gpu_share * default_gpu_generation_mix_b200</x:t>
        </x:is>
      </x:c>
      <x:c r="I1713" s="3" t="inlineStr">
        <x:is>
          <x:t xml:space="preserve">Default GPU-generation migration assumption; executive workbook allows later manual replacement by company/year/scenario.</x:t>
        </x:is>
      </x:c>
      <x:c r="J1713" s="3" t="inlineStr">
        <x:is>
          <x:t xml:space="preserve">SRC_SEMIANALYSIS_INFERENCEX; ASSUMP_NUMERIC_ACCELERATOR_MIX</x:t>
        </x:is>
      </x:c>
      <x:c r="K171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13" s="3" t="inlineStr">
        <x:is>
          <x:t xml:space="preserve">Company fleet inventory, accelerator-hours or procurement/deployment records by GPU generation.</x:t>
        </x:is>
      </x:c>
    </x:row>
    <x:row r="1714">
      <x:c r="A1714" s="3" t="inlineStr">
        <x:is>
          <x:t xml:space="preserve">Anthropic</x:t>
        </x:is>
      </x:c>
      <x:c r="B1714" s="3" t="n">
        <x:v>2030</x:v>
      </x:c>
      <x:c r="C1714" s="3" t="inlineStr">
        <x:is>
          <x:t xml:space="preserve">Base</x:t>
        </x:is>
      </x:c>
      <x:c r="D1714" s="3" t="inlineStr">
        <x:is>
          <x:t xml:space="preserve">gb200_share</x:t>
        </x:is>
      </x:c>
      <x:c r="E1714" s="3" t="n">
        <x:v>0</x:v>
      </x:c>
      <x:c r="F1714" s="3" t="inlineStr">
        <x:is>
          <x:t xml:space="preserve">share of inference-serving accelerator load</x:t>
        </x:is>
      </x:c>
      <x:c r="G1714" s="3" t="inlineStr">
        <x:is>
          <x:t xml:space="preserve">Editable numeric scenario</x:t>
        </x:is>
      </x:c>
      <x:c r="H1714" s="3" t="inlineStr">
        <x:is>
          <x:t xml:space="preserve">gb200_share = gpu_share * default_gpu_generation_mix_gb200</x:t>
        </x:is>
      </x:c>
      <x:c r="I1714" s="3" t="inlineStr">
        <x:is>
          <x:t xml:space="preserve">Default GPU-generation migration assumption; executive workbook allows later manual replacement by company/year/scenario.</x:t>
        </x:is>
      </x:c>
      <x:c r="J1714" s="3" t="inlineStr">
        <x:is>
          <x:t xml:space="preserve">SRC_SEMIANALYSIS_INFERENCEX; ASSUMP_NUMERIC_ACCELERATOR_MIX</x:t>
        </x:is>
      </x:c>
      <x:c r="K171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14" s="3" t="inlineStr">
        <x:is>
          <x:t xml:space="preserve">Company fleet inventory, accelerator-hours or procurement/deployment records by GPU generation.</x:t>
        </x:is>
      </x:c>
    </x:row>
    <x:row r="1715">
      <x:c r="A1715" s="3" t="inlineStr">
        <x:is>
          <x:t xml:space="preserve">Anthropic</x:t>
        </x:is>
      </x:c>
      <x:c r="B1715" s="3" t="n">
        <x:v>2030</x:v>
      </x:c>
      <x:c r="C1715" s="3" t="inlineStr">
        <x:is>
          <x:t xml:space="preserve">Base</x:t>
        </x:is>
      </x:c>
      <x:c r="D1715" s="3" t="inlineStr">
        <x:is>
          <x:t xml:space="preserve">purpose_built_accelerator_share</x:t>
        </x:is>
      </x:c>
      <x:c r="E1715" s="3" t="n">
        <x:v>0.80056</x:v>
      </x:c>
      <x:c r="F1715" s="3" t="inlineStr">
        <x:is>
          <x:t xml:space="preserve">share of inference-serving accelerator load</x:t>
        </x:is>
      </x:c>
      <x:c r="G1715" s="3" t="inlineStr">
        <x:is>
          <x:t xml:space="preserve">Numeric scenario</x:t>
        </x:is>
      </x:c>
      <x:c r="H1715" s="3" t="inlineStr">
        <x:is>
          <x:t xml:space="preserve">1 - gpu_share</x:t>
        </x:is>
      </x:c>
      <x:c r="I1715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1715" s="3" t="inlineStr">
        <x:is>
          <x:t xml:space="preserve">SRC_ANTHROPIC_CLAUDE_DOCS; SRC_ANTHROPIC_AMAZON_COMPUTE; SRC_AWS_RAINIER_ACTIVE; SRC_EPOCH_AI_DATA_CENTERS; ASSUMP_NUMERIC_ACCELERATOR_MIX</x:t>
        </x:is>
      </x:c>
      <x:c r="K171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15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1716">
      <x:c r="A1716" s="3" t="inlineStr">
        <x:is>
          <x:t xml:space="preserve">Anthropic</x:t>
        </x:is>
      </x:c>
      <x:c r="B1716" s="3" t="n">
        <x:v>2030</x:v>
      </x:c>
      <x:c r="C1716" s="3" t="inlineStr">
        <x:is>
          <x:t xml:space="preserve">Base</x:t>
        </x:is>
      </x:c>
      <x:c r="D1716" s="3" t="inlineStr">
        <x:is>
          <x:t xml:space="preserve">fleet_reference_tps_per_mw</x:t>
        </x:is>
      </x:c>
      <x:c r="E1716" s="3" t="n">
        <x:v>196472</x:v>
      </x:c>
      <x:c r="F1716" s="3" t="inlineStr">
        <x:is>
          <x:t xml:space="preserve">generated output tokens/sec/MW</x:t>
        </x:is>
      </x:c>
      <x:c r="G1716" s="3" t="inlineStr">
        <x:is>
          <x:t xml:space="preserve">Fleet-weighted public benchmark reference</x:t>
        </x:is>
      </x:c>
      <x:c r="H1716" s="3" t="inlineStr">
        <x:is>
          <x:t xml:space="preserve">h200_share*h200_workload_avg + b200_share*b200_workload_avg + gb200_share*gb200_workload_avg + purpose_built_share*purpose_workload_avg</x:t>
        </x:is>
      </x:c>
      <x:c r="I1716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1716" s="3" t="inlineStr">
        <x:is>
          <x:t xml:space="preserve">SRC_SEMIANALYSIS_INFERENCEX; ASSUMP_NUMERIC_ACCELERATOR_MIX; ASSUMP_WORKLOAD_CLASS_MIX; ASSUMP_AGENTIC_CONTEXT_PENALTY</x:t>
        </x:is>
      </x:c>
      <x:c r="K171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16" s="3" t="inlineStr">
        <x:is>
          <x:t xml:space="preserve">Comparable production output-token throughput or a more closely matched benchmark.</x:t>
        </x:is>
      </x:c>
    </x:row>
    <x:row r="1717">
      <x:c r="A1717" s="3" t="inlineStr">
        <x:is>
          <x:t xml:space="preserve">Anthropic</x:t>
        </x:is>
      </x:c>
      <x:c r="B1717" s="3" t="n">
        <x:v>2030</x:v>
      </x:c>
      <x:c r="C1717" s="3" t="inlineStr">
        <x:is>
          <x:t xml:space="preserve">Base</x:t>
        </x:is>
      </x:c>
      <x:c r="D1717" s="3" t="inlineStr">
        <x:is>
          <x:t xml:space="preserve">commercial_workload_fit_factor</x:t>
        </x:is>
      </x:c>
      <x:c r="E1717" s="3" t="n">
        <x:v>0.5</x:v>
      </x:c>
      <x:c r="F1717" s="3" t="inlineStr">
        <x:is>
          <x:t xml:space="preserve">share of public reference throughput</x:t>
        </x:is>
      </x:c>
      <x:c r="G1717" s="3" t="inlineStr">
        <x:is>
          <x:t xml:space="preserve">Scenario assumption</x:t>
        </x:is>
      </x:c>
      <x:c r="H1717" s="3" t="inlineStr">
        <x:is>
          <x:t xml:space="preserve">reference_serving_tps_per_mw = fleet_reference_tps_per_mw * commercial_workload_fit_factor</x:t>
        </x:is>
      </x:c>
      <x:c r="I1717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1717" s="3" t="inlineStr">
        <x:is>
          <x:t xml:space="preserve">SRC_SEMIANALYSIS_INFERENCEX; ASSUMP_NUMERIC_ACCELERATOR_MIX; ASSUMP_WORKLOAD_CLASS_MIX; ASSUMP_AGENTIC_CONTEXT_PENALTY</x:t>
        </x:is>
      </x:c>
      <x:c r="K171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17" s="3" t="inlineStr">
        <x:is>
          <x:t xml:space="preserve">Matched commercial serving benchmark by product surface, context shape and latency SLO.</x:t>
        </x:is>
      </x:c>
    </x:row>
    <x:row r="1718">
      <x:c r="A1718" s="3" t="inlineStr">
        <x:is>
          <x:t xml:space="preserve">Anthropic</x:t>
        </x:is>
      </x:c>
      <x:c r="B1718" s="3" t="n">
        <x:v>2030</x:v>
      </x:c>
      <x:c r="C1718" s="3" t="inlineStr">
        <x:is>
          <x:t xml:space="preserve">Base</x:t>
        </x:is>
      </x:c>
      <x:c r="D1718" s="3" t="inlineStr">
        <x:is>
          <x:t xml:space="preserve">reference_serving_tps_per_mw</x:t>
        </x:is>
      </x:c>
      <x:c r="E1718" s="3" t="n">
        <x:v>98236</x:v>
      </x:c>
      <x:c r="F1718" s="3" t="inlineStr">
        <x:is>
          <x:t xml:space="preserve">generated output tokens/sec/MW</x:t>
        </x:is>
      </x:c>
      <x:c r="G1718" s="3" t="inlineStr">
        <x:is>
          <x:t xml:space="preserve">Workload-adjusted benchmark proxy</x:t>
        </x:is>
      </x:c>
      <x:c r="H1718" s="3" t="inlineStr">
        <x:is>
          <x:t xml:space="preserve">fleet_reference_tps_per_mw * commercial_workload_fit_factor</x:t>
        </x:is>
      </x:c>
      <x:c r="I171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718" s="3" t="inlineStr">
        <x:is>
          <x:t xml:space="preserve">SRC_SEMIANALYSIS_INFERENCEX; ASSUMP_NUMERIC_ACCELERATOR_MIX; ASSUMP_WORKLOAD_CLASS_MIX; ASSUMP_AGENTIC_CONTEXT_PENALTY</x:t>
        </x:is>
      </x:c>
      <x:c r="K171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18" s="3" t="inlineStr">
        <x:is>
          <x:t xml:space="preserve">Provider production output-token throughput with comparable workload/SLO.</x:t>
        </x:is>
      </x:c>
    </x:row>
    <x:row r="1719">
      <x:c r="A1719" s="3" t="inlineStr">
        <x:is>
          <x:t xml:space="preserve">Anthropic</x:t>
        </x:is>
      </x:c>
      <x:c r="B1719" s="3" t="n">
        <x:v>2030</x:v>
      </x:c>
      <x:c r="C1719" s="3" t="inlineStr">
        <x:is>
          <x:t xml:space="preserve">Base</x:t>
        </x:is>
      </x:c>
      <x:c r="D1719" s="3" t="inlineStr">
        <x:is>
          <x:t xml:space="preserve">purpose_built_tps_per_mw</x:t>
        </x:is>
      </x:c>
      <x:c r="E1719" s="3" t="n">
        <x:v>67653</x:v>
      </x:c>
      <x:c r="F1719" s="3" t="inlineStr">
        <x:is>
          <x:t xml:space="preserve">generated output tokens/sec/MW</x:t>
        </x:is>
      </x:c>
      <x:c r="G1719" s="3" t="inlineStr">
        <x:is>
          <x:t xml:space="preserve">Conservative no-uplift proxy</x:t>
        </x:is>
      </x:c>
      <x:c r="H1719" s="3" t="inlineStr">
        <x:is>
          <x:t xml:space="preserve">purpose_built_tps_per_mw = purpose_built_reference_tps_per_mw * commercial_workload_fit_factor until comparable output-token benchmark is adopted</x:t>
        </x:is>
      </x:c>
      <x:c r="I1719" s="3" t="inlineStr">
        <x:is>
          <x:t xml:space="preserve">No comparable public output-token/MW row adopted; B200 public reference placeholder is used and remains editable.</x:t>
        </x:is>
      </x:c>
      <x:c r="J1719" s="3" t="inlineStr">
        <x:is>
          <x:t xml:space="preserve">SRC_ANTHROPIC_CLAUDE_DOCS; SRC_ANTHROPIC_AMAZON_COMPUTE; SRC_AWS_RAINIER_ACTIVE; SRC_EPOCH_AI_DATA_CENTERS; ASSUMP_NUMERIC_ACCELERATOR_MIX</x:t>
        </x:is>
      </x:c>
      <x:c r="K171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19" s="3" t="inlineStr">
        <x:is>
          <x:t xml:space="preserve">Matched-workload generated-output benchmark for the provider purpose-built accelerator.</x:t>
        </x:is>
      </x:c>
    </x:row>
    <x:row r="1720">
      <x:c r="A1720" s="3" t="inlineStr">
        <x:is>
          <x:t xml:space="preserve">Anthropic</x:t>
        </x:is>
      </x:c>
      <x:c r="B1720" s="3" t="n">
        <x:v>2030</x:v>
      </x:c>
      <x:c r="C1720" s="3" t="inlineStr">
        <x:is>
          <x:t xml:space="preserve">Base</x:t>
        </x:is>
      </x:c>
      <x:c r="D1720" s="3" t="inlineStr">
        <x:is>
          <x:t xml:space="preserve">inference_power_share</x:t>
        </x:is>
      </x:c>
      <x:c r="E1720" s="3" t="n">
        <x:v>0.74</x:v>
      </x:c>
      <x:c r="F1720" s="3" t="inlineStr">
        <x:is>
          <x:t xml:space="preserve">share of AI IT load</x:t>
        </x:is>
      </x:c>
      <x:c r="G1720" s="3" t="inlineStr">
        <x:is>
          <x:t xml:space="preserve">Scenario allocation</x:t>
        </x:is>
      </x:c>
      <x:c r="H1720" s="3" t="inlineStr">
        <x:is>
          <x:t xml:space="preserve">inference_gw = ai_it_load_gw * inference_power_share</x:t>
        </x:is>
      </x:c>
      <x:c r="I1720" s="3" t="inlineStr">
        <x:is>
          <x:t xml:space="preserve">Claude API/product growth supports a rising inference share, while continued model training prevents full conversion.</x:t>
        </x:is>
      </x:c>
      <x:c r="J1720" s="3" t="inlineStr">
        <x:is>
          <x:t xml:space="preserve">SRC_ANTHROPIC_CLAUDE_DOCS; SRC_ANTHROPIC_AMAZON_COMPUTE; SRC_AWS_RAINIER_ACTIVE; SRC_EPOCH_AI_DATA_CENTERS; ASSUMP_INFERENCE_SHARE_NOT_FACT_60</x:t>
        </x:is>
      </x:c>
      <x:c r="K172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20" s="3" t="inlineStr">
        <x:is>
          <x:t xml:space="preserve">Provider-specific inference/training workload power telemetry.</x:t>
        </x:is>
      </x:c>
    </x:row>
    <x:row r="1721">
      <x:c r="A1721" s="3" t="inlineStr">
        <x:is>
          <x:t xml:space="preserve">Anthropic</x:t>
        </x:is>
      </x:c>
      <x:c r="B1721" s="3" t="n">
        <x:v>2030</x:v>
      </x:c>
      <x:c r="C1721" s="3" t="inlineStr">
        <x:is>
          <x:t xml:space="preserve">Base</x:t>
        </x:is>
      </x:c>
      <x:c r="D1721" s="3" t="inlineStr">
        <x:is>
          <x:t xml:space="preserve">inference_gw</x:t>
        </x:is>
      </x:c>
      <x:c r="E1721" s="3" t="n">
        <x:v>2.966</x:v>
      </x:c>
      <x:c r="F1721" s="3" t="inlineStr">
        <x:is>
          <x:t xml:space="preserve">GW</x:t>
        </x:is>
      </x:c>
      <x:c r="G1721" s="3" t="inlineStr">
        <x:is>
          <x:t xml:space="preserve">Derived formula</x:t>
        </x:is>
      </x:c>
      <x:c r="H1721" s="3" t="inlineStr">
        <x:is>
          <x:t xml:space="preserve">ai_it_load_gw * inference_power_share</x:t>
        </x:is>
      </x:c>
      <x:c r="I1721" s="3" t="inlineStr">
        <x:is>
          <x:t xml:space="preserve">This is the operational power eligible to become commercial generated output tokens through the selected TPS/MW proxy.</x:t>
        </x:is>
      </x:c>
      <x:c r="J1721" s="3" t="inlineStr">
        <x:is>
          <x:t xml:space="preserve">SRC_ANTHROPIC_CLAUDE_DOCS; SRC_ANTHROPIC_AMAZON_COMPUTE; SRC_AWS_RAINIER_ACTIVE; SRC_EPOCH_AI_DATA_CENTERS</x:t>
        </x:is>
      </x:c>
      <x:c r="K172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21" s="3" t="inlineStr">
        <x:is>
          <x:t xml:space="preserve">Recompute after AI allocation or inference-share evidence changes.</x:t>
        </x:is>
      </x:c>
    </x:row>
    <x:row r="1722">
      <x:c r="A1722" s="3" t="inlineStr">
        <x:is>
          <x:t xml:space="preserve">Anthropic</x:t>
        </x:is>
      </x:c>
      <x:c r="B1722" s="3" t="n">
        <x:v>2030</x:v>
      </x:c>
      <x:c r="C1722" s="3" t="inlineStr">
        <x:is>
          <x:t xml:space="preserve">Base</x:t>
        </x:is>
      </x:c>
      <x:c r="D1722" s="3" t="inlineStr">
        <x:is>
          <x:t xml:space="preserve">training_power_share</x:t>
        </x:is>
      </x:c>
      <x:c r="E1722" s="3" t="n">
        <x:v>0.26</x:v>
      </x:c>
      <x:c r="F1722" s="3" t="inlineStr">
        <x:is>
          <x:t xml:space="preserve">share of AI IT load</x:t>
        </x:is>
      </x:c>
      <x:c r="G1722" s="3" t="inlineStr">
        <x:is>
          <x:t xml:space="preserve">Derived allocation</x:t>
        </x:is>
      </x:c>
      <x:c r="H1722" s="3" t="inlineStr">
        <x:is>
          <x:t xml:space="preserve">1 - inference_power_share</x:t>
        </x:is>
      </x:c>
      <x:c r="I1722" s="3" t="inlineStr">
        <x:is>
          <x:t xml:space="preserve">Training receives the complementary modeled AI IT allocation; it is not a disclosed company workload split.</x:t>
        </x:is>
      </x:c>
      <x:c r="J1722" s="3" t="inlineStr">
        <x:is>
          <x:t xml:space="preserve">SRC_ANTHROPIC_CLAUDE_DOCS; SRC_ANTHROPIC_AMAZON_COMPUTE; SRC_AWS_RAINIER_ACTIVE; SRC_EPOCH_AI_DATA_CENTERS; ASSUMP_INFERENCE_SHARE_NOT_FACT_60</x:t>
        </x:is>
      </x:c>
      <x:c r="K172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22" s="3" t="inlineStr">
        <x:is>
          <x:t xml:space="preserve">Provider-specific inference/training workload power telemetry.</x:t>
        </x:is>
      </x:c>
    </x:row>
    <x:row r="1723">
      <x:c r="A1723" s="3" t="inlineStr">
        <x:is>
          <x:t xml:space="preserve">Anthropic</x:t>
        </x:is>
      </x:c>
      <x:c r="B1723" s="3" t="n">
        <x:v>2030</x:v>
      </x:c>
      <x:c r="C1723" s="3" t="inlineStr">
        <x:is>
          <x:t xml:space="preserve">Base</x:t>
        </x:is>
      </x:c>
      <x:c r="D1723" s="3" t="inlineStr">
        <x:is>
          <x:t xml:space="preserve">training_gw</x:t>
        </x:is>
      </x:c>
      <x:c r="E1723" s="3" t="n">
        <x:v>1.042</x:v>
      </x:c>
      <x:c r="F1723" s="3" t="inlineStr">
        <x:is>
          <x:t xml:space="preserve">GW</x:t>
        </x:is>
      </x:c>
      <x:c r="G1723" s="3" t="inlineStr">
        <x:is>
          <x:t xml:space="preserve">Derived formula</x:t>
        </x:is>
      </x:c>
      <x:c r="H1723" s="3" t="inlineStr">
        <x:is>
          <x:t xml:space="preserve">ai_it_load_gw * training_power_share</x:t>
        </x:is>
      </x:c>
      <x:c r="I1723" s="3" t="inlineStr">
        <x:is>
          <x:t xml:space="preserve">Training GW is shown separately so commercial inference token capacity is not overstated.</x:t>
        </x:is>
      </x:c>
      <x:c r="J1723" s="3" t="inlineStr">
        <x:is>
          <x:t xml:space="preserve">SRC_ANTHROPIC_CLAUDE_DOCS; SRC_ANTHROPIC_AMAZON_COMPUTE; SRC_AWS_RAINIER_ACTIVE; SRC_EPOCH_AI_DATA_CENTERS</x:t>
        </x:is>
      </x:c>
      <x:c r="K172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23" s="3" t="inlineStr">
        <x:is>
          <x:t xml:space="preserve">Recompute after AI allocation or workload-split evidence changes.</x:t>
        </x:is>
      </x:c>
    </x:row>
    <x:row r="1724">
      <x:c r="A1724" s="3" t="inlineStr">
        <x:is>
          <x:t xml:space="preserve">Anthropic</x:t>
        </x:is>
      </x:c>
      <x:c r="B1724" s="3" t="n">
        <x:v>2030</x:v>
      </x:c>
      <x:c r="C1724" s="3" t="inlineStr">
        <x:is>
          <x:t xml:space="preserve">Base</x:t>
        </x:is>
      </x:c>
      <x:c r="D1724" s="3" t="inlineStr">
        <x:is>
          <x:t xml:space="preserve">tokens_per_second_per_mw</x:t>
        </x:is>
      </x:c>
      <x:c r="E1724" s="3" t="n">
        <x:v>98236</x:v>
      </x:c>
      <x:c r="F1724" s="3" t="inlineStr">
        <x:is>
          <x:t xml:space="preserve">generated output tokens/sec/MW</x:t>
        </x:is>
      </x:c>
      <x:c r="G1724" s="3" t="inlineStr">
        <x:is>
          <x:t xml:space="preserve">Derived estimate + benchmark calibration</x:t>
        </x:is>
      </x:c>
      <x:c r="H1724" s="3" t="inlineStr">
        <x:is>
          <x:t xml:space="preserve">fleet_reference_tps_per_mw * commercial_workload_fit_factor</x:t>
        </x:is>
      </x:c>
      <x:c r="I1724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1724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172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24" s="3" t="inlineStr">
        <x:is>
          <x:t xml:space="preserve">Comparable production output-token throughput with model, hardware, precision, ISL/OSL and SLO matched.</x:t>
        </x:is>
      </x:c>
    </x:row>
    <x:row r="1725">
      <x:c r="A1725" s="3" t="inlineStr">
        <x:is>
          <x:t xml:space="preserve">Anthropic</x:t>
        </x:is>
      </x:c>
      <x:c r="B1725" s="3" t="n">
        <x:v>2030</x:v>
      </x:c>
      <x:c r="C1725" s="3" t="inlineStr">
        <x:is>
          <x:t xml:space="preserve">Base</x:t>
        </x:is>
      </x:c>
      <x:c r="D1725" s="3" t="inlineStr">
        <x:is>
          <x:t xml:space="preserve">inference_tokens_per_day</x:t>
        </x:is>
      </x:c>
      <x:c r="E1725" s="3" t="n">
        <x:v>25174193126400</x:v>
      </x:c>
      <x:c r="F1725" s="3" t="inlineStr">
        <x:is>
          <x:t xml:space="preserve">generated output tokens/day</x:t>
        </x:is>
      </x:c>
      <x:c r="G1725" s="3" t="inlineStr">
        <x:is>
          <x:t xml:space="preserve">Derived headline metric</x:t>
        </x:is>
      </x:c>
      <x:c r="H1725" s="3" t="inlineStr">
        <x:is>
          <x:t xml:space="preserve">inference_gw * 1000 * tokens_per_second_per_mw * 86,400</x:t>
        </x:is>
      </x:c>
      <x:c r="I1725" s="3" t="inlineStr">
        <x:is>
          <x:t xml:space="preserve">Headline capacity uses no utilization, MoE, architecture or software-growth multiplier; it is not observed commercial output volume.</x:t>
        </x:is>
      </x:c>
      <x:c r="J1725" s="3" t="inlineStr">
        <x:is>
          <x:t xml:space="preserve">SRC_ANTHROPIC_CLAUDE_DOCS; SRC_ANTHROPIC_AMAZON_COMPUTE; SRC_AWS_RAINIER_ACTIVE; SRC_EPOCH_AI_DATA_CENTERS; SRC_SEMIANALYSIS_INFERENCEX</x:t>
        </x:is>
      </x:c>
      <x:c r="K172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25" s="3" t="inlineStr">
        <x:is>
          <x:t xml:space="preserve">Provider-disclosed generated output token volume or calibrated capacity telemetry.</x:t>
        </x:is>
      </x:c>
    </x:row>
    <x:row r="1726">
      <x:c r="A1726" s="3" t="inlineStr">
        <x:is>
          <x:t xml:space="preserve">Anthropic</x:t>
        </x:is>
      </x:c>
      <x:c r="B1726" s="3" t="n">
        <x:v>2030</x:v>
      </x:c>
      <x:c r="C1726" s="3" t="inlineStr">
        <x:is>
          <x:t xml:space="preserve">Base</x:t>
        </x:is>
      </x:c>
      <x:c r="D1726" s="3" t="inlineStr">
        <x:is>
          <x:t xml:space="preserve">inference_tokens_per_year</x:t>
        </x:is>
      </x:c>
      <x:c r="E1726" s="3" t="n">
        <x:v>9188580491136000</x:v>
      </x:c>
      <x:c r="F1726" s="3" t="inlineStr">
        <x:is>
          <x:t xml:space="preserve">generated output tokens/year</x:t>
        </x:is>
      </x:c>
      <x:c r="G1726" s="3" t="inlineStr">
        <x:is>
          <x:t xml:space="preserve">Derived headline metric</x:t>
        </x:is>
      </x:c>
      <x:c r="H1726" s="3" t="inlineStr">
        <x:is>
          <x:t xml:space="preserve">inference_tokens_per_day * 365</x:t>
        </x:is>
      </x:c>
      <x:c r="I1726" s="3" t="inlineStr">
        <x:is>
          <x:t xml:space="preserve">Annualized version of generated output token capacity; it is not observed annual demand or billable volume.</x:t>
        </x:is>
      </x:c>
      <x:c r="J1726" s="3" t="inlineStr">
        <x:is>
          <x:t xml:space="preserve">SRC_ANTHROPIC_CLAUDE_DOCS; SRC_ANTHROPIC_AMAZON_COMPUTE; SRC_AWS_RAINIER_ACTIVE; SRC_EPOCH_AI_DATA_CENTERS; SRC_SEMIANALYSIS_INFERENCEX</x:t>
        </x:is>
      </x:c>
      <x:c r="K172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1726" s="3" t="inlineStr">
        <x:is>
          <x:t xml:space="preserve">Provider-disclosed annual generated-output volume or metered serving telemetry.</x:t>
        </x:is>
      </x:c>
    </x:row>
    <x:row r="1727">
      <x:c r="A1727" s="3" t="inlineStr">
        <x:is>
          <x:t xml:space="preserve">DeepSeek</x:t>
        </x:is>
      </x:c>
      <x:c r="B1727" s="3" t="n">
        <x:v>2026</x:v>
      </x:c>
      <x:c r="C1727" s="3" t="inlineStr">
        <x:is>
          <x:t xml:space="preserve">Base</x:t>
        </x:is>
      </x:c>
      <x:c r="D1727" s="3" t="inlineStr">
        <x:is>
          <x:t xml:space="preserve">contracted_power_gw</x:t>
        </x:is>
      </x:c>
      <x:c r="E1727" s="3" t="n">
        <x:v>0.5</x:v>
      </x:c>
      <x:c r="F1727" s="3" t="inlineStr">
        <x:is>
          <x:t xml:space="preserve">GW</x:t>
        </x:is>
      </x:c>
      <x:c r="G1727" s="3" t="inlineStr">
        <x:is>
          <x:t xml:space="preserve">Scenario capacity envelope</x:t>
        </x:is>
      </x:c>
      <x:c r="H1727" s="3" t="inlineStr">
        <x:is>
          <x:t xml:space="preserve">linear interpolation between 2026 and 2030 company capacity endpoints</x:t>
        </x:is>
      </x:c>
      <x:c r="I1727" s="3" t="inlineStr">
        <x:is>
          <x:t xml:space="preserve">Capacity is a low-transparency scenario; official infrastructure evidence supports H800 inference hardware, not company GW.</x:t>
        </x:is>
      </x:c>
      <x:c r="J1727" s="3" t="inlineStr">
        <x:is>
          <x:t xml:space="preserve">SRC_DEEPSEEK_H800_INFERENCE; ASSUMP_CN_CAPACITY_TRANSPARENCY</x:t>
        </x:is>
      </x:c>
      <x:c r="K172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27" s="3" t="inlineStr">
        <x:is>
          <x:t xml:space="preserve">Company/site-level committed MW/GW, interconnect and contract disclosure.</x:t>
        </x:is>
      </x:c>
    </x:row>
    <x:row r="1728">
      <x:c r="A1728" s="3" t="inlineStr">
        <x:is>
          <x:t xml:space="preserve">DeepSeek</x:t>
        </x:is>
      </x:c>
      <x:c r="B1728" s="3" t="n">
        <x:v>2026</x:v>
      </x:c>
      <x:c r="C1728" s="3" t="inlineStr">
        <x:is>
          <x:t xml:space="preserve">Base</x:t>
        </x:is>
      </x:c>
      <x:c r="D1728" s="3" t="inlineStr">
        <x:is>
          <x:t xml:space="preserve">operational_deployment_share</x:t>
        </x:is>
      </x:c>
      <x:c r="E1728" s="3" t="n">
        <x:v>0.3</x:v>
      </x:c>
      <x:c r="F1728" s="3" t="inlineStr">
        <x:is>
          <x:t xml:space="preserve">share</x:t>
        </x:is>
      </x:c>
      <x:c r="G1728" s="3" t="inlineStr">
        <x:is>
          <x:t xml:space="preserve">Scenario conversion</x:t>
        </x:is>
      </x:c>
      <x:c r="H1728" s="3" t="inlineStr">
        <x:is>
          <x:t xml:space="preserve">active_power_gw / contracted_power_gw</x:t>
        </x:is>
      </x:c>
      <x:c r="I1728" s="3" t="inlineStr">
        <x:is>
          <x:t xml:space="preserve">This is the single explicit conversion from contracted/attributed capacity to operationally usable capacity.</x:t>
        </x:is>
      </x:c>
      <x:c r="J1728" s="3" t="inlineStr">
        <x:is>
          <x:t xml:space="preserve">SRC_DEEPSEEK_H800_INFERENCE; ASSUMP_CN_CAPACITY_TRANSPARENCY</x:t>
        </x:is>
      </x:c>
      <x:c r="K172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28" s="3" t="inlineStr">
        <x:is>
          <x:t xml:space="preserve">Energized operational capacity divided by contracted/attributed capacity.</x:t>
        </x:is>
      </x:c>
    </x:row>
    <x:row r="1729">
      <x:c r="A1729" s="3" t="inlineStr">
        <x:is>
          <x:t xml:space="preserve">DeepSeek</x:t>
        </x:is>
      </x:c>
      <x:c r="B1729" s="3" t="n">
        <x:v>2026</x:v>
      </x:c>
      <x:c r="C1729" s="3" t="inlineStr">
        <x:is>
          <x:t xml:space="preserve">Base</x:t>
        </x:is>
      </x:c>
      <x:c r="D1729" s="3" t="inlineStr">
        <x:is>
          <x:t xml:space="preserve">active_power_gw</x:t>
        </x:is>
      </x:c>
      <x:c r="E1729" s="3" t="n">
        <x:v>0.15</x:v>
      </x:c>
      <x:c r="F1729" s="3" t="inlineStr">
        <x:is>
          <x:t xml:space="preserve">GW</x:t>
        </x:is>
      </x:c>
      <x:c r="G1729" s="3" t="inlineStr">
        <x:is>
          <x:t xml:space="preserve">Derived scenario</x:t>
        </x:is>
      </x:c>
      <x:c r="H1729" s="3" t="inlineStr">
        <x:is>
          <x:t xml:space="preserve">contracted_power_gw * operational_deployment_share</x:t>
        </x:is>
      </x:c>
      <x:c r="I1729" s="3" t="inlineStr">
        <x:is>
          <x:t xml:space="preserve">Active GW is conservative because operated cluster scale beyond disclosed infrastructure is not public.</x:t>
        </x:is>
      </x:c>
      <x:c r="J1729" s="3" t="inlineStr">
        <x:is>
          <x:t xml:space="preserve">SRC_DEEPSEEK_H800_INFERENCE; ASSUMP_CN_CAPACITY_TRANSPARENCY</x:t>
        </x:is>
      </x:c>
      <x:c r="K172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29" s="3" t="inlineStr">
        <x:is>
          <x:t xml:space="preserve">Energization dates, accelerator deliveries and operational powered-rack telemetry.</x:t>
        </x:is>
      </x:c>
    </x:row>
    <x:row r="1730">
      <x:c r="A1730" s="3" t="inlineStr">
        <x:is>
          <x:t xml:space="preserve">DeepSeek</x:t>
        </x:is>
      </x:c>
      <x:c r="B1730" s="3" t="n">
        <x:v>2026</x:v>
      </x:c>
      <x:c r="C1730" s="3" t="inlineStr">
        <x:is>
          <x:t xml:space="preserve">Base</x:t>
        </x:is>
      </x:c>
      <x:c r="D1730" s="3" t="inlineStr">
        <x:is>
          <x:t xml:space="preserve">pue</x:t>
        </x:is>
      </x:c>
      <x:c r="E1730" s="3" t="n">
        <x:v>1.24</x:v>
      </x:c>
      <x:c r="F1730" s="3" t="inlineStr">
        <x:is>
          <x:t xml:space="preserve">ratio</x:t>
        </x:is>
      </x:c>
      <x:c r="G1730" s="3" t="inlineStr">
        <x:is>
          <x:t xml:space="preserve">Scenario parameter</x:t>
        </x:is>
      </x:c>
      <x:c r="H1730" s="3" t="inlineStr">
        <x:is>
          <x:t xml:space="preserve">it_load_gw = active_power_gw / pue</x:t>
        </x:is>
      </x:c>
      <x:c r="I1730" s="3" t="inlineStr">
        <x:is>
          <x:t xml:space="preserve">No provider-wide site-level PUE is used as a disclosed fact; PUE represents facility-to-IT conversion within the scenario.</x:t>
        </x:is>
      </x:c>
      <x:c r="J1730" s="3" t="inlineStr">
        <x:is>
          <x:t xml:space="preserve">ASSUMP_POWER_RAMP</x:t>
        </x:is>
      </x:c>
      <x:c r="K173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30" s="3" t="inlineStr">
        <x:is>
          <x:t xml:space="preserve">Site-level measured PUE matched to attributed AI capacity.</x:t>
        </x:is>
      </x:c>
    </x:row>
    <x:row r="1731">
      <x:c r="A1731" s="3" t="inlineStr">
        <x:is>
          <x:t xml:space="preserve">DeepSeek</x:t>
        </x:is>
      </x:c>
      <x:c r="B1731" s="3" t="n">
        <x:v>2026</x:v>
      </x:c>
      <x:c r="C1731" s="3" t="inlineStr">
        <x:is>
          <x:t xml:space="preserve">Base</x:t>
        </x:is>
      </x:c>
      <x:c r="D1731" s="3" t="inlineStr">
        <x:is>
          <x:t xml:space="preserve">it_load_gw</x:t>
        </x:is>
      </x:c>
      <x:c r="E1731" s="3" t="n">
        <x:v>0.121</x:v>
      </x:c>
      <x:c r="F1731" s="3" t="inlineStr">
        <x:is>
          <x:t xml:space="preserve">GW</x:t>
        </x:is>
      </x:c>
      <x:c r="G1731" s="3" t="inlineStr">
        <x:is>
          <x:t xml:space="preserve">Derived formula</x:t>
        </x:is>
      </x:c>
      <x:c r="H1731" s="3" t="inlineStr">
        <x:is>
          <x:t xml:space="preserve">active_power_gw / pue</x:t>
        </x:is>
      </x:c>
      <x:c r="I1731" s="3" t="inlineStr">
        <x:is>
          <x:t xml:space="preserve">Facility power is converted to IT-deliverable power before attributing AI workloads.</x:t>
        </x:is>
      </x:c>
      <x:c r="J1731" s="3" t="inlineStr">
        <x:is>
          <x:t xml:space="preserve">SRC_DEEPSEEK_H800_INFERENCE; ASSUMP_CN_CAPACITY_TRANSPARENCY</x:t>
        </x:is>
      </x:c>
      <x:c r="K173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31" s="3" t="inlineStr">
        <x:is>
          <x:t xml:space="preserve">Recompute once active power and PUE become site-observable.</x:t>
        </x:is>
      </x:c>
    </x:row>
    <x:row r="1732">
      <x:c r="A1732" s="3" t="inlineStr">
        <x:is>
          <x:t xml:space="preserve">DeepSeek</x:t>
        </x:is>
      </x:c>
      <x:c r="B1732" s="3" t="n">
        <x:v>2026</x:v>
      </x:c>
      <x:c r="C1732" s="3" t="inlineStr">
        <x:is>
          <x:t xml:space="preserve">Base</x:t>
        </x:is>
      </x:c>
      <x:c r="D1732" s="3" t="inlineStr">
        <x:is>
          <x:t xml:space="preserve">ai_workload_share</x:t>
        </x:is>
      </x:c>
      <x:c r="E1732" s="3" t="n">
        <x:v>0.82</x:v>
      </x:c>
      <x:c r="F1732" s="3" t="inlineStr">
        <x:is>
          <x:t xml:space="preserve">share</x:t>
        </x:is>
      </x:c>
      <x:c r="G1732" s="3" t="inlineStr">
        <x:is>
          <x:t xml:space="preserve">Scenario allocation</x:t>
        </x:is>
      </x:c>
      <x:c r="H1732" s="3" t="inlineStr">
        <x:is>
          <x:t xml:space="preserve">ai_it_load_gw = it_load_gw * ai_workload_share</x:t>
        </x:is>
      </x:c>
      <x:c r="I1732" s="3" t="inlineStr">
        <x:is>
          <x:t xml:space="preserve">DeepSeek-operated service capacity is modeled as AI-focused, reduced for reserve and ancillary processing.</x:t>
        </x:is>
      </x:c>
      <x:c r="J1732" s="3" t="inlineStr">
        <x:is>
          <x:t xml:space="preserve">SRC_DEEPSEEK_V3; SRC_DEEPSEEK_R1; SRC_DEEPSEEK_H800_INFERENCE; SRC_EPOCH_AI_DATA_CENTERS</x:t>
        </x:is>
      </x:c>
      <x:c r="K173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32" s="3" t="inlineStr">
        <x:is>
          <x:t xml:space="preserve">Model-owner AI workload allocation or cluster scheduling telemetry.</x:t>
        </x:is>
      </x:c>
    </x:row>
    <x:row r="1733">
      <x:c r="A1733" s="3" t="inlineStr">
        <x:is>
          <x:t xml:space="preserve">DeepSeek</x:t>
        </x:is>
      </x:c>
      <x:c r="B1733" s="3" t="n">
        <x:v>2026</x:v>
      </x:c>
      <x:c r="C1733" s="3" t="inlineStr">
        <x:is>
          <x:t xml:space="preserve">Base</x:t>
        </x:is>
      </x:c>
      <x:c r="D1733" s="3" t="inlineStr">
        <x:is>
          <x:t xml:space="preserve">ai_it_load_gw</x:t>
        </x:is>
      </x:c>
      <x:c r="E1733" s="3" t="n">
        <x:v>0.099</x:v>
      </x:c>
      <x:c r="F1733" s="3" t="inlineStr">
        <x:is>
          <x:t xml:space="preserve">GW</x:t>
        </x:is>
      </x:c>
      <x:c r="G1733" s="3" t="inlineStr">
        <x:is>
          <x:t xml:space="preserve">Derived formula</x:t>
        </x:is>
      </x:c>
      <x:c r="H1733" s="3" t="inlineStr">
        <x:is>
          <x:t xml:space="preserve">it_load_gw * ai_workload_share</x:t>
        </x:is>
      </x:c>
      <x:c r="I1733" s="3" t="inlineStr">
        <x:is>
          <x:t xml:space="preserve">Only the AI-attributed portion of IT load enters training/inference allocation.</x:t>
        </x:is>
      </x:c>
      <x:c r="J1733" s="3" t="inlineStr">
        <x:is>
          <x:t xml:space="preserve">SRC_DEEPSEEK_V3; SRC_DEEPSEEK_R1; SRC_DEEPSEEK_H800_INFERENCE; SRC_EPOCH_AI_DATA_CENTERS</x:t>
        </x:is>
      </x:c>
      <x:c r="K173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33" s="3" t="inlineStr">
        <x:is>
          <x:t xml:space="preserve">Recompute after ai_workload_share is replaced by telemetry.</x:t>
        </x:is>
      </x:c>
    </x:row>
    <x:row r="1734">
      <x:c r="A1734" s="3" t="inlineStr">
        <x:is>
          <x:t xml:space="preserve">DeepSeek</x:t>
        </x:is>
      </x:c>
      <x:c r="B1734" s="3" t="n">
        <x:v>2026</x:v>
      </x:c>
      <x:c r="C1734" s="3" t="inlineStr">
        <x:is>
          <x:t xml:space="preserve">Base</x:t>
        </x:is>
      </x:c>
      <x:c r="D1734" s="3" t="inlineStr">
        <x:is>
          <x:t xml:space="preserve">gpu_share</x:t>
        </x:is>
      </x:c>
      <x:c r="E1734" s="3" t="n">
        <x:v>1</x:v>
      </x:c>
      <x:c r="F1734" s="3" t="inlineStr">
        <x:is>
          <x:t xml:space="preserve">share of inference-serving accelerator load</x:t>
        </x:is>
      </x:c>
      <x:c r="G1734" s="3" t="inlineStr">
        <x:is>
          <x:t xml:space="preserve">Numeric scenario</x:t>
        </x:is>
      </x:c>
      <x:c r="H1734" s="3" t="inlineStr">
        <x:is>
          <x:t xml:space="preserve">gpu_share interpolated from company 2026/2030 accelerator-mix endpoints</x:t>
        </x:is>
      </x:c>
      <x:c r="I1734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1734" s="3" t="inlineStr">
        <x:is>
          <x:t xml:space="preserve">SRC_DEEPSEEK_V3; SRC_DEEPSEEK_R1; SRC_DEEPSEEK_H800_INFERENCE; SRC_EPOCH_AI_DATA_CENTERS; ASSUMP_NUMERIC_ACCELERATOR_MIX</x:t>
        </x:is>
      </x:c>
      <x:c r="K173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34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1735">
      <x:c r="A1735" s="3" t="inlineStr">
        <x:is>
          <x:t xml:space="preserve">DeepSeek</x:t>
        </x:is>
      </x:c>
      <x:c r="B1735" s="3" t="n">
        <x:v>2026</x:v>
      </x:c>
      <x:c r="C1735" s="3" t="inlineStr">
        <x:is>
          <x:t xml:space="preserve">Base</x:t>
        </x:is>
      </x:c>
      <x:c r="D1735" s="3" t="inlineStr">
        <x:is>
          <x:t xml:space="preserve">h200_share</x:t>
        </x:is>
      </x:c>
      <x:c r="E1735" s="3" t="n">
        <x:v>0.55</x:v>
      </x:c>
      <x:c r="F1735" s="3" t="inlineStr">
        <x:is>
          <x:t xml:space="preserve">share of inference-serving accelerator load</x:t>
        </x:is>
      </x:c>
      <x:c r="G1735" s="3" t="inlineStr">
        <x:is>
          <x:t xml:space="preserve">Editable numeric scenario</x:t>
        </x:is>
      </x:c>
      <x:c r="H1735" s="3" t="inlineStr">
        <x:is>
          <x:t xml:space="preserve">h200_share = gpu_share * default_gpu_generation_mix_h200</x:t>
        </x:is>
      </x:c>
      <x:c r="I1735" s="3" t="inlineStr">
        <x:is>
          <x:t xml:space="preserve">Default GPU-generation migration assumption; executive workbook allows later manual replacement by company/year/scenario.</x:t>
        </x:is>
      </x:c>
      <x:c r="J1735" s="3" t="inlineStr">
        <x:is>
          <x:t xml:space="preserve">SRC_SEMIANALYSIS_INFERENCEX; ASSUMP_NUMERIC_ACCELERATOR_MIX</x:t>
        </x:is>
      </x:c>
      <x:c r="K173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35" s="3" t="inlineStr">
        <x:is>
          <x:t xml:space="preserve">Company fleet inventory, accelerator-hours or procurement/deployment records by GPU generation.</x:t>
        </x:is>
      </x:c>
    </x:row>
    <x:row r="1736">
      <x:c r="A1736" s="3" t="inlineStr">
        <x:is>
          <x:t xml:space="preserve">DeepSeek</x:t>
        </x:is>
      </x:c>
      <x:c r="B1736" s="3" t="n">
        <x:v>2026</x:v>
      </x:c>
      <x:c r="C1736" s="3" t="inlineStr">
        <x:is>
          <x:t xml:space="preserve">Base</x:t>
        </x:is>
      </x:c>
      <x:c r="D1736" s="3" t="inlineStr">
        <x:is>
          <x:t xml:space="preserve">b200_share</x:t>
        </x:is>
      </x:c>
      <x:c r="E1736" s="3" t="n">
        <x:v>0.4</x:v>
      </x:c>
      <x:c r="F1736" s="3" t="inlineStr">
        <x:is>
          <x:t xml:space="preserve">share of inference-serving accelerator load</x:t>
        </x:is>
      </x:c>
      <x:c r="G1736" s="3" t="inlineStr">
        <x:is>
          <x:t xml:space="preserve">Editable numeric scenario</x:t>
        </x:is>
      </x:c>
      <x:c r="H1736" s="3" t="inlineStr">
        <x:is>
          <x:t xml:space="preserve">b200_share = gpu_share * default_gpu_generation_mix_b200</x:t>
        </x:is>
      </x:c>
      <x:c r="I1736" s="3" t="inlineStr">
        <x:is>
          <x:t xml:space="preserve">Default GPU-generation migration assumption; executive workbook allows later manual replacement by company/year/scenario.</x:t>
        </x:is>
      </x:c>
      <x:c r="J1736" s="3" t="inlineStr">
        <x:is>
          <x:t xml:space="preserve">SRC_SEMIANALYSIS_INFERENCEX; ASSUMP_NUMERIC_ACCELERATOR_MIX</x:t>
        </x:is>
      </x:c>
      <x:c r="K173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36" s="3" t="inlineStr">
        <x:is>
          <x:t xml:space="preserve">Company fleet inventory, accelerator-hours or procurement/deployment records by GPU generation.</x:t>
        </x:is>
      </x:c>
    </x:row>
    <x:row r="1737">
      <x:c r="A1737" s="3" t="inlineStr">
        <x:is>
          <x:t xml:space="preserve">DeepSeek</x:t>
        </x:is>
      </x:c>
      <x:c r="B1737" s="3" t="n">
        <x:v>2026</x:v>
      </x:c>
      <x:c r="C1737" s="3" t="inlineStr">
        <x:is>
          <x:t xml:space="preserve">Base</x:t>
        </x:is>
      </x:c>
      <x:c r="D1737" s="3" t="inlineStr">
        <x:is>
          <x:t xml:space="preserve">gb200_share</x:t>
        </x:is>
      </x:c>
      <x:c r="E1737" s="3" t="n">
        <x:v>0.05</x:v>
      </x:c>
      <x:c r="F1737" s="3" t="inlineStr">
        <x:is>
          <x:t xml:space="preserve">share of inference-serving accelerator load</x:t>
        </x:is>
      </x:c>
      <x:c r="G1737" s="3" t="inlineStr">
        <x:is>
          <x:t xml:space="preserve">Editable numeric scenario</x:t>
        </x:is>
      </x:c>
      <x:c r="H1737" s="3" t="inlineStr">
        <x:is>
          <x:t xml:space="preserve">gb200_share = gpu_share * default_gpu_generation_mix_gb200</x:t>
        </x:is>
      </x:c>
      <x:c r="I1737" s="3" t="inlineStr">
        <x:is>
          <x:t xml:space="preserve">Default GPU-generation migration assumption; executive workbook allows later manual replacement by company/year/scenario.</x:t>
        </x:is>
      </x:c>
      <x:c r="J1737" s="3" t="inlineStr">
        <x:is>
          <x:t xml:space="preserve">SRC_SEMIANALYSIS_INFERENCEX; ASSUMP_NUMERIC_ACCELERATOR_MIX</x:t>
        </x:is>
      </x:c>
      <x:c r="K173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37" s="3" t="inlineStr">
        <x:is>
          <x:t xml:space="preserve">Company fleet inventory, accelerator-hours or procurement/deployment records by GPU generation.</x:t>
        </x:is>
      </x:c>
    </x:row>
    <x:row r="1738">
      <x:c r="A1738" s="3" t="inlineStr">
        <x:is>
          <x:t xml:space="preserve">DeepSeek</x:t>
        </x:is>
      </x:c>
      <x:c r="B1738" s="3" t="n">
        <x:v>2026</x:v>
      </x:c>
      <x:c r="C1738" s="3" t="inlineStr">
        <x:is>
          <x:t xml:space="preserve">Base</x:t>
        </x:is>
      </x:c>
      <x:c r="D1738" s="3" t="inlineStr">
        <x:is>
          <x:t xml:space="preserve">purpose_built_accelerator_share</x:t>
        </x:is>
      </x:c>
      <x:c r="E1738" s="3" t="n">
        <x:v>0</x:v>
      </x:c>
      <x:c r="F1738" s="3" t="inlineStr">
        <x:is>
          <x:t xml:space="preserve">share of inference-serving accelerator load</x:t>
        </x:is>
      </x:c>
      <x:c r="G1738" s="3" t="inlineStr">
        <x:is>
          <x:t xml:space="preserve">Numeric scenario</x:t>
        </x:is>
      </x:c>
      <x:c r="H1738" s="3" t="inlineStr">
        <x:is>
          <x:t xml:space="preserve">1 - gpu_share</x:t>
        </x:is>
      </x:c>
      <x:c r="I1738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1738" s="3" t="inlineStr">
        <x:is>
          <x:t xml:space="preserve">SRC_DEEPSEEK_V3; SRC_DEEPSEEK_R1; SRC_DEEPSEEK_H800_INFERENCE; SRC_EPOCH_AI_DATA_CENTERS; ASSUMP_NUMERIC_ACCELERATOR_MIX</x:t>
        </x:is>
      </x:c>
      <x:c r="K173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38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1739">
      <x:c r="A1739" s="3" t="inlineStr">
        <x:is>
          <x:t xml:space="preserve">DeepSeek</x:t>
        </x:is>
      </x:c>
      <x:c r="B1739" s="3" t="n">
        <x:v>2026</x:v>
      </x:c>
      <x:c r="C1739" s="3" t="inlineStr">
        <x:is>
          <x:t xml:space="preserve">Base</x:t>
        </x:is>
      </x:c>
      <x:c r="D1739" s="3" t="inlineStr">
        <x:is>
          <x:t xml:space="preserve">fleet_reference_tps_per_mw</x:t>
        </x:is>
      </x:c>
      <x:c r="E1739" s="3" t="n">
        <x:v>140577</x:v>
      </x:c>
      <x:c r="F1739" s="3" t="inlineStr">
        <x:is>
          <x:t xml:space="preserve">generated output tokens/sec/MW</x:t>
        </x:is>
      </x:c>
      <x:c r="G1739" s="3" t="inlineStr">
        <x:is>
          <x:t xml:space="preserve">Fleet-weighted public benchmark reference</x:t>
        </x:is>
      </x:c>
      <x:c r="H1739" s="3" t="inlineStr">
        <x:is>
          <x:t xml:space="preserve">h200_share*h200_workload_avg + b200_share*b200_workload_avg + gb200_share*gb200_workload_avg + purpose_built_share*purpose_workload_avg</x:t>
        </x:is>
      </x:c>
      <x:c r="I1739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1739" s="3" t="inlineStr">
        <x:is>
          <x:t xml:space="preserve">SRC_SEMIANALYSIS_INFERENCEX; ASSUMP_NUMERIC_ACCELERATOR_MIX; ASSUMP_WORKLOAD_CLASS_MIX; ASSUMP_AGENTIC_CONTEXT_PENALTY</x:t>
        </x:is>
      </x:c>
      <x:c r="K173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39" s="3" t="inlineStr">
        <x:is>
          <x:t xml:space="preserve">Comparable production output-token throughput or a more closely matched benchmark.</x:t>
        </x:is>
      </x:c>
    </x:row>
    <x:row r="1740">
      <x:c r="A1740" s="3" t="inlineStr">
        <x:is>
          <x:t xml:space="preserve">DeepSeek</x:t>
        </x:is>
      </x:c>
      <x:c r="B1740" s="3" t="n">
        <x:v>2026</x:v>
      </x:c>
      <x:c r="C1740" s="3" t="inlineStr">
        <x:is>
          <x:t xml:space="preserve">Base</x:t>
        </x:is>
      </x:c>
      <x:c r="D1740" s="3" t="inlineStr">
        <x:is>
          <x:t xml:space="preserve">commercial_workload_fit_factor</x:t>
        </x:is>
      </x:c>
      <x:c r="E1740" s="3" t="n">
        <x:v>0.85</x:v>
      </x:c>
      <x:c r="F1740" s="3" t="inlineStr">
        <x:is>
          <x:t xml:space="preserve">share of public reference throughput</x:t>
        </x:is>
      </x:c>
      <x:c r="G1740" s="3" t="inlineStr">
        <x:is>
          <x:t xml:space="preserve">Scenario assumption</x:t>
        </x:is>
      </x:c>
      <x:c r="H1740" s="3" t="inlineStr">
        <x:is>
          <x:t xml:space="preserve">reference_serving_tps_per_mw = fleet_reference_tps_per_mw * commercial_workload_fit_factor</x:t>
        </x:is>
      </x:c>
      <x:c r="I1740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1740" s="3" t="inlineStr">
        <x:is>
          <x:t xml:space="preserve">SRC_SEMIANALYSIS_INFERENCEX; ASSUMP_NUMERIC_ACCELERATOR_MIX; ASSUMP_WORKLOAD_CLASS_MIX; ASSUMP_AGENTIC_CONTEXT_PENALTY</x:t>
        </x:is>
      </x:c>
      <x:c r="K174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40" s="3" t="inlineStr">
        <x:is>
          <x:t xml:space="preserve">Matched commercial serving benchmark by product surface, context shape and latency SLO.</x:t>
        </x:is>
      </x:c>
    </x:row>
    <x:row r="1741">
      <x:c r="A1741" s="3" t="inlineStr">
        <x:is>
          <x:t xml:space="preserve">DeepSeek</x:t>
        </x:is>
      </x:c>
      <x:c r="B1741" s="3" t="n">
        <x:v>2026</x:v>
      </x:c>
      <x:c r="C1741" s="3" t="inlineStr">
        <x:is>
          <x:t xml:space="preserve">Base</x:t>
        </x:is>
      </x:c>
      <x:c r="D1741" s="3" t="inlineStr">
        <x:is>
          <x:t xml:space="preserve">reference_serving_tps_per_mw</x:t>
        </x:is>
      </x:c>
      <x:c r="E1741" s="3" t="n">
        <x:v>119490</x:v>
      </x:c>
      <x:c r="F1741" s="3" t="inlineStr">
        <x:is>
          <x:t xml:space="preserve">generated output tokens/sec/MW</x:t>
        </x:is>
      </x:c>
      <x:c r="G1741" s="3" t="inlineStr">
        <x:is>
          <x:t xml:space="preserve">Workload-adjusted benchmark proxy</x:t>
        </x:is>
      </x:c>
      <x:c r="H1741" s="3" t="inlineStr">
        <x:is>
          <x:t xml:space="preserve">fleet_reference_tps_per_mw * commercial_workload_fit_factor</x:t>
        </x:is>
      </x:c>
      <x:c r="I174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741" s="3" t="inlineStr">
        <x:is>
          <x:t xml:space="preserve">SRC_SEMIANALYSIS_INFERENCEX; ASSUMP_NUMERIC_ACCELERATOR_MIX; ASSUMP_WORKLOAD_CLASS_MIX; ASSUMP_AGENTIC_CONTEXT_PENALTY</x:t>
        </x:is>
      </x:c>
      <x:c r="K174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41" s="3" t="inlineStr">
        <x:is>
          <x:t xml:space="preserve">Provider production output-token throughput with comparable workload/SLO.</x:t>
        </x:is>
      </x:c>
    </x:row>
    <x:row r="1742">
      <x:c r="A1742" s="3" t="inlineStr">
        <x:is>
          <x:t xml:space="preserve">DeepSeek</x:t>
        </x:is>
      </x:c>
      <x:c r="B1742" s="3" t="n">
        <x:v>2026</x:v>
      </x:c>
      <x:c r="C1742" s="3" t="inlineStr">
        <x:is>
          <x:t xml:space="preserve">Base</x:t>
        </x:is>
      </x:c>
      <x:c r="D1742" s="3" t="inlineStr">
        <x:is>
          <x:t xml:space="preserve">purpose_built_tps_per_mw</x:t>
        </x:is>
      </x:c>
      <x:c r="E1742" s="3" t="n">
        <x:v>334536</x:v>
      </x:c>
      <x:c r="F1742" s="3" t="inlineStr">
        <x:is>
          <x:t xml:space="preserve">generated output tokens/sec/MW</x:t>
        </x:is>
      </x:c>
      <x:c r="G1742" s="3" t="inlineStr">
        <x:is>
          <x:t xml:space="preserve">Conservative no-uplift proxy</x:t>
        </x:is>
      </x:c>
      <x:c r="H1742" s="3" t="inlineStr">
        <x:is>
          <x:t xml:space="preserve">purpose_built_tps_per_mw = purpose_built_reference_tps_per_mw * commercial_workload_fit_factor until comparable output-token benchmark is adopted</x:t>
        </x:is>
      </x:c>
      <x:c r="I1742" s="3" t="inlineStr">
        <x:is>
          <x:t xml:space="preserve">No comparable public output-token/MW row adopted; B200 public reference placeholder is used and remains editable.</x:t>
        </x:is>
      </x:c>
      <x:c r="J1742" s="3" t="inlineStr">
        <x:is>
          <x:t xml:space="preserve">SRC_DEEPSEEK_V3; SRC_DEEPSEEK_R1; SRC_DEEPSEEK_H800_INFERENCE; SRC_EPOCH_AI_DATA_CENTERS; ASSUMP_NUMERIC_ACCELERATOR_MIX</x:t>
        </x:is>
      </x:c>
      <x:c r="K174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42" s="3" t="inlineStr">
        <x:is>
          <x:t xml:space="preserve">Matched-workload generated-output benchmark for the provider purpose-built accelerator.</x:t>
        </x:is>
      </x:c>
    </x:row>
    <x:row r="1743">
      <x:c r="A1743" s="3" t="inlineStr">
        <x:is>
          <x:t xml:space="preserve">DeepSeek</x:t>
        </x:is>
      </x:c>
      <x:c r="B1743" s="3" t="n">
        <x:v>2026</x:v>
      </x:c>
      <x:c r="C1743" s="3" t="inlineStr">
        <x:is>
          <x:t xml:space="preserve">Base</x:t>
        </x:is>
      </x:c>
      <x:c r="D1743" s="3" t="inlineStr">
        <x:is>
          <x:t xml:space="preserve">inference_power_share</x:t>
        </x:is>
      </x:c>
      <x:c r="E1743" s="3" t="n">
        <x:v>0.62</x:v>
      </x:c>
      <x:c r="F1743" s="3" t="inlineStr">
        <x:is>
          <x:t xml:space="preserve">share of AI IT load</x:t>
        </x:is>
      </x:c>
      <x:c r="G1743" s="3" t="inlineStr">
        <x:is>
          <x:t xml:space="preserve">Scenario allocation</x:t>
        </x:is>
      </x:c>
      <x:c r="H1743" s="3" t="inlineStr">
        <x:is>
          <x:t xml:space="preserve">inference_gw = ai_it_load_gw * inference_power_share</x:t>
        </x:is>
      </x:c>
      <x:c r="I1743" s="3" t="inlineStr">
        <x:is>
          <x:t xml:space="preserve">API/app availability and inference-system disclosure support higher inference share; the value remains scenario.</x:t>
        </x:is>
      </x:c>
      <x:c r="J1743" s="3" t="inlineStr">
        <x:is>
          <x:t xml:space="preserve">SRC_DEEPSEEK_V3; SRC_DEEPSEEK_R1; SRC_DEEPSEEK_H800_INFERENCE; SRC_EPOCH_AI_DATA_CENTERS; ASSUMP_INFERENCE_SHARE_NOT_FACT_60</x:t>
        </x:is>
      </x:c>
      <x:c r="K174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43" s="3" t="inlineStr">
        <x:is>
          <x:t xml:space="preserve">Provider-specific inference/training workload power telemetry.</x:t>
        </x:is>
      </x:c>
    </x:row>
    <x:row r="1744">
      <x:c r="A1744" s="3" t="inlineStr">
        <x:is>
          <x:t xml:space="preserve">DeepSeek</x:t>
        </x:is>
      </x:c>
      <x:c r="B1744" s="3" t="n">
        <x:v>2026</x:v>
      </x:c>
      <x:c r="C1744" s="3" t="inlineStr">
        <x:is>
          <x:t xml:space="preserve">Base</x:t>
        </x:is>
      </x:c>
      <x:c r="D1744" s="3" t="inlineStr">
        <x:is>
          <x:t xml:space="preserve">inference_gw</x:t>
        </x:is>
      </x:c>
      <x:c r="E1744" s="3" t="n">
        <x:v>0.061</x:v>
      </x:c>
      <x:c r="F1744" s="3" t="inlineStr">
        <x:is>
          <x:t xml:space="preserve">GW</x:t>
        </x:is>
      </x:c>
      <x:c r="G1744" s="3" t="inlineStr">
        <x:is>
          <x:t xml:space="preserve">Derived formula</x:t>
        </x:is>
      </x:c>
      <x:c r="H1744" s="3" t="inlineStr">
        <x:is>
          <x:t xml:space="preserve">ai_it_load_gw * inference_power_share</x:t>
        </x:is>
      </x:c>
      <x:c r="I1744" s="3" t="inlineStr">
        <x:is>
          <x:t xml:space="preserve">This is the operational power eligible to become commercial generated output tokens through the selected TPS/MW proxy.</x:t>
        </x:is>
      </x:c>
      <x:c r="J1744" s="3" t="inlineStr">
        <x:is>
          <x:t xml:space="preserve">SRC_DEEPSEEK_V3; SRC_DEEPSEEK_R1; SRC_DEEPSEEK_H800_INFERENCE; SRC_EPOCH_AI_DATA_CENTERS</x:t>
        </x:is>
      </x:c>
      <x:c r="K174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44" s="3" t="inlineStr">
        <x:is>
          <x:t xml:space="preserve">Recompute after AI allocation or inference-share evidence changes.</x:t>
        </x:is>
      </x:c>
    </x:row>
    <x:row r="1745">
      <x:c r="A1745" s="3" t="inlineStr">
        <x:is>
          <x:t xml:space="preserve">DeepSeek</x:t>
        </x:is>
      </x:c>
      <x:c r="B1745" s="3" t="n">
        <x:v>2026</x:v>
      </x:c>
      <x:c r="C1745" s="3" t="inlineStr">
        <x:is>
          <x:t xml:space="preserve">Base</x:t>
        </x:is>
      </x:c>
      <x:c r="D1745" s="3" t="inlineStr">
        <x:is>
          <x:t xml:space="preserve">training_power_share</x:t>
        </x:is>
      </x:c>
      <x:c r="E1745" s="3" t="n">
        <x:v>0.38</x:v>
      </x:c>
      <x:c r="F1745" s="3" t="inlineStr">
        <x:is>
          <x:t xml:space="preserve">share of AI IT load</x:t>
        </x:is>
      </x:c>
      <x:c r="G1745" s="3" t="inlineStr">
        <x:is>
          <x:t xml:space="preserve">Derived allocation</x:t>
        </x:is>
      </x:c>
      <x:c r="H1745" s="3" t="inlineStr">
        <x:is>
          <x:t xml:space="preserve">1 - inference_power_share</x:t>
        </x:is>
      </x:c>
      <x:c r="I1745" s="3" t="inlineStr">
        <x:is>
          <x:t xml:space="preserve">Training receives the complementary modeled AI IT allocation; it is not a disclosed company workload split.</x:t>
        </x:is>
      </x:c>
      <x:c r="J1745" s="3" t="inlineStr">
        <x:is>
          <x:t xml:space="preserve">SRC_DEEPSEEK_V3; SRC_DEEPSEEK_R1; SRC_DEEPSEEK_H800_INFERENCE; SRC_EPOCH_AI_DATA_CENTERS; ASSUMP_INFERENCE_SHARE_NOT_FACT_60</x:t>
        </x:is>
      </x:c>
      <x:c r="K174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45" s="3" t="inlineStr">
        <x:is>
          <x:t xml:space="preserve">Provider-specific inference/training workload power telemetry.</x:t>
        </x:is>
      </x:c>
    </x:row>
    <x:row r="1746">
      <x:c r="A1746" s="3" t="inlineStr">
        <x:is>
          <x:t xml:space="preserve">DeepSeek</x:t>
        </x:is>
      </x:c>
      <x:c r="B1746" s="3" t="n">
        <x:v>2026</x:v>
      </x:c>
      <x:c r="C1746" s="3" t="inlineStr">
        <x:is>
          <x:t xml:space="preserve">Base</x:t>
        </x:is>
      </x:c>
      <x:c r="D1746" s="3" t="inlineStr">
        <x:is>
          <x:t xml:space="preserve">training_gw</x:t>
        </x:is>
      </x:c>
      <x:c r="E1746" s="3" t="n">
        <x:v>0.038</x:v>
      </x:c>
      <x:c r="F1746" s="3" t="inlineStr">
        <x:is>
          <x:t xml:space="preserve">GW</x:t>
        </x:is>
      </x:c>
      <x:c r="G1746" s="3" t="inlineStr">
        <x:is>
          <x:t xml:space="preserve">Derived formula</x:t>
        </x:is>
      </x:c>
      <x:c r="H1746" s="3" t="inlineStr">
        <x:is>
          <x:t xml:space="preserve">ai_it_load_gw * training_power_share</x:t>
        </x:is>
      </x:c>
      <x:c r="I1746" s="3" t="inlineStr">
        <x:is>
          <x:t xml:space="preserve">Training GW is shown separately so commercial inference token capacity is not overstated.</x:t>
        </x:is>
      </x:c>
      <x:c r="J1746" s="3" t="inlineStr">
        <x:is>
          <x:t xml:space="preserve">SRC_DEEPSEEK_V3; SRC_DEEPSEEK_R1; SRC_DEEPSEEK_H800_INFERENCE; SRC_EPOCH_AI_DATA_CENTERS</x:t>
        </x:is>
      </x:c>
      <x:c r="K174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46" s="3" t="inlineStr">
        <x:is>
          <x:t xml:space="preserve">Recompute after AI allocation or workload-split evidence changes.</x:t>
        </x:is>
      </x:c>
    </x:row>
    <x:row r="1747">
      <x:c r="A1747" s="3" t="inlineStr">
        <x:is>
          <x:t xml:space="preserve">DeepSeek</x:t>
        </x:is>
      </x:c>
      <x:c r="B1747" s="3" t="n">
        <x:v>2026</x:v>
      </x:c>
      <x:c r="C1747" s="3" t="inlineStr">
        <x:is>
          <x:t xml:space="preserve">Base</x:t>
        </x:is>
      </x:c>
      <x:c r="D1747" s="3" t="inlineStr">
        <x:is>
          <x:t xml:space="preserve">tokens_per_second_per_mw</x:t>
        </x:is>
      </x:c>
      <x:c r="E1747" s="3" t="n">
        <x:v>119490</x:v>
      </x:c>
      <x:c r="F1747" s="3" t="inlineStr">
        <x:is>
          <x:t xml:space="preserve">generated output tokens/sec/MW</x:t>
        </x:is>
      </x:c>
      <x:c r="G1747" s="3" t="inlineStr">
        <x:is>
          <x:t xml:space="preserve">Derived estimate + benchmark calibration</x:t>
        </x:is>
      </x:c>
      <x:c r="H1747" s="3" t="inlineStr">
        <x:is>
          <x:t xml:space="preserve">fleet_reference_tps_per_mw * commercial_workload_fit_factor</x:t>
        </x:is>
      </x:c>
      <x:c r="I1747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1747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174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47" s="3" t="inlineStr">
        <x:is>
          <x:t xml:space="preserve">Comparable production output-token throughput with model, hardware, precision, ISL/OSL and SLO matched.</x:t>
        </x:is>
      </x:c>
    </x:row>
    <x:row r="1748">
      <x:c r="A1748" s="3" t="inlineStr">
        <x:is>
          <x:t xml:space="preserve">DeepSeek</x:t>
        </x:is>
      </x:c>
      <x:c r="B1748" s="3" t="n">
        <x:v>2026</x:v>
      </x:c>
      <x:c r="C1748" s="3" t="inlineStr">
        <x:is>
          <x:t xml:space="preserve">Base</x:t>
        </x:is>
      </x:c>
      <x:c r="D1748" s="3" t="inlineStr">
        <x:is>
          <x:t xml:space="preserve">inference_tokens_per_day</x:t>
        </x:is>
      </x:c>
      <x:c r="E1748" s="3" t="n">
        <x:v>629760096000</x:v>
      </x:c>
      <x:c r="F1748" s="3" t="inlineStr">
        <x:is>
          <x:t xml:space="preserve">generated output tokens/day</x:t>
        </x:is>
      </x:c>
      <x:c r="G1748" s="3" t="inlineStr">
        <x:is>
          <x:t xml:space="preserve">Derived headline metric</x:t>
        </x:is>
      </x:c>
      <x:c r="H1748" s="3" t="inlineStr">
        <x:is>
          <x:t xml:space="preserve">inference_gw * 1000 * tokens_per_second_per_mw * 86,400</x:t>
        </x:is>
      </x:c>
      <x:c r="I1748" s="3" t="inlineStr">
        <x:is>
          <x:t xml:space="preserve">Headline capacity uses no utilization, MoE, architecture or software-growth multiplier; it is not observed commercial output volume.</x:t>
        </x:is>
      </x:c>
      <x:c r="J1748" s="3" t="inlineStr">
        <x:is>
          <x:t xml:space="preserve">SRC_DEEPSEEK_V3; SRC_DEEPSEEK_R1; SRC_DEEPSEEK_H800_INFERENCE; SRC_EPOCH_AI_DATA_CENTERS; SRC_SEMIANALYSIS_INFERENCEX</x:t>
        </x:is>
      </x:c>
      <x:c r="K174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48" s="3" t="inlineStr">
        <x:is>
          <x:t xml:space="preserve">Provider-disclosed generated output token volume or calibrated capacity telemetry.</x:t>
        </x:is>
      </x:c>
    </x:row>
    <x:row r="1749">
      <x:c r="A1749" s="3" t="inlineStr">
        <x:is>
          <x:t xml:space="preserve">DeepSeek</x:t>
        </x:is>
      </x:c>
      <x:c r="B1749" s="3" t="n">
        <x:v>2026</x:v>
      </x:c>
      <x:c r="C1749" s="3" t="inlineStr">
        <x:is>
          <x:t xml:space="preserve">Base</x:t>
        </x:is>
      </x:c>
      <x:c r="D1749" s="3" t="inlineStr">
        <x:is>
          <x:t xml:space="preserve">inference_tokens_per_year</x:t>
        </x:is>
      </x:c>
      <x:c r="E1749" s="3" t="n">
        <x:v>229862435040000</x:v>
      </x:c>
      <x:c r="F1749" s="3" t="inlineStr">
        <x:is>
          <x:t xml:space="preserve">generated output tokens/year</x:t>
        </x:is>
      </x:c>
      <x:c r="G1749" s="3" t="inlineStr">
        <x:is>
          <x:t xml:space="preserve">Derived headline metric</x:t>
        </x:is>
      </x:c>
      <x:c r="H1749" s="3" t="inlineStr">
        <x:is>
          <x:t xml:space="preserve">inference_tokens_per_day * 365</x:t>
        </x:is>
      </x:c>
      <x:c r="I1749" s="3" t="inlineStr">
        <x:is>
          <x:t xml:space="preserve">Annualized version of generated output token capacity; it is not observed annual demand or billable volume.</x:t>
        </x:is>
      </x:c>
      <x:c r="J1749" s="3" t="inlineStr">
        <x:is>
          <x:t xml:space="preserve">SRC_DEEPSEEK_V3; SRC_DEEPSEEK_R1; SRC_DEEPSEEK_H800_INFERENCE; SRC_EPOCH_AI_DATA_CENTERS; SRC_SEMIANALYSIS_INFERENCEX</x:t>
        </x:is>
      </x:c>
      <x:c r="K174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49" s="3" t="inlineStr">
        <x:is>
          <x:t xml:space="preserve">Provider-disclosed annual generated-output volume or metered serving telemetry.</x:t>
        </x:is>
      </x:c>
    </x:row>
    <x:row r="1750">
      <x:c r="A1750" s="3" t="inlineStr">
        <x:is>
          <x:t xml:space="preserve">DeepSeek</x:t>
        </x:is>
      </x:c>
      <x:c r="B1750" s="3" t="n">
        <x:v>2027</x:v>
      </x:c>
      <x:c r="C1750" s="3" t="inlineStr">
        <x:is>
          <x:t xml:space="preserve">Base</x:t>
        </x:is>
      </x:c>
      <x:c r="D1750" s="3" t="inlineStr">
        <x:is>
          <x:t xml:space="preserve">contracted_power_gw</x:t>
        </x:is>
      </x:c>
      <x:c r="E1750" s="3" t="n">
        <x:v>0.825</x:v>
      </x:c>
      <x:c r="F1750" s="3" t="inlineStr">
        <x:is>
          <x:t xml:space="preserve">GW</x:t>
        </x:is>
      </x:c>
      <x:c r="G1750" s="3" t="inlineStr">
        <x:is>
          <x:t xml:space="preserve">Scenario capacity envelope</x:t>
        </x:is>
      </x:c>
      <x:c r="H1750" s="3" t="inlineStr">
        <x:is>
          <x:t xml:space="preserve">linear interpolation between 2026 and 2030 company capacity endpoints</x:t>
        </x:is>
      </x:c>
      <x:c r="I1750" s="3" t="inlineStr">
        <x:is>
          <x:t xml:space="preserve">Capacity is a low-transparency scenario; official infrastructure evidence supports H800 inference hardware, not company GW.</x:t>
        </x:is>
      </x:c>
      <x:c r="J1750" s="3" t="inlineStr">
        <x:is>
          <x:t xml:space="preserve">SRC_DEEPSEEK_H800_INFERENCE; ASSUMP_CN_CAPACITY_TRANSPARENCY</x:t>
        </x:is>
      </x:c>
      <x:c r="K175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50" s="3" t="inlineStr">
        <x:is>
          <x:t xml:space="preserve">Company/site-level committed MW/GW, interconnect and contract disclosure.</x:t>
        </x:is>
      </x:c>
    </x:row>
    <x:row r="1751">
      <x:c r="A1751" s="3" t="inlineStr">
        <x:is>
          <x:t xml:space="preserve">DeepSeek</x:t>
        </x:is>
      </x:c>
      <x:c r="B1751" s="3" t="n">
        <x:v>2027</x:v>
      </x:c>
      <x:c r="C1751" s="3" t="inlineStr">
        <x:is>
          <x:t xml:space="preserve">Base</x:t>
        </x:is>
      </x:c>
      <x:c r="D1751" s="3" t="inlineStr">
        <x:is>
          <x:t xml:space="preserve">operational_deployment_share</x:t>
        </x:is>
      </x:c>
      <x:c r="E1751" s="3" t="n">
        <x:v>0.49939394</x:v>
      </x:c>
      <x:c r="F1751" s="3" t="inlineStr">
        <x:is>
          <x:t xml:space="preserve">share</x:t>
        </x:is>
      </x:c>
      <x:c r="G1751" s="3" t="inlineStr">
        <x:is>
          <x:t xml:space="preserve">Scenario conversion</x:t>
        </x:is>
      </x:c>
      <x:c r="H1751" s="3" t="inlineStr">
        <x:is>
          <x:t xml:space="preserve">active_power_gw / contracted_power_gw</x:t>
        </x:is>
      </x:c>
      <x:c r="I1751" s="3" t="inlineStr">
        <x:is>
          <x:t xml:space="preserve">This is the single explicit conversion from contracted/attributed capacity to operationally usable capacity.</x:t>
        </x:is>
      </x:c>
      <x:c r="J1751" s="3" t="inlineStr">
        <x:is>
          <x:t xml:space="preserve">SRC_DEEPSEEK_H800_INFERENCE; ASSUMP_CN_CAPACITY_TRANSPARENCY</x:t>
        </x:is>
      </x:c>
      <x:c r="K175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51" s="3" t="inlineStr">
        <x:is>
          <x:t xml:space="preserve">Energized operational capacity divided by contracted/attributed capacity.</x:t>
        </x:is>
      </x:c>
    </x:row>
    <x:row r="1752">
      <x:c r="A1752" s="3" t="inlineStr">
        <x:is>
          <x:t xml:space="preserve">DeepSeek</x:t>
        </x:is>
      </x:c>
      <x:c r="B1752" s="3" t="n">
        <x:v>2027</x:v>
      </x:c>
      <x:c r="C1752" s="3" t="inlineStr">
        <x:is>
          <x:t xml:space="preserve">Base</x:t>
        </x:is>
      </x:c>
      <x:c r="D1752" s="3" t="inlineStr">
        <x:is>
          <x:t xml:space="preserve">active_power_gw</x:t>
        </x:is>
      </x:c>
      <x:c r="E1752" s="3" t="n">
        <x:v>0.412</x:v>
      </x:c>
      <x:c r="F1752" s="3" t="inlineStr">
        <x:is>
          <x:t xml:space="preserve">GW</x:t>
        </x:is>
      </x:c>
      <x:c r="G1752" s="3" t="inlineStr">
        <x:is>
          <x:t xml:space="preserve">Derived scenario</x:t>
        </x:is>
      </x:c>
      <x:c r="H1752" s="3" t="inlineStr">
        <x:is>
          <x:t xml:space="preserve">contracted_power_gw * operational_deployment_share</x:t>
        </x:is>
      </x:c>
      <x:c r="I1752" s="3" t="inlineStr">
        <x:is>
          <x:t xml:space="preserve">Active GW is conservative because operated cluster scale beyond disclosed infrastructure is not public.</x:t>
        </x:is>
      </x:c>
      <x:c r="J1752" s="3" t="inlineStr">
        <x:is>
          <x:t xml:space="preserve">SRC_DEEPSEEK_H800_INFERENCE; ASSUMP_CN_CAPACITY_TRANSPARENCY</x:t>
        </x:is>
      </x:c>
      <x:c r="K175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52" s="3" t="inlineStr">
        <x:is>
          <x:t xml:space="preserve">Energization dates, accelerator deliveries and operational powered-rack telemetry.</x:t>
        </x:is>
      </x:c>
    </x:row>
    <x:row r="1753">
      <x:c r="A1753" s="3" t="inlineStr">
        <x:is>
          <x:t xml:space="preserve">DeepSeek</x:t>
        </x:is>
      </x:c>
      <x:c r="B1753" s="3" t="n">
        <x:v>2027</x:v>
      </x:c>
      <x:c r="C1753" s="3" t="inlineStr">
        <x:is>
          <x:t xml:space="preserve">Base</x:t>
        </x:is>
      </x:c>
      <x:c r="D1753" s="3" t="inlineStr">
        <x:is>
          <x:t xml:space="preserve">pue</x:t>
        </x:is>
      </x:c>
      <x:c r="E1753" s="3" t="n">
        <x:v>1.24</x:v>
      </x:c>
      <x:c r="F1753" s="3" t="inlineStr">
        <x:is>
          <x:t xml:space="preserve">ratio</x:t>
        </x:is>
      </x:c>
      <x:c r="G1753" s="3" t="inlineStr">
        <x:is>
          <x:t xml:space="preserve">Scenario parameter</x:t>
        </x:is>
      </x:c>
      <x:c r="H1753" s="3" t="inlineStr">
        <x:is>
          <x:t xml:space="preserve">it_load_gw = active_power_gw / pue</x:t>
        </x:is>
      </x:c>
      <x:c r="I1753" s="3" t="inlineStr">
        <x:is>
          <x:t xml:space="preserve">No provider-wide site-level PUE is used as a disclosed fact; PUE represents facility-to-IT conversion within the scenario.</x:t>
        </x:is>
      </x:c>
      <x:c r="J1753" s="3" t="inlineStr">
        <x:is>
          <x:t xml:space="preserve">ASSUMP_POWER_RAMP</x:t>
        </x:is>
      </x:c>
      <x:c r="K175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53" s="3" t="inlineStr">
        <x:is>
          <x:t xml:space="preserve">Site-level measured PUE matched to attributed AI capacity.</x:t>
        </x:is>
      </x:c>
    </x:row>
    <x:row r="1754">
      <x:c r="A1754" s="3" t="inlineStr">
        <x:is>
          <x:t xml:space="preserve">DeepSeek</x:t>
        </x:is>
      </x:c>
      <x:c r="B1754" s="3" t="n">
        <x:v>2027</x:v>
      </x:c>
      <x:c r="C1754" s="3" t="inlineStr">
        <x:is>
          <x:t xml:space="preserve">Base</x:t>
        </x:is>
      </x:c>
      <x:c r="D1754" s="3" t="inlineStr">
        <x:is>
          <x:t xml:space="preserve">it_load_gw</x:t>
        </x:is>
      </x:c>
      <x:c r="E1754" s="3" t="n">
        <x:v>0.333</x:v>
      </x:c>
      <x:c r="F1754" s="3" t="inlineStr">
        <x:is>
          <x:t xml:space="preserve">GW</x:t>
        </x:is>
      </x:c>
      <x:c r="G1754" s="3" t="inlineStr">
        <x:is>
          <x:t xml:space="preserve">Derived formula</x:t>
        </x:is>
      </x:c>
      <x:c r="H1754" s="3" t="inlineStr">
        <x:is>
          <x:t xml:space="preserve">active_power_gw / pue</x:t>
        </x:is>
      </x:c>
      <x:c r="I1754" s="3" t="inlineStr">
        <x:is>
          <x:t xml:space="preserve">Facility power is converted to IT-deliverable power before attributing AI workloads.</x:t>
        </x:is>
      </x:c>
      <x:c r="J1754" s="3" t="inlineStr">
        <x:is>
          <x:t xml:space="preserve">SRC_DEEPSEEK_H800_INFERENCE; ASSUMP_CN_CAPACITY_TRANSPARENCY</x:t>
        </x:is>
      </x:c>
      <x:c r="K175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54" s="3" t="inlineStr">
        <x:is>
          <x:t xml:space="preserve">Recompute once active power and PUE become site-observable.</x:t>
        </x:is>
      </x:c>
    </x:row>
    <x:row r="1755">
      <x:c r="A1755" s="3" t="inlineStr">
        <x:is>
          <x:t xml:space="preserve">DeepSeek</x:t>
        </x:is>
      </x:c>
      <x:c r="B1755" s="3" t="n">
        <x:v>2027</x:v>
      </x:c>
      <x:c r="C1755" s="3" t="inlineStr">
        <x:is>
          <x:t xml:space="preserve">Base</x:t>
        </x:is>
      </x:c>
      <x:c r="D1755" s="3" t="inlineStr">
        <x:is>
          <x:t xml:space="preserve">ai_workload_share</x:t>
        </x:is>
      </x:c>
      <x:c r="E1755" s="3" t="n">
        <x:v>0.82</x:v>
      </x:c>
      <x:c r="F1755" s="3" t="inlineStr">
        <x:is>
          <x:t xml:space="preserve">share</x:t>
        </x:is>
      </x:c>
      <x:c r="G1755" s="3" t="inlineStr">
        <x:is>
          <x:t xml:space="preserve">Scenario allocation</x:t>
        </x:is>
      </x:c>
      <x:c r="H1755" s="3" t="inlineStr">
        <x:is>
          <x:t xml:space="preserve">ai_it_load_gw = it_load_gw * ai_workload_share</x:t>
        </x:is>
      </x:c>
      <x:c r="I1755" s="3" t="inlineStr">
        <x:is>
          <x:t xml:space="preserve">DeepSeek-operated service capacity is modeled as AI-focused, reduced for reserve and ancillary processing.</x:t>
        </x:is>
      </x:c>
      <x:c r="J1755" s="3" t="inlineStr">
        <x:is>
          <x:t xml:space="preserve">SRC_DEEPSEEK_V3; SRC_DEEPSEEK_R1; SRC_DEEPSEEK_H800_INFERENCE; SRC_EPOCH_AI_DATA_CENTERS</x:t>
        </x:is>
      </x:c>
      <x:c r="K175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55" s="3" t="inlineStr">
        <x:is>
          <x:t xml:space="preserve">Model-owner AI workload allocation or cluster scheduling telemetry.</x:t>
        </x:is>
      </x:c>
    </x:row>
    <x:row r="1756">
      <x:c r="A1756" s="3" t="inlineStr">
        <x:is>
          <x:t xml:space="preserve">DeepSeek</x:t>
        </x:is>
      </x:c>
      <x:c r="B1756" s="3" t="n">
        <x:v>2027</x:v>
      </x:c>
      <x:c r="C1756" s="3" t="inlineStr">
        <x:is>
          <x:t xml:space="preserve">Base</x:t>
        </x:is>
      </x:c>
      <x:c r="D1756" s="3" t="inlineStr">
        <x:is>
          <x:t xml:space="preserve">ai_it_load_gw</x:t>
        </x:is>
      </x:c>
      <x:c r="E1756" s="3" t="n">
        <x:v>0.273</x:v>
      </x:c>
      <x:c r="F1756" s="3" t="inlineStr">
        <x:is>
          <x:t xml:space="preserve">GW</x:t>
        </x:is>
      </x:c>
      <x:c r="G1756" s="3" t="inlineStr">
        <x:is>
          <x:t xml:space="preserve">Derived formula</x:t>
        </x:is>
      </x:c>
      <x:c r="H1756" s="3" t="inlineStr">
        <x:is>
          <x:t xml:space="preserve">it_load_gw * ai_workload_share</x:t>
        </x:is>
      </x:c>
      <x:c r="I1756" s="3" t="inlineStr">
        <x:is>
          <x:t xml:space="preserve">Only the AI-attributed portion of IT load enters training/inference allocation.</x:t>
        </x:is>
      </x:c>
      <x:c r="J1756" s="3" t="inlineStr">
        <x:is>
          <x:t xml:space="preserve">SRC_DEEPSEEK_V3; SRC_DEEPSEEK_R1; SRC_DEEPSEEK_H800_INFERENCE; SRC_EPOCH_AI_DATA_CENTERS</x:t>
        </x:is>
      </x:c>
      <x:c r="K175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56" s="3" t="inlineStr">
        <x:is>
          <x:t xml:space="preserve">Recompute after ai_workload_share is replaced by telemetry.</x:t>
        </x:is>
      </x:c>
    </x:row>
    <x:row r="1757">
      <x:c r="A1757" s="3" t="inlineStr">
        <x:is>
          <x:t xml:space="preserve">DeepSeek</x:t>
        </x:is>
      </x:c>
      <x:c r="B1757" s="3" t="n">
        <x:v>2027</x:v>
      </x:c>
      <x:c r="C1757" s="3" t="inlineStr">
        <x:is>
          <x:t xml:space="preserve">Base</x:t>
        </x:is>
      </x:c>
      <x:c r="D1757" s="3" t="inlineStr">
        <x:is>
          <x:t xml:space="preserve">gpu_share</x:t>
        </x:is>
      </x:c>
      <x:c r="E1757" s="3" t="n">
        <x:v>1</x:v>
      </x:c>
      <x:c r="F1757" s="3" t="inlineStr">
        <x:is>
          <x:t xml:space="preserve">share of inference-serving accelerator load</x:t>
        </x:is>
      </x:c>
      <x:c r="G1757" s="3" t="inlineStr">
        <x:is>
          <x:t xml:space="preserve">Numeric scenario</x:t>
        </x:is>
      </x:c>
      <x:c r="H1757" s="3" t="inlineStr">
        <x:is>
          <x:t xml:space="preserve">gpu_share interpolated from company 2026/2030 accelerator-mix endpoints</x:t>
        </x:is>
      </x:c>
      <x:c r="I1757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1757" s="3" t="inlineStr">
        <x:is>
          <x:t xml:space="preserve">SRC_DEEPSEEK_V3; SRC_DEEPSEEK_R1; SRC_DEEPSEEK_H800_INFERENCE; SRC_EPOCH_AI_DATA_CENTERS; ASSUMP_NUMERIC_ACCELERATOR_MIX</x:t>
        </x:is>
      </x:c>
      <x:c r="K175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57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1758">
      <x:c r="A1758" s="3" t="inlineStr">
        <x:is>
          <x:t xml:space="preserve">DeepSeek</x:t>
        </x:is>
      </x:c>
      <x:c r="B1758" s="3" t="n">
        <x:v>2027</x:v>
      </x:c>
      <x:c r="C1758" s="3" t="inlineStr">
        <x:is>
          <x:t xml:space="preserve">Base</x:t>
        </x:is>
      </x:c>
      <x:c r="D1758" s="3" t="inlineStr">
        <x:is>
          <x:t xml:space="preserve">h200_share</x:t>
        </x:is>
      </x:c>
      <x:c r="E1758" s="3" t="n">
        <x:v>0.438</x:v>
      </x:c>
      <x:c r="F1758" s="3" t="inlineStr">
        <x:is>
          <x:t xml:space="preserve">share of inference-serving accelerator load</x:t>
        </x:is>
      </x:c>
      <x:c r="G1758" s="3" t="inlineStr">
        <x:is>
          <x:t xml:space="preserve">Editable numeric scenario</x:t>
        </x:is>
      </x:c>
      <x:c r="H1758" s="3" t="inlineStr">
        <x:is>
          <x:t xml:space="preserve">h200_share = gpu_share * default_gpu_generation_mix_h200</x:t>
        </x:is>
      </x:c>
      <x:c r="I1758" s="3" t="inlineStr">
        <x:is>
          <x:t xml:space="preserve">Default GPU-generation migration assumption; executive workbook allows later manual replacement by company/year/scenario.</x:t>
        </x:is>
      </x:c>
      <x:c r="J1758" s="3" t="inlineStr">
        <x:is>
          <x:t xml:space="preserve">SRC_SEMIANALYSIS_INFERENCEX; ASSUMP_NUMERIC_ACCELERATOR_MIX</x:t>
        </x:is>
      </x:c>
      <x:c r="K175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58" s="3" t="inlineStr">
        <x:is>
          <x:t xml:space="preserve">Company fleet inventory, accelerator-hours or procurement/deployment records by GPU generation.</x:t>
        </x:is>
      </x:c>
    </x:row>
    <x:row r="1759">
      <x:c r="A1759" s="3" t="inlineStr">
        <x:is>
          <x:t xml:space="preserve">DeepSeek</x:t>
        </x:is>
      </x:c>
      <x:c r="B1759" s="3" t="n">
        <x:v>2027</x:v>
      </x:c>
      <x:c r="C1759" s="3" t="inlineStr">
        <x:is>
          <x:t xml:space="preserve">Base</x:t>
        </x:is>
      </x:c>
      <x:c r="D1759" s="3" t="inlineStr">
        <x:is>
          <x:t xml:space="preserve">b200_share</x:t>
        </x:is>
      </x:c>
      <x:c r="E1759" s="3" t="n">
        <x:v>0.388</x:v>
      </x:c>
      <x:c r="F1759" s="3" t="inlineStr">
        <x:is>
          <x:t xml:space="preserve">share of inference-serving accelerator load</x:t>
        </x:is>
      </x:c>
      <x:c r="G1759" s="3" t="inlineStr">
        <x:is>
          <x:t xml:space="preserve">Editable numeric scenario</x:t>
        </x:is>
      </x:c>
      <x:c r="H1759" s="3" t="inlineStr">
        <x:is>
          <x:t xml:space="preserve">b200_share = gpu_share * default_gpu_generation_mix_b200</x:t>
        </x:is>
      </x:c>
      <x:c r="I1759" s="3" t="inlineStr">
        <x:is>
          <x:t xml:space="preserve">Default GPU-generation migration assumption; executive workbook allows later manual replacement by company/year/scenario.</x:t>
        </x:is>
      </x:c>
      <x:c r="J1759" s="3" t="inlineStr">
        <x:is>
          <x:t xml:space="preserve">SRC_SEMIANALYSIS_INFERENCEX; ASSUMP_NUMERIC_ACCELERATOR_MIX</x:t>
        </x:is>
      </x:c>
      <x:c r="K175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59" s="3" t="inlineStr">
        <x:is>
          <x:t xml:space="preserve">Company fleet inventory, accelerator-hours or procurement/deployment records by GPU generation.</x:t>
        </x:is>
      </x:c>
    </x:row>
    <x:row r="1760">
      <x:c r="A1760" s="3" t="inlineStr">
        <x:is>
          <x:t xml:space="preserve">DeepSeek</x:t>
        </x:is>
      </x:c>
      <x:c r="B1760" s="3" t="n">
        <x:v>2027</x:v>
      </x:c>
      <x:c r="C1760" s="3" t="inlineStr">
        <x:is>
          <x:t xml:space="preserve">Base</x:t>
        </x:is>
      </x:c>
      <x:c r="D1760" s="3" t="inlineStr">
        <x:is>
          <x:t xml:space="preserve">gb200_share</x:t>
        </x:is>
      </x:c>
      <x:c r="E1760" s="3" t="n">
        <x:v>0.174</x:v>
      </x:c>
      <x:c r="F1760" s="3" t="inlineStr">
        <x:is>
          <x:t xml:space="preserve">share of inference-serving accelerator load</x:t>
        </x:is>
      </x:c>
      <x:c r="G1760" s="3" t="inlineStr">
        <x:is>
          <x:t xml:space="preserve">Editable numeric scenario</x:t>
        </x:is>
      </x:c>
      <x:c r="H1760" s="3" t="inlineStr">
        <x:is>
          <x:t xml:space="preserve">gb200_share = gpu_share * default_gpu_generation_mix_gb200</x:t>
        </x:is>
      </x:c>
      <x:c r="I1760" s="3" t="inlineStr">
        <x:is>
          <x:t xml:space="preserve">Default GPU-generation migration assumption; executive workbook allows later manual replacement by company/year/scenario.</x:t>
        </x:is>
      </x:c>
      <x:c r="J1760" s="3" t="inlineStr">
        <x:is>
          <x:t xml:space="preserve">SRC_SEMIANALYSIS_INFERENCEX; ASSUMP_NUMERIC_ACCELERATOR_MIX</x:t>
        </x:is>
      </x:c>
      <x:c r="K176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60" s="3" t="inlineStr">
        <x:is>
          <x:t xml:space="preserve">Company fleet inventory, accelerator-hours or procurement/deployment records by GPU generation.</x:t>
        </x:is>
      </x:c>
    </x:row>
    <x:row r="1761">
      <x:c r="A1761" s="3" t="inlineStr">
        <x:is>
          <x:t xml:space="preserve">DeepSeek</x:t>
        </x:is>
      </x:c>
      <x:c r="B1761" s="3" t="n">
        <x:v>2027</x:v>
      </x:c>
      <x:c r="C1761" s="3" t="inlineStr">
        <x:is>
          <x:t xml:space="preserve">Base</x:t>
        </x:is>
      </x:c>
      <x:c r="D1761" s="3" t="inlineStr">
        <x:is>
          <x:t xml:space="preserve">purpose_built_accelerator_share</x:t>
        </x:is>
      </x:c>
      <x:c r="E1761" s="3" t="n">
        <x:v>0</x:v>
      </x:c>
      <x:c r="F1761" s="3" t="inlineStr">
        <x:is>
          <x:t xml:space="preserve">share of inference-serving accelerator load</x:t>
        </x:is>
      </x:c>
      <x:c r="G1761" s="3" t="inlineStr">
        <x:is>
          <x:t xml:space="preserve">Numeric scenario</x:t>
        </x:is>
      </x:c>
      <x:c r="H1761" s="3" t="inlineStr">
        <x:is>
          <x:t xml:space="preserve">1 - gpu_share</x:t>
        </x:is>
      </x:c>
      <x:c r="I1761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1761" s="3" t="inlineStr">
        <x:is>
          <x:t xml:space="preserve">SRC_DEEPSEEK_V3; SRC_DEEPSEEK_R1; SRC_DEEPSEEK_H800_INFERENCE; SRC_EPOCH_AI_DATA_CENTERS; ASSUMP_NUMERIC_ACCELERATOR_MIX</x:t>
        </x:is>
      </x:c>
      <x:c r="K176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61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1762">
      <x:c r="A1762" s="3" t="inlineStr">
        <x:is>
          <x:t xml:space="preserve">DeepSeek</x:t>
        </x:is>
      </x:c>
      <x:c r="B1762" s="3" t="n">
        <x:v>2027</x:v>
      </x:c>
      <x:c r="C1762" s="3" t="inlineStr">
        <x:is>
          <x:t xml:space="preserve">Base</x:t>
        </x:is>
      </x:c>
      <x:c r="D1762" s="3" t="inlineStr">
        <x:is>
          <x:t xml:space="preserve">fleet_reference_tps_per_mw</x:t>
        </x:is>
      </x:c>
      <x:c r="E1762" s="3" t="n">
        <x:v>151424</x:v>
      </x:c>
      <x:c r="F1762" s="3" t="inlineStr">
        <x:is>
          <x:t xml:space="preserve">generated output tokens/sec/MW</x:t>
        </x:is>
      </x:c>
      <x:c r="G1762" s="3" t="inlineStr">
        <x:is>
          <x:t xml:space="preserve">Fleet-weighted public benchmark reference</x:t>
        </x:is>
      </x:c>
      <x:c r="H1762" s="3" t="inlineStr">
        <x:is>
          <x:t xml:space="preserve">h200_share*h200_workload_avg + b200_share*b200_workload_avg + gb200_share*gb200_workload_avg + purpose_built_share*purpose_workload_avg</x:t>
        </x:is>
      </x:c>
      <x:c r="I1762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1762" s="3" t="inlineStr">
        <x:is>
          <x:t xml:space="preserve">SRC_SEMIANALYSIS_INFERENCEX; ASSUMP_NUMERIC_ACCELERATOR_MIX; ASSUMP_WORKLOAD_CLASS_MIX; ASSUMP_AGENTIC_CONTEXT_PENALTY</x:t>
        </x:is>
      </x:c>
      <x:c r="K176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62" s="3" t="inlineStr">
        <x:is>
          <x:t xml:space="preserve">Comparable production output-token throughput or a more closely matched benchmark.</x:t>
        </x:is>
      </x:c>
    </x:row>
    <x:row r="1763">
      <x:c r="A1763" s="3" t="inlineStr">
        <x:is>
          <x:t xml:space="preserve">DeepSeek</x:t>
        </x:is>
      </x:c>
      <x:c r="B1763" s="3" t="n">
        <x:v>2027</x:v>
      </x:c>
      <x:c r="C1763" s="3" t="inlineStr">
        <x:is>
          <x:t xml:space="preserve">Base</x:t>
        </x:is>
      </x:c>
      <x:c r="D1763" s="3" t="inlineStr">
        <x:is>
          <x:t xml:space="preserve">commercial_workload_fit_factor</x:t>
        </x:is>
      </x:c>
      <x:c r="E1763" s="3" t="n">
        <x:v>0.85</x:v>
      </x:c>
      <x:c r="F1763" s="3" t="inlineStr">
        <x:is>
          <x:t xml:space="preserve">share of public reference throughput</x:t>
        </x:is>
      </x:c>
      <x:c r="G1763" s="3" t="inlineStr">
        <x:is>
          <x:t xml:space="preserve">Scenario assumption</x:t>
        </x:is>
      </x:c>
      <x:c r="H1763" s="3" t="inlineStr">
        <x:is>
          <x:t xml:space="preserve">reference_serving_tps_per_mw = fleet_reference_tps_per_mw * commercial_workload_fit_factor</x:t>
        </x:is>
      </x:c>
      <x:c r="I1763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1763" s="3" t="inlineStr">
        <x:is>
          <x:t xml:space="preserve">SRC_SEMIANALYSIS_INFERENCEX; ASSUMP_NUMERIC_ACCELERATOR_MIX; ASSUMP_WORKLOAD_CLASS_MIX; ASSUMP_AGENTIC_CONTEXT_PENALTY</x:t>
        </x:is>
      </x:c>
      <x:c r="K176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63" s="3" t="inlineStr">
        <x:is>
          <x:t xml:space="preserve">Matched commercial serving benchmark by product surface, context shape and latency SLO.</x:t>
        </x:is>
      </x:c>
    </x:row>
    <x:row r="1764">
      <x:c r="A1764" s="3" t="inlineStr">
        <x:is>
          <x:t xml:space="preserve">DeepSeek</x:t>
        </x:is>
      </x:c>
      <x:c r="B1764" s="3" t="n">
        <x:v>2027</x:v>
      </x:c>
      <x:c r="C1764" s="3" t="inlineStr">
        <x:is>
          <x:t xml:space="preserve">Base</x:t>
        </x:is>
      </x:c>
      <x:c r="D1764" s="3" t="inlineStr">
        <x:is>
          <x:t xml:space="preserve">reference_serving_tps_per_mw</x:t>
        </x:is>
      </x:c>
      <x:c r="E1764" s="3" t="n">
        <x:v>128710</x:v>
      </x:c>
      <x:c r="F1764" s="3" t="inlineStr">
        <x:is>
          <x:t xml:space="preserve">generated output tokens/sec/MW</x:t>
        </x:is>
      </x:c>
      <x:c r="G1764" s="3" t="inlineStr">
        <x:is>
          <x:t xml:space="preserve">Workload-adjusted benchmark proxy</x:t>
        </x:is>
      </x:c>
      <x:c r="H1764" s="3" t="inlineStr">
        <x:is>
          <x:t xml:space="preserve">fleet_reference_tps_per_mw * commercial_workload_fit_factor</x:t>
        </x:is>
      </x:c>
      <x:c r="I176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764" s="3" t="inlineStr">
        <x:is>
          <x:t xml:space="preserve">SRC_SEMIANALYSIS_INFERENCEX; ASSUMP_NUMERIC_ACCELERATOR_MIX; ASSUMP_WORKLOAD_CLASS_MIX; ASSUMP_AGENTIC_CONTEXT_PENALTY</x:t>
        </x:is>
      </x:c>
      <x:c r="K176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64" s="3" t="inlineStr">
        <x:is>
          <x:t xml:space="preserve">Provider production output-token throughput with comparable workload/SLO.</x:t>
        </x:is>
      </x:c>
    </x:row>
    <x:row r="1765">
      <x:c r="A1765" s="3" t="inlineStr">
        <x:is>
          <x:t xml:space="preserve">DeepSeek</x:t>
        </x:is>
      </x:c>
      <x:c r="B1765" s="3" t="n">
        <x:v>2027</x:v>
      </x:c>
      <x:c r="C1765" s="3" t="inlineStr">
        <x:is>
          <x:t xml:space="preserve">Base</x:t>
        </x:is>
      </x:c>
      <x:c r="D1765" s="3" t="inlineStr">
        <x:is>
          <x:t xml:space="preserve">purpose_built_tps_per_mw</x:t>
        </x:is>
      </x:c>
      <x:c r="E1765" s="3" t="n">
        <x:v>334536</x:v>
      </x:c>
      <x:c r="F1765" s="3" t="inlineStr">
        <x:is>
          <x:t xml:space="preserve">generated output tokens/sec/MW</x:t>
        </x:is>
      </x:c>
      <x:c r="G1765" s="3" t="inlineStr">
        <x:is>
          <x:t xml:space="preserve">Conservative no-uplift proxy</x:t>
        </x:is>
      </x:c>
      <x:c r="H1765" s="3" t="inlineStr">
        <x:is>
          <x:t xml:space="preserve">purpose_built_tps_per_mw = purpose_built_reference_tps_per_mw * commercial_workload_fit_factor until comparable output-token benchmark is adopted</x:t>
        </x:is>
      </x:c>
      <x:c r="I1765" s="3" t="inlineStr">
        <x:is>
          <x:t xml:space="preserve">No comparable public output-token/MW row adopted; B200 public reference placeholder is used and remains editable.</x:t>
        </x:is>
      </x:c>
      <x:c r="J1765" s="3" t="inlineStr">
        <x:is>
          <x:t xml:space="preserve">SRC_DEEPSEEK_V3; SRC_DEEPSEEK_R1; SRC_DEEPSEEK_H800_INFERENCE; SRC_EPOCH_AI_DATA_CENTERS; ASSUMP_NUMERIC_ACCELERATOR_MIX</x:t>
        </x:is>
      </x:c>
      <x:c r="K176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65" s="3" t="inlineStr">
        <x:is>
          <x:t xml:space="preserve">Matched-workload generated-output benchmark for the provider purpose-built accelerator.</x:t>
        </x:is>
      </x:c>
    </x:row>
    <x:row r="1766">
      <x:c r="A1766" s="3" t="inlineStr">
        <x:is>
          <x:t xml:space="preserve">DeepSeek</x:t>
        </x:is>
      </x:c>
      <x:c r="B1766" s="3" t="n">
        <x:v>2027</x:v>
      </x:c>
      <x:c r="C1766" s="3" t="inlineStr">
        <x:is>
          <x:t xml:space="preserve">Base</x:t>
        </x:is>
      </x:c>
      <x:c r="D1766" s="3" t="inlineStr">
        <x:is>
          <x:t xml:space="preserve">inference_power_share</x:t>
        </x:is>
      </x:c>
      <x:c r="E1766" s="3" t="n">
        <x:v>0.67</x:v>
      </x:c>
      <x:c r="F1766" s="3" t="inlineStr">
        <x:is>
          <x:t xml:space="preserve">share of AI IT load</x:t>
        </x:is>
      </x:c>
      <x:c r="G1766" s="3" t="inlineStr">
        <x:is>
          <x:t xml:space="preserve">Scenario allocation</x:t>
        </x:is>
      </x:c>
      <x:c r="H1766" s="3" t="inlineStr">
        <x:is>
          <x:t xml:space="preserve">inference_gw = ai_it_load_gw * inference_power_share</x:t>
        </x:is>
      </x:c>
      <x:c r="I1766" s="3" t="inlineStr">
        <x:is>
          <x:t xml:space="preserve">API/app availability and inference-system disclosure support higher inference share; the value remains scenario.</x:t>
        </x:is>
      </x:c>
      <x:c r="J1766" s="3" t="inlineStr">
        <x:is>
          <x:t xml:space="preserve">SRC_DEEPSEEK_V3; SRC_DEEPSEEK_R1; SRC_DEEPSEEK_H800_INFERENCE; SRC_EPOCH_AI_DATA_CENTERS; ASSUMP_INFERENCE_SHARE_NOT_FACT_60</x:t>
        </x:is>
      </x:c>
      <x:c r="K176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66" s="3" t="inlineStr">
        <x:is>
          <x:t xml:space="preserve">Provider-specific inference/training workload power telemetry.</x:t>
        </x:is>
      </x:c>
    </x:row>
    <x:row r="1767">
      <x:c r="A1767" s="3" t="inlineStr">
        <x:is>
          <x:t xml:space="preserve">DeepSeek</x:t>
        </x:is>
      </x:c>
      <x:c r="B1767" s="3" t="n">
        <x:v>2027</x:v>
      </x:c>
      <x:c r="C1767" s="3" t="inlineStr">
        <x:is>
          <x:t xml:space="preserve">Base</x:t>
        </x:is>
      </x:c>
      <x:c r="D1767" s="3" t="inlineStr">
        <x:is>
          <x:t xml:space="preserve">inference_gw</x:t>
        </x:is>
      </x:c>
      <x:c r="E1767" s="3" t="n">
        <x:v>0.183</x:v>
      </x:c>
      <x:c r="F1767" s="3" t="inlineStr">
        <x:is>
          <x:t xml:space="preserve">GW</x:t>
        </x:is>
      </x:c>
      <x:c r="G1767" s="3" t="inlineStr">
        <x:is>
          <x:t xml:space="preserve">Derived formula</x:t>
        </x:is>
      </x:c>
      <x:c r="H1767" s="3" t="inlineStr">
        <x:is>
          <x:t xml:space="preserve">ai_it_load_gw * inference_power_share</x:t>
        </x:is>
      </x:c>
      <x:c r="I1767" s="3" t="inlineStr">
        <x:is>
          <x:t xml:space="preserve">This is the operational power eligible to become commercial generated output tokens through the selected TPS/MW proxy.</x:t>
        </x:is>
      </x:c>
      <x:c r="J1767" s="3" t="inlineStr">
        <x:is>
          <x:t xml:space="preserve">SRC_DEEPSEEK_V3; SRC_DEEPSEEK_R1; SRC_DEEPSEEK_H800_INFERENCE; SRC_EPOCH_AI_DATA_CENTERS</x:t>
        </x:is>
      </x:c>
      <x:c r="K176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67" s="3" t="inlineStr">
        <x:is>
          <x:t xml:space="preserve">Recompute after AI allocation or inference-share evidence changes.</x:t>
        </x:is>
      </x:c>
    </x:row>
    <x:row r="1768">
      <x:c r="A1768" s="3" t="inlineStr">
        <x:is>
          <x:t xml:space="preserve">DeepSeek</x:t>
        </x:is>
      </x:c>
      <x:c r="B1768" s="3" t="n">
        <x:v>2027</x:v>
      </x:c>
      <x:c r="C1768" s="3" t="inlineStr">
        <x:is>
          <x:t xml:space="preserve">Base</x:t>
        </x:is>
      </x:c>
      <x:c r="D1768" s="3" t="inlineStr">
        <x:is>
          <x:t xml:space="preserve">training_power_share</x:t>
        </x:is>
      </x:c>
      <x:c r="E1768" s="3" t="n">
        <x:v>0.33</x:v>
      </x:c>
      <x:c r="F1768" s="3" t="inlineStr">
        <x:is>
          <x:t xml:space="preserve">share of AI IT load</x:t>
        </x:is>
      </x:c>
      <x:c r="G1768" s="3" t="inlineStr">
        <x:is>
          <x:t xml:space="preserve">Derived allocation</x:t>
        </x:is>
      </x:c>
      <x:c r="H1768" s="3" t="inlineStr">
        <x:is>
          <x:t xml:space="preserve">1 - inference_power_share</x:t>
        </x:is>
      </x:c>
      <x:c r="I1768" s="3" t="inlineStr">
        <x:is>
          <x:t xml:space="preserve">Training receives the complementary modeled AI IT allocation; it is not a disclosed company workload split.</x:t>
        </x:is>
      </x:c>
      <x:c r="J1768" s="3" t="inlineStr">
        <x:is>
          <x:t xml:space="preserve">SRC_DEEPSEEK_V3; SRC_DEEPSEEK_R1; SRC_DEEPSEEK_H800_INFERENCE; SRC_EPOCH_AI_DATA_CENTERS; ASSUMP_INFERENCE_SHARE_NOT_FACT_60</x:t>
        </x:is>
      </x:c>
      <x:c r="K176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68" s="3" t="inlineStr">
        <x:is>
          <x:t xml:space="preserve">Provider-specific inference/training workload power telemetry.</x:t>
        </x:is>
      </x:c>
    </x:row>
    <x:row r="1769">
      <x:c r="A1769" s="3" t="inlineStr">
        <x:is>
          <x:t xml:space="preserve">DeepSeek</x:t>
        </x:is>
      </x:c>
      <x:c r="B1769" s="3" t="n">
        <x:v>2027</x:v>
      </x:c>
      <x:c r="C1769" s="3" t="inlineStr">
        <x:is>
          <x:t xml:space="preserve">Base</x:t>
        </x:is>
      </x:c>
      <x:c r="D1769" s="3" t="inlineStr">
        <x:is>
          <x:t xml:space="preserve">training_gw</x:t>
        </x:is>
      </x:c>
      <x:c r="E1769" s="3" t="n">
        <x:v>0.09</x:v>
      </x:c>
      <x:c r="F1769" s="3" t="inlineStr">
        <x:is>
          <x:t xml:space="preserve">GW</x:t>
        </x:is>
      </x:c>
      <x:c r="G1769" s="3" t="inlineStr">
        <x:is>
          <x:t xml:space="preserve">Derived formula</x:t>
        </x:is>
      </x:c>
      <x:c r="H1769" s="3" t="inlineStr">
        <x:is>
          <x:t xml:space="preserve">ai_it_load_gw * training_power_share</x:t>
        </x:is>
      </x:c>
      <x:c r="I1769" s="3" t="inlineStr">
        <x:is>
          <x:t xml:space="preserve">Training GW is shown separately so commercial inference token capacity is not overstated.</x:t>
        </x:is>
      </x:c>
      <x:c r="J1769" s="3" t="inlineStr">
        <x:is>
          <x:t xml:space="preserve">SRC_DEEPSEEK_V3; SRC_DEEPSEEK_R1; SRC_DEEPSEEK_H800_INFERENCE; SRC_EPOCH_AI_DATA_CENTERS</x:t>
        </x:is>
      </x:c>
      <x:c r="K176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69" s="3" t="inlineStr">
        <x:is>
          <x:t xml:space="preserve">Recompute after AI allocation or workload-split evidence changes.</x:t>
        </x:is>
      </x:c>
    </x:row>
    <x:row r="1770">
      <x:c r="A1770" s="3" t="inlineStr">
        <x:is>
          <x:t xml:space="preserve">DeepSeek</x:t>
        </x:is>
      </x:c>
      <x:c r="B1770" s="3" t="n">
        <x:v>2027</x:v>
      </x:c>
      <x:c r="C1770" s="3" t="inlineStr">
        <x:is>
          <x:t xml:space="preserve">Base</x:t>
        </x:is>
      </x:c>
      <x:c r="D1770" s="3" t="inlineStr">
        <x:is>
          <x:t xml:space="preserve">tokens_per_second_per_mw</x:t>
        </x:is>
      </x:c>
      <x:c r="E1770" s="3" t="n">
        <x:v>128710</x:v>
      </x:c>
      <x:c r="F1770" s="3" t="inlineStr">
        <x:is>
          <x:t xml:space="preserve">generated output tokens/sec/MW</x:t>
        </x:is>
      </x:c>
      <x:c r="G1770" s="3" t="inlineStr">
        <x:is>
          <x:t xml:space="preserve">Derived estimate + benchmark calibration</x:t>
        </x:is>
      </x:c>
      <x:c r="H1770" s="3" t="inlineStr">
        <x:is>
          <x:t xml:space="preserve">fleet_reference_tps_per_mw * commercial_workload_fit_factor</x:t>
        </x:is>
      </x:c>
      <x:c r="I1770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1770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177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70" s="3" t="inlineStr">
        <x:is>
          <x:t xml:space="preserve">Comparable production output-token throughput with model, hardware, precision, ISL/OSL and SLO matched.</x:t>
        </x:is>
      </x:c>
    </x:row>
    <x:row r="1771">
      <x:c r="A1771" s="3" t="inlineStr">
        <x:is>
          <x:t xml:space="preserve">DeepSeek</x:t>
        </x:is>
      </x:c>
      <x:c r="B1771" s="3" t="n">
        <x:v>2027</x:v>
      </x:c>
      <x:c r="C1771" s="3" t="inlineStr">
        <x:is>
          <x:t xml:space="preserve">Base</x:t>
        </x:is>
      </x:c>
      <x:c r="D1771" s="3" t="inlineStr">
        <x:is>
          <x:t xml:space="preserve">inference_tokens_per_day</x:t>
        </x:is>
      </x:c>
      <x:c r="E1771" s="3" t="n">
        <x:v>2035059552000</x:v>
      </x:c>
      <x:c r="F1771" s="3" t="inlineStr">
        <x:is>
          <x:t xml:space="preserve">generated output tokens/day</x:t>
        </x:is>
      </x:c>
      <x:c r="G1771" s="3" t="inlineStr">
        <x:is>
          <x:t xml:space="preserve">Derived headline metric</x:t>
        </x:is>
      </x:c>
      <x:c r="H1771" s="3" t="inlineStr">
        <x:is>
          <x:t xml:space="preserve">inference_gw * 1000 * tokens_per_second_per_mw * 86,400</x:t>
        </x:is>
      </x:c>
      <x:c r="I1771" s="3" t="inlineStr">
        <x:is>
          <x:t xml:space="preserve">Headline capacity uses no utilization, MoE, architecture or software-growth multiplier; it is not observed commercial output volume.</x:t>
        </x:is>
      </x:c>
      <x:c r="J1771" s="3" t="inlineStr">
        <x:is>
          <x:t xml:space="preserve">SRC_DEEPSEEK_V3; SRC_DEEPSEEK_R1; SRC_DEEPSEEK_H800_INFERENCE; SRC_EPOCH_AI_DATA_CENTERS; SRC_SEMIANALYSIS_INFERENCEX</x:t>
        </x:is>
      </x:c>
      <x:c r="K177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71" s="3" t="inlineStr">
        <x:is>
          <x:t xml:space="preserve">Provider-disclosed generated output token volume or calibrated capacity telemetry.</x:t>
        </x:is>
      </x:c>
    </x:row>
    <x:row r="1772">
      <x:c r="A1772" s="3" t="inlineStr">
        <x:is>
          <x:t xml:space="preserve">DeepSeek</x:t>
        </x:is>
      </x:c>
      <x:c r="B1772" s="3" t="n">
        <x:v>2027</x:v>
      </x:c>
      <x:c r="C1772" s="3" t="inlineStr">
        <x:is>
          <x:t xml:space="preserve">Base</x:t>
        </x:is>
      </x:c>
      <x:c r="D1772" s="3" t="inlineStr">
        <x:is>
          <x:t xml:space="preserve">inference_tokens_per_year</x:t>
        </x:is>
      </x:c>
      <x:c r="E1772" s="3" t="n">
        <x:v>742796736480000</x:v>
      </x:c>
      <x:c r="F1772" s="3" t="inlineStr">
        <x:is>
          <x:t xml:space="preserve">generated output tokens/year</x:t>
        </x:is>
      </x:c>
      <x:c r="G1772" s="3" t="inlineStr">
        <x:is>
          <x:t xml:space="preserve">Derived headline metric</x:t>
        </x:is>
      </x:c>
      <x:c r="H1772" s="3" t="inlineStr">
        <x:is>
          <x:t xml:space="preserve">inference_tokens_per_day * 365</x:t>
        </x:is>
      </x:c>
      <x:c r="I1772" s="3" t="inlineStr">
        <x:is>
          <x:t xml:space="preserve">Annualized version of generated output token capacity; it is not observed annual demand or billable volume.</x:t>
        </x:is>
      </x:c>
      <x:c r="J1772" s="3" t="inlineStr">
        <x:is>
          <x:t xml:space="preserve">SRC_DEEPSEEK_V3; SRC_DEEPSEEK_R1; SRC_DEEPSEEK_H800_INFERENCE; SRC_EPOCH_AI_DATA_CENTERS; SRC_SEMIANALYSIS_INFERENCEX</x:t>
        </x:is>
      </x:c>
      <x:c r="K177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72" s="3" t="inlineStr">
        <x:is>
          <x:t xml:space="preserve">Provider-disclosed annual generated-output volume or metered serving telemetry.</x:t>
        </x:is>
      </x:c>
    </x:row>
    <x:row r="1773">
      <x:c r="A1773" s="3" t="inlineStr">
        <x:is>
          <x:t xml:space="preserve">DeepSeek</x:t>
        </x:is>
      </x:c>
      <x:c r="B1773" s="3" t="n">
        <x:v>2028</x:v>
      </x:c>
      <x:c r="C1773" s="3" t="inlineStr">
        <x:is>
          <x:t xml:space="preserve">Base</x:t>
        </x:is>
      </x:c>
      <x:c r="D1773" s="3" t="inlineStr">
        <x:is>
          <x:t xml:space="preserve">contracted_power_gw</x:t>
        </x:is>
      </x:c>
      <x:c r="E1773" s="3" t="n">
        <x:v>1.15</x:v>
      </x:c>
      <x:c r="F1773" s="3" t="inlineStr">
        <x:is>
          <x:t xml:space="preserve">GW</x:t>
        </x:is>
      </x:c>
      <x:c r="G1773" s="3" t="inlineStr">
        <x:is>
          <x:t xml:space="preserve">Scenario capacity envelope</x:t>
        </x:is>
      </x:c>
      <x:c r="H1773" s="3" t="inlineStr">
        <x:is>
          <x:t xml:space="preserve">linear interpolation between 2026 and 2030 company capacity endpoints</x:t>
        </x:is>
      </x:c>
      <x:c r="I1773" s="3" t="inlineStr">
        <x:is>
          <x:t xml:space="preserve">Capacity is a low-transparency scenario; official infrastructure evidence supports H800 inference hardware, not company GW.</x:t>
        </x:is>
      </x:c>
      <x:c r="J1773" s="3" t="inlineStr">
        <x:is>
          <x:t xml:space="preserve">SRC_DEEPSEEK_H800_INFERENCE; ASSUMP_CN_CAPACITY_TRANSPARENCY</x:t>
        </x:is>
      </x:c>
      <x:c r="K177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73" s="3" t="inlineStr">
        <x:is>
          <x:t xml:space="preserve">Company/site-level committed MW/GW, interconnect and contract disclosure.</x:t>
        </x:is>
      </x:c>
    </x:row>
    <x:row r="1774">
      <x:c r="A1774" s="3" t="inlineStr">
        <x:is>
          <x:t xml:space="preserve">DeepSeek</x:t>
        </x:is>
      </x:c>
      <x:c r="B1774" s="3" t="n">
        <x:v>2028</x:v>
      </x:c>
      <x:c r="C1774" s="3" t="inlineStr">
        <x:is>
          <x:t xml:space="preserve">Base</x:t>
        </x:is>
      </x:c>
      <x:c r="D1774" s="3" t="inlineStr">
        <x:is>
          <x:t xml:space="preserve">operational_deployment_share</x:t>
        </x:is>
      </x:c>
      <x:c r="E1774" s="3" t="n">
        <x:v>0.58695652</x:v>
      </x:c>
      <x:c r="F1774" s="3" t="inlineStr">
        <x:is>
          <x:t xml:space="preserve">share</x:t>
        </x:is>
      </x:c>
      <x:c r="G1774" s="3" t="inlineStr">
        <x:is>
          <x:t xml:space="preserve">Scenario conversion</x:t>
        </x:is>
      </x:c>
      <x:c r="H1774" s="3" t="inlineStr">
        <x:is>
          <x:t xml:space="preserve">active_power_gw / contracted_power_gw</x:t>
        </x:is>
      </x:c>
      <x:c r="I1774" s="3" t="inlineStr">
        <x:is>
          <x:t xml:space="preserve">This is the single explicit conversion from contracted/attributed capacity to operationally usable capacity.</x:t>
        </x:is>
      </x:c>
      <x:c r="J1774" s="3" t="inlineStr">
        <x:is>
          <x:t xml:space="preserve">SRC_DEEPSEEK_H800_INFERENCE; ASSUMP_CN_CAPACITY_TRANSPARENCY</x:t>
        </x:is>
      </x:c>
      <x:c r="K177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74" s="3" t="inlineStr">
        <x:is>
          <x:t xml:space="preserve">Energized operational capacity divided by contracted/attributed capacity.</x:t>
        </x:is>
      </x:c>
    </x:row>
    <x:row r="1775">
      <x:c r="A1775" s="3" t="inlineStr">
        <x:is>
          <x:t xml:space="preserve">DeepSeek</x:t>
        </x:is>
      </x:c>
      <x:c r="B1775" s="3" t="n">
        <x:v>2028</x:v>
      </x:c>
      <x:c r="C1775" s="3" t="inlineStr">
        <x:is>
          <x:t xml:space="preserve">Base</x:t>
        </x:is>
      </x:c>
      <x:c r="D1775" s="3" t="inlineStr">
        <x:is>
          <x:t xml:space="preserve">active_power_gw</x:t>
        </x:is>
      </x:c>
      <x:c r="E1775" s="3" t="n">
        <x:v>0.675</x:v>
      </x:c>
      <x:c r="F1775" s="3" t="inlineStr">
        <x:is>
          <x:t xml:space="preserve">GW</x:t>
        </x:is>
      </x:c>
      <x:c r="G1775" s="3" t="inlineStr">
        <x:is>
          <x:t xml:space="preserve">Derived scenario</x:t>
        </x:is>
      </x:c>
      <x:c r="H1775" s="3" t="inlineStr">
        <x:is>
          <x:t xml:space="preserve">contracted_power_gw * operational_deployment_share</x:t>
        </x:is>
      </x:c>
      <x:c r="I1775" s="3" t="inlineStr">
        <x:is>
          <x:t xml:space="preserve">Active GW is conservative because operated cluster scale beyond disclosed infrastructure is not public.</x:t>
        </x:is>
      </x:c>
      <x:c r="J1775" s="3" t="inlineStr">
        <x:is>
          <x:t xml:space="preserve">SRC_DEEPSEEK_H800_INFERENCE; ASSUMP_CN_CAPACITY_TRANSPARENCY</x:t>
        </x:is>
      </x:c>
      <x:c r="K177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75" s="3" t="inlineStr">
        <x:is>
          <x:t xml:space="preserve">Energization dates, accelerator deliveries and operational powered-rack telemetry.</x:t>
        </x:is>
      </x:c>
    </x:row>
    <x:row r="1776">
      <x:c r="A1776" s="3" t="inlineStr">
        <x:is>
          <x:t xml:space="preserve">DeepSeek</x:t>
        </x:is>
      </x:c>
      <x:c r="B1776" s="3" t="n">
        <x:v>2028</x:v>
      </x:c>
      <x:c r="C1776" s="3" t="inlineStr">
        <x:is>
          <x:t xml:space="preserve">Base</x:t>
        </x:is>
      </x:c>
      <x:c r="D1776" s="3" t="inlineStr">
        <x:is>
          <x:t xml:space="preserve">pue</x:t>
        </x:is>
      </x:c>
      <x:c r="E1776" s="3" t="n">
        <x:v>1.24</x:v>
      </x:c>
      <x:c r="F1776" s="3" t="inlineStr">
        <x:is>
          <x:t xml:space="preserve">ratio</x:t>
        </x:is>
      </x:c>
      <x:c r="G1776" s="3" t="inlineStr">
        <x:is>
          <x:t xml:space="preserve">Scenario parameter</x:t>
        </x:is>
      </x:c>
      <x:c r="H1776" s="3" t="inlineStr">
        <x:is>
          <x:t xml:space="preserve">it_load_gw = active_power_gw / pue</x:t>
        </x:is>
      </x:c>
      <x:c r="I1776" s="3" t="inlineStr">
        <x:is>
          <x:t xml:space="preserve">No provider-wide site-level PUE is used as a disclosed fact; PUE represents facility-to-IT conversion within the scenario.</x:t>
        </x:is>
      </x:c>
      <x:c r="J1776" s="3" t="inlineStr">
        <x:is>
          <x:t xml:space="preserve">ASSUMP_POWER_RAMP</x:t>
        </x:is>
      </x:c>
      <x:c r="K177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76" s="3" t="inlineStr">
        <x:is>
          <x:t xml:space="preserve">Site-level measured PUE matched to attributed AI capacity.</x:t>
        </x:is>
      </x:c>
    </x:row>
    <x:row r="1777">
      <x:c r="A1777" s="3" t="inlineStr">
        <x:is>
          <x:t xml:space="preserve">DeepSeek</x:t>
        </x:is>
      </x:c>
      <x:c r="B1777" s="3" t="n">
        <x:v>2028</x:v>
      </x:c>
      <x:c r="C1777" s="3" t="inlineStr">
        <x:is>
          <x:t xml:space="preserve">Base</x:t>
        </x:is>
      </x:c>
      <x:c r="D1777" s="3" t="inlineStr">
        <x:is>
          <x:t xml:space="preserve">it_load_gw</x:t>
        </x:is>
      </x:c>
      <x:c r="E1777" s="3" t="n">
        <x:v>0.544</x:v>
      </x:c>
      <x:c r="F1777" s="3" t="inlineStr">
        <x:is>
          <x:t xml:space="preserve">GW</x:t>
        </x:is>
      </x:c>
      <x:c r="G1777" s="3" t="inlineStr">
        <x:is>
          <x:t xml:space="preserve">Derived formula</x:t>
        </x:is>
      </x:c>
      <x:c r="H1777" s="3" t="inlineStr">
        <x:is>
          <x:t xml:space="preserve">active_power_gw / pue</x:t>
        </x:is>
      </x:c>
      <x:c r="I1777" s="3" t="inlineStr">
        <x:is>
          <x:t xml:space="preserve">Facility power is converted to IT-deliverable power before attributing AI workloads.</x:t>
        </x:is>
      </x:c>
      <x:c r="J1777" s="3" t="inlineStr">
        <x:is>
          <x:t xml:space="preserve">SRC_DEEPSEEK_H800_INFERENCE; ASSUMP_CN_CAPACITY_TRANSPARENCY</x:t>
        </x:is>
      </x:c>
      <x:c r="K177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77" s="3" t="inlineStr">
        <x:is>
          <x:t xml:space="preserve">Recompute once active power and PUE become site-observable.</x:t>
        </x:is>
      </x:c>
    </x:row>
    <x:row r="1778">
      <x:c r="A1778" s="3" t="inlineStr">
        <x:is>
          <x:t xml:space="preserve">DeepSeek</x:t>
        </x:is>
      </x:c>
      <x:c r="B1778" s="3" t="n">
        <x:v>2028</x:v>
      </x:c>
      <x:c r="C1778" s="3" t="inlineStr">
        <x:is>
          <x:t xml:space="preserve">Base</x:t>
        </x:is>
      </x:c>
      <x:c r="D1778" s="3" t="inlineStr">
        <x:is>
          <x:t xml:space="preserve">ai_workload_share</x:t>
        </x:is>
      </x:c>
      <x:c r="E1778" s="3" t="n">
        <x:v>0.82</x:v>
      </x:c>
      <x:c r="F1778" s="3" t="inlineStr">
        <x:is>
          <x:t xml:space="preserve">share</x:t>
        </x:is>
      </x:c>
      <x:c r="G1778" s="3" t="inlineStr">
        <x:is>
          <x:t xml:space="preserve">Scenario allocation</x:t>
        </x:is>
      </x:c>
      <x:c r="H1778" s="3" t="inlineStr">
        <x:is>
          <x:t xml:space="preserve">ai_it_load_gw = it_load_gw * ai_workload_share</x:t>
        </x:is>
      </x:c>
      <x:c r="I1778" s="3" t="inlineStr">
        <x:is>
          <x:t xml:space="preserve">DeepSeek-operated service capacity is modeled as AI-focused, reduced for reserve and ancillary processing.</x:t>
        </x:is>
      </x:c>
      <x:c r="J1778" s="3" t="inlineStr">
        <x:is>
          <x:t xml:space="preserve">SRC_DEEPSEEK_V3; SRC_DEEPSEEK_R1; SRC_DEEPSEEK_H800_INFERENCE; SRC_EPOCH_AI_DATA_CENTERS</x:t>
        </x:is>
      </x:c>
      <x:c r="K177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78" s="3" t="inlineStr">
        <x:is>
          <x:t xml:space="preserve">Model-owner AI workload allocation or cluster scheduling telemetry.</x:t>
        </x:is>
      </x:c>
    </x:row>
    <x:row r="1779">
      <x:c r="A1779" s="3" t="inlineStr">
        <x:is>
          <x:t xml:space="preserve">DeepSeek</x:t>
        </x:is>
      </x:c>
      <x:c r="B1779" s="3" t="n">
        <x:v>2028</x:v>
      </x:c>
      <x:c r="C1779" s="3" t="inlineStr">
        <x:is>
          <x:t xml:space="preserve">Base</x:t>
        </x:is>
      </x:c>
      <x:c r="D1779" s="3" t="inlineStr">
        <x:is>
          <x:t xml:space="preserve">ai_it_load_gw</x:t>
        </x:is>
      </x:c>
      <x:c r="E1779" s="3" t="n">
        <x:v>0.446</x:v>
      </x:c>
      <x:c r="F1779" s="3" t="inlineStr">
        <x:is>
          <x:t xml:space="preserve">GW</x:t>
        </x:is>
      </x:c>
      <x:c r="G1779" s="3" t="inlineStr">
        <x:is>
          <x:t xml:space="preserve">Derived formula</x:t>
        </x:is>
      </x:c>
      <x:c r="H1779" s="3" t="inlineStr">
        <x:is>
          <x:t xml:space="preserve">it_load_gw * ai_workload_share</x:t>
        </x:is>
      </x:c>
      <x:c r="I1779" s="3" t="inlineStr">
        <x:is>
          <x:t xml:space="preserve">Only the AI-attributed portion of IT load enters training/inference allocation.</x:t>
        </x:is>
      </x:c>
      <x:c r="J1779" s="3" t="inlineStr">
        <x:is>
          <x:t xml:space="preserve">SRC_DEEPSEEK_V3; SRC_DEEPSEEK_R1; SRC_DEEPSEEK_H800_INFERENCE; SRC_EPOCH_AI_DATA_CENTERS</x:t>
        </x:is>
      </x:c>
      <x:c r="K177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79" s="3" t="inlineStr">
        <x:is>
          <x:t xml:space="preserve">Recompute after ai_workload_share is replaced by telemetry.</x:t>
        </x:is>
      </x:c>
    </x:row>
    <x:row r="1780">
      <x:c r="A1780" s="3" t="inlineStr">
        <x:is>
          <x:t xml:space="preserve">DeepSeek</x:t>
        </x:is>
      </x:c>
      <x:c r="B1780" s="3" t="n">
        <x:v>2028</x:v>
      </x:c>
      <x:c r="C1780" s="3" t="inlineStr">
        <x:is>
          <x:t xml:space="preserve">Base</x:t>
        </x:is>
      </x:c>
      <x:c r="D1780" s="3" t="inlineStr">
        <x:is>
          <x:t xml:space="preserve">gpu_share</x:t>
        </x:is>
      </x:c>
      <x:c r="E1780" s="3" t="n">
        <x:v>1</x:v>
      </x:c>
      <x:c r="F1780" s="3" t="inlineStr">
        <x:is>
          <x:t xml:space="preserve">share of inference-serving accelerator load</x:t>
        </x:is>
      </x:c>
      <x:c r="G1780" s="3" t="inlineStr">
        <x:is>
          <x:t xml:space="preserve">Numeric scenario</x:t>
        </x:is>
      </x:c>
      <x:c r="H1780" s="3" t="inlineStr">
        <x:is>
          <x:t xml:space="preserve">gpu_share interpolated from company 2026/2030 accelerator-mix endpoints</x:t>
        </x:is>
      </x:c>
      <x:c r="I1780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1780" s="3" t="inlineStr">
        <x:is>
          <x:t xml:space="preserve">SRC_DEEPSEEK_V3; SRC_DEEPSEEK_R1; SRC_DEEPSEEK_H800_INFERENCE; SRC_EPOCH_AI_DATA_CENTERS; ASSUMP_NUMERIC_ACCELERATOR_MIX</x:t>
        </x:is>
      </x:c>
      <x:c r="K178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80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1781">
      <x:c r="A1781" s="3" t="inlineStr">
        <x:is>
          <x:t xml:space="preserve">DeepSeek</x:t>
        </x:is>
      </x:c>
      <x:c r="B1781" s="3" t="n">
        <x:v>2028</x:v>
      </x:c>
      <x:c r="C1781" s="3" t="inlineStr">
        <x:is>
          <x:t xml:space="preserve">Base</x:t>
        </x:is>
      </x:c>
      <x:c r="D1781" s="3" t="inlineStr">
        <x:is>
          <x:t xml:space="preserve">h200_share</x:t>
        </x:is>
      </x:c>
      <x:c r="E1781" s="3" t="n">
        <x:v>0.325</x:v>
      </x:c>
      <x:c r="F1781" s="3" t="inlineStr">
        <x:is>
          <x:t xml:space="preserve">share of inference-serving accelerator load</x:t>
        </x:is>
      </x:c>
      <x:c r="G1781" s="3" t="inlineStr">
        <x:is>
          <x:t xml:space="preserve">Editable numeric scenario</x:t>
        </x:is>
      </x:c>
      <x:c r="H1781" s="3" t="inlineStr">
        <x:is>
          <x:t xml:space="preserve">h200_share = gpu_share * default_gpu_generation_mix_h200</x:t>
        </x:is>
      </x:c>
      <x:c r="I1781" s="3" t="inlineStr">
        <x:is>
          <x:t xml:space="preserve">Default GPU-generation migration assumption; executive workbook allows later manual replacement by company/year/scenario.</x:t>
        </x:is>
      </x:c>
      <x:c r="J1781" s="3" t="inlineStr">
        <x:is>
          <x:t xml:space="preserve">SRC_SEMIANALYSIS_INFERENCEX; ASSUMP_NUMERIC_ACCELERATOR_MIX</x:t>
        </x:is>
      </x:c>
      <x:c r="K178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81" s="3" t="inlineStr">
        <x:is>
          <x:t xml:space="preserve">Company fleet inventory, accelerator-hours or procurement/deployment records by GPU generation.</x:t>
        </x:is>
      </x:c>
    </x:row>
    <x:row r="1782">
      <x:c r="A1782" s="3" t="inlineStr">
        <x:is>
          <x:t xml:space="preserve">DeepSeek</x:t>
        </x:is>
      </x:c>
      <x:c r="B1782" s="3" t="n">
        <x:v>2028</x:v>
      </x:c>
      <x:c r="C1782" s="3" t="inlineStr">
        <x:is>
          <x:t xml:space="preserve">Base</x:t>
        </x:is>
      </x:c>
      <x:c r="D1782" s="3" t="inlineStr">
        <x:is>
          <x:t xml:space="preserve">b200_share</x:t>
        </x:is>
      </x:c>
      <x:c r="E1782" s="3" t="n">
        <x:v>0.375</x:v>
      </x:c>
      <x:c r="F1782" s="3" t="inlineStr">
        <x:is>
          <x:t xml:space="preserve">share of inference-serving accelerator load</x:t>
        </x:is>
      </x:c>
      <x:c r="G1782" s="3" t="inlineStr">
        <x:is>
          <x:t xml:space="preserve">Editable numeric scenario</x:t>
        </x:is>
      </x:c>
      <x:c r="H1782" s="3" t="inlineStr">
        <x:is>
          <x:t xml:space="preserve">b200_share = gpu_share * default_gpu_generation_mix_b200</x:t>
        </x:is>
      </x:c>
      <x:c r="I1782" s="3" t="inlineStr">
        <x:is>
          <x:t xml:space="preserve">Default GPU-generation migration assumption; executive workbook allows later manual replacement by company/year/scenario.</x:t>
        </x:is>
      </x:c>
      <x:c r="J1782" s="3" t="inlineStr">
        <x:is>
          <x:t xml:space="preserve">SRC_SEMIANALYSIS_INFERENCEX; ASSUMP_NUMERIC_ACCELERATOR_MIX</x:t>
        </x:is>
      </x:c>
      <x:c r="K178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82" s="3" t="inlineStr">
        <x:is>
          <x:t xml:space="preserve">Company fleet inventory, accelerator-hours or procurement/deployment records by GPU generation.</x:t>
        </x:is>
      </x:c>
    </x:row>
    <x:row r="1783">
      <x:c r="A1783" s="3" t="inlineStr">
        <x:is>
          <x:t xml:space="preserve">DeepSeek</x:t>
        </x:is>
      </x:c>
      <x:c r="B1783" s="3" t="n">
        <x:v>2028</x:v>
      </x:c>
      <x:c r="C1783" s="3" t="inlineStr">
        <x:is>
          <x:t xml:space="preserve">Base</x:t>
        </x:is>
      </x:c>
      <x:c r="D1783" s="3" t="inlineStr">
        <x:is>
          <x:t xml:space="preserve">gb200_share</x:t>
        </x:is>
      </x:c>
      <x:c r="E1783" s="3" t="n">
        <x:v>0.3</x:v>
      </x:c>
      <x:c r="F1783" s="3" t="inlineStr">
        <x:is>
          <x:t xml:space="preserve">share of inference-serving accelerator load</x:t>
        </x:is>
      </x:c>
      <x:c r="G1783" s="3" t="inlineStr">
        <x:is>
          <x:t xml:space="preserve">Editable numeric scenario</x:t>
        </x:is>
      </x:c>
      <x:c r="H1783" s="3" t="inlineStr">
        <x:is>
          <x:t xml:space="preserve">gb200_share = gpu_share * default_gpu_generation_mix_gb200</x:t>
        </x:is>
      </x:c>
      <x:c r="I1783" s="3" t="inlineStr">
        <x:is>
          <x:t xml:space="preserve">Default GPU-generation migration assumption; executive workbook allows later manual replacement by company/year/scenario.</x:t>
        </x:is>
      </x:c>
      <x:c r="J1783" s="3" t="inlineStr">
        <x:is>
          <x:t xml:space="preserve">SRC_SEMIANALYSIS_INFERENCEX; ASSUMP_NUMERIC_ACCELERATOR_MIX</x:t>
        </x:is>
      </x:c>
      <x:c r="K178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83" s="3" t="inlineStr">
        <x:is>
          <x:t xml:space="preserve">Company fleet inventory, accelerator-hours or procurement/deployment records by GPU generation.</x:t>
        </x:is>
      </x:c>
    </x:row>
    <x:row r="1784">
      <x:c r="A1784" s="3" t="inlineStr">
        <x:is>
          <x:t xml:space="preserve">DeepSeek</x:t>
        </x:is>
      </x:c>
      <x:c r="B1784" s="3" t="n">
        <x:v>2028</x:v>
      </x:c>
      <x:c r="C1784" s="3" t="inlineStr">
        <x:is>
          <x:t xml:space="preserve">Base</x:t>
        </x:is>
      </x:c>
      <x:c r="D1784" s="3" t="inlineStr">
        <x:is>
          <x:t xml:space="preserve">purpose_built_accelerator_share</x:t>
        </x:is>
      </x:c>
      <x:c r="E1784" s="3" t="n">
        <x:v>0</x:v>
      </x:c>
      <x:c r="F1784" s="3" t="inlineStr">
        <x:is>
          <x:t xml:space="preserve">share of inference-serving accelerator load</x:t>
        </x:is>
      </x:c>
      <x:c r="G1784" s="3" t="inlineStr">
        <x:is>
          <x:t xml:space="preserve">Numeric scenario</x:t>
        </x:is>
      </x:c>
      <x:c r="H1784" s="3" t="inlineStr">
        <x:is>
          <x:t xml:space="preserve">1 - gpu_share</x:t>
        </x:is>
      </x:c>
      <x:c r="I1784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1784" s="3" t="inlineStr">
        <x:is>
          <x:t xml:space="preserve">SRC_DEEPSEEK_V3; SRC_DEEPSEEK_R1; SRC_DEEPSEEK_H800_INFERENCE; SRC_EPOCH_AI_DATA_CENTERS; ASSUMP_NUMERIC_ACCELERATOR_MIX</x:t>
        </x:is>
      </x:c>
      <x:c r="K178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84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1785">
      <x:c r="A1785" s="3" t="inlineStr">
        <x:is>
          <x:t xml:space="preserve">DeepSeek</x:t>
        </x:is>
      </x:c>
      <x:c r="B1785" s="3" t="n">
        <x:v>2028</x:v>
      </x:c>
      <x:c r="C1785" s="3" t="inlineStr">
        <x:is>
          <x:t xml:space="preserve">Base</x:t>
        </x:is>
      </x:c>
      <x:c r="D1785" s="3" t="inlineStr">
        <x:is>
          <x:t xml:space="preserve">fleet_reference_tps_per_mw</x:t>
        </x:is>
      </x:c>
      <x:c r="E1785" s="3" t="n">
        <x:v>162367</x:v>
      </x:c>
      <x:c r="F1785" s="3" t="inlineStr">
        <x:is>
          <x:t xml:space="preserve">generated output tokens/sec/MW</x:t>
        </x:is>
      </x:c>
      <x:c r="G1785" s="3" t="inlineStr">
        <x:is>
          <x:t xml:space="preserve">Fleet-weighted public benchmark reference</x:t>
        </x:is>
      </x:c>
      <x:c r="H1785" s="3" t="inlineStr">
        <x:is>
          <x:t xml:space="preserve">h200_share*h200_workload_avg + b200_share*b200_workload_avg + gb200_share*gb200_workload_avg + purpose_built_share*purpose_workload_avg</x:t>
        </x:is>
      </x:c>
      <x:c r="I1785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1785" s="3" t="inlineStr">
        <x:is>
          <x:t xml:space="preserve">SRC_SEMIANALYSIS_INFERENCEX; ASSUMP_NUMERIC_ACCELERATOR_MIX; ASSUMP_WORKLOAD_CLASS_MIX; ASSUMP_AGENTIC_CONTEXT_PENALTY</x:t>
        </x:is>
      </x:c>
      <x:c r="K178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85" s="3" t="inlineStr">
        <x:is>
          <x:t xml:space="preserve">Comparable production output-token throughput or a more closely matched benchmark.</x:t>
        </x:is>
      </x:c>
    </x:row>
    <x:row r="1786">
      <x:c r="A1786" s="3" t="inlineStr">
        <x:is>
          <x:t xml:space="preserve">DeepSeek</x:t>
        </x:is>
      </x:c>
      <x:c r="B1786" s="3" t="n">
        <x:v>2028</x:v>
      </x:c>
      <x:c r="C1786" s="3" t="inlineStr">
        <x:is>
          <x:t xml:space="preserve">Base</x:t>
        </x:is>
      </x:c>
      <x:c r="D1786" s="3" t="inlineStr">
        <x:is>
          <x:t xml:space="preserve">commercial_workload_fit_factor</x:t>
        </x:is>
      </x:c>
      <x:c r="E1786" s="3" t="n">
        <x:v>0.85</x:v>
      </x:c>
      <x:c r="F1786" s="3" t="inlineStr">
        <x:is>
          <x:t xml:space="preserve">share of public reference throughput</x:t>
        </x:is>
      </x:c>
      <x:c r="G1786" s="3" t="inlineStr">
        <x:is>
          <x:t xml:space="preserve">Scenario assumption</x:t>
        </x:is>
      </x:c>
      <x:c r="H1786" s="3" t="inlineStr">
        <x:is>
          <x:t xml:space="preserve">reference_serving_tps_per_mw = fleet_reference_tps_per_mw * commercial_workload_fit_factor</x:t>
        </x:is>
      </x:c>
      <x:c r="I1786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1786" s="3" t="inlineStr">
        <x:is>
          <x:t xml:space="preserve">SRC_SEMIANALYSIS_INFERENCEX; ASSUMP_NUMERIC_ACCELERATOR_MIX; ASSUMP_WORKLOAD_CLASS_MIX; ASSUMP_AGENTIC_CONTEXT_PENALTY</x:t>
        </x:is>
      </x:c>
      <x:c r="K178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86" s="3" t="inlineStr">
        <x:is>
          <x:t xml:space="preserve">Matched commercial serving benchmark by product surface, context shape and latency SLO.</x:t>
        </x:is>
      </x:c>
    </x:row>
    <x:row r="1787">
      <x:c r="A1787" s="3" t="inlineStr">
        <x:is>
          <x:t xml:space="preserve">DeepSeek</x:t>
        </x:is>
      </x:c>
      <x:c r="B1787" s="3" t="n">
        <x:v>2028</x:v>
      </x:c>
      <x:c r="C1787" s="3" t="inlineStr">
        <x:is>
          <x:t xml:space="preserve">Base</x:t>
        </x:is>
      </x:c>
      <x:c r="D1787" s="3" t="inlineStr">
        <x:is>
          <x:t xml:space="preserve">reference_serving_tps_per_mw</x:t>
        </x:is>
      </x:c>
      <x:c r="E1787" s="3" t="n">
        <x:v>138012</x:v>
      </x:c>
      <x:c r="F1787" s="3" t="inlineStr">
        <x:is>
          <x:t xml:space="preserve">generated output tokens/sec/MW</x:t>
        </x:is>
      </x:c>
      <x:c r="G1787" s="3" t="inlineStr">
        <x:is>
          <x:t xml:space="preserve">Workload-adjusted benchmark proxy</x:t>
        </x:is>
      </x:c>
      <x:c r="H1787" s="3" t="inlineStr">
        <x:is>
          <x:t xml:space="preserve">fleet_reference_tps_per_mw * commercial_workload_fit_factor</x:t>
        </x:is>
      </x:c>
      <x:c r="I178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787" s="3" t="inlineStr">
        <x:is>
          <x:t xml:space="preserve">SRC_SEMIANALYSIS_INFERENCEX; ASSUMP_NUMERIC_ACCELERATOR_MIX; ASSUMP_WORKLOAD_CLASS_MIX; ASSUMP_AGENTIC_CONTEXT_PENALTY</x:t>
        </x:is>
      </x:c>
      <x:c r="K178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87" s="3" t="inlineStr">
        <x:is>
          <x:t xml:space="preserve">Provider production output-token throughput with comparable workload/SLO.</x:t>
        </x:is>
      </x:c>
    </x:row>
    <x:row r="1788">
      <x:c r="A1788" s="3" t="inlineStr">
        <x:is>
          <x:t xml:space="preserve">DeepSeek</x:t>
        </x:is>
      </x:c>
      <x:c r="B1788" s="3" t="n">
        <x:v>2028</x:v>
      </x:c>
      <x:c r="C1788" s="3" t="inlineStr">
        <x:is>
          <x:t xml:space="preserve">Base</x:t>
        </x:is>
      </x:c>
      <x:c r="D1788" s="3" t="inlineStr">
        <x:is>
          <x:t xml:space="preserve">purpose_built_tps_per_mw</x:t>
        </x:is>
      </x:c>
      <x:c r="E1788" s="3" t="n">
        <x:v>334536</x:v>
      </x:c>
      <x:c r="F1788" s="3" t="inlineStr">
        <x:is>
          <x:t xml:space="preserve">generated output tokens/sec/MW</x:t>
        </x:is>
      </x:c>
      <x:c r="G1788" s="3" t="inlineStr">
        <x:is>
          <x:t xml:space="preserve">Conservative no-uplift proxy</x:t>
        </x:is>
      </x:c>
      <x:c r="H1788" s="3" t="inlineStr">
        <x:is>
          <x:t xml:space="preserve">purpose_built_tps_per_mw = purpose_built_reference_tps_per_mw * commercial_workload_fit_factor until comparable output-token benchmark is adopted</x:t>
        </x:is>
      </x:c>
      <x:c r="I1788" s="3" t="inlineStr">
        <x:is>
          <x:t xml:space="preserve">No comparable public output-token/MW row adopted; B200 public reference placeholder is used and remains editable.</x:t>
        </x:is>
      </x:c>
      <x:c r="J1788" s="3" t="inlineStr">
        <x:is>
          <x:t xml:space="preserve">SRC_DEEPSEEK_V3; SRC_DEEPSEEK_R1; SRC_DEEPSEEK_H800_INFERENCE; SRC_EPOCH_AI_DATA_CENTERS; ASSUMP_NUMERIC_ACCELERATOR_MIX</x:t>
        </x:is>
      </x:c>
      <x:c r="K178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88" s="3" t="inlineStr">
        <x:is>
          <x:t xml:space="preserve">Matched-workload generated-output benchmark for the provider purpose-built accelerator.</x:t>
        </x:is>
      </x:c>
    </x:row>
    <x:row r="1789">
      <x:c r="A1789" s="3" t="inlineStr">
        <x:is>
          <x:t xml:space="preserve">DeepSeek</x:t>
        </x:is>
      </x:c>
      <x:c r="B1789" s="3" t="n">
        <x:v>2028</x:v>
      </x:c>
      <x:c r="C1789" s="3" t="inlineStr">
        <x:is>
          <x:t xml:space="preserve">Base</x:t>
        </x:is>
      </x:c>
      <x:c r="D1789" s="3" t="inlineStr">
        <x:is>
          <x:t xml:space="preserve">inference_power_share</x:t>
        </x:is>
      </x:c>
      <x:c r="E1789" s="3" t="n">
        <x:v>0.72</x:v>
      </x:c>
      <x:c r="F1789" s="3" t="inlineStr">
        <x:is>
          <x:t xml:space="preserve">share of AI IT load</x:t>
        </x:is>
      </x:c>
      <x:c r="G1789" s="3" t="inlineStr">
        <x:is>
          <x:t xml:space="preserve">Scenario allocation</x:t>
        </x:is>
      </x:c>
      <x:c r="H1789" s="3" t="inlineStr">
        <x:is>
          <x:t xml:space="preserve">inference_gw = ai_it_load_gw * inference_power_share</x:t>
        </x:is>
      </x:c>
      <x:c r="I1789" s="3" t="inlineStr">
        <x:is>
          <x:t xml:space="preserve">API/app availability and inference-system disclosure support higher inference share; the value remains scenario.</x:t>
        </x:is>
      </x:c>
      <x:c r="J1789" s="3" t="inlineStr">
        <x:is>
          <x:t xml:space="preserve">SRC_DEEPSEEK_V3; SRC_DEEPSEEK_R1; SRC_DEEPSEEK_H800_INFERENCE; SRC_EPOCH_AI_DATA_CENTERS; ASSUMP_INFERENCE_SHARE_NOT_FACT_60</x:t>
        </x:is>
      </x:c>
      <x:c r="K178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89" s="3" t="inlineStr">
        <x:is>
          <x:t xml:space="preserve">Provider-specific inference/training workload power telemetry.</x:t>
        </x:is>
      </x:c>
    </x:row>
    <x:row r="1790">
      <x:c r="A1790" s="3" t="inlineStr">
        <x:is>
          <x:t xml:space="preserve">DeepSeek</x:t>
        </x:is>
      </x:c>
      <x:c r="B1790" s="3" t="n">
        <x:v>2028</x:v>
      </x:c>
      <x:c r="C1790" s="3" t="inlineStr">
        <x:is>
          <x:t xml:space="preserve">Base</x:t>
        </x:is>
      </x:c>
      <x:c r="D1790" s="3" t="inlineStr">
        <x:is>
          <x:t xml:space="preserve">inference_gw</x:t>
        </x:is>
      </x:c>
      <x:c r="E1790" s="3" t="n">
        <x:v>0.321</x:v>
      </x:c>
      <x:c r="F1790" s="3" t="inlineStr">
        <x:is>
          <x:t xml:space="preserve">GW</x:t>
        </x:is>
      </x:c>
      <x:c r="G1790" s="3" t="inlineStr">
        <x:is>
          <x:t xml:space="preserve">Derived formula</x:t>
        </x:is>
      </x:c>
      <x:c r="H1790" s="3" t="inlineStr">
        <x:is>
          <x:t xml:space="preserve">ai_it_load_gw * inference_power_share</x:t>
        </x:is>
      </x:c>
      <x:c r="I1790" s="3" t="inlineStr">
        <x:is>
          <x:t xml:space="preserve">This is the operational power eligible to become commercial generated output tokens through the selected TPS/MW proxy.</x:t>
        </x:is>
      </x:c>
      <x:c r="J1790" s="3" t="inlineStr">
        <x:is>
          <x:t xml:space="preserve">SRC_DEEPSEEK_V3; SRC_DEEPSEEK_R1; SRC_DEEPSEEK_H800_INFERENCE; SRC_EPOCH_AI_DATA_CENTERS</x:t>
        </x:is>
      </x:c>
      <x:c r="K179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90" s="3" t="inlineStr">
        <x:is>
          <x:t xml:space="preserve">Recompute after AI allocation or inference-share evidence changes.</x:t>
        </x:is>
      </x:c>
    </x:row>
    <x:row r="1791">
      <x:c r="A1791" s="3" t="inlineStr">
        <x:is>
          <x:t xml:space="preserve">DeepSeek</x:t>
        </x:is>
      </x:c>
      <x:c r="B1791" s="3" t="n">
        <x:v>2028</x:v>
      </x:c>
      <x:c r="C1791" s="3" t="inlineStr">
        <x:is>
          <x:t xml:space="preserve">Base</x:t>
        </x:is>
      </x:c>
      <x:c r="D1791" s="3" t="inlineStr">
        <x:is>
          <x:t xml:space="preserve">training_power_share</x:t>
        </x:is>
      </x:c>
      <x:c r="E1791" s="3" t="n">
        <x:v>0.28</x:v>
      </x:c>
      <x:c r="F1791" s="3" t="inlineStr">
        <x:is>
          <x:t xml:space="preserve">share of AI IT load</x:t>
        </x:is>
      </x:c>
      <x:c r="G1791" s="3" t="inlineStr">
        <x:is>
          <x:t xml:space="preserve">Derived allocation</x:t>
        </x:is>
      </x:c>
      <x:c r="H1791" s="3" t="inlineStr">
        <x:is>
          <x:t xml:space="preserve">1 - inference_power_share</x:t>
        </x:is>
      </x:c>
      <x:c r="I1791" s="3" t="inlineStr">
        <x:is>
          <x:t xml:space="preserve">Training receives the complementary modeled AI IT allocation; it is not a disclosed company workload split.</x:t>
        </x:is>
      </x:c>
      <x:c r="J1791" s="3" t="inlineStr">
        <x:is>
          <x:t xml:space="preserve">SRC_DEEPSEEK_V3; SRC_DEEPSEEK_R1; SRC_DEEPSEEK_H800_INFERENCE; SRC_EPOCH_AI_DATA_CENTERS; ASSUMP_INFERENCE_SHARE_NOT_FACT_60</x:t>
        </x:is>
      </x:c>
      <x:c r="K179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91" s="3" t="inlineStr">
        <x:is>
          <x:t xml:space="preserve">Provider-specific inference/training workload power telemetry.</x:t>
        </x:is>
      </x:c>
    </x:row>
    <x:row r="1792">
      <x:c r="A1792" s="3" t="inlineStr">
        <x:is>
          <x:t xml:space="preserve">DeepSeek</x:t>
        </x:is>
      </x:c>
      <x:c r="B1792" s="3" t="n">
        <x:v>2028</x:v>
      </x:c>
      <x:c r="C1792" s="3" t="inlineStr">
        <x:is>
          <x:t xml:space="preserve">Base</x:t>
        </x:is>
      </x:c>
      <x:c r="D1792" s="3" t="inlineStr">
        <x:is>
          <x:t xml:space="preserve">training_gw</x:t>
        </x:is>
      </x:c>
      <x:c r="E1792" s="3" t="n">
        <x:v>0.125</x:v>
      </x:c>
      <x:c r="F1792" s="3" t="inlineStr">
        <x:is>
          <x:t xml:space="preserve">GW</x:t>
        </x:is>
      </x:c>
      <x:c r="G1792" s="3" t="inlineStr">
        <x:is>
          <x:t xml:space="preserve">Derived formula</x:t>
        </x:is>
      </x:c>
      <x:c r="H1792" s="3" t="inlineStr">
        <x:is>
          <x:t xml:space="preserve">ai_it_load_gw * training_power_share</x:t>
        </x:is>
      </x:c>
      <x:c r="I1792" s="3" t="inlineStr">
        <x:is>
          <x:t xml:space="preserve">Training GW is shown separately so commercial inference token capacity is not overstated.</x:t>
        </x:is>
      </x:c>
      <x:c r="J1792" s="3" t="inlineStr">
        <x:is>
          <x:t xml:space="preserve">SRC_DEEPSEEK_V3; SRC_DEEPSEEK_R1; SRC_DEEPSEEK_H800_INFERENCE; SRC_EPOCH_AI_DATA_CENTERS</x:t>
        </x:is>
      </x:c>
      <x:c r="K179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92" s="3" t="inlineStr">
        <x:is>
          <x:t xml:space="preserve">Recompute after AI allocation or workload-split evidence changes.</x:t>
        </x:is>
      </x:c>
    </x:row>
    <x:row r="1793">
      <x:c r="A1793" s="3" t="inlineStr">
        <x:is>
          <x:t xml:space="preserve">DeepSeek</x:t>
        </x:is>
      </x:c>
      <x:c r="B1793" s="3" t="n">
        <x:v>2028</x:v>
      </x:c>
      <x:c r="C1793" s="3" t="inlineStr">
        <x:is>
          <x:t xml:space="preserve">Base</x:t>
        </x:is>
      </x:c>
      <x:c r="D1793" s="3" t="inlineStr">
        <x:is>
          <x:t xml:space="preserve">tokens_per_second_per_mw</x:t>
        </x:is>
      </x:c>
      <x:c r="E1793" s="3" t="n">
        <x:v>138012</x:v>
      </x:c>
      <x:c r="F1793" s="3" t="inlineStr">
        <x:is>
          <x:t xml:space="preserve">generated output tokens/sec/MW</x:t>
        </x:is>
      </x:c>
      <x:c r="G1793" s="3" t="inlineStr">
        <x:is>
          <x:t xml:space="preserve">Derived estimate + benchmark calibration</x:t>
        </x:is>
      </x:c>
      <x:c r="H1793" s="3" t="inlineStr">
        <x:is>
          <x:t xml:space="preserve">fleet_reference_tps_per_mw * commercial_workload_fit_factor</x:t>
        </x:is>
      </x:c>
      <x:c r="I1793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1793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179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93" s="3" t="inlineStr">
        <x:is>
          <x:t xml:space="preserve">Comparable production output-token throughput with model, hardware, precision, ISL/OSL and SLO matched.</x:t>
        </x:is>
      </x:c>
    </x:row>
    <x:row r="1794">
      <x:c r="A1794" s="3" t="inlineStr">
        <x:is>
          <x:t xml:space="preserve">DeepSeek</x:t>
        </x:is>
      </x:c>
      <x:c r="B1794" s="3" t="n">
        <x:v>2028</x:v>
      </x:c>
      <x:c r="C1794" s="3" t="inlineStr">
        <x:is>
          <x:t xml:space="preserve">Base</x:t>
        </x:is>
      </x:c>
      <x:c r="D1794" s="3" t="inlineStr">
        <x:is>
          <x:t xml:space="preserve">inference_tokens_per_day</x:t>
        </x:is>
      </x:c>
      <x:c r="E1794" s="3" t="n">
        <x:v>3827680012800</x:v>
      </x:c>
      <x:c r="F1794" s="3" t="inlineStr">
        <x:is>
          <x:t xml:space="preserve">generated output tokens/day</x:t>
        </x:is>
      </x:c>
      <x:c r="G1794" s="3" t="inlineStr">
        <x:is>
          <x:t xml:space="preserve">Derived headline metric</x:t>
        </x:is>
      </x:c>
      <x:c r="H1794" s="3" t="inlineStr">
        <x:is>
          <x:t xml:space="preserve">inference_gw * 1000 * tokens_per_second_per_mw * 86,400</x:t>
        </x:is>
      </x:c>
      <x:c r="I1794" s="3" t="inlineStr">
        <x:is>
          <x:t xml:space="preserve">Headline capacity uses no utilization, MoE, architecture or software-growth multiplier; it is not observed commercial output volume.</x:t>
        </x:is>
      </x:c>
      <x:c r="J1794" s="3" t="inlineStr">
        <x:is>
          <x:t xml:space="preserve">SRC_DEEPSEEK_V3; SRC_DEEPSEEK_R1; SRC_DEEPSEEK_H800_INFERENCE; SRC_EPOCH_AI_DATA_CENTERS; SRC_SEMIANALYSIS_INFERENCEX</x:t>
        </x:is>
      </x:c>
      <x:c r="K179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94" s="3" t="inlineStr">
        <x:is>
          <x:t xml:space="preserve">Provider-disclosed generated output token volume or calibrated capacity telemetry.</x:t>
        </x:is>
      </x:c>
    </x:row>
    <x:row r="1795">
      <x:c r="A1795" s="3" t="inlineStr">
        <x:is>
          <x:t xml:space="preserve">DeepSeek</x:t>
        </x:is>
      </x:c>
      <x:c r="B1795" s="3" t="n">
        <x:v>2028</x:v>
      </x:c>
      <x:c r="C1795" s="3" t="inlineStr">
        <x:is>
          <x:t xml:space="preserve">Base</x:t>
        </x:is>
      </x:c>
      <x:c r="D1795" s="3" t="inlineStr">
        <x:is>
          <x:t xml:space="preserve">inference_tokens_per_year</x:t>
        </x:is>
      </x:c>
      <x:c r="E1795" s="3" t="n">
        <x:v>1397103204672000</x:v>
      </x:c>
      <x:c r="F1795" s="3" t="inlineStr">
        <x:is>
          <x:t xml:space="preserve">generated output tokens/year</x:t>
        </x:is>
      </x:c>
      <x:c r="G1795" s="3" t="inlineStr">
        <x:is>
          <x:t xml:space="preserve">Derived headline metric</x:t>
        </x:is>
      </x:c>
      <x:c r="H1795" s="3" t="inlineStr">
        <x:is>
          <x:t xml:space="preserve">inference_tokens_per_day * 365</x:t>
        </x:is>
      </x:c>
      <x:c r="I1795" s="3" t="inlineStr">
        <x:is>
          <x:t xml:space="preserve">Annualized version of generated output token capacity; it is not observed annual demand or billable volume.</x:t>
        </x:is>
      </x:c>
      <x:c r="J1795" s="3" t="inlineStr">
        <x:is>
          <x:t xml:space="preserve">SRC_DEEPSEEK_V3; SRC_DEEPSEEK_R1; SRC_DEEPSEEK_H800_INFERENCE; SRC_EPOCH_AI_DATA_CENTERS; SRC_SEMIANALYSIS_INFERENCEX</x:t>
        </x:is>
      </x:c>
      <x:c r="K179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95" s="3" t="inlineStr">
        <x:is>
          <x:t xml:space="preserve">Provider-disclosed annual generated-output volume or metered serving telemetry.</x:t>
        </x:is>
      </x:c>
    </x:row>
    <x:row r="1796">
      <x:c r="A1796" s="3" t="inlineStr">
        <x:is>
          <x:t xml:space="preserve">DeepSeek</x:t>
        </x:is>
      </x:c>
      <x:c r="B1796" s="3" t="n">
        <x:v>2029</x:v>
      </x:c>
      <x:c r="C1796" s="3" t="inlineStr">
        <x:is>
          <x:t xml:space="preserve">Base</x:t>
        </x:is>
      </x:c>
      <x:c r="D1796" s="3" t="inlineStr">
        <x:is>
          <x:t xml:space="preserve">contracted_power_gw</x:t>
        </x:is>
      </x:c>
      <x:c r="E1796" s="3" t="n">
        <x:v>1.475</x:v>
      </x:c>
      <x:c r="F1796" s="3" t="inlineStr">
        <x:is>
          <x:t xml:space="preserve">GW</x:t>
        </x:is>
      </x:c>
      <x:c r="G1796" s="3" t="inlineStr">
        <x:is>
          <x:t xml:space="preserve">Scenario capacity envelope</x:t>
        </x:is>
      </x:c>
      <x:c r="H1796" s="3" t="inlineStr">
        <x:is>
          <x:t xml:space="preserve">linear interpolation between 2026 and 2030 company capacity endpoints</x:t>
        </x:is>
      </x:c>
      <x:c r="I1796" s="3" t="inlineStr">
        <x:is>
          <x:t xml:space="preserve">Capacity is a low-transparency scenario; official infrastructure evidence supports H800 inference hardware, not company GW.</x:t>
        </x:is>
      </x:c>
      <x:c r="J1796" s="3" t="inlineStr">
        <x:is>
          <x:t xml:space="preserve">SRC_DEEPSEEK_H800_INFERENCE; ASSUMP_CN_CAPACITY_TRANSPARENCY</x:t>
        </x:is>
      </x:c>
      <x:c r="K179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96" s="3" t="inlineStr">
        <x:is>
          <x:t xml:space="preserve">Company/site-level committed MW/GW, interconnect and contract disclosure.</x:t>
        </x:is>
      </x:c>
    </x:row>
    <x:row r="1797">
      <x:c r="A1797" s="3" t="inlineStr">
        <x:is>
          <x:t xml:space="preserve">DeepSeek</x:t>
        </x:is>
      </x:c>
      <x:c r="B1797" s="3" t="n">
        <x:v>2029</x:v>
      </x:c>
      <x:c r="C1797" s="3" t="inlineStr">
        <x:is>
          <x:t xml:space="preserve">Base</x:t>
        </x:is>
      </x:c>
      <x:c r="D1797" s="3" t="inlineStr">
        <x:is>
          <x:t xml:space="preserve">operational_deployment_share</x:t>
        </x:is>
      </x:c>
      <x:c r="E1797" s="3" t="n">
        <x:v>0.6359321999999999</x:v>
      </x:c>
      <x:c r="F1797" s="3" t="inlineStr">
        <x:is>
          <x:t xml:space="preserve">share</x:t>
        </x:is>
      </x:c>
      <x:c r="G1797" s="3" t="inlineStr">
        <x:is>
          <x:t xml:space="preserve">Scenario conversion</x:t>
        </x:is>
      </x:c>
      <x:c r="H1797" s="3" t="inlineStr">
        <x:is>
          <x:t xml:space="preserve">active_power_gw / contracted_power_gw</x:t>
        </x:is>
      </x:c>
      <x:c r="I1797" s="3" t="inlineStr">
        <x:is>
          <x:t xml:space="preserve">This is the single explicit conversion from contracted/attributed capacity to operationally usable capacity.</x:t>
        </x:is>
      </x:c>
      <x:c r="J1797" s="3" t="inlineStr">
        <x:is>
          <x:t xml:space="preserve">SRC_DEEPSEEK_H800_INFERENCE; ASSUMP_CN_CAPACITY_TRANSPARENCY</x:t>
        </x:is>
      </x:c>
      <x:c r="K179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97" s="3" t="inlineStr">
        <x:is>
          <x:t xml:space="preserve">Energized operational capacity divided by contracted/attributed capacity.</x:t>
        </x:is>
      </x:c>
    </x:row>
    <x:row r="1798">
      <x:c r="A1798" s="3" t="inlineStr">
        <x:is>
          <x:t xml:space="preserve">DeepSeek</x:t>
        </x:is>
      </x:c>
      <x:c r="B1798" s="3" t="n">
        <x:v>2029</x:v>
      </x:c>
      <x:c r="C1798" s="3" t="inlineStr">
        <x:is>
          <x:t xml:space="preserve">Base</x:t>
        </x:is>
      </x:c>
      <x:c r="D1798" s="3" t="inlineStr">
        <x:is>
          <x:t xml:space="preserve">active_power_gw</x:t>
        </x:is>
      </x:c>
      <x:c r="E1798" s="3" t="n">
        <x:v>0.9379999999999999</x:v>
      </x:c>
      <x:c r="F1798" s="3" t="inlineStr">
        <x:is>
          <x:t xml:space="preserve">GW</x:t>
        </x:is>
      </x:c>
      <x:c r="G1798" s="3" t="inlineStr">
        <x:is>
          <x:t xml:space="preserve">Derived scenario</x:t>
        </x:is>
      </x:c>
      <x:c r="H1798" s="3" t="inlineStr">
        <x:is>
          <x:t xml:space="preserve">contracted_power_gw * operational_deployment_share</x:t>
        </x:is>
      </x:c>
      <x:c r="I1798" s="3" t="inlineStr">
        <x:is>
          <x:t xml:space="preserve">Active GW is conservative because operated cluster scale beyond disclosed infrastructure is not public.</x:t>
        </x:is>
      </x:c>
      <x:c r="J1798" s="3" t="inlineStr">
        <x:is>
          <x:t xml:space="preserve">SRC_DEEPSEEK_H800_INFERENCE; ASSUMP_CN_CAPACITY_TRANSPARENCY</x:t>
        </x:is>
      </x:c>
      <x:c r="K179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98" s="3" t="inlineStr">
        <x:is>
          <x:t xml:space="preserve">Energization dates, accelerator deliveries and operational powered-rack telemetry.</x:t>
        </x:is>
      </x:c>
    </x:row>
    <x:row r="1799">
      <x:c r="A1799" s="3" t="inlineStr">
        <x:is>
          <x:t xml:space="preserve">DeepSeek</x:t>
        </x:is>
      </x:c>
      <x:c r="B1799" s="3" t="n">
        <x:v>2029</x:v>
      </x:c>
      <x:c r="C1799" s="3" t="inlineStr">
        <x:is>
          <x:t xml:space="preserve">Base</x:t>
        </x:is>
      </x:c>
      <x:c r="D1799" s="3" t="inlineStr">
        <x:is>
          <x:t xml:space="preserve">pue</x:t>
        </x:is>
      </x:c>
      <x:c r="E1799" s="3" t="n">
        <x:v>1.24</x:v>
      </x:c>
      <x:c r="F1799" s="3" t="inlineStr">
        <x:is>
          <x:t xml:space="preserve">ratio</x:t>
        </x:is>
      </x:c>
      <x:c r="G1799" s="3" t="inlineStr">
        <x:is>
          <x:t xml:space="preserve">Scenario parameter</x:t>
        </x:is>
      </x:c>
      <x:c r="H1799" s="3" t="inlineStr">
        <x:is>
          <x:t xml:space="preserve">it_load_gw = active_power_gw / pue</x:t>
        </x:is>
      </x:c>
      <x:c r="I1799" s="3" t="inlineStr">
        <x:is>
          <x:t xml:space="preserve">No provider-wide site-level PUE is used as a disclosed fact; PUE represents facility-to-IT conversion within the scenario.</x:t>
        </x:is>
      </x:c>
      <x:c r="J1799" s="3" t="inlineStr">
        <x:is>
          <x:t xml:space="preserve">ASSUMP_POWER_RAMP</x:t>
        </x:is>
      </x:c>
      <x:c r="K179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799" s="3" t="inlineStr">
        <x:is>
          <x:t xml:space="preserve">Site-level measured PUE matched to attributed AI capacity.</x:t>
        </x:is>
      </x:c>
    </x:row>
    <x:row r="1800">
      <x:c r="A1800" s="3" t="inlineStr">
        <x:is>
          <x:t xml:space="preserve">DeepSeek</x:t>
        </x:is>
      </x:c>
      <x:c r="B1800" s="3" t="n">
        <x:v>2029</x:v>
      </x:c>
      <x:c r="C1800" s="3" t="inlineStr">
        <x:is>
          <x:t xml:space="preserve">Base</x:t>
        </x:is>
      </x:c>
      <x:c r="D1800" s="3" t="inlineStr">
        <x:is>
          <x:t xml:space="preserve">it_load_gw</x:t>
        </x:is>
      </x:c>
      <x:c r="E1800" s="3" t="n">
        <x:v>0.756</x:v>
      </x:c>
      <x:c r="F1800" s="3" t="inlineStr">
        <x:is>
          <x:t xml:space="preserve">GW</x:t>
        </x:is>
      </x:c>
      <x:c r="G1800" s="3" t="inlineStr">
        <x:is>
          <x:t xml:space="preserve">Derived formula</x:t>
        </x:is>
      </x:c>
      <x:c r="H1800" s="3" t="inlineStr">
        <x:is>
          <x:t xml:space="preserve">active_power_gw / pue</x:t>
        </x:is>
      </x:c>
      <x:c r="I1800" s="3" t="inlineStr">
        <x:is>
          <x:t xml:space="preserve">Facility power is converted to IT-deliverable power before attributing AI workloads.</x:t>
        </x:is>
      </x:c>
      <x:c r="J1800" s="3" t="inlineStr">
        <x:is>
          <x:t xml:space="preserve">SRC_DEEPSEEK_H800_INFERENCE; ASSUMP_CN_CAPACITY_TRANSPARENCY</x:t>
        </x:is>
      </x:c>
      <x:c r="K180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00" s="3" t="inlineStr">
        <x:is>
          <x:t xml:space="preserve">Recompute once active power and PUE become site-observable.</x:t>
        </x:is>
      </x:c>
    </x:row>
    <x:row r="1801">
      <x:c r="A1801" s="3" t="inlineStr">
        <x:is>
          <x:t xml:space="preserve">DeepSeek</x:t>
        </x:is>
      </x:c>
      <x:c r="B1801" s="3" t="n">
        <x:v>2029</x:v>
      </x:c>
      <x:c r="C1801" s="3" t="inlineStr">
        <x:is>
          <x:t xml:space="preserve">Base</x:t>
        </x:is>
      </x:c>
      <x:c r="D1801" s="3" t="inlineStr">
        <x:is>
          <x:t xml:space="preserve">ai_workload_share</x:t>
        </x:is>
      </x:c>
      <x:c r="E1801" s="3" t="n">
        <x:v>0.82</x:v>
      </x:c>
      <x:c r="F1801" s="3" t="inlineStr">
        <x:is>
          <x:t xml:space="preserve">share</x:t>
        </x:is>
      </x:c>
      <x:c r="G1801" s="3" t="inlineStr">
        <x:is>
          <x:t xml:space="preserve">Scenario allocation</x:t>
        </x:is>
      </x:c>
      <x:c r="H1801" s="3" t="inlineStr">
        <x:is>
          <x:t xml:space="preserve">ai_it_load_gw = it_load_gw * ai_workload_share</x:t>
        </x:is>
      </x:c>
      <x:c r="I1801" s="3" t="inlineStr">
        <x:is>
          <x:t xml:space="preserve">DeepSeek-operated service capacity is modeled as AI-focused, reduced for reserve and ancillary processing.</x:t>
        </x:is>
      </x:c>
      <x:c r="J1801" s="3" t="inlineStr">
        <x:is>
          <x:t xml:space="preserve">SRC_DEEPSEEK_V3; SRC_DEEPSEEK_R1; SRC_DEEPSEEK_H800_INFERENCE; SRC_EPOCH_AI_DATA_CENTERS</x:t>
        </x:is>
      </x:c>
      <x:c r="K180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01" s="3" t="inlineStr">
        <x:is>
          <x:t xml:space="preserve">Model-owner AI workload allocation or cluster scheduling telemetry.</x:t>
        </x:is>
      </x:c>
    </x:row>
    <x:row r="1802">
      <x:c r="A1802" s="3" t="inlineStr">
        <x:is>
          <x:t xml:space="preserve">DeepSeek</x:t>
        </x:is>
      </x:c>
      <x:c r="B1802" s="3" t="n">
        <x:v>2029</x:v>
      </x:c>
      <x:c r="C1802" s="3" t="inlineStr">
        <x:is>
          <x:t xml:space="preserve">Base</x:t>
        </x:is>
      </x:c>
      <x:c r="D1802" s="3" t="inlineStr">
        <x:is>
          <x:t xml:space="preserve">ai_it_load_gw</x:t>
        </x:is>
      </x:c>
      <x:c r="E1802" s="3" t="n">
        <x:v>0.62</x:v>
      </x:c>
      <x:c r="F1802" s="3" t="inlineStr">
        <x:is>
          <x:t xml:space="preserve">GW</x:t>
        </x:is>
      </x:c>
      <x:c r="G1802" s="3" t="inlineStr">
        <x:is>
          <x:t xml:space="preserve">Derived formula</x:t>
        </x:is>
      </x:c>
      <x:c r="H1802" s="3" t="inlineStr">
        <x:is>
          <x:t xml:space="preserve">it_load_gw * ai_workload_share</x:t>
        </x:is>
      </x:c>
      <x:c r="I1802" s="3" t="inlineStr">
        <x:is>
          <x:t xml:space="preserve">Only the AI-attributed portion of IT load enters training/inference allocation.</x:t>
        </x:is>
      </x:c>
      <x:c r="J1802" s="3" t="inlineStr">
        <x:is>
          <x:t xml:space="preserve">SRC_DEEPSEEK_V3; SRC_DEEPSEEK_R1; SRC_DEEPSEEK_H800_INFERENCE; SRC_EPOCH_AI_DATA_CENTERS</x:t>
        </x:is>
      </x:c>
      <x:c r="K180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02" s="3" t="inlineStr">
        <x:is>
          <x:t xml:space="preserve">Recompute after ai_workload_share is replaced by telemetry.</x:t>
        </x:is>
      </x:c>
    </x:row>
    <x:row r="1803">
      <x:c r="A1803" s="3" t="inlineStr">
        <x:is>
          <x:t xml:space="preserve">DeepSeek</x:t>
        </x:is>
      </x:c>
      <x:c r="B1803" s="3" t="n">
        <x:v>2029</x:v>
      </x:c>
      <x:c r="C1803" s="3" t="inlineStr">
        <x:is>
          <x:t xml:space="preserve">Base</x:t>
        </x:is>
      </x:c>
      <x:c r="D1803" s="3" t="inlineStr">
        <x:is>
          <x:t xml:space="preserve">gpu_share</x:t>
        </x:is>
      </x:c>
      <x:c r="E1803" s="3" t="n">
        <x:v>1</x:v>
      </x:c>
      <x:c r="F1803" s="3" t="inlineStr">
        <x:is>
          <x:t xml:space="preserve">share of inference-serving accelerator load</x:t>
        </x:is>
      </x:c>
      <x:c r="G1803" s="3" t="inlineStr">
        <x:is>
          <x:t xml:space="preserve">Numeric scenario</x:t>
        </x:is>
      </x:c>
      <x:c r="H1803" s="3" t="inlineStr">
        <x:is>
          <x:t xml:space="preserve">gpu_share interpolated from company 2026/2030 accelerator-mix endpoints</x:t>
        </x:is>
      </x:c>
      <x:c r="I1803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1803" s="3" t="inlineStr">
        <x:is>
          <x:t xml:space="preserve">SRC_DEEPSEEK_V3; SRC_DEEPSEEK_R1; SRC_DEEPSEEK_H800_INFERENCE; SRC_EPOCH_AI_DATA_CENTERS; ASSUMP_NUMERIC_ACCELERATOR_MIX</x:t>
        </x:is>
      </x:c>
      <x:c r="K180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03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1804">
      <x:c r="A1804" s="3" t="inlineStr">
        <x:is>
          <x:t xml:space="preserve">DeepSeek</x:t>
        </x:is>
      </x:c>
      <x:c r="B1804" s="3" t="n">
        <x:v>2029</x:v>
      </x:c>
      <x:c r="C1804" s="3" t="inlineStr">
        <x:is>
          <x:t xml:space="preserve">Base</x:t>
        </x:is>
      </x:c>
      <x:c r="D1804" s="3" t="inlineStr">
        <x:is>
          <x:t xml:space="preserve">h200_share</x:t>
        </x:is>
      </x:c>
      <x:c r="E1804" s="3" t="n">
        <x:v>0.213</x:v>
      </x:c>
      <x:c r="F1804" s="3" t="inlineStr">
        <x:is>
          <x:t xml:space="preserve">share of inference-serving accelerator load</x:t>
        </x:is>
      </x:c>
      <x:c r="G1804" s="3" t="inlineStr">
        <x:is>
          <x:t xml:space="preserve">Editable numeric scenario</x:t>
        </x:is>
      </x:c>
      <x:c r="H1804" s="3" t="inlineStr">
        <x:is>
          <x:t xml:space="preserve">h200_share = gpu_share * default_gpu_generation_mix_h200</x:t>
        </x:is>
      </x:c>
      <x:c r="I1804" s="3" t="inlineStr">
        <x:is>
          <x:t xml:space="preserve">Default GPU-generation migration assumption; executive workbook allows later manual replacement by company/year/scenario.</x:t>
        </x:is>
      </x:c>
      <x:c r="J1804" s="3" t="inlineStr">
        <x:is>
          <x:t xml:space="preserve">SRC_SEMIANALYSIS_INFERENCEX; ASSUMP_NUMERIC_ACCELERATOR_MIX</x:t>
        </x:is>
      </x:c>
      <x:c r="K180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04" s="3" t="inlineStr">
        <x:is>
          <x:t xml:space="preserve">Company fleet inventory, accelerator-hours or procurement/deployment records by GPU generation.</x:t>
        </x:is>
      </x:c>
    </x:row>
    <x:row r="1805">
      <x:c r="A1805" s="3" t="inlineStr">
        <x:is>
          <x:t xml:space="preserve">DeepSeek</x:t>
        </x:is>
      </x:c>
      <x:c r="B1805" s="3" t="n">
        <x:v>2029</x:v>
      </x:c>
      <x:c r="C1805" s="3" t="inlineStr">
        <x:is>
          <x:t xml:space="preserve">Base</x:t>
        </x:is>
      </x:c>
      <x:c r="D1805" s="3" t="inlineStr">
        <x:is>
          <x:t xml:space="preserve">b200_share</x:t>
        </x:is>
      </x:c>
      <x:c r="E1805" s="3" t="n">
        <x:v>0.362</x:v>
      </x:c>
      <x:c r="F1805" s="3" t="inlineStr">
        <x:is>
          <x:t xml:space="preserve">share of inference-serving accelerator load</x:t>
        </x:is>
      </x:c>
      <x:c r="G1805" s="3" t="inlineStr">
        <x:is>
          <x:t xml:space="preserve">Editable numeric scenario</x:t>
        </x:is>
      </x:c>
      <x:c r="H1805" s="3" t="inlineStr">
        <x:is>
          <x:t xml:space="preserve">b200_share = gpu_share * default_gpu_generation_mix_b200</x:t>
        </x:is>
      </x:c>
      <x:c r="I1805" s="3" t="inlineStr">
        <x:is>
          <x:t xml:space="preserve">Default GPU-generation migration assumption; executive workbook allows later manual replacement by company/year/scenario.</x:t>
        </x:is>
      </x:c>
      <x:c r="J1805" s="3" t="inlineStr">
        <x:is>
          <x:t xml:space="preserve">SRC_SEMIANALYSIS_INFERENCEX; ASSUMP_NUMERIC_ACCELERATOR_MIX</x:t>
        </x:is>
      </x:c>
      <x:c r="K180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05" s="3" t="inlineStr">
        <x:is>
          <x:t xml:space="preserve">Company fleet inventory, accelerator-hours or procurement/deployment records by GPU generation.</x:t>
        </x:is>
      </x:c>
    </x:row>
    <x:row r="1806">
      <x:c r="A1806" s="3" t="inlineStr">
        <x:is>
          <x:t xml:space="preserve">DeepSeek</x:t>
        </x:is>
      </x:c>
      <x:c r="B1806" s="3" t="n">
        <x:v>2029</x:v>
      </x:c>
      <x:c r="C1806" s="3" t="inlineStr">
        <x:is>
          <x:t xml:space="preserve">Base</x:t>
        </x:is>
      </x:c>
      <x:c r="D1806" s="3" t="inlineStr">
        <x:is>
          <x:t xml:space="preserve">gb200_share</x:t>
        </x:is>
      </x:c>
      <x:c r="E1806" s="3" t="n">
        <x:v>0.425</x:v>
      </x:c>
      <x:c r="F1806" s="3" t="inlineStr">
        <x:is>
          <x:t xml:space="preserve">share of inference-serving accelerator load</x:t>
        </x:is>
      </x:c>
      <x:c r="G1806" s="3" t="inlineStr">
        <x:is>
          <x:t xml:space="preserve">Editable numeric scenario</x:t>
        </x:is>
      </x:c>
      <x:c r="H1806" s="3" t="inlineStr">
        <x:is>
          <x:t xml:space="preserve">gb200_share = gpu_share * default_gpu_generation_mix_gb200</x:t>
        </x:is>
      </x:c>
      <x:c r="I1806" s="3" t="inlineStr">
        <x:is>
          <x:t xml:space="preserve">Default GPU-generation migration assumption; executive workbook allows later manual replacement by company/year/scenario.</x:t>
        </x:is>
      </x:c>
      <x:c r="J1806" s="3" t="inlineStr">
        <x:is>
          <x:t xml:space="preserve">SRC_SEMIANALYSIS_INFERENCEX; ASSUMP_NUMERIC_ACCELERATOR_MIX</x:t>
        </x:is>
      </x:c>
      <x:c r="K180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06" s="3" t="inlineStr">
        <x:is>
          <x:t xml:space="preserve">Company fleet inventory, accelerator-hours or procurement/deployment records by GPU generation.</x:t>
        </x:is>
      </x:c>
    </x:row>
    <x:row r="1807">
      <x:c r="A1807" s="3" t="inlineStr">
        <x:is>
          <x:t xml:space="preserve">DeepSeek</x:t>
        </x:is>
      </x:c>
      <x:c r="B1807" s="3" t="n">
        <x:v>2029</x:v>
      </x:c>
      <x:c r="C1807" s="3" t="inlineStr">
        <x:is>
          <x:t xml:space="preserve">Base</x:t>
        </x:is>
      </x:c>
      <x:c r="D1807" s="3" t="inlineStr">
        <x:is>
          <x:t xml:space="preserve">purpose_built_accelerator_share</x:t>
        </x:is>
      </x:c>
      <x:c r="E1807" s="3" t="n">
        <x:v>0</x:v>
      </x:c>
      <x:c r="F1807" s="3" t="inlineStr">
        <x:is>
          <x:t xml:space="preserve">share of inference-serving accelerator load</x:t>
        </x:is>
      </x:c>
      <x:c r="G1807" s="3" t="inlineStr">
        <x:is>
          <x:t xml:space="preserve">Numeric scenario</x:t>
        </x:is>
      </x:c>
      <x:c r="H1807" s="3" t="inlineStr">
        <x:is>
          <x:t xml:space="preserve">1 - gpu_share</x:t>
        </x:is>
      </x:c>
      <x:c r="I1807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1807" s="3" t="inlineStr">
        <x:is>
          <x:t xml:space="preserve">SRC_DEEPSEEK_V3; SRC_DEEPSEEK_R1; SRC_DEEPSEEK_H800_INFERENCE; SRC_EPOCH_AI_DATA_CENTERS; ASSUMP_NUMERIC_ACCELERATOR_MIX</x:t>
        </x:is>
      </x:c>
      <x:c r="K180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07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1808">
      <x:c r="A1808" s="3" t="inlineStr">
        <x:is>
          <x:t xml:space="preserve">DeepSeek</x:t>
        </x:is>
      </x:c>
      <x:c r="B1808" s="3" t="n">
        <x:v>2029</x:v>
      </x:c>
      <x:c r="C1808" s="3" t="inlineStr">
        <x:is>
          <x:t xml:space="preserve">Base</x:t>
        </x:is>
      </x:c>
      <x:c r="D1808" s="3" t="inlineStr">
        <x:is>
          <x:t xml:space="preserve">fleet_reference_tps_per_mw</x:t>
        </x:is>
      </x:c>
      <x:c r="E1808" s="3" t="n">
        <x:v>173214</x:v>
      </x:c>
      <x:c r="F1808" s="3" t="inlineStr">
        <x:is>
          <x:t xml:space="preserve">generated output tokens/sec/MW</x:t>
        </x:is>
      </x:c>
      <x:c r="G1808" s="3" t="inlineStr">
        <x:is>
          <x:t xml:space="preserve">Fleet-weighted public benchmark reference</x:t>
        </x:is>
      </x:c>
      <x:c r="H1808" s="3" t="inlineStr">
        <x:is>
          <x:t xml:space="preserve">h200_share*h200_workload_avg + b200_share*b200_workload_avg + gb200_share*gb200_workload_avg + purpose_built_share*purpose_workload_avg</x:t>
        </x:is>
      </x:c>
      <x:c r="I1808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1808" s="3" t="inlineStr">
        <x:is>
          <x:t xml:space="preserve">SRC_SEMIANALYSIS_INFERENCEX; ASSUMP_NUMERIC_ACCELERATOR_MIX; ASSUMP_WORKLOAD_CLASS_MIX; ASSUMP_AGENTIC_CONTEXT_PENALTY</x:t>
        </x:is>
      </x:c>
      <x:c r="K180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08" s="3" t="inlineStr">
        <x:is>
          <x:t xml:space="preserve">Comparable production output-token throughput or a more closely matched benchmark.</x:t>
        </x:is>
      </x:c>
    </x:row>
    <x:row r="1809">
      <x:c r="A1809" s="3" t="inlineStr">
        <x:is>
          <x:t xml:space="preserve">DeepSeek</x:t>
        </x:is>
      </x:c>
      <x:c r="B1809" s="3" t="n">
        <x:v>2029</x:v>
      </x:c>
      <x:c r="C1809" s="3" t="inlineStr">
        <x:is>
          <x:t xml:space="preserve">Base</x:t>
        </x:is>
      </x:c>
      <x:c r="D1809" s="3" t="inlineStr">
        <x:is>
          <x:t xml:space="preserve">commercial_workload_fit_factor</x:t>
        </x:is>
      </x:c>
      <x:c r="E1809" s="3" t="n">
        <x:v>0.85</x:v>
      </x:c>
      <x:c r="F1809" s="3" t="inlineStr">
        <x:is>
          <x:t xml:space="preserve">share of public reference throughput</x:t>
        </x:is>
      </x:c>
      <x:c r="G1809" s="3" t="inlineStr">
        <x:is>
          <x:t xml:space="preserve">Scenario assumption</x:t>
        </x:is>
      </x:c>
      <x:c r="H1809" s="3" t="inlineStr">
        <x:is>
          <x:t xml:space="preserve">reference_serving_tps_per_mw = fleet_reference_tps_per_mw * commercial_workload_fit_factor</x:t>
        </x:is>
      </x:c>
      <x:c r="I1809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1809" s="3" t="inlineStr">
        <x:is>
          <x:t xml:space="preserve">SRC_SEMIANALYSIS_INFERENCEX; ASSUMP_NUMERIC_ACCELERATOR_MIX; ASSUMP_WORKLOAD_CLASS_MIX; ASSUMP_AGENTIC_CONTEXT_PENALTY</x:t>
        </x:is>
      </x:c>
      <x:c r="K180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09" s="3" t="inlineStr">
        <x:is>
          <x:t xml:space="preserve">Matched commercial serving benchmark by product surface, context shape and latency SLO.</x:t>
        </x:is>
      </x:c>
    </x:row>
    <x:row r="1810">
      <x:c r="A1810" s="3" t="inlineStr">
        <x:is>
          <x:t xml:space="preserve">DeepSeek</x:t>
        </x:is>
      </x:c>
      <x:c r="B1810" s="3" t="n">
        <x:v>2029</x:v>
      </x:c>
      <x:c r="C1810" s="3" t="inlineStr">
        <x:is>
          <x:t xml:space="preserve">Base</x:t>
        </x:is>
      </x:c>
      <x:c r="D1810" s="3" t="inlineStr">
        <x:is>
          <x:t xml:space="preserve">reference_serving_tps_per_mw</x:t>
        </x:is>
      </x:c>
      <x:c r="E1810" s="3" t="n">
        <x:v>147232</x:v>
      </x:c>
      <x:c r="F1810" s="3" t="inlineStr">
        <x:is>
          <x:t xml:space="preserve">generated output tokens/sec/MW</x:t>
        </x:is>
      </x:c>
      <x:c r="G1810" s="3" t="inlineStr">
        <x:is>
          <x:t xml:space="preserve">Workload-adjusted benchmark proxy</x:t>
        </x:is>
      </x:c>
      <x:c r="H1810" s="3" t="inlineStr">
        <x:is>
          <x:t xml:space="preserve">fleet_reference_tps_per_mw * commercial_workload_fit_factor</x:t>
        </x:is>
      </x:c>
      <x:c r="I181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810" s="3" t="inlineStr">
        <x:is>
          <x:t xml:space="preserve">SRC_SEMIANALYSIS_INFERENCEX; ASSUMP_NUMERIC_ACCELERATOR_MIX; ASSUMP_WORKLOAD_CLASS_MIX; ASSUMP_AGENTIC_CONTEXT_PENALTY</x:t>
        </x:is>
      </x:c>
      <x:c r="K181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10" s="3" t="inlineStr">
        <x:is>
          <x:t xml:space="preserve">Provider production output-token throughput with comparable workload/SLO.</x:t>
        </x:is>
      </x:c>
    </x:row>
    <x:row r="1811">
      <x:c r="A1811" s="3" t="inlineStr">
        <x:is>
          <x:t xml:space="preserve">DeepSeek</x:t>
        </x:is>
      </x:c>
      <x:c r="B1811" s="3" t="n">
        <x:v>2029</x:v>
      </x:c>
      <x:c r="C1811" s="3" t="inlineStr">
        <x:is>
          <x:t xml:space="preserve">Base</x:t>
        </x:is>
      </x:c>
      <x:c r="D1811" s="3" t="inlineStr">
        <x:is>
          <x:t xml:space="preserve">purpose_built_tps_per_mw</x:t>
        </x:is>
      </x:c>
      <x:c r="E1811" s="3" t="n">
        <x:v>334536</x:v>
      </x:c>
      <x:c r="F1811" s="3" t="inlineStr">
        <x:is>
          <x:t xml:space="preserve">generated output tokens/sec/MW</x:t>
        </x:is>
      </x:c>
      <x:c r="G1811" s="3" t="inlineStr">
        <x:is>
          <x:t xml:space="preserve">Conservative no-uplift proxy</x:t>
        </x:is>
      </x:c>
      <x:c r="H1811" s="3" t="inlineStr">
        <x:is>
          <x:t xml:space="preserve">purpose_built_tps_per_mw = purpose_built_reference_tps_per_mw * commercial_workload_fit_factor until comparable output-token benchmark is adopted</x:t>
        </x:is>
      </x:c>
      <x:c r="I1811" s="3" t="inlineStr">
        <x:is>
          <x:t xml:space="preserve">No comparable public output-token/MW row adopted; B200 public reference placeholder is used and remains editable.</x:t>
        </x:is>
      </x:c>
      <x:c r="J1811" s="3" t="inlineStr">
        <x:is>
          <x:t xml:space="preserve">SRC_DEEPSEEK_V3; SRC_DEEPSEEK_R1; SRC_DEEPSEEK_H800_INFERENCE; SRC_EPOCH_AI_DATA_CENTERS; ASSUMP_NUMERIC_ACCELERATOR_MIX</x:t>
        </x:is>
      </x:c>
      <x:c r="K181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11" s="3" t="inlineStr">
        <x:is>
          <x:t xml:space="preserve">Matched-workload generated-output benchmark for the provider purpose-built accelerator.</x:t>
        </x:is>
      </x:c>
    </x:row>
    <x:row r="1812">
      <x:c r="A1812" s="3" t="inlineStr">
        <x:is>
          <x:t xml:space="preserve">DeepSeek</x:t>
        </x:is>
      </x:c>
      <x:c r="B1812" s="3" t="n">
        <x:v>2029</x:v>
      </x:c>
      <x:c r="C1812" s="3" t="inlineStr">
        <x:is>
          <x:t xml:space="preserve">Base</x:t>
        </x:is>
      </x:c>
      <x:c r="D1812" s="3" t="inlineStr">
        <x:is>
          <x:t xml:space="preserve">inference_power_share</x:t>
        </x:is>
      </x:c>
      <x:c r="E1812" s="3" t="n">
        <x:v>0.77</x:v>
      </x:c>
      <x:c r="F1812" s="3" t="inlineStr">
        <x:is>
          <x:t xml:space="preserve">share of AI IT load</x:t>
        </x:is>
      </x:c>
      <x:c r="G1812" s="3" t="inlineStr">
        <x:is>
          <x:t xml:space="preserve">Scenario allocation</x:t>
        </x:is>
      </x:c>
      <x:c r="H1812" s="3" t="inlineStr">
        <x:is>
          <x:t xml:space="preserve">inference_gw = ai_it_load_gw * inference_power_share</x:t>
        </x:is>
      </x:c>
      <x:c r="I1812" s="3" t="inlineStr">
        <x:is>
          <x:t xml:space="preserve">API/app availability and inference-system disclosure support higher inference share; the value remains scenario.</x:t>
        </x:is>
      </x:c>
      <x:c r="J1812" s="3" t="inlineStr">
        <x:is>
          <x:t xml:space="preserve">SRC_DEEPSEEK_V3; SRC_DEEPSEEK_R1; SRC_DEEPSEEK_H800_INFERENCE; SRC_EPOCH_AI_DATA_CENTERS; ASSUMP_INFERENCE_SHARE_NOT_FACT_60</x:t>
        </x:is>
      </x:c>
      <x:c r="K181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12" s="3" t="inlineStr">
        <x:is>
          <x:t xml:space="preserve">Provider-specific inference/training workload power telemetry.</x:t>
        </x:is>
      </x:c>
    </x:row>
    <x:row r="1813">
      <x:c r="A1813" s="3" t="inlineStr">
        <x:is>
          <x:t xml:space="preserve">DeepSeek</x:t>
        </x:is>
      </x:c>
      <x:c r="B1813" s="3" t="n">
        <x:v>2029</x:v>
      </x:c>
      <x:c r="C1813" s="3" t="inlineStr">
        <x:is>
          <x:t xml:space="preserve">Base</x:t>
        </x:is>
      </x:c>
      <x:c r="D1813" s="3" t="inlineStr">
        <x:is>
          <x:t xml:space="preserve">inference_gw</x:t>
        </x:is>
      </x:c>
      <x:c r="E1813" s="3" t="n">
        <x:v>0.477</x:v>
      </x:c>
      <x:c r="F1813" s="3" t="inlineStr">
        <x:is>
          <x:t xml:space="preserve">GW</x:t>
        </x:is>
      </x:c>
      <x:c r="G1813" s="3" t="inlineStr">
        <x:is>
          <x:t xml:space="preserve">Derived formula</x:t>
        </x:is>
      </x:c>
      <x:c r="H1813" s="3" t="inlineStr">
        <x:is>
          <x:t xml:space="preserve">ai_it_load_gw * inference_power_share</x:t>
        </x:is>
      </x:c>
      <x:c r="I1813" s="3" t="inlineStr">
        <x:is>
          <x:t xml:space="preserve">This is the operational power eligible to become commercial generated output tokens through the selected TPS/MW proxy.</x:t>
        </x:is>
      </x:c>
      <x:c r="J1813" s="3" t="inlineStr">
        <x:is>
          <x:t xml:space="preserve">SRC_DEEPSEEK_V3; SRC_DEEPSEEK_R1; SRC_DEEPSEEK_H800_INFERENCE; SRC_EPOCH_AI_DATA_CENTERS</x:t>
        </x:is>
      </x:c>
      <x:c r="K181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13" s="3" t="inlineStr">
        <x:is>
          <x:t xml:space="preserve">Recompute after AI allocation or inference-share evidence changes.</x:t>
        </x:is>
      </x:c>
    </x:row>
    <x:row r="1814">
      <x:c r="A1814" s="3" t="inlineStr">
        <x:is>
          <x:t xml:space="preserve">DeepSeek</x:t>
        </x:is>
      </x:c>
      <x:c r="B1814" s="3" t="n">
        <x:v>2029</x:v>
      </x:c>
      <x:c r="C1814" s="3" t="inlineStr">
        <x:is>
          <x:t xml:space="preserve">Base</x:t>
        </x:is>
      </x:c>
      <x:c r="D1814" s="3" t="inlineStr">
        <x:is>
          <x:t xml:space="preserve">training_power_share</x:t>
        </x:is>
      </x:c>
      <x:c r="E1814" s="3" t="n">
        <x:v>0.23</x:v>
      </x:c>
      <x:c r="F1814" s="3" t="inlineStr">
        <x:is>
          <x:t xml:space="preserve">share of AI IT load</x:t>
        </x:is>
      </x:c>
      <x:c r="G1814" s="3" t="inlineStr">
        <x:is>
          <x:t xml:space="preserve">Derived allocation</x:t>
        </x:is>
      </x:c>
      <x:c r="H1814" s="3" t="inlineStr">
        <x:is>
          <x:t xml:space="preserve">1 - inference_power_share</x:t>
        </x:is>
      </x:c>
      <x:c r="I1814" s="3" t="inlineStr">
        <x:is>
          <x:t xml:space="preserve">Training receives the complementary modeled AI IT allocation; it is not a disclosed company workload split.</x:t>
        </x:is>
      </x:c>
      <x:c r="J1814" s="3" t="inlineStr">
        <x:is>
          <x:t xml:space="preserve">SRC_DEEPSEEK_V3; SRC_DEEPSEEK_R1; SRC_DEEPSEEK_H800_INFERENCE; SRC_EPOCH_AI_DATA_CENTERS; ASSUMP_INFERENCE_SHARE_NOT_FACT_60</x:t>
        </x:is>
      </x:c>
      <x:c r="K181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14" s="3" t="inlineStr">
        <x:is>
          <x:t xml:space="preserve">Provider-specific inference/training workload power telemetry.</x:t>
        </x:is>
      </x:c>
    </x:row>
    <x:row r="1815">
      <x:c r="A1815" s="3" t="inlineStr">
        <x:is>
          <x:t xml:space="preserve">DeepSeek</x:t>
        </x:is>
      </x:c>
      <x:c r="B1815" s="3" t="n">
        <x:v>2029</x:v>
      </x:c>
      <x:c r="C1815" s="3" t="inlineStr">
        <x:is>
          <x:t xml:space="preserve">Base</x:t>
        </x:is>
      </x:c>
      <x:c r="D1815" s="3" t="inlineStr">
        <x:is>
          <x:t xml:space="preserve">training_gw</x:t>
        </x:is>
      </x:c>
      <x:c r="E1815" s="3" t="n">
        <x:v>0.143</x:v>
      </x:c>
      <x:c r="F1815" s="3" t="inlineStr">
        <x:is>
          <x:t xml:space="preserve">GW</x:t>
        </x:is>
      </x:c>
      <x:c r="G1815" s="3" t="inlineStr">
        <x:is>
          <x:t xml:space="preserve">Derived formula</x:t>
        </x:is>
      </x:c>
      <x:c r="H1815" s="3" t="inlineStr">
        <x:is>
          <x:t xml:space="preserve">ai_it_load_gw * training_power_share</x:t>
        </x:is>
      </x:c>
      <x:c r="I1815" s="3" t="inlineStr">
        <x:is>
          <x:t xml:space="preserve">Training GW is shown separately so commercial inference token capacity is not overstated.</x:t>
        </x:is>
      </x:c>
      <x:c r="J1815" s="3" t="inlineStr">
        <x:is>
          <x:t xml:space="preserve">SRC_DEEPSEEK_V3; SRC_DEEPSEEK_R1; SRC_DEEPSEEK_H800_INFERENCE; SRC_EPOCH_AI_DATA_CENTERS</x:t>
        </x:is>
      </x:c>
      <x:c r="K181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15" s="3" t="inlineStr">
        <x:is>
          <x:t xml:space="preserve">Recompute after AI allocation or workload-split evidence changes.</x:t>
        </x:is>
      </x:c>
    </x:row>
    <x:row r="1816">
      <x:c r="A1816" s="3" t="inlineStr">
        <x:is>
          <x:t xml:space="preserve">DeepSeek</x:t>
        </x:is>
      </x:c>
      <x:c r="B1816" s="3" t="n">
        <x:v>2029</x:v>
      </x:c>
      <x:c r="C1816" s="3" t="inlineStr">
        <x:is>
          <x:t xml:space="preserve">Base</x:t>
        </x:is>
      </x:c>
      <x:c r="D1816" s="3" t="inlineStr">
        <x:is>
          <x:t xml:space="preserve">tokens_per_second_per_mw</x:t>
        </x:is>
      </x:c>
      <x:c r="E1816" s="3" t="n">
        <x:v>147232</x:v>
      </x:c>
      <x:c r="F1816" s="3" t="inlineStr">
        <x:is>
          <x:t xml:space="preserve">generated output tokens/sec/MW</x:t>
        </x:is>
      </x:c>
      <x:c r="G1816" s="3" t="inlineStr">
        <x:is>
          <x:t xml:space="preserve">Derived estimate + benchmark calibration</x:t>
        </x:is>
      </x:c>
      <x:c r="H1816" s="3" t="inlineStr">
        <x:is>
          <x:t xml:space="preserve">fleet_reference_tps_per_mw * commercial_workload_fit_factor</x:t>
        </x:is>
      </x:c>
      <x:c r="I1816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1816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181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16" s="3" t="inlineStr">
        <x:is>
          <x:t xml:space="preserve">Comparable production output-token throughput with model, hardware, precision, ISL/OSL and SLO matched.</x:t>
        </x:is>
      </x:c>
    </x:row>
    <x:row r="1817">
      <x:c r="A1817" s="3" t="inlineStr">
        <x:is>
          <x:t xml:space="preserve">DeepSeek</x:t>
        </x:is>
      </x:c>
      <x:c r="B1817" s="3" t="n">
        <x:v>2029</x:v>
      </x:c>
      <x:c r="C1817" s="3" t="inlineStr">
        <x:is>
          <x:t xml:space="preserve">Base</x:t>
        </x:is>
      </x:c>
      <x:c r="D1817" s="3" t="inlineStr">
        <x:is>
          <x:t xml:space="preserve">inference_tokens_per_day</x:t>
        </x:is>
      </x:c>
      <x:c r="E1817" s="3" t="n">
        <x:v>6067842969600</x:v>
      </x:c>
      <x:c r="F1817" s="3" t="inlineStr">
        <x:is>
          <x:t xml:space="preserve">generated output tokens/day</x:t>
        </x:is>
      </x:c>
      <x:c r="G1817" s="3" t="inlineStr">
        <x:is>
          <x:t xml:space="preserve">Derived headline metric</x:t>
        </x:is>
      </x:c>
      <x:c r="H1817" s="3" t="inlineStr">
        <x:is>
          <x:t xml:space="preserve">inference_gw * 1000 * tokens_per_second_per_mw * 86,400</x:t>
        </x:is>
      </x:c>
      <x:c r="I1817" s="3" t="inlineStr">
        <x:is>
          <x:t xml:space="preserve">Headline capacity uses no utilization, MoE, architecture or software-growth multiplier; it is not observed commercial output volume.</x:t>
        </x:is>
      </x:c>
      <x:c r="J1817" s="3" t="inlineStr">
        <x:is>
          <x:t xml:space="preserve">SRC_DEEPSEEK_V3; SRC_DEEPSEEK_R1; SRC_DEEPSEEK_H800_INFERENCE; SRC_EPOCH_AI_DATA_CENTERS; SRC_SEMIANALYSIS_INFERENCEX</x:t>
        </x:is>
      </x:c>
      <x:c r="K181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17" s="3" t="inlineStr">
        <x:is>
          <x:t xml:space="preserve">Provider-disclosed generated output token volume or calibrated capacity telemetry.</x:t>
        </x:is>
      </x:c>
    </x:row>
    <x:row r="1818">
      <x:c r="A1818" s="3" t="inlineStr">
        <x:is>
          <x:t xml:space="preserve">DeepSeek</x:t>
        </x:is>
      </x:c>
      <x:c r="B1818" s="3" t="n">
        <x:v>2029</x:v>
      </x:c>
      <x:c r="C1818" s="3" t="inlineStr">
        <x:is>
          <x:t xml:space="preserve">Base</x:t>
        </x:is>
      </x:c>
      <x:c r="D1818" s="3" t="inlineStr">
        <x:is>
          <x:t xml:space="preserve">inference_tokens_per_year</x:t>
        </x:is>
      </x:c>
      <x:c r="E1818" s="3" t="n">
        <x:v>2214762683904000</x:v>
      </x:c>
      <x:c r="F1818" s="3" t="inlineStr">
        <x:is>
          <x:t xml:space="preserve">generated output tokens/year</x:t>
        </x:is>
      </x:c>
      <x:c r="G1818" s="3" t="inlineStr">
        <x:is>
          <x:t xml:space="preserve">Derived headline metric</x:t>
        </x:is>
      </x:c>
      <x:c r="H1818" s="3" t="inlineStr">
        <x:is>
          <x:t xml:space="preserve">inference_tokens_per_day * 365</x:t>
        </x:is>
      </x:c>
      <x:c r="I1818" s="3" t="inlineStr">
        <x:is>
          <x:t xml:space="preserve">Annualized version of generated output token capacity; it is not observed annual demand or billable volume.</x:t>
        </x:is>
      </x:c>
      <x:c r="J1818" s="3" t="inlineStr">
        <x:is>
          <x:t xml:space="preserve">SRC_DEEPSEEK_V3; SRC_DEEPSEEK_R1; SRC_DEEPSEEK_H800_INFERENCE; SRC_EPOCH_AI_DATA_CENTERS; SRC_SEMIANALYSIS_INFERENCEX</x:t>
        </x:is>
      </x:c>
      <x:c r="K181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18" s="3" t="inlineStr">
        <x:is>
          <x:t xml:space="preserve">Provider-disclosed annual generated-output volume or metered serving telemetry.</x:t>
        </x:is>
      </x:c>
    </x:row>
    <x:row r="1819">
      <x:c r="A1819" s="3" t="inlineStr">
        <x:is>
          <x:t xml:space="preserve">DeepSeek</x:t>
        </x:is>
      </x:c>
      <x:c r="B1819" s="3" t="n">
        <x:v>2030</x:v>
      </x:c>
      <x:c r="C1819" s="3" t="inlineStr">
        <x:is>
          <x:t xml:space="preserve">Base</x:t>
        </x:is>
      </x:c>
      <x:c r="D1819" s="3" t="inlineStr">
        <x:is>
          <x:t xml:space="preserve">contracted_power_gw</x:t>
        </x:is>
      </x:c>
      <x:c r="E1819" s="3" t="n">
        <x:v>1.8</x:v>
      </x:c>
      <x:c r="F1819" s="3" t="inlineStr">
        <x:is>
          <x:t xml:space="preserve">GW</x:t>
        </x:is>
      </x:c>
      <x:c r="G1819" s="3" t="inlineStr">
        <x:is>
          <x:t xml:space="preserve">Scenario capacity envelope</x:t>
        </x:is>
      </x:c>
      <x:c r="H1819" s="3" t="inlineStr">
        <x:is>
          <x:t xml:space="preserve">linear interpolation between 2026 and 2030 company capacity endpoints</x:t>
        </x:is>
      </x:c>
      <x:c r="I1819" s="3" t="inlineStr">
        <x:is>
          <x:t xml:space="preserve">Capacity is a low-transparency scenario; official infrastructure evidence supports H800 inference hardware, not company GW.</x:t>
        </x:is>
      </x:c>
      <x:c r="J1819" s="3" t="inlineStr">
        <x:is>
          <x:t xml:space="preserve">SRC_DEEPSEEK_H800_INFERENCE; ASSUMP_CN_CAPACITY_TRANSPARENCY</x:t>
        </x:is>
      </x:c>
      <x:c r="K181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19" s="3" t="inlineStr">
        <x:is>
          <x:t xml:space="preserve">Company/site-level committed MW/GW, interconnect and contract disclosure.</x:t>
        </x:is>
      </x:c>
    </x:row>
    <x:row r="1820">
      <x:c r="A1820" s="3" t="inlineStr">
        <x:is>
          <x:t xml:space="preserve">DeepSeek</x:t>
        </x:is>
      </x:c>
      <x:c r="B1820" s="3" t="n">
        <x:v>2030</x:v>
      </x:c>
      <x:c r="C1820" s="3" t="inlineStr">
        <x:is>
          <x:t xml:space="preserve">Base</x:t>
        </x:is>
      </x:c>
      <x:c r="D1820" s="3" t="inlineStr">
        <x:is>
          <x:t xml:space="preserve">operational_deployment_share</x:t>
        </x:is>
      </x:c>
      <x:c r="E1820" s="3" t="n">
        <x:v>0.66666667</x:v>
      </x:c>
      <x:c r="F1820" s="3" t="inlineStr">
        <x:is>
          <x:t xml:space="preserve">share</x:t>
        </x:is>
      </x:c>
      <x:c r="G1820" s="3" t="inlineStr">
        <x:is>
          <x:t xml:space="preserve">Scenario conversion</x:t>
        </x:is>
      </x:c>
      <x:c r="H1820" s="3" t="inlineStr">
        <x:is>
          <x:t xml:space="preserve">active_power_gw / contracted_power_gw</x:t>
        </x:is>
      </x:c>
      <x:c r="I1820" s="3" t="inlineStr">
        <x:is>
          <x:t xml:space="preserve">This is the single explicit conversion from contracted/attributed capacity to operationally usable capacity.</x:t>
        </x:is>
      </x:c>
      <x:c r="J1820" s="3" t="inlineStr">
        <x:is>
          <x:t xml:space="preserve">SRC_DEEPSEEK_H800_INFERENCE; ASSUMP_CN_CAPACITY_TRANSPARENCY</x:t>
        </x:is>
      </x:c>
      <x:c r="K182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20" s="3" t="inlineStr">
        <x:is>
          <x:t xml:space="preserve">Energized operational capacity divided by contracted/attributed capacity.</x:t>
        </x:is>
      </x:c>
    </x:row>
    <x:row r="1821">
      <x:c r="A1821" s="3" t="inlineStr">
        <x:is>
          <x:t xml:space="preserve">DeepSeek</x:t>
        </x:is>
      </x:c>
      <x:c r="B1821" s="3" t="n">
        <x:v>2030</x:v>
      </x:c>
      <x:c r="C1821" s="3" t="inlineStr">
        <x:is>
          <x:t xml:space="preserve">Base</x:t>
        </x:is>
      </x:c>
      <x:c r="D1821" s="3" t="inlineStr">
        <x:is>
          <x:t xml:space="preserve">active_power_gw</x:t>
        </x:is>
      </x:c>
      <x:c r="E1821" s="3" t="n">
        <x:v>1.2</x:v>
      </x:c>
      <x:c r="F1821" s="3" t="inlineStr">
        <x:is>
          <x:t xml:space="preserve">GW</x:t>
        </x:is>
      </x:c>
      <x:c r="G1821" s="3" t="inlineStr">
        <x:is>
          <x:t xml:space="preserve">Derived scenario</x:t>
        </x:is>
      </x:c>
      <x:c r="H1821" s="3" t="inlineStr">
        <x:is>
          <x:t xml:space="preserve">contracted_power_gw * operational_deployment_share</x:t>
        </x:is>
      </x:c>
      <x:c r="I1821" s="3" t="inlineStr">
        <x:is>
          <x:t xml:space="preserve">Active GW is conservative because operated cluster scale beyond disclosed infrastructure is not public.</x:t>
        </x:is>
      </x:c>
      <x:c r="J1821" s="3" t="inlineStr">
        <x:is>
          <x:t xml:space="preserve">SRC_DEEPSEEK_H800_INFERENCE; ASSUMP_CN_CAPACITY_TRANSPARENCY</x:t>
        </x:is>
      </x:c>
      <x:c r="K182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21" s="3" t="inlineStr">
        <x:is>
          <x:t xml:space="preserve">Energization dates, accelerator deliveries and operational powered-rack telemetry.</x:t>
        </x:is>
      </x:c>
    </x:row>
    <x:row r="1822">
      <x:c r="A1822" s="3" t="inlineStr">
        <x:is>
          <x:t xml:space="preserve">DeepSeek</x:t>
        </x:is>
      </x:c>
      <x:c r="B1822" s="3" t="n">
        <x:v>2030</x:v>
      </x:c>
      <x:c r="C1822" s="3" t="inlineStr">
        <x:is>
          <x:t xml:space="preserve">Base</x:t>
        </x:is>
      </x:c>
      <x:c r="D1822" s="3" t="inlineStr">
        <x:is>
          <x:t xml:space="preserve">pue</x:t>
        </x:is>
      </x:c>
      <x:c r="E1822" s="3" t="n">
        <x:v>1.24</x:v>
      </x:c>
      <x:c r="F1822" s="3" t="inlineStr">
        <x:is>
          <x:t xml:space="preserve">ratio</x:t>
        </x:is>
      </x:c>
      <x:c r="G1822" s="3" t="inlineStr">
        <x:is>
          <x:t xml:space="preserve">Scenario parameter</x:t>
        </x:is>
      </x:c>
      <x:c r="H1822" s="3" t="inlineStr">
        <x:is>
          <x:t xml:space="preserve">it_load_gw = active_power_gw / pue</x:t>
        </x:is>
      </x:c>
      <x:c r="I1822" s="3" t="inlineStr">
        <x:is>
          <x:t xml:space="preserve">No provider-wide site-level PUE is used as a disclosed fact; PUE represents facility-to-IT conversion within the scenario.</x:t>
        </x:is>
      </x:c>
      <x:c r="J1822" s="3" t="inlineStr">
        <x:is>
          <x:t xml:space="preserve">ASSUMP_POWER_RAMP</x:t>
        </x:is>
      </x:c>
      <x:c r="K182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22" s="3" t="inlineStr">
        <x:is>
          <x:t xml:space="preserve">Site-level measured PUE matched to attributed AI capacity.</x:t>
        </x:is>
      </x:c>
    </x:row>
    <x:row r="1823">
      <x:c r="A1823" s="3" t="inlineStr">
        <x:is>
          <x:t xml:space="preserve">DeepSeek</x:t>
        </x:is>
      </x:c>
      <x:c r="B1823" s="3" t="n">
        <x:v>2030</x:v>
      </x:c>
      <x:c r="C1823" s="3" t="inlineStr">
        <x:is>
          <x:t xml:space="preserve">Base</x:t>
        </x:is>
      </x:c>
      <x:c r="D1823" s="3" t="inlineStr">
        <x:is>
          <x:t xml:space="preserve">it_load_gw</x:t>
        </x:is>
      </x:c>
      <x:c r="E1823" s="3" t="n">
        <x:v>0.968</x:v>
      </x:c>
      <x:c r="F1823" s="3" t="inlineStr">
        <x:is>
          <x:t xml:space="preserve">GW</x:t>
        </x:is>
      </x:c>
      <x:c r="G1823" s="3" t="inlineStr">
        <x:is>
          <x:t xml:space="preserve">Derived formula</x:t>
        </x:is>
      </x:c>
      <x:c r="H1823" s="3" t="inlineStr">
        <x:is>
          <x:t xml:space="preserve">active_power_gw / pue</x:t>
        </x:is>
      </x:c>
      <x:c r="I1823" s="3" t="inlineStr">
        <x:is>
          <x:t xml:space="preserve">Facility power is converted to IT-deliverable power before attributing AI workloads.</x:t>
        </x:is>
      </x:c>
      <x:c r="J1823" s="3" t="inlineStr">
        <x:is>
          <x:t xml:space="preserve">SRC_DEEPSEEK_H800_INFERENCE; ASSUMP_CN_CAPACITY_TRANSPARENCY</x:t>
        </x:is>
      </x:c>
      <x:c r="K182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23" s="3" t="inlineStr">
        <x:is>
          <x:t xml:space="preserve">Recompute once active power and PUE become site-observable.</x:t>
        </x:is>
      </x:c>
    </x:row>
    <x:row r="1824">
      <x:c r="A1824" s="3" t="inlineStr">
        <x:is>
          <x:t xml:space="preserve">DeepSeek</x:t>
        </x:is>
      </x:c>
      <x:c r="B1824" s="3" t="n">
        <x:v>2030</x:v>
      </x:c>
      <x:c r="C1824" s="3" t="inlineStr">
        <x:is>
          <x:t xml:space="preserve">Base</x:t>
        </x:is>
      </x:c>
      <x:c r="D1824" s="3" t="inlineStr">
        <x:is>
          <x:t xml:space="preserve">ai_workload_share</x:t>
        </x:is>
      </x:c>
      <x:c r="E1824" s="3" t="n">
        <x:v>0.82</x:v>
      </x:c>
      <x:c r="F1824" s="3" t="inlineStr">
        <x:is>
          <x:t xml:space="preserve">share</x:t>
        </x:is>
      </x:c>
      <x:c r="G1824" s="3" t="inlineStr">
        <x:is>
          <x:t xml:space="preserve">Scenario allocation</x:t>
        </x:is>
      </x:c>
      <x:c r="H1824" s="3" t="inlineStr">
        <x:is>
          <x:t xml:space="preserve">ai_it_load_gw = it_load_gw * ai_workload_share</x:t>
        </x:is>
      </x:c>
      <x:c r="I1824" s="3" t="inlineStr">
        <x:is>
          <x:t xml:space="preserve">DeepSeek-operated service capacity is modeled as AI-focused, reduced for reserve and ancillary processing.</x:t>
        </x:is>
      </x:c>
      <x:c r="J1824" s="3" t="inlineStr">
        <x:is>
          <x:t xml:space="preserve">SRC_DEEPSEEK_V3; SRC_DEEPSEEK_R1; SRC_DEEPSEEK_H800_INFERENCE; SRC_EPOCH_AI_DATA_CENTERS</x:t>
        </x:is>
      </x:c>
      <x:c r="K182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24" s="3" t="inlineStr">
        <x:is>
          <x:t xml:space="preserve">Model-owner AI workload allocation or cluster scheduling telemetry.</x:t>
        </x:is>
      </x:c>
    </x:row>
    <x:row r="1825">
      <x:c r="A1825" s="3" t="inlineStr">
        <x:is>
          <x:t xml:space="preserve">DeepSeek</x:t>
        </x:is>
      </x:c>
      <x:c r="B1825" s="3" t="n">
        <x:v>2030</x:v>
      </x:c>
      <x:c r="C1825" s="3" t="inlineStr">
        <x:is>
          <x:t xml:space="preserve">Base</x:t>
        </x:is>
      </x:c>
      <x:c r="D1825" s="3" t="inlineStr">
        <x:is>
          <x:t xml:space="preserve">ai_it_load_gw</x:t>
        </x:is>
      </x:c>
      <x:c r="E1825" s="3" t="n">
        <x:v>0.794</x:v>
      </x:c>
      <x:c r="F1825" s="3" t="inlineStr">
        <x:is>
          <x:t xml:space="preserve">GW</x:t>
        </x:is>
      </x:c>
      <x:c r="G1825" s="3" t="inlineStr">
        <x:is>
          <x:t xml:space="preserve">Derived formula</x:t>
        </x:is>
      </x:c>
      <x:c r="H1825" s="3" t="inlineStr">
        <x:is>
          <x:t xml:space="preserve">it_load_gw * ai_workload_share</x:t>
        </x:is>
      </x:c>
      <x:c r="I1825" s="3" t="inlineStr">
        <x:is>
          <x:t xml:space="preserve">Only the AI-attributed portion of IT load enters training/inference allocation.</x:t>
        </x:is>
      </x:c>
      <x:c r="J1825" s="3" t="inlineStr">
        <x:is>
          <x:t xml:space="preserve">SRC_DEEPSEEK_V3; SRC_DEEPSEEK_R1; SRC_DEEPSEEK_H800_INFERENCE; SRC_EPOCH_AI_DATA_CENTERS</x:t>
        </x:is>
      </x:c>
      <x:c r="K182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25" s="3" t="inlineStr">
        <x:is>
          <x:t xml:space="preserve">Recompute after ai_workload_share is replaced by telemetry.</x:t>
        </x:is>
      </x:c>
    </x:row>
    <x:row r="1826">
      <x:c r="A1826" s="3" t="inlineStr">
        <x:is>
          <x:t xml:space="preserve">DeepSeek</x:t>
        </x:is>
      </x:c>
      <x:c r="B1826" s="3" t="n">
        <x:v>2030</x:v>
      </x:c>
      <x:c r="C1826" s="3" t="inlineStr">
        <x:is>
          <x:t xml:space="preserve">Base</x:t>
        </x:is>
      </x:c>
      <x:c r="D1826" s="3" t="inlineStr">
        <x:is>
          <x:t xml:space="preserve">gpu_share</x:t>
        </x:is>
      </x:c>
      <x:c r="E1826" s="3" t="n">
        <x:v>1</x:v>
      </x:c>
      <x:c r="F1826" s="3" t="inlineStr">
        <x:is>
          <x:t xml:space="preserve">share of inference-serving accelerator load</x:t>
        </x:is>
      </x:c>
      <x:c r="G1826" s="3" t="inlineStr">
        <x:is>
          <x:t xml:space="preserve">Numeric scenario</x:t>
        </x:is>
      </x:c>
      <x:c r="H1826" s="3" t="inlineStr">
        <x:is>
          <x:t xml:space="preserve">gpu_share interpolated from company 2026/2030 accelerator-mix endpoints</x:t>
        </x:is>
      </x:c>
      <x:c r="I1826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1826" s="3" t="inlineStr">
        <x:is>
          <x:t xml:space="preserve">SRC_DEEPSEEK_V3; SRC_DEEPSEEK_R1; SRC_DEEPSEEK_H800_INFERENCE; SRC_EPOCH_AI_DATA_CENTERS; ASSUMP_NUMERIC_ACCELERATOR_MIX</x:t>
        </x:is>
      </x:c>
      <x:c r="K182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26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1827">
      <x:c r="A1827" s="3" t="inlineStr">
        <x:is>
          <x:t xml:space="preserve">DeepSeek</x:t>
        </x:is>
      </x:c>
      <x:c r="B1827" s="3" t="n">
        <x:v>2030</x:v>
      </x:c>
      <x:c r="C1827" s="3" t="inlineStr">
        <x:is>
          <x:t xml:space="preserve">Base</x:t>
        </x:is>
      </x:c>
      <x:c r="D1827" s="3" t="inlineStr">
        <x:is>
          <x:t xml:space="preserve">h200_share</x:t>
        </x:is>
      </x:c>
      <x:c r="E1827" s="3" t="n">
        <x:v>0.1</x:v>
      </x:c>
      <x:c r="F1827" s="3" t="inlineStr">
        <x:is>
          <x:t xml:space="preserve">share of inference-serving accelerator load</x:t>
        </x:is>
      </x:c>
      <x:c r="G1827" s="3" t="inlineStr">
        <x:is>
          <x:t xml:space="preserve">Editable numeric scenario</x:t>
        </x:is>
      </x:c>
      <x:c r="H1827" s="3" t="inlineStr">
        <x:is>
          <x:t xml:space="preserve">h200_share = gpu_share * default_gpu_generation_mix_h200</x:t>
        </x:is>
      </x:c>
      <x:c r="I1827" s="3" t="inlineStr">
        <x:is>
          <x:t xml:space="preserve">Default GPU-generation migration assumption; executive workbook allows later manual replacement by company/year/scenario.</x:t>
        </x:is>
      </x:c>
      <x:c r="J1827" s="3" t="inlineStr">
        <x:is>
          <x:t xml:space="preserve">SRC_SEMIANALYSIS_INFERENCEX; ASSUMP_NUMERIC_ACCELERATOR_MIX</x:t>
        </x:is>
      </x:c>
      <x:c r="K182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27" s="3" t="inlineStr">
        <x:is>
          <x:t xml:space="preserve">Company fleet inventory, accelerator-hours or procurement/deployment records by GPU generation.</x:t>
        </x:is>
      </x:c>
    </x:row>
    <x:row r="1828">
      <x:c r="A1828" s="3" t="inlineStr">
        <x:is>
          <x:t xml:space="preserve">DeepSeek</x:t>
        </x:is>
      </x:c>
      <x:c r="B1828" s="3" t="n">
        <x:v>2030</x:v>
      </x:c>
      <x:c r="C1828" s="3" t="inlineStr">
        <x:is>
          <x:t xml:space="preserve">Base</x:t>
        </x:is>
      </x:c>
      <x:c r="D1828" s="3" t="inlineStr">
        <x:is>
          <x:t xml:space="preserve">b200_share</x:t>
        </x:is>
      </x:c>
      <x:c r="E1828" s="3" t="n">
        <x:v>0.35</x:v>
      </x:c>
      <x:c r="F1828" s="3" t="inlineStr">
        <x:is>
          <x:t xml:space="preserve">share of inference-serving accelerator load</x:t>
        </x:is>
      </x:c>
      <x:c r="G1828" s="3" t="inlineStr">
        <x:is>
          <x:t xml:space="preserve">Editable numeric scenario</x:t>
        </x:is>
      </x:c>
      <x:c r="H1828" s="3" t="inlineStr">
        <x:is>
          <x:t xml:space="preserve">b200_share = gpu_share * default_gpu_generation_mix_b200</x:t>
        </x:is>
      </x:c>
      <x:c r="I1828" s="3" t="inlineStr">
        <x:is>
          <x:t xml:space="preserve">Default GPU-generation migration assumption; executive workbook allows later manual replacement by company/year/scenario.</x:t>
        </x:is>
      </x:c>
      <x:c r="J1828" s="3" t="inlineStr">
        <x:is>
          <x:t xml:space="preserve">SRC_SEMIANALYSIS_INFERENCEX; ASSUMP_NUMERIC_ACCELERATOR_MIX</x:t>
        </x:is>
      </x:c>
      <x:c r="K182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28" s="3" t="inlineStr">
        <x:is>
          <x:t xml:space="preserve">Company fleet inventory, accelerator-hours or procurement/deployment records by GPU generation.</x:t>
        </x:is>
      </x:c>
    </x:row>
    <x:row r="1829">
      <x:c r="A1829" s="3" t="inlineStr">
        <x:is>
          <x:t xml:space="preserve">DeepSeek</x:t>
        </x:is>
      </x:c>
      <x:c r="B1829" s="3" t="n">
        <x:v>2030</x:v>
      </x:c>
      <x:c r="C1829" s="3" t="inlineStr">
        <x:is>
          <x:t xml:space="preserve">Base</x:t>
        </x:is>
      </x:c>
      <x:c r="D1829" s="3" t="inlineStr">
        <x:is>
          <x:t xml:space="preserve">gb200_share</x:t>
        </x:is>
      </x:c>
      <x:c r="E1829" s="3" t="n">
        <x:v>0.55</x:v>
      </x:c>
      <x:c r="F1829" s="3" t="inlineStr">
        <x:is>
          <x:t xml:space="preserve">share of inference-serving accelerator load</x:t>
        </x:is>
      </x:c>
      <x:c r="G1829" s="3" t="inlineStr">
        <x:is>
          <x:t xml:space="preserve">Editable numeric scenario</x:t>
        </x:is>
      </x:c>
      <x:c r="H1829" s="3" t="inlineStr">
        <x:is>
          <x:t xml:space="preserve">gb200_share = gpu_share * default_gpu_generation_mix_gb200</x:t>
        </x:is>
      </x:c>
      <x:c r="I1829" s="3" t="inlineStr">
        <x:is>
          <x:t xml:space="preserve">Default GPU-generation migration assumption; executive workbook allows later manual replacement by company/year/scenario.</x:t>
        </x:is>
      </x:c>
      <x:c r="J1829" s="3" t="inlineStr">
        <x:is>
          <x:t xml:space="preserve">SRC_SEMIANALYSIS_INFERENCEX; ASSUMP_NUMERIC_ACCELERATOR_MIX</x:t>
        </x:is>
      </x:c>
      <x:c r="K182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29" s="3" t="inlineStr">
        <x:is>
          <x:t xml:space="preserve">Company fleet inventory, accelerator-hours or procurement/deployment records by GPU generation.</x:t>
        </x:is>
      </x:c>
    </x:row>
    <x:row r="1830">
      <x:c r="A1830" s="3" t="inlineStr">
        <x:is>
          <x:t xml:space="preserve">DeepSeek</x:t>
        </x:is>
      </x:c>
      <x:c r="B1830" s="3" t="n">
        <x:v>2030</x:v>
      </x:c>
      <x:c r="C1830" s="3" t="inlineStr">
        <x:is>
          <x:t xml:space="preserve">Base</x:t>
        </x:is>
      </x:c>
      <x:c r="D1830" s="3" t="inlineStr">
        <x:is>
          <x:t xml:space="preserve">purpose_built_accelerator_share</x:t>
        </x:is>
      </x:c>
      <x:c r="E1830" s="3" t="n">
        <x:v>0</x:v>
      </x:c>
      <x:c r="F1830" s="3" t="inlineStr">
        <x:is>
          <x:t xml:space="preserve">share of inference-serving accelerator load</x:t>
        </x:is>
      </x:c>
      <x:c r="G1830" s="3" t="inlineStr">
        <x:is>
          <x:t xml:space="preserve">Numeric scenario</x:t>
        </x:is>
      </x:c>
      <x:c r="H1830" s="3" t="inlineStr">
        <x:is>
          <x:t xml:space="preserve">1 - gpu_share</x:t>
        </x:is>
      </x:c>
      <x:c r="I1830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1830" s="3" t="inlineStr">
        <x:is>
          <x:t xml:space="preserve">SRC_DEEPSEEK_V3; SRC_DEEPSEEK_R1; SRC_DEEPSEEK_H800_INFERENCE; SRC_EPOCH_AI_DATA_CENTERS; ASSUMP_NUMERIC_ACCELERATOR_MIX</x:t>
        </x:is>
      </x:c>
      <x:c r="K183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30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1831">
      <x:c r="A1831" s="3" t="inlineStr">
        <x:is>
          <x:t xml:space="preserve">DeepSeek</x:t>
        </x:is>
      </x:c>
      <x:c r="B1831" s="3" t="n">
        <x:v>2030</x:v>
      </x:c>
      <x:c r="C1831" s="3" t="inlineStr">
        <x:is>
          <x:t xml:space="preserve">Base</x:t>
        </x:is>
      </x:c>
      <x:c r="D1831" s="3" t="inlineStr">
        <x:is>
          <x:t xml:space="preserve">fleet_reference_tps_per_mw</x:t>
        </x:is>
      </x:c>
      <x:c r="E1831" s="3" t="n">
        <x:v>184158</x:v>
      </x:c>
      <x:c r="F1831" s="3" t="inlineStr">
        <x:is>
          <x:t xml:space="preserve">generated output tokens/sec/MW</x:t>
        </x:is>
      </x:c>
      <x:c r="G1831" s="3" t="inlineStr">
        <x:is>
          <x:t xml:space="preserve">Fleet-weighted public benchmark reference</x:t>
        </x:is>
      </x:c>
      <x:c r="H1831" s="3" t="inlineStr">
        <x:is>
          <x:t xml:space="preserve">h200_share*h200_workload_avg + b200_share*b200_workload_avg + gb200_share*gb200_workload_avg + purpose_built_share*purpose_workload_avg</x:t>
        </x:is>
      </x:c>
      <x:c r="I1831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1831" s="3" t="inlineStr">
        <x:is>
          <x:t xml:space="preserve">SRC_SEMIANALYSIS_INFERENCEX; ASSUMP_NUMERIC_ACCELERATOR_MIX; ASSUMP_WORKLOAD_CLASS_MIX; ASSUMP_AGENTIC_CONTEXT_PENALTY</x:t>
        </x:is>
      </x:c>
      <x:c r="K183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31" s="3" t="inlineStr">
        <x:is>
          <x:t xml:space="preserve">Comparable production output-token throughput or a more closely matched benchmark.</x:t>
        </x:is>
      </x:c>
    </x:row>
    <x:row r="1832">
      <x:c r="A1832" s="3" t="inlineStr">
        <x:is>
          <x:t xml:space="preserve">DeepSeek</x:t>
        </x:is>
      </x:c>
      <x:c r="B1832" s="3" t="n">
        <x:v>2030</x:v>
      </x:c>
      <x:c r="C1832" s="3" t="inlineStr">
        <x:is>
          <x:t xml:space="preserve">Base</x:t>
        </x:is>
      </x:c>
      <x:c r="D1832" s="3" t="inlineStr">
        <x:is>
          <x:t xml:space="preserve">commercial_workload_fit_factor</x:t>
        </x:is>
      </x:c>
      <x:c r="E1832" s="3" t="n">
        <x:v>0.85</x:v>
      </x:c>
      <x:c r="F1832" s="3" t="inlineStr">
        <x:is>
          <x:t xml:space="preserve">share of public reference throughput</x:t>
        </x:is>
      </x:c>
      <x:c r="G1832" s="3" t="inlineStr">
        <x:is>
          <x:t xml:space="preserve">Scenario assumption</x:t>
        </x:is>
      </x:c>
      <x:c r="H1832" s="3" t="inlineStr">
        <x:is>
          <x:t xml:space="preserve">reference_serving_tps_per_mw = fleet_reference_tps_per_mw * commercial_workload_fit_factor</x:t>
        </x:is>
      </x:c>
      <x:c r="I1832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1832" s="3" t="inlineStr">
        <x:is>
          <x:t xml:space="preserve">SRC_SEMIANALYSIS_INFERENCEX; ASSUMP_NUMERIC_ACCELERATOR_MIX; ASSUMP_WORKLOAD_CLASS_MIX; ASSUMP_AGENTIC_CONTEXT_PENALTY</x:t>
        </x:is>
      </x:c>
      <x:c r="K183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32" s="3" t="inlineStr">
        <x:is>
          <x:t xml:space="preserve">Matched commercial serving benchmark by product surface, context shape and latency SLO.</x:t>
        </x:is>
      </x:c>
    </x:row>
    <x:row r="1833">
      <x:c r="A1833" s="3" t="inlineStr">
        <x:is>
          <x:t xml:space="preserve">DeepSeek</x:t>
        </x:is>
      </x:c>
      <x:c r="B1833" s="3" t="n">
        <x:v>2030</x:v>
      </x:c>
      <x:c r="C1833" s="3" t="inlineStr">
        <x:is>
          <x:t xml:space="preserve">Base</x:t>
        </x:is>
      </x:c>
      <x:c r="D1833" s="3" t="inlineStr">
        <x:is>
          <x:t xml:space="preserve">reference_serving_tps_per_mw</x:t>
        </x:is>
      </x:c>
      <x:c r="E1833" s="3" t="n">
        <x:v>156534</x:v>
      </x:c>
      <x:c r="F1833" s="3" t="inlineStr">
        <x:is>
          <x:t xml:space="preserve">generated output tokens/sec/MW</x:t>
        </x:is>
      </x:c>
      <x:c r="G1833" s="3" t="inlineStr">
        <x:is>
          <x:t xml:space="preserve">Workload-adjusted benchmark proxy</x:t>
        </x:is>
      </x:c>
      <x:c r="H1833" s="3" t="inlineStr">
        <x:is>
          <x:t xml:space="preserve">fleet_reference_tps_per_mw * commercial_workload_fit_factor</x:t>
        </x:is>
      </x:c>
      <x:c r="I183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833" s="3" t="inlineStr">
        <x:is>
          <x:t xml:space="preserve">SRC_SEMIANALYSIS_INFERENCEX; ASSUMP_NUMERIC_ACCELERATOR_MIX; ASSUMP_WORKLOAD_CLASS_MIX; ASSUMP_AGENTIC_CONTEXT_PENALTY</x:t>
        </x:is>
      </x:c>
      <x:c r="K183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33" s="3" t="inlineStr">
        <x:is>
          <x:t xml:space="preserve">Provider production output-token throughput with comparable workload/SLO.</x:t>
        </x:is>
      </x:c>
    </x:row>
    <x:row r="1834">
      <x:c r="A1834" s="3" t="inlineStr">
        <x:is>
          <x:t xml:space="preserve">DeepSeek</x:t>
        </x:is>
      </x:c>
      <x:c r="B1834" s="3" t="n">
        <x:v>2030</x:v>
      </x:c>
      <x:c r="C1834" s="3" t="inlineStr">
        <x:is>
          <x:t xml:space="preserve">Base</x:t>
        </x:is>
      </x:c>
      <x:c r="D1834" s="3" t="inlineStr">
        <x:is>
          <x:t xml:space="preserve">purpose_built_tps_per_mw</x:t>
        </x:is>
      </x:c>
      <x:c r="E1834" s="3" t="n">
        <x:v>334536</x:v>
      </x:c>
      <x:c r="F1834" s="3" t="inlineStr">
        <x:is>
          <x:t xml:space="preserve">generated output tokens/sec/MW</x:t>
        </x:is>
      </x:c>
      <x:c r="G1834" s="3" t="inlineStr">
        <x:is>
          <x:t xml:space="preserve">Conservative no-uplift proxy</x:t>
        </x:is>
      </x:c>
      <x:c r="H1834" s="3" t="inlineStr">
        <x:is>
          <x:t xml:space="preserve">purpose_built_tps_per_mw = purpose_built_reference_tps_per_mw * commercial_workload_fit_factor until comparable output-token benchmark is adopted</x:t>
        </x:is>
      </x:c>
      <x:c r="I1834" s="3" t="inlineStr">
        <x:is>
          <x:t xml:space="preserve">No comparable public output-token/MW row adopted; B200 public reference placeholder is used and remains editable.</x:t>
        </x:is>
      </x:c>
      <x:c r="J1834" s="3" t="inlineStr">
        <x:is>
          <x:t xml:space="preserve">SRC_DEEPSEEK_V3; SRC_DEEPSEEK_R1; SRC_DEEPSEEK_H800_INFERENCE; SRC_EPOCH_AI_DATA_CENTERS; ASSUMP_NUMERIC_ACCELERATOR_MIX</x:t>
        </x:is>
      </x:c>
      <x:c r="K183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34" s="3" t="inlineStr">
        <x:is>
          <x:t xml:space="preserve">Matched-workload generated-output benchmark for the provider purpose-built accelerator.</x:t>
        </x:is>
      </x:c>
    </x:row>
    <x:row r="1835">
      <x:c r="A1835" s="3" t="inlineStr">
        <x:is>
          <x:t xml:space="preserve">DeepSeek</x:t>
        </x:is>
      </x:c>
      <x:c r="B1835" s="3" t="n">
        <x:v>2030</x:v>
      </x:c>
      <x:c r="C1835" s="3" t="inlineStr">
        <x:is>
          <x:t xml:space="preserve">Base</x:t>
        </x:is>
      </x:c>
      <x:c r="D1835" s="3" t="inlineStr">
        <x:is>
          <x:t xml:space="preserve">inference_power_share</x:t>
        </x:is>
      </x:c>
      <x:c r="E1835" s="3" t="n">
        <x:v>0.82</x:v>
      </x:c>
      <x:c r="F1835" s="3" t="inlineStr">
        <x:is>
          <x:t xml:space="preserve">share of AI IT load</x:t>
        </x:is>
      </x:c>
      <x:c r="G1835" s="3" t="inlineStr">
        <x:is>
          <x:t xml:space="preserve">Scenario allocation</x:t>
        </x:is>
      </x:c>
      <x:c r="H1835" s="3" t="inlineStr">
        <x:is>
          <x:t xml:space="preserve">inference_gw = ai_it_load_gw * inference_power_share</x:t>
        </x:is>
      </x:c>
      <x:c r="I1835" s="3" t="inlineStr">
        <x:is>
          <x:t xml:space="preserve">API/app availability and inference-system disclosure support higher inference share; the value remains scenario.</x:t>
        </x:is>
      </x:c>
      <x:c r="J1835" s="3" t="inlineStr">
        <x:is>
          <x:t xml:space="preserve">SRC_DEEPSEEK_V3; SRC_DEEPSEEK_R1; SRC_DEEPSEEK_H800_INFERENCE; SRC_EPOCH_AI_DATA_CENTERS; ASSUMP_INFERENCE_SHARE_NOT_FACT_60</x:t>
        </x:is>
      </x:c>
      <x:c r="K183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35" s="3" t="inlineStr">
        <x:is>
          <x:t xml:space="preserve">Provider-specific inference/training workload power telemetry.</x:t>
        </x:is>
      </x:c>
    </x:row>
    <x:row r="1836">
      <x:c r="A1836" s="3" t="inlineStr">
        <x:is>
          <x:t xml:space="preserve">DeepSeek</x:t>
        </x:is>
      </x:c>
      <x:c r="B1836" s="3" t="n">
        <x:v>2030</x:v>
      </x:c>
      <x:c r="C1836" s="3" t="inlineStr">
        <x:is>
          <x:t xml:space="preserve">Base</x:t>
        </x:is>
      </x:c>
      <x:c r="D1836" s="3" t="inlineStr">
        <x:is>
          <x:t xml:space="preserve">inference_gw</x:t>
        </x:is>
      </x:c>
      <x:c r="E1836" s="3" t="n">
        <x:v>0.651</x:v>
      </x:c>
      <x:c r="F1836" s="3" t="inlineStr">
        <x:is>
          <x:t xml:space="preserve">GW</x:t>
        </x:is>
      </x:c>
      <x:c r="G1836" s="3" t="inlineStr">
        <x:is>
          <x:t xml:space="preserve">Derived formula</x:t>
        </x:is>
      </x:c>
      <x:c r="H1836" s="3" t="inlineStr">
        <x:is>
          <x:t xml:space="preserve">ai_it_load_gw * inference_power_share</x:t>
        </x:is>
      </x:c>
      <x:c r="I1836" s="3" t="inlineStr">
        <x:is>
          <x:t xml:space="preserve">This is the operational power eligible to become commercial generated output tokens through the selected TPS/MW proxy.</x:t>
        </x:is>
      </x:c>
      <x:c r="J1836" s="3" t="inlineStr">
        <x:is>
          <x:t xml:space="preserve">SRC_DEEPSEEK_V3; SRC_DEEPSEEK_R1; SRC_DEEPSEEK_H800_INFERENCE; SRC_EPOCH_AI_DATA_CENTERS</x:t>
        </x:is>
      </x:c>
      <x:c r="K183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36" s="3" t="inlineStr">
        <x:is>
          <x:t xml:space="preserve">Recompute after AI allocation or inference-share evidence changes.</x:t>
        </x:is>
      </x:c>
    </x:row>
    <x:row r="1837">
      <x:c r="A1837" s="3" t="inlineStr">
        <x:is>
          <x:t xml:space="preserve">DeepSeek</x:t>
        </x:is>
      </x:c>
      <x:c r="B1837" s="3" t="n">
        <x:v>2030</x:v>
      </x:c>
      <x:c r="C1837" s="3" t="inlineStr">
        <x:is>
          <x:t xml:space="preserve">Base</x:t>
        </x:is>
      </x:c>
      <x:c r="D1837" s="3" t="inlineStr">
        <x:is>
          <x:t xml:space="preserve">training_power_share</x:t>
        </x:is>
      </x:c>
      <x:c r="E1837" s="3" t="n">
        <x:v>0.18</x:v>
      </x:c>
      <x:c r="F1837" s="3" t="inlineStr">
        <x:is>
          <x:t xml:space="preserve">share of AI IT load</x:t>
        </x:is>
      </x:c>
      <x:c r="G1837" s="3" t="inlineStr">
        <x:is>
          <x:t xml:space="preserve">Derived allocation</x:t>
        </x:is>
      </x:c>
      <x:c r="H1837" s="3" t="inlineStr">
        <x:is>
          <x:t xml:space="preserve">1 - inference_power_share</x:t>
        </x:is>
      </x:c>
      <x:c r="I1837" s="3" t="inlineStr">
        <x:is>
          <x:t xml:space="preserve">Training receives the complementary modeled AI IT allocation; it is not a disclosed company workload split.</x:t>
        </x:is>
      </x:c>
      <x:c r="J1837" s="3" t="inlineStr">
        <x:is>
          <x:t xml:space="preserve">SRC_DEEPSEEK_V3; SRC_DEEPSEEK_R1; SRC_DEEPSEEK_H800_INFERENCE; SRC_EPOCH_AI_DATA_CENTERS; ASSUMP_INFERENCE_SHARE_NOT_FACT_60</x:t>
        </x:is>
      </x:c>
      <x:c r="K183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37" s="3" t="inlineStr">
        <x:is>
          <x:t xml:space="preserve">Provider-specific inference/training workload power telemetry.</x:t>
        </x:is>
      </x:c>
    </x:row>
    <x:row r="1838">
      <x:c r="A1838" s="3" t="inlineStr">
        <x:is>
          <x:t xml:space="preserve">DeepSeek</x:t>
        </x:is>
      </x:c>
      <x:c r="B1838" s="3" t="n">
        <x:v>2030</x:v>
      </x:c>
      <x:c r="C1838" s="3" t="inlineStr">
        <x:is>
          <x:t xml:space="preserve">Base</x:t>
        </x:is>
      </x:c>
      <x:c r="D1838" s="3" t="inlineStr">
        <x:is>
          <x:t xml:space="preserve">training_gw</x:t>
        </x:is>
      </x:c>
      <x:c r="E1838" s="3" t="n">
        <x:v>0.143</x:v>
      </x:c>
      <x:c r="F1838" s="3" t="inlineStr">
        <x:is>
          <x:t xml:space="preserve">GW</x:t>
        </x:is>
      </x:c>
      <x:c r="G1838" s="3" t="inlineStr">
        <x:is>
          <x:t xml:space="preserve">Derived formula</x:t>
        </x:is>
      </x:c>
      <x:c r="H1838" s="3" t="inlineStr">
        <x:is>
          <x:t xml:space="preserve">ai_it_load_gw * training_power_share</x:t>
        </x:is>
      </x:c>
      <x:c r="I1838" s="3" t="inlineStr">
        <x:is>
          <x:t xml:space="preserve">Training GW is shown separately so commercial inference token capacity is not overstated.</x:t>
        </x:is>
      </x:c>
      <x:c r="J1838" s="3" t="inlineStr">
        <x:is>
          <x:t xml:space="preserve">SRC_DEEPSEEK_V3; SRC_DEEPSEEK_R1; SRC_DEEPSEEK_H800_INFERENCE; SRC_EPOCH_AI_DATA_CENTERS</x:t>
        </x:is>
      </x:c>
      <x:c r="K183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38" s="3" t="inlineStr">
        <x:is>
          <x:t xml:space="preserve">Recompute after AI allocation or workload-split evidence changes.</x:t>
        </x:is>
      </x:c>
    </x:row>
    <x:row r="1839">
      <x:c r="A1839" s="3" t="inlineStr">
        <x:is>
          <x:t xml:space="preserve">DeepSeek</x:t>
        </x:is>
      </x:c>
      <x:c r="B1839" s="3" t="n">
        <x:v>2030</x:v>
      </x:c>
      <x:c r="C1839" s="3" t="inlineStr">
        <x:is>
          <x:t xml:space="preserve">Base</x:t>
        </x:is>
      </x:c>
      <x:c r="D1839" s="3" t="inlineStr">
        <x:is>
          <x:t xml:space="preserve">tokens_per_second_per_mw</x:t>
        </x:is>
      </x:c>
      <x:c r="E1839" s="3" t="n">
        <x:v>156534</x:v>
      </x:c>
      <x:c r="F1839" s="3" t="inlineStr">
        <x:is>
          <x:t xml:space="preserve">generated output tokens/sec/MW</x:t>
        </x:is>
      </x:c>
      <x:c r="G1839" s="3" t="inlineStr">
        <x:is>
          <x:t xml:space="preserve">Derived estimate + benchmark calibration</x:t>
        </x:is>
      </x:c>
      <x:c r="H1839" s="3" t="inlineStr">
        <x:is>
          <x:t xml:space="preserve">fleet_reference_tps_per_mw * commercial_workload_fit_factor</x:t>
        </x:is>
      </x:c>
      <x:c r="I1839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1839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183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39" s="3" t="inlineStr">
        <x:is>
          <x:t xml:space="preserve">Comparable production output-token throughput with model, hardware, precision, ISL/OSL and SLO matched.</x:t>
        </x:is>
      </x:c>
    </x:row>
    <x:row r="1840">
      <x:c r="A1840" s="3" t="inlineStr">
        <x:is>
          <x:t xml:space="preserve">DeepSeek</x:t>
        </x:is>
      </x:c>
      <x:c r="B1840" s="3" t="n">
        <x:v>2030</x:v>
      </x:c>
      <x:c r="C1840" s="3" t="inlineStr">
        <x:is>
          <x:t xml:space="preserve">Base</x:t>
        </x:is>
      </x:c>
      <x:c r="D1840" s="3" t="inlineStr">
        <x:is>
          <x:t xml:space="preserve">inference_tokens_per_day</x:t>
        </x:is>
      </x:c>
      <x:c r="E1840" s="3" t="n">
        <x:v>8804473977600</x:v>
      </x:c>
      <x:c r="F1840" s="3" t="inlineStr">
        <x:is>
          <x:t xml:space="preserve">generated output tokens/day</x:t>
        </x:is>
      </x:c>
      <x:c r="G1840" s="3" t="inlineStr">
        <x:is>
          <x:t xml:space="preserve">Derived headline metric</x:t>
        </x:is>
      </x:c>
      <x:c r="H1840" s="3" t="inlineStr">
        <x:is>
          <x:t xml:space="preserve">inference_gw * 1000 * tokens_per_second_per_mw * 86,400</x:t>
        </x:is>
      </x:c>
      <x:c r="I1840" s="3" t="inlineStr">
        <x:is>
          <x:t xml:space="preserve">Headline capacity uses no utilization, MoE, architecture or software-growth multiplier; it is not observed commercial output volume.</x:t>
        </x:is>
      </x:c>
      <x:c r="J1840" s="3" t="inlineStr">
        <x:is>
          <x:t xml:space="preserve">SRC_DEEPSEEK_V3; SRC_DEEPSEEK_R1; SRC_DEEPSEEK_H800_INFERENCE; SRC_EPOCH_AI_DATA_CENTERS; SRC_SEMIANALYSIS_INFERENCEX</x:t>
        </x:is>
      </x:c>
      <x:c r="K184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40" s="3" t="inlineStr">
        <x:is>
          <x:t xml:space="preserve">Provider-disclosed generated output token volume or calibrated capacity telemetry.</x:t>
        </x:is>
      </x:c>
    </x:row>
    <x:row r="1841">
      <x:c r="A1841" s="3" t="inlineStr">
        <x:is>
          <x:t xml:space="preserve">DeepSeek</x:t>
        </x:is>
      </x:c>
      <x:c r="B1841" s="3" t="n">
        <x:v>2030</x:v>
      </x:c>
      <x:c r="C1841" s="3" t="inlineStr">
        <x:is>
          <x:t xml:space="preserve">Base</x:t>
        </x:is>
      </x:c>
      <x:c r="D1841" s="3" t="inlineStr">
        <x:is>
          <x:t xml:space="preserve">inference_tokens_per_year</x:t>
        </x:is>
      </x:c>
      <x:c r="E1841" s="3" t="n">
        <x:v>3213633001824000</x:v>
      </x:c>
      <x:c r="F1841" s="3" t="inlineStr">
        <x:is>
          <x:t xml:space="preserve">generated output tokens/year</x:t>
        </x:is>
      </x:c>
      <x:c r="G1841" s="3" t="inlineStr">
        <x:is>
          <x:t xml:space="preserve">Derived headline metric</x:t>
        </x:is>
      </x:c>
      <x:c r="H1841" s="3" t="inlineStr">
        <x:is>
          <x:t xml:space="preserve">inference_tokens_per_day * 365</x:t>
        </x:is>
      </x:c>
      <x:c r="I1841" s="3" t="inlineStr">
        <x:is>
          <x:t xml:space="preserve">Annualized version of generated output token capacity; it is not observed annual demand or billable volume.</x:t>
        </x:is>
      </x:c>
      <x:c r="J1841" s="3" t="inlineStr">
        <x:is>
          <x:t xml:space="preserve">SRC_DEEPSEEK_V3; SRC_DEEPSEEK_R1; SRC_DEEPSEEK_H800_INFERENCE; SRC_EPOCH_AI_DATA_CENTERS; SRC_SEMIANALYSIS_INFERENCEX</x:t>
        </x:is>
      </x:c>
      <x:c r="K184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41" s="3" t="inlineStr">
        <x:is>
          <x:t xml:space="preserve">Provider-disclosed annual generated-output volume or metered serving telemetry.</x:t>
        </x:is>
      </x:c>
    </x:row>
    <x:row r="1842">
      <x:c r="A1842" s="3" t="inlineStr">
        <x:is>
          <x:t xml:space="preserve">Alibaba</x:t>
        </x:is>
      </x:c>
      <x:c r="B1842" s="3" t="n">
        <x:v>2026</x:v>
      </x:c>
      <x:c r="C1842" s="3" t="inlineStr">
        <x:is>
          <x:t xml:space="preserve">Base</x:t>
        </x:is>
      </x:c>
      <x:c r="D1842" s="3" t="inlineStr">
        <x:is>
          <x:t xml:space="preserve">contracted_power_gw</x:t>
        </x:is>
      </x:c>
      <x:c r="E1842" s="3" t="n">
        <x:v>1.8</x:v>
      </x:c>
      <x:c r="F1842" s="3" t="inlineStr">
        <x:is>
          <x:t xml:space="preserve">GW</x:t>
        </x:is>
      </x:c>
      <x:c r="G1842" s="3" t="inlineStr">
        <x:is>
          <x:t xml:space="preserve">Scenario capacity envelope</x:t>
        </x:is>
      </x:c>
      <x:c r="H1842" s="3" t="inlineStr">
        <x:is>
          <x:t xml:space="preserve">linear interpolation between 2026 and 2030 company capacity endpoints</x:t>
        </x:is>
      </x:c>
      <x:c r="I1842" s="3" t="inlineStr">
        <x:is>
          <x:t xml:space="preserve">Alibaba Cloud/Qwen capacity is a scenario envelope; official model and deployment documentation does not state operated GW.</x:t>
        </x:is>
      </x:c>
      <x:c r="J1842" s="3" t="inlineStr">
        <x:is>
          <x:t xml:space="preserve">SRC_ALIBABA_QWEN_GPU_DEPLOY; ASSUMP_CN_CAPACITY_TRANSPARENCY</x:t>
        </x:is>
      </x:c>
      <x:c r="K184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42" s="3" t="inlineStr">
        <x:is>
          <x:t xml:space="preserve">Company/site-level committed MW/GW, interconnect and contract disclosure.</x:t>
        </x:is>
      </x:c>
    </x:row>
    <x:row r="1843">
      <x:c r="A1843" s="3" t="inlineStr">
        <x:is>
          <x:t xml:space="preserve">Alibaba</x:t>
        </x:is>
      </x:c>
      <x:c r="B1843" s="3" t="n">
        <x:v>2026</x:v>
      </x:c>
      <x:c r="C1843" s="3" t="inlineStr">
        <x:is>
          <x:t xml:space="preserve">Base</x:t>
        </x:is>
      </x:c>
      <x:c r="D1843" s="3" t="inlineStr">
        <x:is>
          <x:t xml:space="preserve">operational_deployment_share</x:t>
        </x:is>
      </x:c>
      <x:c r="E1843" s="3" t="n">
        <x:v>0.36111111</x:v>
      </x:c>
      <x:c r="F1843" s="3" t="inlineStr">
        <x:is>
          <x:t xml:space="preserve">share</x:t>
        </x:is>
      </x:c>
      <x:c r="G1843" s="3" t="inlineStr">
        <x:is>
          <x:t xml:space="preserve">Scenario conversion</x:t>
        </x:is>
      </x:c>
      <x:c r="H1843" s="3" t="inlineStr">
        <x:is>
          <x:t xml:space="preserve">active_power_gw / contracted_power_gw</x:t>
        </x:is>
      </x:c>
      <x:c r="I1843" s="3" t="inlineStr">
        <x:is>
          <x:t xml:space="preserve">This is the single explicit conversion from contracted/attributed capacity to operationally usable capacity.</x:t>
        </x:is>
      </x:c>
      <x:c r="J1843" s="3" t="inlineStr">
        <x:is>
          <x:t xml:space="preserve">SRC_ALIBABA_QWEN_GPU_DEPLOY; ASSUMP_CN_CAPACITY_TRANSPARENCY</x:t>
        </x:is>
      </x:c>
      <x:c r="K184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43" s="3" t="inlineStr">
        <x:is>
          <x:t xml:space="preserve">Energized operational capacity divided by contracted/attributed capacity.</x:t>
        </x:is>
      </x:c>
    </x:row>
    <x:row r="1844">
      <x:c r="A1844" s="3" t="inlineStr">
        <x:is>
          <x:t xml:space="preserve">Alibaba</x:t>
        </x:is>
      </x:c>
      <x:c r="B1844" s="3" t="n">
        <x:v>2026</x:v>
      </x:c>
      <x:c r="C1844" s="3" t="inlineStr">
        <x:is>
          <x:t xml:space="preserve">Base</x:t>
        </x:is>
      </x:c>
      <x:c r="D1844" s="3" t="inlineStr">
        <x:is>
          <x:t xml:space="preserve">active_power_gw</x:t>
        </x:is>
      </x:c>
      <x:c r="E1844" s="3" t="n">
        <x:v>0.65</x:v>
      </x:c>
      <x:c r="F1844" s="3" t="inlineStr">
        <x:is>
          <x:t xml:space="preserve">GW</x:t>
        </x:is>
      </x:c>
      <x:c r="G1844" s="3" t="inlineStr">
        <x:is>
          <x:t xml:space="preserve">Derived scenario</x:t>
        </x:is>
      </x:c>
      <x:c r="H1844" s="3" t="inlineStr">
        <x:is>
          <x:t xml:space="preserve">contracted_power_gw * operational_deployment_share</x:t>
        </x:is>
      </x:c>
      <x:c r="I1844" s="3" t="inlineStr">
        <x:is>
          <x:t xml:space="preserve">Active GW is staged below capacity due to undisclosed accelerator allocation and cloud multi-tenant use.</x:t>
        </x:is>
      </x:c>
      <x:c r="J1844" s="3" t="inlineStr">
        <x:is>
          <x:t xml:space="preserve">SRC_ALIBABA_QWEN_GPU_DEPLOY; ASSUMP_CN_CAPACITY_TRANSPARENCY</x:t>
        </x:is>
      </x:c>
      <x:c r="K184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44" s="3" t="inlineStr">
        <x:is>
          <x:t xml:space="preserve">Energization dates, accelerator deliveries and operational powered-rack telemetry.</x:t>
        </x:is>
      </x:c>
    </x:row>
    <x:row r="1845">
      <x:c r="A1845" s="3" t="inlineStr">
        <x:is>
          <x:t xml:space="preserve">Alibaba</x:t>
        </x:is>
      </x:c>
      <x:c r="B1845" s="3" t="n">
        <x:v>2026</x:v>
      </x:c>
      <x:c r="C1845" s="3" t="inlineStr">
        <x:is>
          <x:t xml:space="preserve">Base</x:t>
        </x:is>
      </x:c>
      <x:c r="D1845" s="3" t="inlineStr">
        <x:is>
          <x:t xml:space="preserve">pue</x:t>
        </x:is>
      </x:c>
      <x:c r="E1845" s="3" t="n">
        <x:v>1.23</x:v>
      </x:c>
      <x:c r="F1845" s="3" t="inlineStr">
        <x:is>
          <x:t xml:space="preserve">ratio</x:t>
        </x:is>
      </x:c>
      <x:c r="G1845" s="3" t="inlineStr">
        <x:is>
          <x:t xml:space="preserve">Scenario parameter</x:t>
        </x:is>
      </x:c>
      <x:c r="H1845" s="3" t="inlineStr">
        <x:is>
          <x:t xml:space="preserve">it_load_gw = active_power_gw / pue</x:t>
        </x:is>
      </x:c>
      <x:c r="I1845" s="3" t="inlineStr">
        <x:is>
          <x:t xml:space="preserve">No provider-wide site-level PUE is used as a disclosed fact; PUE represents facility-to-IT conversion within the scenario.</x:t>
        </x:is>
      </x:c>
      <x:c r="J1845" s="3" t="inlineStr">
        <x:is>
          <x:t xml:space="preserve">ASSUMP_POWER_RAMP</x:t>
        </x:is>
      </x:c>
      <x:c r="K184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45" s="3" t="inlineStr">
        <x:is>
          <x:t xml:space="preserve">Site-level measured PUE matched to attributed AI capacity.</x:t>
        </x:is>
      </x:c>
    </x:row>
    <x:row r="1846">
      <x:c r="A1846" s="3" t="inlineStr">
        <x:is>
          <x:t xml:space="preserve">Alibaba</x:t>
        </x:is>
      </x:c>
      <x:c r="B1846" s="3" t="n">
        <x:v>2026</x:v>
      </x:c>
      <x:c r="C1846" s="3" t="inlineStr">
        <x:is>
          <x:t xml:space="preserve">Base</x:t>
        </x:is>
      </x:c>
      <x:c r="D1846" s="3" t="inlineStr">
        <x:is>
          <x:t xml:space="preserve">it_load_gw</x:t>
        </x:is>
      </x:c>
      <x:c r="E1846" s="3" t="n">
        <x:v>0.528</x:v>
      </x:c>
      <x:c r="F1846" s="3" t="inlineStr">
        <x:is>
          <x:t xml:space="preserve">GW</x:t>
        </x:is>
      </x:c>
      <x:c r="G1846" s="3" t="inlineStr">
        <x:is>
          <x:t xml:space="preserve">Derived formula</x:t>
        </x:is>
      </x:c>
      <x:c r="H1846" s="3" t="inlineStr">
        <x:is>
          <x:t xml:space="preserve">active_power_gw / pue</x:t>
        </x:is>
      </x:c>
      <x:c r="I1846" s="3" t="inlineStr">
        <x:is>
          <x:t xml:space="preserve">Facility power is converted to IT-deliverable power before attributing AI workloads.</x:t>
        </x:is>
      </x:c>
      <x:c r="J1846" s="3" t="inlineStr">
        <x:is>
          <x:t xml:space="preserve">SRC_ALIBABA_QWEN_GPU_DEPLOY; ASSUMP_CN_CAPACITY_TRANSPARENCY</x:t>
        </x:is>
      </x:c>
      <x:c r="K184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46" s="3" t="inlineStr">
        <x:is>
          <x:t xml:space="preserve">Recompute once active power and PUE become site-observable.</x:t>
        </x:is>
      </x:c>
    </x:row>
    <x:row r="1847">
      <x:c r="A1847" s="3" t="inlineStr">
        <x:is>
          <x:t xml:space="preserve">Alibaba</x:t>
        </x:is>
      </x:c>
      <x:c r="B1847" s="3" t="n">
        <x:v>2026</x:v>
      </x:c>
      <x:c r="C1847" s="3" t="inlineStr">
        <x:is>
          <x:t xml:space="preserve">Base</x:t>
        </x:is>
      </x:c>
      <x:c r="D1847" s="3" t="inlineStr">
        <x:is>
          <x:t xml:space="preserve">ai_workload_share</x:t>
        </x:is>
      </x:c>
      <x:c r="E1847" s="3" t="n">
        <x:v>0.84</x:v>
      </x:c>
      <x:c r="F1847" s="3" t="inlineStr">
        <x:is>
          <x:t xml:space="preserve">share</x:t>
        </x:is>
      </x:c>
      <x:c r="G1847" s="3" t="inlineStr">
        <x:is>
          <x:t xml:space="preserve">Scenario allocation</x:t>
        </x:is>
      </x:c>
      <x:c r="H1847" s="3" t="inlineStr">
        <x:is>
          <x:t xml:space="preserve">ai_it_load_gw = it_load_gw * ai_workload_share</x:t>
        </x:is>
      </x:c>
      <x:c r="I1847" s="3" t="inlineStr">
        <x:is>
          <x:t xml:space="preserve">Model Studio/Qwen-serving envelope is AI-focused, while cloud platform/reserve allocation is excluded through 84%.</x:t>
        </x:is>
      </x:c>
      <x:c r="J1847" s="3" t="inlineStr">
        <x:is>
          <x:t xml:space="preserve">SRC_QWEN3_GITHUB; SRC_ALIBABA_QWEN_GPU_DEPLOY; SRC_EPOCH_AI_DATA_CENTERS</x:t>
        </x:is>
      </x:c>
      <x:c r="K184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47" s="3" t="inlineStr">
        <x:is>
          <x:t xml:space="preserve">Model-owner AI workload allocation or cluster scheduling telemetry.</x:t>
        </x:is>
      </x:c>
    </x:row>
    <x:row r="1848">
      <x:c r="A1848" s="3" t="inlineStr">
        <x:is>
          <x:t xml:space="preserve">Alibaba</x:t>
        </x:is>
      </x:c>
      <x:c r="B1848" s="3" t="n">
        <x:v>2026</x:v>
      </x:c>
      <x:c r="C1848" s="3" t="inlineStr">
        <x:is>
          <x:t xml:space="preserve">Base</x:t>
        </x:is>
      </x:c>
      <x:c r="D1848" s="3" t="inlineStr">
        <x:is>
          <x:t xml:space="preserve">ai_it_load_gw</x:t>
        </x:is>
      </x:c>
      <x:c r="E1848" s="3" t="n">
        <x:v>0.444</x:v>
      </x:c>
      <x:c r="F1848" s="3" t="inlineStr">
        <x:is>
          <x:t xml:space="preserve">GW</x:t>
        </x:is>
      </x:c>
      <x:c r="G1848" s="3" t="inlineStr">
        <x:is>
          <x:t xml:space="preserve">Derived formula</x:t>
        </x:is>
      </x:c>
      <x:c r="H1848" s="3" t="inlineStr">
        <x:is>
          <x:t xml:space="preserve">it_load_gw * ai_workload_share</x:t>
        </x:is>
      </x:c>
      <x:c r="I1848" s="3" t="inlineStr">
        <x:is>
          <x:t xml:space="preserve">Only the AI-attributed portion of IT load enters training/inference allocation.</x:t>
        </x:is>
      </x:c>
      <x:c r="J1848" s="3" t="inlineStr">
        <x:is>
          <x:t xml:space="preserve">SRC_QWEN3_GITHUB; SRC_ALIBABA_QWEN_GPU_DEPLOY; SRC_EPOCH_AI_DATA_CENTERS</x:t>
        </x:is>
      </x:c>
      <x:c r="K184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48" s="3" t="inlineStr">
        <x:is>
          <x:t xml:space="preserve">Recompute after ai_workload_share is replaced by telemetry.</x:t>
        </x:is>
      </x:c>
    </x:row>
    <x:row r="1849">
      <x:c r="A1849" s="3" t="inlineStr">
        <x:is>
          <x:t xml:space="preserve">Alibaba</x:t>
        </x:is>
      </x:c>
      <x:c r="B1849" s="3" t="n">
        <x:v>2026</x:v>
      </x:c>
      <x:c r="C1849" s="3" t="inlineStr">
        <x:is>
          <x:t xml:space="preserve">Base</x:t>
        </x:is>
      </x:c>
      <x:c r="D1849" s="3" t="inlineStr">
        <x:is>
          <x:t xml:space="preserve">gpu_share</x:t>
        </x:is>
      </x:c>
      <x:c r="E1849" s="3" t="n">
        <x:v>1</x:v>
      </x:c>
      <x:c r="F1849" s="3" t="inlineStr">
        <x:is>
          <x:t xml:space="preserve">share of inference-serving accelerator load</x:t>
        </x:is>
      </x:c>
      <x:c r="G1849" s="3" t="inlineStr">
        <x:is>
          <x:t xml:space="preserve">Numeric scenario</x:t>
        </x:is>
      </x:c>
      <x:c r="H1849" s="3" t="inlineStr">
        <x:is>
          <x:t xml:space="preserve">gpu_share interpolated from company 2026/2030 accelerator-mix endpoints</x:t>
        </x:is>
      </x:c>
      <x:c r="I1849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1849" s="3" t="inlineStr">
        <x:is>
          <x:t xml:space="preserve">SRC_QWEN3_GITHUB; SRC_ALIBABA_QWEN_GPU_DEPLOY; SRC_EPOCH_AI_DATA_CENTERS; ASSUMP_NUMERIC_ACCELERATOR_MIX</x:t>
        </x:is>
      </x:c>
      <x:c r="K184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49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1850">
      <x:c r="A1850" s="3" t="inlineStr">
        <x:is>
          <x:t xml:space="preserve">Alibaba</x:t>
        </x:is>
      </x:c>
      <x:c r="B1850" s="3" t="n">
        <x:v>2026</x:v>
      </x:c>
      <x:c r="C1850" s="3" t="inlineStr">
        <x:is>
          <x:t xml:space="preserve">Base</x:t>
        </x:is>
      </x:c>
      <x:c r="D1850" s="3" t="inlineStr">
        <x:is>
          <x:t xml:space="preserve">h200_share</x:t>
        </x:is>
      </x:c>
      <x:c r="E1850" s="3" t="n">
        <x:v>1</x:v>
      </x:c>
      <x:c r="F1850" s="3" t="inlineStr">
        <x:is>
          <x:t xml:space="preserve">share of inference-serving accelerator load</x:t>
        </x:is>
      </x:c>
      <x:c r="G1850" s="3" t="inlineStr">
        <x:is>
          <x:t xml:space="preserve">Editable numeric scenario</x:t>
        </x:is>
      </x:c>
      <x:c r="H1850" s="3" t="inlineStr">
        <x:is>
          <x:t xml:space="preserve">h200_share = gpu_share * default_gpu_generation_mix_h200</x:t>
        </x:is>
      </x:c>
      <x:c r="I1850" s="3" t="inlineStr">
        <x:is>
          <x:t xml:space="preserve">Default GPU-generation migration assumption; executive workbook allows later manual replacement by company/year/scenario.</x:t>
        </x:is>
      </x:c>
      <x:c r="J1850" s="3" t="inlineStr">
        <x:is>
          <x:t xml:space="preserve">SRC_SEMIANALYSIS_INFERENCEX; ASSUMP_NUMERIC_ACCELERATOR_MIX</x:t>
        </x:is>
      </x:c>
      <x:c r="K185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50" s="3" t="inlineStr">
        <x:is>
          <x:t xml:space="preserve">Company fleet inventory, accelerator-hours or procurement/deployment records by GPU generation.</x:t>
        </x:is>
      </x:c>
    </x:row>
    <x:row r="1851">
      <x:c r="A1851" s="3" t="inlineStr">
        <x:is>
          <x:t xml:space="preserve">Alibaba</x:t>
        </x:is>
      </x:c>
      <x:c r="B1851" s="3" t="n">
        <x:v>2026</x:v>
      </x:c>
      <x:c r="C1851" s="3" t="inlineStr">
        <x:is>
          <x:t xml:space="preserve">Base</x:t>
        </x:is>
      </x:c>
      <x:c r="D1851" s="3" t="inlineStr">
        <x:is>
          <x:t xml:space="preserve">b200_share</x:t>
        </x:is>
      </x:c>
      <x:c r="E1851" s="3" t="n">
        <x:v>0</x:v>
      </x:c>
      <x:c r="F1851" s="3" t="inlineStr">
        <x:is>
          <x:t xml:space="preserve">share of inference-serving accelerator load</x:t>
        </x:is>
      </x:c>
      <x:c r="G1851" s="3" t="inlineStr">
        <x:is>
          <x:t xml:space="preserve">Editable numeric scenario</x:t>
        </x:is>
      </x:c>
      <x:c r="H1851" s="3" t="inlineStr">
        <x:is>
          <x:t xml:space="preserve">b200_share = gpu_share * default_gpu_generation_mix_b200</x:t>
        </x:is>
      </x:c>
      <x:c r="I1851" s="3" t="inlineStr">
        <x:is>
          <x:t xml:space="preserve">Default GPU-generation migration assumption; executive workbook allows later manual replacement by company/year/scenario.</x:t>
        </x:is>
      </x:c>
      <x:c r="J1851" s="3" t="inlineStr">
        <x:is>
          <x:t xml:space="preserve">SRC_SEMIANALYSIS_INFERENCEX; ASSUMP_NUMERIC_ACCELERATOR_MIX</x:t>
        </x:is>
      </x:c>
      <x:c r="K185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51" s="3" t="inlineStr">
        <x:is>
          <x:t xml:space="preserve">Company fleet inventory, accelerator-hours or procurement/deployment records by GPU generation.</x:t>
        </x:is>
      </x:c>
    </x:row>
    <x:row r="1852">
      <x:c r="A1852" s="3" t="inlineStr">
        <x:is>
          <x:t xml:space="preserve">Alibaba</x:t>
        </x:is>
      </x:c>
      <x:c r="B1852" s="3" t="n">
        <x:v>2026</x:v>
      </x:c>
      <x:c r="C1852" s="3" t="inlineStr">
        <x:is>
          <x:t xml:space="preserve">Base</x:t>
        </x:is>
      </x:c>
      <x:c r="D1852" s="3" t="inlineStr">
        <x:is>
          <x:t xml:space="preserve">gb200_share</x:t>
        </x:is>
      </x:c>
      <x:c r="E1852" s="3" t="n">
        <x:v>0</x:v>
      </x:c>
      <x:c r="F1852" s="3" t="inlineStr">
        <x:is>
          <x:t xml:space="preserve">share of inference-serving accelerator load</x:t>
        </x:is>
      </x:c>
      <x:c r="G1852" s="3" t="inlineStr">
        <x:is>
          <x:t xml:space="preserve">Editable numeric scenario</x:t>
        </x:is>
      </x:c>
      <x:c r="H1852" s="3" t="inlineStr">
        <x:is>
          <x:t xml:space="preserve">gb200_share = gpu_share * default_gpu_generation_mix_gb200</x:t>
        </x:is>
      </x:c>
      <x:c r="I1852" s="3" t="inlineStr">
        <x:is>
          <x:t xml:space="preserve">Default GPU-generation migration assumption; executive workbook allows later manual replacement by company/year/scenario.</x:t>
        </x:is>
      </x:c>
      <x:c r="J1852" s="3" t="inlineStr">
        <x:is>
          <x:t xml:space="preserve">SRC_SEMIANALYSIS_INFERENCEX; ASSUMP_NUMERIC_ACCELERATOR_MIX</x:t>
        </x:is>
      </x:c>
      <x:c r="K185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52" s="3" t="inlineStr">
        <x:is>
          <x:t xml:space="preserve">Company fleet inventory, accelerator-hours or procurement/deployment records by GPU generation.</x:t>
        </x:is>
      </x:c>
    </x:row>
    <x:row r="1853">
      <x:c r="A1853" s="3" t="inlineStr">
        <x:is>
          <x:t xml:space="preserve">Alibaba</x:t>
        </x:is>
      </x:c>
      <x:c r="B1853" s="3" t="n">
        <x:v>2026</x:v>
      </x:c>
      <x:c r="C1853" s="3" t="inlineStr">
        <x:is>
          <x:t xml:space="preserve">Base</x:t>
        </x:is>
      </x:c>
      <x:c r="D1853" s="3" t="inlineStr">
        <x:is>
          <x:t xml:space="preserve">purpose_built_accelerator_share</x:t>
        </x:is>
      </x:c>
      <x:c r="E1853" s="3" t="n">
        <x:v>0</x:v>
      </x:c>
      <x:c r="F1853" s="3" t="inlineStr">
        <x:is>
          <x:t xml:space="preserve">share of inference-serving accelerator load</x:t>
        </x:is>
      </x:c>
      <x:c r="G1853" s="3" t="inlineStr">
        <x:is>
          <x:t xml:space="preserve">Numeric scenario</x:t>
        </x:is>
      </x:c>
      <x:c r="H1853" s="3" t="inlineStr">
        <x:is>
          <x:t xml:space="preserve">1 - gpu_share</x:t>
        </x:is>
      </x:c>
      <x:c r="I1853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1853" s="3" t="inlineStr">
        <x:is>
          <x:t xml:space="preserve">SRC_QWEN3_GITHUB; SRC_ALIBABA_QWEN_GPU_DEPLOY; SRC_EPOCH_AI_DATA_CENTERS; ASSUMP_NUMERIC_ACCELERATOR_MIX</x:t>
        </x:is>
      </x:c>
      <x:c r="K185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53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1854">
      <x:c r="A1854" s="3" t="inlineStr">
        <x:is>
          <x:t xml:space="preserve">Alibaba</x:t>
        </x:is>
      </x:c>
      <x:c r="B1854" s="3" t="n">
        <x:v>2026</x:v>
      </x:c>
      <x:c r="C1854" s="3" t="inlineStr">
        <x:is>
          <x:t xml:space="preserve">Base</x:t>
        </x:is>
      </x:c>
      <x:c r="D1854" s="3" t="inlineStr">
        <x:is>
          <x:t xml:space="preserve">fleet_reference_tps_per_mw</x:t>
        </x:is>
      </x:c>
      <x:c r="E1854" s="3" t="n">
        <x:v>166591</x:v>
      </x:c>
      <x:c r="F1854" s="3" t="inlineStr">
        <x:is>
          <x:t xml:space="preserve">generated output tokens/sec/MW</x:t>
        </x:is>
      </x:c>
      <x:c r="G1854" s="3" t="inlineStr">
        <x:is>
          <x:t xml:space="preserve">Fleet-weighted public benchmark reference</x:t>
        </x:is>
      </x:c>
      <x:c r="H1854" s="3" t="inlineStr">
        <x:is>
          <x:t xml:space="preserve">h200_share*h200_workload_avg + b200_share*b200_workload_avg + gb200_share*gb200_workload_avg + purpose_built_share*purpose_workload_avg</x:t>
        </x:is>
      </x:c>
      <x:c r="I1854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1854" s="3" t="inlineStr">
        <x:is>
          <x:t xml:space="preserve">SRC_SEMIANALYSIS_INFERENCEX; ASSUMP_NUMERIC_ACCELERATOR_MIX; ASSUMP_WORKLOAD_CLASS_MIX; ASSUMP_AGENTIC_CONTEXT_PENALTY</x:t>
        </x:is>
      </x:c>
      <x:c r="K185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54" s="3" t="inlineStr">
        <x:is>
          <x:t xml:space="preserve">Comparable production output-token throughput or a more closely matched benchmark.</x:t>
        </x:is>
      </x:c>
    </x:row>
    <x:row r="1855">
      <x:c r="A1855" s="3" t="inlineStr">
        <x:is>
          <x:t xml:space="preserve">Alibaba</x:t>
        </x:is>
      </x:c>
      <x:c r="B1855" s="3" t="n">
        <x:v>2026</x:v>
      </x:c>
      <x:c r="C1855" s="3" t="inlineStr">
        <x:is>
          <x:t xml:space="preserve">Base</x:t>
        </x:is>
      </x:c>
      <x:c r="D1855" s="3" t="inlineStr">
        <x:is>
          <x:t xml:space="preserve">commercial_workload_fit_factor</x:t>
        </x:is>
      </x:c>
      <x:c r="E1855" s="3" t="n">
        <x:v>0.9</x:v>
      </x:c>
      <x:c r="F1855" s="3" t="inlineStr">
        <x:is>
          <x:t xml:space="preserve">share of public reference throughput</x:t>
        </x:is>
      </x:c>
      <x:c r="G1855" s="3" t="inlineStr">
        <x:is>
          <x:t xml:space="preserve">Scenario assumption</x:t>
        </x:is>
      </x:c>
      <x:c r="H1855" s="3" t="inlineStr">
        <x:is>
          <x:t xml:space="preserve">reference_serving_tps_per_mw = fleet_reference_tps_per_mw * commercial_workload_fit_factor</x:t>
        </x:is>
      </x:c>
      <x:c r="I1855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1855" s="3" t="inlineStr">
        <x:is>
          <x:t xml:space="preserve">SRC_SEMIANALYSIS_INFERENCEX; ASSUMP_NUMERIC_ACCELERATOR_MIX; ASSUMP_WORKLOAD_CLASS_MIX; ASSUMP_AGENTIC_CONTEXT_PENALTY</x:t>
        </x:is>
      </x:c>
      <x:c r="K185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55" s="3" t="inlineStr">
        <x:is>
          <x:t xml:space="preserve">Matched commercial serving benchmark by product surface, context shape and latency SLO.</x:t>
        </x:is>
      </x:c>
    </x:row>
    <x:row r="1856">
      <x:c r="A1856" s="3" t="inlineStr">
        <x:is>
          <x:t xml:space="preserve">Alibaba</x:t>
        </x:is>
      </x:c>
      <x:c r="B1856" s="3" t="n">
        <x:v>2026</x:v>
      </x:c>
      <x:c r="C1856" s="3" t="inlineStr">
        <x:is>
          <x:t xml:space="preserve">Base</x:t>
        </x:is>
      </x:c>
      <x:c r="D1856" s="3" t="inlineStr">
        <x:is>
          <x:t xml:space="preserve">reference_serving_tps_per_mw</x:t>
        </x:is>
      </x:c>
      <x:c r="E1856" s="3" t="n">
        <x:v>149932</x:v>
      </x:c>
      <x:c r="F1856" s="3" t="inlineStr">
        <x:is>
          <x:t xml:space="preserve">generated output tokens/sec/MW</x:t>
        </x:is>
      </x:c>
      <x:c r="G1856" s="3" t="inlineStr">
        <x:is>
          <x:t xml:space="preserve">Workload-adjusted benchmark proxy</x:t>
        </x:is>
      </x:c>
      <x:c r="H1856" s="3" t="inlineStr">
        <x:is>
          <x:t xml:space="preserve">fleet_reference_tps_per_mw * commercial_workload_fit_factor</x:t>
        </x:is>
      </x:c>
      <x:c r="I185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856" s="3" t="inlineStr">
        <x:is>
          <x:t xml:space="preserve">SRC_SEMIANALYSIS_INFERENCEX; ASSUMP_NUMERIC_ACCELERATOR_MIX; ASSUMP_WORKLOAD_CLASS_MIX; ASSUMP_AGENTIC_CONTEXT_PENALTY</x:t>
        </x:is>
      </x:c>
      <x:c r="K185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56" s="3" t="inlineStr">
        <x:is>
          <x:t xml:space="preserve">Provider production output-token throughput with comparable workload/SLO.</x:t>
        </x:is>
      </x:c>
    </x:row>
    <x:row r="1857">
      <x:c r="A1857" s="3" t="inlineStr">
        <x:is>
          <x:t xml:space="preserve">Alibaba</x:t>
        </x:is>
      </x:c>
      <x:c r="B1857" s="3" t="n">
        <x:v>2026</x:v>
      </x:c>
      <x:c r="C1857" s="3" t="inlineStr">
        <x:is>
          <x:t xml:space="preserve">Base</x:t>
        </x:is>
      </x:c>
      <x:c r="D1857" s="3" t="inlineStr">
        <x:is>
          <x:t xml:space="preserve">purpose_built_tps_per_mw</x:t>
        </x:is>
      </x:c>
      <x:c r="E1857" s="3" t="n">
        <x:v>996060</x:v>
      </x:c>
      <x:c r="F1857" s="3" t="inlineStr">
        <x:is>
          <x:t xml:space="preserve">generated output tokens/sec/MW</x:t>
        </x:is>
      </x:c>
      <x:c r="G1857" s="3" t="inlineStr">
        <x:is>
          <x:t xml:space="preserve">Conservative no-uplift proxy</x:t>
        </x:is>
      </x:c>
      <x:c r="H1857" s="3" t="inlineStr">
        <x:is>
          <x:t xml:space="preserve">purpose_built_tps_per_mw = purpose_built_reference_tps_per_mw * commercial_workload_fit_factor until comparable output-token benchmark is adopted</x:t>
        </x:is>
      </x:c>
      <x:c r="I1857" s="3" t="inlineStr">
        <x:is>
          <x:t xml:space="preserve">No comparable public output-token/MW row adopted; B200 public reference placeholder is used and remains editable.</x:t>
        </x:is>
      </x:c>
      <x:c r="J1857" s="3" t="inlineStr">
        <x:is>
          <x:t xml:space="preserve">SRC_QWEN3_GITHUB; SRC_ALIBABA_QWEN_GPU_DEPLOY; SRC_EPOCH_AI_DATA_CENTERS; ASSUMP_NUMERIC_ACCELERATOR_MIX</x:t>
        </x:is>
      </x:c>
      <x:c r="K185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57" s="3" t="inlineStr">
        <x:is>
          <x:t xml:space="preserve">Matched-workload generated-output benchmark for the provider purpose-built accelerator.</x:t>
        </x:is>
      </x:c>
    </x:row>
    <x:row r="1858">
      <x:c r="A1858" s="3" t="inlineStr">
        <x:is>
          <x:t xml:space="preserve">Alibaba</x:t>
        </x:is>
      </x:c>
      <x:c r="B1858" s="3" t="n">
        <x:v>2026</x:v>
      </x:c>
      <x:c r="C1858" s="3" t="inlineStr">
        <x:is>
          <x:t xml:space="preserve">Base</x:t>
        </x:is>
      </x:c>
      <x:c r="D1858" s="3" t="inlineStr">
        <x:is>
          <x:t xml:space="preserve">inference_power_share</x:t>
        </x:is>
      </x:c>
      <x:c r="E1858" s="3" t="n">
        <x:v>0.6</x:v>
      </x:c>
      <x:c r="F1858" s="3" t="inlineStr">
        <x:is>
          <x:t xml:space="preserve">share of AI IT load</x:t>
        </x:is>
      </x:c>
      <x:c r="G1858" s="3" t="inlineStr">
        <x:is>
          <x:t xml:space="preserve">Scenario allocation</x:t>
        </x:is>
      </x:c>
      <x:c r="H1858" s="3" t="inlineStr">
        <x:is>
          <x:t xml:space="preserve">inference_gw = ai_it_load_gw * inference_power_share</x:t>
        </x:is>
      </x:c>
      <x:c r="I1858" s="3" t="inlineStr">
        <x:is>
          <x:t xml:space="preserve">Qwen API/enterprise commercialization and MoE architecture support increasing inference allocation scenario.</x:t>
        </x:is>
      </x:c>
      <x:c r="J1858" s="3" t="inlineStr">
        <x:is>
          <x:t xml:space="preserve">SRC_QWEN3_GITHUB; SRC_ALIBABA_QWEN_GPU_DEPLOY; SRC_EPOCH_AI_DATA_CENTERS; ASSUMP_INFERENCE_SHARE_NOT_FACT_60</x:t>
        </x:is>
      </x:c>
      <x:c r="K185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58" s="3" t="inlineStr">
        <x:is>
          <x:t xml:space="preserve">Provider-specific inference/training workload power telemetry.</x:t>
        </x:is>
      </x:c>
    </x:row>
    <x:row r="1859">
      <x:c r="A1859" s="3" t="inlineStr">
        <x:is>
          <x:t xml:space="preserve">Alibaba</x:t>
        </x:is>
      </x:c>
      <x:c r="B1859" s="3" t="n">
        <x:v>2026</x:v>
      </x:c>
      <x:c r="C1859" s="3" t="inlineStr">
        <x:is>
          <x:t xml:space="preserve">Base</x:t>
        </x:is>
      </x:c>
      <x:c r="D1859" s="3" t="inlineStr">
        <x:is>
          <x:t xml:space="preserve">inference_gw</x:t>
        </x:is>
      </x:c>
      <x:c r="E1859" s="3" t="n">
        <x:v>0.266</x:v>
      </x:c>
      <x:c r="F1859" s="3" t="inlineStr">
        <x:is>
          <x:t xml:space="preserve">GW</x:t>
        </x:is>
      </x:c>
      <x:c r="G1859" s="3" t="inlineStr">
        <x:is>
          <x:t xml:space="preserve">Derived formula</x:t>
        </x:is>
      </x:c>
      <x:c r="H1859" s="3" t="inlineStr">
        <x:is>
          <x:t xml:space="preserve">ai_it_load_gw * inference_power_share</x:t>
        </x:is>
      </x:c>
      <x:c r="I1859" s="3" t="inlineStr">
        <x:is>
          <x:t xml:space="preserve">This is the operational power eligible to become commercial generated output tokens through the selected TPS/MW proxy.</x:t>
        </x:is>
      </x:c>
      <x:c r="J1859" s="3" t="inlineStr">
        <x:is>
          <x:t xml:space="preserve">SRC_QWEN3_GITHUB; SRC_ALIBABA_QWEN_GPU_DEPLOY; SRC_EPOCH_AI_DATA_CENTERS</x:t>
        </x:is>
      </x:c>
      <x:c r="K185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59" s="3" t="inlineStr">
        <x:is>
          <x:t xml:space="preserve">Recompute after AI allocation or inference-share evidence changes.</x:t>
        </x:is>
      </x:c>
    </x:row>
    <x:row r="1860">
      <x:c r="A1860" s="3" t="inlineStr">
        <x:is>
          <x:t xml:space="preserve">Alibaba</x:t>
        </x:is>
      </x:c>
      <x:c r="B1860" s="3" t="n">
        <x:v>2026</x:v>
      </x:c>
      <x:c r="C1860" s="3" t="inlineStr">
        <x:is>
          <x:t xml:space="preserve">Base</x:t>
        </x:is>
      </x:c>
      <x:c r="D1860" s="3" t="inlineStr">
        <x:is>
          <x:t xml:space="preserve">training_power_share</x:t>
        </x:is>
      </x:c>
      <x:c r="E1860" s="3" t="n">
        <x:v>0.4</x:v>
      </x:c>
      <x:c r="F1860" s="3" t="inlineStr">
        <x:is>
          <x:t xml:space="preserve">share of AI IT load</x:t>
        </x:is>
      </x:c>
      <x:c r="G1860" s="3" t="inlineStr">
        <x:is>
          <x:t xml:space="preserve">Derived allocation</x:t>
        </x:is>
      </x:c>
      <x:c r="H1860" s="3" t="inlineStr">
        <x:is>
          <x:t xml:space="preserve">1 - inference_power_share</x:t>
        </x:is>
      </x:c>
      <x:c r="I1860" s="3" t="inlineStr">
        <x:is>
          <x:t xml:space="preserve">Training receives the complementary modeled AI IT allocation; it is not a disclosed company workload split.</x:t>
        </x:is>
      </x:c>
      <x:c r="J1860" s="3" t="inlineStr">
        <x:is>
          <x:t xml:space="preserve">SRC_QWEN3_GITHUB; SRC_ALIBABA_QWEN_GPU_DEPLOY; SRC_EPOCH_AI_DATA_CENTERS; ASSUMP_INFERENCE_SHARE_NOT_FACT_60</x:t>
        </x:is>
      </x:c>
      <x:c r="K186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60" s="3" t="inlineStr">
        <x:is>
          <x:t xml:space="preserve">Provider-specific inference/training workload power telemetry.</x:t>
        </x:is>
      </x:c>
    </x:row>
    <x:row r="1861">
      <x:c r="A1861" s="3" t="inlineStr">
        <x:is>
          <x:t xml:space="preserve">Alibaba</x:t>
        </x:is>
      </x:c>
      <x:c r="B1861" s="3" t="n">
        <x:v>2026</x:v>
      </x:c>
      <x:c r="C1861" s="3" t="inlineStr">
        <x:is>
          <x:t xml:space="preserve">Base</x:t>
        </x:is>
      </x:c>
      <x:c r="D1861" s="3" t="inlineStr">
        <x:is>
          <x:t xml:space="preserve">training_gw</x:t>
        </x:is>
      </x:c>
      <x:c r="E1861" s="3" t="n">
        <x:v>0.178</x:v>
      </x:c>
      <x:c r="F1861" s="3" t="inlineStr">
        <x:is>
          <x:t xml:space="preserve">GW</x:t>
        </x:is>
      </x:c>
      <x:c r="G1861" s="3" t="inlineStr">
        <x:is>
          <x:t xml:space="preserve">Derived formula</x:t>
        </x:is>
      </x:c>
      <x:c r="H1861" s="3" t="inlineStr">
        <x:is>
          <x:t xml:space="preserve">ai_it_load_gw * training_power_share</x:t>
        </x:is>
      </x:c>
      <x:c r="I1861" s="3" t="inlineStr">
        <x:is>
          <x:t xml:space="preserve">Training GW is shown separately so commercial inference token capacity is not overstated.</x:t>
        </x:is>
      </x:c>
      <x:c r="J1861" s="3" t="inlineStr">
        <x:is>
          <x:t xml:space="preserve">SRC_QWEN3_GITHUB; SRC_ALIBABA_QWEN_GPU_DEPLOY; SRC_EPOCH_AI_DATA_CENTERS</x:t>
        </x:is>
      </x:c>
      <x:c r="K186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61" s="3" t="inlineStr">
        <x:is>
          <x:t xml:space="preserve">Recompute after AI allocation or workload-split evidence changes.</x:t>
        </x:is>
      </x:c>
    </x:row>
    <x:row r="1862">
      <x:c r="A1862" s="3" t="inlineStr">
        <x:is>
          <x:t xml:space="preserve">Alibaba</x:t>
        </x:is>
      </x:c>
      <x:c r="B1862" s="3" t="n">
        <x:v>2026</x:v>
      </x:c>
      <x:c r="C1862" s="3" t="inlineStr">
        <x:is>
          <x:t xml:space="preserve">Base</x:t>
        </x:is>
      </x:c>
      <x:c r="D1862" s="3" t="inlineStr">
        <x:is>
          <x:t xml:space="preserve">tokens_per_second_per_mw</x:t>
        </x:is>
      </x:c>
      <x:c r="E1862" s="3" t="n">
        <x:v>149932</x:v>
      </x:c>
      <x:c r="F1862" s="3" t="inlineStr">
        <x:is>
          <x:t xml:space="preserve">generated output tokens/sec/MW</x:t>
        </x:is>
      </x:c>
      <x:c r="G1862" s="3" t="inlineStr">
        <x:is>
          <x:t xml:space="preserve">Derived estimate + benchmark calibration</x:t>
        </x:is>
      </x:c>
      <x:c r="H1862" s="3" t="inlineStr">
        <x:is>
          <x:t xml:space="preserve">fleet_reference_tps_per_mw * commercial_workload_fit_factor</x:t>
        </x:is>
      </x:c>
      <x:c r="I1862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1862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186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62" s="3" t="inlineStr">
        <x:is>
          <x:t xml:space="preserve">Comparable production output-token throughput with model, hardware, precision, ISL/OSL and SLO matched.</x:t>
        </x:is>
      </x:c>
    </x:row>
    <x:row r="1863">
      <x:c r="A1863" s="3" t="inlineStr">
        <x:is>
          <x:t xml:space="preserve">Alibaba</x:t>
        </x:is>
      </x:c>
      <x:c r="B1863" s="3" t="n">
        <x:v>2026</x:v>
      </x:c>
      <x:c r="C1863" s="3" t="inlineStr">
        <x:is>
          <x:t xml:space="preserve">Base</x:t>
        </x:is>
      </x:c>
      <x:c r="D1863" s="3" t="inlineStr">
        <x:is>
          <x:t xml:space="preserve">inference_tokens_per_day</x:t>
        </x:is>
      </x:c>
      <x:c r="E1863" s="3" t="n">
        <x:v>3445797196800</x:v>
      </x:c>
      <x:c r="F1863" s="3" t="inlineStr">
        <x:is>
          <x:t xml:space="preserve">generated output tokens/day</x:t>
        </x:is>
      </x:c>
      <x:c r="G1863" s="3" t="inlineStr">
        <x:is>
          <x:t xml:space="preserve">Derived headline metric</x:t>
        </x:is>
      </x:c>
      <x:c r="H1863" s="3" t="inlineStr">
        <x:is>
          <x:t xml:space="preserve">inference_gw * 1000 * tokens_per_second_per_mw * 86,400</x:t>
        </x:is>
      </x:c>
      <x:c r="I1863" s="3" t="inlineStr">
        <x:is>
          <x:t xml:space="preserve">Headline capacity uses no utilization, MoE, architecture or software-growth multiplier; it is not observed commercial output volume.</x:t>
        </x:is>
      </x:c>
      <x:c r="J1863" s="3" t="inlineStr">
        <x:is>
          <x:t xml:space="preserve">SRC_QWEN3_GITHUB; SRC_ALIBABA_QWEN_GPU_DEPLOY; SRC_EPOCH_AI_DATA_CENTERS; SRC_SEMIANALYSIS_INFERENCEX</x:t>
        </x:is>
      </x:c>
      <x:c r="K186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63" s="3" t="inlineStr">
        <x:is>
          <x:t xml:space="preserve">Provider-disclosed generated output token volume or calibrated capacity telemetry.</x:t>
        </x:is>
      </x:c>
    </x:row>
    <x:row r="1864">
      <x:c r="A1864" s="3" t="inlineStr">
        <x:is>
          <x:t xml:space="preserve">Alibaba</x:t>
        </x:is>
      </x:c>
      <x:c r="B1864" s="3" t="n">
        <x:v>2026</x:v>
      </x:c>
      <x:c r="C1864" s="3" t="inlineStr">
        <x:is>
          <x:t xml:space="preserve">Base</x:t>
        </x:is>
      </x:c>
      <x:c r="D1864" s="3" t="inlineStr">
        <x:is>
          <x:t xml:space="preserve">inference_tokens_per_year</x:t>
        </x:is>
      </x:c>
      <x:c r="E1864" s="3" t="n">
        <x:v>1257715976832000</x:v>
      </x:c>
      <x:c r="F1864" s="3" t="inlineStr">
        <x:is>
          <x:t xml:space="preserve">generated output tokens/year</x:t>
        </x:is>
      </x:c>
      <x:c r="G1864" s="3" t="inlineStr">
        <x:is>
          <x:t xml:space="preserve">Derived headline metric</x:t>
        </x:is>
      </x:c>
      <x:c r="H1864" s="3" t="inlineStr">
        <x:is>
          <x:t xml:space="preserve">inference_tokens_per_day * 365</x:t>
        </x:is>
      </x:c>
      <x:c r="I1864" s="3" t="inlineStr">
        <x:is>
          <x:t xml:space="preserve">Annualized version of generated output token capacity; it is not observed annual demand or billable volume.</x:t>
        </x:is>
      </x:c>
      <x:c r="J1864" s="3" t="inlineStr">
        <x:is>
          <x:t xml:space="preserve">SRC_QWEN3_GITHUB; SRC_ALIBABA_QWEN_GPU_DEPLOY; SRC_EPOCH_AI_DATA_CENTERS; SRC_SEMIANALYSIS_INFERENCEX</x:t>
        </x:is>
      </x:c>
      <x:c r="K186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64" s="3" t="inlineStr">
        <x:is>
          <x:t xml:space="preserve">Provider-disclosed annual generated-output volume or metered serving telemetry.</x:t>
        </x:is>
      </x:c>
    </x:row>
    <x:row r="1865">
      <x:c r="A1865" s="3" t="inlineStr">
        <x:is>
          <x:t xml:space="preserve">Alibaba</x:t>
        </x:is>
      </x:c>
      <x:c r="B1865" s="3" t="n">
        <x:v>2027</x:v>
      </x:c>
      <x:c r="C1865" s="3" t="inlineStr">
        <x:is>
          <x:t xml:space="preserve">Base</x:t>
        </x:is>
      </x:c>
      <x:c r="D1865" s="3" t="inlineStr">
        <x:is>
          <x:t xml:space="preserve">contracted_power_gw</x:t>
        </x:is>
      </x:c>
      <x:c r="E1865" s="3" t="n">
        <x:v>2.35</x:v>
      </x:c>
      <x:c r="F1865" s="3" t="inlineStr">
        <x:is>
          <x:t xml:space="preserve">GW</x:t>
        </x:is>
      </x:c>
      <x:c r="G1865" s="3" t="inlineStr">
        <x:is>
          <x:t xml:space="preserve">Scenario capacity envelope</x:t>
        </x:is>
      </x:c>
      <x:c r="H1865" s="3" t="inlineStr">
        <x:is>
          <x:t xml:space="preserve">linear interpolation between 2026 and 2030 company capacity endpoints</x:t>
        </x:is>
      </x:c>
      <x:c r="I1865" s="3" t="inlineStr">
        <x:is>
          <x:t xml:space="preserve">Alibaba Cloud/Qwen capacity is a scenario envelope; official model and deployment documentation does not state operated GW.</x:t>
        </x:is>
      </x:c>
      <x:c r="J1865" s="3" t="inlineStr">
        <x:is>
          <x:t xml:space="preserve">SRC_ALIBABA_QWEN_GPU_DEPLOY; ASSUMP_CN_CAPACITY_TRANSPARENCY</x:t>
        </x:is>
      </x:c>
      <x:c r="K186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65" s="3" t="inlineStr">
        <x:is>
          <x:t xml:space="preserve">Company/site-level committed MW/GW, interconnect and contract disclosure.</x:t>
        </x:is>
      </x:c>
    </x:row>
    <x:row r="1866">
      <x:c r="A1866" s="3" t="inlineStr">
        <x:is>
          <x:t xml:space="preserve">Alibaba</x:t>
        </x:is>
      </x:c>
      <x:c r="B1866" s="3" t="n">
        <x:v>2027</x:v>
      </x:c>
      <x:c r="C1866" s="3" t="inlineStr">
        <x:is>
          <x:t xml:space="preserve">Base</x:t>
        </x:is>
      </x:c>
      <x:c r="D1866" s="3" t="inlineStr">
        <x:is>
          <x:t xml:space="preserve">operational_deployment_share</x:t>
        </x:is>
      </x:c>
      <x:c r="E1866" s="3" t="n">
        <x:v>0.54808511</x:v>
      </x:c>
      <x:c r="F1866" s="3" t="inlineStr">
        <x:is>
          <x:t xml:space="preserve">share</x:t>
        </x:is>
      </x:c>
      <x:c r="G1866" s="3" t="inlineStr">
        <x:is>
          <x:t xml:space="preserve">Scenario conversion</x:t>
        </x:is>
      </x:c>
      <x:c r="H1866" s="3" t="inlineStr">
        <x:is>
          <x:t xml:space="preserve">active_power_gw / contracted_power_gw</x:t>
        </x:is>
      </x:c>
      <x:c r="I1866" s="3" t="inlineStr">
        <x:is>
          <x:t xml:space="preserve">This is the single explicit conversion from contracted/attributed capacity to operationally usable capacity.</x:t>
        </x:is>
      </x:c>
      <x:c r="J1866" s="3" t="inlineStr">
        <x:is>
          <x:t xml:space="preserve">SRC_ALIBABA_QWEN_GPU_DEPLOY; ASSUMP_CN_CAPACITY_TRANSPARENCY</x:t>
        </x:is>
      </x:c>
      <x:c r="K186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66" s="3" t="inlineStr">
        <x:is>
          <x:t xml:space="preserve">Energized operational capacity divided by contracted/attributed capacity.</x:t>
        </x:is>
      </x:c>
    </x:row>
    <x:row r="1867">
      <x:c r="A1867" s="3" t="inlineStr">
        <x:is>
          <x:t xml:space="preserve">Alibaba</x:t>
        </x:is>
      </x:c>
      <x:c r="B1867" s="3" t="n">
        <x:v>2027</x:v>
      </x:c>
      <x:c r="C1867" s="3" t="inlineStr">
        <x:is>
          <x:t xml:space="preserve">Base</x:t>
        </x:is>
      </x:c>
      <x:c r="D1867" s="3" t="inlineStr">
        <x:is>
          <x:t xml:space="preserve">active_power_gw</x:t>
        </x:is>
      </x:c>
      <x:c r="E1867" s="3" t="n">
        <x:v>1.288</x:v>
      </x:c>
      <x:c r="F1867" s="3" t="inlineStr">
        <x:is>
          <x:t xml:space="preserve">GW</x:t>
        </x:is>
      </x:c>
      <x:c r="G1867" s="3" t="inlineStr">
        <x:is>
          <x:t xml:space="preserve">Derived scenario</x:t>
        </x:is>
      </x:c>
      <x:c r="H1867" s="3" t="inlineStr">
        <x:is>
          <x:t xml:space="preserve">contracted_power_gw * operational_deployment_share</x:t>
        </x:is>
      </x:c>
      <x:c r="I1867" s="3" t="inlineStr">
        <x:is>
          <x:t xml:space="preserve">Active GW is staged below capacity due to undisclosed accelerator allocation and cloud multi-tenant use.</x:t>
        </x:is>
      </x:c>
      <x:c r="J1867" s="3" t="inlineStr">
        <x:is>
          <x:t xml:space="preserve">SRC_ALIBABA_QWEN_GPU_DEPLOY; ASSUMP_CN_CAPACITY_TRANSPARENCY</x:t>
        </x:is>
      </x:c>
      <x:c r="K186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67" s="3" t="inlineStr">
        <x:is>
          <x:t xml:space="preserve">Energization dates, accelerator deliveries and operational powered-rack telemetry.</x:t>
        </x:is>
      </x:c>
    </x:row>
    <x:row r="1868">
      <x:c r="A1868" s="3" t="inlineStr">
        <x:is>
          <x:t xml:space="preserve">Alibaba</x:t>
        </x:is>
      </x:c>
      <x:c r="B1868" s="3" t="n">
        <x:v>2027</x:v>
      </x:c>
      <x:c r="C1868" s="3" t="inlineStr">
        <x:is>
          <x:t xml:space="preserve">Base</x:t>
        </x:is>
      </x:c>
      <x:c r="D1868" s="3" t="inlineStr">
        <x:is>
          <x:t xml:space="preserve">pue</x:t>
        </x:is>
      </x:c>
      <x:c r="E1868" s="3" t="n">
        <x:v>1.23</x:v>
      </x:c>
      <x:c r="F1868" s="3" t="inlineStr">
        <x:is>
          <x:t xml:space="preserve">ratio</x:t>
        </x:is>
      </x:c>
      <x:c r="G1868" s="3" t="inlineStr">
        <x:is>
          <x:t xml:space="preserve">Scenario parameter</x:t>
        </x:is>
      </x:c>
      <x:c r="H1868" s="3" t="inlineStr">
        <x:is>
          <x:t xml:space="preserve">it_load_gw = active_power_gw / pue</x:t>
        </x:is>
      </x:c>
      <x:c r="I1868" s="3" t="inlineStr">
        <x:is>
          <x:t xml:space="preserve">No provider-wide site-level PUE is used as a disclosed fact; PUE represents facility-to-IT conversion within the scenario.</x:t>
        </x:is>
      </x:c>
      <x:c r="J1868" s="3" t="inlineStr">
        <x:is>
          <x:t xml:space="preserve">ASSUMP_POWER_RAMP</x:t>
        </x:is>
      </x:c>
      <x:c r="K186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68" s="3" t="inlineStr">
        <x:is>
          <x:t xml:space="preserve">Site-level measured PUE matched to attributed AI capacity.</x:t>
        </x:is>
      </x:c>
    </x:row>
    <x:row r="1869">
      <x:c r="A1869" s="3" t="inlineStr">
        <x:is>
          <x:t xml:space="preserve">Alibaba</x:t>
        </x:is>
      </x:c>
      <x:c r="B1869" s="3" t="n">
        <x:v>2027</x:v>
      </x:c>
      <x:c r="C1869" s="3" t="inlineStr">
        <x:is>
          <x:t xml:space="preserve">Base</x:t>
        </x:is>
      </x:c>
      <x:c r="D1869" s="3" t="inlineStr">
        <x:is>
          <x:t xml:space="preserve">it_load_gw</x:t>
        </x:is>
      </x:c>
      <x:c r="E1869" s="3" t="n">
        <x:v>1.047</x:v>
      </x:c>
      <x:c r="F1869" s="3" t="inlineStr">
        <x:is>
          <x:t xml:space="preserve">GW</x:t>
        </x:is>
      </x:c>
      <x:c r="G1869" s="3" t="inlineStr">
        <x:is>
          <x:t xml:space="preserve">Derived formula</x:t>
        </x:is>
      </x:c>
      <x:c r="H1869" s="3" t="inlineStr">
        <x:is>
          <x:t xml:space="preserve">active_power_gw / pue</x:t>
        </x:is>
      </x:c>
      <x:c r="I1869" s="3" t="inlineStr">
        <x:is>
          <x:t xml:space="preserve">Facility power is converted to IT-deliverable power before attributing AI workloads.</x:t>
        </x:is>
      </x:c>
      <x:c r="J1869" s="3" t="inlineStr">
        <x:is>
          <x:t xml:space="preserve">SRC_ALIBABA_QWEN_GPU_DEPLOY; ASSUMP_CN_CAPACITY_TRANSPARENCY</x:t>
        </x:is>
      </x:c>
      <x:c r="K186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69" s="3" t="inlineStr">
        <x:is>
          <x:t xml:space="preserve">Recompute once active power and PUE become site-observable.</x:t>
        </x:is>
      </x:c>
    </x:row>
    <x:row r="1870">
      <x:c r="A1870" s="3" t="inlineStr">
        <x:is>
          <x:t xml:space="preserve">Alibaba</x:t>
        </x:is>
      </x:c>
      <x:c r="B1870" s="3" t="n">
        <x:v>2027</x:v>
      </x:c>
      <x:c r="C1870" s="3" t="inlineStr">
        <x:is>
          <x:t xml:space="preserve">Base</x:t>
        </x:is>
      </x:c>
      <x:c r="D1870" s="3" t="inlineStr">
        <x:is>
          <x:t xml:space="preserve">ai_workload_share</x:t>
        </x:is>
      </x:c>
      <x:c r="E1870" s="3" t="n">
        <x:v>0.84</x:v>
      </x:c>
      <x:c r="F1870" s="3" t="inlineStr">
        <x:is>
          <x:t xml:space="preserve">share</x:t>
        </x:is>
      </x:c>
      <x:c r="G1870" s="3" t="inlineStr">
        <x:is>
          <x:t xml:space="preserve">Scenario allocation</x:t>
        </x:is>
      </x:c>
      <x:c r="H1870" s="3" t="inlineStr">
        <x:is>
          <x:t xml:space="preserve">ai_it_load_gw = it_load_gw * ai_workload_share</x:t>
        </x:is>
      </x:c>
      <x:c r="I1870" s="3" t="inlineStr">
        <x:is>
          <x:t xml:space="preserve">Model Studio/Qwen-serving envelope is AI-focused, while cloud platform/reserve allocation is excluded through 84%.</x:t>
        </x:is>
      </x:c>
      <x:c r="J1870" s="3" t="inlineStr">
        <x:is>
          <x:t xml:space="preserve">SRC_QWEN3_GITHUB; SRC_ALIBABA_QWEN_GPU_DEPLOY; SRC_EPOCH_AI_DATA_CENTERS</x:t>
        </x:is>
      </x:c>
      <x:c r="K187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70" s="3" t="inlineStr">
        <x:is>
          <x:t xml:space="preserve">Model-owner AI workload allocation or cluster scheduling telemetry.</x:t>
        </x:is>
      </x:c>
    </x:row>
    <x:row r="1871">
      <x:c r="A1871" s="3" t="inlineStr">
        <x:is>
          <x:t xml:space="preserve">Alibaba</x:t>
        </x:is>
      </x:c>
      <x:c r="B1871" s="3" t="n">
        <x:v>2027</x:v>
      </x:c>
      <x:c r="C1871" s="3" t="inlineStr">
        <x:is>
          <x:t xml:space="preserve">Base</x:t>
        </x:is>
      </x:c>
      <x:c r="D1871" s="3" t="inlineStr">
        <x:is>
          <x:t xml:space="preserve">ai_it_load_gw</x:t>
        </x:is>
      </x:c>
      <x:c r="E1871" s="3" t="n">
        <x:v>0.879</x:v>
      </x:c>
      <x:c r="F1871" s="3" t="inlineStr">
        <x:is>
          <x:t xml:space="preserve">GW</x:t>
        </x:is>
      </x:c>
      <x:c r="G1871" s="3" t="inlineStr">
        <x:is>
          <x:t xml:space="preserve">Derived formula</x:t>
        </x:is>
      </x:c>
      <x:c r="H1871" s="3" t="inlineStr">
        <x:is>
          <x:t xml:space="preserve">it_load_gw * ai_workload_share</x:t>
        </x:is>
      </x:c>
      <x:c r="I1871" s="3" t="inlineStr">
        <x:is>
          <x:t xml:space="preserve">Only the AI-attributed portion of IT load enters training/inference allocation.</x:t>
        </x:is>
      </x:c>
      <x:c r="J1871" s="3" t="inlineStr">
        <x:is>
          <x:t xml:space="preserve">SRC_QWEN3_GITHUB; SRC_ALIBABA_QWEN_GPU_DEPLOY; SRC_EPOCH_AI_DATA_CENTERS</x:t>
        </x:is>
      </x:c>
      <x:c r="K187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71" s="3" t="inlineStr">
        <x:is>
          <x:t xml:space="preserve">Recompute after ai_workload_share is replaced by telemetry.</x:t>
        </x:is>
      </x:c>
    </x:row>
    <x:row r="1872">
      <x:c r="A1872" s="3" t="inlineStr">
        <x:is>
          <x:t xml:space="preserve">Alibaba</x:t>
        </x:is>
      </x:c>
      <x:c r="B1872" s="3" t="n">
        <x:v>2027</x:v>
      </x:c>
      <x:c r="C1872" s="3" t="inlineStr">
        <x:is>
          <x:t xml:space="preserve">Base</x:t>
        </x:is>
      </x:c>
      <x:c r="D1872" s="3" t="inlineStr">
        <x:is>
          <x:t xml:space="preserve">gpu_share</x:t>
        </x:is>
      </x:c>
      <x:c r="E1872" s="3" t="n">
        <x:v>1</x:v>
      </x:c>
      <x:c r="F1872" s="3" t="inlineStr">
        <x:is>
          <x:t xml:space="preserve">share of inference-serving accelerator load</x:t>
        </x:is>
      </x:c>
      <x:c r="G1872" s="3" t="inlineStr">
        <x:is>
          <x:t xml:space="preserve">Numeric scenario</x:t>
        </x:is>
      </x:c>
      <x:c r="H1872" s="3" t="inlineStr">
        <x:is>
          <x:t xml:space="preserve">gpu_share interpolated from company 2026/2030 accelerator-mix endpoints</x:t>
        </x:is>
      </x:c>
      <x:c r="I1872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1872" s="3" t="inlineStr">
        <x:is>
          <x:t xml:space="preserve">SRC_QWEN3_GITHUB; SRC_ALIBABA_QWEN_GPU_DEPLOY; SRC_EPOCH_AI_DATA_CENTERS; ASSUMP_NUMERIC_ACCELERATOR_MIX</x:t>
        </x:is>
      </x:c>
      <x:c r="K187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72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1873">
      <x:c r="A1873" s="3" t="inlineStr">
        <x:is>
          <x:t xml:space="preserve">Alibaba</x:t>
        </x:is>
      </x:c>
      <x:c r="B1873" s="3" t="n">
        <x:v>2027</x:v>
      </x:c>
      <x:c r="C1873" s="3" t="inlineStr">
        <x:is>
          <x:t xml:space="preserve">Base</x:t>
        </x:is>
      </x:c>
      <x:c r="D1873" s="3" t="inlineStr">
        <x:is>
          <x:t xml:space="preserve">h200_share</x:t>
        </x:is>
      </x:c>
      <x:c r="E1873" s="3" t="n">
        <x:v>1</x:v>
      </x:c>
      <x:c r="F1873" s="3" t="inlineStr">
        <x:is>
          <x:t xml:space="preserve">share of inference-serving accelerator load</x:t>
        </x:is>
      </x:c>
      <x:c r="G1873" s="3" t="inlineStr">
        <x:is>
          <x:t xml:space="preserve">Editable numeric scenario</x:t>
        </x:is>
      </x:c>
      <x:c r="H1873" s="3" t="inlineStr">
        <x:is>
          <x:t xml:space="preserve">h200_share = gpu_share * default_gpu_generation_mix_h200</x:t>
        </x:is>
      </x:c>
      <x:c r="I1873" s="3" t="inlineStr">
        <x:is>
          <x:t xml:space="preserve">Default GPU-generation migration assumption; executive workbook allows later manual replacement by company/year/scenario.</x:t>
        </x:is>
      </x:c>
      <x:c r="J1873" s="3" t="inlineStr">
        <x:is>
          <x:t xml:space="preserve">SRC_SEMIANALYSIS_INFERENCEX; ASSUMP_NUMERIC_ACCELERATOR_MIX</x:t>
        </x:is>
      </x:c>
      <x:c r="K187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73" s="3" t="inlineStr">
        <x:is>
          <x:t xml:space="preserve">Company fleet inventory, accelerator-hours or procurement/deployment records by GPU generation.</x:t>
        </x:is>
      </x:c>
    </x:row>
    <x:row r="1874">
      <x:c r="A1874" s="3" t="inlineStr">
        <x:is>
          <x:t xml:space="preserve">Alibaba</x:t>
        </x:is>
      </x:c>
      <x:c r="B1874" s="3" t="n">
        <x:v>2027</x:v>
      </x:c>
      <x:c r="C1874" s="3" t="inlineStr">
        <x:is>
          <x:t xml:space="preserve">Base</x:t>
        </x:is>
      </x:c>
      <x:c r="D1874" s="3" t="inlineStr">
        <x:is>
          <x:t xml:space="preserve">b200_share</x:t>
        </x:is>
      </x:c>
      <x:c r="E1874" s="3" t="n">
        <x:v>0</x:v>
      </x:c>
      <x:c r="F1874" s="3" t="inlineStr">
        <x:is>
          <x:t xml:space="preserve">share of inference-serving accelerator load</x:t>
        </x:is>
      </x:c>
      <x:c r="G1874" s="3" t="inlineStr">
        <x:is>
          <x:t xml:space="preserve">Editable numeric scenario</x:t>
        </x:is>
      </x:c>
      <x:c r="H1874" s="3" t="inlineStr">
        <x:is>
          <x:t xml:space="preserve">b200_share = gpu_share * default_gpu_generation_mix_b200</x:t>
        </x:is>
      </x:c>
      <x:c r="I1874" s="3" t="inlineStr">
        <x:is>
          <x:t xml:space="preserve">Default GPU-generation migration assumption; executive workbook allows later manual replacement by company/year/scenario.</x:t>
        </x:is>
      </x:c>
      <x:c r="J1874" s="3" t="inlineStr">
        <x:is>
          <x:t xml:space="preserve">SRC_SEMIANALYSIS_INFERENCEX; ASSUMP_NUMERIC_ACCELERATOR_MIX</x:t>
        </x:is>
      </x:c>
      <x:c r="K187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74" s="3" t="inlineStr">
        <x:is>
          <x:t xml:space="preserve">Company fleet inventory, accelerator-hours or procurement/deployment records by GPU generation.</x:t>
        </x:is>
      </x:c>
    </x:row>
    <x:row r="1875">
      <x:c r="A1875" s="3" t="inlineStr">
        <x:is>
          <x:t xml:space="preserve">Alibaba</x:t>
        </x:is>
      </x:c>
      <x:c r="B1875" s="3" t="n">
        <x:v>2027</x:v>
      </x:c>
      <x:c r="C1875" s="3" t="inlineStr">
        <x:is>
          <x:t xml:space="preserve">Base</x:t>
        </x:is>
      </x:c>
      <x:c r="D1875" s="3" t="inlineStr">
        <x:is>
          <x:t xml:space="preserve">gb200_share</x:t>
        </x:is>
      </x:c>
      <x:c r="E1875" s="3" t="n">
        <x:v>0</x:v>
      </x:c>
      <x:c r="F1875" s="3" t="inlineStr">
        <x:is>
          <x:t xml:space="preserve">share of inference-serving accelerator load</x:t>
        </x:is>
      </x:c>
      <x:c r="G1875" s="3" t="inlineStr">
        <x:is>
          <x:t xml:space="preserve">Editable numeric scenario</x:t>
        </x:is>
      </x:c>
      <x:c r="H1875" s="3" t="inlineStr">
        <x:is>
          <x:t xml:space="preserve">gb200_share = gpu_share * default_gpu_generation_mix_gb200</x:t>
        </x:is>
      </x:c>
      <x:c r="I1875" s="3" t="inlineStr">
        <x:is>
          <x:t xml:space="preserve">Default GPU-generation migration assumption; executive workbook allows later manual replacement by company/year/scenario.</x:t>
        </x:is>
      </x:c>
      <x:c r="J1875" s="3" t="inlineStr">
        <x:is>
          <x:t xml:space="preserve">SRC_SEMIANALYSIS_INFERENCEX; ASSUMP_NUMERIC_ACCELERATOR_MIX</x:t>
        </x:is>
      </x:c>
      <x:c r="K187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75" s="3" t="inlineStr">
        <x:is>
          <x:t xml:space="preserve">Company fleet inventory, accelerator-hours or procurement/deployment records by GPU generation.</x:t>
        </x:is>
      </x:c>
    </x:row>
    <x:row r="1876">
      <x:c r="A1876" s="3" t="inlineStr">
        <x:is>
          <x:t xml:space="preserve">Alibaba</x:t>
        </x:is>
      </x:c>
      <x:c r="B1876" s="3" t="n">
        <x:v>2027</x:v>
      </x:c>
      <x:c r="C1876" s="3" t="inlineStr">
        <x:is>
          <x:t xml:space="preserve">Base</x:t>
        </x:is>
      </x:c>
      <x:c r="D1876" s="3" t="inlineStr">
        <x:is>
          <x:t xml:space="preserve">purpose_built_accelerator_share</x:t>
        </x:is>
      </x:c>
      <x:c r="E1876" s="3" t="n">
        <x:v>0</x:v>
      </x:c>
      <x:c r="F1876" s="3" t="inlineStr">
        <x:is>
          <x:t xml:space="preserve">share of inference-serving accelerator load</x:t>
        </x:is>
      </x:c>
      <x:c r="G1876" s="3" t="inlineStr">
        <x:is>
          <x:t xml:space="preserve">Numeric scenario</x:t>
        </x:is>
      </x:c>
      <x:c r="H1876" s="3" t="inlineStr">
        <x:is>
          <x:t xml:space="preserve">1 - gpu_share</x:t>
        </x:is>
      </x:c>
      <x:c r="I1876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1876" s="3" t="inlineStr">
        <x:is>
          <x:t xml:space="preserve">SRC_QWEN3_GITHUB; SRC_ALIBABA_QWEN_GPU_DEPLOY; SRC_EPOCH_AI_DATA_CENTERS; ASSUMP_NUMERIC_ACCELERATOR_MIX</x:t>
        </x:is>
      </x:c>
      <x:c r="K187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76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1877">
      <x:c r="A1877" s="3" t="inlineStr">
        <x:is>
          <x:t xml:space="preserve">Alibaba</x:t>
        </x:is>
      </x:c>
      <x:c r="B1877" s="3" t="n">
        <x:v>2027</x:v>
      </x:c>
      <x:c r="C1877" s="3" t="inlineStr">
        <x:is>
          <x:t xml:space="preserve">Base</x:t>
        </x:is>
      </x:c>
      <x:c r="D1877" s="3" t="inlineStr">
        <x:is>
          <x:t xml:space="preserve">fleet_reference_tps_per_mw</x:t>
        </x:is>
      </x:c>
      <x:c r="E1877" s="3" t="n">
        <x:v>166591</x:v>
      </x:c>
      <x:c r="F1877" s="3" t="inlineStr">
        <x:is>
          <x:t xml:space="preserve">generated output tokens/sec/MW</x:t>
        </x:is>
      </x:c>
      <x:c r="G1877" s="3" t="inlineStr">
        <x:is>
          <x:t xml:space="preserve">Fleet-weighted public benchmark reference</x:t>
        </x:is>
      </x:c>
      <x:c r="H1877" s="3" t="inlineStr">
        <x:is>
          <x:t xml:space="preserve">h200_share*h200_workload_avg + b200_share*b200_workload_avg + gb200_share*gb200_workload_avg + purpose_built_share*purpose_workload_avg</x:t>
        </x:is>
      </x:c>
      <x:c r="I1877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1877" s="3" t="inlineStr">
        <x:is>
          <x:t xml:space="preserve">SRC_SEMIANALYSIS_INFERENCEX; ASSUMP_NUMERIC_ACCELERATOR_MIX; ASSUMP_WORKLOAD_CLASS_MIX; ASSUMP_AGENTIC_CONTEXT_PENALTY</x:t>
        </x:is>
      </x:c>
      <x:c r="K187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77" s="3" t="inlineStr">
        <x:is>
          <x:t xml:space="preserve">Comparable production output-token throughput or a more closely matched benchmark.</x:t>
        </x:is>
      </x:c>
    </x:row>
    <x:row r="1878">
      <x:c r="A1878" s="3" t="inlineStr">
        <x:is>
          <x:t xml:space="preserve">Alibaba</x:t>
        </x:is>
      </x:c>
      <x:c r="B1878" s="3" t="n">
        <x:v>2027</x:v>
      </x:c>
      <x:c r="C1878" s="3" t="inlineStr">
        <x:is>
          <x:t xml:space="preserve">Base</x:t>
        </x:is>
      </x:c>
      <x:c r="D1878" s="3" t="inlineStr">
        <x:is>
          <x:t xml:space="preserve">commercial_workload_fit_factor</x:t>
        </x:is>
      </x:c>
      <x:c r="E1878" s="3" t="n">
        <x:v>0.9</x:v>
      </x:c>
      <x:c r="F1878" s="3" t="inlineStr">
        <x:is>
          <x:t xml:space="preserve">share of public reference throughput</x:t>
        </x:is>
      </x:c>
      <x:c r="G1878" s="3" t="inlineStr">
        <x:is>
          <x:t xml:space="preserve">Scenario assumption</x:t>
        </x:is>
      </x:c>
      <x:c r="H1878" s="3" t="inlineStr">
        <x:is>
          <x:t xml:space="preserve">reference_serving_tps_per_mw = fleet_reference_tps_per_mw * commercial_workload_fit_factor</x:t>
        </x:is>
      </x:c>
      <x:c r="I1878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1878" s="3" t="inlineStr">
        <x:is>
          <x:t xml:space="preserve">SRC_SEMIANALYSIS_INFERENCEX; ASSUMP_NUMERIC_ACCELERATOR_MIX; ASSUMP_WORKLOAD_CLASS_MIX; ASSUMP_AGENTIC_CONTEXT_PENALTY</x:t>
        </x:is>
      </x:c>
      <x:c r="K187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78" s="3" t="inlineStr">
        <x:is>
          <x:t xml:space="preserve">Matched commercial serving benchmark by product surface, context shape and latency SLO.</x:t>
        </x:is>
      </x:c>
    </x:row>
    <x:row r="1879">
      <x:c r="A1879" s="3" t="inlineStr">
        <x:is>
          <x:t xml:space="preserve">Alibaba</x:t>
        </x:is>
      </x:c>
      <x:c r="B1879" s="3" t="n">
        <x:v>2027</x:v>
      </x:c>
      <x:c r="C1879" s="3" t="inlineStr">
        <x:is>
          <x:t xml:space="preserve">Base</x:t>
        </x:is>
      </x:c>
      <x:c r="D1879" s="3" t="inlineStr">
        <x:is>
          <x:t xml:space="preserve">reference_serving_tps_per_mw</x:t>
        </x:is>
      </x:c>
      <x:c r="E1879" s="3" t="n">
        <x:v>149932</x:v>
      </x:c>
      <x:c r="F1879" s="3" t="inlineStr">
        <x:is>
          <x:t xml:space="preserve">generated output tokens/sec/MW</x:t>
        </x:is>
      </x:c>
      <x:c r="G1879" s="3" t="inlineStr">
        <x:is>
          <x:t xml:space="preserve">Workload-adjusted benchmark proxy</x:t>
        </x:is>
      </x:c>
      <x:c r="H1879" s="3" t="inlineStr">
        <x:is>
          <x:t xml:space="preserve">fleet_reference_tps_per_mw * commercial_workload_fit_factor</x:t>
        </x:is>
      </x:c>
      <x:c r="I187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879" s="3" t="inlineStr">
        <x:is>
          <x:t xml:space="preserve">SRC_SEMIANALYSIS_INFERENCEX; ASSUMP_NUMERIC_ACCELERATOR_MIX; ASSUMP_WORKLOAD_CLASS_MIX; ASSUMP_AGENTIC_CONTEXT_PENALTY</x:t>
        </x:is>
      </x:c>
      <x:c r="K187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79" s="3" t="inlineStr">
        <x:is>
          <x:t xml:space="preserve">Provider production output-token throughput with comparable workload/SLO.</x:t>
        </x:is>
      </x:c>
    </x:row>
    <x:row r="1880">
      <x:c r="A1880" s="3" t="inlineStr">
        <x:is>
          <x:t xml:space="preserve">Alibaba</x:t>
        </x:is>
      </x:c>
      <x:c r="B1880" s="3" t="n">
        <x:v>2027</x:v>
      </x:c>
      <x:c r="C1880" s="3" t="inlineStr">
        <x:is>
          <x:t xml:space="preserve">Base</x:t>
        </x:is>
      </x:c>
      <x:c r="D1880" s="3" t="inlineStr">
        <x:is>
          <x:t xml:space="preserve">purpose_built_tps_per_mw</x:t>
        </x:is>
      </x:c>
      <x:c r="E1880" s="3" t="n">
        <x:v>996060</x:v>
      </x:c>
      <x:c r="F1880" s="3" t="inlineStr">
        <x:is>
          <x:t xml:space="preserve">generated output tokens/sec/MW</x:t>
        </x:is>
      </x:c>
      <x:c r="G1880" s="3" t="inlineStr">
        <x:is>
          <x:t xml:space="preserve">Conservative no-uplift proxy</x:t>
        </x:is>
      </x:c>
      <x:c r="H1880" s="3" t="inlineStr">
        <x:is>
          <x:t xml:space="preserve">purpose_built_tps_per_mw = purpose_built_reference_tps_per_mw * commercial_workload_fit_factor until comparable output-token benchmark is adopted</x:t>
        </x:is>
      </x:c>
      <x:c r="I1880" s="3" t="inlineStr">
        <x:is>
          <x:t xml:space="preserve">No comparable public output-token/MW row adopted; B200 public reference placeholder is used and remains editable.</x:t>
        </x:is>
      </x:c>
      <x:c r="J1880" s="3" t="inlineStr">
        <x:is>
          <x:t xml:space="preserve">SRC_QWEN3_GITHUB; SRC_ALIBABA_QWEN_GPU_DEPLOY; SRC_EPOCH_AI_DATA_CENTERS; ASSUMP_NUMERIC_ACCELERATOR_MIX</x:t>
        </x:is>
      </x:c>
      <x:c r="K188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80" s="3" t="inlineStr">
        <x:is>
          <x:t xml:space="preserve">Matched-workload generated-output benchmark for the provider purpose-built accelerator.</x:t>
        </x:is>
      </x:c>
    </x:row>
    <x:row r="1881">
      <x:c r="A1881" s="3" t="inlineStr">
        <x:is>
          <x:t xml:space="preserve">Alibaba</x:t>
        </x:is>
      </x:c>
      <x:c r="B1881" s="3" t="n">
        <x:v>2027</x:v>
      </x:c>
      <x:c r="C1881" s="3" t="inlineStr">
        <x:is>
          <x:t xml:space="preserve">Base</x:t>
        </x:is>
      </x:c>
      <x:c r="D1881" s="3" t="inlineStr">
        <x:is>
          <x:t xml:space="preserve">inference_power_share</x:t>
        </x:is>
      </x:c>
      <x:c r="E1881" s="3" t="n">
        <x:v>0.65</x:v>
      </x:c>
      <x:c r="F1881" s="3" t="inlineStr">
        <x:is>
          <x:t xml:space="preserve">share of AI IT load</x:t>
        </x:is>
      </x:c>
      <x:c r="G1881" s="3" t="inlineStr">
        <x:is>
          <x:t xml:space="preserve">Scenario allocation</x:t>
        </x:is>
      </x:c>
      <x:c r="H1881" s="3" t="inlineStr">
        <x:is>
          <x:t xml:space="preserve">inference_gw = ai_it_load_gw * inference_power_share</x:t>
        </x:is>
      </x:c>
      <x:c r="I1881" s="3" t="inlineStr">
        <x:is>
          <x:t xml:space="preserve">Qwen API/enterprise commercialization and MoE architecture support increasing inference allocation scenario.</x:t>
        </x:is>
      </x:c>
      <x:c r="J1881" s="3" t="inlineStr">
        <x:is>
          <x:t xml:space="preserve">SRC_QWEN3_GITHUB; SRC_ALIBABA_QWEN_GPU_DEPLOY; SRC_EPOCH_AI_DATA_CENTERS; ASSUMP_INFERENCE_SHARE_NOT_FACT_60</x:t>
        </x:is>
      </x:c>
      <x:c r="K188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81" s="3" t="inlineStr">
        <x:is>
          <x:t xml:space="preserve">Provider-specific inference/training workload power telemetry.</x:t>
        </x:is>
      </x:c>
    </x:row>
    <x:row r="1882">
      <x:c r="A1882" s="3" t="inlineStr">
        <x:is>
          <x:t xml:space="preserve">Alibaba</x:t>
        </x:is>
      </x:c>
      <x:c r="B1882" s="3" t="n">
        <x:v>2027</x:v>
      </x:c>
      <x:c r="C1882" s="3" t="inlineStr">
        <x:is>
          <x:t xml:space="preserve">Base</x:t>
        </x:is>
      </x:c>
      <x:c r="D1882" s="3" t="inlineStr">
        <x:is>
          <x:t xml:space="preserve">inference_gw</x:t>
        </x:is>
      </x:c>
      <x:c r="E1882" s="3" t="n">
        <x:v>0.572</x:v>
      </x:c>
      <x:c r="F1882" s="3" t="inlineStr">
        <x:is>
          <x:t xml:space="preserve">GW</x:t>
        </x:is>
      </x:c>
      <x:c r="G1882" s="3" t="inlineStr">
        <x:is>
          <x:t xml:space="preserve">Derived formula</x:t>
        </x:is>
      </x:c>
      <x:c r="H1882" s="3" t="inlineStr">
        <x:is>
          <x:t xml:space="preserve">ai_it_load_gw * inference_power_share</x:t>
        </x:is>
      </x:c>
      <x:c r="I1882" s="3" t="inlineStr">
        <x:is>
          <x:t xml:space="preserve">This is the operational power eligible to become commercial generated output tokens through the selected TPS/MW proxy.</x:t>
        </x:is>
      </x:c>
      <x:c r="J1882" s="3" t="inlineStr">
        <x:is>
          <x:t xml:space="preserve">SRC_QWEN3_GITHUB; SRC_ALIBABA_QWEN_GPU_DEPLOY; SRC_EPOCH_AI_DATA_CENTERS</x:t>
        </x:is>
      </x:c>
      <x:c r="K188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82" s="3" t="inlineStr">
        <x:is>
          <x:t xml:space="preserve">Recompute after AI allocation or inference-share evidence changes.</x:t>
        </x:is>
      </x:c>
    </x:row>
    <x:row r="1883">
      <x:c r="A1883" s="3" t="inlineStr">
        <x:is>
          <x:t xml:space="preserve">Alibaba</x:t>
        </x:is>
      </x:c>
      <x:c r="B1883" s="3" t="n">
        <x:v>2027</x:v>
      </x:c>
      <x:c r="C1883" s="3" t="inlineStr">
        <x:is>
          <x:t xml:space="preserve">Base</x:t>
        </x:is>
      </x:c>
      <x:c r="D1883" s="3" t="inlineStr">
        <x:is>
          <x:t xml:space="preserve">training_power_share</x:t>
        </x:is>
      </x:c>
      <x:c r="E1883" s="3" t="n">
        <x:v>0.35</x:v>
      </x:c>
      <x:c r="F1883" s="3" t="inlineStr">
        <x:is>
          <x:t xml:space="preserve">share of AI IT load</x:t>
        </x:is>
      </x:c>
      <x:c r="G1883" s="3" t="inlineStr">
        <x:is>
          <x:t xml:space="preserve">Derived allocation</x:t>
        </x:is>
      </x:c>
      <x:c r="H1883" s="3" t="inlineStr">
        <x:is>
          <x:t xml:space="preserve">1 - inference_power_share</x:t>
        </x:is>
      </x:c>
      <x:c r="I1883" s="3" t="inlineStr">
        <x:is>
          <x:t xml:space="preserve">Training receives the complementary modeled AI IT allocation; it is not a disclosed company workload split.</x:t>
        </x:is>
      </x:c>
      <x:c r="J1883" s="3" t="inlineStr">
        <x:is>
          <x:t xml:space="preserve">SRC_QWEN3_GITHUB; SRC_ALIBABA_QWEN_GPU_DEPLOY; SRC_EPOCH_AI_DATA_CENTERS; ASSUMP_INFERENCE_SHARE_NOT_FACT_60</x:t>
        </x:is>
      </x:c>
      <x:c r="K188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83" s="3" t="inlineStr">
        <x:is>
          <x:t xml:space="preserve">Provider-specific inference/training workload power telemetry.</x:t>
        </x:is>
      </x:c>
    </x:row>
    <x:row r="1884">
      <x:c r="A1884" s="3" t="inlineStr">
        <x:is>
          <x:t xml:space="preserve">Alibaba</x:t>
        </x:is>
      </x:c>
      <x:c r="B1884" s="3" t="n">
        <x:v>2027</x:v>
      </x:c>
      <x:c r="C1884" s="3" t="inlineStr">
        <x:is>
          <x:t xml:space="preserve">Base</x:t>
        </x:is>
      </x:c>
      <x:c r="D1884" s="3" t="inlineStr">
        <x:is>
          <x:t xml:space="preserve">training_gw</x:t>
        </x:is>
      </x:c>
      <x:c r="E1884" s="3" t="n">
        <x:v>0.308</x:v>
      </x:c>
      <x:c r="F1884" s="3" t="inlineStr">
        <x:is>
          <x:t xml:space="preserve">GW</x:t>
        </x:is>
      </x:c>
      <x:c r="G1884" s="3" t="inlineStr">
        <x:is>
          <x:t xml:space="preserve">Derived formula</x:t>
        </x:is>
      </x:c>
      <x:c r="H1884" s="3" t="inlineStr">
        <x:is>
          <x:t xml:space="preserve">ai_it_load_gw * training_power_share</x:t>
        </x:is>
      </x:c>
      <x:c r="I1884" s="3" t="inlineStr">
        <x:is>
          <x:t xml:space="preserve">Training GW is shown separately so commercial inference token capacity is not overstated.</x:t>
        </x:is>
      </x:c>
      <x:c r="J1884" s="3" t="inlineStr">
        <x:is>
          <x:t xml:space="preserve">SRC_QWEN3_GITHUB; SRC_ALIBABA_QWEN_GPU_DEPLOY; SRC_EPOCH_AI_DATA_CENTERS</x:t>
        </x:is>
      </x:c>
      <x:c r="K188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84" s="3" t="inlineStr">
        <x:is>
          <x:t xml:space="preserve">Recompute after AI allocation or workload-split evidence changes.</x:t>
        </x:is>
      </x:c>
    </x:row>
    <x:row r="1885">
      <x:c r="A1885" s="3" t="inlineStr">
        <x:is>
          <x:t xml:space="preserve">Alibaba</x:t>
        </x:is>
      </x:c>
      <x:c r="B1885" s="3" t="n">
        <x:v>2027</x:v>
      </x:c>
      <x:c r="C1885" s="3" t="inlineStr">
        <x:is>
          <x:t xml:space="preserve">Base</x:t>
        </x:is>
      </x:c>
      <x:c r="D1885" s="3" t="inlineStr">
        <x:is>
          <x:t xml:space="preserve">tokens_per_second_per_mw</x:t>
        </x:is>
      </x:c>
      <x:c r="E1885" s="3" t="n">
        <x:v>149932</x:v>
      </x:c>
      <x:c r="F1885" s="3" t="inlineStr">
        <x:is>
          <x:t xml:space="preserve">generated output tokens/sec/MW</x:t>
        </x:is>
      </x:c>
      <x:c r="G1885" s="3" t="inlineStr">
        <x:is>
          <x:t xml:space="preserve">Derived estimate + benchmark calibration</x:t>
        </x:is>
      </x:c>
      <x:c r="H1885" s="3" t="inlineStr">
        <x:is>
          <x:t xml:space="preserve">fleet_reference_tps_per_mw * commercial_workload_fit_factor</x:t>
        </x:is>
      </x:c>
      <x:c r="I1885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1885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188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85" s="3" t="inlineStr">
        <x:is>
          <x:t xml:space="preserve">Comparable production output-token throughput with model, hardware, precision, ISL/OSL and SLO matched.</x:t>
        </x:is>
      </x:c>
    </x:row>
    <x:row r="1886">
      <x:c r="A1886" s="3" t="inlineStr">
        <x:is>
          <x:t xml:space="preserve">Alibaba</x:t>
        </x:is>
      </x:c>
      <x:c r="B1886" s="3" t="n">
        <x:v>2027</x:v>
      </x:c>
      <x:c r="C1886" s="3" t="inlineStr">
        <x:is>
          <x:t xml:space="preserve">Base</x:t>
        </x:is>
      </x:c>
      <x:c r="D1886" s="3" t="inlineStr">
        <x:is>
          <x:t xml:space="preserve">inference_tokens_per_day</x:t>
        </x:is>
      </x:c>
      <x:c r="E1886" s="3" t="n">
        <x:v>7409759385600</x:v>
      </x:c>
      <x:c r="F1886" s="3" t="inlineStr">
        <x:is>
          <x:t xml:space="preserve">generated output tokens/day</x:t>
        </x:is>
      </x:c>
      <x:c r="G1886" s="3" t="inlineStr">
        <x:is>
          <x:t xml:space="preserve">Derived headline metric</x:t>
        </x:is>
      </x:c>
      <x:c r="H1886" s="3" t="inlineStr">
        <x:is>
          <x:t xml:space="preserve">inference_gw * 1000 * tokens_per_second_per_mw * 86,400</x:t>
        </x:is>
      </x:c>
      <x:c r="I1886" s="3" t="inlineStr">
        <x:is>
          <x:t xml:space="preserve">Headline capacity uses no utilization, MoE, architecture or software-growth multiplier; it is not observed commercial output volume.</x:t>
        </x:is>
      </x:c>
      <x:c r="J1886" s="3" t="inlineStr">
        <x:is>
          <x:t xml:space="preserve">SRC_QWEN3_GITHUB; SRC_ALIBABA_QWEN_GPU_DEPLOY; SRC_EPOCH_AI_DATA_CENTERS; SRC_SEMIANALYSIS_INFERENCEX</x:t>
        </x:is>
      </x:c>
      <x:c r="K188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86" s="3" t="inlineStr">
        <x:is>
          <x:t xml:space="preserve">Provider-disclosed generated output token volume or calibrated capacity telemetry.</x:t>
        </x:is>
      </x:c>
    </x:row>
    <x:row r="1887">
      <x:c r="A1887" s="3" t="inlineStr">
        <x:is>
          <x:t xml:space="preserve">Alibaba</x:t>
        </x:is>
      </x:c>
      <x:c r="B1887" s="3" t="n">
        <x:v>2027</x:v>
      </x:c>
      <x:c r="C1887" s="3" t="inlineStr">
        <x:is>
          <x:t xml:space="preserve">Base</x:t>
        </x:is>
      </x:c>
      <x:c r="D1887" s="3" t="inlineStr">
        <x:is>
          <x:t xml:space="preserve">inference_tokens_per_year</x:t>
        </x:is>
      </x:c>
      <x:c r="E1887" s="3" t="n">
        <x:v>2704562175744000</x:v>
      </x:c>
      <x:c r="F1887" s="3" t="inlineStr">
        <x:is>
          <x:t xml:space="preserve">generated output tokens/year</x:t>
        </x:is>
      </x:c>
      <x:c r="G1887" s="3" t="inlineStr">
        <x:is>
          <x:t xml:space="preserve">Derived headline metric</x:t>
        </x:is>
      </x:c>
      <x:c r="H1887" s="3" t="inlineStr">
        <x:is>
          <x:t xml:space="preserve">inference_tokens_per_day * 365</x:t>
        </x:is>
      </x:c>
      <x:c r="I1887" s="3" t="inlineStr">
        <x:is>
          <x:t xml:space="preserve">Annualized version of generated output token capacity; it is not observed annual demand or billable volume.</x:t>
        </x:is>
      </x:c>
      <x:c r="J1887" s="3" t="inlineStr">
        <x:is>
          <x:t xml:space="preserve">SRC_QWEN3_GITHUB; SRC_ALIBABA_QWEN_GPU_DEPLOY; SRC_EPOCH_AI_DATA_CENTERS; SRC_SEMIANALYSIS_INFERENCEX</x:t>
        </x:is>
      </x:c>
      <x:c r="K188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87" s="3" t="inlineStr">
        <x:is>
          <x:t xml:space="preserve">Provider-disclosed annual generated-output volume or metered serving telemetry.</x:t>
        </x:is>
      </x:c>
    </x:row>
    <x:row r="1888">
      <x:c r="A1888" s="3" t="inlineStr">
        <x:is>
          <x:t xml:space="preserve">Alibaba</x:t>
        </x:is>
      </x:c>
      <x:c r="B1888" s="3" t="n">
        <x:v>2028</x:v>
      </x:c>
      <x:c r="C1888" s="3" t="inlineStr">
        <x:is>
          <x:t xml:space="preserve">Base</x:t>
        </x:is>
      </x:c>
      <x:c r="D1888" s="3" t="inlineStr">
        <x:is>
          <x:t xml:space="preserve">contracted_power_gw</x:t>
        </x:is>
      </x:c>
      <x:c r="E1888" s="3" t="n">
        <x:v>2.9</x:v>
      </x:c>
      <x:c r="F1888" s="3" t="inlineStr">
        <x:is>
          <x:t xml:space="preserve">GW</x:t>
        </x:is>
      </x:c>
      <x:c r="G1888" s="3" t="inlineStr">
        <x:is>
          <x:t xml:space="preserve">Scenario capacity envelope</x:t>
        </x:is>
      </x:c>
      <x:c r="H1888" s="3" t="inlineStr">
        <x:is>
          <x:t xml:space="preserve">linear interpolation between 2026 and 2030 company capacity endpoints</x:t>
        </x:is>
      </x:c>
      <x:c r="I1888" s="3" t="inlineStr">
        <x:is>
          <x:t xml:space="preserve">Alibaba Cloud/Qwen capacity is a scenario envelope; official model and deployment documentation does not state operated GW.</x:t>
        </x:is>
      </x:c>
      <x:c r="J1888" s="3" t="inlineStr">
        <x:is>
          <x:t xml:space="preserve">SRC_ALIBABA_QWEN_GPU_DEPLOY; ASSUMP_CN_CAPACITY_TRANSPARENCY</x:t>
        </x:is>
      </x:c>
      <x:c r="K188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88" s="3" t="inlineStr">
        <x:is>
          <x:t xml:space="preserve">Company/site-level committed MW/GW, interconnect and contract disclosure.</x:t>
        </x:is>
      </x:c>
    </x:row>
    <x:row r="1889">
      <x:c r="A1889" s="3" t="inlineStr">
        <x:is>
          <x:t xml:space="preserve">Alibaba</x:t>
        </x:is>
      </x:c>
      <x:c r="B1889" s="3" t="n">
        <x:v>2028</x:v>
      </x:c>
      <x:c r="C1889" s="3" t="inlineStr">
        <x:is>
          <x:t xml:space="preserve">Base</x:t>
        </x:is>
      </x:c>
      <x:c r="D1889" s="3" t="inlineStr">
        <x:is>
          <x:t xml:space="preserve">operational_deployment_share</x:t>
        </x:is>
      </x:c>
      <x:c r="E1889" s="3" t="n">
        <x:v>0.6637931</x:v>
      </x:c>
      <x:c r="F1889" s="3" t="inlineStr">
        <x:is>
          <x:t xml:space="preserve">share</x:t>
        </x:is>
      </x:c>
      <x:c r="G1889" s="3" t="inlineStr">
        <x:is>
          <x:t xml:space="preserve">Scenario conversion</x:t>
        </x:is>
      </x:c>
      <x:c r="H1889" s="3" t="inlineStr">
        <x:is>
          <x:t xml:space="preserve">active_power_gw / contracted_power_gw</x:t>
        </x:is>
      </x:c>
      <x:c r="I1889" s="3" t="inlineStr">
        <x:is>
          <x:t xml:space="preserve">This is the single explicit conversion from contracted/attributed capacity to operationally usable capacity.</x:t>
        </x:is>
      </x:c>
      <x:c r="J1889" s="3" t="inlineStr">
        <x:is>
          <x:t xml:space="preserve">SRC_ALIBABA_QWEN_GPU_DEPLOY; ASSUMP_CN_CAPACITY_TRANSPARENCY</x:t>
        </x:is>
      </x:c>
      <x:c r="K188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89" s="3" t="inlineStr">
        <x:is>
          <x:t xml:space="preserve">Energized operational capacity divided by contracted/attributed capacity.</x:t>
        </x:is>
      </x:c>
    </x:row>
    <x:row r="1890">
      <x:c r="A1890" s="3" t="inlineStr">
        <x:is>
          <x:t xml:space="preserve">Alibaba</x:t>
        </x:is>
      </x:c>
      <x:c r="B1890" s="3" t="n">
        <x:v>2028</x:v>
      </x:c>
      <x:c r="C1890" s="3" t="inlineStr">
        <x:is>
          <x:t xml:space="preserve">Base</x:t>
        </x:is>
      </x:c>
      <x:c r="D1890" s="3" t="inlineStr">
        <x:is>
          <x:t xml:space="preserve">active_power_gw</x:t>
        </x:is>
      </x:c>
      <x:c r="E1890" s="3" t="n">
        <x:v>1.925</x:v>
      </x:c>
      <x:c r="F1890" s="3" t="inlineStr">
        <x:is>
          <x:t xml:space="preserve">GW</x:t>
        </x:is>
      </x:c>
      <x:c r="G1890" s="3" t="inlineStr">
        <x:is>
          <x:t xml:space="preserve">Derived scenario</x:t>
        </x:is>
      </x:c>
      <x:c r="H1890" s="3" t="inlineStr">
        <x:is>
          <x:t xml:space="preserve">contracted_power_gw * operational_deployment_share</x:t>
        </x:is>
      </x:c>
      <x:c r="I1890" s="3" t="inlineStr">
        <x:is>
          <x:t xml:space="preserve">Active GW is staged below capacity due to undisclosed accelerator allocation and cloud multi-tenant use.</x:t>
        </x:is>
      </x:c>
      <x:c r="J1890" s="3" t="inlineStr">
        <x:is>
          <x:t xml:space="preserve">SRC_ALIBABA_QWEN_GPU_DEPLOY; ASSUMP_CN_CAPACITY_TRANSPARENCY</x:t>
        </x:is>
      </x:c>
      <x:c r="K189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90" s="3" t="inlineStr">
        <x:is>
          <x:t xml:space="preserve">Energization dates, accelerator deliveries and operational powered-rack telemetry.</x:t>
        </x:is>
      </x:c>
    </x:row>
    <x:row r="1891">
      <x:c r="A1891" s="3" t="inlineStr">
        <x:is>
          <x:t xml:space="preserve">Alibaba</x:t>
        </x:is>
      </x:c>
      <x:c r="B1891" s="3" t="n">
        <x:v>2028</x:v>
      </x:c>
      <x:c r="C1891" s="3" t="inlineStr">
        <x:is>
          <x:t xml:space="preserve">Base</x:t>
        </x:is>
      </x:c>
      <x:c r="D1891" s="3" t="inlineStr">
        <x:is>
          <x:t xml:space="preserve">pue</x:t>
        </x:is>
      </x:c>
      <x:c r="E1891" s="3" t="n">
        <x:v>1.23</x:v>
      </x:c>
      <x:c r="F1891" s="3" t="inlineStr">
        <x:is>
          <x:t xml:space="preserve">ratio</x:t>
        </x:is>
      </x:c>
      <x:c r="G1891" s="3" t="inlineStr">
        <x:is>
          <x:t xml:space="preserve">Scenario parameter</x:t>
        </x:is>
      </x:c>
      <x:c r="H1891" s="3" t="inlineStr">
        <x:is>
          <x:t xml:space="preserve">it_load_gw = active_power_gw / pue</x:t>
        </x:is>
      </x:c>
      <x:c r="I1891" s="3" t="inlineStr">
        <x:is>
          <x:t xml:space="preserve">No provider-wide site-level PUE is used as a disclosed fact; PUE represents facility-to-IT conversion within the scenario.</x:t>
        </x:is>
      </x:c>
      <x:c r="J1891" s="3" t="inlineStr">
        <x:is>
          <x:t xml:space="preserve">ASSUMP_POWER_RAMP</x:t>
        </x:is>
      </x:c>
      <x:c r="K189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91" s="3" t="inlineStr">
        <x:is>
          <x:t xml:space="preserve">Site-level measured PUE matched to attributed AI capacity.</x:t>
        </x:is>
      </x:c>
    </x:row>
    <x:row r="1892">
      <x:c r="A1892" s="3" t="inlineStr">
        <x:is>
          <x:t xml:space="preserve">Alibaba</x:t>
        </x:is>
      </x:c>
      <x:c r="B1892" s="3" t="n">
        <x:v>2028</x:v>
      </x:c>
      <x:c r="C1892" s="3" t="inlineStr">
        <x:is>
          <x:t xml:space="preserve">Base</x:t>
        </x:is>
      </x:c>
      <x:c r="D1892" s="3" t="inlineStr">
        <x:is>
          <x:t xml:space="preserve">it_load_gw</x:t>
        </x:is>
      </x:c>
      <x:c r="E1892" s="3" t="n">
        <x:v>1.565</x:v>
      </x:c>
      <x:c r="F1892" s="3" t="inlineStr">
        <x:is>
          <x:t xml:space="preserve">GW</x:t>
        </x:is>
      </x:c>
      <x:c r="G1892" s="3" t="inlineStr">
        <x:is>
          <x:t xml:space="preserve">Derived formula</x:t>
        </x:is>
      </x:c>
      <x:c r="H1892" s="3" t="inlineStr">
        <x:is>
          <x:t xml:space="preserve">active_power_gw / pue</x:t>
        </x:is>
      </x:c>
      <x:c r="I1892" s="3" t="inlineStr">
        <x:is>
          <x:t xml:space="preserve">Facility power is converted to IT-deliverable power before attributing AI workloads.</x:t>
        </x:is>
      </x:c>
      <x:c r="J1892" s="3" t="inlineStr">
        <x:is>
          <x:t xml:space="preserve">SRC_ALIBABA_QWEN_GPU_DEPLOY; ASSUMP_CN_CAPACITY_TRANSPARENCY</x:t>
        </x:is>
      </x:c>
      <x:c r="K189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92" s="3" t="inlineStr">
        <x:is>
          <x:t xml:space="preserve">Recompute once active power and PUE become site-observable.</x:t>
        </x:is>
      </x:c>
    </x:row>
    <x:row r="1893">
      <x:c r="A1893" s="3" t="inlineStr">
        <x:is>
          <x:t xml:space="preserve">Alibaba</x:t>
        </x:is>
      </x:c>
      <x:c r="B1893" s="3" t="n">
        <x:v>2028</x:v>
      </x:c>
      <x:c r="C1893" s="3" t="inlineStr">
        <x:is>
          <x:t xml:space="preserve">Base</x:t>
        </x:is>
      </x:c>
      <x:c r="D1893" s="3" t="inlineStr">
        <x:is>
          <x:t xml:space="preserve">ai_workload_share</x:t>
        </x:is>
      </x:c>
      <x:c r="E1893" s="3" t="n">
        <x:v>0.84</x:v>
      </x:c>
      <x:c r="F1893" s="3" t="inlineStr">
        <x:is>
          <x:t xml:space="preserve">share</x:t>
        </x:is>
      </x:c>
      <x:c r="G1893" s="3" t="inlineStr">
        <x:is>
          <x:t xml:space="preserve">Scenario allocation</x:t>
        </x:is>
      </x:c>
      <x:c r="H1893" s="3" t="inlineStr">
        <x:is>
          <x:t xml:space="preserve">ai_it_load_gw = it_load_gw * ai_workload_share</x:t>
        </x:is>
      </x:c>
      <x:c r="I1893" s="3" t="inlineStr">
        <x:is>
          <x:t xml:space="preserve">Model Studio/Qwen-serving envelope is AI-focused, while cloud platform/reserve allocation is excluded through 84%.</x:t>
        </x:is>
      </x:c>
      <x:c r="J1893" s="3" t="inlineStr">
        <x:is>
          <x:t xml:space="preserve">SRC_QWEN3_GITHUB; SRC_ALIBABA_QWEN_GPU_DEPLOY; SRC_EPOCH_AI_DATA_CENTERS</x:t>
        </x:is>
      </x:c>
      <x:c r="K189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93" s="3" t="inlineStr">
        <x:is>
          <x:t xml:space="preserve">Model-owner AI workload allocation or cluster scheduling telemetry.</x:t>
        </x:is>
      </x:c>
    </x:row>
    <x:row r="1894">
      <x:c r="A1894" s="3" t="inlineStr">
        <x:is>
          <x:t xml:space="preserve">Alibaba</x:t>
        </x:is>
      </x:c>
      <x:c r="B1894" s="3" t="n">
        <x:v>2028</x:v>
      </x:c>
      <x:c r="C1894" s="3" t="inlineStr">
        <x:is>
          <x:t xml:space="preserve">Base</x:t>
        </x:is>
      </x:c>
      <x:c r="D1894" s="3" t="inlineStr">
        <x:is>
          <x:t xml:space="preserve">ai_it_load_gw</x:t>
        </x:is>
      </x:c>
      <x:c r="E1894" s="3" t="n">
        <x:v>1.315</x:v>
      </x:c>
      <x:c r="F1894" s="3" t="inlineStr">
        <x:is>
          <x:t xml:space="preserve">GW</x:t>
        </x:is>
      </x:c>
      <x:c r="G1894" s="3" t="inlineStr">
        <x:is>
          <x:t xml:space="preserve">Derived formula</x:t>
        </x:is>
      </x:c>
      <x:c r="H1894" s="3" t="inlineStr">
        <x:is>
          <x:t xml:space="preserve">it_load_gw * ai_workload_share</x:t>
        </x:is>
      </x:c>
      <x:c r="I1894" s="3" t="inlineStr">
        <x:is>
          <x:t xml:space="preserve">Only the AI-attributed portion of IT load enters training/inference allocation.</x:t>
        </x:is>
      </x:c>
      <x:c r="J1894" s="3" t="inlineStr">
        <x:is>
          <x:t xml:space="preserve">SRC_QWEN3_GITHUB; SRC_ALIBABA_QWEN_GPU_DEPLOY; SRC_EPOCH_AI_DATA_CENTERS</x:t>
        </x:is>
      </x:c>
      <x:c r="K189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94" s="3" t="inlineStr">
        <x:is>
          <x:t xml:space="preserve">Recompute after ai_workload_share is replaced by telemetry.</x:t>
        </x:is>
      </x:c>
    </x:row>
    <x:row r="1895">
      <x:c r="A1895" s="3" t="inlineStr">
        <x:is>
          <x:t xml:space="preserve">Alibaba</x:t>
        </x:is>
      </x:c>
      <x:c r="B1895" s="3" t="n">
        <x:v>2028</x:v>
      </x:c>
      <x:c r="C1895" s="3" t="inlineStr">
        <x:is>
          <x:t xml:space="preserve">Base</x:t>
        </x:is>
      </x:c>
      <x:c r="D1895" s="3" t="inlineStr">
        <x:is>
          <x:t xml:space="preserve">gpu_share</x:t>
        </x:is>
      </x:c>
      <x:c r="E1895" s="3" t="n">
        <x:v>1</x:v>
      </x:c>
      <x:c r="F1895" s="3" t="inlineStr">
        <x:is>
          <x:t xml:space="preserve">share of inference-serving accelerator load</x:t>
        </x:is>
      </x:c>
      <x:c r="G1895" s="3" t="inlineStr">
        <x:is>
          <x:t xml:space="preserve">Numeric scenario</x:t>
        </x:is>
      </x:c>
      <x:c r="H1895" s="3" t="inlineStr">
        <x:is>
          <x:t xml:space="preserve">gpu_share interpolated from company 2026/2030 accelerator-mix endpoints</x:t>
        </x:is>
      </x:c>
      <x:c r="I1895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1895" s="3" t="inlineStr">
        <x:is>
          <x:t xml:space="preserve">SRC_QWEN3_GITHUB; SRC_ALIBABA_QWEN_GPU_DEPLOY; SRC_EPOCH_AI_DATA_CENTERS; ASSUMP_NUMERIC_ACCELERATOR_MIX</x:t>
        </x:is>
      </x:c>
      <x:c r="K189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95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1896">
      <x:c r="A1896" s="3" t="inlineStr">
        <x:is>
          <x:t xml:space="preserve">Alibaba</x:t>
        </x:is>
      </x:c>
      <x:c r="B1896" s="3" t="n">
        <x:v>2028</x:v>
      </x:c>
      <x:c r="C1896" s="3" t="inlineStr">
        <x:is>
          <x:t xml:space="preserve">Base</x:t>
        </x:is>
      </x:c>
      <x:c r="D1896" s="3" t="inlineStr">
        <x:is>
          <x:t xml:space="preserve">h200_share</x:t>
        </x:is>
      </x:c>
      <x:c r="E1896" s="3" t="n">
        <x:v>1</x:v>
      </x:c>
      <x:c r="F1896" s="3" t="inlineStr">
        <x:is>
          <x:t xml:space="preserve">share of inference-serving accelerator load</x:t>
        </x:is>
      </x:c>
      <x:c r="G1896" s="3" t="inlineStr">
        <x:is>
          <x:t xml:space="preserve">Editable numeric scenario</x:t>
        </x:is>
      </x:c>
      <x:c r="H1896" s="3" t="inlineStr">
        <x:is>
          <x:t xml:space="preserve">h200_share = gpu_share * default_gpu_generation_mix_h200</x:t>
        </x:is>
      </x:c>
      <x:c r="I1896" s="3" t="inlineStr">
        <x:is>
          <x:t xml:space="preserve">Default GPU-generation migration assumption; executive workbook allows later manual replacement by company/year/scenario.</x:t>
        </x:is>
      </x:c>
      <x:c r="J1896" s="3" t="inlineStr">
        <x:is>
          <x:t xml:space="preserve">SRC_SEMIANALYSIS_INFERENCEX; ASSUMP_NUMERIC_ACCELERATOR_MIX</x:t>
        </x:is>
      </x:c>
      <x:c r="K189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96" s="3" t="inlineStr">
        <x:is>
          <x:t xml:space="preserve">Company fleet inventory, accelerator-hours or procurement/deployment records by GPU generation.</x:t>
        </x:is>
      </x:c>
    </x:row>
    <x:row r="1897">
      <x:c r="A1897" s="3" t="inlineStr">
        <x:is>
          <x:t xml:space="preserve">Alibaba</x:t>
        </x:is>
      </x:c>
      <x:c r="B1897" s="3" t="n">
        <x:v>2028</x:v>
      </x:c>
      <x:c r="C1897" s="3" t="inlineStr">
        <x:is>
          <x:t xml:space="preserve">Base</x:t>
        </x:is>
      </x:c>
      <x:c r="D1897" s="3" t="inlineStr">
        <x:is>
          <x:t xml:space="preserve">b200_share</x:t>
        </x:is>
      </x:c>
      <x:c r="E1897" s="3" t="n">
        <x:v>0</x:v>
      </x:c>
      <x:c r="F1897" s="3" t="inlineStr">
        <x:is>
          <x:t xml:space="preserve">share of inference-serving accelerator load</x:t>
        </x:is>
      </x:c>
      <x:c r="G1897" s="3" t="inlineStr">
        <x:is>
          <x:t xml:space="preserve">Editable numeric scenario</x:t>
        </x:is>
      </x:c>
      <x:c r="H1897" s="3" t="inlineStr">
        <x:is>
          <x:t xml:space="preserve">b200_share = gpu_share * default_gpu_generation_mix_b200</x:t>
        </x:is>
      </x:c>
      <x:c r="I1897" s="3" t="inlineStr">
        <x:is>
          <x:t xml:space="preserve">Default GPU-generation migration assumption; executive workbook allows later manual replacement by company/year/scenario.</x:t>
        </x:is>
      </x:c>
      <x:c r="J1897" s="3" t="inlineStr">
        <x:is>
          <x:t xml:space="preserve">SRC_SEMIANALYSIS_INFERENCEX; ASSUMP_NUMERIC_ACCELERATOR_MIX</x:t>
        </x:is>
      </x:c>
      <x:c r="K189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97" s="3" t="inlineStr">
        <x:is>
          <x:t xml:space="preserve">Company fleet inventory, accelerator-hours or procurement/deployment records by GPU generation.</x:t>
        </x:is>
      </x:c>
    </x:row>
    <x:row r="1898">
      <x:c r="A1898" s="3" t="inlineStr">
        <x:is>
          <x:t xml:space="preserve">Alibaba</x:t>
        </x:is>
      </x:c>
      <x:c r="B1898" s="3" t="n">
        <x:v>2028</x:v>
      </x:c>
      <x:c r="C1898" s="3" t="inlineStr">
        <x:is>
          <x:t xml:space="preserve">Base</x:t>
        </x:is>
      </x:c>
      <x:c r="D1898" s="3" t="inlineStr">
        <x:is>
          <x:t xml:space="preserve">gb200_share</x:t>
        </x:is>
      </x:c>
      <x:c r="E1898" s="3" t="n">
        <x:v>0</x:v>
      </x:c>
      <x:c r="F1898" s="3" t="inlineStr">
        <x:is>
          <x:t xml:space="preserve">share of inference-serving accelerator load</x:t>
        </x:is>
      </x:c>
      <x:c r="G1898" s="3" t="inlineStr">
        <x:is>
          <x:t xml:space="preserve">Editable numeric scenario</x:t>
        </x:is>
      </x:c>
      <x:c r="H1898" s="3" t="inlineStr">
        <x:is>
          <x:t xml:space="preserve">gb200_share = gpu_share * default_gpu_generation_mix_gb200</x:t>
        </x:is>
      </x:c>
      <x:c r="I1898" s="3" t="inlineStr">
        <x:is>
          <x:t xml:space="preserve">Default GPU-generation migration assumption; executive workbook allows later manual replacement by company/year/scenario.</x:t>
        </x:is>
      </x:c>
      <x:c r="J1898" s="3" t="inlineStr">
        <x:is>
          <x:t xml:space="preserve">SRC_SEMIANALYSIS_INFERENCEX; ASSUMP_NUMERIC_ACCELERATOR_MIX</x:t>
        </x:is>
      </x:c>
      <x:c r="K189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98" s="3" t="inlineStr">
        <x:is>
          <x:t xml:space="preserve">Company fleet inventory, accelerator-hours or procurement/deployment records by GPU generation.</x:t>
        </x:is>
      </x:c>
    </x:row>
    <x:row r="1899">
      <x:c r="A1899" s="3" t="inlineStr">
        <x:is>
          <x:t xml:space="preserve">Alibaba</x:t>
        </x:is>
      </x:c>
      <x:c r="B1899" s="3" t="n">
        <x:v>2028</x:v>
      </x:c>
      <x:c r="C1899" s="3" t="inlineStr">
        <x:is>
          <x:t xml:space="preserve">Base</x:t>
        </x:is>
      </x:c>
      <x:c r="D1899" s="3" t="inlineStr">
        <x:is>
          <x:t xml:space="preserve">purpose_built_accelerator_share</x:t>
        </x:is>
      </x:c>
      <x:c r="E1899" s="3" t="n">
        <x:v>0</x:v>
      </x:c>
      <x:c r="F1899" s="3" t="inlineStr">
        <x:is>
          <x:t xml:space="preserve">share of inference-serving accelerator load</x:t>
        </x:is>
      </x:c>
      <x:c r="G1899" s="3" t="inlineStr">
        <x:is>
          <x:t xml:space="preserve">Numeric scenario</x:t>
        </x:is>
      </x:c>
      <x:c r="H1899" s="3" t="inlineStr">
        <x:is>
          <x:t xml:space="preserve">1 - gpu_share</x:t>
        </x:is>
      </x:c>
      <x:c r="I1899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1899" s="3" t="inlineStr">
        <x:is>
          <x:t xml:space="preserve">SRC_QWEN3_GITHUB; SRC_ALIBABA_QWEN_GPU_DEPLOY; SRC_EPOCH_AI_DATA_CENTERS; ASSUMP_NUMERIC_ACCELERATOR_MIX</x:t>
        </x:is>
      </x:c>
      <x:c r="K189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899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1900">
      <x:c r="A1900" s="3" t="inlineStr">
        <x:is>
          <x:t xml:space="preserve">Alibaba</x:t>
        </x:is>
      </x:c>
      <x:c r="B1900" s="3" t="n">
        <x:v>2028</x:v>
      </x:c>
      <x:c r="C1900" s="3" t="inlineStr">
        <x:is>
          <x:t xml:space="preserve">Base</x:t>
        </x:is>
      </x:c>
      <x:c r="D1900" s="3" t="inlineStr">
        <x:is>
          <x:t xml:space="preserve">fleet_reference_tps_per_mw</x:t>
        </x:is>
      </x:c>
      <x:c r="E1900" s="3" t="n">
        <x:v>166591</x:v>
      </x:c>
      <x:c r="F1900" s="3" t="inlineStr">
        <x:is>
          <x:t xml:space="preserve">generated output tokens/sec/MW</x:t>
        </x:is>
      </x:c>
      <x:c r="G1900" s="3" t="inlineStr">
        <x:is>
          <x:t xml:space="preserve">Fleet-weighted public benchmark reference</x:t>
        </x:is>
      </x:c>
      <x:c r="H1900" s="3" t="inlineStr">
        <x:is>
          <x:t xml:space="preserve">h200_share*h200_workload_avg + b200_share*b200_workload_avg + gb200_share*gb200_workload_avg + purpose_built_share*purpose_workload_avg</x:t>
        </x:is>
      </x:c>
      <x:c r="I1900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1900" s="3" t="inlineStr">
        <x:is>
          <x:t xml:space="preserve">SRC_SEMIANALYSIS_INFERENCEX; ASSUMP_NUMERIC_ACCELERATOR_MIX; ASSUMP_WORKLOAD_CLASS_MIX; ASSUMP_AGENTIC_CONTEXT_PENALTY</x:t>
        </x:is>
      </x:c>
      <x:c r="K190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00" s="3" t="inlineStr">
        <x:is>
          <x:t xml:space="preserve">Comparable production output-token throughput or a more closely matched benchmark.</x:t>
        </x:is>
      </x:c>
    </x:row>
    <x:row r="1901">
      <x:c r="A1901" s="3" t="inlineStr">
        <x:is>
          <x:t xml:space="preserve">Alibaba</x:t>
        </x:is>
      </x:c>
      <x:c r="B1901" s="3" t="n">
        <x:v>2028</x:v>
      </x:c>
      <x:c r="C1901" s="3" t="inlineStr">
        <x:is>
          <x:t xml:space="preserve">Base</x:t>
        </x:is>
      </x:c>
      <x:c r="D1901" s="3" t="inlineStr">
        <x:is>
          <x:t xml:space="preserve">commercial_workload_fit_factor</x:t>
        </x:is>
      </x:c>
      <x:c r="E1901" s="3" t="n">
        <x:v>0.9</x:v>
      </x:c>
      <x:c r="F1901" s="3" t="inlineStr">
        <x:is>
          <x:t xml:space="preserve">share of public reference throughput</x:t>
        </x:is>
      </x:c>
      <x:c r="G1901" s="3" t="inlineStr">
        <x:is>
          <x:t xml:space="preserve">Scenario assumption</x:t>
        </x:is>
      </x:c>
      <x:c r="H1901" s="3" t="inlineStr">
        <x:is>
          <x:t xml:space="preserve">reference_serving_tps_per_mw = fleet_reference_tps_per_mw * commercial_workload_fit_factor</x:t>
        </x:is>
      </x:c>
      <x:c r="I1901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1901" s="3" t="inlineStr">
        <x:is>
          <x:t xml:space="preserve">SRC_SEMIANALYSIS_INFERENCEX; ASSUMP_NUMERIC_ACCELERATOR_MIX; ASSUMP_WORKLOAD_CLASS_MIX; ASSUMP_AGENTIC_CONTEXT_PENALTY</x:t>
        </x:is>
      </x:c>
      <x:c r="K190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01" s="3" t="inlineStr">
        <x:is>
          <x:t xml:space="preserve">Matched commercial serving benchmark by product surface, context shape and latency SLO.</x:t>
        </x:is>
      </x:c>
    </x:row>
    <x:row r="1902">
      <x:c r="A1902" s="3" t="inlineStr">
        <x:is>
          <x:t xml:space="preserve">Alibaba</x:t>
        </x:is>
      </x:c>
      <x:c r="B1902" s="3" t="n">
        <x:v>2028</x:v>
      </x:c>
      <x:c r="C1902" s="3" t="inlineStr">
        <x:is>
          <x:t xml:space="preserve">Base</x:t>
        </x:is>
      </x:c>
      <x:c r="D1902" s="3" t="inlineStr">
        <x:is>
          <x:t xml:space="preserve">reference_serving_tps_per_mw</x:t>
        </x:is>
      </x:c>
      <x:c r="E1902" s="3" t="n">
        <x:v>149932</x:v>
      </x:c>
      <x:c r="F1902" s="3" t="inlineStr">
        <x:is>
          <x:t xml:space="preserve">generated output tokens/sec/MW</x:t>
        </x:is>
      </x:c>
      <x:c r="G1902" s="3" t="inlineStr">
        <x:is>
          <x:t xml:space="preserve">Workload-adjusted benchmark proxy</x:t>
        </x:is>
      </x:c>
      <x:c r="H1902" s="3" t="inlineStr">
        <x:is>
          <x:t xml:space="preserve">fleet_reference_tps_per_mw * commercial_workload_fit_factor</x:t>
        </x:is>
      </x:c>
      <x:c r="I190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902" s="3" t="inlineStr">
        <x:is>
          <x:t xml:space="preserve">SRC_SEMIANALYSIS_INFERENCEX; ASSUMP_NUMERIC_ACCELERATOR_MIX; ASSUMP_WORKLOAD_CLASS_MIX; ASSUMP_AGENTIC_CONTEXT_PENALTY</x:t>
        </x:is>
      </x:c>
      <x:c r="K190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02" s="3" t="inlineStr">
        <x:is>
          <x:t xml:space="preserve">Provider production output-token throughput with comparable workload/SLO.</x:t>
        </x:is>
      </x:c>
    </x:row>
    <x:row r="1903">
      <x:c r="A1903" s="3" t="inlineStr">
        <x:is>
          <x:t xml:space="preserve">Alibaba</x:t>
        </x:is>
      </x:c>
      <x:c r="B1903" s="3" t="n">
        <x:v>2028</x:v>
      </x:c>
      <x:c r="C1903" s="3" t="inlineStr">
        <x:is>
          <x:t xml:space="preserve">Base</x:t>
        </x:is>
      </x:c>
      <x:c r="D1903" s="3" t="inlineStr">
        <x:is>
          <x:t xml:space="preserve">purpose_built_tps_per_mw</x:t>
        </x:is>
      </x:c>
      <x:c r="E1903" s="3" t="n">
        <x:v>996060</x:v>
      </x:c>
      <x:c r="F1903" s="3" t="inlineStr">
        <x:is>
          <x:t xml:space="preserve">generated output tokens/sec/MW</x:t>
        </x:is>
      </x:c>
      <x:c r="G1903" s="3" t="inlineStr">
        <x:is>
          <x:t xml:space="preserve">Conservative no-uplift proxy</x:t>
        </x:is>
      </x:c>
      <x:c r="H1903" s="3" t="inlineStr">
        <x:is>
          <x:t xml:space="preserve">purpose_built_tps_per_mw = purpose_built_reference_tps_per_mw * commercial_workload_fit_factor until comparable output-token benchmark is adopted</x:t>
        </x:is>
      </x:c>
      <x:c r="I1903" s="3" t="inlineStr">
        <x:is>
          <x:t xml:space="preserve">No comparable public output-token/MW row adopted; B200 public reference placeholder is used and remains editable.</x:t>
        </x:is>
      </x:c>
      <x:c r="J1903" s="3" t="inlineStr">
        <x:is>
          <x:t xml:space="preserve">SRC_QWEN3_GITHUB; SRC_ALIBABA_QWEN_GPU_DEPLOY; SRC_EPOCH_AI_DATA_CENTERS; ASSUMP_NUMERIC_ACCELERATOR_MIX</x:t>
        </x:is>
      </x:c>
      <x:c r="K190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03" s="3" t="inlineStr">
        <x:is>
          <x:t xml:space="preserve">Matched-workload generated-output benchmark for the provider purpose-built accelerator.</x:t>
        </x:is>
      </x:c>
    </x:row>
    <x:row r="1904">
      <x:c r="A1904" s="3" t="inlineStr">
        <x:is>
          <x:t xml:space="preserve">Alibaba</x:t>
        </x:is>
      </x:c>
      <x:c r="B1904" s="3" t="n">
        <x:v>2028</x:v>
      </x:c>
      <x:c r="C1904" s="3" t="inlineStr">
        <x:is>
          <x:t xml:space="preserve">Base</x:t>
        </x:is>
      </x:c>
      <x:c r="D1904" s="3" t="inlineStr">
        <x:is>
          <x:t xml:space="preserve">inference_power_share</x:t>
        </x:is>
      </x:c>
      <x:c r="E1904" s="3" t="n">
        <x:v>0.7</x:v>
      </x:c>
      <x:c r="F1904" s="3" t="inlineStr">
        <x:is>
          <x:t xml:space="preserve">share of AI IT load</x:t>
        </x:is>
      </x:c>
      <x:c r="G1904" s="3" t="inlineStr">
        <x:is>
          <x:t xml:space="preserve">Scenario allocation</x:t>
        </x:is>
      </x:c>
      <x:c r="H1904" s="3" t="inlineStr">
        <x:is>
          <x:t xml:space="preserve">inference_gw = ai_it_load_gw * inference_power_share</x:t>
        </x:is>
      </x:c>
      <x:c r="I1904" s="3" t="inlineStr">
        <x:is>
          <x:t xml:space="preserve">Qwen API/enterprise commercialization and MoE architecture support increasing inference allocation scenario.</x:t>
        </x:is>
      </x:c>
      <x:c r="J1904" s="3" t="inlineStr">
        <x:is>
          <x:t xml:space="preserve">SRC_QWEN3_GITHUB; SRC_ALIBABA_QWEN_GPU_DEPLOY; SRC_EPOCH_AI_DATA_CENTERS; ASSUMP_INFERENCE_SHARE_NOT_FACT_60</x:t>
        </x:is>
      </x:c>
      <x:c r="K190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04" s="3" t="inlineStr">
        <x:is>
          <x:t xml:space="preserve">Provider-specific inference/training workload power telemetry.</x:t>
        </x:is>
      </x:c>
    </x:row>
    <x:row r="1905">
      <x:c r="A1905" s="3" t="inlineStr">
        <x:is>
          <x:t xml:space="preserve">Alibaba</x:t>
        </x:is>
      </x:c>
      <x:c r="B1905" s="3" t="n">
        <x:v>2028</x:v>
      </x:c>
      <x:c r="C1905" s="3" t="inlineStr">
        <x:is>
          <x:t xml:space="preserve">Base</x:t>
        </x:is>
      </x:c>
      <x:c r="D1905" s="3" t="inlineStr">
        <x:is>
          <x:t xml:space="preserve">inference_gw</x:t>
        </x:is>
      </x:c>
      <x:c r="E1905" s="3" t="n">
        <x:v>0.92</x:v>
      </x:c>
      <x:c r="F1905" s="3" t="inlineStr">
        <x:is>
          <x:t xml:space="preserve">GW</x:t>
        </x:is>
      </x:c>
      <x:c r="G1905" s="3" t="inlineStr">
        <x:is>
          <x:t xml:space="preserve">Derived formula</x:t>
        </x:is>
      </x:c>
      <x:c r="H1905" s="3" t="inlineStr">
        <x:is>
          <x:t xml:space="preserve">ai_it_load_gw * inference_power_share</x:t>
        </x:is>
      </x:c>
      <x:c r="I1905" s="3" t="inlineStr">
        <x:is>
          <x:t xml:space="preserve">This is the operational power eligible to become commercial generated output tokens through the selected TPS/MW proxy.</x:t>
        </x:is>
      </x:c>
      <x:c r="J1905" s="3" t="inlineStr">
        <x:is>
          <x:t xml:space="preserve">SRC_QWEN3_GITHUB; SRC_ALIBABA_QWEN_GPU_DEPLOY; SRC_EPOCH_AI_DATA_CENTERS</x:t>
        </x:is>
      </x:c>
      <x:c r="K190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05" s="3" t="inlineStr">
        <x:is>
          <x:t xml:space="preserve">Recompute after AI allocation or inference-share evidence changes.</x:t>
        </x:is>
      </x:c>
    </x:row>
    <x:row r="1906">
      <x:c r="A1906" s="3" t="inlineStr">
        <x:is>
          <x:t xml:space="preserve">Alibaba</x:t>
        </x:is>
      </x:c>
      <x:c r="B1906" s="3" t="n">
        <x:v>2028</x:v>
      </x:c>
      <x:c r="C1906" s="3" t="inlineStr">
        <x:is>
          <x:t xml:space="preserve">Base</x:t>
        </x:is>
      </x:c>
      <x:c r="D1906" s="3" t="inlineStr">
        <x:is>
          <x:t xml:space="preserve">training_power_share</x:t>
        </x:is>
      </x:c>
      <x:c r="E1906" s="3" t="n">
        <x:v>0.3</x:v>
      </x:c>
      <x:c r="F1906" s="3" t="inlineStr">
        <x:is>
          <x:t xml:space="preserve">share of AI IT load</x:t>
        </x:is>
      </x:c>
      <x:c r="G1906" s="3" t="inlineStr">
        <x:is>
          <x:t xml:space="preserve">Derived allocation</x:t>
        </x:is>
      </x:c>
      <x:c r="H1906" s="3" t="inlineStr">
        <x:is>
          <x:t xml:space="preserve">1 - inference_power_share</x:t>
        </x:is>
      </x:c>
      <x:c r="I1906" s="3" t="inlineStr">
        <x:is>
          <x:t xml:space="preserve">Training receives the complementary modeled AI IT allocation; it is not a disclosed company workload split.</x:t>
        </x:is>
      </x:c>
      <x:c r="J1906" s="3" t="inlineStr">
        <x:is>
          <x:t xml:space="preserve">SRC_QWEN3_GITHUB; SRC_ALIBABA_QWEN_GPU_DEPLOY; SRC_EPOCH_AI_DATA_CENTERS; ASSUMP_INFERENCE_SHARE_NOT_FACT_60</x:t>
        </x:is>
      </x:c>
      <x:c r="K190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06" s="3" t="inlineStr">
        <x:is>
          <x:t xml:space="preserve">Provider-specific inference/training workload power telemetry.</x:t>
        </x:is>
      </x:c>
    </x:row>
    <x:row r="1907">
      <x:c r="A1907" s="3" t="inlineStr">
        <x:is>
          <x:t xml:space="preserve">Alibaba</x:t>
        </x:is>
      </x:c>
      <x:c r="B1907" s="3" t="n">
        <x:v>2028</x:v>
      </x:c>
      <x:c r="C1907" s="3" t="inlineStr">
        <x:is>
          <x:t xml:space="preserve">Base</x:t>
        </x:is>
      </x:c>
      <x:c r="D1907" s="3" t="inlineStr">
        <x:is>
          <x:t xml:space="preserve">training_gw</x:t>
        </x:is>
      </x:c>
      <x:c r="E1907" s="3" t="n">
        <x:v>0.394</x:v>
      </x:c>
      <x:c r="F1907" s="3" t="inlineStr">
        <x:is>
          <x:t xml:space="preserve">GW</x:t>
        </x:is>
      </x:c>
      <x:c r="G1907" s="3" t="inlineStr">
        <x:is>
          <x:t xml:space="preserve">Derived formula</x:t>
        </x:is>
      </x:c>
      <x:c r="H1907" s="3" t="inlineStr">
        <x:is>
          <x:t xml:space="preserve">ai_it_load_gw * training_power_share</x:t>
        </x:is>
      </x:c>
      <x:c r="I1907" s="3" t="inlineStr">
        <x:is>
          <x:t xml:space="preserve">Training GW is shown separately so commercial inference token capacity is not overstated.</x:t>
        </x:is>
      </x:c>
      <x:c r="J1907" s="3" t="inlineStr">
        <x:is>
          <x:t xml:space="preserve">SRC_QWEN3_GITHUB; SRC_ALIBABA_QWEN_GPU_DEPLOY; SRC_EPOCH_AI_DATA_CENTERS</x:t>
        </x:is>
      </x:c>
      <x:c r="K190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07" s="3" t="inlineStr">
        <x:is>
          <x:t xml:space="preserve">Recompute after AI allocation or workload-split evidence changes.</x:t>
        </x:is>
      </x:c>
    </x:row>
    <x:row r="1908">
      <x:c r="A1908" s="3" t="inlineStr">
        <x:is>
          <x:t xml:space="preserve">Alibaba</x:t>
        </x:is>
      </x:c>
      <x:c r="B1908" s="3" t="n">
        <x:v>2028</x:v>
      </x:c>
      <x:c r="C1908" s="3" t="inlineStr">
        <x:is>
          <x:t xml:space="preserve">Base</x:t>
        </x:is>
      </x:c>
      <x:c r="D1908" s="3" t="inlineStr">
        <x:is>
          <x:t xml:space="preserve">tokens_per_second_per_mw</x:t>
        </x:is>
      </x:c>
      <x:c r="E1908" s="3" t="n">
        <x:v>149932</x:v>
      </x:c>
      <x:c r="F1908" s="3" t="inlineStr">
        <x:is>
          <x:t xml:space="preserve">generated output tokens/sec/MW</x:t>
        </x:is>
      </x:c>
      <x:c r="G1908" s="3" t="inlineStr">
        <x:is>
          <x:t xml:space="preserve">Derived estimate + benchmark calibration</x:t>
        </x:is>
      </x:c>
      <x:c r="H1908" s="3" t="inlineStr">
        <x:is>
          <x:t xml:space="preserve">fleet_reference_tps_per_mw * commercial_workload_fit_factor</x:t>
        </x:is>
      </x:c>
      <x:c r="I1908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1908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190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08" s="3" t="inlineStr">
        <x:is>
          <x:t xml:space="preserve">Comparable production output-token throughput with model, hardware, precision, ISL/OSL and SLO matched.</x:t>
        </x:is>
      </x:c>
    </x:row>
    <x:row r="1909">
      <x:c r="A1909" s="3" t="inlineStr">
        <x:is>
          <x:t xml:space="preserve">Alibaba</x:t>
        </x:is>
      </x:c>
      <x:c r="B1909" s="3" t="n">
        <x:v>2028</x:v>
      </x:c>
      <x:c r="C1909" s="3" t="inlineStr">
        <x:is>
          <x:t xml:space="preserve">Base</x:t>
        </x:is>
      </x:c>
      <x:c r="D1909" s="3" t="inlineStr">
        <x:is>
          <x:t xml:space="preserve">inference_tokens_per_day</x:t>
        </x:is>
      </x:c>
      <x:c r="E1909" s="3" t="n">
        <x:v>11917794816000</x:v>
      </x:c>
      <x:c r="F1909" s="3" t="inlineStr">
        <x:is>
          <x:t xml:space="preserve">generated output tokens/day</x:t>
        </x:is>
      </x:c>
      <x:c r="G1909" s="3" t="inlineStr">
        <x:is>
          <x:t xml:space="preserve">Derived headline metric</x:t>
        </x:is>
      </x:c>
      <x:c r="H1909" s="3" t="inlineStr">
        <x:is>
          <x:t xml:space="preserve">inference_gw * 1000 * tokens_per_second_per_mw * 86,400</x:t>
        </x:is>
      </x:c>
      <x:c r="I1909" s="3" t="inlineStr">
        <x:is>
          <x:t xml:space="preserve">Headline capacity uses no utilization, MoE, architecture or software-growth multiplier; it is not observed commercial output volume.</x:t>
        </x:is>
      </x:c>
      <x:c r="J1909" s="3" t="inlineStr">
        <x:is>
          <x:t xml:space="preserve">SRC_QWEN3_GITHUB; SRC_ALIBABA_QWEN_GPU_DEPLOY; SRC_EPOCH_AI_DATA_CENTERS; SRC_SEMIANALYSIS_INFERENCEX</x:t>
        </x:is>
      </x:c>
      <x:c r="K190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09" s="3" t="inlineStr">
        <x:is>
          <x:t xml:space="preserve">Provider-disclosed generated output token volume or calibrated capacity telemetry.</x:t>
        </x:is>
      </x:c>
    </x:row>
    <x:row r="1910">
      <x:c r="A1910" s="3" t="inlineStr">
        <x:is>
          <x:t xml:space="preserve">Alibaba</x:t>
        </x:is>
      </x:c>
      <x:c r="B1910" s="3" t="n">
        <x:v>2028</x:v>
      </x:c>
      <x:c r="C1910" s="3" t="inlineStr">
        <x:is>
          <x:t xml:space="preserve">Base</x:t>
        </x:is>
      </x:c>
      <x:c r="D1910" s="3" t="inlineStr">
        <x:is>
          <x:t xml:space="preserve">inference_tokens_per_year</x:t>
        </x:is>
      </x:c>
      <x:c r="E1910" s="3" t="n">
        <x:v>4349995107840000</x:v>
      </x:c>
      <x:c r="F1910" s="3" t="inlineStr">
        <x:is>
          <x:t xml:space="preserve">generated output tokens/year</x:t>
        </x:is>
      </x:c>
      <x:c r="G1910" s="3" t="inlineStr">
        <x:is>
          <x:t xml:space="preserve">Derived headline metric</x:t>
        </x:is>
      </x:c>
      <x:c r="H1910" s="3" t="inlineStr">
        <x:is>
          <x:t xml:space="preserve">inference_tokens_per_day * 365</x:t>
        </x:is>
      </x:c>
      <x:c r="I1910" s="3" t="inlineStr">
        <x:is>
          <x:t xml:space="preserve">Annualized version of generated output token capacity; it is not observed annual demand or billable volume.</x:t>
        </x:is>
      </x:c>
      <x:c r="J1910" s="3" t="inlineStr">
        <x:is>
          <x:t xml:space="preserve">SRC_QWEN3_GITHUB; SRC_ALIBABA_QWEN_GPU_DEPLOY; SRC_EPOCH_AI_DATA_CENTERS; SRC_SEMIANALYSIS_INFERENCEX</x:t>
        </x:is>
      </x:c>
      <x:c r="K191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10" s="3" t="inlineStr">
        <x:is>
          <x:t xml:space="preserve">Provider-disclosed annual generated-output volume or metered serving telemetry.</x:t>
        </x:is>
      </x:c>
    </x:row>
    <x:row r="1911">
      <x:c r="A1911" s="3" t="inlineStr">
        <x:is>
          <x:t xml:space="preserve">Alibaba</x:t>
        </x:is>
      </x:c>
      <x:c r="B1911" s="3" t="n">
        <x:v>2029</x:v>
      </x:c>
      <x:c r="C1911" s="3" t="inlineStr">
        <x:is>
          <x:t xml:space="preserve">Base</x:t>
        </x:is>
      </x:c>
      <x:c r="D1911" s="3" t="inlineStr">
        <x:is>
          <x:t xml:space="preserve">contracted_power_gw</x:t>
        </x:is>
      </x:c>
      <x:c r="E1911" s="3" t="n">
        <x:v>3.45</x:v>
      </x:c>
      <x:c r="F1911" s="3" t="inlineStr">
        <x:is>
          <x:t xml:space="preserve">GW</x:t>
        </x:is>
      </x:c>
      <x:c r="G1911" s="3" t="inlineStr">
        <x:is>
          <x:t xml:space="preserve">Scenario capacity envelope</x:t>
        </x:is>
      </x:c>
      <x:c r="H1911" s="3" t="inlineStr">
        <x:is>
          <x:t xml:space="preserve">linear interpolation between 2026 and 2030 company capacity endpoints</x:t>
        </x:is>
      </x:c>
      <x:c r="I1911" s="3" t="inlineStr">
        <x:is>
          <x:t xml:space="preserve">Alibaba Cloud/Qwen capacity is a scenario envelope; official model and deployment documentation does not state operated GW.</x:t>
        </x:is>
      </x:c>
      <x:c r="J1911" s="3" t="inlineStr">
        <x:is>
          <x:t xml:space="preserve">SRC_ALIBABA_QWEN_GPU_DEPLOY; ASSUMP_CN_CAPACITY_TRANSPARENCY</x:t>
        </x:is>
      </x:c>
      <x:c r="K191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11" s="3" t="inlineStr">
        <x:is>
          <x:t xml:space="preserve">Company/site-level committed MW/GW, interconnect and contract disclosure.</x:t>
        </x:is>
      </x:c>
    </x:row>
    <x:row r="1912">
      <x:c r="A1912" s="3" t="inlineStr">
        <x:is>
          <x:t xml:space="preserve">Alibaba</x:t>
        </x:is>
      </x:c>
      <x:c r="B1912" s="3" t="n">
        <x:v>2029</x:v>
      </x:c>
      <x:c r="C1912" s="3" t="inlineStr">
        <x:is>
          <x:t xml:space="preserve">Base</x:t>
        </x:is>
      </x:c>
      <x:c r="D1912" s="3" t="inlineStr">
        <x:is>
          <x:t xml:space="preserve">operational_deployment_share</x:t>
        </x:is>
      </x:c>
      <x:c r="E1912" s="3" t="n">
        <x:v>0.7426087</x:v>
      </x:c>
      <x:c r="F1912" s="3" t="inlineStr">
        <x:is>
          <x:t xml:space="preserve">share</x:t>
        </x:is>
      </x:c>
      <x:c r="G1912" s="3" t="inlineStr">
        <x:is>
          <x:t xml:space="preserve">Scenario conversion</x:t>
        </x:is>
      </x:c>
      <x:c r="H1912" s="3" t="inlineStr">
        <x:is>
          <x:t xml:space="preserve">active_power_gw / contracted_power_gw</x:t>
        </x:is>
      </x:c>
      <x:c r="I1912" s="3" t="inlineStr">
        <x:is>
          <x:t xml:space="preserve">This is the single explicit conversion from contracted/attributed capacity to operationally usable capacity.</x:t>
        </x:is>
      </x:c>
      <x:c r="J1912" s="3" t="inlineStr">
        <x:is>
          <x:t xml:space="preserve">SRC_ALIBABA_QWEN_GPU_DEPLOY; ASSUMP_CN_CAPACITY_TRANSPARENCY</x:t>
        </x:is>
      </x:c>
      <x:c r="K191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12" s="3" t="inlineStr">
        <x:is>
          <x:t xml:space="preserve">Energized operational capacity divided by contracted/attributed capacity.</x:t>
        </x:is>
      </x:c>
    </x:row>
    <x:row r="1913">
      <x:c r="A1913" s="3" t="inlineStr">
        <x:is>
          <x:t xml:space="preserve">Alibaba</x:t>
        </x:is>
      </x:c>
      <x:c r="B1913" s="3" t="n">
        <x:v>2029</x:v>
      </x:c>
      <x:c r="C1913" s="3" t="inlineStr">
        <x:is>
          <x:t xml:space="preserve">Base</x:t>
        </x:is>
      </x:c>
      <x:c r="D1913" s="3" t="inlineStr">
        <x:is>
          <x:t xml:space="preserve">active_power_gw</x:t>
        </x:is>
      </x:c>
      <x:c r="E1913" s="3" t="n">
        <x:v>2.562</x:v>
      </x:c>
      <x:c r="F1913" s="3" t="inlineStr">
        <x:is>
          <x:t xml:space="preserve">GW</x:t>
        </x:is>
      </x:c>
      <x:c r="G1913" s="3" t="inlineStr">
        <x:is>
          <x:t xml:space="preserve">Derived scenario</x:t>
        </x:is>
      </x:c>
      <x:c r="H1913" s="3" t="inlineStr">
        <x:is>
          <x:t xml:space="preserve">contracted_power_gw * operational_deployment_share</x:t>
        </x:is>
      </x:c>
      <x:c r="I1913" s="3" t="inlineStr">
        <x:is>
          <x:t xml:space="preserve">Active GW is staged below capacity due to undisclosed accelerator allocation and cloud multi-tenant use.</x:t>
        </x:is>
      </x:c>
      <x:c r="J1913" s="3" t="inlineStr">
        <x:is>
          <x:t xml:space="preserve">SRC_ALIBABA_QWEN_GPU_DEPLOY; ASSUMP_CN_CAPACITY_TRANSPARENCY</x:t>
        </x:is>
      </x:c>
      <x:c r="K191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13" s="3" t="inlineStr">
        <x:is>
          <x:t xml:space="preserve">Energization dates, accelerator deliveries and operational powered-rack telemetry.</x:t>
        </x:is>
      </x:c>
    </x:row>
    <x:row r="1914">
      <x:c r="A1914" s="3" t="inlineStr">
        <x:is>
          <x:t xml:space="preserve">Alibaba</x:t>
        </x:is>
      </x:c>
      <x:c r="B1914" s="3" t="n">
        <x:v>2029</x:v>
      </x:c>
      <x:c r="C1914" s="3" t="inlineStr">
        <x:is>
          <x:t xml:space="preserve">Base</x:t>
        </x:is>
      </x:c>
      <x:c r="D1914" s="3" t="inlineStr">
        <x:is>
          <x:t xml:space="preserve">pue</x:t>
        </x:is>
      </x:c>
      <x:c r="E1914" s="3" t="n">
        <x:v>1.23</x:v>
      </x:c>
      <x:c r="F1914" s="3" t="inlineStr">
        <x:is>
          <x:t xml:space="preserve">ratio</x:t>
        </x:is>
      </x:c>
      <x:c r="G1914" s="3" t="inlineStr">
        <x:is>
          <x:t xml:space="preserve">Scenario parameter</x:t>
        </x:is>
      </x:c>
      <x:c r="H1914" s="3" t="inlineStr">
        <x:is>
          <x:t xml:space="preserve">it_load_gw = active_power_gw / pue</x:t>
        </x:is>
      </x:c>
      <x:c r="I1914" s="3" t="inlineStr">
        <x:is>
          <x:t xml:space="preserve">No provider-wide site-level PUE is used as a disclosed fact; PUE represents facility-to-IT conversion within the scenario.</x:t>
        </x:is>
      </x:c>
      <x:c r="J1914" s="3" t="inlineStr">
        <x:is>
          <x:t xml:space="preserve">ASSUMP_POWER_RAMP</x:t>
        </x:is>
      </x:c>
      <x:c r="K191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14" s="3" t="inlineStr">
        <x:is>
          <x:t xml:space="preserve">Site-level measured PUE matched to attributed AI capacity.</x:t>
        </x:is>
      </x:c>
    </x:row>
    <x:row r="1915">
      <x:c r="A1915" s="3" t="inlineStr">
        <x:is>
          <x:t xml:space="preserve">Alibaba</x:t>
        </x:is>
      </x:c>
      <x:c r="B1915" s="3" t="n">
        <x:v>2029</x:v>
      </x:c>
      <x:c r="C1915" s="3" t="inlineStr">
        <x:is>
          <x:t xml:space="preserve">Base</x:t>
        </x:is>
      </x:c>
      <x:c r="D1915" s="3" t="inlineStr">
        <x:is>
          <x:t xml:space="preserve">it_load_gw</x:t>
        </x:is>
      </x:c>
      <x:c r="E1915" s="3" t="n">
        <x:v>2.083</x:v>
      </x:c>
      <x:c r="F1915" s="3" t="inlineStr">
        <x:is>
          <x:t xml:space="preserve">GW</x:t>
        </x:is>
      </x:c>
      <x:c r="G1915" s="3" t="inlineStr">
        <x:is>
          <x:t xml:space="preserve">Derived formula</x:t>
        </x:is>
      </x:c>
      <x:c r="H1915" s="3" t="inlineStr">
        <x:is>
          <x:t xml:space="preserve">active_power_gw / pue</x:t>
        </x:is>
      </x:c>
      <x:c r="I1915" s="3" t="inlineStr">
        <x:is>
          <x:t xml:space="preserve">Facility power is converted to IT-deliverable power before attributing AI workloads.</x:t>
        </x:is>
      </x:c>
      <x:c r="J1915" s="3" t="inlineStr">
        <x:is>
          <x:t xml:space="preserve">SRC_ALIBABA_QWEN_GPU_DEPLOY; ASSUMP_CN_CAPACITY_TRANSPARENCY</x:t>
        </x:is>
      </x:c>
      <x:c r="K191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15" s="3" t="inlineStr">
        <x:is>
          <x:t xml:space="preserve">Recompute once active power and PUE become site-observable.</x:t>
        </x:is>
      </x:c>
    </x:row>
    <x:row r="1916">
      <x:c r="A1916" s="3" t="inlineStr">
        <x:is>
          <x:t xml:space="preserve">Alibaba</x:t>
        </x:is>
      </x:c>
      <x:c r="B1916" s="3" t="n">
        <x:v>2029</x:v>
      </x:c>
      <x:c r="C1916" s="3" t="inlineStr">
        <x:is>
          <x:t xml:space="preserve">Base</x:t>
        </x:is>
      </x:c>
      <x:c r="D1916" s="3" t="inlineStr">
        <x:is>
          <x:t xml:space="preserve">ai_workload_share</x:t>
        </x:is>
      </x:c>
      <x:c r="E1916" s="3" t="n">
        <x:v>0.84</x:v>
      </x:c>
      <x:c r="F1916" s="3" t="inlineStr">
        <x:is>
          <x:t xml:space="preserve">share</x:t>
        </x:is>
      </x:c>
      <x:c r="G1916" s="3" t="inlineStr">
        <x:is>
          <x:t xml:space="preserve">Scenario allocation</x:t>
        </x:is>
      </x:c>
      <x:c r="H1916" s="3" t="inlineStr">
        <x:is>
          <x:t xml:space="preserve">ai_it_load_gw = it_load_gw * ai_workload_share</x:t>
        </x:is>
      </x:c>
      <x:c r="I1916" s="3" t="inlineStr">
        <x:is>
          <x:t xml:space="preserve">Model Studio/Qwen-serving envelope is AI-focused, while cloud platform/reserve allocation is excluded through 84%.</x:t>
        </x:is>
      </x:c>
      <x:c r="J1916" s="3" t="inlineStr">
        <x:is>
          <x:t xml:space="preserve">SRC_QWEN3_GITHUB; SRC_ALIBABA_QWEN_GPU_DEPLOY; SRC_EPOCH_AI_DATA_CENTERS</x:t>
        </x:is>
      </x:c>
      <x:c r="K191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16" s="3" t="inlineStr">
        <x:is>
          <x:t xml:space="preserve">Model-owner AI workload allocation or cluster scheduling telemetry.</x:t>
        </x:is>
      </x:c>
    </x:row>
    <x:row r="1917">
      <x:c r="A1917" s="3" t="inlineStr">
        <x:is>
          <x:t xml:space="preserve">Alibaba</x:t>
        </x:is>
      </x:c>
      <x:c r="B1917" s="3" t="n">
        <x:v>2029</x:v>
      </x:c>
      <x:c r="C1917" s="3" t="inlineStr">
        <x:is>
          <x:t xml:space="preserve">Base</x:t>
        </x:is>
      </x:c>
      <x:c r="D1917" s="3" t="inlineStr">
        <x:is>
          <x:t xml:space="preserve">ai_it_load_gw</x:t>
        </x:is>
      </x:c>
      <x:c r="E1917" s="3" t="n">
        <x:v>1.75</x:v>
      </x:c>
      <x:c r="F1917" s="3" t="inlineStr">
        <x:is>
          <x:t xml:space="preserve">GW</x:t>
        </x:is>
      </x:c>
      <x:c r="G1917" s="3" t="inlineStr">
        <x:is>
          <x:t xml:space="preserve">Derived formula</x:t>
        </x:is>
      </x:c>
      <x:c r="H1917" s="3" t="inlineStr">
        <x:is>
          <x:t xml:space="preserve">it_load_gw * ai_workload_share</x:t>
        </x:is>
      </x:c>
      <x:c r="I1917" s="3" t="inlineStr">
        <x:is>
          <x:t xml:space="preserve">Only the AI-attributed portion of IT load enters training/inference allocation.</x:t>
        </x:is>
      </x:c>
      <x:c r="J1917" s="3" t="inlineStr">
        <x:is>
          <x:t xml:space="preserve">SRC_QWEN3_GITHUB; SRC_ALIBABA_QWEN_GPU_DEPLOY; SRC_EPOCH_AI_DATA_CENTERS</x:t>
        </x:is>
      </x:c>
      <x:c r="K191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17" s="3" t="inlineStr">
        <x:is>
          <x:t xml:space="preserve">Recompute after ai_workload_share is replaced by telemetry.</x:t>
        </x:is>
      </x:c>
    </x:row>
    <x:row r="1918">
      <x:c r="A1918" s="3" t="inlineStr">
        <x:is>
          <x:t xml:space="preserve">Alibaba</x:t>
        </x:is>
      </x:c>
      <x:c r="B1918" s="3" t="n">
        <x:v>2029</x:v>
      </x:c>
      <x:c r="C1918" s="3" t="inlineStr">
        <x:is>
          <x:t xml:space="preserve">Base</x:t>
        </x:is>
      </x:c>
      <x:c r="D1918" s="3" t="inlineStr">
        <x:is>
          <x:t xml:space="preserve">gpu_share</x:t>
        </x:is>
      </x:c>
      <x:c r="E1918" s="3" t="n">
        <x:v>1</x:v>
      </x:c>
      <x:c r="F1918" s="3" t="inlineStr">
        <x:is>
          <x:t xml:space="preserve">share of inference-serving accelerator load</x:t>
        </x:is>
      </x:c>
      <x:c r="G1918" s="3" t="inlineStr">
        <x:is>
          <x:t xml:space="preserve">Numeric scenario</x:t>
        </x:is>
      </x:c>
      <x:c r="H1918" s="3" t="inlineStr">
        <x:is>
          <x:t xml:space="preserve">gpu_share interpolated from company 2026/2030 accelerator-mix endpoints</x:t>
        </x:is>
      </x:c>
      <x:c r="I1918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1918" s="3" t="inlineStr">
        <x:is>
          <x:t xml:space="preserve">SRC_QWEN3_GITHUB; SRC_ALIBABA_QWEN_GPU_DEPLOY; SRC_EPOCH_AI_DATA_CENTERS; ASSUMP_NUMERIC_ACCELERATOR_MIX</x:t>
        </x:is>
      </x:c>
      <x:c r="K191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18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1919">
      <x:c r="A1919" s="3" t="inlineStr">
        <x:is>
          <x:t xml:space="preserve">Alibaba</x:t>
        </x:is>
      </x:c>
      <x:c r="B1919" s="3" t="n">
        <x:v>2029</x:v>
      </x:c>
      <x:c r="C1919" s="3" t="inlineStr">
        <x:is>
          <x:t xml:space="preserve">Base</x:t>
        </x:is>
      </x:c>
      <x:c r="D1919" s="3" t="inlineStr">
        <x:is>
          <x:t xml:space="preserve">h200_share</x:t>
        </x:is>
      </x:c>
      <x:c r="E1919" s="3" t="n">
        <x:v>1</x:v>
      </x:c>
      <x:c r="F1919" s="3" t="inlineStr">
        <x:is>
          <x:t xml:space="preserve">share of inference-serving accelerator load</x:t>
        </x:is>
      </x:c>
      <x:c r="G1919" s="3" t="inlineStr">
        <x:is>
          <x:t xml:space="preserve">Editable numeric scenario</x:t>
        </x:is>
      </x:c>
      <x:c r="H1919" s="3" t="inlineStr">
        <x:is>
          <x:t xml:space="preserve">h200_share = gpu_share * default_gpu_generation_mix_h200</x:t>
        </x:is>
      </x:c>
      <x:c r="I1919" s="3" t="inlineStr">
        <x:is>
          <x:t xml:space="preserve">Default GPU-generation migration assumption; executive workbook allows later manual replacement by company/year/scenario.</x:t>
        </x:is>
      </x:c>
      <x:c r="J1919" s="3" t="inlineStr">
        <x:is>
          <x:t xml:space="preserve">SRC_SEMIANALYSIS_INFERENCEX; ASSUMP_NUMERIC_ACCELERATOR_MIX</x:t>
        </x:is>
      </x:c>
      <x:c r="K191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19" s="3" t="inlineStr">
        <x:is>
          <x:t xml:space="preserve">Company fleet inventory, accelerator-hours or procurement/deployment records by GPU generation.</x:t>
        </x:is>
      </x:c>
    </x:row>
    <x:row r="1920">
      <x:c r="A1920" s="3" t="inlineStr">
        <x:is>
          <x:t xml:space="preserve">Alibaba</x:t>
        </x:is>
      </x:c>
      <x:c r="B1920" s="3" t="n">
        <x:v>2029</x:v>
      </x:c>
      <x:c r="C1920" s="3" t="inlineStr">
        <x:is>
          <x:t xml:space="preserve">Base</x:t>
        </x:is>
      </x:c>
      <x:c r="D1920" s="3" t="inlineStr">
        <x:is>
          <x:t xml:space="preserve">b200_share</x:t>
        </x:is>
      </x:c>
      <x:c r="E1920" s="3" t="n">
        <x:v>0</x:v>
      </x:c>
      <x:c r="F1920" s="3" t="inlineStr">
        <x:is>
          <x:t xml:space="preserve">share of inference-serving accelerator load</x:t>
        </x:is>
      </x:c>
      <x:c r="G1920" s="3" t="inlineStr">
        <x:is>
          <x:t xml:space="preserve">Editable numeric scenario</x:t>
        </x:is>
      </x:c>
      <x:c r="H1920" s="3" t="inlineStr">
        <x:is>
          <x:t xml:space="preserve">b200_share = gpu_share * default_gpu_generation_mix_b200</x:t>
        </x:is>
      </x:c>
      <x:c r="I1920" s="3" t="inlineStr">
        <x:is>
          <x:t xml:space="preserve">Default GPU-generation migration assumption; executive workbook allows later manual replacement by company/year/scenario.</x:t>
        </x:is>
      </x:c>
      <x:c r="J1920" s="3" t="inlineStr">
        <x:is>
          <x:t xml:space="preserve">SRC_SEMIANALYSIS_INFERENCEX; ASSUMP_NUMERIC_ACCELERATOR_MIX</x:t>
        </x:is>
      </x:c>
      <x:c r="K192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20" s="3" t="inlineStr">
        <x:is>
          <x:t xml:space="preserve">Company fleet inventory, accelerator-hours or procurement/deployment records by GPU generation.</x:t>
        </x:is>
      </x:c>
    </x:row>
    <x:row r="1921">
      <x:c r="A1921" s="3" t="inlineStr">
        <x:is>
          <x:t xml:space="preserve">Alibaba</x:t>
        </x:is>
      </x:c>
      <x:c r="B1921" s="3" t="n">
        <x:v>2029</x:v>
      </x:c>
      <x:c r="C1921" s="3" t="inlineStr">
        <x:is>
          <x:t xml:space="preserve">Base</x:t>
        </x:is>
      </x:c>
      <x:c r="D1921" s="3" t="inlineStr">
        <x:is>
          <x:t xml:space="preserve">gb200_share</x:t>
        </x:is>
      </x:c>
      <x:c r="E1921" s="3" t="n">
        <x:v>0</x:v>
      </x:c>
      <x:c r="F1921" s="3" t="inlineStr">
        <x:is>
          <x:t xml:space="preserve">share of inference-serving accelerator load</x:t>
        </x:is>
      </x:c>
      <x:c r="G1921" s="3" t="inlineStr">
        <x:is>
          <x:t xml:space="preserve">Editable numeric scenario</x:t>
        </x:is>
      </x:c>
      <x:c r="H1921" s="3" t="inlineStr">
        <x:is>
          <x:t xml:space="preserve">gb200_share = gpu_share * default_gpu_generation_mix_gb200</x:t>
        </x:is>
      </x:c>
      <x:c r="I1921" s="3" t="inlineStr">
        <x:is>
          <x:t xml:space="preserve">Default GPU-generation migration assumption; executive workbook allows later manual replacement by company/year/scenario.</x:t>
        </x:is>
      </x:c>
      <x:c r="J1921" s="3" t="inlineStr">
        <x:is>
          <x:t xml:space="preserve">SRC_SEMIANALYSIS_INFERENCEX; ASSUMP_NUMERIC_ACCELERATOR_MIX</x:t>
        </x:is>
      </x:c>
      <x:c r="K192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21" s="3" t="inlineStr">
        <x:is>
          <x:t xml:space="preserve">Company fleet inventory, accelerator-hours or procurement/deployment records by GPU generation.</x:t>
        </x:is>
      </x:c>
    </x:row>
    <x:row r="1922">
      <x:c r="A1922" s="3" t="inlineStr">
        <x:is>
          <x:t xml:space="preserve">Alibaba</x:t>
        </x:is>
      </x:c>
      <x:c r="B1922" s="3" t="n">
        <x:v>2029</x:v>
      </x:c>
      <x:c r="C1922" s="3" t="inlineStr">
        <x:is>
          <x:t xml:space="preserve">Base</x:t>
        </x:is>
      </x:c>
      <x:c r="D1922" s="3" t="inlineStr">
        <x:is>
          <x:t xml:space="preserve">purpose_built_accelerator_share</x:t>
        </x:is>
      </x:c>
      <x:c r="E1922" s="3" t="n">
        <x:v>0</x:v>
      </x:c>
      <x:c r="F1922" s="3" t="inlineStr">
        <x:is>
          <x:t xml:space="preserve">share of inference-serving accelerator load</x:t>
        </x:is>
      </x:c>
      <x:c r="G1922" s="3" t="inlineStr">
        <x:is>
          <x:t xml:space="preserve">Numeric scenario</x:t>
        </x:is>
      </x:c>
      <x:c r="H1922" s="3" t="inlineStr">
        <x:is>
          <x:t xml:space="preserve">1 - gpu_share</x:t>
        </x:is>
      </x:c>
      <x:c r="I1922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1922" s="3" t="inlineStr">
        <x:is>
          <x:t xml:space="preserve">SRC_QWEN3_GITHUB; SRC_ALIBABA_QWEN_GPU_DEPLOY; SRC_EPOCH_AI_DATA_CENTERS; ASSUMP_NUMERIC_ACCELERATOR_MIX</x:t>
        </x:is>
      </x:c>
      <x:c r="K192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22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1923">
      <x:c r="A1923" s="3" t="inlineStr">
        <x:is>
          <x:t xml:space="preserve">Alibaba</x:t>
        </x:is>
      </x:c>
      <x:c r="B1923" s="3" t="n">
        <x:v>2029</x:v>
      </x:c>
      <x:c r="C1923" s="3" t="inlineStr">
        <x:is>
          <x:t xml:space="preserve">Base</x:t>
        </x:is>
      </x:c>
      <x:c r="D1923" s="3" t="inlineStr">
        <x:is>
          <x:t xml:space="preserve">fleet_reference_tps_per_mw</x:t>
        </x:is>
      </x:c>
      <x:c r="E1923" s="3" t="n">
        <x:v>166591</x:v>
      </x:c>
      <x:c r="F1923" s="3" t="inlineStr">
        <x:is>
          <x:t xml:space="preserve">generated output tokens/sec/MW</x:t>
        </x:is>
      </x:c>
      <x:c r="G1923" s="3" t="inlineStr">
        <x:is>
          <x:t xml:space="preserve">Fleet-weighted public benchmark reference</x:t>
        </x:is>
      </x:c>
      <x:c r="H1923" s="3" t="inlineStr">
        <x:is>
          <x:t xml:space="preserve">h200_share*h200_workload_avg + b200_share*b200_workload_avg + gb200_share*gb200_workload_avg + purpose_built_share*purpose_workload_avg</x:t>
        </x:is>
      </x:c>
      <x:c r="I1923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1923" s="3" t="inlineStr">
        <x:is>
          <x:t xml:space="preserve">SRC_SEMIANALYSIS_INFERENCEX; ASSUMP_NUMERIC_ACCELERATOR_MIX; ASSUMP_WORKLOAD_CLASS_MIX; ASSUMP_AGENTIC_CONTEXT_PENALTY</x:t>
        </x:is>
      </x:c>
      <x:c r="K192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23" s="3" t="inlineStr">
        <x:is>
          <x:t xml:space="preserve">Comparable production output-token throughput or a more closely matched benchmark.</x:t>
        </x:is>
      </x:c>
    </x:row>
    <x:row r="1924">
      <x:c r="A1924" s="3" t="inlineStr">
        <x:is>
          <x:t xml:space="preserve">Alibaba</x:t>
        </x:is>
      </x:c>
      <x:c r="B1924" s="3" t="n">
        <x:v>2029</x:v>
      </x:c>
      <x:c r="C1924" s="3" t="inlineStr">
        <x:is>
          <x:t xml:space="preserve">Base</x:t>
        </x:is>
      </x:c>
      <x:c r="D1924" s="3" t="inlineStr">
        <x:is>
          <x:t xml:space="preserve">commercial_workload_fit_factor</x:t>
        </x:is>
      </x:c>
      <x:c r="E1924" s="3" t="n">
        <x:v>0.9</x:v>
      </x:c>
      <x:c r="F1924" s="3" t="inlineStr">
        <x:is>
          <x:t xml:space="preserve">share of public reference throughput</x:t>
        </x:is>
      </x:c>
      <x:c r="G1924" s="3" t="inlineStr">
        <x:is>
          <x:t xml:space="preserve">Scenario assumption</x:t>
        </x:is>
      </x:c>
      <x:c r="H1924" s="3" t="inlineStr">
        <x:is>
          <x:t xml:space="preserve">reference_serving_tps_per_mw = fleet_reference_tps_per_mw * commercial_workload_fit_factor</x:t>
        </x:is>
      </x:c>
      <x:c r="I1924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1924" s="3" t="inlineStr">
        <x:is>
          <x:t xml:space="preserve">SRC_SEMIANALYSIS_INFERENCEX; ASSUMP_NUMERIC_ACCELERATOR_MIX; ASSUMP_WORKLOAD_CLASS_MIX; ASSUMP_AGENTIC_CONTEXT_PENALTY</x:t>
        </x:is>
      </x:c>
      <x:c r="K192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24" s="3" t="inlineStr">
        <x:is>
          <x:t xml:space="preserve">Matched commercial serving benchmark by product surface, context shape and latency SLO.</x:t>
        </x:is>
      </x:c>
    </x:row>
    <x:row r="1925">
      <x:c r="A1925" s="3" t="inlineStr">
        <x:is>
          <x:t xml:space="preserve">Alibaba</x:t>
        </x:is>
      </x:c>
      <x:c r="B1925" s="3" t="n">
        <x:v>2029</x:v>
      </x:c>
      <x:c r="C1925" s="3" t="inlineStr">
        <x:is>
          <x:t xml:space="preserve">Base</x:t>
        </x:is>
      </x:c>
      <x:c r="D1925" s="3" t="inlineStr">
        <x:is>
          <x:t xml:space="preserve">reference_serving_tps_per_mw</x:t>
        </x:is>
      </x:c>
      <x:c r="E1925" s="3" t="n">
        <x:v>149932</x:v>
      </x:c>
      <x:c r="F1925" s="3" t="inlineStr">
        <x:is>
          <x:t xml:space="preserve">generated output tokens/sec/MW</x:t>
        </x:is>
      </x:c>
      <x:c r="G1925" s="3" t="inlineStr">
        <x:is>
          <x:t xml:space="preserve">Workload-adjusted benchmark proxy</x:t>
        </x:is>
      </x:c>
      <x:c r="H1925" s="3" t="inlineStr">
        <x:is>
          <x:t xml:space="preserve">fleet_reference_tps_per_mw * commercial_workload_fit_factor</x:t>
        </x:is>
      </x:c>
      <x:c r="I192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925" s="3" t="inlineStr">
        <x:is>
          <x:t xml:space="preserve">SRC_SEMIANALYSIS_INFERENCEX; ASSUMP_NUMERIC_ACCELERATOR_MIX; ASSUMP_WORKLOAD_CLASS_MIX; ASSUMP_AGENTIC_CONTEXT_PENALTY</x:t>
        </x:is>
      </x:c>
      <x:c r="K192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25" s="3" t="inlineStr">
        <x:is>
          <x:t xml:space="preserve">Provider production output-token throughput with comparable workload/SLO.</x:t>
        </x:is>
      </x:c>
    </x:row>
    <x:row r="1926">
      <x:c r="A1926" s="3" t="inlineStr">
        <x:is>
          <x:t xml:space="preserve">Alibaba</x:t>
        </x:is>
      </x:c>
      <x:c r="B1926" s="3" t="n">
        <x:v>2029</x:v>
      </x:c>
      <x:c r="C1926" s="3" t="inlineStr">
        <x:is>
          <x:t xml:space="preserve">Base</x:t>
        </x:is>
      </x:c>
      <x:c r="D1926" s="3" t="inlineStr">
        <x:is>
          <x:t xml:space="preserve">purpose_built_tps_per_mw</x:t>
        </x:is>
      </x:c>
      <x:c r="E1926" s="3" t="n">
        <x:v>996060</x:v>
      </x:c>
      <x:c r="F1926" s="3" t="inlineStr">
        <x:is>
          <x:t xml:space="preserve">generated output tokens/sec/MW</x:t>
        </x:is>
      </x:c>
      <x:c r="G1926" s="3" t="inlineStr">
        <x:is>
          <x:t xml:space="preserve">Conservative no-uplift proxy</x:t>
        </x:is>
      </x:c>
      <x:c r="H1926" s="3" t="inlineStr">
        <x:is>
          <x:t xml:space="preserve">purpose_built_tps_per_mw = purpose_built_reference_tps_per_mw * commercial_workload_fit_factor until comparable output-token benchmark is adopted</x:t>
        </x:is>
      </x:c>
      <x:c r="I1926" s="3" t="inlineStr">
        <x:is>
          <x:t xml:space="preserve">No comparable public output-token/MW row adopted; B200 public reference placeholder is used and remains editable.</x:t>
        </x:is>
      </x:c>
      <x:c r="J1926" s="3" t="inlineStr">
        <x:is>
          <x:t xml:space="preserve">SRC_QWEN3_GITHUB; SRC_ALIBABA_QWEN_GPU_DEPLOY; SRC_EPOCH_AI_DATA_CENTERS; ASSUMP_NUMERIC_ACCELERATOR_MIX</x:t>
        </x:is>
      </x:c>
      <x:c r="K192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26" s="3" t="inlineStr">
        <x:is>
          <x:t xml:space="preserve">Matched-workload generated-output benchmark for the provider purpose-built accelerator.</x:t>
        </x:is>
      </x:c>
    </x:row>
    <x:row r="1927">
      <x:c r="A1927" s="3" t="inlineStr">
        <x:is>
          <x:t xml:space="preserve">Alibaba</x:t>
        </x:is>
      </x:c>
      <x:c r="B1927" s="3" t="n">
        <x:v>2029</x:v>
      </x:c>
      <x:c r="C1927" s="3" t="inlineStr">
        <x:is>
          <x:t xml:space="preserve">Base</x:t>
        </x:is>
      </x:c>
      <x:c r="D1927" s="3" t="inlineStr">
        <x:is>
          <x:t xml:space="preserve">inference_power_share</x:t>
        </x:is>
      </x:c>
      <x:c r="E1927" s="3" t="n">
        <x:v>0.75</x:v>
      </x:c>
      <x:c r="F1927" s="3" t="inlineStr">
        <x:is>
          <x:t xml:space="preserve">share of AI IT load</x:t>
        </x:is>
      </x:c>
      <x:c r="G1927" s="3" t="inlineStr">
        <x:is>
          <x:t xml:space="preserve">Scenario allocation</x:t>
        </x:is>
      </x:c>
      <x:c r="H1927" s="3" t="inlineStr">
        <x:is>
          <x:t xml:space="preserve">inference_gw = ai_it_load_gw * inference_power_share</x:t>
        </x:is>
      </x:c>
      <x:c r="I1927" s="3" t="inlineStr">
        <x:is>
          <x:t xml:space="preserve">Qwen API/enterprise commercialization and MoE architecture support increasing inference allocation scenario.</x:t>
        </x:is>
      </x:c>
      <x:c r="J1927" s="3" t="inlineStr">
        <x:is>
          <x:t xml:space="preserve">SRC_QWEN3_GITHUB; SRC_ALIBABA_QWEN_GPU_DEPLOY; SRC_EPOCH_AI_DATA_CENTERS; ASSUMP_INFERENCE_SHARE_NOT_FACT_60</x:t>
        </x:is>
      </x:c>
      <x:c r="K192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27" s="3" t="inlineStr">
        <x:is>
          <x:t xml:space="preserve">Provider-specific inference/training workload power telemetry.</x:t>
        </x:is>
      </x:c>
    </x:row>
    <x:row r="1928">
      <x:c r="A1928" s="3" t="inlineStr">
        <x:is>
          <x:t xml:space="preserve">Alibaba</x:t>
        </x:is>
      </x:c>
      <x:c r="B1928" s="3" t="n">
        <x:v>2029</x:v>
      </x:c>
      <x:c r="C1928" s="3" t="inlineStr">
        <x:is>
          <x:t xml:space="preserve">Base</x:t>
        </x:is>
      </x:c>
      <x:c r="D1928" s="3" t="inlineStr">
        <x:is>
          <x:t xml:space="preserve">inference_gw</x:t>
        </x:is>
      </x:c>
      <x:c r="E1928" s="3" t="n">
        <x:v>1.312</x:v>
      </x:c>
      <x:c r="F1928" s="3" t="inlineStr">
        <x:is>
          <x:t xml:space="preserve">GW</x:t>
        </x:is>
      </x:c>
      <x:c r="G1928" s="3" t="inlineStr">
        <x:is>
          <x:t xml:space="preserve">Derived formula</x:t>
        </x:is>
      </x:c>
      <x:c r="H1928" s="3" t="inlineStr">
        <x:is>
          <x:t xml:space="preserve">ai_it_load_gw * inference_power_share</x:t>
        </x:is>
      </x:c>
      <x:c r="I1928" s="3" t="inlineStr">
        <x:is>
          <x:t xml:space="preserve">This is the operational power eligible to become commercial generated output tokens through the selected TPS/MW proxy.</x:t>
        </x:is>
      </x:c>
      <x:c r="J1928" s="3" t="inlineStr">
        <x:is>
          <x:t xml:space="preserve">SRC_QWEN3_GITHUB; SRC_ALIBABA_QWEN_GPU_DEPLOY; SRC_EPOCH_AI_DATA_CENTERS</x:t>
        </x:is>
      </x:c>
      <x:c r="K192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28" s="3" t="inlineStr">
        <x:is>
          <x:t xml:space="preserve">Recompute after AI allocation or inference-share evidence changes.</x:t>
        </x:is>
      </x:c>
    </x:row>
    <x:row r="1929">
      <x:c r="A1929" s="3" t="inlineStr">
        <x:is>
          <x:t xml:space="preserve">Alibaba</x:t>
        </x:is>
      </x:c>
      <x:c r="B1929" s="3" t="n">
        <x:v>2029</x:v>
      </x:c>
      <x:c r="C1929" s="3" t="inlineStr">
        <x:is>
          <x:t xml:space="preserve">Base</x:t>
        </x:is>
      </x:c>
      <x:c r="D1929" s="3" t="inlineStr">
        <x:is>
          <x:t xml:space="preserve">training_power_share</x:t>
        </x:is>
      </x:c>
      <x:c r="E1929" s="3" t="n">
        <x:v>0.25</x:v>
      </x:c>
      <x:c r="F1929" s="3" t="inlineStr">
        <x:is>
          <x:t xml:space="preserve">share of AI IT load</x:t>
        </x:is>
      </x:c>
      <x:c r="G1929" s="3" t="inlineStr">
        <x:is>
          <x:t xml:space="preserve">Derived allocation</x:t>
        </x:is>
      </x:c>
      <x:c r="H1929" s="3" t="inlineStr">
        <x:is>
          <x:t xml:space="preserve">1 - inference_power_share</x:t>
        </x:is>
      </x:c>
      <x:c r="I1929" s="3" t="inlineStr">
        <x:is>
          <x:t xml:space="preserve">Training receives the complementary modeled AI IT allocation; it is not a disclosed company workload split.</x:t>
        </x:is>
      </x:c>
      <x:c r="J1929" s="3" t="inlineStr">
        <x:is>
          <x:t xml:space="preserve">SRC_QWEN3_GITHUB; SRC_ALIBABA_QWEN_GPU_DEPLOY; SRC_EPOCH_AI_DATA_CENTERS; ASSUMP_INFERENCE_SHARE_NOT_FACT_60</x:t>
        </x:is>
      </x:c>
      <x:c r="K192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29" s="3" t="inlineStr">
        <x:is>
          <x:t xml:space="preserve">Provider-specific inference/training workload power telemetry.</x:t>
        </x:is>
      </x:c>
    </x:row>
    <x:row r="1930">
      <x:c r="A1930" s="3" t="inlineStr">
        <x:is>
          <x:t xml:space="preserve">Alibaba</x:t>
        </x:is>
      </x:c>
      <x:c r="B1930" s="3" t="n">
        <x:v>2029</x:v>
      </x:c>
      <x:c r="C1930" s="3" t="inlineStr">
        <x:is>
          <x:t xml:space="preserve">Base</x:t>
        </x:is>
      </x:c>
      <x:c r="D1930" s="3" t="inlineStr">
        <x:is>
          <x:t xml:space="preserve">training_gw</x:t>
        </x:is>
      </x:c>
      <x:c r="E1930" s="3" t="n">
        <x:v>0.438</x:v>
      </x:c>
      <x:c r="F1930" s="3" t="inlineStr">
        <x:is>
          <x:t xml:space="preserve">GW</x:t>
        </x:is>
      </x:c>
      <x:c r="G1930" s="3" t="inlineStr">
        <x:is>
          <x:t xml:space="preserve">Derived formula</x:t>
        </x:is>
      </x:c>
      <x:c r="H1930" s="3" t="inlineStr">
        <x:is>
          <x:t xml:space="preserve">ai_it_load_gw * training_power_share</x:t>
        </x:is>
      </x:c>
      <x:c r="I1930" s="3" t="inlineStr">
        <x:is>
          <x:t xml:space="preserve">Training GW is shown separately so commercial inference token capacity is not overstated.</x:t>
        </x:is>
      </x:c>
      <x:c r="J1930" s="3" t="inlineStr">
        <x:is>
          <x:t xml:space="preserve">SRC_QWEN3_GITHUB; SRC_ALIBABA_QWEN_GPU_DEPLOY; SRC_EPOCH_AI_DATA_CENTERS</x:t>
        </x:is>
      </x:c>
      <x:c r="K193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30" s="3" t="inlineStr">
        <x:is>
          <x:t xml:space="preserve">Recompute after AI allocation or workload-split evidence changes.</x:t>
        </x:is>
      </x:c>
    </x:row>
    <x:row r="1931">
      <x:c r="A1931" s="3" t="inlineStr">
        <x:is>
          <x:t xml:space="preserve">Alibaba</x:t>
        </x:is>
      </x:c>
      <x:c r="B1931" s="3" t="n">
        <x:v>2029</x:v>
      </x:c>
      <x:c r="C1931" s="3" t="inlineStr">
        <x:is>
          <x:t xml:space="preserve">Base</x:t>
        </x:is>
      </x:c>
      <x:c r="D1931" s="3" t="inlineStr">
        <x:is>
          <x:t xml:space="preserve">tokens_per_second_per_mw</x:t>
        </x:is>
      </x:c>
      <x:c r="E1931" s="3" t="n">
        <x:v>149932</x:v>
      </x:c>
      <x:c r="F1931" s="3" t="inlineStr">
        <x:is>
          <x:t xml:space="preserve">generated output tokens/sec/MW</x:t>
        </x:is>
      </x:c>
      <x:c r="G1931" s="3" t="inlineStr">
        <x:is>
          <x:t xml:space="preserve">Derived estimate + benchmark calibration</x:t>
        </x:is>
      </x:c>
      <x:c r="H1931" s="3" t="inlineStr">
        <x:is>
          <x:t xml:space="preserve">fleet_reference_tps_per_mw * commercial_workload_fit_factor</x:t>
        </x:is>
      </x:c>
      <x:c r="I1931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1931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193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31" s="3" t="inlineStr">
        <x:is>
          <x:t xml:space="preserve">Comparable production output-token throughput with model, hardware, precision, ISL/OSL and SLO matched.</x:t>
        </x:is>
      </x:c>
    </x:row>
    <x:row r="1932">
      <x:c r="A1932" s="3" t="inlineStr">
        <x:is>
          <x:t xml:space="preserve">Alibaba</x:t>
        </x:is>
      </x:c>
      <x:c r="B1932" s="3" t="n">
        <x:v>2029</x:v>
      </x:c>
      <x:c r="C1932" s="3" t="inlineStr">
        <x:is>
          <x:t xml:space="preserve">Base</x:t>
        </x:is>
      </x:c>
      <x:c r="D1932" s="3" t="inlineStr">
        <x:is>
          <x:t xml:space="preserve">inference_tokens_per_day</x:t>
        </x:is>
      </x:c>
      <x:c r="E1932" s="3" t="n">
        <x:v>16995811737600</x:v>
      </x:c>
      <x:c r="F1932" s="3" t="inlineStr">
        <x:is>
          <x:t xml:space="preserve">generated output tokens/day</x:t>
        </x:is>
      </x:c>
      <x:c r="G1932" s="3" t="inlineStr">
        <x:is>
          <x:t xml:space="preserve">Derived headline metric</x:t>
        </x:is>
      </x:c>
      <x:c r="H1932" s="3" t="inlineStr">
        <x:is>
          <x:t xml:space="preserve">inference_gw * 1000 * tokens_per_second_per_mw * 86,400</x:t>
        </x:is>
      </x:c>
      <x:c r="I1932" s="3" t="inlineStr">
        <x:is>
          <x:t xml:space="preserve">Headline capacity uses no utilization, MoE, architecture or software-growth multiplier; it is not observed commercial output volume.</x:t>
        </x:is>
      </x:c>
      <x:c r="J1932" s="3" t="inlineStr">
        <x:is>
          <x:t xml:space="preserve">SRC_QWEN3_GITHUB; SRC_ALIBABA_QWEN_GPU_DEPLOY; SRC_EPOCH_AI_DATA_CENTERS; SRC_SEMIANALYSIS_INFERENCEX</x:t>
        </x:is>
      </x:c>
      <x:c r="K193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32" s="3" t="inlineStr">
        <x:is>
          <x:t xml:space="preserve">Provider-disclosed generated output token volume or calibrated capacity telemetry.</x:t>
        </x:is>
      </x:c>
    </x:row>
    <x:row r="1933">
      <x:c r="A1933" s="3" t="inlineStr">
        <x:is>
          <x:t xml:space="preserve">Alibaba</x:t>
        </x:is>
      </x:c>
      <x:c r="B1933" s="3" t="n">
        <x:v>2029</x:v>
      </x:c>
      <x:c r="C1933" s="3" t="inlineStr">
        <x:is>
          <x:t xml:space="preserve">Base</x:t>
        </x:is>
      </x:c>
      <x:c r="D1933" s="3" t="inlineStr">
        <x:is>
          <x:t xml:space="preserve">inference_tokens_per_year</x:t>
        </x:is>
      </x:c>
      <x:c r="E1933" s="3" t="n">
        <x:v>6203471284224000</x:v>
      </x:c>
      <x:c r="F1933" s="3" t="inlineStr">
        <x:is>
          <x:t xml:space="preserve">generated output tokens/year</x:t>
        </x:is>
      </x:c>
      <x:c r="G1933" s="3" t="inlineStr">
        <x:is>
          <x:t xml:space="preserve">Derived headline metric</x:t>
        </x:is>
      </x:c>
      <x:c r="H1933" s="3" t="inlineStr">
        <x:is>
          <x:t xml:space="preserve">inference_tokens_per_day * 365</x:t>
        </x:is>
      </x:c>
      <x:c r="I1933" s="3" t="inlineStr">
        <x:is>
          <x:t xml:space="preserve">Annualized version of generated output token capacity; it is not observed annual demand or billable volume.</x:t>
        </x:is>
      </x:c>
      <x:c r="J1933" s="3" t="inlineStr">
        <x:is>
          <x:t xml:space="preserve">SRC_QWEN3_GITHUB; SRC_ALIBABA_QWEN_GPU_DEPLOY; SRC_EPOCH_AI_DATA_CENTERS; SRC_SEMIANALYSIS_INFERENCEX</x:t>
        </x:is>
      </x:c>
      <x:c r="K193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33" s="3" t="inlineStr">
        <x:is>
          <x:t xml:space="preserve">Provider-disclosed annual generated-output volume or metered serving telemetry.</x:t>
        </x:is>
      </x:c>
    </x:row>
    <x:row r="1934">
      <x:c r="A1934" s="3" t="inlineStr">
        <x:is>
          <x:t xml:space="preserve">Alibaba</x:t>
        </x:is>
      </x:c>
      <x:c r="B1934" s="3" t="n">
        <x:v>2030</x:v>
      </x:c>
      <x:c r="C1934" s="3" t="inlineStr">
        <x:is>
          <x:t xml:space="preserve">Base</x:t>
        </x:is>
      </x:c>
      <x:c r="D1934" s="3" t="inlineStr">
        <x:is>
          <x:t xml:space="preserve">contracted_power_gw</x:t>
        </x:is>
      </x:c>
      <x:c r="E1934" s="3" t="n">
        <x:v>4</x:v>
      </x:c>
      <x:c r="F1934" s="3" t="inlineStr">
        <x:is>
          <x:t xml:space="preserve">GW</x:t>
        </x:is>
      </x:c>
      <x:c r="G1934" s="3" t="inlineStr">
        <x:is>
          <x:t xml:space="preserve">Scenario capacity envelope</x:t>
        </x:is>
      </x:c>
      <x:c r="H1934" s="3" t="inlineStr">
        <x:is>
          <x:t xml:space="preserve">linear interpolation between 2026 and 2030 company capacity endpoints</x:t>
        </x:is>
      </x:c>
      <x:c r="I1934" s="3" t="inlineStr">
        <x:is>
          <x:t xml:space="preserve">Alibaba Cloud/Qwen capacity is a scenario envelope; official model and deployment documentation does not state operated GW.</x:t>
        </x:is>
      </x:c>
      <x:c r="J1934" s="3" t="inlineStr">
        <x:is>
          <x:t xml:space="preserve">SRC_ALIBABA_QWEN_GPU_DEPLOY; ASSUMP_CN_CAPACITY_TRANSPARENCY</x:t>
        </x:is>
      </x:c>
      <x:c r="K193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34" s="3" t="inlineStr">
        <x:is>
          <x:t xml:space="preserve">Company/site-level committed MW/GW, interconnect and contract disclosure.</x:t>
        </x:is>
      </x:c>
    </x:row>
    <x:row r="1935">
      <x:c r="A1935" s="3" t="inlineStr">
        <x:is>
          <x:t xml:space="preserve">Alibaba</x:t>
        </x:is>
      </x:c>
      <x:c r="B1935" s="3" t="n">
        <x:v>2030</x:v>
      </x:c>
      <x:c r="C1935" s="3" t="inlineStr">
        <x:is>
          <x:t xml:space="preserve">Base</x:t>
        </x:is>
      </x:c>
      <x:c r="D1935" s="3" t="inlineStr">
        <x:is>
          <x:t xml:space="preserve">operational_deployment_share</x:t>
        </x:is>
      </x:c>
      <x:c r="E1935" s="3" t="n">
        <x:v>0.8</x:v>
      </x:c>
      <x:c r="F1935" s="3" t="inlineStr">
        <x:is>
          <x:t xml:space="preserve">share</x:t>
        </x:is>
      </x:c>
      <x:c r="G1935" s="3" t="inlineStr">
        <x:is>
          <x:t xml:space="preserve">Scenario conversion</x:t>
        </x:is>
      </x:c>
      <x:c r="H1935" s="3" t="inlineStr">
        <x:is>
          <x:t xml:space="preserve">active_power_gw / contracted_power_gw</x:t>
        </x:is>
      </x:c>
      <x:c r="I1935" s="3" t="inlineStr">
        <x:is>
          <x:t xml:space="preserve">This is the single explicit conversion from contracted/attributed capacity to operationally usable capacity.</x:t>
        </x:is>
      </x:c>
      <x:c r="J1935" s="3" t="inlineStr">
        <x:is>
          <x:t xml:space="preserve">SRC_ALIBABA_QWEN_GPU_DEPLOY; ASSUMP_CN_CAPACITY_TRANSPARENCY</x:t>
        </x:is>
      </x:c>
      <x:c r="K193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35" s="3" t="inlineStr">
        <x:is>
          <x:t xml:space="preserve">Energized operational capacity divided by contracted/attributed capacity.</x:t>
        </x:is>
      </x:c>
    </x:row>
    <x:row r="1936">
      <x:c r="A1936" s="3" t="inlineStr">
        <x:is>
          <x:t xml:space="preserve">Alibaba</x:t>
        </x:is>
      </x:c>
      <x:c r="B1936" s="3" t="n">
        <x:v>2030</x:v>
      </x:c>
      <x:c r="C1936" s="3" t="inlineStr">
        <x:is>
          <x:t xml:space="preserve">Base</x:t>
        </x:is>
      </x:c>
      <x:c r="D1936" s="3" t="inlineStr">
        <x:is>
          <x:t xml:space="preserve">active_power_gw</x:t>
        </x:is>
      </x:c>
      <x:c r="E1936" s="3" t="n">
        <x:v>3.2</x:v>
      </x:c>
      <x:c r="F1936" s="3" t="inlineStr">
        <x:is>
          <x:t xml:space="preserve">GW</x:t>
        </x:is>
      </x:c>
      <x:c r="G1936" s="3" t="inlineStr">
        <x:is>
          <x:t xml:space="preserve">Derived scenario</x:t>
        </x:is>
      </x:c>
      <x:c r="H1936" s="3" t="inlineStr">
        <x:is>
          <x:t xml:space="preserve">contracted_power_gw * operational_deployment_share</x:t>
        </x:is>
      </x:c>
      <x:c r="I1936" s="3" t="inlineStr">
        <x:is>
          <x:t xml:space="preserve">Active GW is staged below capacity due to undisclosed accelerator allocation and cloud multi-tenant use.</x:t>
        </x:is>
      </x:c>
      <x:c r="J1936" s="3" t="inlineStr">
        <x:is>
          <x:t xml:space="preserve">SRC_ALIBABA_QWEN_GPU_DEPLOY; ASSUMP_CN_CAPACITY_TRANSPARENCY</x:t>
        </x:is>
      </x:c>
      <x:c r="K193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36" s="3" t="inlineStr">
        <x:is>
          <x:t xml:space="preserve">Energization dates, accelerator deliveries and operational powered-rack telemetry.</x:t>
        </x:is>
      </x:c>
    </x:row>
    <x:row r="1937">
      <x:c r="A1937" s="3" t="inlineStr">
        <x:is>
          <x:t xml:space="preserve">Alibaba</x:t>
        </x:is>
      </x:c>
      <x:c r="B1937" s="3" t="n">
        <x:v>2030</x:v>
      </x:c>
      <x:c r="C1937" s="3" t="inlineStr">
        <x:is>
          <x:t xml:space="preserve">Base</x:t>
        </x:is>
      </x:c>
      <x:c r="D1937" s="3" t="inlineStr">
        <x:is>
          <x:t xml:space="preserve">pue</x:t>
        </x:is>
      </x:c>
      <x:c r="E1937" s="3" t="n">
        <x:v>1.23</x:v>
      </x:c>
      <x:c r="F1937" s="3" t="inlineStr">
        <x:is>
          <x:t xml:space="preserve">ratio</x:t>
        </x:is>
      </x:c>
      <x:c r="G1937" s="3" t="inlineStr">
        <x:is>
          <x:t xml:space="preserve">Scenario parameter</x:t>
        </x:is>
      </x:c>
      <x:c r="H1937" s="3" t="inlineStr">
        <x:is>
          <x:t xml:space="preserve">it_load_gw = active_power_gw / pue</x:t>
        </x:is>
      </x:c>
      <x:c r="I1937" s="3" t="inlineStr">
        <x:is>
          <x:t xml:space="preserve">No provider-wide site-level PUE is used as a disclosed fact; PUE represents facility-to-IT conversion within the scenario.</x:t>
        </x:is>
      </x:c>
      <x:c r="J1937" s="3" t="inlineStr">
        <x:is>
          <x:t xml:space="preserve">ASSUMP_POWER_RAMP</x:t>
        </x:is>
      </x:c>
      <x:c r="K193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37" s="3" t="inlineStr">
        <x:is>
          <x:t xml:space="preserve">Site-level measured PUE matched to attributed AI capacity.</x:t>
        </x:is>
      </x:c>
    </x:row>
    <x:row r="1938">
      <x:c r="A1938" s="3" t="inlineStr">
        <x:is>
          <x:t xml:space="preserve">Alibaba</x:t>
        </x:is>
      </x:c>
      <x:c r="B1938" s="3" t="n">
        <x:v>2030</x:v>
      </x:c>
      <x:c r="C1938" s="3" t="inlineStr">
        <x:is>
          <x:t xml:space="preserve">Base</x:t>
        </x:is>
      </x:c>
      <x:c r="D1938" s="3" t="inlineStr">
        <x:is>
          <x:t xml:space="preserve">it_load_gw</x:t>
        </x:is>
      </x:c>
      <x:c r="E1938" s="3" t="n">
        <x:v>2.602</x:v>
      </x:c>
      <x:c r="F1938" s="3" t="inlineStr">
        <x:is>
          <x:t xml:space="preserve">GW</x:t>
        </x:is>
      </x:c>
      <x:c r="G1938" s="3" t="inlineStr">
        <x:is>
          <x:t xml:space="preserve">Derived formula</x:t>
        </x:is>
      </x:c>
      <x:c r="H1938" s="3" t="inlineStr">
        <x:is>
          <x:t xml:space="preserve">active_power_gw / pue</x:t>
        </x:is>
      </x:c>
      <x:c r="I1938" s="3" t="inlineStr">
        <x:is>
          <x:t xml:space="preserve">Facility power is converted to IT-deliverable power before attributing AI workloads.</x:t>
        </x:is>
      </x:c>
      <x:c r="J1938" s="3" t="inlineStr">
        <x:is>
          <x:t xml:space="preserve">SRC_ALIBABA_QWEN_GPU_DEPLOY; ASSUMP_CN_CAPACITY_TRANSPARENCY</x:t>
        </x:is>
      </x:c>
      <x:c r="K193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38" s="3" t="inlineStr">
        <x:is>
          <x:t xml:space="preserve">Recompute once active power and PUE become site-observable.</x:t>
        </x:is>
      </x:c>
    </x:row>
    <x:row r="1939">
      <x:c r="A1939" s="3" t="inlineStr">
        <x:is>
          <x:t xml:space="preserve">Alibaba</x:t>
        </x:is>
      </x:c>
      <x:c r="B1939" s="3" t="n">
        <x:v>2030</x:v>
      </x:c>
      <x:c r="C1939" s="3" t="inlineStr">
        <x:is>
          <x:t xml:space="preserve">Base</x:t>
        </x:is>
      </x:c>
      <x:c r="D1939" s="3" t="inlineStr">
        <x:is>
          <x:t xml:space="preserve">ai_workload_share</x:t>
        </x:is>
      </x:c>
      <x:c r="E1939" s="3" t="n">
        <x:v>0.84</x:v>
      </x:c>
      <x:c r="F1939" s="3" t="inlineStr">
        <x:is>
          <x:t xml:space="preserve">share</x:t>
        </x:is>
      </x:c>
      <x:c r="G1939" s="3" t="inlineStr">
        <x:is>
          <x:t xml:space="preserve">Scenario allocation</x:t>
        </x:is>
      </x:c>
      <x:c r="H1939" s="3" t="inlineStr">
        <x:is>
          <x:t xml:space="preserve">ai_it_load_gw = it_load_gw * ai_workload_share</x:t>
        </x:is>
      </x:c>
      <x:c r="I1939" s="3" t="inlineStr">
        <x:is>
          <x:t xml:space="preserve">Model Studio/Qwen-serving envelope is AI-focused, while cloud platform/reserve allocation is excluded through 84%.</x:t>
        </x:is>
      </x:c>
      <x:c r="J1939" s="3" t="inlineStr">
        <x:is>
          <x:t xml:space="preserve">SRC_QWEN3_GITHUB; SRC_ALIBABA_QWEN_GPU_DEPLOY; SRC_EPOCH_AI_DATA_CENTERS</x:t>
        </x:is>
      </x:c>
      <x:c r="K193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39" s="3" t="inlineStr">
        <x:is>
          <x:t xml:space="preserve">Model-owner AI workload allocation or cluster scheduling telemetry.</x:t>
        </x:is>
      </x:c>
    </x:row>
    <x:row r="1940">
      <x:c r="A1940" s="3" t="inlineStr">
        <x:is>
          <x:t xml:space="preserve">Alibaba</x:t>
        </x:is>
      </x:c>
      <x:c r="B1940" s="3" t="n">
        <x:v>2030</x:v>
      </x:c>
      <x:c r="C1940" s="3" t="inlineStr">
        <x:is>
          <x:t xml:space="preserve">Base</x:t>
        </x:is>
      </x:c>
      <x:c r="D1940" s="3" t="inlineStr">
        <x:is>
          <x:t xml:space="preserve">ai_it_load_gw</x:t>
        </x:is>
      </x:c>
      <x:c r="E1940" s="3" t="n">
        <x:v>2.185</x:v>
      </x:c>
      <x:c r="F1940" s="3" t="inlineStr">
        <x:is>
          <x:t xml:space="preserve">GW</x:t>
        </x:is>
      </x:c>
      <x:c r="G1940" s="3" t="inlineStr">
        <x:is>
          <x:t xml:space="preserve">Derived formula</x:t>
        </x:is>
      </x:c>
      <x:c r="H1940" s="3" t="inlineStr">
        <x:is>
          <x:t xml:space="preserve">it_load_gw * ai_workload_share</x:t>
        </x:is>
      </x:c>
      <x:c r="I1940" s="3" t="inlineStr">
        <x:is>
          <x:t xml:space="preserve">Only the AI-attributed portion of IT load enters training/inference allocation.</x:t>
        </x:is>
      </x:c>
      <x:c r="J1940" s="3" t="inlineStr">
        <x:is>
          <x:t xml:space="preserve">SRC_QWEN3_GITHUB; SRC_ALIBABA_QWEN_GPU_DEPLOY; SRC_EPOCH_AI_DATA_CENTERS</x:t>
        </x:is>
      </x:c>
      <x:c r="K194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40" s="3" t="inlineStr">
        <x:is>
          <x:t xml:space="preserve">Recompute after ai_workload_share is replaced by telemetry.</x:t>
        </x:is>
      </x:c>
    </x:row>
    <x:row r="1941">
      <x:c r="A1941" s="3" t="inlineStr">
        <x:is>
          <x:t xml:space="preserve">Alibaba</x:t>
        </x:is>
      </x:c>
      <x:c r="B1941" s="3" t="n">
        <x:v>2030</x:v>
      </x:c>
      <x:c r="C1941" s="3" t="inlineStr">
        <x:is>
          <x:t xml:space="preserve">Base</x:t>
        </x:is>
      </x:c>
      <x:c r="D1941" s="3" t="inlineStr">
        <x:is>
          <x:t xml:space="preserve">gpu_share</x:t>
        </x:is>
      </x:c>
      <x:c r="E1941" s="3" t="n">
        <x:v>1</x:v>
      </x:c>
      <x:c r="F1941" s="3" t="inlineStr">
        <x:is>
          <x:t xml:space="preserve">share of inference-serving accelerator load</x:t>
        </x:is>
      </x:c>
      <x:c r="G1941" s="3" t="inlineStr">
        <x:is>
          <x:t xml:space="preserve">Numeric scenario</x:t>
        </x:is>
      </x:c>
      <x:c r="H1941" s="3" t="inlineStr">
        <x:is>
          <x:t xml:space="preserve">gpu_share interpolated from company 2026/2030 accelerator-mix endpoints</x:t>
        </x:is>
      </x:c>
      <x:c r="I1941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1941" s="3" t="inlineStr">
        <x:is>
          <x:t xml:space="preserve">SRC_QWEN3_GITHUB; SRC_ALIBABA_QWEN_GPU_DEPLOY; SRC_EPOCH_AI_DATA_CENTERS; ASSUMP_NUMERIC_ACCELERATOR_MIX</x:t>
        </x:is>
      </x:c>
      <x:c r="K194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41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1942">
      <x:c r="A1942" s="3" t="inlineStr">
        <x:is>
          <x:t xml:space="preserve">Alibaba</x:t>
        </x:is>
      </x:c>
      <x:c r="B1942" s="3" t="n">
        <x:v>2030</x:v>
      </x:c>
      <x:c r="C1942" s="3" t="inlineStr">
        <x:is>
          <x:t xml:space="preserve">Base</x:t>
        </x:is>
      </x:c>
      <x:c r="D1942" s="3" t="inlineStr">
        <x:is>
          <x:t xml:space="preserve">h200_share</x:t>
        </x:is>
      </x:c>
      <x:c r="E1942" s="3" t="n">
        <x:v>1</x:v>
      </x:c>
      <x:c r="F1942" s="3" t="inlineStr">
        <x:is>
          <x:t xml:space="preserve">share of inference-serving accelerator load</x:t>
        </x:is>
      </x:c>
      <x:c r="G1942" s="3" t="inlineStr">
        <x:is>
          <x:t xml:space="preserve">Editable numeric scenario</x:t>
        </x:is>
      </x:c>
      <x:c r="H1942" s="3" t="inlineStr">
        <x:is>
          <x:t xml:space="preserve">h200_share = gpu_share * default_gpu_generation_mix_h200</x:t>
        </x:is>
      </x:c>
      <x:c r="I1942" s="3" t="inlineStr">
        <x:is>
          <x:t xml:space="preserve">Default GPU-generation migration assumption; executive workbook allows later manual replacement by company/year/scenario.</x:t>
        </x:is>
      </x:c>
      <x:c r="J1942" s="3" t="inlineStr">
        <x:is>
          <x:t xml:space="preserve">SRC_SEMIANALYSIS_INFERENCEX; ASSUMP_NUMERIC_ACCELERATOR_MIX</x:t>
        </x:is>
      </x:c>
      <x:c r="K194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42" s="3" t="inlineStr">
        <x:is>
          <x:t xml:space="preserve">Company fleet inventory, accelerator-hours or procurement/deployment records by GPU generation.</x:t>
        </x:is>
      </x:c>
    </x:row>
    <x:row r="1943">
      <x:c r="A1943" s="3" t="inlineStr">
        <x:is>
          <x:t xml:space="preserve">Alibaba</x:t>
        </x:is>
      </x:c>
      <x:c r="B1943" s="3" t="n">
        <x:v>2030</x:v>
      </x:c>
      <x:c r="C1943" s="3" t="inlineStr">
        <x:is>
          <x:t xml:space="preserve">Base</x:t>
        </x:is>
      </x:c>
      <x:c r="D1943" s="3" t="inlineStr">
        <x:is>
          <x:t xml:space="preserve">b200_share</x:t>
        </x:is>
      </x:c>
      <x:c r="E1943" s="3" t="n">
        <x:v>0</x:v>
      </x:c>
      <x:c r="F1943" s="3" t="inlineStr">
        <x:is>
          <x:t xml:space="preserve">share of inference-serving accelerator load</x:t>
        </x:is>
      </x:c>
      <x:c r="G1943" s="3" t="inlineStr">
        <x:is>
          <x:t xml:space="preserve">Editable numeric scenario</x:t>
        </x:is>
      </x:c>
      <x:c r="H1943" s="3" t="inlineStr">
        <x:is>
          <x:t xml:space="preserve">b200_share = gpu_share * default_gpu_generation_mix_b200</x:t>
        </x:is>
      </x:c>
      <x:c r="I1943" s="3" t="inlineStr">
        <x:is>
          <x:t xml:space="preserve">Default GPU-generation migration assumption; executive workbook allows later manual replacement by company/year/scenario.</x:t>
        </x:is>
      </x:c>
      <x:c r="J1943" s="3" t="inlineStr">
        <x:is>
          <x:t xml:space="preserve">SRC_SEMIANALYSIS_INFERENCEX; ASSUMP_NUMERIC_ACCELERATOR_MIX</x:t>
        </x:is>
      </x:c>
      <x:c r="K194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43" s="3" t="inlineStr">
        <x:is>
          <x:t xml:space="preserve">Company fleet inventory, accelerator-hours or procurement/deployment records by GPU generation.</x:t>
        </x:is>
      </x:c>
    </x:row>
    <x:row r="1944">
      <x:c r="A1944" s="3" t="inlineStr">
        <x:is>
          <x:t xml:space="preserve">Alibaba</x:t>
        </x:is>
      </x:c>
      <x:c r="B1944" s="3" t="n">
        <x:v>2030</x:v>
      </x:c>
      <x:c r="C1944" s="3" t="inlineStr">
        <x:is>
          <x:t xml:space="preserve">Base</x:t>
        </x:is>
      </x:c>
      <x:c r="D1944" s="3" t="inlineStr">
        <x:is>
          <x:t xml:space="preserve">gb200_share</x:t>
        </x:is>
      </x:c>
      <x:c r="E1944" s="3" t="n">
        <x:v>0</x:v>
      </x:c>
      <x:c r="F1944" s="3" t="inlineStr">
        <x:is>
          <x:t xml:space="preserve">share of inference-serving accelerator load</x:t>
        </x:is>
      </x:c>
      <x:c r="G1944" s="3" t="inlineStr">
        <x:is>
          <x:t xml:space="preserve">Editable numeric scenario</x:t>
        </x:is>
      </x:c>
      <x:c r="H1944" s="3" t="inlineStr">
        <x:is>
          <x:t xml:space="preserve">gb200_share = gpu_share * default_gpu_generation_mix_gb200</x:t>
        </x:is>
      </x:c>
      <x:c r="I1944" s="3" t="inlineStr">
        <x:is>
          <x:t xml:space="preserve">Default GPU-generation migration assumption; executive workbook allows later manual replacement by company/year/scenario.</x:t>
        </x:is>
      </x:c>
      <x:c r="J1944" s="3" t="inlineStr">
        <x:is>
          <x:t xml:space="preserve">SRC_SEMIANALYSIS_INFERENCEX; ASSUMP_NUMERIC_ACCELERATOR_MIX</x:t>
        </x:is>
      </x:c>
      <x:c r="K194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44" s="3" t="inlineStr">
        <x:is>
          <x:t xml:space="preserve">Company fleet inventory, accelerator-hours or procurement/deployment records by GPU generation.</x:t>
        </x:is>
      </x:c>
    </x:row>
    <x:row r="1945">
      <x:c r="A1945" s="3" t="inlineStr">
        <x:is>
          <x:t xml:space="preserve">Alibaba</x:t>
        </x:is>
      </x:c>
      <x:c r="B1945" s="3" t="n">
        <x:v>2030</x:v>
      </x:c>
      <x:c r="C1945" s="3" t="inlineStr">
        <x:is>
          <x:t xml:space="preserve">Base</x:t>
        </x:is>
      </x:c>
      <x:c r="D1945" s="3" t="inlineStr">
        <x:is>
          <x:t xml:space="preserve">purpose_built_accelerator_share</x:t>
        </x:is>
      </x:c>
      <x:c r="E1945" s="3" t="n">
        <x:v>0</x:v>
      </x:c>
      <x:c r="F1945" s="3" t="inlineStr">
        <x:is>
          <x:t xml:space="preserve">share of inference-serving accelerator load</x:t>
        </x:is>
      </x:c>
      <x:c r="G1945" s="3" t="inlineStr">
        <x:is>
          <x:t xml:space="preserve">Numeric scenario</x:t>
        </x:is>
      </x:c>
      <x:c r="H1945" s="3" t="inlineStr">
        <x:is>
          <x:t xml:space="preserve">1 - gpu_share</x:t>
        </x:is>
      </x:c>
      <x:c r="I1945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1945" s="3" t="inlineStr">
        <x:is>
          <x:t xml:space="preserve">SRC_QWEN3_GITHUB; SRC_ALIBABA_QWEN_GPU_DEPLOY; SRC_EPOCH_AI_DATA_CENTERS; ASSUMP_NUMERIC_ACCELERATOR_MIX</x:t>
        </x:is>
      </x:c>
      <x:c r="K194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45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1946">
      <x:c r="A1946" s="3" t="inlineStr">
        <x:is>
          <x:t xml:space="preserve">Alibaba</x:t>
        </x:is>
      </x:c>
      <x:c r="B1946" s="3" t="n">
        <x:v>2030</x:v>
      </x:c>
      <x:c r="C1946" s="3" t="inlineStr">
        <x:is>
          <x:t xml:space="preserve">Base</x:t>
        </x:is>
      </x:c>
      <x:c r="D1946" s="3" t="inlineStr">
        <x:is>
          <x:t xml:space="preserve">fleet_reference_tps_per_mw</x:t>
        </x:is>
      </x:c>
      <x:c r="E1946" s="3" t="n">
        <x:v>166591</x:v>
      </x:c>
      <x:c r="F1946" s="3" t="inlineStr">
        <x:is>
          <x:t xml:space="preserve">generated output tokens/sec/MW</x:t>
        </x:is>
      </x:c>
      <x:c r="G1946" s="3" t="inlineStr">
        <x:is>
          <x:t xml:space="preserve">Fleet-weighted public benchmark reference</x:t>
        </x:is>
      </x:c>
      <x:c r="H1946" s="3" t="inlineStr">
        <x:is>
          <x:t xml:space="preserve">h200_share*h200_workload_avg + b200_share*b200_workload_avg + gb200_share*gb200_workload_avg + purpose_built_share*purpose_workload_avg</x:t>
        </x:is>
      </x:c>
      <x:c r="I1946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1946" s="3" t="inlineStr">
        <x:is>
          <x:t xml:space="preserve">SRC_SEMIANALYSIS_INFERENCEX; ASSUMP_NUMERIC_ACCELERATOR_MIX; ASSUMP_WORKLOAD_CLASS_MIX; ASSUMP_AGENTIC_CONTEXT_PENALTY</x:t>
        </x:is>
      </x:c>
      <x:c r="K194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46" s="3" t="inlineStr">
        <x:is>
          <x:t xml:space="preserve">Comparable production output-token throughput or a more closely matched benchmark.</x:t>
        </x:is>
      </x:c>
    </x:row>
    <x:row r="1947">
      <x:c r="A1947" s="3" t="inlineStr">
        <x:is>
          <x:t xml:space="preserve">Alibaba</x:t>
        </x:is>
      </x:c>
      <x:c r="B1947" s="3" t="n">
        <x:v>2030</x:v>
      </x:c>
      <x:c r="C1947" s="3" t="inlineStr">
        <x:is>
          <x:t xml:space="preserve">Base</x:t>
        </x:is>
      </x:c>
      <x:c r="D1947" s="3" t="inlineStr">
        <x:is>
          <x:t xml:space="preserve">commercial_workload_fit_factor</x:t>
        </x:is>
      </x:c>
      <x:c r="E1947" s="3" t="n">
        <x:v>0.9</x:v>
      </x:c>
      <x:c r="F1947" s="3" t="inlineStr">
        <x:is>
          <x:t xml:space="preserve">share of public reference throughput</x:t>
        </x:is>
      </x:c>
      <x:c r="G1947" s="3" t="inlineStr">
        <x:is>
          <x:t xml:space="preserve">Scenario assumption</x:t>
        </x:is>
      </x:c>
      <x:c r="H1947" s="3" t="inlineStr">
        <x:is>
          <x:t xml:space="preserve">reference_serving_tps_per_mw = fleet_reference_tps_per_mw * commercial_workload_fit_factor</x:t>
        </x:is>
      </x:c>
      <x:c r="I1947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1947" s="3" t="inlineStr">
        <x:is>
          <x:t xml:space="preserve">SRC_SEMIANALYSIS_INFERENCEX; ASSUMP_NUMERIC_ACCELERATOR_MIX; ASSUMP_WORKLOAD_CLASS_MIX; ASSUMP_AGENTIC_CONTEXT_PENALTY</x:t>
        </x:is>
      </x:c>
      <x:c r="K194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47" s="3" t="inlineStr">
        <x:is>
          <x:t xml:space="preserve">Matched commercial serving benchmark by product surface, context shape and latency SLO.</x:t>
        </x:is>
      </x:c>
    </x:row>
    <x:row r="1948">
      <x:c r="A1948" s="3" t="inlineStr">
        <x:is>
          <x:t xml:space="preserve">Alibaba</x:t>
        </x:is>
      </x:c>
      <x:c r="B1948" s="3" t="n">
        <x:v>2030</x:v>
      </x:c>
      <x:c r="C1948" s="3" t="inlineStr">
        <x:is>
          <x:t xml:space="preserve">Base</x:t>
        </x:is>
      </x:c>
      <x:c r="D1948" s="3" t="inlineStr">
        <x:is>
          <x:t xml:space="preserve">reference_serving_tps_per_mw</x:t>
        </x:is>
      </x:c>
      <x:c r="E1948" s="3" t="n">
        <x:v>149932</x:v>
      </x:c>
      <x:c r="F1948" s="3" t="inlineStr">
        <x:is>
          <x:t xml:space="preserve">generated output tokens/sec/MW</x:t>
        </x:is>
      </x:c>
      <x:c r="G1948" s="3" t="inlineStr">
        <x:is>
          <x:t xml:space="preserve">Workload-adjusted benchmark proxy</x:t>
        </x:is>
      </x:c>
      <x:c r="H1948" s="3" t="inlineStr">
        <x:is>
          <x:t xml:space="preserve">fleet_reference_tps_per_mw * commercial_workload_fit_factor</x:t>
        </x:is>
      </x:c>
      <x:c r="I194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948" s="3" t="inlineStr">
        <x:is>
          <x:t xml:space="preserve">SRC_SEMIANALYSIS_INFERENCEX; ASSUMP_NUMERIC_ACCELERATOR_MIX; ASSUMP_WORKLOAD_CLASS_MIX; ASSUMP_AGENTIC_CONTEXT_PENALTY</x:t>
        </x:is>
      </x:c>
      <x:c r="K194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48" s="3" t="inlineStr">
        <x:is>
          <x:t xml:space="preserve">Provider production output-token throughput with comparable workload/SLO.</x:t>
        </x:is>
      </x:c>
    </x:row>
    <x:row r="1949">
      <x:c r="A1949" s="3" t="inlineStr">
        <x:is>
          <x:t xml:space="preserve">Alibaba</x:t>
        </x:is>
      </x:c>
      <x:c r="B1949" s="3" t="n">
        <x:v>2030</x:v>
      </x:c>
      <x:c r="C1949" s="3" t="inlineStr">
        <x:is>
          <x:t xml:space="preserve">Base</x:t>
        </x:is>
      </x:c>
      <x:c r="D1949" s="3" t="inlineStr">
        <x:is>
          <x:t xml:space="preserve">purpose_built_tps_per_mw</x:t>
        </x:is>
      </x:c>
      <x:c r="E1949" s="3" t="n">
        <x:v>996060</x:v>
      </x:c>
      <x:c r="F1949" s="3" t="inlineStr">
        <x:is>
          <x:t xml:space="preserve">generated output tokens/sec/MW</x:t>
        </x:is>
      </x:c>
      <x:c r="G1949" s="3" t="inlineStr">
        <x:is>
          <x:t xml:space="preserve">Conservative no-uplift proxy</x:t>
        </x:is>
      </x:c>
      <x:c r="H1949" s="3" t="inlineStr">
        <x:is>
          <x:t xml:space="preserve">purpose_built_tps_per_mw = purpose_built_reference_tps_per_mw * commercial_workload_fit_factor until comparable output-token benchmark is adopted</x:t>
        </x:is>
      </x:c>
      <x:c r="I1949" s="3" t="inlineStr">
        <x:is>
          <x:t xml:space="preserve">No comparable public output-token/MW row adopted; B200 public reference placeholder is used and remains editable.</x:t>
        </x:is>
      </x:c>
      <x:c r="J1949" s="3" t="inlineStr">
        <x:is>
          <x:t xml:space="preserve">SRC_QWEN3_GITHUB; SRC_ALIBABA_QWEN_GPU_DEPLOY; SRC_EPOCH_AI_DATA_CENTERS; ASSUMP_NUMERIC_ACCELERATOR_MIX</x:t>
        </x:is>
      </x:c>
      <x:c r="K194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49" s="3" t="inlineStr">
        <x:is>
          <x:t xml:space="preserve">Matched-workload generated-output benchmark for the provider purpose-built accelerator.</x:t>
        </x:is>
      </x:c>
    </x:row>
    <x:row r="1950">
      <x:c r="A1950" s="3" t="inlineStr">
        <x:is>
          <x:t xml:space="preserve">Alibaba</x:t>
        </x:is>
      </x:c>
      <x:c r="B1950" s="3" t="n">
        <x:v>2030</x:v>
      </x:c>
      <x:c r="C1950" s="3" t="inlineStr">
        <x:is>
          <x:t xml:space="preserve">Base</x:t>
        </x:is>
      </x:c>
      <x:c r="D1950" s="3" t="inlineStr">
        <x:is>
          <x:t xml:space="preserve">inference_power_share</x:t>
        </x:is>
      </x:c>
      <x:c r="E1950" s="3" t="n">
        <x:v>0.8</x:v>
      </x:c>
      <x:c r="F1950" s="3" t="inlineStr">
        <x:is>
          <x:t xml:space="preserve">share of AI IT load</x:t>
        </x:is>
      </x:c>
      <x:c r="G1950" s="3" t="inlineStr">
        <x:is>
          <x:t xml:space="preserve">Scenario allocation</x:t>
        </x:is>
      </x:c>
      <x:c r="H1950" s="3" t="inlineStr">
        <x:is>
          <x:t xml:space="preserve">inference_gw = ai_it_load_gw * inference_power_share</x:t>
        </x:is>
      </x:c>
      <x:c r="I1950" s="3" t="inlineStr">
        <x:is>
          <x:t xml:space="preserve">Qwen API/enterprise commercialization and MoE architecture support increasing inference allocation scenario.</x:t>
        </x:is>
      </x:c>
      <x:c r="J1950" s="3" t="inlineStr">
        <x:is>
          <x:t xml:space="preserve">SRC_QWEN3_GITHUB; SRC_ALIBABA_QWEN_GPU_DEPLOY; SRC_EPOCH_AI_DATA_CENTERS; ASSUMP_INFERENCE_SHARE_NOT_FACT_60</x:t>
        </x:is>
      </x:c>
      <x:c r="K195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50" s="3" t="inlineStr">
        <x:is>
          <x:t xml:space="preserve">Provider-specific inference/training workload power telemetry.</x:t>
        </x:is>
      </x:c>
    </x:row>
    <x:row r="1951">
      <x:c r="A1951" s="3" t="inlineStr">
        <x:is>
          <x:t xml:space="preserve">Alibaba</x:t>
        </x:is>
      </x:c>
      <x:c r="B1951" s="3" t="n">
        <x:v>2030</x:v>
      </x:c>
      <x:c r="C1951" s="3" t="inlineStr">
        <x:is>
          <x:t xml:space="preserve">Base</x:t>
        </x:is>
      </x:c>
      <x:c r="D1951" s="3" t="inlineStr">
        <x:is>
          <x:t xml:space="preserve">inference_gw</x:t>
        </x:is>
      </x:c>
      <x:c r="E1951" s="3" t="n">
        <x:v>1.748</x:v>
      </x:c>
      <x:c r="F1951" s="3" t="inlineStr">
        <x:is>
          <x:t xml:space="preserve">GW</x:t>
        </x:is>
      </x:c>
      <x:c r="G1951" s="3" t="inlineStr">
        <x:is>
          <x:t xml:space="preserve">Derived formula</x:t>
        </x:is>
      </x:c>
      <x:c r="H1951" s="3" t="inlineStr">
        <x:is>
          <x:t xml:space="preserve">ai_it_load_gw * inference_power_share</x:t>
        </x:is>
      </x:c>
      <x:c r="I1951" s="3" t="inlineStr">
        <x:is>
          <x:t xml:space="preserve">This is the operational power eligible to become commercial generated output tokens through the selected TPS/MW proxy.</x:t>
        </x:is>
      </x:c>
      <x:c r="J1951" s="3" t="inlineStr">
        <x:is>
          <x:t xml:space="preserve">SRC_QWEN3_GITHUB; SRC_ALIBABA_QWEN_GPU_DEPLOY; SRC_EPOCH_AI_DATA_CENTERS</x:t>
        </x:is>
      </x:c>
      <x:c r="K195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51" s="3" t="inlineStr">
        <x:is>
          <x:t xml:space="preserve">Recompute after AI allocation or inference-share evidence changes.</x:t>
        </x:is>
      </x:c>
    </x:row>
    <x:row r="1952">
      <x:c r="A1952" s="3" t="inlineStr">
        <x:is>
          <x:t xml:space="preserve">Alibaba</x:t>
        </x:is>
      </x:c>
      <x:c r="B1952" s="3" t="n">
        <x:v>2030</x:v>
      </x:c>
      <x:c r="C1952" s="3" t="inlineStr">
        <x:is>
          <x:t xml:space="preserve">Base</x:t>
        </x:is>
      </x:c>
      <x:c r="D1952" s="3" t="inlineStr">
        <x:is>
          <x:t xml:space="preserve">training_power_share</x:t>
        </x:is>
      </x:c>
      <x:c r="E1952" s="3" t="n">
        <x:v>0.2</x:v>
      </x:c>
      <x:c r="F1952" s="3" t="inlineStr">
        <x:is>
          <x:t xml:space="preserve">share of AI IT load</x:t>
        </x:is>
      </x:c>
      <x:c r="G1952" s="3" t="inlineStr">
        <x:is>
          <x:t xml:space="preserve">Derived allocation</x:t>
        </x:is>
      </x:c>
      <x:c r="H1952" s="3" t="inlineStr">
        <x:is>
          <x:t xml:space="preserve">1 - inference_power_share</x:t>
        </x:is>
      </x:c>
      <x:c r="I1952" s="3" t="inlineStr">
        <x:is>
          <x:t xml:space="preserve">Training receives the complementary modeled AI IT allocation; it is not a disclosed company workload split.</x:t>
        </x:is>
      </x:c>
      <x:c r="J1952" s="3" t="inlineStr">
        <x:is>
          <x:t xml:space="preserve">SRC_QWEN3_GITHUB; SRC_ALIBABA_QWEN_GPU_DEPLOY; SRC_EPOCH_AI_DATA_CENTERS; ASSUMP_INFERENCE_SHARE_NOT_FACT_60</x:t>
        </x:is>
      </x:c>
      <x:c r="K195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52" s="3" t="inlineStr">
        <x:is>
          <x:t xml:space="preserve">Provider-specific inference/training workload power telemetry.</x:t>
        </x:is>
      </x:c>
    </x:row>
    <x:row r="1953">
      <x:c r="A1953" s="3" t="inlineStr">
        <x:is>
          <x:t xml:space="preserve">Alibaba</x:t>
        </x:is>
      </x:c>
      <x:c r="B1953" s="3" t="n">
        <x:v>2030</x:v>
      </x:c>
      <x:c r="C1953" s="3" t="inlineStr">
        <x:is>
          <x:t xml:space="preserve">Base</x:t>
        </x:is>
      </x:c>
      <x:c r="D1953" s="3" t="inlineStr">
        <x:is>
          <x:t xml:space="preserve">training_gw</x:t>
        </x:is>
      </x:c>
      <x:c r="E1953" s="3" t="n">
        <x:v>0.437</x:v>
      </x:c>
      <x:c r="F1953" s="3" t="inlineStr">
        <x:is>
          <x:t xml:space="preserve">GW</x:t>
        </x:is>
      </x:c>
      <x:c r="G1953" s="3" t="inlineStr">
        <x:is>
          <x:t xml:space="preserve">Derived formula</x:t>
        </x:is>
      </x:c>
      <x:c r="H1953" s="3" t="inlineStr">
        <x:is>
          <x:t xml:space="preserve">ai_it_load_gw * training_power_share</x:t>
        </x:is>
      </x:c>
      <x:c r="I1953" s="3" t="inlineStr">
        <x:is>
          <x:t xml:space="preserve">Training GW is shown separately so commercial inference token capacity is not overstated.</x:t>
        </x:is>
      </x:c>
      <x:c r="J1953" s="3" t="inlineStr">
        <x:is>
          <x:t xml:space="preserve">SRC_QWEN3_GITHUB; SRC_ALIBABA_QWEN_GPU_DEPLOY; SRC_EPOCH_AI_DATA_CENTERS</x:t>
        </x:is>
      </x:c>
      <x:c r="K195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53" s="3" t="inlineStr">
        <x:is>
          <x:t xml:space="preserve">Recompute after AI allocation or workload-split evidence changes.</x:t>
        </x:is>
      </x:c>
    </x:row>
    <x:row r="1954">
      <x:c r="A1954" s="3" t="inlineStr">
        <x:is>
          <x:t xml:space="preserve">Alibaba</x:t>
        </x:is>
      </x:c>
      <x:c r="B1954" s="3" t="n">
        <x:v>2030</x:v>
      </x:c>
      <x:c r="C1954" s="3" t="inlineStr">
        <x:is>
          <x:t xml:space="preserve">Base</x:t>
        </x:is>
      </x:c>
      <x:c r="D1954" s="3" t="inlineStr">
        <x:is>
          <x:t xml:space="preserve">tokens_per_second_per_mw</x:t>
        </x:is>
      </x:c>
      <x:c r="E1954" s="3" t="n">
        <x:v>149932</x:v>
      </x:c>
      <x:c r="F1954" s="3" t="inlineStr">
        <x:is>
          <x:t xml:space="preserve">generated output tokens/sec/MW</x:t>
        </x:is>
      </x:c>
      <x:c r="G1954" s="3" t="inlineStr">
        <x:is>
          <x:t xml:space="preserve">Derived estimate + benchmark calibration</x:t>
        </x:is>
      </x:c>
      <x:c r="H1954" s="3" t="inlineStr">
        <x:is>
          <x:t xml:space="preserve">fleet_reference_tps_per_mw * commercial_workload_fit_factor</x:t>
        </x:is>
      </x:c>
      <x:c r="I1954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1954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195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54" s="3" t="inlineStr">
        <x:is>
          <x:t xml:space="preserve">Comparable production output-token throughput with model, hardware, precision, ISL/OSL and SLO matched.</x:t>
        </x:is>
      </x:c>
    </x:row>
    <x:row r="1955">
      <x:c r="A1955" s="3" t="inlineStr">
        <x:is>
          <x:t xml:space="preserve">Alibaba</x:t>
        </x:is>
      </x:c>
      <x:c r="B1955" s="3" t="n">
        <x:v>2030</x:v>
      </x:c>
      <x:c r="C1955" s="3" t="inlineStr">
        <x:is>
          <x:t xml:space="preserve">Base</x:t>
        </x:is>
      </x:c>
      <x:c r="D1955" s="3" t="inlineStr">
        <x:is>
          <x:t xml:space="preserve">inference_tokens_per_day</x:t>
        </x:is>
      </x:c>
      <x:c r="E1955" s="3" t="n">
        <x:v>22643810150400</x:v>
      </x:c>
      <x:c r="F1955" s="3" t="inlineStr">
        <x:is>
          <x:t xml:space="preserve">generated output tokens/day</x:t>
        </x:is>
      </x:c>
      <x:c r="G1955" s="3" t="inlineStr">
        <x:is>
          <x:t xml:space="preserve">Derived headline metric</x:t>
        </x:is>
      </x:c>
      <x:c r="H1955" s="3" t="inlineStr">
        <x:is>
          <x:t xml:space="preserve">inference_gw * 1000 * tokens_per_second_per_mw * 86,400</x:t>
        </x:is>
      </x:c>
      <x:c r="I1955" s="3" t="inlineStr">
        <x:is>
          <x:t xml:space="preserve">Headline capacity uses no utilization, MoE, architecture or software-growth multiplier; it is not observed commercial output volume.</x:t>
        </x:is>
      </x:c>
      <x:c r="J1955" s="3" t="inlineStr">
        <x:is>
          <x:t xml:space="preserve">SRC_QWEN3_GITHUB; SRC_ALIBABA_QWEN_GPU_DEPLOY; SRC_EPOCH_AI_DATA_CENTERS; SRC_SEMIANALYSIS_INFERENCEX</x:t>
        </x:is>
      </x:c>
      <x:c r="K195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55" s="3" t="inlineStr">
        <x:is>
          <x:t xml:space="preserve">Provider-disclosed generated output token volume or calibrated capacity telemetry.</x:t>
        </x:is>
      </x:c>
    </x:row>
    <x:row r="1956">
      <x:c r="A1956" s="3" t="inlineStr">
        <x:is>
          <x:t xml:space="preserve">Alibaba</x:t>
        </x:is>
      </x:c>
      <x:c r="B1956" s="3" t="n">
        <x:v>2030</x:v>
      </x:c>
      <x:c r="C1956" s="3" t="inlineStr">
        <x:is>
          <x:t xml:space="preserve">Base</x:t>
        </x:is>
      </x:c>
      <x:c r="D1956" s="3" t="inlineStr">
        <x:is>
          <x:t xml:space="preserve">inference_tokens_per_year</x:t>
        </x:is>
      </x:c>
      <x:c r="E1956" s="3" t="n">
        <x:v>8264990704896000</x:v>
      </x:c>
      <x:c r="F1956" s="3" t="inlineStr">
        <x:is>
          <x:t xml:space="preserve">generated output tokens/year</x:t>
        </x:is>
      </x:c>
      <x:c r="G1956" s="3" t="inlineStr">
        <x:is>
          <x:t xml:space="preserve">Derived headline metric</x:t>
        </x:is>
      </x:c>
      <x:c r="H1956" s="3" t="inlineStr">
        <x:is>
          <x:t xml:space="preserve">inference_tokens_per_day * 365</x:t>
        </x:is>
      </x:c>
      <x:c r="I1956" s="3" t="inlineStr">
        <x:is>
          <x:t xml:space="preserve">Annualized version of generated output token capacity; it is not observed annual demand or billable volume.</x:t>
        </x:is>
      </x:c>
      <x:c r="J1956" s="3" t="inlineStr">
        <x:is>
          <x:t xml:space="preserve">SRC_QWEN3_GITHUB; SRC_ALIBABA_QWEN_GPU_DEPLOY; SRC_EPOCH_AI_DATA_CENTERS; SRC_SEMIANALYSIS_INFERENCEX</x:t>
        </x:is>
      </x:c>
      <x:c r="K195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1956" s="3" t="inlineStr">
        <x:is>
          <x:t xml:space="preserve">Provider-disclosed annual generated-output volume or metered serving telemetry.</x:t>
        </x:is>
      </x:c>
    </x:row>
    <x:row r="1957">
      <x:c r="A1957" s="3" t="inlineStr">
        <x:is>
          <x:t xml:space="preserve">Tencent</x:t>
        </x:is>
      </x:c>
      <x:c r="B1957" s="3" t="n">
        <x:v>2026</x:v>
      </x:c>
      <x:c r="C1957" s="3" t="inlineStr">
        <x:is>
          <x:t xml:space="preserve">Base</x:t>
        </x:is>
      </x:c>
      <x:c r="D1957" s="3" t="inlineStr">
        <x:is>
          <x:t xml:space="preserve">contracted_power_gw</x:t>
        </x:is>
      </x:c>
      <x:c r="E1957" s="3" t="n">
        <x:v>1.2</x:v>
      </x:c>
      <x:c r="F1957" s="3" t="inlineStr">
        <x:is>
          <x:t xml:space="preserve">GW</x:t>
        </x:is>
      </x:c>
      <x:c r="G1957" s="3" t="inlineStr">
        <x:is>
          <x:t xml:space="preserve">Scenario capacity envelope</x:t>
        </x:is>
      </x:c>
      <x:c r="H1957" s="3" t="inlineStr">
        <x:is>
          <x:t xml:space="preserve">linear interpolation between 2026 and 2030 company capacity endpoints</x:t>
        </x:is>
      </x:c>
      <x:c r="I1957" s="3" t="inlineStr">
        <x:is>
          <x:t xml:space="preserve">Tencent Cloud/Hunyuan capacity is a scenario envelope because operated model-serving GW is undisclosed.</x:t>
        </x:is>
      </x:c>
      <x:c r="J1957" s="3" t="inlineStr">
        <x:is>
          <x:t xml:space="preserve">SRC_TENCENT_AI_INFRA_MOE; ASSUMP_CN_CAPACITY_TRANSPARENCY</x:t>
        </x:is>
      </x:c>
      <x:c r="K195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57" s="3" t="inlineStr">
        <x:is>
          <x:t xml:space="preserve">Company/site-level committed MW/GW, interconnect and contract disclosure.</x:t>
        </x:is>
      </x:c>
    </x:row>
    <x:row r="1958">
      <x:c r="A1958" s="3" t="inlineStr">
        <x:is>
          <x:t xml:space="preserve">Tencent</x:t>
        </x:is>
      </x:c>
      <x:c r="B1958" s="3" t="n">
        <x:v>2026</x:v>
      </x:c>
      <x:c r="C1958" s="3" t="inlineStr">
        <x:is>
          <x:t xml:space="preserve">Base</x:t>
        </x:is>
      </x:c>
      <x:c r="D1958" s="3" t="inlineStr">
        <x:is>
          <x:t xml:space="preserve">operational_deployment_share</x:t>
        </x:is>
      </x:c>
      <x:c r="E1958" s="3" t="n">
        <x:v>0.375</x:v>
      </x:c>
      <x:c r="F1958" s="3" t="inlineStr">
        <x:is>
          <x:t xml:space="preserve">share</x:t>
        </x:is>
      </x:c>
      <x:c r="G1958" s="3" t="inlineStr">
        <x:is>
          <x:t xml:space="preserve">Scenario conversion</x:t>
        </x:is>
      </x:c>
      <x:c r="H1958" s="3" t="inlineStr">
        <x:is>
          <x:t xml:space="preserve">active_power_gw / contracted_power_gw</x:t>
        </x:is>
      </x:c>
      <x:c r="I1958" s="3" t="inlineStr">
        <x:is>
          <x:t xml:space="preserve">This is the single explicit conversion from contracted/attributed capacity to operationally usable capacity.</x:t>
        </x:is>
      </x:c>
      <x:c r="J1958" s="3" t="inlineStr">
        <x:is>
          <x:t xml:space="preserve">SRC_TENCENT_AI_INFRA_MOE; ASSUMP_CN_CAPACITY_TRANSPARENCY</x:t>
        </x:is>
      </x:c>
      <x:c r="K195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58" s="3" t="inlineStr">
        <x:is>
          <x:t xml:space="preserve">Energized operational capacity divided by contracted/attributed capacity.</x:t>
        </x:is>
      </x:c>
    </x:row>
    <x:row r="1959">
      <x:c r="A1959" s="3" t="inlineStr">
        <x:is>
          <x:t xml:space="preserve">Tencent</x:t>
        </x:is>
      </x:c>
      <x:c r="B1959" s="3" t="n">
        <x:v>2026</x:v>
      </x:c>
      <x:c r="C1959" s="3" t="inlineStr">
        <x:is>
          <x:t xml:space="preserve">Base</x:t>
        </x:is>
      </x:c>
      <x:c r="D1959" s="3" t="inlineStr">
        <x:is>
          <x:t xml:space="preserve">active_power_gw</x:t>
        </x:is>
      </x:c>
      <x:c r="E1959" s="3" t="n">
        <x:v>0.45</x:v>
      </x:c>
      <x:c r="F1959" s="3" t="inlineStr">
        <x:is>
          <x:t xml:space="preserve">GW</x:t>
        </x:is>
      </x:c>
      <x:c r="G1959" s="3" t="inlineStr">
        <x:is>
          <x:t xml:space="preserve">Derived scenario</x:t>
        </x:is>
      </x:c>
      <x:c r="H1959" s="3" t="inlineStr">
        <x:is>
          <x:t xml:space="preserve">contracted_power_gw * operational_deployment_share</x:t>
        </x:is>
      </x:c>
      <x:c r="I1959" s="3" t="inlineStr">
        <x:is>
          <x:t xml:space="preserve">Active GW reflects staged Hunyuan/Yuanbao adoption rather than a reported powered fleet.</x:t>
        </x:is>
      </x:c>
      <x:c r="J1959" s="3" t="inlineStr">
        <x:is>
          <x:t xml:space="preserve">SRC_TENCENT_AI_INFRA_MOE; ASSUMP_CN_CAPACITY_TRANSPARENCY</x:t>
        </x:is>
      </x:c>
      <x:c r="K195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59" s="3" t="inlineStr">
        <x:is>
          <x:t xml:space="preserve">Energization dates, accelerator deliveries and operational powered-rack telemetry.</x:t>
        </x:is>
      </x:c>
    </x:row>
    <x:row r="1960">
      <x:c r="A1960" s="3" t="inlineStr">
        <x:is>
          <x:t xml:space="preserve">Tencent</x:t>
        </x:is>
      </x:c>
      <x:c r="B1960" s="3" t="n">
        <x:v>2026</x:v>
      </x:c>
      <x:c r="C1960" s="3" t="inlineStr">
        <x:is>
          <x:t xml:space="preserve">Base</x:t>
        </x:is>
      </x:c>
      <x:c r="D1960" s="3" t="inlineStr">
        <x:is>
          <x:t xml:space="preserve">pue</x:t>
        </x:is>
      </x:c>
      <x:c r="E1960" s="3" t="n">
        <x:v>1.23</x:v>
      </x:c>
      <x:c r="F1960" s="3" t="inlineStr">
        <x:is>
          <x:t xml:space="preserve">ratio</x:t>
        </x:is>
      </x:c>
      <x:c r="G1960" s="3" t="inlineStr">
        <x:is>
          <x:t xml:space="preserve">Scenario parameter</x:t>
        </x:is>
      </x:c>
      <x:c r="H1960" s="3" t="inlineStr">
        <x:is>
          <x:t xml:space="preserve">it_load_gw = active_power_gw / pue</x:t>
        </x:is>
      </x:c>
      <x:c r="I1960" s="3" t="inlineStr">
        <x:is>
          <x:t xml:space="preserve">No provider-wide site-level PUE is used as a disclosed fact; PUE represents facility-to-IT conversion within the scenario.</x:t>
        </x:is>
      </x:c>
      <x:c r="J1960" s="3" t="inlineStr">
        <x:is>
          <x:t xml:space="preserve">ASSUMP_POWER_RAMP</x:t>
        </x:is>
      </x:c>
      <x:c r="K196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60" s="3" t="inlineStr">
        <x:is>
          <x:t xml:space="preserve">Site-level measured PUE matched to attributed AI capacity.</x:t>
        </x:is>
      </x:c>
    </x:row>
    <x:row r="1961">
      <x:c r="A1961" s="3" t="inlineStr">
        <x:is>
          <x:t xml:space="preserve">Tencent</x:t>
        </x:is>
      </x:c>
      <x:c r="B1961" s="3" t="n">
        <x:v>2026</x:v>
      </x:c>
      <x:c r="C1961" s="3" t="inlineStr">
        <x:is>
          <x:t xml:space="preserve">Base</x:t>
        </x:is>
      </x:c>
      <x:c r="D1961" s="3" t="inlineStr">
        <x:is>
          <x:t xml:space="preserve">it_load_gw</x:t>
        </x:is>
      </x:c>
      <x:c r="E1961" s="3" t="n">
        <x:v>0.366</x:v>
      </x:c>
      <x:c r="F1961" s="3" t="inlineStr">
        <x:is>
          <x:t xml:space="preserve">GW</x:t>
        </x:is>
      </x:c>
      <x:c r="G1961" s="3" t="inlineStr">
        <x:is>
          <x:t xml:space="preserve">Derived formula</x:t>
        </x:is>
      </x:c>
      <x:c r="H1961" s="3" t="inlineStr">
        <x:is>
          <x:t xml:space="preserve">active_power_gw / pue</x:t>
        </x:is>
      </x:c>
      <x:c r="I1961" s="3" t="inlineStr">
        <x:is>
          <x:t xml:space="preserve">Facility power is converted to IT-deliverable power before attributing AI workloads.</x:t>
        </x:is>
      </x:c>
      <x:c r="J1961" s="3" t="inlineStr">
        <x:is>
          <x:t xml:space="preserve">SRC_TENCENT_AI_INFRA_MOE; ASSUMP_CN_CAPACITY_TRANSPARENCY</x:t>
        </x:is>
      </x:c>
      <x:c r="K196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61" s="3" t="inlineStr">
        <x:is>
          <x:t xml:space="preserve">Recompute once active power and PUE become site-observable.</x:t>
        </x:is>
      </x:c>
    </x:row>
    <x:row r="1962">
      <x:c r="A1962" s="3" t="inlineStr">
        <x:is>
          <x:t xml:space="preserve">Tencent</x:t>
        </x:is>
      </x:c>
      <x:c r="B1962" s="3" t="n">
        <x:v>2026</x:v>
      </x:c>
      <x:c r="C1962" s="3" t="inlineStr">
        <x:is>
          <x:t xml:space="preserve">Base</x:t>
        </x:is>
      </x:c>
      <x:c r="D1962" s="3" t="inlineStr">
        <x:is>
          <x:t xml:space="preserve">ai_workload_share</x:t>
        </x:is>
      </x:c>
      <x:c r="E1962" s="3" t="n">
        <x:v>0.84</x:v>
      </x:c>
      <x:c r="F1962" s="3" t="inlineStr">
        <x:is>
          <x:t xml:space="preserve">share</x:t>
        </x:is>
      </x:c>
      <x:c r="G1962" s="3" t="inlineStr">
        <x:is>
          <x:t xml:space="preserve">Scenario allocation</x:t>
        </x:is>
      </x:c>
      <x:c r="H1962" s="3" t="inlineStr">
        <x:is>
          <x:t xml:space="preserve">ai_it_load_gw = it_load_gw * ai_workload_share</x:t>
        </x:is>
      </x:c>
      <x:c r="I1962" s="3" t="inlineStr">
        <x:is>
          <x:t xml:space="preserve">Modeled Hunyuan-serving capacity is AI-focused; 84% excludes cloud/platform and reserve overhead.</x:t>
        </x:is>
      </x:c>
      <x:c r="J1962" s="3" t="inlineStr">
        <x:is>
          <x:t xml:space="preserve">SRC_TENCENT_HUNYUAN; SRC_TENCENT_HY3; SRC_TENCENT_AI_INFRA_MOE; SRC_EPOCH_AI_DATA_CENTERS</x:t>
        </x:is>
      </x:c>
      <x:c r="K196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62" s="3" t="inlineStr">
        <x:is>
          <x:t xml:space="preserve">Model-owner AI workload allocation or cluster scheduling telemetry.</x:t>
        </x:is>
      </x:c>
    </x:row>
    <x:row r="1963">
      <x:c r="A1963" s="3" t="inlineStr">
        <x:is>
          <x:t xml:space="preserve">Tencent</x:t>
        </x:is>
      </x:c>
      <x:c r="B1963" s="3" t="n">
        <x:v>2026</x:v>
      </x:c>
      <x:c r="C1963" s="3" t="inlineStr">
        <x:is>
          <x:t xml:space="preserve">Base</x:t>
        </x:is>
      </x:c>
      <x:c r="D1963" s="3" t="inlineStr">
        <x:is>
          <x:t xml:space="preserve">ai_it_load_gw</x:t>
        </x:is>
      </x:c>
      <x:c r="E1963" s="3" t="n">
        <x:v>0.307</x:v>
      </x:c>
      <x:c r="F1963" s="3" t="inlineStr">
        <x:is>
          <x:t xml:space="preserve">GW</x:t>
        </x:is>
      </x:c>
      <x:c r="G1963" s="3" t="inlineStr">
        <x:is>
          <x:t xml:space="preserve">Derived formula</x:t>
        </x:is>
      </x:c>
      <x:c r="H1963" s="3" t="inlineStr">
        <x:is>
          <x:t xml:space="preserve">it_load_gw * ai_workload_share</x:t>
        </x:is>
      </x:c>
      <x:c r="I1963" s="3" t="inlineStr">
        <x:is>
          <x:t xml:space="preserve">Only the AI-attributed portion of IT load enters training/inference allocation.</x:t>
        </x:is>
      </x:c>
      <x:c r="J1963" s="3" t="inlineStr">
        <x:is>
          <x:t xml:space="preserve">SRC_TENCENT_HUNYUAN; SRC_TENCENT_HY3; SRC_TENCENT_AI_INFRA_MOE; SRC_EPOCH_AI_DATA_CENTERS</x:t>
        </x:is>
      </x:c>
      <x:c r="K196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63" s="3" t="inlineStr">
        <x:is>
          <x:t xml:space="preserve">Recompute after ai_workload_share is replaced by telemetry.</x:t>
        </x:is>
      </x:c>
    </x:row>
    <x:row r="1964">
      <x:c r="A1964" s="3" t="inlineStr">
        <x:is>
          <x:t xml:space="preserve">Tencent</x:t>
        </x:is>
      </x:c>
      <x:c r="B1964" s="3" t="n">
        <x:v>2026</x:v>
      </x:c>
      <x:c r="C1964" s="3" t="inlineStr">
        <x:is>
          <x:t xml:space="preserve">Base</x:t>
        </x:is>
      </x:c>
      <x:c r="D1964" s="3" t="inlineStr">
        <x:is>
          <x:t xml:space="preserve">gpu_share</x:t>
        </x:is>
      </x:c>
      <x:c r="E1964" s="3" t="n">
        <x:v>1</x:v>
      </x:c>
      <x:c r="F1964" s="3" t="inlineStr">
        <x:is>
          <x:t xml:space="preserve">share of inference-serving accelerator load</x:t>
        </x:is>
      </x:c>
      <x:c r="G1964" s="3" t="inlineStr">
        <x:is>
          <x:t xml:space="preserve">Numeric scenario</x:t>
        </x:is>
      </x:c>
      <x:c r="H1964" s="3" t="inlineStr">
        <x:is>
          <x:t xml:space="preserve">gpu_share interpolated from company 2026/2030 accelerator-mix endpoints</x:t>
        </x:is>
      </x:c>
      <x:c r="I1964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1964" s="3" t="inlineStr">
        <x:is>
          <x:t xml:space="preserve">SRC_TENCENT_HUNYUAN; SRC_TENCENT_HY3; SRC_TENCENT_AI_INFRA_MOE; SRC_EPOCH_AI_DATA_CENTERS; ASSUMP_NUMERIC_ACCELERATOR_MIX</x:t>
        </x:is>
      </x:c>
      <x:c r="K196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64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1965">
      <x:c r="A1965" s="3" t="inlineStr">
        <x:is>
          <x:t xml:space="preserve">Tencent</x:t>
        </x:is>
      </x:c>
      <x:c r="B1965" s="3" t="n">
        <x:v>2026</x:v>
      </x:c>
      <x:c r="C1965" s="3" t="inlineStr">
        <x:is>
          <x:t xml:space="preserve">Base</x:t>
        </x:is>
      </x:c>
      <x:c r="D1965" s="3" t="inlineStr">
        <x:is>
          <x:t xml:space="preserve">h200_share</x:t>
        </x:is>
      </x:c>
      <x:c r="E1965" s="3" t="n">
        <x:v>0.55</x:v>
      </x:c>
      <x:c r="F1965" s="3" t="inlineStr">
        <x:is>
          <x:t xml:space="preserve">share of inference-serving accelerator load</x:t>
        </x:is>
      </x:c>
      <x:c r="G1965" s="3" t="inlineStr">
        <x:is>
          <x:t xml:space="preserve">Editable numeric scenario</x:t>
        </x:is>
      </x:c>
      <x:c r="H1965" s="3" t="inlineStr">
        <x:is>
          <x:t xml:space="preserve">h200_share = gpu_share * default_gpu_generation_mix_h200</x:t>
        </x:is>
      </x:c>
      <x:c r="I1965" s="3" t="inlineStr">
        <x:is>
          <x:t xml:space="preserve">Default GPU-generation migration assumption; executive workbook allows later manual replacement by company/year/scenario.</x:t>
        </x:is>
      </x:c>
      <x:c r="J1965" s="3" t="inlineStr">
        <x:is>
          <x:t xml:space="preserve">SRC_SEMIANALYSIS_INFERENCEX; ASSUMP_NUMERIC_ACCELERATOR_MIX</x:t>
        </x:is>
      </x:c>
      <x:c r="K196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65" s="3" t="inlineStr">
        <x:is>
          <x:t xml:space="preserve">Company fleet inventory, accelerator-hours or procurement/deployment records by GPU generation.</x:t>
        </x:is>
      </x:c>
    </x:row>
    <x:row r="1966">
      <x:c r="A1966" s="3" t="inlineStr">
        <x:is>
          <x:t xml:space="preserve">Tencent</x:t>
        </x:is>
      </x:c>
      <x:c r="B1966" s="3" t="n">
        <x:v>2026</x:v>
      </x:c>
      <x:c r="C1966" s="3" t="inlineStr">
        <x:is>
          <x:t xml:space="preserve">Base</x:t>
        </x:is>
      </x:c>
      <x:c r="D1966" s="3" t="inlineStr">
        <x:is>
          <x:t xml:space="preserve">b200_share</x:t>
        </x:is>
      </x:c>
      <x:c r="E1966" s="3" t="n">
        <x:v>0.4</x:v>
      </x:c>
      <x:c r="F1966" s="3" t="inlineStr">
        <x:is>
          <x:t xml:space="preserve">share of inference-serving accelerator load</x:t>
        </x:is>
      </x:c>
      <x:c r="G1966" s="3" t="inlineStr">
        <x:is>
          <x:t xml:space="preserve">Editable numeric scenario</x:t>
        </x:is>
      </x:c>
      <x:c r="H1966" s="3" t="inlineStr">
        <x:is>
          <x:t xml:space="preserve">b200_share = gpu_share * default_gpu_generation_mix_b200</x:t>
        </x:is>
      </x:c>
      <x:c r="I1966" s="3" t="inlineStr">
        <x:is>
          <x:t xml:space="preserve">Default GPU-generation migration assumption; executive workbook allows later manual replacement by company/year/scenario.</x:t>
        </x:is>
      </x:c>
      <x:c r="J1966" s="3" t="inlineStr">
        <x:is>
          <x:t xml:space="preserve">SRC_SEMIANALYSIS_INFERENCEX; ASSUMP_NUMERIC_ACCELERATOR_MIX</x:t>
        </x:is>
      </x:c>
      <x:c r="K196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66" s="3" t="inlineStr">
        <x:is>
          <x:t xml:space="preserve">Company fleet inventory, accelerator-hours or procurement/deployment records by GPU generation.</x:t>
        </x:is>
      </x:c>
    </x:row>
    <x:row r="1967">
      <x:c r="A1967" s="3" t="inlineStr">
        <x:is>
          <x:t xml:space="preserve">Tencent</x:t>
        </x:is>
      </x:c>
      <x:c r="B1967" s="3" t="n">
        <x:v>2026</x:v>
      </x:c>
      <x:c r="C1967" s="3" t="inlineStr">
        <x:is>
          <x:t xml:space="preserve">Base</x:t>
        </x:is>
      </x:c>
      <x:c r="D1967" s="3" t="inlineStr">
        <x:is>
          <x:t xml:space="preserve">gb200_share</x:t>
        </x:is>
      </x:c>
      <x:c r="E1967" s="3" t="n">
        <x:v>0.05</x:v>
      </x:c>
      <x:c r="F1967" s="3" t="inlineStr">
        <x:is>
          <x:t xml:space="preserve">share of inference-serving accelerator load</x:t>
        </x:is>
      </x:c>
      <x:c r="G1967" s="3" t="inlineStr">
        <x:is>
          <x:t xml:space="preserve">Editable numeric scenario</x:t>
        </x:is>
      </x:c>
      <x:c r="H1967" s="3" t="inlineStr">
        <x:is>
          <x:t xml:space="preserve">gb200_share = gpu_share * default_gpu_generation_mix_gb200</x:t>
        </x:is>
      </x:c>
      <x:c r="I1967" s="3" t="inlineStr">
        <x:is>
          <x:t xml:space="preserve">Default GPU-generation migration assumption; executive workbook allows later manual replacement by company/year/scenario.</x:t>
        </x:is>
      </x:c>
      <x:c r="J1967" s="3" t="inlineStr">
        <x:is>
          <x:t xml:space="preserve">SRC_SEMIANALYSIS_INFERENCEX; ASSUMP_NUMERIC_ACCELERATOR_MIX</x:t>
        </x:is>
      </x:c>
      <x:c r="K196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67" s="3" t="inlineStr">
        <x:is>
          <x:t xml:space="preserve">Company fleet inventory, accelerator-hours or procurement/deployment records by GPU generation.</x:t>
        </x:is>
      </x:c>
    </x:row>
    <x:row r="1968">
      <x:c r="A1968" s="3" t="inlineStr">
        <x:is>
          <x:t xml:space="preserve">Tencent</x:t>
        </x:is>
      </x:c>
      <x:c r="B1968" s="3" t="n">
        <x:v>2026</x:v>
      </x:c>
      <x:c r="C1968" s="3" t="inlineStr">
        <x:is>
          <x:t xml:space="preserve">Base</x:t>
        </x:is>
      </x:c>
      <x:c r="D1968" s="3" t="inlineStr">
        <x:is>
          <x:t xml:space="preserve">purpose_built_accelerator_share</x:t>
        </x:is>
      </x:c>
      <x:c r="E1968" s="3" t="n">
        <x:v>0</x:v>
      </x:c>
      <x:c r="F1968" s="3" t="inlineStr">
        <x:is>
          <x:t xml:space="preserve">share of inference-serving accelerator load</x:t>
        </x:is>
      </x:c>
      <x:c r="G1968" s="3" t="inlineStr">
        <x:is>
          <x:t xml:space="preserve">Numeric scenario</x:t>
        </x:is>
      </x:c>
      <x:c r="H1968" s="3" t="inlineStr">
        <x:is>
          <x:t xml:space="preserve">1 - gpu_share</x:t>
        </x:is>
      </x:c>
      <x:c r="I1968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1968" s="3" t="inlineStr">
        <x:is>
          <x:t xml:space="preserve">SRC_TENCENT_HUNYUAN; SRC_TENCENT_HY3; SRC_TENCENT_AI_INFRA_MOE; SRC_EPOCH_AI_DATA_CENTERS; ASSUMP_NUMERIC_ACCELERATOR_MIX</x:t>
        </x:is>
      </x:c>
      <x:c r="K196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68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1969">
      <x:c r="A1969" s="3" t="inlineStr">
        <x:is>
          <x:t xml:space="preserve">Tencent</x:t>
        </x:is>
      </x:c>
      <x:c r="B1969" s="3" t="n">
        <x:v>2026</x:v>
      </x:c>
      <x:c r="C1969" s="3" t="inlineStr">
        <x:is>
          <x:t xml:space="preserve">Base</x:t>
        </x:is>
      </x:c>
      <x:c r="D1969" s="3" t="inlineStr">
        <x:is>
          <x:t xml:space="preserve">fleet_reference_tps_per_mw</x:t>
        </x:is>
      </x:c>
      <x:c r="E1969" s="3" t="n">
        <x:v>2359967</x:v>
      </x:c>
      <x:c r="F1969" s="3" t="inlineStr">
        <x:is>
          <x:t xml:space="preserve">generated output tokens/sec/MW</x:t>
        </x:is>
      </x:c>
      <x:c r="G1969" s="3" t="inlineStr">
        <x:is>
          <x:t xml:space="preserve">Fleet-weighted public benchmark reference</x:t>
        </x:is>
      </x:c>
      <x:c r="H1969" s="3" t="inlineStr">
        <x:is>
          <x:t xml:space="preserve">h200_share*h200_workload_avg + b200_share*b200_workload_avg + gb200_share*gb200_workload_avg + purpose_built_share*purpose_workload_avg</x:t>
        </x:is>
      </x:c>
      <x:c r="I1969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1969" s="3" t="inlineStr">
        <x:is>
          <x:t xml:space="preserve">SRC_SEMIANALYSIS_INFERENCEX; ASSUMP_NUMERIC_ACCELERATOR_MIX; ASSUMP_WORKLOAD_CLASS_MIX; ASSUMP_AGENTIC_CONTEXT_PENALTY</x:t>
        </x:is>
      </x:c>
      <x:c r="K196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69" s="3" t="inlineStr">
        <x:is>
          <x:t xml:space="preserve">Comparable production output-token throughput or a more closely matched benchmark.</x:t>
        </x:is>
      </x:c>
    </x:row>
    <x:row r="1970">
      <x:c r="A1970" s="3" t="inlineStr">
        <x:is>
          <x:t xml:space="preserve">Tencent</x:t>
        </x:is>
      </x:c>
      <x:c r="B1970" s="3" t="n">
        <x:v>2026</x:v>
      </x:c>
      <x:c r="C1970" s="3" t="inlineStr">
        <x:is>
          <x:t xml:space="preserve">Base</x:t>
        </x:is>
      </x:c>
      <x:c r="D1970" s="3" t="inlineStr">
        <x:is>
          <x:t xml:space="preserve">commercial_workload_fit_factor</x:t>
        </x:is>
      </x:c>
      <x:c r="E1970" s="3" t="n">
        <x:v>0.6</x:v>
      </x:c>
      <x:c r="F1970" s="3" t="inlineStr">
        <x:is>
          <x:t xml:space="preserve">share of public reference throughput</x:t>
        </x:is>
      </x:c>
      <x:c r="G1970" s="3" t="inlineStr">
        <x:is>
          <x:t xml:space="preserve">Scenario assumption</x:t>
        </x:is>
      </x:c>
      <x:c r="H1970" s="3" t="inlineStr">
        <x:is>
          <x:t xml:space="preserve">reference_serving_tps_per_mw = fleet_reference_tps_per_mw * commercial_workload_fit_factor</x:t>
        </x:is>
      </x:c>
      <x:c r="I1970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1970" s="3" t="inlineStr">
        <x:is>
          <x:t xml:space="preserve">SRC_SEMIANALYSIS_INFERENCEX; ASSUMP_NUMERIC_ACCELERATOR_MIX; ASSUMP_WORKLOAD_CLASS_MIX; ASSUMP_AGENTIC_CONTEXT_PENALTY</x:t>
        </x:is>
      </x:c>
      <x:c r="K197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70" s="3" t="inlineStr">
        <x:is>
          <x:t xml:space="preserve">Matched commercial serving benchmark by product surface, context shape and latency SLO.</x:t>
        </x:is>
      </x:c>
    </x:row>
    <x:row r="1971">
      <x:c r="A1971" s="3" t="inlineStr">
        <x:is>
          <x:t xml:space="preserve">Tencent</x:t>
        </x:is>
      </x:c>
      <x:c r="B1971" s="3" t="n">
        <x:v>2026</x:v>
      </x:c>
      <x:c r="C1971" s="3" t="inlineStr">
        <x:is>
          <x:t xml:space="preserve">Base</x:t>
        </x:is>
      </x:c>
      <x:c r="D1971" s="3" t="inlineStr">
        <x:is>
          <x:t xml:space="preserve">reference_serving_tps_per_mw</x:t>
        </x:is>
      </x:c>
      <x:c r="E1971" s="3" t="n">
        <x:v>1415980</x:v>
      </x:c>
      <x:c r="F1971" s="3" t="inlineStr">
        <x:is>
          <x:t xml:space="preserve">generated output tokens/sec/MW</x:t>
        </x:is>
      </x:c>
      <x:c r="G1971" s="3" t="inlineStr">
        <x:is>
          <x:t xml:space="preserve">Workload-adjusted benchmark proxy</x:t>
        </x:is>
      </x:c>
      <x:c r="H1971" s="3" t="inlineStr">
        <x:is>
          <x:t xml:space="preserve">fleet_reference_tps_per_mw * commercial_workload_fit_factor</x:t>
        </x:is>
      </x:c>
      <x:c r="I197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971" s="3" t="inlineStr">
        <x:is>
          <x:t xml:space="preserve">SRC_SEMIANALYSIS_INFERENCEX; ASSUMP_NUMERIC_ACCELERATOR_MIX; ASSUMP_WORKLOAD_CLASS_MIX; ASSUMP_AGENTIC_CONTEXT_PENALTY</x:t>
        </x:is>
      </x:c>
      <x:c r="K197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71" s="3" t="inlineStr">
        <x:is>
          <x:t xml:space="preserve">Provider production output-token throughput with comparable workload/SLO.</x:t>
        </x:is>
      </x:c>
    </x:row>
    <x:row r="1972">
      <x:c r="A1972" s="3" t="inlineStr">
        <x:is>
          <x:t xml:space="preserve">Tencent</x:t>
        </x:is>
      </x:c>
      <x:c r="B1972" s="3" t="n">
        <x:v>2026</x:v>
      </x:c>
      <x:c r="C1972" s="3" t="inlineStr">
        <x:is>
          <x:t xml:space="preserve">Base</x:t>
        </x:is>
      </x:c>
      <x:c r="D1972" s="3" t="inlineStr">
        <x:is>
          <x:t xml:space="preserve">purpose_built_tps_per_mw</x:t>
        </x:is>
      </x:c>
      <x:c r="E1972" s="3" t="n">
        <x:v>2710180</x:v>
      </x:c>
      <x:c r="F1972" s="3" t="inlineStr">
        <x:is>
          <x:t xml:space="preserve">generated output tokens/sec/MW</x:t>
        </x:is>
      </x:c>
      <x:c r="G1972" s="3" t="inlineStr">
        <x:is>
          <x:t xml:space="preserve">Conservative no-uplift proxy</x:t>
        </x:is>
      </x:c>
      <x:c r="H1972" s="3" t="inlineStr">
        <x:is>
          <x:t xml:space="preserve">purpose_built_tps_per_mw = purpose_built_reference_tps_per_mw * commercial_workload_fit_factor until comparable output-token benchmark is adopted</x:t>
        </x:is>
      </x:c>
      <x:c r="I1972" s="3" t="inlineStr">
        <x:is>
          <x:t xml:space="preserve">No comparable public output-token/MW row adopted; B200 public reference placeholder is used and remains editable.</x:t>
        </x:is>
      </x:c>
      <x:c r="J1972" s="3" t="inlineStr">
        <x:is>
          <x:t xml:space="preserve">SRC_TENCENT_HUNYUAN; SRC_TENCENT_HY3; SRC_TENCENT_AI_INFRA_MOE; SRC_EPOCH_AI_DATA_CENTERS; ASSUMP_NUMERIC_ACCELERATOR_MIX</x:t>
        </x:is>
      </x:c>
      <x:c r="K197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72" s="3" t="inlineStr">
        <x:is>
          <x:t xml:space="preserve">Matched-workload generated-output benchmark for the provider purpose-built accelerator.</x:t>
        </x:is>
      </x:c>
    </x:row>
    <x:row r="1973">
      <x:c r="A1973" s="3" t="inlineStr">
        <x:is>
          <x:t xml:space="preserve">Tencent</x:t>
        </x:is>
      </x:c>
      <x:c r="B1973" s="3" t="n">
        <x:v>2026</x:v>
      </x:c>
      <x:c r="C1973" s="3" t="inlineStr">
        <x:is>
          <x:t xml:space="preserve">Base</x:t>
        </x:is>
      </x:c>
      <x:c r="D1973" s="3" t="inlineStr">
        <x:is>
          <x:t xml:space="preserve">inference_power_share</x:t>
        </x:is>
      </x:c>
      <x:c r="E1973" s="3" t="n">
        <x:v>0.6</x:v>
      </x:c>
      <x:c r="F1973" s="3" t="inlineStr">
        <x:is>
          <x:t xml:space="preserve">share of AI IT load</x:t>
        </x:is>
      </x:c>
      <x:c r="G1973" s="3" t="inlineStr">
        <x:is>
          <x:t xml:space="preserve">Scenario allocation</x:t>
        </x:is>
      </x:c>
      <x:c r="H1973" s="3" t="inlineStr">
        <x:is>
          <x:t xml:space="preserve">inference_gw = ai_it_load_gw * inference_power_share</x:t>
        </x:is>
      </x:c>
      <x:c r="I1973" s="3" t="inlineStr">
        <x:is>
          <x:t xml:space="preserve">Yuanbao and embedded product surfaces plus Hunyuan Turbo inference-cost direction support rising inference allocation.</x:t>
        </x:is>
      </x:c>
      <x:c r="J1973" s="3" t="inlineStr">
        <x:is>
          <x:t xml:space="preserve">SRC_TENCENT_HUNYUAN; SRC_TENCENT_HY3; SRC_TENCENT_AI_INFRA_MOE; SRC_EPOCH_AI_DATA_CENTERS; ASSUMP_INFERENCE_SHARE_NOT_FACT_60</x:t>
        </x:is>
      </x:c>
      <x:c r="K197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73" s="3" t="inlineStr">
        <x:is>
          <x:t xml:space="preserve">Provider-specific inference/training workload power telemetry.</x:t>
        </x:is>
      </x:c>
    </x:row>
    <x:row r="1974">
      <x:c r="A1974" s="3" t="inlineStr">
        <x:is>
          <x:t xml:space="preserve">Tencent</x:t>
        </x:is>
      </x:c>
      <x:c r="B1974" s="3" t="n">
        <x:v>2026</x:v>
      </x:c>
      <x:c r="C1974" s="3" t="inlineStr">
        <x:is>
          <x:t xml:space="preserve">Base</x:t>
        </x:is>
      </x:c>
      <x:c r="D1974" s="3" t="inlineStr">
        <x:is>
          <x:t xml:space="preserve">inference_gw</x:t>
        </x:is>
      </x:c>
      <x:c r="E1974" s="3" t="n">
        <x:v>0.184</x:v>
      </x:c>
      <x:c r="F1974" s="3" t="inlineStr">
        <x:is>
          <x:t xml:space="preserve">GW</x:t>
        </x:is>
      </x:c>
      <x:c r="G1974" s="3" t="inlineStr">
        <x:is>
          <x:t xml:space="preserve">Derived formula</x:t>
        </x:is>
      </x:c>
      <x:c r="H1974" s="3" t="inlineStr">
        <x:is>
          <x:t xml:space="preserve">ai_it_load_gw * inference_power_share</x:t>
        </x:is>
      </x:c>
      <x:c r="I1974" s="3" t="inlineStr">
        <x:is>
          <x:t xml:space="preserve">This is the operational power eligible to become commercial generated output tokens through the selected TPS/MW proxy.</x:t>
        </x:is>
      </x:c>
      <x:c r="J1974" s="3" t="inlineStr">
        <x:is>
          <x:t xml:space="preserve">SRC_TENCENT_HUNYUAN; SRC_TENCENT_HY3; SRC_TENCENT_AI_INFRA_MOE; SRC_EPOCH_AI_DATA_CENTERS</x:t>
        </x:is>
      </x:c>
      <x:c r="K197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74" s="3" t="inlineStr">
        <x:is>
          <x:t xml:space="preserve">Recompute after AI allocation or inference-share evidence changes.</x:t>
        </x:is>
      </x:c>
    </x:row>
    <x:row r="1975">
      <x:c r="A1975" s="3" t="inlineStr">
        <x:is>
          <x:t xml:space="preserve">Tencent</x:t>
        </x:is>
      </x:c>
      <x:c r="B1975" s="3" t="n">
        <x:v>2026</x:v>
      </x:c>
      <x:c r="C1975" s="3" t="inlineStr">
        <x:is>
          <x:t xml:space="preserve">Base</x:t>
        </x:is>
      </x:c>
      <x:c r="D1975" s="3" t="inlineStr">
        <x:is>
          <x:t xml:space="preserve">training_power_share</x:t>
        </x:is>
      </x:c>
      <x:c r="E1975" s="3" t="n">
        <x:v>0.4</x:v>
      </x:c>
      <x:c r="F1975" s="3" t="inlineStr">
        <x:is>
          <x:t xml:space="preserve">share of AI IT load</x:t>
        </x:is>
      </x:c>
      <x:c r="G1975" s="3" t="inlineStr">
        <x:is>
          <x:t xml:space="preserve">Derived allocation</x:t>
        </x:is>
      </x:c>
      <x:c r="H1975" s="3" t="inlineStr">
        <x:is>
          <x:t xml:space="preserve">1 - inference_power_share</x:t>
        </x:is>
      </x:c>
      <x:c r="I1975" s="3" t="inlineStr">
        <x:is>
          <x:t xml:space="preserve">Training receives the complementary modeled AI IT allocation; it is not a disclosed company workload split.</x:t>
        </x:is>
      </x:c>
      <x:c r="J1975" s="3" t="inlineStr">
        <x:is>
          <x:t xml:space="preserve">SRC_TENCENT_HUNYUAN; SRC_TENCENT_HY3; SRC_TENCENT_AI_INFRA_MOE; SRC_EPOCH_AI_DATA_CENTERS; ASSUMP_INFERENCE_SHARE_NOT_FACT_60</x:t>
        </x:is>
      </x:c>
      <x:c r="K197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75" s="3" t="inlineStr">
        <x:is>
          <x:t xml:space="preserve">Provider-specific inference/training workload power telemetry.</x:t>
        </x:is>
      </x:c>
    </x:row>
    <x:row r="1976">
      <x:c r="A1976" s="3" t="inlineStr">
        <x:is>
          <x:t xml:space="preserve">Tencent</x:t>
        </x:is>
      </x:c>
      <x:c r="B1976" s="3" t="n">
        <x:v>2026</x:v>
      </x:c>
      <x:c r="C1976" s="3" t="inlineStr">
        <x:is>
          <x:t xml:space="preserve">Base</x:t>
        </x:is>
      </x:c>
      <x:c r="D1976" s="3" t="inlineStr">
        <x:is>
          <x:t xml:space="preserve">training_gw</x:t>
        </x:is>
      </x:c>
      <x:c r="E1976" s="3" t="n">
        <x:v>0.123</x:v>
      </x:c>
      <x:c r="F1976" s="3" t="inlineStr">
        <x:is>
          <x:t xml:space="preserve">GW</x:t>
        </x:is>
      </x:c>
      <x:c r="G1976" s="3" t="inlineStr">
        <x:is>
          <x:t xml:space="preserve">Derived formula</x:t>
        </x:is>
      </x:c>
      <x:c r="H1976" s="3" t="inlineStr">
        <x:is>
          <x:t xml:space="preserve">ai_it_load_gw * training_power_share</x:t>
        </x:is>
      </x:c>
      <x:c r="I1976" s="3" t="inlineStr">
        <x:is>
          <x:t xml:space="preserve">Training GW is shown separately so commercial inference token capacity is not overstated.</x:t>
        </x:is>
      </x:c>
      <x:c r="J1976" s="3" t="inlineStr">
        <x:is>
          <x:t xml:space="preserve">SRC_TENCENT_HUNYUAN; SRC_TENCENT_HY3; SRC_TENCENT_AI_INFRA_MOE; SRC_EPOCH_AI_DATA_CENTERS</x:t>
        </x:is>
      </x:c>
      <x:c r="K197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76" s="3" t="inlineStr">
        <x:is>
          <x:t xml:space="preserve">Recompute after AI allocation or workload-split evidence changes.</x:t>
        </x:is>
      </x:c>
    </x:row>
    <x:row r="1977">
      <x:c r="A1977" s="3" t="inlineStr">
        <x:is>
          <x:t xml:space="preserve">Tencent</x:t>
        </x:is>
      </x:c>
      <x:c r="B1977" s="3" t="n">
        <x:v>2026</x:v>
      </x:c>
      <x:c r="C1977" s="3" t="inlineStr">
        <x:is>
          <x:t xml:space="preserve">Base</x:t>
        </x:is>
      </x:c>
      <x:c r="D1977" s="3" t="inlineStr">
        <x:is>
          <x:t xml:space="preserve">tokens_per_second_per_mw</x:t>
        </x:is>
      </x:c>
      <x:c r="E1977" s="3" t="n">
        <x:v>1415980</x:v>
      </x:c>
      <x:c r="F1977" s="3" t="inlineStr">
        <x:is>
          <x:t xml:space="preserve">generated output tokens/sec/MW</x:t>
        </x:is>
      </x:c>
      <x:c r="G1977" s="3" t="inlineStr">
        <x:is>
          <x:t xml:space="preserve">Derived estimate + benchmark calibration</x:t>
        </x:is>
      </x:c>
      <x:c r="H1977" s="3" t="inlineStr">
        <x:is>
          <x:t xml:space="preserve">fleet_reference_tps_per_mw * commercial_workload_fit_factor</x:t>
        </x:is>
      </x:c>
      <x:c r="I1977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1977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197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77" s="3" t="inlineStr">
        <x:is>
          <x:t xml:space="preserve">Comparable production output-token throughput with model, hardware, precision, ISL/OSL and SLO matched.</x:t>
        </x:is>
      </x:c>
    </x:row>
    <x:row r="1978">
      <x:c r="A1978" s="3" t="inlineStr">
        <x:is>
          <x:t xml:space="preserve">Tencent</x:t>
        </x:is>
      </x:c>
      <x:c r="B1978" s="3" t="n">
        <x:v>2026</x:v>
      </x:c>
      <x:c r="C1978" s="3" t="inlineStr">
        <x:is>
          <x:t xml:space="preserve">Base</x:t>
        </x:is>
      </x:c>
      <x:c r="D1978" s="3" t="inlineStr">
        <x:is>
          <x:t xml:space="preserve">inference_tokens_per_day</x:t>
        </x:is>
      </x:c>
      <x:c r="E1978" s="3" t="n">
        <x:v>22510683648000</x:v>
      </x:c>
      <x:c r="F1978" s="3" t="inlineStr">
        <x:is>
          <x:t xml:space="preserve">generated output tokens/day</x:t>
        </x:is>
      </x:c>
      <x:c r="G1978" s="3" t="inlineStr">
        <x:is>
          <x:t xml:space="preserve">Derived headline metric</x:t>
        </x:is>
      </x:c>
      <x:c r="H1978" s="3" t="inlineStr">
        <x:is>
          <x:t xml:space="preserve">inference_gw * 1000 * tokens_per_second_per_mw * 86,400</x:t>
        </x:is>
      </x:c>
      <x:c r="I1978" s="3" t="inlineStr">
        <x:is>
          <x:t xml:space="preserve">Headline capacity uses no utilization, MoE, architecture or software-growth multiplier; it is not observed commercial output volume.</x:t>
        </x:is>
      </x:c>
      <x:c r="J1978" s="3" t="inlineStr">
        <x:is>
          <x:t xml:space="preserve">SRC_TENCENT_HUNYUAN; SRC_TENCENT_HY3; SRC_TENCENT_AI_INFRA_MOE; SRC_EPOCH_AI_DATA_CENTERS; SRC_SEMIANALYSIS_INFERENCEX</x:t>
        </x:is>
      </x:c>
      <x:c r="K197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78" s="3" t="inlineStr">
        <x:is>
          <x:t xml:space="preserve">Provider-disclosed generated output token volume or calibrated capacity telemetry.</x:t>
        </x:is>
      </x:c>
    </x:row>
    <x:row r="1979">
      <x:c r="A1979" s="3" t="inlineStr">
        <x:is>
          <x:t xml:space="preserve">Tencent</x:t>
        </x:is>
      </x:c>
      <x:c r="B1979" s="3" t="n">
        <x:v>2026</x:v>
      </x:c>
      <x:c r="C1979" s="3" t="inlineStr">
        <x:is>
          <x:t xml:space="preserve">Base</x:t>
        </x:is>
      </x:c>
      <x:c r="D1979" s="3" t="inlineStr">
        <x:is>
          <x:t xml:space="preserve">inference_tokens_per_year</x:t>
        </x:is>
      </x:c>
      <x:c r="E1979" s="3" t="n">
        <x:v>8216399531520000</x:v>
      </x:c>
      <x:c r="F1979" s="3" t="inlineStr">
        <x:is>
          <x:t xml:space="preserve">generated output tokens/year</x:t>
        </x:is>
      </x:c>
      <x:c r="G1979" s="3" t="inlineStr">
        <x:is>
          <x:t xml:space="preserve">Derived headline metric</x:t>
        </x:is>
      </x:c>
      <x:c r="H1979" s="3" t="inlineStr">
        <x:is>
          <x:t xml:space="preserve">inference_tokens_per_day * 365</x:t>
        </x:is>
      </x:c>
      <x:c r="I1979" s="3" t="inlineStr">
        <x:is>
          <x:t xml:space="preserve">Annualized version of generated output token capacity; it is not observed annual demand or billable volume.</x:t>
        </x:is>
      </x:c>
      <x:c r="J1979" s="3" t="inlineStr">
        <x:is>
          <x:t xml:space="preserve">SRC_TENCENT_HUNYUAN; SRC_TENCENT_HY3; SRC_TENCENT_AI_INFRA_MOE; SRC_EPOCH_AI_DATA_CENTERS; SRC_SEMIANALYSIS_INFERENCEX</x:t>
        </x:is>
      </x:c>
      <x:c r="K197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79" s="3" t="inlineStr">
        <x:is>
          <x:t xml:space="preserve">Provider-disclosed annual generated-output volume or metered serving telemetry.</x:t>
        </x:is>
      </x:c>
    </x:row>
    <x:row r="1980">
      <x:c r="A1980" s="3" t="inlineStr">
        <x:is>
          <x:t xml:space="preserve">Tencent</x:t>
        </x:is>
      </x:c>
      <x:c r="B1980" s="3" t="n">
        <x:v>2027</x:v>
      </x:c>
      <x:c r="C1980" s="3" t="inlineStr">
        <x:is>
          <x:t xml:space="preserve">Base</x:t>
        </x:is>
      </x:c>
      <x:c r="D1980" s="3" t="inlineStr">
        <x:is>
          <x:t xml:space="preserve">contracted_power_gw</x:t>
        </x:is>
      </x:c>
      <x:c r="E1980" s="3" t="n">
        <x:v>1.65</x:v>
      </x:c>
      <x:c r="F1980" s="3" t="inlineStr">
        <x:is>
          <x:t xml:space="preserve">GW</x:t>
        </x:is>
      </x:c>
      <x:c r="G1980" s="3" t="inlineStr">
        <x:is>
          <x:t xml:space="preserve">Scenario capacity envelope</x:t>
        </x:is>
      </x:c>
      <x:c r="H1980" s="3" t="inlineStr">
        <x:is>
          <x:t xml:space="preserve">linear interpolation between 2026 and 2030 company capacity endpoints</x:t>
        </x:is>
      </x:c>
      <x:c r="I1980" s="3" t="inlineStr">
        <x:is>
          <x:t xml:space="preserve">Tencent Cloud/Hunyuan capacity is a scenario envelope because operated model-serving GW is undisclosed.</x:t>
        </x:is>
      </x:c>
      <x:c r="J1980" s="3" t="inlineStr">
        <x:is>
          <x:t xml:space="preserve">SRC_TENCENT_AI_INFRA_MOE; ASSUMP_CN_CAPACITY_TRANSPARENCY</x:t>
        </x:is>
      </x:c>
      <x:c r="K198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80" s="3" t="inlineStr">
        <x:is>
          <x:t xml:space="preserve">Company/site-level committed MW/GW, interconnect and contract disclosure.</x:t>
        </x:is>
      </x:c>
    </x:row>
    <x:row r="1981">
      <x:c r="A1981" s="3" t="inlineStr">
        <x:is>
          <x:t xml:space="preserve">Tencent</x:t>
        </x:is>
      </x:c>
      <x:c r="B1981" s="3" t="n">
        <x:v>2027</x:v>
      </x:c>
      <x:c r="C1981" s="3" t="inlineStr">
        <x:is>
          <x:t xml:space="preserve">Base</x:t>
        </x:is>
      </x:c>
      <x:c r="D1981" s="3" t="inlineStr">
        <x:is>
          <x:t xml:space="preserve">operational_deployment_share</x:t>
        </x:is>
      </x:c>
      <x:c r="E1981" s="3" t="n">
        <x:v>0.56848485</x:v>
      </x:c>
      <x:c r="F1981" s="3" t="inlineStr">
        <x:is>
          <x:t xml:space="preserve">share</x:t>
        </x:is>
      </x:c>
      <x:c r="G1981" s="3" t="inlineStr">
        <x:is>
          <x:t xml:space="preserve">Scenario conversion</x:t>
        </x:is>
      </x:c>
      <x:c r="H1981" s="3" t="inlineStr">
        <x:is>
          <x:t xml:space="preserve">active_power_gw / contracted_power_gw</x:t>
        </x:is>
      </x:c>
      <x:c r="I1981" s="3" t="inlineStr">
        <x:is>
          <x:t xml:space="preserve">This is the single explicit conversion from contracted/attributed capacity to operationally usable capacity.</x:t>
        </x:is>
      </x:c>
      <x:c r="J1981" s="3" t="inlineStr">
        <x:is>
          <x:t xml:space="preserve">SRC_TENCENT_AI_INFRA_MOE; ASSUMP_CN_CAPACITY_TRANSPARENCY</x:t>
        </x:is>
      </x:c>
      <x:c r="K198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81" s="3" t="inlineStr">
        <x:is>
          <x:t xml:space="preserve">Energized operational capacity divided by contracted/attributed capacity.</x:t>
        </x:is>
      </x:c>
    </x:row>
    <x:row r="1982">
      <x:c r="A1982" s="3" t="inlineStr">
        <x:is>
          <x:t xml:space="preserve">Tencent</x:t>
        </x:is>
      </x:c>
      <x:c r="B1982" s="3" t="n">
        <x:v>2027</x:v>
      </x:c>
      <x:c r="C1982" s="3" t="inlineStr">
        <x:is>
          <x:t xml:space="preserve">Base</x:t>
        </x:is>
      </x:c>
      <x:c r="D1982" s="3" t="inlineStr">
        <x:is>
          <x:t xml:space="preserve">active_power_gw</x:t>
        </x:is>
      </x:c>
      <x:c r="E1982" s="3" t="n">
        <x:v>0.9379999999999999</x:v>
      </x:c>
      <x:c r="F1982" s="3" t="inlineStr">
        <x:is>
          <x:t xml:space="preserve">GW</x:t>
        </x:is>
      </x:c>
      <x:c r="G1982" s="3" t="inlineStr">
        <x:is>
          <x:t xml:space="preserve">Derived scenario</x:t>
        </x:is>
      </x:c>
      <x:c r="H1982" s="3" t="inlineStr">
        <x:is>
          <x:t xml:space="preserve">contracted_power_gw * operational_deployment_share</x:t>
        </x:is>
      </x:c>
      <x:c r="I1982" s="3" t="inlineStr">
        <x:is>
          <x:t xml:space="preserve">Active GW reflects staged Hunyuan/Yuanbao adoption rather than a reported powered fleet.</x:t>
        </x:is>
      </x:c>
      <x:c r="J1982" s="3" t="inlineStr">
        <x:is>
          <x:t xml:space="preserve">SRC_TENCENT_AI_INFRA_MOE; ASSUMP_CN_CAPACITY_TRANSPARENCY</x:t>
        </x:is>
      </x:c>
      <x:c r="K198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82" s="3" t="inlineStr">
        <x:is>
          <x:t xml:space="preserve">Energization dates, accelerator deliveries and operational powered-rack telemetry.</x:t>
        </x:is>
      </x:c>
    </x:row>
    <x:row r="1983">
      <x:c r="A1983" s="3" t="inlineStr">
        <x:is>
          <x:t xml:space="preserve">Tencent</x:t>
        </x:is>
      </x:c>
      <x:c r="B1983" s="3" t="n">
        <x:v>2027</x:v>
      </x:c>
      <x:c r="C1983" s="3" t="inlineStr">
        <x:is>
          <x:t xml:space="preserve">Base</x:t>
        </x:is>
      </x:c>
      <x:c r="D1983" s="3" t="inlineStr">
        <x:is>
          <x:t xml:space="preserve">pue</x:t>
        </x:is>
      </x:c>
      <x:c r="E1983" s="3" t="n">
        <x:v>1.23</x:v>
      </x:c>
      <x:c r="F1983" s="3" t="inlineStr">
        <x:is>
          <x:t xml:space="preserve">ratio</x:t>
        </x:is>
      </x:c>
      <x:c r="G1983" s="3" t="inlineStr">
        <x:is>
          <x:t xml:space="preserve">Scenario parameter</x:t>
        </x:is>
      </x:c>
      <x:c r="H1983" s="3" t="inlineStr">
        <x:is>
          <x:t xml:space="preserve">it_load_gw = active_power_gw / pue</x:t>
        </x:is>
      </x:c>
      <x:c r="I1983" s="3" t="inlineStr">
        <x:is>
          <x:t xml:space="preserve">No provider-wide site-level PUE is used as a disclosed fact; PUE represents facility-to-IT conversion within the scenario.</x:t>
        </x:is>
      </x:c>
      <x:c r="J1983" s="3" t="inlineStr">
        <x:is>
          <x:t xml:space="preserve">ASSUMP_POWER_RAMP</x:t>
        </x:is>
      </x:c>
      <x:c r="K198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83" s="3" t="inlineStr">
        <x:is>
          <x:t xml:space="preserve">Site-level measured PUE matched to attributed AI capacity.</x:t>
        </x:is>
      </x:c>
    </x:row>
    <x:row r="1984">
      <x:c r="A1984" s="3" t="inlineStr">
        <x:is>
          <x:t xml:space="preserve">Tencent</x:t>
        </x:is>
      </x:c>
      <x:c r="B1984" s="3" t="n">
        <x:v>2027</x:v>
      </x:c>
      <x:c r="C1984" s="3" t="inlineStr">
        <x:is>
          <x:t xml:space="preserve">Base</x:t>
        </x:is>
      </x:c>
      <x:c r="D1984" s="3" t="inlineStr">
        <x:is>
          <x:t xml:space="preserve">it_load_gw</x:t>
        </x:is>
      </x:c>
      <x:c r="E1984" s="3" t="n">
        <x:v>0.762</x:v>
      </x:c>
      <x:c r="F1984" s="3" t="inlineStr">
        <x:is>
          <x:t xml:space="preserve">GW</x:t>
        </x:is>
      </x:c>
      <x:c r="G1984" s="3" t="inlineStr">
        <x:is>
          <x:t xml:space="preserve">Derived formula</x:t>
        </x:is>
      </x:c>
      <x:c r="H1984" s="3" t="inlineStr">
        <x:is>
          <x:t xml:space="preserve">active_power_gw / pue</x:t>
        </x:is>
      </x:c>
      <x:c r="I1984" s="3" t="inlineStr">
        <x:is>
          <x:t xml:space="preserve">Facility power is converted to IT-deliverable power before attributing AI workloads.</x:t>
        </x:is>
      </x:c>
      <x:c r="J1984" s="3" t="inlineStr">
        <x:is>
          <x:t xml:space="preserve">SRC_TENCENT_AI_INFRA_MOE; ASSUMP_CN_CAPACITY_TRANSPARENCY</x:t>
        </x:is>
      </x:c>
      <x:c r="K198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84" s="3" t="inlineStr">
        <x:is>
          <x:t xml:space="preserve">Recompute once active power and PUE become site-observable.</x:t>
        </x:is>
      </x:c>
    </x:row>
    <x:row r="1985">
      <x:c r="A1985" s="3" t="inlineStr">
        <x:is>
          <x:t xml:space="preserve">Tencent</x:t>
        </x:is>
      </x:c>
      <x:c r="B1985" s="3" t="n">
        <x:v>2027</x:v>
      </x:c>
      <x:c r="C1985" s="3" t="inlineStr">
        <x:is>
          <x:t xml:space="preserve">Base</x:t>
        </x:is>
      </x:c>
      <x:c r="D1985" s="3" t="inlineStr">
        <x:is>
          <x:t xml:space="preserve">ai_workload_share</x:t>
        </x:is>
      </x:c>
      <x:c r="E1985" s="3" t="n">
        <x:v>0.84</x:v>
      </x:c>
      <x:c r="F1985" s="3" t="inlineStr">
        <x:is>
          <x:t xml:space="preserve">share</x:t>
        </x:is>
      </x:c>
      <x:c r="G1985" s="3" t="inlineStr">
        <x:is>
          <x:t xml:space="preserve">Scenario allocation</x:t>
        </x:is>
      </x:c>
      <x:c r="H1985" s="3" t="inlineStr">
        <x:is>
          <x:t xml:space="preserve">ai_it_load_gw = it_load_gw * ai_workload_share</x:t>
        </x:is>
      </x:c>
      <x:c r="I1985" s="3" t="inlineStr">
        <x:is>
          <x:t xml:space="preserve">Modeled Hunyuan-serving capacity is AI-focused; 84% excludes cloud/platform and reserve overhead.</x:t>
        </x:is>
      </x:c>
      <x:c r="J1985" s="3" t="inlineStr">
        <x:is>
          <x:t xml:space="preserve">SRC_TENCENT_HUNYUAN; SRC_TENCENT_HY3; SRC_TENCENT_AI_INFRA_MOE; SRC_EPOCH_AI_DATA_CENTERS</x:t>
        </x:is>
      </x:c>
      <x:c r="K198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85" s="3" t="inlineStr">
        <x:is>
          <x:t xml:space="preserve">Model-owner AI workload allocation or cluster scheduling telemetry.</x:t>
        </x:is>
      </x:c>
    </x:row>
    <x:row r="1986">
      <x:c r="A1986" s="3" t="inlineStr">
        <x:is>
          <x:t xml:space="preserve">Tencent</x:t>
        </x:is>
      </x:c>
      <x:c r="B1986" s="3" t="n">
        <x:v>2027</x:v>
      </x:c>
      <x:c r="C1986" s="3" t="inlineStr">
        <x:is>
          <x:t xml:space="preserve">Base</x:t>
        </x:is>
      </x:c>
      <x:c r="D1986" s="3" t="inlineStr">
        <x:is>
          <x:t xml:space="preserve">ai_it_load_gw</x:t>
        </x:is>
      </x:c>
      <x:c r="E1986" s="3" t="n">
        <x:v>0.64</x:v>
      </x:c>
      <x:c r="F1986" s="3" t="inlineStr">
        <x:is>
          <x:t xml:space="preserve">GW</x:t>
        </x:is>
      </x:c>
      <x:c r="G1986" s="3" t="inlineStr">
        <x:is>
          <x:t xml:space="preserve">Derived formula</x:t>
        </x:is>
      </x:c>
      <x:c r="H1986" s="3" t="inlineStr">
        <x:is>
          <x:t xml:space="preserve">it_load_gw * ai_workload_share</x:t>
        </x:is>
      </x:c>
      <x:c r="I1986" s="3" t="inlineStr">
        <x:is>
          <x:t xml:space="preserve">Only the AI-attributed portion of IT load enters training/inference allocation.</x:t>
        </x:is>
      </x:c>
      <x:c r="J1986" s="3" t="inlineStr">
        <x:is>
          <x:t xml:space="preserve">SRC_TENCENT_HUNYUAN; SRC_TENCENT_HY3; SRC_TENCENT_AI_INFRA_MOE; SRC_EPOCH_AI_DATA_CENTERS</x:t>
        </x:is>
      </x:c>
      <x:c r="K198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86" s="3" t="inlineStr">
        <x:is>
          <x:t xml:space="preserve">Recompute after ai_workload_share is replaced by telemetry.</x:t>
        </x:is>
      </x:c>
    </x:row>
    <x:row r="1987">
      <x:c r="A1987" s="3" t="inlineStr">
        <x:is>
          <x:t xml:space="preserve">Tencent</x:t>
        </x:is>
      </x:c>
      <x:c r="B1987" s="3" t="n">
        <x:v>2027</x:v>
      </x:c>
      <x:c r="C1987" s="3" t="inlineStr">
        <x:is>
          <x:t xml:space="preserve">Base</x:t>
        </x:is>
      </x:c>
      <x:c r="D1987" s="3" t="inlineStr">
        <x:is>
          <x:t xml:space="preserve">gpu_share</x:t>
        </x:is>
      </x:c>
      <x:c r="E1987" s="3" t="n">
        <x:v>1</x:v>
      </x:c>
      <x:c r="F1987" s="3" t="inlineStr">
        <x:is>
          <x:t xml:space="preserve">share of inference-serving accelerator load</x:t>
        </x:is>
      </x:c>
      <x:c r="G1987" s="3" t="inlineStr">
        <x:is>
          <x:t xml:space="preserve">Numeric scenario</x:t>
        </x:is>
      </x:c>
      <x:c r="H1987" s="3" t="inlineStr">
        <x:is>
          <x:t xml:space="preserve">gpu_share interpolated from company 2026/2030 accelerator-mix endpoints</x:t>
        </x:is>
      </x:c>
      <x:c r="I1987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1987" s="3" t="inlineStr">
        <x:is>
          <x:t xml:space="preserve">SRC_TENCENT_HUNYUAN; SRC_TENCENT_HY3; SRC_TENCENT_AI_INFRA_MOE; SRC_EPOCH_AI_DATA_CENTERS; ASSUMP_NUMERIC_ACCELERATOR_MIX</x:t>
        </x:is>
      </x:c>
      <x:c r="K198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87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1988">
      <x:c r="A1988" s="3" t="inlineStr">
        <x:is>
          <x:t xml:space="preserve">Tencent</x:t>
        </x:is>
      </x:c>
      <x:c r="B1988" s="3" t="n">
        <x:v>2027</x:v>
      </x:c>
      <x:c r="C1988" s="3" t="inlineStr">
        <x:is>
          <x:t xml:space="preserve">Base</x:t>
        </x:is>
      </x:c>
      <x:c r="D1988" s="3" t="inlineStr">
        <x:is>
          <x:t xml:space="preserve">h200_share</x:t>
        </x:is>
      </x:c>
      <x:c r="E1988" s="3" t="n">
        <x:v>0.438</x:v>
      </x:c>
      <x:c r="F1988" s="3" t="inlineStr">
        <x:is>
          <x:t xml:space="preserve">share of inference-serving accelerator load</x:t>
        </x:is>
      </x:c>
      <x:c r="G1988" s="3" t="inlineStr">
        <x:is>
          <x:t xml:space="preserve">Editable numeric scenario</x:t>
        </x:is>
      </x:c>
      <x:c r="H1988" s="3" t="inlineStr">
        <x:is>
          <x:t xml:space="preserve">h200_share = gpu_share * default_gpu_generation_mix_h200</x:t>
        </x:is>
      </x:c>
      <x:c r="I1988" s="3" t="inlineStr">
        <x:is>
          <x:t xml:space="preserve">Default GPU-generation migration assumption; executive workbook allows later manual replacement by company/year/scenario.</x:t>
        </x:is>
      </x:c>
      <x:c r="J1988" s="3" t="inlineStr">
        <x:is>
          <x:t xml:space="preserve">SRC_SEMIANALYSIS_INFERENCEX; ASSUMP_NUMERIC_ACCELERATOR_MIX</x:t>
        </x:is>
      </x:c>
      <x:c r="K198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88" s="3" t="inlineStr">
        <x:is>
          <x:t xml:space="preserve">Company fleet inventory, accelerator-hours or procurement/deployment records by GPU generation.</x:t>
        </x:is>
      </x:c>
    </x:row>
    <x:row r="1989">
      <x:c r="A1989" s="3" t="inlineStr">
        <x:is>
          <x:t xml:space="preserve">Tencent</x:t>
        </x:is>
      </x:c>
      <x:c r="B1989" s="3" t="n">
        <x:v>2027</x:v>
      </x:c>
      <x:c r="C1989" s="3" t="inlineStr">
        <x:is>
          <x:t xml:space="preserve">Base</x:t>
        </x:is>
      </x:c>
      <x:c r="D1989" s="3" t="inlineStr">
        <x:is>
          <x:t xml:space="preserve">b200_share</x:t>
        </x:is>
      </x:c>
      <x:c r="E1989" s="3" t="n">
        <x:v>0.388</x:v>
      </x:c>
      <x:c r="F1989" s="3" t="inlineStr">
        <x:is>
          <x:t xml:space="preserve">share of inference-serving accelerator load</x:t>
        </x:is>
      </x:c>
      <x:c r="G1989" s="3" t="inlineStr">
        <x:is>
          <x:t xml:space="preserve">Editable numeric scenario</x:t>
        </x:is>
      </x:c>
      <x:c r="H1989" s="3" t="inlineStr">
        <x:is>
          <x:t xml:space="preserve">b200_share = gpu_share * default_gpu_generation_mix_b200</x:t>
        </x:is>
      </x:c>
      <x:c r="I1989" s="3" t="inlineStr">
        <x:is>
          <x:t xml:space="preserve">Default GPU-generation migration assumption; executive workbook allows later manual replacement by company/year/scenario.</x:t>
        </x:is>
      </x:c>
      <x:c r="J1989" s="3" t="inlineStr">
        <x:is>
          <x:t xml:space="preserve">SRC_SEMIANALYSIS_INFERENCEX; ASSUMP_NUMERIC_ACCELERATOR_MIX</x:t>
        </x:is>
      </x:c>
      <x:c r="K198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89" s="3" t="inlineStr">
        <x:is>
          <x:t xml:space="preserve">Company fleet inventory, accelerator-hours or procurement/deployment records by GPU generation.</x:t>
        </x:is>
      </x:c>
    </x:row>
    <x:row r="1990">
      <x:c r="A1990" s="3" t="inlineStr">
        <x:is>
          <x:t xml:space="preserve">Tencent</x:t>
        </x:is>
      </x:c>
      <x:c r="B1990" s="3" t="n">
        <x:v>2027</x:v>
      </x:c>
      <x:c r="C1990" s="3" t="inlineStr">
        <x:is>
          <x:t xml:space="preserve">Base</x:t>
        </x:is>
      </x:c>
      <x:c r="D1990" s="3" t="inlineStr">
        <x:is>
          <x:t xml:space="preserve">gb200_share</x:t>
        </x:is>
      </x:c>
      <x:c r="E1990" s="3" t="n">
        <x:v>0.174</x:v>
      </x:c>
      <x:c r="F1990" s="3" t="inlineStr">
        <x:is>
          <x:t xml:space="preserve">share of inference-serving accelerator load</x:t>
        </x:is>
      </x:c>
      <x:c r="G1990" s="3" t="inlineStr">
        <x:is>
          <x:t xml:space="preserve">Editable numeric scenario</x:t>
        </x:is>
      </x:c>
      <x:c r="H1990" s="3" t="inlineStr">
        <x:is>
          <x:t xml:space="preserve">gb200_share = gpu_share * default_gpu_generation_mix_gb200</x:t>
        </x:is>
      </x:c>
      <x:c r="I1990" s="3" t="inlineStr">
        <x:is>
          <x:t xml:space="preserve">Default GPU-generation migration assumption; executive workbook allows later manual replacement by company/year/scenario.</x:t>
        </x:is>
      </x:c>
      <x:c r="J1990" s="3" t="inlineStr">
        <x:is>
          <x:t xml:space="preserve">SRC_SEMIANALYSIS_INFERENCEX; ASSUMP_NUMERIC_ACCELERATOR_MIX</x:t>
        </x:is>
      </x:c>
      <x:c r="K199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90" s="3" t="inlineStr">
        <x:is>
          <x:t xml:space="preserve">Company fleet inventory, accelerator-hours or procurement/deployment records by GPU generation.</x:t>
        </x:is>
      </x:c>
    </x:row>
    <x:row r="1991">
      <x:c r="A1991" s="3" t="inlineStr">
        <x:is>
          <x:t xml:space="preserve">Tencent</x:t>
        </x:is>
      </x:c>
      <x:c r="B1991" s="3" t="n">
        <x:v>2027</x:v>
      </x:c>
      <x:c r="C1991" s="3" t="inlineStr">
        <x:is>
          <x:t xml:space="preserve">Base</x:t>
        </x:is>
      </x:c>
      <x:c r="D1991" s="3" t="inlineStr">
        <x:is>
          <x:t xml:space="preserve">purpose_built_accelerator_share</x:t>
        </x:is>
      </x:c>
      <x:c r="E1991" s="3" t="n">
        <x:v>0</x:v>
      </x:c>
      <x:c r="F1991" s="3" t="inlineStr">
        <x:is>
          <x:t xml:space="preserve">share of inference-serving accelerator load</x:t>
        </x:is>
      </x:c>
      <x:c r="G1991" s="3" t="inlineStr">
        <x:is>
          <x:t xml:space="preserve">Numeric scenario</x:t>
        </x:is>
      </x:c>
      <x:c r="H1991" s="3" t="inlineStr">
        <x:is>
          <x:t xml:space="preserve">1 - gpu_share</x:t>
        </x:is>
      </x:c>
      <x:c r="I1991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1991" s="3" t="inlineStr">
        <x:is>
          <x:t xml:space="preserve">SRC_TENCENT_HUNYUAN; SRC_TENCENT_HY3; SRC_TENCENT_AI_INFRA_MOE; SRC_EPOCH_AI_DATA_CENTERS; ASSUMP_NUMERIC_ACCELERATOR_MIX</x:t>
        </x:is>
      </x:c>
      <x:c r="K199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91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1992">
      <x:c r="A1992" s="3" t="inlineStr">
        <x:is>
          <x:t xml:space="preserve">Tencent</x:t>
        </x:is>
      </x:c>
      <x:c r="B1992" s="3" t="n">
        <x:v>2027</x:v>
      </x:c>
      <x:c r="C1992" s="3" t="inlineStr">
        <x:is>
          <x:t xml:space="preserve">Base</x:t>
        </x:is>
      </x:c>
      <x:c r="D1992" s="3" t="inlineStr">
        <x:is>
          <x:t xml:space="preserve">fleet_reference_tps_per_mw</x:t>
        </x:is>
      </x:c>
      <x:c r="E1992" s="3" t="n">
        <x:v>2616983</x:v>
      </x:c>
      <x:c r="F1992" s="3" t="inlineStr">
        <x:is>
          <x:t xml:space="preserve">generated output tokens/sec/MW</x:t>
        </x:is>
      </x:c>
      <x:c r="G1992" s="3" t="inlineStr">
        <x:is>
          <x:t xml:space="preserve">Fleet-weighted public benchmark reference</x:t>
        </x:is>
      </x:c>
      <x:c r="H1992" s="3" t="inlineStr">
        <x:is>
          <x:t xml:space="preserve">h200_share*h200_workload_avg + b200_share*b200_workload_avg + gb200_share*gb200_workload_avg + purpose_built_share*purpose_workload_avg</x:t>
        </x:is>
      </x:c>
      <x:c r="I1992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1992" s="3" t="inlineStr">
        <x:is>
          <x:t xml:space="preserve">SRC_SEMIANALYSIS_INFERENCEX; ASSUMP_NUMERIC_ACCELERATOR_MIX; ASSUMP_WORKLOAD_CLASS_MIX; ASSUMP_AGENTIC_CONTEXT_PENALTY</x:t>
        </x:is>
      </x:c>
      <x:c r="K199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92" s="3" t="inlineStr">
        <x:is>
          <x:t xml:space="preserve">Comparable production output-token throughput or a more closely matched benchmark.</x:t>
        </x:is>
      </x:c>
    </x:row>
    <x:row r="1993">
      <x:c r="A1993" s="3" t="inlineStr">
        <x:is>
          <x:t xml:space="preserve">Tencent</x:t>
        </x:is>
      </x:c>
      <x:c r="B1993" s="3" t="n">
        <x:v>2027</x:v>
      </x:c>
      <x:c r="C1993" s="3" t="inlineStr">
        <x:is>
          <x:t xml:space="preserve">Base</x:t>
        </x:is>
      </x:c>
      <x:c r="D1993" s="3" t="inlineStr">
        <x:is>
          <x:t xml:space="preserve">commercial_workload_fit_factor</x:t>
        </x:is>
      </x:c>
      <x:c r="E1993" s="3" t="n">
        <x:v>0.6</x:v>
      </x:c>
      <x:c r="F1993" s="3" t="inlineStr">
        <x:is>
          <x:t xml:space="preserve">share of public reference throughput</x:t>
        </x:is>
      </x:c>
      <x:c r="G1993" s="3" t="inlineStr">
        <x:is>
          <x:t xml:space="preserve">Scenario assumption</x:t>
        </x:is>
      </x:c>
      <x:c r="H1993" s="3" t="inlineStr">
        <x:is>
          <x:t xml:space="preserve">reference_serving_tps_per_mw = fleet_reference_tps_per_mw * commercial_workload_fit_factor</x:t>
        </x:is>
      </x:c>
      <x:c r="I1993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1993" s="3" t="inlineStr">
        <x:is>
          <x:t xml:space="preserve">SRC_SEMIANALYSIS_INFERENCEX; ASSUMP_NUMERIC_ACCELERATOR_MIX; ASSUMP_WORKLOAD_CLASS_MIX; ASSUMP_AGENTIC_CONTEXT_PENALTY</x:t>
        </x:is>
      </x:c>
      <x:c r="K199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93" s="3" t="inlineStr">
        <x:is>
          <x:t xml:space="preserve">Matched commercial serving benchmark by product surface, context shape and latency SLO.</x:t>
        </x:is>
      </x:c>
    </x:row>
    <x:row r="1994">
      <x:c r="A1994" s="3" t="inlineStr">
        <x:is>
          <x:t xml:space="preserve">Tencent</x:t>
        </x:is>
      </x:c>
      <x:c r="B1994" s="3" t="n">
        <x:v>2027</x:v>
      </x:c>
      <x:c r="C1994" s="3" t="inlineStr">
        <x:is>
          <x:t xml:space="preserve">Base</x:t>
        </x:is>
      </x:c>
      <x:c r="D1994" s="3" t="inlineStr">
        <x:is>
          <x:t xml:space="preserve">reference_serving_tps_per_mw</x:t>
        </x:is>
      </x:c>
      <x:c r="E1994" s="3" t="n">
        <x:v>1570190</x:v>
      </x:c>
      <x:c r="F1994" s="3" t="inlineStr">
        <x:is>
          <x:t xml:space="preserve">generated output tokens/sec/MW</x:t>
        </x:is>
      </x:c>
      <x:c r="G1994" s="3" t="inlineStr">
        <x:is>
          <x:t xml:space="preserve">Workload-adjusted benchmark proxy</x:t>
        </x:is>
      </x:c>
      <x:c r="H1994" s="3" t="inlineStr">
        <x:is>
          <x:t xml:space="preserve">fleet_reference_tps_per_mw * commercial_workload_fit_factor</x:t>
        </x:is>
      </x:c>
      <x:c r="I199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1994" s="3" t="inlineStr">
        <x:is>
          <x:t xml:space="preserve">SRC_SEMIANALYSIS_INFERENCEX; ASSUMP_NUMERIC_ACCELERATOR_MIX; ASSUMP_WORKLOAD_CLASS_MIX; ASSUMP_AGENTIC_CONTEXT_PENALTY</x:t>
        </x:is>
      </x:c>
      <x:c r="K199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94" s="3" t="inlineStr">
        <x:is>
          <x:t xml:space="preserve">Provider production output-token throughput with comparable workload/SLO.</x:t>
        </x:is>
      </x:c>
    </x:row>
    <x:row r="1995">
      <x:c r="A1995" s="3" t="inlineStr">
        <x:is>
          <x:t xml:space="preserve">Tencent</x:t>
        </x:is>
      </x:c>
      <x:c r="B1995" s="3" t="n">
        <x:v>2027</x:v>
      </x:c>
      <x:c r="C1995" s="3" t="inlineStr">
        <x:is>
          <x:t xml:space="preserve">Base</x:t>
        </x:is>
      </x:c>
      <x:c r="D1995" s="3" t="inlineStr">
        <x:is>
          <x:t xml:space="preserve">purpose_built_tps_per_mw</x:t>
        </x:is>
      </x:c>
      <x:c r="E1995" s="3" t="n">
        <x:v>2710180</x:v>
      </x:c>
      <x:c r="F1995" s="3" t="inlineStr">
        <x:is>
          <x:t xml:space="preserve">generated output tokens/sec/MW</x:t>
        </x:is>
      </x:c>
      <x:c r="G1995" s="3" t="inlineStr">
        <x:is>
          <x:t xml:space="preserve">Conservative no-uplift proxy</x:t>
        </x:is>
      </x:c>
      <x:c r="H1995" s="3" t="inlineStr">
        <x:is>
          <x:t xml:space="preserve">purpose_built_tps_per_mw = purpose_built_reference_tps_per_mw * commercial_workload_fit_factor until comparable output-token benchmark is adopted</x:t>
        </x:is>
      </x:c>
      <x:c r="I1995" s="3" t="inlineStr">
        <x:is>
          <x:t xml:space="preserve">No comparable public output-token/MW row adopted; B200 public reference placeholder is used and remains editable.</x:t>
        </x:is>
      </x:c>
      <x:c r="J1995" s="3" t="inlineStr">
        <x:is>
          <x:t xml:space="preserve">SRC_TENCENT_HUNYUAN; SRC_TENCENT_HY3; SRC_TENCENT_AI_INFRA_MOE; SRC_EPOCH_AI_DATA_CENTERS; ASSUMP_NUMERIC_ACCELERATOR_MIX</x:t>
        </x:is>
      </x:c>
      <x:c r="K199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95" s="3" t="inlineStr">
        <x:is>
          <x:t xml:space="preserve">Matched-workload generated-output benchmark for the provider purpose-built accelerator.</x:t>
        </x:is>
      </x:c>
    </x:row>
    <x:row r="1996">
      <x:c r="A1996" s="3" t="inlineStr">
        <x:is>
          <x:t xml:space="preserve">Tencent</x:t>
        </x:is>
      </x:c>
      <x:c r="B1996" s="3" t="n">
        <x:v>2027</x:v>
      </x:c>
      <x:c r="C1996" s="3" t="inlineStr">
        <x:is>
          <x:t xml:space="preserve">Base</x:t>
        </x:is>
      </x:c>
      <x:c r="D1996" s="3" t="inlineStr">
        <x:is>
          <x:t xml:space="preserve">inference_power_share</x:t>
        </x:is>
      </x:c>
      <x:c r="E1996" s="3" t="n">
        <x:v>0.65</x:v>
      </x:c>
      <x:c r="F1996" s="3" t="inlineStr">
        <x:is>
          <x:t xml:space="preserve">share of AI IT load</x:t>
        </x:is>
      </x:c>
      <x:c r="G1996" s="3" t="inlineStr">
        <x:is>
          <x:t xml:space="preserve">Scenario allocation</x:t>
        </x:is>
      </x:c>
      <x:c r="H1996" s="3" t="inlineStr">
        <x:is>
          <x:t xml:space="preserve">inference_gw = ai_it_load_gw * inference_power_share</x:t>
        </x:is>
      </x:c>
      <x:c r="I1996" s="3" t="inlineStr">
        <x:is>
          <x:t xml:space="preserve">Yuanbao and embedded product surfaces plus Hunyuan Turbo inference-cost direction support rising inference allocation.</x:t>
        </x:is>
      </x:c>
      <x:c r="J1996" s="3" t="inlineStr">
        <x:is>
          <x:t xml:space="preserve">SRC_TENCENT_HUNYUAN; SRC_TENCENT_HY3; SRC_TENCENT_AI_INFRA_MOE; SRC_EPOCH_AI_DATA_CENTERS; ASSUMP_INFERENCE_SHARE_NOT_FACT_60</x:t>
        </x:is>
      </x:c>
      <x:c r="K199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96" s="3" t="inlineStr">
        <x:is>
          <x:t xml:space="preserve">Provider-specific inference/training workload power telemetry.</x:t>
        </x:is>
      </x:c>
    </x:row>
    <x:row r="1997">
      <x:c r="A1997" s="3" t="inlineStr">
        <x:is>
          <x:t xml:space="preserve">Tencent</x:t>
        </x:is>
      </x:c>
      <x:c r="B1997" s="3" t="n">
        <x:v>2027</x:v>
      </x:c>
      <x:c r="C1997" s="3" t="inlineStr">
        <x:is>
          <x:t xml:space="preserve">Base</x:t>
        </x:is>
      </x:c>
      <x:c r="D1997" s="3" t="inlineStr">
        <x:is>
          <x:t xml:space="preserve">inference_gw</x:t>
        </x:is>
      </x:c>
      <x:c r="E1997" s="3" t="n">
        <x:v>0.416</x:v>
      </x:c>
      <x:c r="F1997" s="3" t="inlineStr">
        <x:is>
          <x:t xml:space="preserve">GW</x:t>
        </x:is>
      </x:c>
      <x:c r="G1997" s="3" t="inlineStr">
        <x:is>
          <x:t xml:space="preserve">Derived formula</x:t>
        </x:is>
      </x:c>
      <x:c r="H1997" s="3" t="inlineStr">
        <x:is>
          <x:t xml:space="preserve">ai_it_load_gw * inference_power_share</x:t>
        </x:is>
      </x:c>
      <x:c r="I1997" s="3" t="inlineStr">
        <x:is>
          <x:t xml:space="preserve">This is the operational power eligible to become commercial generated output tokens through the selected TPS/MW proxy.</x:t>
        </x:is>
      </x:c>
      <x:c r="J1997" s="3" t="inlineStr">
        <x:is>
          <x:t xml:space="preserve">SRC_TENCENT_HUNYUAN; SRC_TENCENT_HY3; SRC_TENCENT_AI_INFRA_MOE; SRC_EPOCH_AI_DATA_CENTERS</x:t>
        </x:is>
      </x:c>
      <x:c r="K199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97" s="3" t="inlineStr">
        <x:is>
          <x:t xml:space="preserve">Recompute after AI allocation or inference-share evidence changes.</x:t>
        </x:is>
      </x:c>
    </x:row>
    <x:row r="1998">
      <x:c r="A1998" s="3" t="inlineStr">
        <x:is>
          <x:t xml:space="preserve">Tencent</x:t>
        </x:is>
      </x:c>
      <x:c r="B1998" s="3" t="n">
        <x:v>2027</x:v>
      </x:c>
      <x:c r="C1998" s="3" t="inlineStr">
        <x:is>
          <x:t xml:space="preserve">Base</x:t>
        </x:is>
      </x:c>
      <x:c r="D1998" s="3" t="inlineStr">
        <x:is>
          <x:t xml:space="preserve">training_power_share</x:t>
        </x:is>
      </x:c>
      <x:c r="E1998" s="3" t="n">
        <x:v>0.35</x:v>
      </x:c>
      <x:c r="F1998" s="3" t="inlineStr">
        <x:is>
          <x:t xml:space="preserve">share of AI IT load</x:t>
        </x:is>
      </x:c>
      <x:c r="G1998" s="3" t="inlineStr">
        <x:is>
          <x:t xml:space="preserve">Derived allocation</x:t>
        </x:is>
      </x:c>
      <x:c r="H1998" s="3" t="inlineStr">
        <x:is>
          <x:t xml:space="preserve">1 - inference_power_share</x:t>
        </x:is>
      </x:c>
      <x:c r="I1998" s="3" t="inlineStr">
        <x:is>
          <x:t xml:space="preserve">Training receives the complementary modeled AI IT allocation; it is not a disclosed company workload split.</x:t>
        </x:is>
      </x:c>
      <x:c r="J1998" s="3" t="inlineStr">
        <x:is>
          <x:t xml:space="preserve">SRC_TENCENT_HUNYUAN; SRC_TENCENT_HY3; SRC_TENCENT_AI_INFRA_MOE; SRC_EPOCH_AI_DATA_CENTERS; ASSUMP_INFERENCE_SHARE_NOT_FACT_60</x:t>
        </x:is>
      </x:c>
      <x:c r="K199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98" s="3" t="inlineStr">
        <x:is>
          <x:t xml:space="preserve">Provider-specific inference/training workload power telemetry.</x:t>
        </x:is>
      </x:c>
    </x:row>
    <x:row r="1999">
      <x:c r="A1999" s="3" t="inlineStr">
        <x:is>
          <x:t xml:space="preserve">Tencent</x:t>
        </x:is>
      </x:c>
      <x:c r="B1999" s="3" t="n">
        <x:v>2027</x:v>
      </x:c>
      <x:c r="C1999" s="3" t="inlineStr">
        <x:is>
          <x:t xml:space="preserve">Base</x:t>
        </x:is>
      </x:c>
      <x:c r="D1999" s="3" t="inlineStr">
        <x:is>
          <x:t xml:space="preserve">training_gw</x:t>
        </x:is>
      </x:c>
      <x:c r="E1999" s="3" t="n">
        <x:v>0.224</x:v>
      </x:c>
      <x:c r="F1999" s="3" t="inlineStr">
        <x:is>
          <x:t xml:space="preserve">GW</x:t>
        </x:is>
      </x:c>
      <x:c r="G1999" s="3" t="inlineStr">
        <x:is>
          <x:t xml:space="preserve">Derived formula</x:t>
        </x:is>
      </x:c>
      <x:c r="H1999" s="3" t="inlineStr">
        <x:is>
          <x:t xml:space="preserve">ai_it_load_gw * training_power_share</x:t>
        </x:is>
      </x:c>
      <x:c r="I1999" s="3" t="inlineStr">
        <x:is>
          <x:t xml:space="preserve">Training GW is shown separately so commercial inference token capacity is not overstated.</x:t>
        </x:is>
      </x:c>
      <x:c r="J1999" s="3" t="inlineStr">
        <x:is>
          <x:t xml:space="preserve">SRC_TENCENT_HUNYUAN; SRC_TENCENT_HY3; SRC_TENCENT_AI_INFRA_MOE; SRC_EPOCH_AI_DATA_CENTERS</x:t>
        </x:is>
      </x:c>
      <x:c r="K199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1999" s="3" t="inlineStr">
        <x:is>
          <x:t xml:space="preserve">Recompute after AI allocation or workload-split evidence changes.</x:t>
        </x:is>
      </x:c>
    </x:row>
    <x:row r="2000">
      <x:c r="A2000" s="3" t="inlineStr">
        <x:is>
          <x:t xml:space="preserve">Tencent</x:t>
        </x:is>
      </x:c>
      <x:c r="B2000" s="3" t="n">
        <x:v>2027</x:v>
      </x:c>
      <x:c r="C2000" s="3" t="inlineStr">
        <x:is>
          <x:t xml:space="preserve">Base</x:t>
        </x:is>
      </x:c>
      <x:c r="D2000" s="3" t="inlineStr">
        <x:is>
          <x:t xml:space="preserve">tokens_per_second_per_mw</x:t>
        </x:is>
      </x:c>
      <x:c r="E2000" s="3" t="n">
        <x:v>1570190</x:v>
      </x:c>
      <x:c r="F2000" s="3" t="inlineStr">
        <x:is>
          <x:t xml:space="preserve">generated output tokens/sec/MW</x:t>
        </x:is>
      </x:c>
      <x:c r="G2000" s="3" t="inlineStr">
        <x:is>
          <x:t xml:space="preserve">Derived estimate + benchmark calibration</x:t>
        </x:is>
      </x:c>
      <x:c r="H2000" s="3" t="inlineStr">
        <x:is>
          <x:t xml:space="preserve">fleet_reference_tps_per_mw * commercial_workload_fit_factor</x:t>
        </x:is>
      </x:c>
      <x:c r="I2000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2000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200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00" s="3" t="inlineStr">
        <x:is>
          <x:t xml:space="preserve">Comparable production output-token throughput with model, hardware, precision, ISL/OSL and SLO matched.</x:t>
        </x:is>
      </x:c>
    </x:row>
    <x:row r="2001">
      <x:c r="A2001" s="3" t="inlineStr">
        <x:is>
          <x:t xml:space="preserve">Tencent</x:t>
        </x:is>
      </x:c>
      <x:c r="B2001" s="3" t="n">
        <x:v>2027</x:v>
      </x:c>
      <x:c r="C2001" s="3" t="inlineStr">
        <x:is>
          <x:t xml:space="preserve">Base</x:t>
        </x:is>
      </x:c>
      <x:c r="D2001" s="3" t="inlineStr">
        <x:is>
          <x:t xml:space="preserve">inference_tokens_per_day</x:t>
        </x:is>
      </x:c>
      <x:c r="E2001" s="3" t="n">
        <x:v>56436397056000</x:v>
      </x:c>
      <x:c r="F2001" s="3" t="inlineStr">
        <x:is>
          <x:t xml:space="preserve">generated output tokens/day</x:t>
        </x:is>
      </x:c>
      <x:c r="G2001" s="3" t="inlineStr">
        <x:is>
          <x:t xml:space="preserve">Derived headline metric</x:t>
        </x:is>
      </x:c>
      <x:c r="H2001" s="3" t="inlineStr">
        <x:is>
          <x:t xml:space="preserve">inference_gw * 1000 * tokens_per_second_per_mw * 86,400</x:t>
        </x:is>
      </x:c>
      <x:c r="I2001" s="3" t="inlineStr">
        <x:is>
          <x:t xml:space="preserve">Headline capacity uses no utilization, MoE, architecture or software-growth multiplier; it is not observed commercial output volume.</x:t>
        </x:is>
      </x:c>
      <x:c r="J2001" s="3" t="inlineStr">
        <x:is>
          <x:t xml:space="preserve">SRC_TENCENT_HUNYUAN; SRC_TENCENT_HY3; SRC_TENCENT_AI_INFRA_MOE; SRC_EPOCH_AI_DATA_CENTERS; SRC_SEMIANALYSIS_INFERENCEX</x:t>
        </x:is>
      </x:c>
      <x:c r="K200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01" s="3" t="inlineStr">
        <x:is>
          <x:t xml:space="preserve">Provider-disclosed generated output token volume or calibrated capacity telemetry.</x:t>
        </x:is>
      </x:c>
    </x:row>
    <x:row r="2002">
      <x:c r="A2002" s="3" t="inlineStr">
        <x:is>
          <x:t xml:space="preserve">Tencent</x:t>
        </x:is>
      </x:c>
      <x:c r="B2002" s="3" t="n">
        <x:v>2027</x:v>
      </x:c>
      <x:c r="C2002" s="3" t="inlineStr">
        <x:is>
          <x:t xml:space="preserve">Base</x:t>
        </x:is>
      </x:c>
      <x:c r="D2002" s="3" t="inlineStr">
        <x:is>
          <x:t xml:space="preserve">inference_tokens_per_year</x:t>
        </x:is>
      </x:c>
      <x:c r="E2002" s="3" t="n">
        <x:v>2.059928492544e+16</x:v>
      </x:c>
      <x:c r="F2002" s="3" t="inlineStr">
        <x:is>
          <x:t xml:space="preserve">generated output tokens/year</x:t>
        </x:is>
      </x:c>
      <x:c r="G2002" s="3" t="inlineStr">
        <x:is>
          <x:t xml:space="preserve">Derived headline metric</x:t>
        </x:is>
      </x:c>
      <x:c r="H2002" s="3" t="inlineStr">
        <x:is>
          <x:t xml:space="preserve">inference_tokens_per_day * 365</x:t>
        </x:is>
      </x:c>
      <x:c r="I2002" s="3" t="inlineStr">
        <x:is>
          <x:t xml:space="preserve">Annualized version of generated output token capacity; it is not observed annual demand or billable volume.</x:t>
        </x:is>
      </x:c>
      <x:c r="J2002" s="3" t="inlineStr">
        <x:is>
          <x:t xml:space="preserve">SRC_TENCENT_HUNYUAN; SRC_TENCENT_HY3; SRC_TENCENT_AI_INFRA_MOE; SRC_EPOCH_AI_DATA_CENTERS; SRC_SEMIANALYSIS_INFERENCEX</x:t>
        </x:is>
      </x:c>
      <x:c r="K200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02" s="3" t="inlineStr">
        <x:is>
          <x:t xml:space="preserve">Provider-disclosed annual generated-output volume or metered serving telemetry.</x:t>
        </x:is>
      </x:c>
    </x:row>
    <x:row r="2003">
      <x:c r="A2003" s="3" t="inlineStr">
        <x:is>
          <x:t xml:space="preserve">Tencent</x:t>
        </x:is>
      </x:c>
      <x:c r="B2003" s="3" t="n">
        <x:v>2028</x:v>
      </x:c>
      <x:c r="C2003" s="3" t="inlineStr">
        <x:is>
          <x:t xml:space="preserve">Base</x:t>
        </x:is>
      </x:c>
      <x:c r="D2003" s="3" t="inlineStr">
        <x:is>
          <x:t xml:space="preserve">contracted_power_gw</x:t>
        </x:is>
      </x:c>
      <x:c r="E2003" s="3" t="n">
        <x:v>2.1</x:v>
      </x:c>
      <x:c r="F2003" s="3" t="inlineStr">
        <x:is>
          <x:t xml:space="preserve">GW</x:t>
        </x:is>
      </x:c>
      <x:c r="G2003" s="3" t="inlineStr">
        <x:is>
          <x:t xml:space="preserve">Scenario capacity envelope</x:t>
        </x:is>
      </x:c>
      <x:c r="H2003" s="3" t="inlineStr">
        <x:is>
          <x:t xml:space="preserve">linear interpolation between 2026 and 2030 company capacity endpoints</x:t>
        </x:is>
      </x:c>
      <x:c r="I2003" s="3" t="inlineStr">
        <x:is>
          <x:t xml:space="preserve">Tencent Cloud/Hunyuan capacity is a scenario envelope because operated model-serving GW is undisclosed.</x:t>
        </x:is>
      </x:c>
      <x:c r="J2003" s="3" t="inlineStr">
        <x:is>
          <x:t xml:space="preserve">SRC_TENCENT_AI_INFRA_MOE; ASSUMP_CN_CAPACITY_TRANSPARENCY</x:t>
        </x:is>
      </x:c>
      <x:c r="K200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03" s="3" t="inlineStr">
        <x:is>
          <x:t xml:space="preserve">Company/site-level committed MW/GW, interconnect and contract disclosure.</x:t>
        </x:is>
      </x:c>
    </x:row>
    <x:row r="2004">
      <x:c r="A2004" s="3" t="inlineStr">
        <x:is>
          <x:t xml:space="preserve">Tencent</x:t>
        </x:is>
      </x:c>
      <x:c r="B2004" s="3" t="n">
        <x:v>2028</x:v>
      </x:c>
      <x:c r="C2004" s="3" t="inlineStr">
        <x:is>
          <x:t xml:space="preserve">Base</x:t>
        </x:is>
      </x:c>
      <x:c r="D2004" s="3" t="inlineStr">
        <x:is>
          <x:t xml:space="preserve">operational_deployment_share</x:t>
        </x:is>
      </x:c>
      <x:c r="E2004" s="3" t="n">
        <x:v>0.67857143</x:v>
      </x:c>
      <x:c r="F2004" s="3" t="inlineStr">
        <x:is>
          <x:t xml:space="preserve">share</x:t>
        </x:is>
      </x:c>
      <x:c r="G2004" s="3" t="inlineStr">
        <x:is>
          <x:t xml:space="preserve">Scenario conversion</x:t>
        </x:is>
      </x:c>
      <x:c r="H2004" s="3" t="inlineStr">
        <x:is>
          <x:t xml:space="preserve">active_power_gw / contracted_power_gw</x:t>
        </x:is>
      </x:c>
      <x:c r="I2004" s="3" t="inlineStr">
        <x:is>
          <x:t xml:space="preserve">This is the single explicit conversion from contracted/attributed capacity to operationally usable capacity.</x:t>
        </x:is>
      </x:c>
      <x:c r="J2004" s="3" t="inlineStr">
        <x:is>
          <x:t xml:space="preserve">SRC_TENCENT_AI_INFRA_MOE; ASSUMP_CN_CAPACITY_TRANSPARENCY</x:t>
        </x:is>
      </x:c>
      <x:c r="K200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04" s="3" t="inlineStr">
        <x:is>
          <x:t xml:space="preserve">Energized operational capacity divided by contracted/attributed capacity.</x:t>
        </x:is>
      </x:c>
    </x:row>
    <x:row r="2005">
      <x:c r="A2005" s="3" t="inlineStr">
        <x:is>
          <x:t xml:space="preserve">Tencent</x:t>
        </x:is>
      </x:c>
      <x:c r="B2005" s="3" t="n">
        <x:v>2028</x:v>
      </x:c>
      <x:c r="C2005" s="3" t="inlineStr">
        <x:is>
          <x:t xml:space="preserve">Base</x:t>
        </x:is>
      </x:c>
      <x:c r="D2005" s="3" t="inlineStr">
        <x:is>
          <x:t xml:space="preserve">active_power_gw</x:t>
        </x:is>
      </x:c>
      <x:c r="E2005" s="3" t="n">
        <x:v>1.425</x:v>
      </x:c>
      <x:c r="F2005" s="3" t="inlineStr">
        <x:is>
          <x:t xml:space="preserve">GW</x:t>
        </x:is>
      </x:c>
      <x:c r="G2005" s="3" t="inlineStr">
        <x:is>
          <x:t xml:space="preserve">Derived scenario</x:t>
        </x:is>
      </x:c>
      <x:c r="H2005" s="3" t="inlineStr">
        <x:is>
          <x:t xml:space="preserve">contracted_power_gw * operational_deployment_share</x:t>
        </x:is>
      </x:c>
      <x:c r="I2005" s="3" t="inlineStr">
        <x:is>
          <x:t xml:space="preserve">Active GW reflects staged Hunyuan/Yuanbao adoption rather than a reported powered fleet.</x:t>
        </x:is>
      </x:c>
      <x:c r="J2005" s="3" t="inlineStr">
        <x:is>
          <x:t xml:space="preserve">SRC_TENCENT_AI_INFRA_MOE; ASSUMP_CN_CAPACITY_TRANSPARENCY</x:t>
        </x:is>
      </x:c>
      <x:c r="K200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05" s="3" t="inlineStr">
        <x:is>
          <x:t xml:space="preserve">Energization dates, accelerator deliveries and operational powered-rack telemetry.</x:t>
        </x:is>
      </x:c>
    </x:row>
    <x:row r="2006">
      <x:c r="A2006" s="3" t="inlineStr">
        <x:is>
          <x:t xml:space="preserve">Tencent</x:t>
        </x:is>
      </x:c>
      <x:c r="B2006" s="3" t="n">
        <x:v>2028</x:v>
      </x:c>
      <x:c r="C2006" s="3" t="inlineStr">
        <x:is>
          <x:t xml:space="preserve">Base</x:t>
        </x:is>
      </x:c>
      <x:c r="D2006" s="3" t="inlineStr">
        <x:is>
          <x:t xml:space="preserve">pue</x:t>
        </x:is>
      </x:c>
      <x:c r="E2006" s="3" t="n">
        <x:v>1.23</x:v>
      </x:c>
      <x:c r="F2006" s="3" t="inlineStr">
        <x:is>
          <x:t xml:space="preserve">ratio</x:t>
        </x:is>
      </x:c>
      <x:c r="G2006" s="3" t="inlineStr">
        <x:is>
          <x:t xml:space="preserve">Scenario parameter</x:t>
        </x:is>
      </x:c>
      <x:c r="H2006" s="3" t="inlineStr">
        <x:is>
          <x:t xml:space="preserve">it_load_gw = active_power_gw / pue</x:t>
        </x:is>
      </x:c>
      <x:c r="I2006" s="3" t="inlineStr">
        <x:is>
          <x:t xml:space="preserve">No provider-wide site-level PUE is used as a disclosed fact; PUE represents facility-to-IT conversion within the scenario.</x:t>
        </x:is>
      </x:c>
      <x:c r="J2006" s="3" t="inlineStr">
        <x:is>
          <x:t xml:space="preserve">ASSUMP_POWER_RAMP</x:t>
        </x:is>
      </x:c>
      <x:c r="K200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06" s="3" t="inlineStr">
        <x:is>
          <x:t xml:space="preserve">Site-level measured PUE matched to attributed AI capacity.</x:t>
        </x:is>
      </x:c>
    </x:row>
    <x:row r="2007">
      <x:c r="A2007" s="3" t="inlineStr">
        <x:is>
          <x:t xml:space="preserve">Tencent</x:t>
        </x:is>
      </x:c>
      <x:c r="B2007" s="3" t="n">
        <x:v>2028</x:v>
      </x:c>
      <x:c r="C2007" s="3" t="inlineStr">
        <x:is>
          <x:t xml:space="preserve">Base</x:t>
        </x:is>
      </x:c>
      <x:c r="D2007" s="3" t="inlineStr">
        <x:is>
          <x:t xml:space="preserve">it_load_gw</x:t>
        </x:is>
      </x:c>
      <x:c r="E2007" s="3" t="n">
        <x:v>1.159</x:v>
      </x:c>
      <x:c r="F2007" s="3" t="inlineStr">
        <x:is>
          <x:t xml:space="preserve">GW</x:t>
        </x:is>
      </x:c>
      <x:c r="G2007" s="3" t="inlineStr">
        <x:is>
          <x:t xml:space="preserve">Derived formula</x:t>
        </x:is>
      </x:c>
      <x:c r="H2007" s="3" t="inlineStr">
        <x:is>
          <x:t xml:space="preserve">active_power_gw / pue</x:t>
        </x:is>
      </x:c>
      <x:c r="I2007" s="3" t="inlineStr">
        <x:is>
          <x:t xml:space="preserve">Facility power is converted to IT-deliverable power before attributing AI workloads.</x:t>
        </x:is>
      </x:c>
      <x:c r="J2007" s="3" t="inlineStr">
        <x:is>
          <x:t xml:space="preserve">SRC_TENCENT_AI_INFRA_MOE; ASSUMP_CN_CAPACITY_TRANSPARENCY</x:t>
        </x:is>
      </x:c>
      <x:c r="K200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07" s="3" t="inlineStr">
        <x:is>
          <x:t xml:space="preserve">Recompute once active power and PUE become site-observable.</x:t>
        </x:is>
      </x:c>
    </x:row>
    <x:row r="2008">
      <x:c r="A2008" s="3" t="inlineStr">
        <x:is>
          <x:t xml:space="preserve">Tencent</x:t>
        </x:is>
      </x:c>
      <x:c r="B2008" s="3" t="n">
        <x:v>2028</x:v>
      </x:c>
      <x:c r="C2008" s="3" t="inlineStr">
        <x:is>
          <x:t xml:space="preserve">Base</x:t>
        </x:is>
      </x:c>
      <x:c r="D2008" s="3" t="inlineStr">
        <x:is>
          <x:t xml:space="preserve">ai_workload_share</x:t>
        </x:is>
      </x:c>
      <x:c r="E2008" s="3" t="n">
        <x:v>0.84</x:v>
      </x:c>
      <x:c r="F2008" s="3" t="inlineStr">
        <x:is>
          <x:t xml:space="preserve">share</x:t>
        </x:is>
      </x:c>
      <x:c r="G2008" s="3" t="inlineStr">
        <x:is>
          <x:t xml:space="preserve">Scenario allocation</x:t>
        </x:is>
      </x:c>
      <x:c r="H2008" s="3" t="inlineStr">
        <x:is>
          <x:t xml:space="preserve">ai_it_load_gw = it_load_gw * ai_workload_share</x:t>
        </x:is>
      </x:c>
      <x:c r="I2008" s="3" t="inlineStr">
        <x:is>
          <x:t xml:space="preserve">Modeled Hunyuan-serving capacity is AI-focused; 84% excludes cloud/platform and reserve overhead.</x:t>
        </x:is>
      </x:c>
      <x:c r="J2008" s="3" t="inlineStr">
        <x:is>
          <x:t xml:space="preserve">SRC_TENCENT_HUNYUAN; SRC_TENCENT_HY3; SRC_TENCENT_AI_INFRA_MOE; SRC_EPOCH_AI_DATA_CENTERS</x:t>
        </x:is>
      </x:c>
      <x:c r="K200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08" s="3" t="inlineStr">
        <x:is>
          <x:t xml:space="preserve">Model-owner AI workload allocation or cluster scheduling telemetry.</x:t>
        </x:is>
      </x:c>
    </x:row>
    <x:row r="2009">
      <x:c r="A2009" s="3" t="inlineStr">
        <x:is>
          <x:t xml:space="preserve">Tencent</x:t>
        </x:is>
      </x:c>
      <x:c r="B2009" s="3" t="n">
        <x:v>2028</x:v>
      </x:c>
      <x:c r="C2009" s="3" t="inlineStr">
        <x:is>
          <x:t xml:space="preserve">Base</x:t>
        </x:is>
      </x:c>
      <x:c r="D2009" s="3" t="inlineStr">
        <x:is>
          <x:t xml:space="preserve">ai_it_load_gw</x:t>
        </x:is>
      </x:c>
      <x:c r="E2009" s="3" t="n">
        <x:v>0.973</x:v>
      </x:c>
      <x:c r="F2009" s="3" t="inlineStr">
        <x:is>
          <x:t xml:space="preserve">GW</x:t>
        </x:is>
      </x:c>
      <x:c r="G2009" s="3" t="inlineStr">
        <x:is>
          <x:t xml:space="preserve">Derived formula</x:t>
        </x:is>
      </x:c>
      <x:c r="H2009" s="3" t="inlineStr">
        <x:is>
          <x:t xml:space="preserve">it_load_gw * ai_workload_share</x:t>
        </x:is>
      </x:c>
      <x:c r="I2009" s="3" t="inlineStr">
        <x:is>
          <x:t xml:space="preserve">Only the AI-attributed portion of IT load enters training/inference allocation.</x:t>
        </x:is>
      </x:c>
      <x:c r="J2009" s="3" t="inlineStr">
        <x:is>
          <x:t xml:space="preserve">SRC_TENCENT_HUNYUAN; SRC_TENCENT_HY3; SRC_TENCENT_AI_INFRA_MOE; SRC_EPOCH_AI_DATA_CENTERS</x:t>
        </x:is>
      </x:c>
      <x:c r="K200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09" s="3" t="inlineStr">
        <x:is>
          <x:t xml:space="preserve">Recompute after ai_workload_share is replaced by telemetry.</x:t>
        </x:is>
      </x:c>
    </x:row>
    <x:row r="2010">
      <x:c r="A2010" s="3" t="inlineStr">
        <x:is>
          <x:t xml:space="preserve">Tencent</x:t>
        </x:is>
      </x:c>
      <x:c r="B2010" s="3" t="n">
        <x:v>2028</x:v>
      </x:c>
      <x:c r="C2010" s="3" t="inlineStr">
        <x:is>
          <x:t xml:space="preserve">Base</x:t>
        </x:is>
      </x:c>
      <x:c r="D2010" s="3" t="inlineStr">
        <x:is>
          <x:t xml:space="preserve">gpu_share</x:t>
        </x:is>
      </x:c>
      <x:c r="E2010" s="3" t="n">
        <x:v>1</x:v>
      </x:c>
      <x:c r="F2010" s="3" t="inlineStr">
        <x:is>
          <x:t xml:space="preserve">share of inference-serving accelerator load</x:t>
        </x:is>
      </x:c>
      <x:c r="G2010" s="3" t="inlineStr">
        <x:is>
          <x:t xml:space="preserve">Numeric scenario</x:t>
        </x:is>
      </x:c>
      <x:c r="H2010" s="3" t="inlineStr">
        <x:is>
          <x:t xml:space="preserve">gpu_share interpolated from company 2026/2030 accelerator-mix endpoints</x:t>
        </x:is>
      </x:c>
      <x:c r="I2010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2010" s="3" t="inlineStr">
        <x:is>
          <x:t xml:space="preserve">SRC_TENCENT_HUNYUAN; SRC_TENCENT_HY3; SRC_TENCENT_AI_INFRA_MOE; SRC_EPOCH_AI_DATA_CENTERS; ASSUMP_NUMERIC_ACCELERATOR_MIX</x:t>
        </x:is>
      </x:c>
      <x:c r="K201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10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2011">
      <x:c r="A2011" s="3" t="inlineStr">
        <x:is>
          <x:t xml:space="preserve">Tencent</x:t>
        </x:is>
      </x:c>
      <x:c r="B2011" s="3" t="n">
        <x:v>2028</x:v>
      </x:c>
      <x:c r="C2011" s="3" t="inlineStr">
        <x:is>
          <x:t xml:space="preserve">Base</x:t>
        </x:is>
      </x:c>
      <x:c r="D2011" s="3" t="inlineStr">
        <x:is>
          <x:t xml:space="preserve">h200_share</x:t>
        </x:is>
      </x:c>
      <x:c r="E2011" s="3" t="n">
        <x:v>0.325</x:v>
      </x:c>
      <x:c r="F2011" s="3" t="inlineStr">
        <x:is>
          <x:t xml:space="preserve">share of inference-serving accelerator load</x:t>
        </x:is>
      </x:c>
      <x:c r="G2011" s="3" t="inlineStr">
        <x:is>
          <x:t xml:space="preserve">Editable numeric scenario</x:t>
        </x:is>
      </x:c>
      <x:c r="H2011" s="3" t="inlineStr">
        <x:is>
          <x:t xml:space="preserve">h200_share = gpu_share * default_gpu_generation_mix_h200</x:t>
        </x:is>
      </x:c>
      <x:c r="I2011" s="3" t="inlineStr">
        <x:is>
          <x:t xml:space="preserve">Default GPU-generation migration assumption; executive workbook allows later manual replacement by company/year/scenario.</x:t>
        </x:is>
      </x:c>
      <x:c r="J2011" s="3" t="inlineStr">
        <x:is>
          <x:t xml:space="preserve">SRC_SEMIANALYSIS_INFERENCEX; ASSUMP_NUMERIC_ACCELERATOR_MIX</x:t>
        </x:is>
      </x:c>
      <x:c r="K201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11" s="3" t="inlineStr">
        <x:is>
          <x:t xml:space="preserve">Company fleet inventory, accelerator-hours or procurement/deployment records by GPU generation.</x:t>
        </x:is>
      </x:c>
    </x:row>
    <x:row r="2012">
      <x:c r="A2012" s="3" t="inlineStr">
        <x:is>
          <x:t xml:space="preserve">Tencent</x:t>
        </x:is>
      </x:c>
      <x:c r="B2012" s="3" t="n">
        <x:v>2028</x:v>
      </x:c>
      <x:c r="C2012" s="3" t="inlineStr">
        <x:is>
          <x:t xml:space="preserve">Base</x:t>
        </x:is>
      </x:c>
      <x:c r="D2012" s="3" t="inlineStr">
        <x:is>
          <x:t xml:space="preserve">b200_share</x:t>
        </x:is>
      </x:c>
      <x:c r="E2012" s="3" t="n">
        <x:v>0.375</x:v>
      </x:c>
      <x:c r="F2012" s="3" t="inlineStr">
        <x:is>
          <x:t xml:space="preserve">share of inference-serving accelerator load</x:t>
        </x:is>
      </x:c>
      <x:c r="G2012" s="3" t="inlineStr">
        <x:is>
          <x:t xml:space="preserve">Editable numeric scenario</x:t>
        </x:is>
      </x:c>
      <x:c r="H2012" s="3" t="inlineStr">
        <x:is>
          <x:t xml:space="preserve">b200_share = gpu_share * default_gpu_generation_mix_b200</x:t>
        </x:is>
      </x:c>
      <x:c r="I2012" s="3" t="inlineStr">
        <x:is>
          <x:t xml:space="preserve">Default GPU-generation migration assumption; executive workbook allows later manual replacement by company/year/scenario.</x:t>
        </x:is>
      </x:c>
      <x:c r="J2012" s="3" t="inlineStr">
        <x:is>
          <x:t xml:space="preserve">SRC_SEMIANALYSIS_INFERENCEX; ASSUMP_NUMERIC_ACCELERATOR_MIX</x:t>
        </x:is>
      </x:c>
      <x:c r="K201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12" s="3" t="inlineStr">
        <x:is>
          <x:t xml:space="preserve">Company fleet inventory, accelerator-hours or procurement/deployment records by GPU generation.</x:t>
        </x:is>
      </x:c>
    </x:row>
    <x:row r="2013">
      <x:c r="A2013" s="3" t="inlineStr">
        <x:is>
          <x:t xml:space="preserve">Tencent</x:t>
        </x:is>
      </x:c>
      <x:c r="B2013" s="3" t="n">
        <x:v>2028</x:v>
      </x:c>
      <x:c r="C2013" s="3" t="inlineStr">
        <x:is>
          <x:t xml:space="preserve">Base</x:t>
        </x:is>
      </x:c>
      <x:c r="D2013" s="3" t="inlineStr">
        <x:is>
          <x:t xml:space="preserve">gb200_share</x:t>
        </x:is>
      </x:c>
      <x:c r="E2013" s="3" t="n">
        <x:v>0.3</x:v>
      </x:c>
      <x:c r="F2013" s="3" t="inlineStr">
        <x:is>
          <x:t xml:space="preserve">share of inference-serving accelerator load</x:t>
        </x:is>
      </x:c>
      <x:c r="G2013" s="3" t="inlineStr">
        <x:is>
          <x:t xml:space="preserve">Editable numeric scenario</x:t>
        </x:is>
      </x:c>
      <x:c r="H2013" s="3" t="inlineStr">
        <x:is>
          <x:t xml:space="preserve">gb200_share = gpu_share * default_gpu_generation_mix_gb200</x:t>
        </x:is>
      </x:c>
      <x:c r="I2013" s="3" t="inlineStr">
        <x:is>
          <x:t xml:space="preserve">Default GPU-generation migration assumption; executive workbook allows later manual replacement by company/year/scenario.</x:t>
        </x:is>
      </x:c>
      <x:c r="J2013" s="3" t="inlineStr">
        <x:is>
          <x:t xml:space="preserve">SRC_SEMIANALYSIS_INFERENCEX; ASSUMP_NUMERIC_ACCELERATOR_MIX</x:t>
        </x:is>
      </x:c>
      <x:c r="K201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13" s="3" t="inlineStr">
        <x:is>
          <x:t xml:space="preserve">Company fleet inventory, accelerator-hours or procurement/deployment records by GPU generation.</x:t>
        </x:is>
      </x:c>
    </x:row>
    <x:row r="2014">
      <x:c r="A2014" s="3" t="inlineStr">
        <x:is>
          <x:t xml:space="preserve">Tencent</x:t>
        </x:is>
      </x:c>
      <x:c r="B2014" s="3" t="n">
        <x:v>2028</x:v>
      </x:c>
      <x:c r="C2014" s="3" t="inlineStr">
        <x:is>
          <x:t xml:space="preserve">Base</x:t>
        </x:is>
      </x:c>
      <x:c r="D2014" s="3" t="inlineStr">
        <x:is>
          <x:t xml:space="preserve">purpose_built_accelerator_share</x:t>
        </x:is>
      </x:c>
      <x:c r="E2014" s="3" t="n">
        <x:v>0</x:v>
      </x:c>
      <x:c r="F2014" s="3" t="inlineStr">
        <x:is>
          <x:t xml:space="preserve">share of inference-serving accelerator load</x:t>
        </x:is>
      </x:c>
      <x:c r="G2014" s="3" t="inlineStr">
        <x:is>
          <x:t xml:space="preserve">Numeric scenario</x:t>
        </x:is>
      </x:c>
      <x:c r="H2014" s="3" t="inlineStr">
        <x:is>
          <x:t xml:space="preserve">1 - gpu_share</x:t>
        </x:is>
      </x:c>
      <x:c r="I2014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2014" s="3" t="inlineStr">
        <x:is>
          <x:t xml:space="preserve">SRC_TENCENT_HUNYUAN; SRC_TENCENT_HY3; SRC_TENCENT_AI_INFRA_MOE; SRC_EPOCH_AI_DATA_CENTERS; ASSUMP_NUMERIC_ACCELERATOR_MIX</x:t>
        </x:is>
      </x:c>
      <x:c r="K201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14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2015">
      <x:c r="A2015" s="3" t="inlineStr">
        <x:is>
          <x:t xml:space="preserve">Tencent</x:t>
        </x:is>
      </x:c>
      <x:c r="B2015" s="3" t="n">
        <x:v>2028</x:v>
      </x:c>
      <x:c r="C2015" s="3" t="inlineStr">
        <x:is>
          <x:t xml:space="preserve">Base</x:t>
        </x:is>
      </x:c>
      <x:c r="D2015" s="3" t="inlineStr">
        <x:is>
          <x:t xml:space="preserve">fleet_reference_tps_per_mw</x:t>
        </x:is>
      </x:c>
      <x:c r="E2015" s="3" t="n">
        <x:v>2876295</x:v>
      </x:c>
      <x:c r="F2015" s="3" t="inlineStr">
        <x:is>
          <x:t xml:space="preserve">generated output tokens/sec/MW</x:t>
        </x:is>
      </x:c>
      <x:c r="G2015" s="3" t="inlineStr">
        <x:is>
          <x:t xml:space="preserve">Fleet-weighted public benchmark reference</x:t>
        </x:is>
      </x:c>
      <x:c r="H2015" s="3" t="inlineStr">
        <x:is>
          <x:t xml:space="preserve">h200_share*h200_workload_avg + b200_share*b200_workload_avg + gb200_share*gb200_workload_avg + purpose_built_share*purpose_workload_avg</x:t>
        </x:is>
      </x:c>
      <x:c r="I2015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2015" s="3" t="inlineStr">
        <x:is>
          <x:t xml:space="preserve">SRC_SEMIANALYSIS_INFERENCEX; ASSUMP_NUMERIC_ACCELERATOR_MIX; ASSUMP_WORKLOAD_CLASS_MIX; ASSUMP_AGENTIC_CONTEXT_PENALTY</x:t>
        </x:is>
      </x:c>
      <x:c r="K201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15" s="3" t="inlineStr">
        <x:is>
          <x:t xml:space="preserve">Comparable production output-token throughput or a more closely matched benchmark.</x:t>
        </x:is>
      </x:c>
    </x:row>
    <x:row r="2016">
      <x:c r="A2016" s="3" t="inlineStr">
        <x:is>
          <x:t xml:space="preserve">Tencent</x:t>
        </x:is>
      </x:c>
      <x:c r="B2016" s="3" t="n">
        <x:v>2028</x:v>
      </x:c>
      <x:c r="C2016" s="3" t="inlineStr">
        <x:is>
          <x:t xml:space="preserve">Base</x:t>
        </x:is>
      </x:c>
      <x:c r="D2016" s="3" t="inlineStr">
        <x:is>
          <x:t xml:space="preserve">commercial_workload_fit_factor</x:t>
        </x:is>
      </x:c>
      <x:c r="E2016" s="3" t="n">
        <x:v>0.6</x:v>
      </x:c>
      <x:c r="F2016" s="3" t="inlineStr">
        <x:is>
          <x:t xml:space="preserve">share of public reference throughput</x:t>
        </x:is>
      </x:c>
      <x:c r="G2016" s="3" t="inlineStr">
        <x:is>
          <x:t xml:space="preserve">Scenario assumption</x:t>
        </x:is>
      </x:c>
      <x:c r="H2016" s="3" t="inlineStr">
        <x:is>
          <x:t xml:space="preserve">reference_serving_tps_per_mw = fleet_reference_tps_per_mw * commercial_workload_fit_factor</x:t>
        </x:is>
      </x:c>
      <x:c r="I2016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2016" s="3" t="inlineStr">
        <x:is>
          <x:t xml:space="preserve">SRC_SEMIANALYSIS_INFERENCEX; ASSUMP_NUMERIC_ACCELERATOR_MIX; ASSUMP_WORKLOAD_CLASS_MIX; ASSUMP_AGENTIC_CONTEXT_PENALTY</x:t>
        </x:is>
      </x:c>
      <x:c r="K201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16" s="3" t="inlineStr">
        <x:is>
          <x:t xml:space="preserve">Matched commercial serving benchmark by product surface, context shape and latency SLO.</x:t>
        </x:is>
      </x:c>
    </x:row>
    <x:row r="2017">
      <x:c r="A2017" s="3" t="inlineStr">
        <x:is>
          <x:t xml:space="preserve">Tencent</x:t>
        </x:is>
      </x:c>
      <x:c r="B2017" s="3" t="n">
        <x:v>2028</x:v>
      </x:c>
      <x:c r="C2017" s="3" t="inlineStr">
        <x:is>
          <x:t xml:space="preserve">Base</x:t>
        </x:is>
      </x:c>
      <x:c r="D2017" s="3" t="inlineStr">
        <x:is>
          <x:t xml:space="preserve">reference_serving_tps_per_mw</x:t>
        </x:is>
      </x:c>
      <x:c r="E2017" s="3" t="n">
        <x:v>1725777</x:v>
      </x:c>
      <x:c r="F2017" s="3" t="inlineStr">
        <x:is>
          <x:t xml:space="preserve">generated output tokens/sec/MW</x:t>
        </x:is>
      </x:c>
      <x:c r="G2017" s="3" t="inlineStr">
        <x:is>
          <x:t xml:space="preserve">Workload-adjusted benchmark proxy</x:t>
        </x:is>
      </x:c>
      <x:c r="H2017" s="3" t="inlineStr">
        <x:is>
          <x:t xml:space="preserve">fleet_reference_tps_per_mw * commercial_workload_fit_factor</x:t>
        </x:is>
      </x:c>
      <x:c r="I201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017" s="3" t="inlineStr">
        <x:is>
          <x:t xml:space="preserve">SRC_SEMIANALYSIS_INFERENCEX; ASSUMP_NUMERIC_ACCELERATOR_MIX; ASSUMP_WORKLOAD_CLASS_MIX; ASSUMP_AGENTIC_CONTEXT_PENALTY</x:t>
        </x:is>
      </x:c>
      <x:c r="K201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17" s="3" t="inlineStr">
        <x:is>
          <x:t xml:space="preserve">Provider production output-token throughput with comparable workload/SLO.</x:t>
        </x:is>
      </x:c>
    </x:row>
    <x:row r="2018">
      <x:c r="A2018" s="3" t="inlineStr">
        <x:is>
          <x:t xml:space="preserve">Tencent</x:t>
        </x:is>
      </x:c>
      <x:c r="B2018" s="3" t="n">
        <x:v>2028</x:v>
      </x:c>
      <x:c r="C2018" s="3" t="inlineStr">
        <x:is>
          <x:t xml:space="preserve">Base</x:t>
        </x:is>
      </x:c>
      <x:c r="D2018" s="3" t="inlineStr">
        <x:is>
          <x:t xml:space="preserve">purpose_built_tps_per_mw</x:t>
        </x:is>
      </x:c>
      <x:c r="E2018" s="3" t="n">
        <x:v>2710180</x:v>
      </x:c>
      <x:c r="F2018" s="3" t="inlineStr">
        <x:is>
          <x:t xml:space="preserve">generated output tokens/sec/MW</x:t>
        </x:is>
      </x:c>
      <x:c r="G2018" s="3" t="inlineStr">
        <x:is>
          <x:t xml:space="preserve">Conservative no-uplift proxy</x:t>
        </x:is>
      </x:c>
      <x:c r="H2018" s="3" t="inlineStr">
        <x:is>
          <x:t xml:space="preserve">purpose_built_tps_per_mw = purpose_built_reference_tps_per_mw * commercial_workload_fit_factor until comparable output-token benchmark is adopted</x:t>
        </x:is>
      </x:c>
      <x:c r="I2018" s="3" t="inlineStr">
        <x:is>
          <x:t xml:space="preserve">No comparable public output-token/MW row adopted; B200 public reference placeholder is used and remains editable.</x:t>
        </x:is>
      </x:c>
      <x:c r="J2018" s="3" t="inlineStr">
        <x:is>
          <x:t xml:space="preserve">SRC_TENCENT_HUNYUAN; SRC_TENCENT_HY3; SRC_TENCENT_AI_INFRA_MOE; SRC_EPOCH_AI_DATA_CENTERS; ASSUMP_NUMERIC_ACCELERATOR_MIX</x:t>
        </x:is>
      </x:c>
      <x:c r="K201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18" s="3" t="inlineStr">
        <x:is>
          <x:t xml:space="preserve">Matched-workload generated-output benchmark for the provider purpose-built accelerator.</x:t>
        </x:is>
      </x:c>
    </x:row>
    <x:row r="2019">
      <x:c r="A2019" s="3" t="inlineStr">
        <x:is>
          <x:t xml:space="preserve">Tencent</x:t>
        </x:is>
      </x:c>
      <x:c r="B2019" s="3" t="n">
        <x:v>2028</x:v>
      </x:c>
      <x:c r="C2019" s="3" t="inlineStr">
        <x:is>
          <x:t xml:space="preserve">Base</x:t>
        </x:is>
      </x:c>
      <x:c r="D2019" s="3" t="inlineStr">
        <x:is>
          <x:t xml:space="preserve">inference_power_share</x:t>
        </x:is>
      </x:c>
      <x:c r="E2019" s="3" t="n">
        <x:v>0.7</x:v>
      </x:c>
      <x:c r="F2019" s="3" t="inlineStr">
        <x:is>
          <x:t xml:space="preserve">share of AI IT load</x:t>
        </x:is>
      </x:c>
      <x:c r="G2019" s="3" t="inlineStr">
        <x:is>
          <x:t xml:space="preserve">Scenario allocation</x:t>
        </x:is>
      </x:c>
      <x:c r="H2019" s="3" t="inlineStr">
        <x:is>
          <x:t xml:space="preserve">inference_gw = ai_it_load_gw * inference_power_share</x:t>
        </x:is>
      </x:c>
      <x:c r="I2019" s="3" t="inlineStr">
        <x:is>
          <x:t xml:space="preserve">Yuanbao and embedded product surfaces plus Hunyuan Turbo inference-cost direction support rising inference allocation.</x:t>
        </x:is>
      </x:c>
      <x:c r="J2019" s="3" t="inlineStr">
        <x:is>
          <x:t xml:space="preserve">SRC_TENCENT_HUNYUAN; SRC_TENCENT_HY3; SRC_TENCENT_AI_INFRA_MOE; SRC_EPOCH_AI_DATA_CENTERS; ASSUMP_INFERENCE_SHARE_NOT_FACT_60</x:t>
        </x:is>
      </x:c>
      <x:c r="K201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19" s="3" t="inlineStr">
        <x:is>
          <x:t xml:space="preserve">Provider-specific inference/training workload power telemetry.</x:t>
        </x:is>
      </x:c>
    </x:row>
    <x:row r="2020">
      <x:c r="A2020" s="3" t="inlineStr">
        <x:is>
          <x:t xml:space="preserve">Tencent</x:t>
        </x:is>
      </x:c>
      <x:c r="B2020" s="3" t="n">
        <x:v>2028</x:v>
      </x:c>
      <x:c r="C2020" s="3" t="inlineStr">
        <x:is>
          <x:t xml:space="preserve">Base</x:t>
        </x:is>
      </x:c>
      <x:c r="D2020" s="3" t="inlineStr">
        <x:is>
          <x:t xml:space="preserve">inference_gw</x:t>
        </x:is>
      </x:c>
      <x:c r="E2020" s="3" t="n">
        <x:v>0.681</x:v>
      </x:c>
      <x:c r="F2020" s="3" t="inlineStr">
        <x:is>
          <x:t xml:space="preserve">GW</x:t>
        </x:is>
      </x:c>
      <x:c r="G2020" s="3" t="inlineStr">
        <x:is>
          <x:t xml:space="preserve">Derived formula</x:t>
        </x:is>
      </x:c>
      <x:c r="H2020" s="3" t="inlineStr">
        <x:is>
          <x:t xml:space="preserve">ai_it_load_gw * inference_power_share</x:t>
        </x:is>
      </x:c>
      <x:c r="I2020" s="3" t="inlineStr">
        <x:is>
          <x:t xml:space="preserve">This is the operational power eligible to become commercial generated output tokens through the selected TPS/MW proxy.</x:t>
        </x:is>
      </x:c>
      <x:c r="J2020" s="3" t="inlineStr">
        <x:is>
          <x:t xml:space="preserve">SRC_TENCENT_HUNYUAN; SRC_TENCENT_HY3; SRC_TENCENT_AI_INFRA_MOE; SRC_EPOCH_AI_DATA_CENTERS</x:t>
        </x:is>
      </x:c>
      <x:c r="K202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20" s="3" t="inlineStr">
        <x:is>
          <x:t xml:space="preserve">Recompute after AI allocation or inference-share evidence changes.</x:t>
        </x:is>
      </x:c>
    </x:row>
    <x:row r="2021">
      <x:c r="A2021" s="3" t="inlineStr">
        <x:is>
          <x:t xml:space="preserve">Tencent</x:t>
        </x:is>
      </x:c>
      <x:c r="B2021" s="3" t="n">
        <x:v>2028</x:v>
      </x:c>
      <x:c r="C2021" s="3" t="inlineStr">
        <x:is>
          <x:t xml:space="preserve">Base</x:t>
        </x:is>
      </x:c>
      <x:c r="D2021" s="3" t="inlineStr">
        <x:is>
          <x:t xml:space="preserve">training_power_share</x:t>
        </x:is>
      </x:c>
      <x:c r="E2021" s="3" t="n">
        <x:v>0.3</x:v>
      </x:c>
      <x:c r="F2021" s="3" t="inlineStr">
        <x:is>
          <x:t xml:space="preserve">share of AI IT load</x:t>
        </x:is>
      </x:c>
      <x:c r="G2021" s="3" t="inlineStr">
        <x:is>
          <x:t xml:space="preserve">Derived allocation</x:t>
        </x:is>
      </x:c>
      <x:c r="H2021" s="3" t="inlineStr">
        <x:is>
          <x:t xml:space="preserve">1 - inference_power_share</x:t>
        </x:is>
      </x:c>
      <x:c r="I2021" s="3" t="inlineStr">
        <x:is>
          <x:t xml:space="preserve">Training receives the complementary modeled AI IT allocation; it is not a disclosed company workload split.</x:t>
        </x:is>
      </x:c>
      <x:c r="J2021" s="3" t="inlineStr">
        <x:is>
          <x:t xml:space="preserve">SRC_TENCENT_HUNYUAN; SRC_TENCENT_HY3; SRC_TENCENT_AI_INFRA_MOE; SRC_EPOCH_AI_DATA_CENTERS; ASSUMP_INFERENCE_SHARE_NOT_FACT_60</x:t>
        </x:is>
      </x:c>
      <x:c r="K202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21" s="3" t="inlineStr">
        <x:is>
          <x:t xml:space="preserve">Provider-specific inference/training workload power telemetry.</x:t>
        </x:is>
      </x:c>
    </x:row>
    <x:row r="2022">
      <x:c r="A2022" s="3" t="inlineStr">
        <x:is>
          <x:t xml:space="preserve">Tencent</x:t>
        </x:is>
      </x:c>
      <x:c r="B2022" s="3" t="n">
        <x:v>2028</x:v>
      </x:c>
      <x:c r="C2022" s="3" t="inlineStr">
        <x:is>
          <x:t xml:space="preserve">Base</x:t>
        </x:is>
      </x:c>
      <x:c r="D2022" s="3" t="inlineStr">
        <x:is>
          <x:t xml:space="preserve">training_gw</x:t>
        </x:is>
      </x:c>
      <x:c r="E2022" s="3" t="n">
        <x:v>0.292</x:v>
      </x:c>
      <x:c r="F2022" s="3" t="inlineStr">
        <x:is>
          <x:t xml:space="preserve">GW</x:t>
        </x:is>
      </x:c>
      <x:c r="G2022" s="3" t="inlineStr">
        <x:is>
          <x:t xml:space="preserve">Derived formula</x:t>
        </x:is>
      </x:c>
      <x:c r="H2022" s="3" t="inlineStr">
        <x:is>
          <x:t xml:space="preserve">ai_it_load_gw * training_power_share</x:t>
        </x:is>
      </x:c>
      <x:c r="I2022" s="3" t="inlineStr">
        <x:is>
          <x:t xml:space="preserve">Training GW is shown separately so commercial inference token capacity is not overstated.</x:t>
        </x:is>
      </x:c>
      <x:c r="J2022" s="3" t="inlineStr">
        <x:is>
          <x:t xml:space="preserve">SRC_TENCENT_HUNYUAN; SRC_TENCENT_HY3; SRC_TENCENT_AI_INFRA_MOE; SRC_EPOCH_AI_DATA_CENTERS</x:t>
        </x:is>
      </x:c>
      <x:c r="K202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22" s="3" t="inlineStr">
        <x:is>
          <x:t xml:space="preserve">Recompute after AI allocation or workload-split evidence changes.</x:t>
        </x:is>
      </x:c>
    </x:row>
    <x:row r="2023">
      <x:c r="A2023" s="3" t="inlineStr">
        <x:is>
          <x:t xml:space="preserve">Tencent</x:t>
        </x:is>
      </x:c>
      <x:c r="B2023" s="3" t="n">
        <x:v>2028</x:v>
      </x:c>
      <x:c r="C2023" s="3" t="inlineStr">
        <x:is>
          <x:t xml:space="preserve">Base</x:t>
        </x:is>
      </x:c>
      <x:c r="D2023" s="3" t="inlineStr">
        <x:is>
          <x:t xml:space="preserve">tokens_per_second_per_mw</x:t>
        </x:is>
      </x:c>
      <x:c r="E2023" s="3" t="n">
        <x:v>1725777</x:v>
      </x:c>
      <x:c r="F2023" s="3" t="inlineStr">
        <x:is>
          <x:t xml:space="preserve">generated output tokens/sec/MW</x:t>
        </x:is>
      </x:c>
      <x:c r="G2023" s="3" t="inlineStr">
        <x:is>
          <x:t xml:space="preserve">Derived estimate + benchmark calibration</x:t>
        </x:is>
      </x:c>
      <x:c r="H2023" s="3" t="inlineStr">
        <x:is>
          <x:t xml:space="preserve">fleet_reference_tps_per_mw * commercial_workload_fit_factor</x:t>
        </x:is>
      </x:c>
      <x:c r="I2023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2023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202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23" s="3" t="inlineStr">
        <x:is>
          <x:t xml:space="preserve">Comparable production output-token throughput with model, hardware, precision, ISL/OSL and SLO matched.</x:t>
        </x:is>
      </x:c>
    </x:row>
    <x:row r="2024">
      <x:c r="A2024" s="3" t="inlineStr">
        <x:is>
          <x:t xml:space="preserve">Tencent</x:t>
        </x:is>
      </x:c>
      <x:c r="B2024" s="3" t="n">
        <x:v>2028</x:v>
      </x:c>
      <x:c r="C2024" s="3" t="inlineStr">
        <x:is>
          <x:t xml:space="preserve">Base</x:t>
        </x:is>
      </x:c>
      <x:c r="D2024" s="3" t="inlineStr">
        <x:is>
          <x:t xml:space="preserve">inference_tokens_per_day</x:t>
        </x:is>
      </x:c>
      <x:c r="E2024" s="3" t="n">
        <x:v>101541957436800</x:v>
      </x:c>
      <x:c r="F2024" s="3" t="inlineStr">
        <x:is>
          <x:t xml:space="preserve">generated output tokens/day</x:t>
        </x:is>
      </x:c>
      <x:c r="G2024" s="3" t="inlineStr">
        <x:is>
          <x:t xml:space="preserve">Derived headline metric</x:t>
        </x:is>
      </x:c>
      <x:c r="H2024" s="3" t="inlineStr">
        <x:is>
          <x:t xml:space="preserve">inference_gw * 1000 * tokens_per_second_per_mw * 86,400</x:t>
        </x:is>
      </x:c>
      <x:c r="I2024" s="3" t="inlineStr">
        <x:is>
          <x:t xml:space="preserve">Headline capacity uses no utilization, MoE, architecture or software-growth multiplier; it is not observed commercial output volume.</x:t>
        </x:is>
      </x:c>
      <x:c r="J2024" s="3" t="inlineStr">
        <x:is>
          <x:t xml:space="preserve">SRC_TENCENT_HUNYUAN; SRC_TENCENT_HY3; SRC_TENCENT_AI_INFRA_MOE; SRC_EPOCH_AI_DATA_CENTERS; SRC_SEMIANALYSIS_INFERENCEX</x:t>
        </x:is>
      </x:c>
      <x:c r="K202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24" s="3" t="inlineStr">
        <x:is>
          <x:t xml:space="preserve">Provider-disclosed generated output token volume or calibrated capacity telemetry.</x:t>
        </x:is>
      </x:c>
    </x:row>
    <x:row r="2025">
      <x:c r="A2025" s="3" t="inlineStr">
        <x:is>
          <x:t xml:space="preserve">Tencent</x:t>
        </x:is>
      </x:c>
      <x:c r="B2025" s="3" t="n">
        <x:v>2028</x:v>
      </x:c>
      <x:c r="C2025" s="3" t="inlineStr">
        <x:is>
          <x:t xml:space="preserve">Base</x:t>
        </x:is>
      </x:c>
      <x:c r="D2025" s="3" t="inlineStr">
        <x:is>
          <x:t xml:space="preserve">inference_tokens_per_year</x:t>
        </x:is>
      </x:c>
      <x:c r="E2025" s="3" t="n">
        <x:v>3.7062814464432e+16</x:v>
      </x:c>
      <x:c r="F2025" s="3" t="inlineStr">
        <x:is>
          <x:t xml:space="preserve">generated output tokens/year</x:t>
        </x:is>
      </x:c>
      <x:c r="G2025" s="3" t="inlineStr">
        <x:is>
          <x:t xml:space="preserve">Derived headline metric</x:t>
        </x:is>
      </x:c>
      <x:c r="H2025" s="3" t="inlineStr">
        <x:is>
          <x:t xml:space="preserve">inference_tokens_per_day * 365</x:t>
        </x:is>
      </x:c>
      <x:c r="I2025" s="3" t="inlineStr">
        <x:is>
          <x:t xml:space="preserve">Annualized version of generated output token capacity; it is not observed annual demand or billable volume.</x:t>
        </x:is>
      </x:c>
      <x:c r="J2025" s="3" t="inlineStr">
        <x:is>
          <x:t xml:space="preserve">SRC_TENCENT_HUNYUAN; SRC_TENCENT_HY3; SRC_TENCENT_AI_INFRA_MOE; SRC_EPOCH_AI_DATA_CENTERS; SRC_SEMIANALYSIS_INFERENCEX</x:t>
        </x:is>
      </x:c>
      <x:c r="K202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25" s="3" t="inlineStr">
        <x:is>
          <x:t xml:space="preserve">Provider-disclosed annual generated-output volume or metered serving telemetry.</x:t>
        </x:is>
      </x:c>
    </x:row>
    <x:row r="2026">
      <x:c r="A2026" s="3" t="inlineStr">
        <x:is>
          <x:t xml:space="preserve">Tencent</x:t>
        </x:is>
      </x:c>
      <x:c r="B2026" s="3" t="n">
        <x:v>2029</x:v>
      </x:c>
      <x:c r="C2026" s="3" t="inlineStr">
        <x:is>
          <x:t xml:space="preserve">Base</x:t>
        </x:is>
      </x:c>
      <x:c r="D2026" s="3" t="inlineStr">
        <x:is>
          <x:t xml:space="preserve">contracted_power_gw</x:t>
        </x:is>
      </x:c>
      <x:c r="E2026" s="3" t="n">
        <x:v>2.55</x:v>
      </x:c>
      <x:c r="F2026" s="3" t="inlineStr">
        <x:is>
          <x:t xml:space="preserve">GW</x:t>
        </x:is>
      </x:c>
      <x:c r="G2026" s="3" t="inlineStr">
        <x:is>
          <x:t xml:space="preserve">Scenario capacity envelope</x:t>
        </x:is>
      </x:c>
      <x:c r="H2026" s="3" t="inlineStr">
        <x:is>
          <x:t xml:space="preserve">linear interpolation between 2026 and 2030 company capacity endpoints</x:t>
        </x:is>
      </x:c>
      <x:c r="I2026" s="3" t="inlineStr">
        <x:is>
          <x:t xml:space="preserve">Tencent Cloud/Hunyuan capacity is a scenario envelope because operated model-serving GW is undisclosed.</x:t>
        </x:is>
      </x:c>
      <x:c r="J2026" s="3" t="inlineStr">
        <x:is>
          <x:t xml:space="preserve">SRC_TENCENT_AI_INFRA_MOE; ASSUMP_CN_CAPACITY_TRANSPARENCY</x:t>
        </x:is>
      </x:c>
      <x:c r="K202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26" s="3" t="inlineStr">
        <x:is>
          <x:t xml:space="preserve">Company/site-level committed MW/GW, interconnect and contract disclosure.</x:t>
        </x:is>
      </x:c>
    </x:row>
    <x:row r="2027">
      <x:c r="A2027" s="3" t="inlineStr">
        <x:is>
          <x:t xml:space="preserve">Tencent</x:t>
        </x:is>
      </x:c>
      <x:c r="B2027" s="3" t="n">
        <x:v>2029</x:v>
      </x:c>
      <x:c r="C2027" s="3" t="inlineStr">
        <x:is>
          <x:t xml:space="preserve">Base</x:t>
        </x:is>
      </x:c>
      <x:c r="D2027" s="3" t="inlineStr">
        <x:is>
          <x:t xml:space="preserve">operational_deployment_share</x:t>
        </x:is>
      </x:c>
      <x:c r="E2027" s="3" t="n">
        <x:v>0.74980392</x:v>
      </x:c>
      <x:c r="F2027" s="3" t="inlineStr">
        <x:is>
          <x:t xml:space="preserve">share</x:t>
        </x:is>
      </x:c>
      <x:c r="G2027" s="3" t="inlineStr">
        <x:is>
          <x:t xml:space="preserve">Scenario conversion</x:t>
        </x:is>
      </x:c>
      <x:c r="H2027" s="3" t="inlineStr">
        <x:is>
          <x:t xml:space="preserve">active_power_gw / contracted_power_gw</x:t>
        </x:is>
      </x:c>
      <x:c r="I2027" s="3" t="inlineStr">
        <x:is>
          <x:t xml:space="preserve">This is the single explicit conversion from contracted/attributed capacity to operationally usable capacity.</x:t>
        </x:is>
      </x:c>
      <x:c r="J2027" s="3" t="inlineStr">
        <x:is>
          <x:t xml:space="preserve">SRC_TENCENT_AI_INFRA_MOE; ASSUMP_CN_CAPACITY_TRANSPARENCY</x:t>
        </x:is>
      </x:c>
      <x:c r="K202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27" s="3" t="inlineStr">
        <x:is>
          <x:t xml:space="preserve">Energized operational capacity divided by contracted/attributed capacity.</x:t>
        </x:is>
      </x:c>
    </x:row>
    <x:row r="2028">
      <x:c r="A2028" s="3" t="inlineStr">
        <x:is>
          <x:t xml:space="preserve">Tencent</x:t>
        </x:is>
      </x:c>
      <x:c r="B2028" s="3" t="n">
        <x:v>2029</x:v>
      </x:c>
      <x:c r="C2028" s="3" t="inlineStr">
        <x:is>
          <x:t xml:space="preserve">Base</x:t>
        </x:is>
      </x:c>
      <x:c r="D2028" s="3" t="inlineStr">
        <x:is>
          <x:t xml:space="preserve">active_power_gw</x:t>
        </x:is>
      </x:c>
      <x:c r="E2028" s="3" t="n">
        <x:v>1.912</x:v>
      </x:c>
      <x:c r="F2028" s="3" t="inlineStr">
        <x:is>
          <x:t xml:space="preserve">GW</x:t>
        </x:is>
      </x:c>
      <x:c r="G2028" s="3" t="inlineStr">
        <x:is>
          <x:t xml:space="preserve">Derived scenario</x:t>
        </x:is>
      </x:c>
      <x:c r="H2028" s="3" t="inlineStr">
        <x:is>
          <x:t xml:space="preserve">contracted_power_gw * operational_deployment_share</x:t>
        </x:is>
      </x:c>
      <x:c r="I2028" s="3" t="inlineStr">
        <x:is>
          <x:t xml:space="preserve">Active GW reflects staged Hunyuan/Yuanbao adoption rather than a reported powered fleet.</x:t>
        </x:is>
      </x:c>
      <x:c r="J2028" s="3" t="inlineStr">
        <x:is>
          <x:t xml:space="preserve">SRC_TENCENT_AI_INFRA_MOE; ASSUMP_CN_CAPACITY_TRANSPARENCY</x:t>
        </x:is>
      </x:c>
      <x:c r="K202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28" s="3" t="inlineStr">
        <x:is>
          <x:t xml:space="preserve">Energization dates, accelerator deliveries and operational powered-rack telemetry.</x:t>
        </x:is>
      </x:c>
    </x:row>
    <x:row r="2029">
      <x:c r="A2029" s="3" t="inlineStr">
        <x:is>
          <x:t xml:space="preserve">Tencent</x:t>
        </x:is>
      </x:c>
      <x:c r="B2029" s="3" t="n">
        <x:v>2029</x:v>
      </x:c>
      <x:c r="C2029" s="3" t="inlineStr">
        <x:is>
          <x:t xml:space="preserve">Base</x:t>
        </x:is>
      </x:c>
      <x:c r="D2029" s="3" t="inlineStr">
        <x:is>
          <x:t xml:space="preserve">pue</x:t>
        </x:is>
      </x:c>
      <x:c r="E2029" s="3" t="n">
        <x:v>1.23</x:v>
      </x:c>
      <x:c r="F2029" s="3" t="inlineStr">
        <x:is>
          <x:t xml:space="preserve">ratio</x:t>
        </x:is>
      </x:c>
      <x:c r="G2029" s="3" t="inlineStr">
        <x:is>
          <x:t xml:space="preserve">Scenario parameter</x:t>
        </x:is>
      </x:c>
      <x:c r="H2029" s="3" t="inlineStr">
        <x:is>
          <x:t xml:space="preserve">it_load_gw = active_power_gw / pue</x:t>
        </x:is>
      </x:c>
      <x:c r="I2029" s="3" t="inlineStr">
        <x:is>
          <x:t xml:space="preserve">No provider-wide site-level PUE is used as a disclosed fact; PUE represents facility-to-IT conversion within the scenario.</x:t>
        </x:is>
      </x:c>
      <x:c r="J2029" s="3" t="inlineStr">
        <x:is>
          <x:t xml:space="preserve">ASSUMP_POWER_RAMP</x:t>
        </x:is>
      </x:c>
      <x:c r="K202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29" s="3" t="inlineStr">
        <x:is>
          <x:t xml:space="preserve">Site-level measured PUE matched to attributed AI capacity.</x:t>
        </x:is>
      </x:c>
    </x:row>
    <x:row r="2030">
      <x:c r="A2030" s="3" t="inlineStr">
        <x:is>
          <x:t xml:space="preserve">Tencent</x:t>
        </x:is>
      </x:c>
      <x:c r="B2030" s="3" t="n">
        <x:v>2029</x:v>
      </x:c>
      <x:c r="C2030" s="3" t="inlineStr">
        <x:is>
          <x:t xml:space="preserve">Base</x:t>
        </x:is>
      </x:c>
      <x:c r="D2030" s="3" t="inlineStr">
        <x:is>
          <x:t xml:space="preserve">it_load_gw</x:t>
        </x:is>
      </x:c>
      <x:c r="E2030" s="3" t="n">
        <x:v>1.555</x:v>
      </x:c>
      <x:c r="F2030" s="3" t="inlineStr">
        <x:is>
          <x:t xml:space="preserve">GW</x:t>
        </x:is>
      </x:c>
      <x:c r="G2030" s="3" t="inlineStr">
        <x:is>
          <x:t xml:space="preserve">Derived formula</x:t>
        </x:is>
      </x:c>
      <x:c r="H2030" s="3" t="inlineStr">
        <x:is>
          <x:t xml:space="preserve">active_power_gw / pue</x:t>
        </x:is>
      </x:c>
      <x:c r="I2030" s="3" t="inlineStr">
        <x:is>
          <x:t xml:space="preserve">Facility power is converted to IT-deliverable power before attributing AI workloads.</x:t>
        </x:is>
      </x:c>
      <x:c r="J2030" s="3" t="inlineStr">
        <x:is>
          <x:t xml:space="preserve">SRC_TENCENT_AI_INFRA_MOE; ASSUMP_CN_CAPACITY_TRANSPARENCY</x:t>
        </x:is>
      </x:c>
      <x:c r="K203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30" s="3" t="inlineStr">
        <x:is>
          <x:t xml:space="preserve">Recompute once active power and PUE become site-observable.</x:t>
        </x:is>
      </x:c>
    </x:row>
    <x:row r="2031">
      <x:c r="A2031" s="3" t="inlineStr">
        <x:is>
          <x:t xml:space="preserve">Tencent</x:t>
        </x:is>
      </x:c>
      <x:c r="B2031" s="3" t="n">
        <x:v>2029</x:v>
      </x:c>
      <x:c r="C2031" s="3" t="inlineStr">
        <x:is>
          <x:t xml:space="preserve">Base</x:t>
        </x:is>
      </x:c>
      <x:c r="D2031" s="3" t="inlineStr">
        <x:is>
          <x:t xml:space="preserve">ai_workload_share</x:t>
        </x:is>
      </x:c>
      <x:c r="E2031" s="3" t="n">
        <x:v>0.84</x:v>
      </x:c>
      <x:c r="F2031" s="3" t="inlineStr">
        <x:is>
          <x:t xml:space="preserve">share</x:t>
        </x:is>
      </x:c>
      <x:c r="G2031" s="3" t="inlineStr">
        <x:is>
          <x:t xml:space="preserve">Scenario allocation</x:t>
        </x:is>
      </x:c>
      <x:c r="H2031" s="3" t="inlineStr">
        <x:is>
          <x:t xml:space="preserve">ai_it_load_gw = it_load_gw * ai_workload_share</x:t>
        </x:is>
      </x:c>
      <x:c r="I2031" s="3" t="inlineStr">
        <x:is>
          <x:t xml:space="preserve">Modeled Hunyuan-serving capacity is AI-focused; 84% excludes cloud/platform and reserve overhead.</x:t>
        </x:is>
      </x:c>
      <x:c r="J2031" s="3" t="inlineStr">
        <x:is>
          <x:t xml:space="preserve">SRC_TENCENT_HUNYUAN; SRC_TENCENT_HY3; SRC_TENCENT_AI_INFRA_MOE; SRC_EPOCH_AI_DATA_CENTERS</x:t>
        </x:is>
      </x:c>
      <x:c r="K203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31" s="3" t="inlineStr">
        <x:is>
          <x:t xml:space="preserve">Model-owner AI workload allocation or cluster scheduling telemetry.</x:t>
        </x:is>
      </x:c>
    </x:row>
    <x:row r="2032">
      <x:c r="A2032" s="3" t="inlineStr">
        <x:is>
          <x:t xml:space="preserve">Tencent</x:t>
        </x:is>
      </x:c>
      <x:c r="B2032" s="3" t="n">
        <x:v>2029</x:v>
      </x:c>
      <x:c r="C2032" s="3" t="inlineStr">
        <x:is>
          <x:t xml:space="preserve">Base</x:t>
        </x:is>
      </x:c>
      <x:c r="D2032" s="3" t="inlineStr">
        <x:is>
          <x:t xml:space="preserve">ai_it_load_gw</x:t>
        </x:is>
      </x:c>
      <x:c r="E2032" s="3" t="n">
        <x:v>1.306</x:v>
      </x:c>
      <x:c r="F2032" s="3" t="inlineStr">
        <x:is>
          <x:t xml:space="preserve">GW</x:t>
        </x:is>
      </x:c>
      <x:c r="G2032" s="3" t="inlineStr">
        <x:is>
          <x:t xml:space="preserve">Derived formula</x:t>
        </x:is>
      </x:c>
      <x:c r="H2032" s="3" t="inlineStr">
        <x:is>
          <x:t xml:space="preserve">it_load_gw * ai_workload_share</x:t>
        </x:is>
      </x:c>
      <x:c r="I2032" s="3" t="inlineStr">
        <x:is>
          <x:t xml:space="preserve">Only the AI-attributed portion of IT load enters training/inference allocation.</x:t>
        </x:is>
      </x:c>
      <x:c r="J2032" s="3" t="inlineStr">
        <x:is>
          <x:t xml:space="preserve">SRC_TENCENT_HUNYUAN; SRC_TENCENT_HY3; SRC_TENCENT_AI_INFRA_MOE; SRC_EPOCH_AI_DATA_CENTERS</x:t>
        </x:is>
      </x:c>
      <x:c r="K203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32" s="3" t="inlineStr">
        <x:is>
          <x:t xml:space="preserve">Recompute after ai_workload_share is replaced by telemetry.</x:t>
        </x:is>
      </x:c>
    </x:row>
    <x:row r="2033">
      <x:c r="A2033" s="3" t="inlineStr">
        <x:is>
          <x:t xml:space="preserve">Tencent</x:t>
        </x:is>
      </x:c>
      <x:c r="B2033" s="3" t="n">
        <x:v>2029</x:v>
      </x:c>
      <x:c r="C2033" s="3" t="inlineStr">
        <x:is>
          <x:t xml:space="preserve">Base</x:t>
        </x:is>
      </x:c>
      <x:c r="D2033" s="3" t="inlineStr">
        <x:is>
          <x:t xml:space="preserve">gpu_share</x:t>
        </x:is>
      </x:c>
      <x:c r="E2033" s="3" t="n">
        <x:v>1</x:v>
      </x:c>
      <x:c r="F2033" s="3" t="inlineStr">
        <x:is>
          <x:t xml:space="preserve">share of inference-serving accelerator load</x:t>
        </x:is>
      </x:c>
      <x:c r="G2033" s="3" t="inlineStr">
        <x:is>
          <x:t xml:space="preserve">Numeric scenario</x:t>
        </x:is>
      </x:c>
      <x:c r="H2033" s="3" t="inlineStr">
        <x:is>
          <x:t xml:space="preserve">gpu_share interpolated from company 2026/2030 accelerator-mix endpoints</x:t>
        </x:is>
      </x:c>
      <x:c r="I2033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2033" s="3" t="inlineStr">
        <x:is>
          <x:t xml:space="preserve">SRC_TENCENT_HUNYUAN; SRC_TENCENT_HY3; SRC_TENCENT_AI_INFRA_MOE; SRC_EPOCH_AI_DATA_CENTERS; ASSUMP_NUMERIC_ACCELERATOR_MIX</x:t>
        </x:is>
      </x:c>
      <x:c r="K203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33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2034">
      <x:c r="A2034" s="3" t="inlineStr">
        <x:is>
          <x:t xml:space="preserve">Tencent</x:t>
        </x:is>
      </x:c>
      <x:c r="B2034" s="3" t="n">
        <x:v>2029</x:v>
      </x:c>
      <x:c r="C2034" s="3" t="inlineStr">
        <x:is>
          <x:t xml:space="preserve">Base</x:t>
        </x:is>
      </x:c>
      <x:c r="D2034" s="3" t="inlineStr">
        <x:is>
          <x:t xml:space="preserve">h200_share</x:t>
        </x:is>
      </x:c>
      <x:c r="E2034" s="3" t="n">
        <x:v>0.213</x:v>
      </x:c>
      <x:c r="F2034" s="3" t="inlineStr">
        <x:is>
          <x:t xml:space="preserve">share of inference-serving accelerator load</x:t>
        </x:is>
      </x:c>
      <x:c r="G2034" s="3" t="inlineStr">
        <x:is>
          <x:t xml:space="preserve">Editable numeric scenario</x:t>
        </x:is>
      </x:c>
      <x:c r="H2034" s="3" t="inlineStr">
        <x:is>
          <x:t xml:space="preserve">h200_share = gpu_share * default_gpu_generation_mix_h200</x:t>
        </x:is>
      </x:c>
      <x:c r="I2034" s="3" t="inlineStr">
        <x:is>
          <x:t xml:space="preserve">Default GPU-generation migration assumption; executive workbook allows later manual replacement by company/year/scenario.</x:t>
        </x:is>
      </x:c>
      <x:c r="J2034" s="3" t="inlineStr">
        <x:is>
          <x:t xml:space="preserve">SRC_SEMIANALYSIS_INFERENCEX; ASSUMP_NUMERIC_ACCELERATOR_MIX</x:t>
        </x:is>
      </x:c>
      <x:c r="K203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34" s="3" t="inlineStr">
        <x:is>
          <x:t xml:space="preserve">Company fleet inventory, accelerator-hours or procurement/deployment records by GPU generation.</x:t>
        </x:is>
      </x:c>
    </x:row>
    <x:row r="2035">
      <x:c r="A2035" s="3" t="inlineStr">
        <x:is>
          <x:t xml:space="preserve">Tencent</x:t>
        </x:is>
      </x:c>
      <x:c r="B2035" s="3" t="n">
        <x:v>2029</x:v>
      </x:c>
      <x:c r="C2035" s="3" t="inlineStr">
        <x:is>
          <x:t xml:space="preserve">Base</x:t>
        </x:is>
      </x:c>
      <x:c r="D2035" s="3" t="inlineStr">
        <x:is>
          <x:t xml:space="preserve">b200_share</x:t>
        </x:is>
      </x:c>
      <x:c r="E2035" s="3" t="n">
        <x:v>0.362</x:v>
      </x:c>
      <x:c r="F2035" s="3" t="inlineStr">
        <x:is>
          <x:t xml:space="preserve">share of inference-serving accelerator load</x:t>
        </x:is>
      </x:c>
      <x:c r="G2035" s="3" t="inlineStr">
        <x:is>
          <x:t xml:space="preserve">Editable numeric scenario</x:t>
        </x:is>
      </x:c>
      <x:c r="H2035" s="3" t="inlineStr">
        <x:is>
          <x:t xml:space="preserve">b200_share = gpu_share * default_gpu_generation_mix_b200</x:t>
        </x:is>
      </x:c>
      <x:c r="I2035" s="3" t="inlineStr">
        <x:is>
          <x:t xml:space="preserve">Default GPU-generation migration assumption; executive workbook allows later manual replacement by company/year/scenario.</x:t>
        </x:is>
      </x:c>
      <x:c r="J2035" s="3" t="inlineStr">
        <x:is>
          <x:t xml:space="preserve">SRC_SEMIANALYSIS_INFERENCEX; ASSUMP_NUMERIC_ACCELERATOR_MIX</x:t>
        </x:is>
      </x:c>
      <x:c r="K203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35" s="3" t="inlineStr">
        <x:is>
          <x:t xml:space="preserve">Company fleet inventory, accelerator-hours or procurement/deployment records by GPU generation.</x:t>
        </x:is>
      </x:c>
    </x:row>
    <x:row r="2036">
      <x:c r="A2036" s="3" t="inlineStr">
        <x:is>
          <x:t xml:space="preserve">Tencent</x:t>
        </x:is>
      </x:c>
      <x:c r="B2036" s="3" t="n">
        <x:v>2029</x:v>
      </x:c>
      <x:c r="C2036" s="3" t="inlineStr">
        <x:is>
          <x:t xml:space="preserve">Base</x:t>
        </x:is>
      </x:c>
      <x:c r="D2036" s="3" t="inlineStr">
        <x:is>
          <x:t xml:space="preserve">gb200_share</x:t>
        </x:is>
      </x:c>
      <x:c r="E2036" s="3" t="n">
        <x:v>0.425</x:v>
      </x:c>
      <x:c r="F2036" s="3" t="inlineStr">
        <x:is>
          <x:t xml:space="preserve">share of inference-serving accelerator load</x:t>
        </x:is>
      </x:c>
      <x:c r="G2036" s="3" t="inlineStr">
        <x:is>
          <x:t xml:space="preserve">Editable numeric scenario</x:t>
        </x:is>
      </x:c>
      <x:c r="H2036" s="3" t="inlineStr">
        <x:is>
          <x:t xml:space="preserve">gb200_share = gpu_share * default_gpu_generation_mix_gb200</x:t>
        </x:is>
      </x:c>
      <x:c r="I2036" s="3" t="inlineStr">
        <x:is>
          <x:t xml:space="preserve">Default GPU-generation migration assumption; executive workbook allows later manual replacement by company/year/scenario.</x:t>
        </x:is>
      </x:c>
      <x:c r="J2036" s="3" t="inlineStr">
        <x:is>
          <x:t xml:space="preserve">SRC_SEMIANALYSIS_INFERENCEX; ASSUMP_NUMERIC_ACCELERATOR_MIX</x:t>
        </x:is>
      </x:c>
      <x:c r="K203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36" s="3" t="inlineStr">
        <x:is>
          <x:t xml:space="preserve">Company fleet inventory, accelerator-hours or procurement/deployment records by GPU generation.</x:t>
        </x:is>
      </x:c>
    </x:row>
    <x:row r="2037">
      <x:c r="A2037" s="3" t="inlineStr">
        <x:is>
          <x:t xml:space="preserve">Tencent</x:t>
        </x:is>
      </x:c>
      <x:c r="B2037" s="3" t="n">
        <x:v>2029</x:v>
      </x:c>
      <x:c r="C2037" s="3" t="inlineStr">
        <x:is>
          <x:t xml:space="preserve">Base</x:t>
        </x:is>
      </x:c>
      <x:c r="D2037" s="3" t="inlineStr">
        <x:is>
          <x:t xml:space="preserve">purpose_built_accelerator_share</x:t>
        </x:is>
      </x:c>
      <x:c r="E2037" s="3" t="n">
        <x:v>0</x:v>
      </x:c>
      <x:c r="F2037" s="3" t="inlineStr">
        <x:is>
          <x:t xml:space="preserve">share of inference-serving accelerator load</x:t>
        </x:is>
      </x:c>
      <x:c r="G2037" s="3" t="inlineStr">
        <x:is>
          <x:t xml:space="preserve">Numeric scenario</x:t>
        </x:is>
      </x:c>
      <x:c r="H2037" s="3" t="inlineStr">
        <x:is>
          <x:t xml:space="preserve">1 - gpu_share</x:t>
        </x:is>
      </x:c>
      <x:c r="I2037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2037" s="3" t="inlineStr">
        <x:is>
          <x:t xml:space="preserve">SRC_TENCENT_HUNYUAN; SRC_TENCENT_HY3; SRC_TENCENT_AI_INFRA_MOE; SRC_EPOCH_AI_DATA_CENTERS; ASSUMP_NUMERIC_ACCELERATOR_MIX</x:t>
        </x:is>
      </x:c>
      <x:c r="K203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37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2038">
      <x:c r="A2038" s="3" t="inlineStr">
        <x:is>
          <x:t xml:space="preserve">Tencent</x:t>
        </x:is>
      </x:c>
      <x:c r="B2038" s="3" t="n">
        <x:v>2029</x:v>
      </x:c>
      <x:c r="C2038" s="3" t="inlineStr">
        <x:is>
          <x:t xml:space="preserve">Base</x:t>
        </x:is>
      </x:c>
      <x:c r="D2038" s="3" t="inlineStr">
        <x:is>
          <x:t xml:space="preserve">fleet_reference_tps_per_mw</x:t>
        </x:is>
      </x:c>
      <x:c r="E2038" s="3" t="n">
        <x:v>3133311</x:v>
      </x:c>
      <x:c r="F2038" s="3" t="inlineStr">
        <x:is>
          <x:t xml:space="preserve">generated output tokens/sec/MW</x:t>
        </x:is>
      </x:c>
      <x:c r="G2038" s="3" t="inlineStr">
        <x:is>
          <x:t xml:space="preserve">Fleet-weighted public benchmark reference</x:t>
        </x:is>
      </x:c>
      <x:c r="H2038" s="3" t="inlineStr">
        <x:is>
          <x:t xml:space="preserve">h200_share*h200_workload_avg + b200_share*b200_workload_avg + gb200_share*gb200_workload_avg + purpose_built_share*purpose_workload_avg</x:t>
        </x:is>
      </x:c>
      <x:c r="I2038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2038" s="3" t="inlineStr">
        <x:is>
          <x:t xml:space="preserve">SRC_SEMIANALYSIS_INFERENCEX; ASSUMP_NUMERIC_ACCELERATOR_MIX; ASSUMP_WORKLOAD_CLASS_MIX; ASSUMP_AGENTIC_CONTEXT_PENALTY</x:t>
        </x:is>
      </x:c>
      <x:c r="K203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38" s="3" t="inlineStr">
        <x:is>
          <x:t xml:space="preserve">Comparable production output-token throughput or a more closely matched benchmark.</x:t>
        </x:is>
      </x:c>
    </x:row>
    <x:row r="2039">
      <x:c r="A2039" s="3" t="inlineStr">
        <x:is>
          <x:t xml:space="preserve">Tencent</x:t>
        </x:is>
      </x:c>
      <x:c r="B2039" s="3" t="n">
        <x:v>2029</x:v>
      </x:c>
      <x:c r="C2039" s="3" t="inlineStr">
        <x:is>
          <x:t xml:space="preserve">Base</x:t>
        </x:is>
      </x:c>
      <x:c r="D2039" s="3" t="inlineStr">
        <x:is>
          <x:t xml:space="preserve">commercial_workload_fit_factor</x:t>
        </x:is>
      </x:c>
      <x:c r="E2039" s="3" t="n">
        <x:v>0.6</x:v>
      </x:c>
      <x:c r="F2039" s="3" t="inlineStr">
        <x:is>
          <x:t xml:space="preserve">share of public reference throughput</x:t>
        </x:is>
      </x:c>
      <x:c r="G2039" s="3" t="inlineStr">
        <x:is>
          <x:t xml:space="preserve">Scenario assumption</x:t>
        </x:is>
      </x:c>
      <x:c r="H2039" s="3" t="inlineStr">
        <x:is>
          <x:t xml:space="preserve">reference_serving_tps_per_mw = fleet_reference_tps_per_mw * commercial_workload_fit_factor</x:t>
        </x:is>
      </x:c>
      <x:c r="I2039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2039" s="3" t="inlineStr">
        <x:is>
          <x:t xml:space="preserve">SRC_SEMIANALYSIS_INFERENCEX; ASSUMP_NUMERIC_ACCELERATOR_MIX; ASSUMP_WORKLOAD_CLASS_MIX; ASSUMP_AGENTIC_CONTEXT_PENALTY</x:t>
        </x:is>
      </x:c>
      <x:c r="K203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39" s="3" t="inlineStr">
        <x:is>
          <x:t xml:space="preserve">Matched commercial serving benchmark by product surface, context shape and latency SLO.</x:t>
        </x:is>
      </x:c>
    </x:row>
    <x:row r="2040">
      <x:c r="A2040" s="3" t="inlineStr">
        <x:is>
          <x:t xml:space="preserve">Tencent</x:t>
        </x:is>
      </x:c>
      <x:c r="B2040" s="3" t="n">
        <x:v>2029</x:v>
      </x:c>
      <x:c r="C2040" s="3" t="inlineStr">
        <x:is>
          <x:t xml:space="preserve">Base</x:t>
        </x:is>
      </x:c>
      <x:c r="D2040" s="3" t="inlineStr">
        <x:is>
          <x:t xml:space="preserve">reference_serving_tps_per_mw</x:t>
        </x:is>
      </x:c>
      <x:c r="E2040" s="3" t="n">
        <x:v>1879987</x:v>
      </x:c>
      <x:c r="F2040" s="3" t="inlineStr">
        <x:is>
          <x:t xml:space="preserve">generated output tokens/sec/MW</x:t>
        </x:is>
      </x:c>
      <x:c r="G2040" s="3" t="inlineStr">
        <x:is>
          <x:t xml:space="preserve">Workload-adjusted benchmark proxy</x:t>
        </x:is>
      </x:c>
      <x:c r="H2040" s="3" t="inlineStr">
        <x:is>
          <x:t xml:space="preserve">fleet_reference_tps_per_mw * commercial_workload_fit_factor</x:t>
        </x:is>
      </x:c>
      <x:c r="I204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040" s="3" t="inlineStr">
        <x:is>
          <x:t xml:space="preserve">SRC_SEMIANALYSIS_INFERENCEX; ASSUMP_NUMERIC_ACCELERATOR_MIX; ASSUMP_WORKLOAD_CLASS_MIX; ASSUMP_AGENTIC_CONTEXT_PENALTY</x:t>
        </x:is>
      </x:c>
      <x:c r="K204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40" s="3" t="inlineStr">
        <x:is>
          <x:t xml:space="preserve">Provider production output-token throughput with comparable workload/SLO.</x:t>
        </x:is>
      </x:c>
    </x:row>
    <x:row r="2041">
      <x:c r="A2041" s="3" t="inlineStr">
        <x:is>
          <x:t xml:space="preserve">Tencent</x:t>
        </x:is>
      </x:c>
      <x:c r="B2041" s="3" t="n">
        <x:v>2029</x:v>
      </x:c>
      <x:c r="C2041" s="3" t="inlineStr">
        <x:is>
          <x:t xml:space="preserve">Base</x:t>
        </x:is>
      </x:c>
      <x:c r="D2041" s="3" t="inlineStr">
        <x:is>
          <x:t xml:space="preserve">purpose_built_tps_per_mw</x:t>
        </x:is>
      </x:c>
      <x:c r="E2041" s="3" t="n">
        <x:v>2710180</x:v>
      </x:c>
      <x:c r="F2041" s="3" t="inlineStr">
        <x:is>
          <x:t xml:space="preserve">generated output tokens/sec/MW</x:t>
        </x:is>
      </x:c>
      <x:c r="G2041" s="3" t="inlineStr">
        <x:is>
          <x:t xml:space="preserve">Conservative no-uplift proxy</x:t>
        </x:is>
      </x:c>
      <x:c r="H2041" s="3" t="inlineStr">
        <x:is>
          <x:t xml:space="preserve">purpose_built_tps_per_mw = purpose_built_reference_tps_per_mw * commercial_workload_fit_factor until comparable output-token benchmark is adopted</x:t>
        </x:is>
      </x:c>
      <x:c r="I2041" s="3" t="inlineStr">
        <x:is>
          <x:t xml:space="preserve">No comparable public output-token/MW row adopted; B200 public reference placeholder is used and remains editable.</x:t>
        </x:is>
      </x:c>
      <x:c r="J2041" s="3" t="inlineStr">
        <x:is>
          <x:t xml:space="preserve">SRC_TENCENT_HUNYUAN; SRC_TENCENT_HY3; SRC_TENCENT_AI_INFRA_MOE; SRC_EPOCH_AI_DATA_CENTERS; ASSUMP_NUMERIC_ACCELERATOR_MIX</x:t>
        </x:is>
      </x:c>
      <x:c r="K204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41" s="3" t="inlineStr">
        <x:is>
          <x:t xml:space="preserve">Matched-workload generated-output benchmark for the provider purpose-built accelerator.</x:t>
        </x:is>
      </x:c>
    </x:row>
    <x:row r="2042">
      <x:c r="A2042" s="3" t="inlineStr">
        <x:is>
          <x:t xml:space="preserve">Tencent</x:t>
        </x:is>
      </x:c>
      <x:c r="B2042" s="3" t="n">
        <x:v>2029</x:v>
      </x:c>
      <x:c r="C2042" s="3" t="inlineStr">
        <x:is>
          <x:t xml:space="preserve">Base</x:t>
        </x:is>
      </x:c>
      <x:c r="D2042" s="3" t="inlineStr">
        <x:is>
          <x:t xml:space="preserve">inference_power_share</x:t>
        </x:is>
      </x:c>
      <x:c r="E2042" s="3" t="n">
        <x:v>0.75</x:v>
      </x:c>
      <x:c r="F2042" s="3" t="inlineStr">
        <x:is>
          <x:t xml:space="preserve">share of AI IT load</x:t>
        </x:is>
      </x:c>
      <x:c r="G2042" s="3" t="inlineStr">
        <x:is>
          <x:t xml:space="preserve">Scenario allocation</x:t>
        </x:is>
      </x:c>
      <x:c r="H2042" s="3" t="inlineStr">
        <x:is>
          <x:t xml:space="preserve">inference_gw = ai_it_load_gw * inference_power_share</x:t>
        </x:is>
      </x:c>
      <x:c r="I2042" s="3" t="inlineStr">
        <x:is>
          <x:t xml:space="preserve">Yuanbao and embedded product surfaces plus Hunyuan Turbo inference-cost direction support rising inference allocation.</x:t>
        </x:is>
      </x:c>
      <x:c r="J2042" s="3" t="inlineStr">
        <x:is>
          <x:t xml:space="preserve">SRC_TENCENT_HUNYUAN; SRC_TENCENT_HY3; SRC_TENCENT_AI_INFRA_MOE; SRC_EPOCH_AI_DATA_CENTERS; ASSUMP_INFERENCE_SHARE_NOT_FACT_60</x:t>
        </x:is>
      </x:c>
      <x:c r="K204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42" s="3" t="inlineStr">
        <x:is>
          <x:t xml:space="preserve">Provider-specific inference/training workload power telemetry.</x:t>
        </x:is>
      </x:c>
    </x:row>
    <x:row r="2043">
      <x:c r="A2043" s="3" t="inlineStr">
        <x:is>
          <x:t xml:space="preserve">Tencent</x:t>
        </x:is>
      </x:c>
      <x:c r="B2043" s="3" t="n">
        <x:v>2029</x:v>
      </x:c>
      <x:c r="C2043" s="3" t="inlineStr">
        <x:is>
          <x:t xml:space="preserve">Base</x:t>
        </x:is>
      </x:c>
      <x:c r="D2043" s="3" t="inlineStr">
        <x:is>
          <x:t xml:space="preserve">inference_gw</x:t>
        </x:is>
      </x:c>
      <x:c r="E2043" s="3" t="n">
        <x:v>0.98</x:v>
      </x:c>
      <x:c r="F2043" s="3" t="inlineStr">
        <x:is>
          <x:t xml:space="preserve">GW</x:t>
        </x:is>
      </x:c>
      <x:c r="G2043" s="3" t="inlineStr">
        <x:is>
          <x:t xml:space="preserve">Derived formula</x:t>
        </x:is>
      </x:c>
      <x:c r="H2043" s="3" t="inlineStr">
        <x:is>
          <x:t xml:space="preserve">ai_it_load_gw * inference_power_share</x:t>
        </x:is>
      </x:c>
      <x:c r="I2043" s="3" t="inlineStr">
        <x:is>
          <x:t xml:space="preserve">This is the operational power eligible to become commercial generated output tokens through the selected TPS/MW proxy.</x:t>
        </x:is>
      </x:c>
      <x:c r="J2043" s="3" t="inlineStr">
        <x:is>
          <x:t xml:space="preserve">SRC_TENCENT_HUNYUAN; SRC_TENCENT_HY3; SRC_TENCENT_AI_INFRA_MOE; SRC_EPOCH_AI_DATA_CENTERS</x:t>
        </x:is>
      </x:c>
      <x:c r="K204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43" s="3" t="inlineStr">
        <x:is>
          <x:t xml:space="preserve">Recompute after AI allocation or inference-share evidence changes.</x:t>
        </x:is>
      </x:c>
    </x:row>
    <x:row r="2044">
      <x:c r="A2044" s="3" t="inlineStr">
        <x:is>
          <x:t xml:space="preserve">Tencent</x:t>
        </x:is>
      </x:c>
      <x:c r="B2044" s="3" t="n">
        <x:v>2029</x:v>
      </x:c>
      <x:c r="C2044" s="3" t="inlineStr">
        <x:is>
          <x:t xml:space="preserve">Base</x:t>
        </x:is>
      </x:c>
      <x:c r="D2044" s="3" t="inlineStr">
        <x:is>
          <x:t xml:space="preserve">training_power_share</x:t>
        </x:is>
      </x:c>
      <x:c r="E2044" s="3" t="n">
        <x:v>0.25</x:v>
      </x:c>
      <x:c r="F2044" s="3" t="inlineStr">
        <x:is>
          <x:t xml:space="preserve">share of AI IT load</x:t>
        </x:is>
      </x:c>
      <x:c r="G2044" s="3" t="inlineStr">
        <x:is>
          <x:t xml:space="preserve">Derived allocation</x:t>
        </x:is>
      </x:c>
      <x:c r="H2044" s="3" t="inlineStr">
        <x:is>
          <x:t xml:space="preserve">1 - inference_power_share</x:t>
        </x:is>
      </x:c>
      <x:c r="I2044" s="3" t="inlineStr">
        <x:is>
          <x:t xml:space="preserve">Training receives the complementary modeled AI IT allocation; it is not a disclosed company workload split.</x:t>
        </x:is>
      </x:c>
      <x:c r="J2044" s="3" t="inlineStr">
        <x:is>
          <x:t xml:space="preserve">SRC_TENCENT_HUNYUAN; SRC_TENCENT_HY3; SRC_TENCENT_AI_INFRA_MOE; SRC_EPOCH_AI_DATA_CENTERS; ASSUMP_INFERENCE_SHARE_NOT_FACT_60</x:t>
        </x:is>
      </x:c>
      <x:c r="K204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44" s="3" t="inlineStr">
        <x:is>
          <x:t xml:space="preserve">Provider-specific inference/training workload power telemetry.</x:t>
        </x:is>
      </x:c>
    </x:row>
    <x:row r="2045">
      <x:c r="A2045" s="3" t="inlineStr">
        <x:is>
          <x:t xml:space="preserve">Tencent</x:t>
        </x:is>
      </x:c>
      <x:c r="B2045" s="3" t="n">
        <x:v>2029</x:v>
      </x:c>
      <x:c r="C2045" s="3" t="inlineStr">
        <x:is>
          <x:t xml:space="preserve">Base</x:t>
        </x:is>
      </x:c>
      <x:c r="D2045" s="3" t="inlineStr">
        <x:is>
          <x:t xml:space="preserve">training_gw</x:t>
        </x:is>
      </x:c>
      <x:c r="E2045" s="3" t="n">
        <x:v>0.327</x:v>
      </x:c>
      <x:c r="F2045" s="3" t="inlineStr">
        <x:is>
          <x:t xml:space="preserve">GW</x:t>
        </x:is>
      </x:c>
      <x:c r="G2045" s="3" t="inlineStr">
        <x:is>
          <x:t xml:space="preserve">Derived formula</x:t>
        </x:is>
      </x:c>
      <x:c r="H2045" s="3" t="inlineStr">
        <x:is>
          <x:t xml:space="preserve">ai_it_load_gw * training_power_share</x:t>
        </x:is>
      </x:c>
      <x:c r="I2045" s="3" t="inlineStr">
        <x:is>
          <x:t xml:space="preserve">Training GW is shown separately so commercial inference token capacity is not overstated.</x:t>
        </x:is>
      </x:c>
      <x:c r="J2045" s="3" t="inlineStr">
        <x:is>
          <x:t xml:space="preserve">SRC_TENCENT_HUNYUAN; SRC_TENCENT_HY3; SRC_TENCENT_AI_INFRA_MOE; SRC_EPOCH_AI_DATA_CENTERS</x:t>
        </x:is>
      </x:c>
      <x:c r="K204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45" s="3" t="inlineStr">
        <x:is>
          <x:t xml:space="preserve">Recompute after AI allocation or workload-split evidence changes.</x:t>
        </x:is>
      </x:c>
    </x:row>
    <x:row r="2046">
      <x:c r="A2046" s="3" t="inlineStr">
        <x:is>
          <x:t xml:space="preserve">Tencent</x:t>
        </x:is>
      </x:c>
      <x:c r="B2046" s="3" t="n">
        <x:v>2029</x:v>
      </x:c>
      <x:c r="C2046" s="3" t="inlineStr">
        <x:is>
          <x:t xml:space="preserve">Base</x:t>
        </x:is>
      </x:c>
      <x:c r="D2046" s="3" t="inlineStr">
        <x:is>
          <x:t xml:space="preserve">tokens_per_second_per_mw</x:t>
        </x:is>
      </x:c>
      <x:c r="E2046" s="3" t="n">
        <x:v>1879987</x:v>
      </x:c>
      <x:c r="F2046" s="3" t="inlineStr">
        <x:is>
          <x:t xml:space="preserve">generated output tokens/sec/MW</x:t>
        </x:is>
      </x:c>
      <x:c r="G2046" s="3" t="inlineStr">
        <x:is>
          <x:t xml:space="preserve">Derived estimate + benchmark calibration</x:t>
        </x:is>
      </x:c>
      <x:c r="H2046" s="3" t="inlineStr">
        <x:is>
          <x:t xml:space="preserve">fleet_reference_tps_per_mw * commercial_workload_fit_factor</x:t>
        </x:is>
      </x:c>
      <x:c r="I2046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2046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204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46" s="3" t="inlineStr">
        <x:is>
          <x:t xml:space="preserve">Comparable production output-token throughput with model, hardware, precision, ISL/OSL and SLO matched.</x:t>
        </x:is>
      </x:c>
    </x:row>
    <x:row r="2047">
      <x:c r="A2047" s="3" t="inlineStr">
        <x:is>
          <x:t xml:space="preserve">Tencent</x:t>
        </x:is>
      </x:c>
      <x:c r="B2047" s="3" t="n">
        <x:v>2029</x:v>
      </x:c>
      <x:c r="C2047" s="3" t="inlineStr">
        <x:is>
          <x:t xml:space="preserve">Base</x:t>
        </x:is>
      </x:c>
      <x:c r="D2047" s="3" t="inlineStr">
        <x:is>
          <x:t xml:space="preserve">inference_tokens_per_day</x:t>
        </x:is>
      </x:c>
      <x:c r="E2047" s="3" t="n">
        <x:v>159182259264000</x:v>
      </x:c>
      <x:c r="F2047" s="3" t="inlineStr">
        <x:is>
          <x:t xml:space="preserve">generated output tokens/day</x:t>
        </x:is>
      </x:c>
      <x:c r="G2047" s="3" t="inlineStr">
        <x:is>
          <x:t xml:space="preserve">Derived headline metric</x:t>
        </x:is>
      </x:c>
      <x:c r="H2047" s="3" t="inlineStr">
        <x:is>
          <x:t xml:space="preserve">inference_gw * 1000 * tokens_per_second_per_mw * 86,400</x:t>
        </x:is>
      </x:c>
      <x:c r="I2047" s="3" t="inlineStr">
        <x:is>
          <x:t xml:space="preserve">Headline capacity uses no utilization, MoE, architecture or software-growth multiplier; it is not observed commercial output volume.</x:t>
        </x:is>
      </x:c>
      <x:c r="J2047" s="3" t="inlineStr">
        <x:is>
          <x:t xml:space="preserve">SRC_TENCENT_HUNYUAN; SRC_TENCENT_HY3; SRC_TENCENT_AI_INFRA_MOE; SRC_EPOCH_AI_DATA_CENTERS; SRC_SEMIANALYSIS_INFERENCEX</x:t>
        </x:is>
      </x:c>
      <x:c r="K204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47" s="3" t="inlineStr">
        <x:is>
          <x:t xml:space="preserve">Provider-disclosed generated output token volume or calibrated capacity telemetry.</x:t>
        </x:is>
      </x:c>
    </x:row>
    <x:row r="2048">
      <x:c r="A2048" s="3" t="inlineStr">
        <x:is>
          <x:t xml:space="preserve">Tencent</x:t>
        </x:is>
      </x:c>
      <x:c r="B2048" s="3" t="n">
        <x:v>2029</x:v>
      </x:c>
      <x:c r="C2048" s="3" t="inlineStr">
        <x:is>
          <x:t xml:space="preserve">Base</x:t>
        </x:is>
      </x:c>
      <x:c r="D2048" s="3" t="inlineStr">
        <x:is>
          <x:t xml:space="preserve">inference_tokens_per_year</x:t>
        </x:is>
      </x:c>
      <x:c r="E2048" s="3" t="n">
        <x:v>5.810152463136e+16</x:v>
      </x:c>
      <x:c r="F2048" s="3" t="inlineStr">
        <x:is>
          <x:t xml:space="preserve">generated output tokens/year</x:t>
        </x:is>
      </x:c>
      <x:c r="G2048" s="3" t="inlineStr">
        <x:is>
          <x:t xml:space="preserve">Derived headline metric</x:t>
        </x:is>
      </x:c>
      <x:c r="H2048" s="3" t="inlineStr">
        <x:is>
          <x:t xml:space="preserve">inference_tokens_per_day * 365</x:t>
        </x:is>
      </x:c>
      <x:c r="I2048" s="3" t="inlineStr">
        <x:is>
          <x:t xml:space="preserve">Annualized version of generated output token capacity; it is not observed annual demand or billable volume.</x:t>
        </x:is>
      </x:c>
      <x:c r="J2048" s="3" t="inlineStr">
        <x:is>
          <x:t xml:space="preserve">SRC_TENCENT_HUNYUAN; SRC_TENCENT_HY3; SRC_TENCENT_AI_INFRA_MOE; SRC_EPOCH_AI_DATA_CENTERS; SRC_SEMIANALYSIS_INFERENCEX</x:t>
        </x:is>
      </x:c>
      <x:c r="K204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48" s="3" t="inlineStr">
        <x:is>
          <x:t xml:space="preserve">Provider-disclosed annual generated-output volume or metered serving telemetry.</x:t>
        </x:is>
      </x:c>
    </x:row>
    <x:row r="2049">
      <x:c r="A2049" s="3" t="inlineStr">
        <x:is>
          <x:t xml:space="preserve">Tencent</x:t>
        </x:is>
      </x:c>
      <x:c r="B2049" s="3" t="n">
        <x:v>2030</x:v>
      </x:c>
      <x:c r="C2049" s="3" t="inlineStr">
        <x:is>
          <x:t xml:space="preserve">Base</x:t>
        </x:is>
      </x:c>
      <x:c r="D2049" s="3" t="inlineStr">
        <x:is>
          <x:t xml:space="preserve">contracted_power_gw</x:t>
        </x:is>
      </x:c>
      <x:c r="E2049" s="3" t="n">
        <x:v>3</x:v>
      </x:c>
      <x:c r="F2049" s="3" t="inlineStr">
        <x:is>
          <x:t xml:space="preserve">GW</x:t>
        </x:is>
      </x:c>
      <x:c r="G2049" s="3" t="inlineStr">
        <x:is>
          <x:t xml:space="preserve">Scenario capacity envelope</x:t>
        </x:is>
      </x:c>
      <x:c r="H2049" s="3" t="inlineStr">
        <x:is>
          <x:t xml:space="preserve">linear interpolation between 2026 and 2030 company capacity endpoints</x:t>
        </x:is>
      </x:c>
      <x:c r="I2049" s="3" t="inlineStr">
        <x:is>
          <x:t xml:space="preserve">Tencent Cloud/Hunyuan capacity is a scenario envelope because operated model-serving GW is undisclosed.</x:t>
        </x:is>
      </x:c>
      <x:c r="J2049" s="3" t="inlineStr">
        <x:is>
          <x:t xml:space="preserve">SRC_TENCENT_AI_INFRA_MOE; ASSUMP_CN_CAPACITY_TRANSPARENCY</x:t>
        </x:is>
      </x:c>
      <x:c r="K204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49" s="3" t="inlineStr">
        <x:is>
          <x:t xml:space="preserve">Company/site-level committed MW/GW, interconnect and contract disclosure.</x:t>
        </x:is>
      </x:c>
    </x:row>
    <x:row r="2050">
      <x:c r="A2050" s="3" t="inlineStr">
        <x:is>
          <x:t xml:space="preserve">Tencent</x:t>
        </x:is>
      </x:c>
      <x:c r="B2050" s="3" t="n">
        <x:v>2030</x:v>
      </x:c>
      <x:c r="C2050" s="3" t="inlineStr">
        <x:is>
          <x:t xml:space="preserve">Base</x:t>
        </x:is>
      </x:c>
      <x:c r="D2050" s="3" t="inlineStr">
        <x:is>
          <x:t xml:space="preserve">operational_deployment_share</x:t>
        </x:is>
      </x:c>
      <x:c r="E2050" s="3" t="n">
        <x:v>0.8</x:v>
      </x:c>
      <x:c r="F2050" s="3" t="inlineStr">
        <x:is>
          <x:t xml:space="preserve">share</x:t>
        </x:is>
      </x:c>
      <x:c r="G2050" s="3" t="inlineStr">
        <x:is>
          <x:t xml:space="preserve">Scenario conversion</x:t>
        </x:is>
      </x:c>
      <x:c r="H2050" s="3" t="inlineStr">
        <x:is>
          <x:t xml:space="preserve">active_power_gw / contracted_power_gw</x:t>
        </x:is>
      </x:c>
      <x:c r="I2050" s="3" t="inlineStr">
        <x:is>
          <x:t xml:space="preserve">This is the single explicit conversion from contracted/attributed capacity to operationally usable capacity.</x:t>
        </x:is>
      </x:c>
      <x:c r="J2050" s="3" t="inlineStr">
        <x:is>
          <x:t xml:space="preserve">SRC_TENCENT_AI_INFRA_MOE; ASSUMP_CN_CAPACITY_TRANSPARENCY</x:t>
        </x:is>
      </x:c>
      <x:c r="K205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50" s="3" t="inlineStr">
        <x:is>
          <x:t xml:space="preserve">Energized operational capacity divided by contracted/attributed capacity.</x:t>
        </x:is>
      </x:c>
    </x:row>
    <x:row r="2051">
      <x:c r="A2051" s="3" t="inlineStr">
        <x:is>
          <x:t xml:space="preserve">Tencent</x:t>
        </x:is>
      </x:c>
      <x:c r="B2051" s="3" t="n">
        <x:v>2030</x:v>
      </x:c>
      <x:c r="C2051" s="3" t="inlineStr">
        <x:is>
          <x:t xml:space="preserve">Base</x:t>
        </x:is>
      </x:c>
      <x:c r="D2051" s="3" t="inlineStr">
        <x:is>
          <x:t xml:space="preserve">active_power_gw</x:t>
        </x:is>
      </x:c>
      <x:c r="E2051" s="3" t="n">
        <x:v>2.4</x:v>
      </x:c>
      <x:c r="F2051" s="3" t="inlineStr">
        <x:is>
          <x:t xml:space="preserve">GW</x:t>
        </x:is>
      </x:c>
      <x:c r="G2051" s="3" t="inlineStr">
        <x:is>
          <x:t xml:space="preserve">Derived scenario</x:t>
        </x:is>
      </x:c>
      <x:c r="H2051" s="3" t="inlineStr">
        <x:is>
          <x:t xml:space="preserve">contracted_power_gw * operational_deployment_share</x:t>
        </x:is>
      </x:c>
      <x:c r="I2051" s="3" t="inlineStr">
        <x:is>
          <x:t xml:space="preserve">Active GW reflects staged Hunyuan/Yuanbao adoption rather than a reported powered fleet.</x:t>
        </x:is>
      </x:c>
      <x:c r="J2051" s="3" t="inlineStr">
        <x:is>
          <x:t xml:space="preserve">SRC_TENCENT_AI_INFRA_MOE; ASSUMP_CN_CAPACITY_TRANSPARENCY</x:t>
        </x:is>
      </x:c>
      <x:c r="K205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51" s="3" t="inlineStr">
        <x:is>
          <x:t xml:space="preserve">Energization dates, accelerator deliveries and operational powered-rack telemetry.</x:t>
        </x:is>
      </x:c>
    </x:row>
    <x:row r="2052">
      <x:c r="A2052" s="3" t="inlineStr">
        <x:is>
          <x:t xml:space="preserve">Tencent</x:t>
        </x:is>
      </x:c>
      <x:c r="B2052" s="3" t="n">
        <x:v>2030</x:v>
      </x:c>
      <x:c r="C2052" s="3" t="inlineStr">
        <x:is>
          <x:t xml:space="preserve">Base</x:t>
        </x:is>
      </x:c>
      <x:c r="D2052" s="3" t="inlineStr">
        <x:is>
          <x:t xml:space="preserve">pue</x:t>
        </x:is>
      </x:c>
      <x:c r="E2052" s="3" t="n">
        <x:v>1.23</x:v>
      </x:c>
      <x:c r="F2052" s="3" t="inlineStr">
        <x:is>
          <x:t xml:space="preserve">ratio</x:t>
        </x:is>
      </x:c>
      <x:c r="G2052" s="3" t="inlineStr">
        <x:is>
          <x:t xml:space="preserve">Scenario parameter</x:t>
        </x:is>
      </x:c>
      <x:c r="H2052" s="3" t="inlineStr">
        <x:is>
          <x:t xml:space="preserve">it_load_gw = active_power_gw / pue</x:t>
        </x:is>
      </x:c>
      <x:c r="I2052" s="3" t="inlineStr">
        <x:is>
          <x:t xml:space="preserve">No provider-wide site-level PUE is used as a disclosed fact; PUE represents facility-to-IT conversion within the scenario.</x:t>
        </x:is>
      </x:c>
      <x:c r="J2052" s="3" t="inlineStr">
        <x:is>
          <x:t xml:space="preserve">ASSUMP_POWER_RAMP</x:t>
        </x:is>
      </x:c>
      <x:c r="K205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52" s="3" t="inlineStr">
        <x:is>
          <x:t xml:space="preserve">Site-level measured PUE matched to attributed AI capacity.</x:t>
        </x:is>
      </x:c>
    </x:row>
    <x:row r="2053">
      <x:c r="A2053" s="3" t="inlineStr">
        <x:is>
          <x:t xml:space="preserve">Tencent</x:t>
        </x:is>
      </x:c>
      <x:c r="B2053" s="3" t="n">
        <x:v>2030</x:v>
      </x:c>
      <x:c r="C2053" s="3" t="inlineStr">
        <x:is>
          <x:t xml:space="preserve">Base</x:t>
        </x:is>
      </x:c>
      <x:c r="D2053" s="3" t="inlineStr">
        <x:is>
          <x:t xml:space="preserve">it_load_gw</x:t>
        </x:is>
      </x:c>
      <x:c r="E2053" s="3" t="n">
        <x:v>1.951</x:v>
      </x:c>
      <x:c r="F2053" s="3" t="inlineStr">
        <x:is>
          <x:t xml:space="preserve">GW</x:t>
        </x:is>
      </x:c>
      <x:c r="G2053" s="3" t="inlineStr">
        <x:is>
          <x:t xml:space="preserve">Derived formula</x:t>
        </x:is>
      </x:c>
      <x:c r="H2053" s="3" t="inlineStr">
        <x:is>
          <x:t xml:space="preserve">active_power_gw / pue</x:t>
        </x:is>
      </x:c>
      <x:c r="I2053" s="3" t="inlineStr">
        <x:is>
          <x:t xml:space="preserve">Facility power is converted to IT-deliverable power before attributing AI workloads.</x:t>
        </x:is>
      </x:c>
      <x:c r="J2053" s="3" t="inlineStr">
        <x:is>
          <x:t xml:space="preserve">SRC_TENCENT_AI_INFRA_MOE; ASSUMP_CN_CAPACITY_TRANSPARENCY</x:t>
        </x:is>
      </x:c>
      <x:c r="K205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53" s="3" t="inlineStr">
        <x:is>
          <x:t xml:space="preserve">Recompute once active power and PUE become site-observable.</x:t>
        </x:is>
      </x:c>
    </x:row>
    <x:row r="2054">
      <x:c r="A2054" s="3" t="inlineStr">
        <x:is>
          <x:t xml:space="preserve">Tencent</x:t>
        </x:is>
      </x:c>
      <x:c r="B2054" s="3" t="n">
        <x:v>2030</x:v>
      </x:c>
      <x:c r="C2054" s="3" t="inlineStr">
        <x:is>
          <x:t xml:space="preserve">Base</x:t>
        </x:is>
      </x:c>
      <x:c r="D2054" s="3" t="inlineStr">
        <x:is>
          <x:t xml:space="preserve">ai_workload_share</x:t>
        </x:is>
      </x:c>
      <x:c r="E2054" s="3" t="n">
        <x:v>0.84</x:v>
      </x:c>
      <x:c r="F2054" s="3" t="inlineStr">
        <x:is>
          <x:t xml:space="preserve">share</x:t>
        </x:is>
      </x:c>
      <x:c r="G2054" s="3" t="inlineStr">
        <x:is>
          <x:t xml:space="preserve">Scenario allocation</x:t>
        </x:is>
      </x:c>
      <x:c r="H2054" s="3" t="inlineStr">
        <x:is>
          <x:t xml:space="preserve">ai_it_load_gw = it_load_gw * ai_workload_share</x:t>
        </x:is>
      </x:c>
      <x:c r="I2054" s="3" t="inlineStr">
        <x:is>
          <x:t xml:space="preserve">Modeled Hunyuan-serving capacity is AI-focused; 84% excludes cloud/platform and reserve overhead.</x:t>
        </x:is>
      </x:c>
      <x:c r="J2054" s="3" t="inlineStr">
        <x:is>
          <x:t xml:space="preserve">SRC_TENCENT_HUNYUAN; SRC_TENCENT_HY3; SRC_TENCENT_AI_INFRA_MOE; SRC_EPOCH_AI_DATA_CENTERS</x:t>
        </x:is>
      </x:c>
      <x:c r="K205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54" s="3" t="inlineStr">
        <x:is>
          <x:t xml:space="preserve">Model-owner AI workload allocation or cluster scheduling telemetry.</x:t>
        </x:is>
      </x:c>
    </x:row>
    <x:row r="2055">
      <x:c r="A2055" s="3" t="inlineStr">
        <x:is>
          <x:t xml:space="preserve">Tencent</x:t>
        </x:is>
      </x:c>
      <x:c r="B2055" s="3" t="n">
        <x:v>2030</x:v>
      </x:c>
      <x:c r="C2055" s="3" t="inlineStr">
        <x:is>
          <x:t xml:space="preserve">Base</x:t>
        </x:is>
      </x:c>
      <x:c r="D2055" s="3" t="inlineStr">
        <x:is>
          <x:t xml:space="preserve">ai_it_load_gw</x:t>
        </x:is>
      </x:c>
      <x:c r="E2055" s="3" t="n">
        <x:v>1.639</x:v>
      </x:c>
      <x:c r="F2055" s="3" t="inlineStr">
        <x:is>
          <x:t xml:space="preserve">GW</x:t>
        </x:is>
      </x:c>
      <x:c r="G2055" s="3" t="inlineStr">
        <x:is>
          <x:t xml:space="preserve">Derived formula</x:t>
        </x:is>
      </x:c>
      <x:c r="H2055" s="3" t="inlineStr">
        <x:is>
          <x:t xml:space="preserve">it_load_gw * ai_workload_share</x:t>
        </x:is>
      </x:c>
      <x:c r="I2055" s="3" t="inlineStr">
        <x:is>
          <x:t xml:space="preserve">Only the AI-attributed portion of IT load enters training/inference allocation.</x:t>
        </x:is>
      </x:c>
      <x:c r="J2055" s="3" t="inlineStr">
        <x:is>
          <x:t xml:space="preserve">SRC_TENCENT_HUNYUAN; SRC_TENCENT_HY3; SRC_TENCENT_AI_INFRA_MOE; SRC_EPOCH_AI_DATA_CENTERS</x:t>
        </x:is>
      </x:c>
      <x:c r="K205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55" s="3" t="inlineStr">
        <x:is>
          <x:t xml:space="preserve">Recompute after ai_workload_share is replaced by telemetry.</x:t>
        </x:is>
      </x:c>
    </x:row>
    <x:row r="2056">
      <x:c r="A2056" s="3" t="inlineStr">
        <x:is>
          <x:t xml:space="preserve">Tencent</x:t>
        </x:is>
      </x:c>
      <x:c r="B2056" s="3" t="n">
        <x:v>2030</x:v>
      </x:c>
      <x:c r="C2056" s="3" t="inlineStr">
        <x:is>
          <x:t xml:space="preserve">Base</x:t>
        </x:is>
      </x:c>
      <x:c r="D2056" s="3" t="inlineStr">
        <x:is>
          <x:t xml:space="preserve">gpu_share</x:t>
        </x:is>
      </x:c>
      <x:c r="E2056" s="3" t="n">
        <x:v>1</x:v>
      </x:c>
      <x:c r="F2056" s="3" t="inlineStr">
        <x:is>
          <x:t xml:space="preserve">share of inference-serving accelerator load</x:t>
        </x:is>
      </x:c>
      <x:c r="G2056" s="3" t="inlineStr">
        <x:is>
          <x:t xml:space="preserve">Numeric scenario</x:t>
        </x:is>
      </x:c>
      <x:c r="H2056" s="3" t="inlineStr">
        <x:is>
          <x:t xml:space="preserve">gpu_share interpolated from company 2026/2030 accelerator-mix endpoints</x:t>
        </x:is>
      </x:c>
      <x:c r="I2056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2056" s="3" t="inlineStr">
        <x:is>
          <x:t xml:space="preserve">SRC_TENCENT_HUNYUAN; SRC_TENCENT_HY3; SRC_TENCENT_AI_INFRA_MOE; SRC_EPOCH_AI_DATA_CENTERS; ASSUMP_NUMERIC_ACCELERATOR_MIX</x:t>
        </x:is>
      </x:c>
      <x:c r="K205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56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2057">
      <x:c r="A2057" s="3" t="inlineStr">
        <x:is>
          <x:t xml:space="preserve">Tencent</x:t>
        </x:is>
      </x:c>
      <x:c r="B2057" s="3" t="n">
        <x:v>2030</x:v>
      </x:c>
      <x:c r="C2057" s="3" t="inlineStr">
        <x:is>
          <x:t xml:space="preserve">Base</x:t>
        </x:is>
      </x:c>
      <x:c r="D2057" s="3" t="inlineStr">
        <x:is>
          <x:t xml:space="preserve">h200_share</x:t>
        </x:is>
      </x:c>
      <x:c r="E2057" s="3" t="n">
        <x:v>0.1</x:v>
      </x:c>
      <x:c r="F2057" s="3" t="inlineStr">
        <x:is>
          <x:t xml:space="preserve">share of inference-serving accelerator load</x:t>
        </x:is>
      </x:c>
      <x:c r="G2057" s="3" t="inlineStr">
        <x:is>
          <x:t xml:space="preserve">Editable numeric scenario</x:t>
        </x:is>
      </x:c>
      <x:c r="H2057" s="3" t="inlineStr">
        <x:is>
          <x:t xml:space="preserve">h200_share = gpu_share * default_gpu_generation_mix_h200</x:t>
        </x:is>
      </x:c>
      <x:c r="I2057" s="3" t="inlineStr">
        <x:is>
          <x:t xml:space="preserve">Default GPU-generation migration assumption; executive workbook allows later manual replacement by company/year/scenario.</x:t>
        </x:is>
      </x:c>
      <x:c r="J2057" s="3" t="inlineStr">
        <x:is>
          <x:t xml:space="preserve">SRC_SEMIANALYSIS_INFERENCEX; ASSUMP_NUMERIC_ACCELERATOR_MIX</x:t>
        </x:is>
      </x:c>
      <x:c r="K205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57" s="3" t="inlineStr">
        <x:is>
          <x:t xml:space="preserve">Company fleet inventory, accelerator-hours or procurement/deployment records by GPU generation.</x:t>
        </x:is>
      </x:c>
    </x:row>
    <x:row r="2058">
      <x:c r="A2058" s="3" t="inlineStr">
        <x:is>
          <x:t xml:space="preserve">Tencent</x:t>
        </x:is>
      </x:c>
      <x:c r="B2058" s="3" t="n">
        <x:v>2030</x:v>
      </x:c>
      <x:c r="C2058" s="3" t="inlineStr">
        <x:is>
          <x:t xml:space="preserve">Base</x:t>
        </x:is>
      </x:c>
      <x:c r="D2058" s="3" t="inlineStr">
        <x:is>
          <x:t xml:space="preserve">b200_share</x:t>
        </x:is>
      </x:c>
      <x:c r="E2058" s="3" t="n">
        <x:v>0.35</x:v>
      </x:c>
      <x:c r="F2058" s="3" t="inlineStr">
        <x:is>
          <x:t xml:space="preserve">share of inference-serving accelerator load</x:t>
        </x:is>
      </x:c>
      <x:c r="G2058" s="3" t="inlineStr">
        <x:is>
          <x:t xml:space="preserve">Editable numeric scenario</x:t>
        </x:is>
      </x:c>
      <x:c r="H2058" s="3" t="inlineStr">
        <x:is>
          <x:t xml:space="preserve">b200_share = gpu_share * default_gpu_generation_mix_b200</x:t>
        </x:is>
      </x:c>
      <x:c r="I2058" s="3" t="inlineStr">
        <x:is>
          <x:t xml:space="preserve">Default GPU-generation migration assumption; executive workbook allows later manual replacement by company/year/scenario.</x:t>
        </x:is>
      </x:c>
      <x:c r="J2058" s="3" t="inlineStr">
        <x:is>
          <x:t xml:space="preserve">SRC_SEMIANALYSIS_INFERENCEX; ASSUMP_NUMERIC_ACCELERATOR_MIX</x:t>
        </x:is>
      </x:c>
      <x:c r="K205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58" s="3" t="inlineStr">
        <x:is>
          <x:t xml:space="preserve">Company fleet inventory, accelerator-hours or procurement/deployment records by GPU generation.</x:t>
        </x:is>
      </x:c>
    </x:row>
    <x:row r="2059">
      <x:c r="A2059" s="3" t="inlineStr">
        <x:is>
          <x:t xml:space="preserve">Tencent</x:t>
        </x:is>
      </x:c>
      <x:c r="B2059" s="3" t="n">
        <x:v>2030</x:v>
      </x:c>
      <x:c r="C2059" s="3" t="inlineStr">
        <x:is>
          <x:t xml:space="preserve">Base</x:t>
        </x:is>
      </x:c>
      <x:c r="D2059" s="3" t="inlineStr">
        <x:is>
          <x:t xml:space="preserve">gb200_share</x:t>
        </x:is>
      </x:c>
      <x:c r="E2059" s="3" t="n">
        <x:v>0.55</x:v>
      </x:c>
      <x:c r="F2059" s="3" t="inlineStr">
        <x:is>
          <x:t xml:space="preserve">share of inference-serving accelerator load</x:t>
        </x:is>
      </x:c>
      <x:c r="G2059" s="3" t="inlineStr">
        <x:is>
          <x:t xml:space="preserve">Editable numeric scenario</x:t>
        </x:is>
      </x:c>
      <x:c r="H2059" s="3" t="inlineStr">
        <x:is>
          <x:t xml:space="preserve">gb200_share = gpu_share * default_gpu_generation_mix_gb200</x:t>
        </x:is>
      </x:c>
      <x:c r="I2059" s="3" t="inlineStr">
        <x:is>
          <x:t xml:space="preserve">Default GPU-generation migration assumption; executive workbook allows later manual replacement by company/year/scenario.</x:t>
        </x:is>
      </x:c>
      <x:c r="J2059" s="3" t="inlineStr">
        <x:is>
          <x:t xml:space="preserve">SRC_SEMIANALYSIS_INFERENCEX; ASSUMP_NUMERIC_ACCELERATOR_MIX</x:t>
        </x:is>
      </x:c>
      <x:c r="K205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59" s="3" t="inlineStr">
        <x:is>
          <x:t xml:space="preserve">Company fleet inventory, accelerator-hours or procurement/deployment records by GPU generation.</x:t>
        </x:is>
      </x:c>
    </x:row>
    <x:row r="2060">
      <x:c r="A2060" s="3" t="inlineStr">
        <x:is>
          <x:t xml:space="preserve">Tencent</x:t>
        </x:is>
      </x:c>
      <x:c r="B2060" s="3" t="n">
        <x:v>2030</x:v>
      </x:c>
      <x:c r="C2060" s="3" t="inlineStr">
        <x:is>
          <x:t xml:space="preserve">Base</x:t>
        </x:is>
      </x:c>
      <x:c r="D2060" s="3" t="inlineStr">
        <x:is>
          <x:t xml:space="preserve">purpose_built_accelerator_share</x:t>
        </x:is>
      </x:c>
      <x:c r="E2060" s="3" t="n">
        <x:v>0</x:v>
      </x:c>
      <x:c r="F2060" s="3" t="inlineStr">
        <x:is>
          <x:t xml:space="preserve">share of inference-serving accelerator load</x:t>
        </x:is>
      </x:c>
      <x:c r="G2060" s="3" t="inlineStr">
        <x:is>
          <x:t xml:space="preserve">Numeric scenario</x:t>
        </x:is>
      </x:c>
      <x:c r="H2060" s="3" t="inlineStr">
        <x:is>
          <x:t xml:space="preserve">1 - gpu_share</x:t>
        </x:is>
      </x:c>
      <x:c r="I2060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2060" s="3" t="inlineStr">
        <x:is>
          <x:t xml:space="preserve">SRC_TENCENT_HUNYUAN; SRC_TENCENT_HY3; SRC_TENCENT_AI_INFRA_MOE; SRC_EPOCH_AI_DATA_CENTERS; ASSUMP_NUMERIC_ACCELERATOR_MIX</x:t>
        </x:is>
      </x:c>
      <x:c r="K206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60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2061">
      <x:c r="A2061" s="3" t="inlineStr">
        <x:is>
          <x:t xml:space="preserve">Tencent</x:t>
        </x:is>
      </x:c>
      <x:c r="B2061" s="3" t="n">
        <x:v>2030</x:v>
      </x:c>
      <x:c r="C2061" s="3" t="inlineStr">
        <x:is>
          <x:t xml:space="preserve">Base</x:t>
        </x:is>
      </x:c>
      <x:c r="D2061" s="3" t="inlineStr">
        <x:is>
          <x:t xml:space="preserve">fleet_reference_tps_per_mw</x:t>
        </x:is>
      </x:c>
      <x:c r="E2061" s="3" t="n">
        <x:v>3392622</x:v>
      </x:c>
      <x:c r="F2061" s="3" t="inlineStr">
        <x:is>
          <x:t xml:space="preserve">generated output tokens/sec/MW</x:t>
        </x:is>
      </x:c>
      <x:c r="G2061" s="3" t="inlineStr">
        <x:is>
          <x:t xml:space="preserve">Fleet-weighted public benchmark reference</x:t>
        </x:is>
      </x:c>
      <x:c r="H2061" s="3" t="inlineStr">
        <x:is>
          <x:t xml:space="preserve">h200_share*h200_workload_avg + b200_share*b200_workload_avg + gb200_share*gb200_workload_avg + purpose_built_share*purpose_workload_avg</x:t>
        </x:is>
      </x:c>
      <x:c r="I2061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2061" s="3" t="inlineStr">
        <x:is>
          <x:t xml:space="preserve">SRC_SEMIANALYSIS_INFERENCEX; ASSUMP_NUMERIC_ACCELERATOR_MIX; ASSUMP_WORKLOAD_CLASS_MIX; ASSUMP_AGENTIC_CONTEXT_PENALTY</x:t>
        </x:is>
      </x:c>
      <x:c r="K206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61" s="3" t="inlineStr">
        <x:is>
          <x:t xml:space="preserve">Comparable production output-token throughput or a more closely matched benchmark.</x:t>
        </x:is>
      </x:c>
    </x:row>
    <x:row r="2062">
      <x:c r="A2062" s="3" t="inlineStr">
        <x:is>
          <x:t xml:space="preserve">Tencent</x:t>
        </x:is>
      </x:c>
      <x:c r="B2062" s="3" t="n">
        <x:v>2030</x:v>
      </x:c>
      <x:c r="C2062" s="3" t="inlineStr">
        <x:is>
          <x:t xml:space="preserve">Base</x:t>
        </x:is>
      </x:c>
      <x:c r="D2062" s="3" t="inlineStr">
        <x:is>
          <x:t xml:space="preserve">commercial_workload_fit_factor</x:t>
        </x:is>
      </x:c>
      <x:c r="E2062" s="3" t="n">
        <x:v>0.6</x:v>
      </x:c>
      <x:c r="F2062" s="3" t="inlineStr">
        <x:is>
          <x:t xml:space="preserve">share of public reference throughput</x:t>
        </x:is>
      </x:c>
      <x:c r="G2062" s="3" t="inlineStr">
        <x:is>
          <x:t xml:space="preserve">Scenario assumption</x:t>
        </x:is>
      </x:c>
      <x:c r="H2062" s="3" t="inlineStr">
        <x:is>
          <x:t xml:space="preserve">reference_serving_tps_per_mw = fleet_reference_tps_per_mw * commercial_workload_fit_factor</x:t>
        </x:is>
      </x:c>
      <x:c r="I2062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2062" s="3" t="inlineStr">
        <x:is>
          <x:t xml:space="preserve">SRC_SEMIANALYSIS_INFERENCEX; ASSUMP_NUMERIC_ACCELERATOR_MIX; ASSUMP_WORKLOAD_CLASS_MIX; ASSUMP_AGENTIC_CONTEXT_PENALTY</x:t>
        </x:is>
      </x:c>
      <x:c r="K206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62" s="3" t="inlineStr">
        <x:is>
          <x:t xml:space="preserve">Matched commercial serving benchmark by product surface, context shape and latency SLO.</x:t>
        </x:is>
      </x:c>
    </x:row>
    <x:row r="2063">
      <x:c r="A2063" s="3" t="inlineStr">
        <x:is>
          <x:t xml:space="preserve">Tencent</x:t>
        </x:is>
      </x:c>
      <x:c r="B2063" s="3" t="n">
        <x:v>2030</x:v>
      </x:c>
      <x:c r="C2063" s="3" t="inlineStr">
        <x:is>
          <x:t xml:space="preserve">Base</x:t>
        </x:is>
      </x:c>
      <x:c r="D2063" s="3" t="inlineStr">
        <x:is>
          <x:t xml:space="preserve">reference_serving_tps_per_mw</x:t>
        </x:is>
      </x:c>
      <x:c r="E2063" s="3" t="n">
        <x:v>2035573</x:v>
      </x:c>
      <x:c r="F2063" s="3" t="inlineStr">
        <x:is>
          <x:t xml:space="preserve">generated output tokens/sec/MW</x:t>
        </x:is>
      </x:c>
      <x:c r="G2063" s="3" t="inlineStr">
        <x:is>
          <x:t xml:space="preserve">Workload-adjusted benchmark proxy</x:t>
        </x:is>
      </x:c>
      <x:c r="H2063" s="3" t="inlineStr">
        <x:is>
          <x:t xml:space="preserve">fleet_reference_tps_per_mw * commercial_workload_fit_factor</x:t>
        </x:is>
      </x:c>
      <x:c r="I206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063" s="3" t="inlineStr">
        <x:is>
          <x:t xml:space="preserve">SRC_SEMIANALYSIS_INFERENCEX; ASSUMP_NUMERIC_ACCELERATOR_MIX; ASSUMP_WORKLOAD_CLASS_MIX; ASSUMP_AGENTIC_CONTEXT_PENALTY</x:t>
        </x:is>
      </x:c>
      <x:c r="K206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63" s="3" t="inlineStr">
        <x:is>
          <x:t xml:space="preserve">Provider production output-token throughput with comparable workload/SLO.</x:t>
        </x:is>
      </x:c>
    </x:row>
    <x:row r="2064">
      <x:c r="A2064" s="3" t="inlineStr">
        <x:is>
          <x:t xml:space="preserve">Tencent</x:t>
        </x:is>
      </x:c>
      <x:c r="B2064" s="3" t="n">
        <x:v>2030</x:v>
      </x:c>
      <x:c r="C2064" s="3" t="inlineStr">
        <x:is>
          <x:t xml:space="preserve">Base</x:t>
        </x:is>
      </x:c>
      <x:c r="D2064" s="3" t="inlineStr">
        <x:is>
          <x:t xml:space="preserve">purpose_built_tps_per_mw</x:t>
        </x:is>
      </x:c>
      <x:c r="E2064" s="3" t="n">
        <x:v>2710180</x:v>
      </x:c>
      <x:c r="F2064" s="3" t="inlineStr">
        <x:is>
          <x:t xml:space="preserve">generated output tokens/sec/MW</x:t>
        </x:is>
      </x:c>
      <x:c r="G2064" s="3" t="inlineStr">
        <x:is>
          <x:t xml:space="preserve">Conservative no-uplift proxy</x:t>
        </x:is>
      </x:c>
      <x:c r="H2064" s="3" t="inlineStr">
        <x:is>
          <x:t xml:space="preserve">purpose_built_tps_per_mw = purpose_built_reference_tps_per_mw * commercial_workload_fit_factor until comparable output-token benchmark is adopted</x:t>
        </x:is>
      </x:c>
      <x:c r="I2064" s="3" t="inlineStr">
        <x:is>
          <x:t xml:space="preserve">No comparable public output-token/MW row adopted; B200 public reference placeholder is used and remains editable.</x:t>
        </x:is>
      </x:c>
      <x:c r="J2064" s="3" t="inlineStr">
        <x:is>
          <x:t xml:space="preserve">SRC_TENCENT_HUNYUAN; SRC_TENCENT_HY3; SRC_TENCENT_AI_INFRA_MOE; SRC_EPOCH_AI_DATA_CENTERS; ASSUMP_NUMERIC_ACCELERATOR_MIX</x:t>
        </x:is>
      </x:c>
      <x:c r="K206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64" s="3" t="inlineStr">
        <x:is>
          <x:t xml:space="preserve">Matched-workload generated-output benchmark for the provider purpose-built accelerator.</x:t>
        </x:is>
      </x:c>
    </x:row>
    <x:row r="2065">
      <x:c r="A2065" s="3" t="inlineStr">
        <x:is>
          <x:t xml:space="preserve">Tencent</x:t>
        </x:is>
      </x:c>
      <x:c r="B2065" s="3" t="n">
        <x:v>2030</x:v>
      </x:c>
      <x:c r="C2065" s="3" t="inlineStr">
        <x:is>
          <x:t xml:space="preserve">Base</x:t>
        </x:is>
      </x:c>
      <x:c r="D2065" s="3" t="inlineStr">
        <x:is>
          <x:t xml:space="preserve">inference_power_share</x:t>
        </x:is>
      </x:c>
      <x:c r="E2065" s="3" t="n">
        <x:v>0.8</x:v>
      </x:c>
      <x:c r="F2065" s="3" t="inlineStr">
        <x:is>
          <x:t xml:space="preserve">share of AI IT load</x:t>
        </x:is>
      </x:c>
      <x:c r="G2065" s="3" t="inlineStr">
        <x:is>
          <x:t xml:space="preserve">Scenario allocation</x:t>
        </x:is>
      </x:c>
      <x:c r="H2065" s="3" t="inlineStr">
        <x:is>
          <x:t xml:space="preserve">inference_gw = ai_it_load_gw * inference_power_share</x:t>
        </x:is>
      </x:c>
      <x:c r="I2065" s="3" t="inlineStr">
        <x:is>
          <x:t xml:space="preserve">Yuanbao and embedded product surfaces plus Hunyuan Turbo inference-cost direction support rising inference allocation.</x:t>
        </x:is>
      </x:c>
      <x:c r="J2065" s="3" t="inlineStr">
        <x:is>
          <x:t xml:space="preserve">SRC_TENCENT_HUNYUAN; SRC_TENCENT_HY3; SRC_TENCENT_AI_INFRA_MOE; SRC_EPOCH_AI_DATA_CENTERS; ASSUMP_INFERENCE_SHARE_NOT_FACT_60</x:t>
        </x:is>
      </x:c>
      <x:c r="K206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65" s="3" t="inlineStr">
        <x:is>
          <x:t xml:space="preserve">Provider-specific inference/training workload power telemetry.</x:t>
        </x:is>
      </x:c>
    </x:row>
    <x:row r="2066">
      <x:c r="A2066" s="3" t="inlineStr">
        <x:is>
          <x:t xml:space="preserve">Tencent</x:t>
        </x:is>
      </x:c>
      <x:c r="B2066" s="3" t="n">
        <x:v>2030</x:v>
      </x:c>
      <x:c r="C2066" s="3" t="inlineStr">
        <x:is>
          <x:t xml:space="preserve">Base</x:t>
        </x:is>
      </x:c>
      <x:c r="D2066" s="3" t="inlineStr">
        <x:is>
          <x:t xml:space="preserve">inference_gw</x:t>
        </x:is>
      </x:c>
      <x:c r="E2066" s="3" t="n">
        <x:v>1.311</x:v>
      </x:c>
      <x:c r="F2066" s="3" t="inlineStr">
        <x:is>
          <x:t xml:space="preserve">GW</x:t>
        </x:is>
      </x:c>
      <x:c r="G2066" s="3" t="inlineStr">
        <x:is>
          <x:t xml:space="preserve">Derived formula</x:t>
        </x:is>
      </x:c>
      <x:c r="H2066" s="3" t="inlineStr">
        <x:is>
          <x:t xml:space="preserve">ai_it_load_gw * inference_power_share</x:t>
        </x:is>
      </x:c>
      <x:c r="I2066" s="3" t="inlineStr">
        <x:is>
          <x:t xml:space="preserve">This is the operational power eligible to become commercial generated output tokens through the selected TPS/MW proxy.</x:t>
        </x:is>
      </x:c>
      <x:c r="J2066" s="3" t="inlineStr">
        <x:is>
          <x:t xml:space="preserve">SRC_TENCENT_HUNYUAN; SRC_TENCENT_HY3; SRC_TENCENT_AI_INFRA_MOE; SRC_EPOCH_AI_DATA_CENTERS</x:t>
        </x:is>
      </x:c>
      <x:c r="K206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66" s="3" t="inlineStr">
        <x:is>
          <x:t xml:space="preserve">Recompute after AI allocation or inference-share evidence changes.</x:t>
        </x:is>
      </x:c>
    </x:row>
    <x:row r="2067">
      <x:c r="A2067" s="3" t="inlineStr">
        <x:is>
          <x:t xml:space="preserve">Tencent</x:t>
        </x:is>
      </x:c>
      <x:c r="B2067" s="3" t="n">
        <x:v>2030</x:v>
      </x:c>
      <x:c r="C2067" s="3" t="inlineStr">
        <x:is>
          <x:t xml:space="preserve">Base</x:t>
        </x:is>
      </x:c>
      <x:c r="D2067" s="3" t="inlineStr">
        <x:is>
          <x:t xml:space="preserve">training_power_share</x:t>
        </x:is>
      </x:c>
      <x:c r="E2067" s="3" t="n">
        <x:v>0.2</x:v>
      </x:c>
      <x:c r="F2067" s="3" t="inlineStr">
        <x:is>
          <x:t xml:space="preserve">share of AI IT load</x:t>
        </x:is>
      </x:c>
      <x:c r="G2067" s="3" t="inlineStr">
        <x:is>
          <x:t xml:space="preserve">Derived allocation</x:t>
        </x:is>
      </x:c>
      <x:c r="H2067" s="3" t="inlineStr">
        <x:is>
          <x:t xml:space="preserve">1 - inference_power_share</x:t>
        </x:is>
      </x:c>
      <x:c r="I2067" s="3" t="inlineStr">
        <x:is>
          <x:t xml:space="preserve">Training receives the complementary modeled AI IT allocation; it is not a disclosed company workload split.</x:t>
        </x:is>
      </x:c>
      <x:c r="J2067" s="3" t="inlineStr">
        <x:is>
          <x:t xml:space="preserve">SRC_TENCENT_HUNYUAN; SRC_TENCENT_HY3; SRC_TENCENT_AI_INFRA_MOE; SRC_EPOCH_AI_DATA_CENTERS; ASSUMP_INFERENCE_SHARE_NOT_FACT_60</x:t>
        </x:is>
      </x:c>
      <x:c r="K206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67" s="3" t="inlineStr">
        <x:is>
          <x:t xml:space="preserve">Provider-specific inference/training workload power telemetry.</x:t>
        </x:is>
      </x:c>
    </x:row>
    <x:row r="2068">
      <x:c r="A2068" s="3" t="inlineStr">
        <x:is>
          <x:t xml:space="preserve">Tencent</x:t>
        </x:is>
      </x:c>
      <x:c r="B2068" s="3" t="n">
        <x:v>2030</x:v>
      </x:c>
      <x:c r="C2068" s="3" t="inlineStr">
        <x:is>
          <x:t xml:space="preserve">Base</x:t>
        </x:is>
      </x:c>
      <x:c r="D2068" s="3" t="inlineStr">
        <x:is>
          <x:t xml:space="preserve">training_gw</x:t>
        </x:is>
      </x:c>
      <x:c r="E2068" s="3" t="n">
        <x:v>0.328</x:v>
      </x:c>
      <x:c r="F2068" s="3" t="inlineStr">
        <x:is>
          <x:t xml:space="preserve">GW</x:t>
        </x:is>
      </x:c>
      <x:c r="G2068" s="3" t="inlineStr">
        <x:is>
          <x:t xml:space="preserve">Derived formula</x:t>
        </x:is>
      </x:c>
      <x:c r="H2068" s="3" t="inlineStr">
        <x:is>
          <x:t xml:space="preserve">ai_it_load_gw * training_power_share</x:t>
        </x:is>
      </x:c>
      <x:c r="I2068" s="3" t="inlineStr">
        <x:is>
          <x:t xml:space="preserve">Training GW is shown separately so commercial inference token capacity is not overstated.</x:t>
        </x:is>
      </x:c>
      <x:c r="J2068" s="3" t="inlineStr">
        <x:is>
          <x:t xml:space="preserve">SRC_TENCENT_HUNYUAN; SRC_TENCENT_HY3; SRC_TENCENT_AI_INFRA_MOE; SRC_EPOCH_AI_DATA_CENTERS</x:t>
        </x:is>
      </x:c>
      <x:c r="K206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68" s="3" t="inlineStr">
        <x:is>
          <x:t xml:space="preserve">Recompute after AI allocation or workload-split evidence changes.</x:t>
        </x:is>
      </x:c>
    </x:row>
    <x:row r="2069">
      <x:c r="A2069" s="3" t="inlineStr">
        <x:is>
          <x:t xml:space="preserve">Tencent</x:t>
        </x:is>
      </x:c>
      <x:c r="B2069" s="3" t="n">
        <x:v>2030</x:v>
      </x:c>
      <x:c r="C2069" s="3" t="inlineStr">
        <x:is>
          <x:t xml:space="preserve">Base</x:t>
        </x:is>
      </x:c>
      <x:c r="D2069" s="3" t="inlineStr">
        <x:is>
          <x:t xml:space="preserve">tokens_per_second_per_mw</x:t>
        </x:is>
      </x:c>
      <x:c r="E2069" s="3" t="n">
        <x:v>2035573</x:v>
      </x:c>
      <x:c r="F2069" s="3" t="inlineStr">
        <x:is>
          <x:t xml:space="preserve">generated output tokens/sec/MW</x:t>
        </x:is>
      </x:c>
      <x:c r="G2069" s="3" t="inlineStr">
        <x:is>
          <x:t xml:space="preserve">Derived estimate + benchmark calibration</x:t>
        </x:is>
      </x:c>
      <x:c r="H2069" s="3" t="inlineStr">
        <x:is>
          <x:t xml:space="preserve">fleet_reference_tps_per_mw * commercial_workload_fit_factor</x:t>
        </x:is>
      </x:c>
      <x:c r="I2069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2069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206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69" s="3" t="inlineStr">
        <x:is>
          <x:t xml:space="preserve">Comparable production output-token throughput with model, hardware, precision, ISL/OSL and SLO matched.</x:t>
        </x:is>
      </x:c>
    </x:row>
    <x:row r="2070">
      <x:c r="A2070" s="3" t="inlineStr">
        <x:is>
          <x:t xml:space="preserve">Tencent</x:t>
        </x:is>
      </x:c>
      <x:c r="B2070" s="3" t="n">
        <x:v>2030</x:v>
      </x:c>
      <x:c r="C2070" s="3" t="inlineStr">
        <x:is>
          <x:t xml:space="preserve">Base</x:t>
        </x:is>
      </x:c>
      <x:c r="D2070" s="3" t="inlineStr">
        <x:is>
          <x:t xml:space="preserve">inference_tokens_per_day</x:t>
        </x:is>
      </x:c>
      <x:c r="E2070" s="3" t="n">
        <x:v>230570167939200</x:v>
      </x:c>
      <x:c r="F2070" s="3" t="inlineStr">
        <x:is>
          <x:t xml:space="preserve">generated output tokens/day</x:t>
        </x:is>
      </x:c>
      <x:c r="G2070" s="3" t="inlineStr">
        <x:is>
          <x:t xml:space="preserve">Derived headline metric</x:t>
        </x:is>
      </x:c>
      <x:c r="H2070" s="3" t="inlineStr">
        <x:is>
          <x:t xml:space="preserve">inference_gw * 1000 * tokens_per_second_per_mw * 86,400</x:t>
        </x:is>
      </x:c>
      <x:c r="I2070" s="3" t="inlineStr">
        <x:is>
          <x:t xml:space="preserve">Headline capacity uses no utilization, MoE, architecture or software-growth multiplier; it is not observed commercial output volume.</x:t>
        </x:is>
      </x:c>
      <x:c r="J2070" s="3" t="inlineStr">
        <x:is>
          <x:t xml:space="preserve">SRC_TENCENT_HUNYUAN; SRC_TENCENT_HY3; SRC_TENCENT_AI_INFRA_MOE; SRC_EPOCH_AI_DATA_CENTERS; SRC_SEMIANALYSIS_INFERENCEX</x:t>
        </x:is>
      </x:c>
      <x:c r="K207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70" s="3" t="inlineStr">
        <x:is>
          <x:t xml:space="preserve">Provider-disclosed generated output token volume or calibrated capacity telemetry.</x:t>
        </x:is>
      </x:c>
    </x:row>
    <x:row r="2071">
      <x:c r="A2071" s="3" t="inlineStr">
        <x:is>
          <x:t xml:space="preserve">Tencent</x:t>
        </x:is>
      </x:c>
      <x:c r="B2071" s="3" t="n">
        <x:v>2030</x:v>
      </x:c>
      <x:c r="C2071" s="3" t="inlineStr">
        <x:is>
          <x:t xml:space="preserve">Base</x:t>
        </x:is>
      </x:c>
      <x:c r="D2071" s="3" t="inlineStr">
        <x:is>
          <x:t xml:space="preserve">inference_tokens_per_year</x:t>
        </x:is>
      </x:c>
      <x:c r="E2071" s="3" t="n">
        <x:v>8.4158111297808e+16</x:v>
      </x:c>
      <x:c r="F2071" s="3" t="inlineStr">
        <x:is>
          <x:t xml:space="preserve">generated output tokens/year</x:t>
        </x:is>
      </x:c>
      <x:c r="G2071" s="3" t="inlineStr">
        <x:is>
          <x:t xml:space="preserve">Derived headline metric</x:t>
        </x:is>
      </x:c>
      <x:c r="H2071" s="3" t="inlineStr">
        <x:is>
          <x:t xml:space="preserve">inference_tokens_per_day * 365</x:t>
        </x:is>
      </x:c>
      <x:c r="I2071" s="3" t="inlineStr">
        <x:is>
          <x:t xml:space="preserve">Annualized version of generated output token capacity; it is not observed annual demand or billable volume.</x:t>
        </x:is>
      </x:c>
      <x:c r="J2071" s="3" t="inlineStr">
        <x:is>
          <x:t xml:space="preserve">SRC_TENCENT_HUNYUAN; SRC_TENCENT_HY3; SRC_TENCENT_AI_INFRA_MOE; SRC_EPOCH_AI_DATA_CENTERS; SRC_SEMIANALYSIS_INFERENCEX</x:t>
        </x:is>
      </x:c>
      <x:c r="K207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071" s="3" t="inlineStr">
        <x:is>
          <x:t xml:space="preserve">Provider-disclosed annual generated-output volume or metered serving telemetry.</x:t>
        </x:is>
      </x:c>
    </x:row>
    <x:row r="2072">
      <x:c r="A2072" s="3" t="inlineStr">
        <x:is>
          <x:t xml:space="preserve">Microsoft</x:t>
        </x:is>
      </x:c>
      <x:c r="B2072" s="3" t="n">
        <x:v>2026</x:v>
      </x:c>
      <x:c r="C2072" s="3" t="inlineStr">
        <x:is>
          <x:t xml:space="preserve">Bull</x:t>
        </x:is>
      </x:c>
      <x:c r="D2072" s="3" t="inlineStr">
        <x:is>
          <x:t xml:space="preserve">contracted_power_gw</x:t>
        </x:is>
      </x:c>
      <x:c r="E2072" s="3" t="n">
        <x:v>4</x:v>
      </x:c>
      <x:c r="F2072" s="3" t="inlineStr">
        <x:is>
          <x:t xml:space="preserve">GW</x:t>
        </x:is>
      </x:c>
      <x:c r="G2072" s="3" t="inlineStr">
        <x:is>
          <x:t xml:space="preserve">Scenario capacity envelope</x:t>
        </x:is>
      </x:c>
      <x:c r="H2072" s="3" t="inlineStr">
        <x:is>
          <x:t xml:space="preserve">linear interpolation between 2026 and 2030 company capacity endpoints</x:t>
        </x:is>
      </x:c>
      <x:c r="I2072" s="3" t="inlineStr">
        <x:is>
          <x:t xml:space="preserve">Scenario envelope for Microsoft-controlled/Copilot serving burden; not an official contracted-GW disclosure.</x:t>
        </x:is>
      </x:c>
      <x:c r="J2072" s="3" t="inlineStr">
        <x:is>
          <x:t xml:space="preserve">ASSUMP_POWER_RAMP; SRC_MS_MAIA200</x:t>
        </x:is>
      </x:c>
      <x:c r="K207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72" s="3" t="inlineStr">
        <x:is>
          <x:t xml:space="preserve">Company/site-level committed MW/GW, interconnect and contract disclosure.</x:t>
        </x:is>
      </x:c>
    </x:row>
    <x:row r="2073">
      <x:c r="A2073" s="3" t="inlineStr">
        <x:is>
          <x:t xml:space="preserve">Microsoft</x:t>
        </x:is>
      </x:c>
      <x:c r="B2073" s="3" t="n">
        <x:v>2026</x:v>
      </x:c>
      <x:c r="C2073" s="3" t="inlineStr">
        <x:is>
          <x:t xml:space="preserve">Bull</x:t>
        </x:is>
      </x:c>
      <x:c r="D2073" s="3" t="inlineStr">
        <x:is>
          <x:t xml:space="preserve">operational_deployment_share</x:t>
        </x:is>
      </x:c>
      <x:c r="E2073" s="3" t="n">
        <x:v>0.4725</x:v>
      </x:c>
      <x:c r="F2073" s="3" t="inlineStr">
        <x:is>
          <x:t xml:space="preserve">share</x:t>
        </x:is>
      </x:c>
      <x:c r="G2073" s="3" t="inlineStr">
        <x:is>
          <x:t xml:space="preserve">Scenario conversion</x:t>
        </x:is>
      </x:c>
      <x:c r="H2073" s="3" t="inlineStr">
        <x:is>
          <x:t xml:space="preserve">active_power_gw / contracted_power_gw</x:t>
        </x:is>
      </x:c>
      <x:c r="I2073" s="3" t="inlineStr">
        <x:is>
          <x:t xml:space="preserve">This is the single explicit conversion from contracted/attributed capacity to operationally usable capacity.</x:t>
        </x:is>
      </x:c>
      <x:c r="J2073" s="3" t="inlineStr">
        <x:is>
          <x:t xml:space="preserve">ASSUMP_POWER_RAMP; SRC_MS_MAIA200</x:t>
        </x:is>
      </x:c>
      <x:c r="K207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73" s="3" t="inlineStr">
        <x:is>
          <x:t xml:space="preserve">Energized operational capacity divided by contracted/attributed capacity.</x:t>
        </x:is>
      </x:c>
    </x:row>
    <x:row r="2074">
      <x:c r="A2074" s="3" t="inlineStr">
        <x:is>
          <x:t xml:space="preserve">Microsoft</x:t>
        </x:is>
      </x:c>
      <x:c r="B2074" s="3" t="n">
        <x:v>2026</x:v>
      </x:c>
      <x:c r="C2074" s="3" t="inlineStr">
        <x:is>
          <x:t xml:space="preserve">Bull</x:t>
        </x:is>
      </x:c>
      <x:c r="D2074" s="3" t="inlineStr">
        <x:is>
          <x:t xml:space="preserve">active_power_gw</x:t>
        </x:is>
      </x:c>
      <x:c r="E2074" s="3" t="n">
        <x:v>1.89</x:v>
      </x:c>
      <x:c r="F2074" s="3" t="inlineStr">
        <x:is>
          <x:t xml:space="preserve">GW</x:t>
        </x:is>
      </x:c>
      <x:c r="G2074" s="3" t="inlineStr">
        <x:is>
          <x:t xml:space="preserve">Derived scenario</x:t>
        </x:is>
      </x:c>
      <x:c r="H2074" s="3" t="inlineStr">
        <x:is>
          <x:t xml:space="preserve">contracted_power_gw * operational_deployment_share</x:t>
        </x:is>
      </x:c>
      <x:c r="I2074" s="3" t="inlineStr">
        <x:is>
          <x:t xml:space="preserve">Active GW is a staged operational deployment fraction of modeled capacity, reflecting site energization and accelerator availability.</x:t>
        </x:is>
      </x:c>
      <x:c r="J2074" s="3" t="inlineStr">
        <x:is>
          <x:t xml:space="preserve">ASSUMP_POWER_RAMP; SRC_MS_MAIA200</x:t>
        </x:is>
      </x:c>
      <x:c r="K207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74" s="3" t="inlineStr">
        <x:is>
          <x:t xml:space="preserve">Energization dates, accelerator deliveries and operational powered-rack telemetry.</x:t>
        </x:is>
      </x:c>
    </x:row>
    <x:row r="2075">
      <x:c r="A2075" s="3" t="inlineStr">
        <x:is>
          <x:t xml:space="preserve">Microsoft</x:t>
        </x:is>
      </x:c>
      <x:c r="B2075" s="3" t="n">
        <x:v>2026</x:v>
      </x:c>
      <x:c r="C2075" s="3" t="inlineStr">
        <x:is>
          <x:t xml:space="preserve">Bull</x:t>
        </x:is>
      </x:c>
      <x:c r="D2075" s="3" t="inlineStr">
        <x:is>
          <x:t xml:space="preserve">pue</x:t>
        </x:is>
      </x:c>
      <x:c r="E2075" s="3" t="n">
        <x:v>1.2</x:v>
      </x:c>
      <x:c r="F2075" s="3" t="inlineStr">
        <x:is>
          <x:t xml:space="preserve">ratio</x:t>
        </x:is>
      </x:c>
      <x:c r="G2075" s="3" t="inlineStr">
        <x:is>
          <x:t xml:space="preserve">Scenario parameter</x:t>
        </x:is>
      </x:c>
      <x:c r="H2075" s="3" t="inlineStr">
        <x:is>
          <x:t xml:space="preserve">it_load_gw = active_power_gw / pue</x:t>
        </x:is>
      </x:c>
      <x:c r="I2075" s="3" t="inlineStr">
        <x:is>
          <x:t xml:space="preserve">No provider-wide site-level PUE is used as a disclosed fact; PUE represents facility-to-IT conversion within the scenario.</x:t>
        </x:is>
      </x:c>
      <x:c r="J2075" s="3" t="inlineStr">
        <x:is>
          <x:t xml:space="preserve">ASSUMP_POWER_RAMP</x:t>
        </x:is>
      </x:c>
      <x:c r="K207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75" s="3" t="inlineStr">
        <x:is>
          <x:t xml:space="preserve">Site-level measured PUE matched to attributed AI capacity.</x:t>
        </x:is>
      </x:c>
    </x:row>
    <x:row r="2076">
      <x:c r="A2076" s="3" t="inlineStr">
        <x:is>
          <x:t xml:space="preserve">Microsoft</x:t>
        </x:is>
      </x:c>
      <x:c r="B2076" s="3" t="n">
        <x:v>2026</x:v>
      </x:c>
      <x:c r="C2076" s="3" t="inlineStr">
        <x:is>
          <x:t xml:space="preserve">Bull</x:t>
        </x:is>
      </x:c>
      <x:c r="D2076" s="3" t="inlineStr">
        <x:is>
          <x:t xml:space="preserve">it_load_gw</x:t>
        </x:is>
      </x:c>
      <x:c r="E2076" s="3" t="n">
        <x:v>1.575</x:v>
      </x:c>
      <x:c r="F2076" s="3" t="inlineStr">
        <x:is>
          <x:t xml:space="preserve">GW</x:t>
        </x:is>
      </x:c>
      <x:c r="G2076" s="3" t="inlineStr">
        <x:is>
          <x:t xml:space="preserve">Derived formula</x:t>
        </x:is>
      </x:c>
      <x:c r="H2076" s="3" t="inlineStr">
        <x:is>
          <x:t xml:space="preserve">active_power_gw / pue</x:t>
        </x:is>
      </x:c>
      <x:c r="I2076" s="3" t="inlineStr">
        <x:is>
          <x:t xml:space="preserve">Facility power is converted to IT-deliverable power before attributing AI workloads.</x:t>
        </x:is>
      </x:c>
      <x:c r="J2076" s="3" t="inlineStr">
        <x:is>
          <x:t xml:space="preserve">ASSUMP_POWER_RAMP; SRC_MS_MAIA200</x:t>
        </x:is>
      </x:c>
      <x:c r="K207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76" s="3" t="inlineStr">
        <x:is>
          <x:t xml:space="preserve">Recompute once active power and PUE become site-observable.</x:t>
        </x:is>
      </x:c>
    </x:row>
    <x:row r="2077">
      <x:c r="A2077" s="3" t="inlineStr">
        <x:is>
          <x:t xml:space="preserve">Microsoft</x:t>
        </x:is>
      </x:c>
      <x:c r="B2077" s="3" t="n">
        <x:v>2026</x:v>
      </x:c>
      <x:c r="C2077" s="3" t="inlineStr">
        <x:is>
          <x:t xml:space="preserve">Bull</x:t>
        </x:is>
      </x:c>
      <x:c r="D2077" s="3" t="inlineStr">
        <x:is>
          <x:t xml:space="preserve">ai_workload_share</x:t>
        </x:is>
      </x:c>
      <x:c r="E2077" s="3" t="n">
        <x:v>0.86</x:v>
      </x:c>
      <x:c r="F2077" s="3" t="inlineStr">
        <x:is>
          <x:t xml:space="preserve">share</x:t>
        </x:is>
      </x:c>
      <x:c r="G2077" s="3" t="inlineStr">
        <x:is>
          <x:t xml:space="preserve">Scenario allocation</x:t>
        </x:is>
      </x:c>
      <x:c r="H2077" s="3" t="inlineStr">
        <x:is>
          <x:t xml:space="preserve">ai_it_load_gw = it_load_gw * ai_workload_share</x:t>
        </x:is>
      </x:c>
      <x:c r="I2077" s="3" t="inlineStr">
        <x:is>
          <x:t xml:space="preserve">Azure/Copilot serving burden is AI-oriented but shares infrastructure with platform and reserve overhead; 86% is a scenario allocation.</x:t>
        </x:is>
      </x:c>
      <x:c r="J2077" s="3" t="inlineStr">
        <x:is>
          <x:t xml:space="preserve">SRC_MS_PHI; SRC_OPENAI_GPT41_DOCS; SRC_MS_PHI4_TECHREPORT; SRC_MS_MAIA200; SRC_EPOCH_AI_DATA_CENTERS</x:t>
        </x:is>
      </x:c>
      <x:c r="K207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77" s="3" t="inlineStr">
        <x:is>
          <x:t xml:space="preserve">Model-owner AI workload allocation or cluster scheduling telemetry.</x:t>
        </x:is>
      </x:c>
    </x:row>
    <x:row r="2078">
      <x:c r="A2078" s="3" t="inlineStr">
        <x:is>
          <x:t xml:space="preserve">Microsoft</x:t>
        </x:is>
      </x:c>
      <x:c r="B2078" s="3" t="n">
        <x:v>2026</x:v>
      </x:c>
      <x:c r="C2078" s="3" t="inlineStr">
        <x:is>
          <x:t xml:space="preserve">Bull</x:t>
        </x:is>
      </x:c>
      <x:c r="D2078" s="3" t="inlineStr">
        <x:is>
          <x:t xml:space="preserve">ai_it_load_gw</x:t>
        </x:is>
      </x:c>
      <x:c r="E2078" s="3" t="n">
        <x:v>1.355</x:v>
      </x:c>
      <x:c r="F2078" s="3" t="inlineStr">
        <x:is>
          <x:t xml:space="preserve">GW</x:t>
        </x:is>
      </x:c>
      <x:c r="G2078" s="3" t="inlineStr">
        <x:is>
          <x:t xml:space="preserve">Derived formula</x:t>
        </x:is>
      </x:c>
      <x:c r="H2078" s="3" t="inlineStr">
        <x:is>
          <x:t xml:space="preserve">it_load_gw * ai_workload_share</x:t>
        </x:is>
      </x:c>
      <x:c r="I2078" s="3" t="inlineStr">
        <x:is>
          <x:t xml:space="preserve">Only the AI-attributed portion of IT load enters training/inference allocation.</x:t>
        </x:is>
      </x:c>
      <x:c r="J2078" s="3" t="inlineStr">
        <x:is>
          <x:t xml:space="preserve">SRC_MS_PHI; SRC_OPENAI_GPT41_DOCS; SRC_MS_PHI4_TECHREPORT; SRC_MS_MAIA200; SRC_EPOCH_AI_DATA_CENTERS</x:t>
        </x:is>
      </x:c>
      <x:c r="K207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78" s="3" t="inlineStr">
        <x:is>
          <x:t xml:space="preserve">Recompute after ai_workload_share is replaced by telemetry.</x:t>
        </x:is>
      </x:c>
    </x:row>
    <x:row r="2079">
      <x:c r="A2079" s="3" t="inlineStr">
        <x:is>
          <x:t xml:space="preserve">Microsoft</x:t>
        </x:is>
      </x:c>
      <x:c r="B2079" s="3" t="n">
        <x:v>2026</x:v>
      </x:c>
      <x:c r="C2079" s="3" t="inlineStr">
        <x:is>
          <x:t xml:space="preserve">Bull</x:t>
        </x:is>
      </x:c>
      <x:c r="D2079" s="3" t="inlineStr">
        <x:is>
          <x:t xml:space="preserve">gpu_share</x:t>
        </x:is>
      </x:c>
      <x:c r="E2079" s="3" t="n">
        <x:v>1</x:v>
      </x:c>
      <x:c r="F2079" s="3" t="inlineStr">
        <x:is>
          <x:t xml:space="preserve">share of inference-serving accelerator load</x:t>
        </x:is>
      </x:c>
      <x:c r="G2079" s="3" t="inlineStr">
        <x:is>
          <x:t xml:space="preserve">Numeric scenario</x:t>
        </x:is>
      </x:c>
      <x:c r="H2079" s="3" t="inlineStr">
        <x:is>
          <x:t xml:space="preserve">gpu_share interpolated from company 2026/2030 accelerator-mix endpoints</x:t>
        </x:is>
      </x:c>
      <x:c r="I2079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2079" s="3" t="inlineStr">
        <x:is>
          <x:t xml:space="preserve">SRC_MS_PHI; SRC_OPENAI_GPT41_DOCS; SRC_MS_PHI4_TECHREPORT; SRC_MS_MAIA200; SRC_EPOCH_AI_DATA_CENTERS; ASSUMP_NUMERIC_ACCELERATOR_MIX</x:t>
        </x:is>
      </x:c>
      <x:c r="K207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79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2080">
      <x:c r="A2080" s="3" t="inlineStr">
        <x:is>
          <x:t xml:space="preserve">Microsoft</x:t>
        </x:is>
      </x:c>
      <x:c r="B2080" s="3" t="n">
        <x:v>2026</x:v>
      </x:c>
      <x:c r="C2080" s="3" t="inlineStr">
        <x:is>
          <x:t xml:space="preserve">Bull</x:t>
        </x:is>
      </x:c>
      <x:c r="D2080" s="3" t="inlineStr">
        <x:is>
          <x:t xml:space="preserve">h200_share</x:t>
        </x:is>
      </x:c>
      <x:c r="E2080" s="3" t="n">
        <x:v>0.173278</x:v>
      </x:c>
      <x:c r="F2080" s="3" t="inlineStr">
        <x:is>
          <x:t xml:space="preserve">share of inference-serving accelerator load</x:t>
        </x:is>
      </x:c>
      <x:c r="G2080" s="3" t="inlineStr">
        <x:is>
          <x:t xml:space="preserve">Editable numeric scenario</x:t>
        </x:is>
      </x:c>
      <x:c r="H2080" s="3" t="inlineStr">
        <x:is>
          <x:t xml:space="preserve">h200_share = gpu_share * default_gpu_generation_mix_h200</x:t>
        </x:is>
      </x:c>
      <x:c r="I2080" s="3" t="inlineStr">
        <x:is>
          <x:t xml:space="preserve">Default GPU-generation migration assumption; executive workbook allows later manual replacement by company/year/scenario.</x:t>
        </x:is>
      </x:c>
      <x:c r="J2080" s="3" t="inlineStr">
        <x:is>
          <x:t xml:space="preserve">SRC_SEMIANALYSIS_INFERENCEX; ASSUMP_NUMERIC_ACCELERATOR_MIX</x:t>
        </x:is>
      </x:c>
      <x:c r="K208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80" s="3" t="inlineStr">
        <x:is>
          <x:t xml:space="preserve">Company fleet inventory, accelerator-hours or procurement/deployment records by GPU generation.</x:t>
        </x:is>
      </x:c>
    </x:row>
    <x:row r="2081">
      <x:c r="A2081" s="3" t="inlineStr">
        <x:is>
          <x:t xml:space="preserve">Microsoft</x:t>
        </x:is>
      </x:c>
      <x:c r="B2081" s="3" t="n">
        <x:v>2026</x:v>
      </x:c>
      <x:c r="C2081" s="3" t="inlineStr">
        <x:is>
          <x:t xml:space="preserve">Bull</x:t>
        </x:is>
      </x:c>
      <x:c r="D2081" s="3" t="inlineStr">
        <x:is>
          <x:t xml:space="preserve">b200_share</x:t>
        </x:is>
      </x:c>
      <x:c r="E2081" s="3" t="n">
        <x:v>0.826722</x:v>
      </x:c>
      <x:c r="F2081" s="3" t="inlineStr">
        <x:is>
          <x:t xml:space="preserve">share of inference-serving accelerator load</x:t>
        </x:is>
      </x:c>
      <x:c r="G2081" s="3" t="inlineStr">
        <x:is>
          <x:t xml:space="preserve">Editable numeric scenario</x:t>
        </x:is>
      </x:c>
      <x:c r="H2081" s="3" t="inlineStr">
        <x:is>
          <x:t xml:space="preserve">b200_share = gpu_share * default_gpu_generation_mix_b200</x:t>
        </x:is>
      </x:c>
      <x:c r="I2081" s="3" t="inlineStr">
        <x:is>
          <x:t xml:space="preserve">Default GPU-generation migration assumption; executive workbook allows later manual replacement by company/year/scenario.</x:t>
        </x:is>
      </x:c>
      <x:c r="J2081" s="3" t="inlineStr">
        <x:is>
          <x:t xml:space="preserve">SRC_SEMIANALYSIS_INFERENCEX; ASSUMP_NUMERIC_ACCELERATOR_MIX</x:t>
        </x:is>
      </x:c>
      <x:c r="K208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81" s="3" t="inlineStr">
        <x:is>
          <x:t xml:space="preserve">Company fleet inventory, accelerator-hours or procurement/deployment records by GPU generation.</x:t>
        </x:is>
      </x:c>
    </x:row>
    <x:row r="2082">
      <x:c r="A2082" s="3" t="inlineStr">
        <x:is>
          <x:t xml:space="preserve">Microsoft</x:t>
        </x:is>
      </x:c>
      <x:c r="B2082" s="3" t="n">
        <x:v>2026</x:v>
      </x:c>
      <x:c r="C2082" s="3" t="inlineStr">
        <x:is>
          <x:t xml:space="preserve">Bull</x:t>
        </x:is>
      </x:c>
      <x:c r="D2082" s="3" t="inlineStr">
        <x:is>
          <x:t xml:space="preserve">gb200_share</x:t>
        </x:is>
      </x:c>
      <x:c r="E2082" s="3" t="n">
        <x:v>0</x:v>
      </x:c>
      <x:c r="F2082" s="3" t="inlineStr">
        <x:is>
          <x:t xml:space="preserve">share of inference-serving accelerator load</x:t>
        </x:is>
      </x:c>
      <x:c r="G2082" s="3" t="inlineStr">
        <x:is>
          <x:t xml:space="preserve">Editable numeric scenario</x:t>
        </x:is>
      </x:c>
      <x:c r="H2082" s="3" t="inlineStr">
        <x:is>
          <x:t xml:space="preserve">gb200_share = gpu_share * default_gpu_generation_mix_gb200</x:t>
        </x:is>
      </x:c>
      <x:c r="I2082" s="3" t="inlineStr">
        <x:is>
          <x:t xml:space="preserve">Default GPU-generation migration assumption; executive workbook allows later manual replacement by company/year/scenario.</x:t>
        </x:is>
      </x:c>
      <x:c r="J2082" s="3" t="inlineStr">
        <x:is>
          <x:t xml:space="preserve">SRC_SEMIANALYSIS_INFERENCEX; ASSUMP_NUMERIC_ACCELERATOR_MIX</x:t>
        </x:is>
      </x:c>
      <x:c r="K208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82" s="3" t="inlineStr">
        <x:is>
          <x:t xml:space="preserve">Company fleet inventory, accelerator-hours or procurement/deployment records by GPU generation.</x:t>
        </x:is>
      </x:c>
    </x:row>
    <x:row r="2083">
      <x:c r="A2083" s="3" t="inlineStr">
        <x:is>
          <x:t xml:space="preserve">Microsoft</x:t>
        </x:is>
      </x:c>
      <x:c r="B2083" s="3" t="n">
        <x:v>2026</x:v>
      </x:c>
      <x:c r="C2083" s="3" t="inlineStr">
        <x:is>
          <x:t xml:space="preserve">Bull</x:t>
        </x:is>
      </x:c>
      <x:c r="D2083" s="3" t="inlineStr">
        <x:is>
          <x:t xml:space="preserve">purpose_built_accelerator_share</x:t>
        </x:is>
      </x:c>
      <x:c r="E2083" s="3" t="n">
        <x:v>0</x:v>
      </x:c>
      <x:c r="F2083" s="3" t="inlineStr">
        <x:is>
          <x:t xml:space="preserve">share of inference-serving accelerator load</x:t>
        </x:is>
      </x:c>
      <x:c r="G2083" s="3" t="inlineStr">
        <x:is>
          <x:t xml:space="preserve">Numeric scenario</x:t>
        </x:is>
      </x:c>
      <x:c r="H2083" s="3" t="inlineStr">
        <x:is>
          <x:t xml:space="preserve">1 - gpu_share</x:t>
        </x:is>
      </x:c>
      <x:c r="I2083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2083" s="3" t="inlineStr">
        <x:is>
          <x:t xml:space="preserve">SRC_MS_PHI; SRC_OPENAI_GPT41_DOCS; SRC_MS_PHI4_TECHREPORT; SRC_MS_MAIA200; SRC_EPOCH_AI_DATA_CENTERS; ASSUMP_NUMERIC_ACCELERATOR_MIX</x:t>
        </x:is>
      </x:c>
      <x:c r="K208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83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2084">
      <x:c r="A2084" s="3" t="inlineStr">
        <x:is>
          <x:t xml:space="preserve">Microsoft</x:t>
        </x:is>
      </x:c>
      <x:c r="B2084" s="3" t="n">
        <x:v>2026</x:v>
      </x:c>
      <x:c r="C2084" s="3" t="inlineStr">
        <x:is>
          <x:t xml:space="preserve">Bull</x:t>
        </x:is>
      </x:c>
      <x:c r="D2084" s="3" t="inlineStr">
        <x:is>
          <x:t xml:space="preserve">fleet_reference_tps_per_mw</x:t>
        </x:is>
      </x:c>
      <x:c r="E2084" s="3" t="n">
        <x:v>2587859</x:v>
      </x:c>
      <x:c r="F2084" s="3" t="inlineStr">
        <x:is>
          <x:t xml:space="preserve">generated output tokens/sec/MW</x:t>
        </x:is>
      </x:c>
      <x:c r="G2084" s="3" t="inlineStr">
        <x:is>
          <x:t xml:space="preserve">Fleet-weighted public benchmark reference</x:t>
        </x:is>
      </x:c>
      <x:c r="H2084" s="3" t="inlineStr">
        <x:is>
          <x:t xml:space="preserve">h200_share*h200_workload_avg + b200_share*b200_workload_avg + gb200_share*gb200_workload_avg + purpose_built_share*purpose_workload_avg</x:t>
        </x:is>
      </x:c>
      <x:c r="I2084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2084" s="3" t="inlineStr">
        <x:is>
          <x:t xml:space="preserve">SRC_SEMIANALYSIS_INFERENCEX; ASSUMP_NUMERIC_ACCELERATOR_MIX; ASSUMP_WORKLOAD_CLASS_MIX; ASSUMP_AGENTIC_CONTEXT_PENALTY</x:t>
        </x:is>
      </x:c>
      <x:c r="K208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84" s="3" t="inlineStr">
        <x:is>
          <x:t xml:space="preserve">Comparable production output-token throughput or a more closely matched benchmark.</x:t>
        </x:is>
      </x:c>
    </x:row>
    <x:row r="2085">
      <x:c r="A2085" s="3" t="inlineStr">
        <x:is>
          <x:t xml:space="preserve">Microsoft</x:t>
        </x:is>
      </x:c>
      <x:c r="B2085" s="3" t="n">
        <x:v>2026</x:v>
      </x:c>
      <x:c r="C2085" s="3" t="inlineStr">
        <x:is>
          <x:t xml:space="preserve">Bull</x:t>
        </x:is>
      </x:c>
      <x:c r="D2085" s="3" t="inlineStr">
        <x:is>
          <x:t xml:space="preserve">commercial_workload_fit_factor</x:t>
        </x:is>
      </x:c>
      <x:c r="E2085" s="3" t="n">
        <x:v>0.8</x:v>
      </x:c>
      <x:c r="F2085" s="3" t="inlineStr">
        <x:is>
          <x:t xml:space="preserve">share of public reference throughput</x:t>
        </x:is>
      </x:c>
      <x:c r="G2085" s="3" t="inlineStr">
        <x:is>
          <x:t xml:space="preserve">Scenario assumption</x:t>
        </x:is>
      </x:c>
      <x:c r="H2085" s="3" t="inlineStr">
        <x:is>
          <x:t xml:space="preserve">reference_serving_tps_per_mw = fleet_reference_tps_per_mw * commercial_workload_fit_factor</x:t>
        </x:is>
      </x:c>
      <x:c r="I2085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2085" s="3" t="inlineStr">
        <x:is>
          <x:t xml:space="preserve">SRC_SEMIANALYSIS_INFERENCEX; ASSUMP_NUMERIC_ACCELERATOR_MIX; ASSUMP_WORKLOAD_CLASS_MIX; ASSUMP_AGENTIC_CONTEXT_PENALTY</x:t>
        </x:is>
      </x:c>
      <x:c r="K208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85" s="3" t="inlineStr">
        <x:is>
          <x:t xml:space="preserve">Matched commercial serving benchmark by product surface, context shape and latency SLO.</x:t>
        </x:is>
      </x:c>
    </x:row>
    <x:row r="2086">
      <x:c r="A2086" s="3" t="inlineStr">
        <x:is>
          <x:t xml:space="preserve">Microsoft</x:t>
        </x:is>
      </x:c>
      <x:c r="B2086" s="3" t="n">
        <x:v>2026</x:v>
      </x:c>
      <x:c r="C2086" s="3" t="inlineStr">
        <x:is>
          <x:t xml:space="preserve">Bull</x:t>
        </x:is>
      </x:c>
      <x:c r="D2086" s="3" t="inlineStr">
        <x:is>
          <x:t xml:space="preserve">reference_serving_tps_per_mw</x:t>
        </x:is>
      </x:c>
      <x:c r="E2086" s="3" t="n">
        <x:v>2070287</x:v>
      </x:c>
      <x:c r="F2086" s="3" t="inlineStr">
        <x:is>
          <x:t xml:space="preserve">generated output tokens/sec/MW</x:t>
        </x:is>
      </x:c>
      <x:c r="G2086" s="3" t="inlineStr">
        <x:is>
          <x:t xml:space="preserve">Workload-adjusted benchmark proxy</x:t>
        </x:is>
      </x:c>
      <x:c r="H2086" s="3" t="inlineStr">
        <x:is>
          <x:t xml:space="preserve">fleet_reference_tps_per_mw * commercial_workload_fit_factor</x:t>
        </x:is>
      </x:c>
      <x:c r="I208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086" s="3" t="inlineStr">
        <x:is>
          <x:t xml:space="preserve">SRC_SEMIANALYSIS_INFERENCEX; ASSUMP_NUMERIC_ACCELERATOR_MIX; ASSUMP_WORKLOAD_CLASS_MIX; ASSUMP_AGENTIC_CONTEXT_PENALTY</x:t>
        </x:is>
      </x:c>
      <x:c r="K208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86" s="3" t="inlineStr">
        <x:is>
          <x:t xml:space="preserve">Provider production output-token throughput with comparable workload/SLO.</x:t>
        </x:is>
      </x:c>
    </x:row>
    <x:row r="2087">
      <x:c r="A2087" s="3" t="inlineStr">
        <x:is>
          <x:t xml:space="preserve">Microsoft</x:t>
        </x:is>
      </x:c>
      <x:c r="B2087" s="3" t="n">
        <x:v>2026</x:v>
      </x:c>
      <x:c r="C2087" s="3" t="inlineStr">
        <x:is>
          <x:t xml:space="preserve">Bull</x:t>
        </x:is>
      </x:c>
      <x:c r="D2087" s="3" t="inlineStr">
        <x:is>
          <x:t xml:space="preserve">purpose_built_tps_per_mw</x:t>
        </x:is>
      </x:c>
      <x:c r="E2087" s="3" t="n">
        <x:v>3613574</x:v>
      </x:c>
      <x:c r="F2087" s="3" t="inlineStr">
        <x:is>
          <x:t xml:space="preserve">generated output tokens/sec/MW</x:t>
        </x:is>
      </x:c>
      <x:c r="G2087" s="3" t="inlineStr">
        <x:is>
          <x:t xml:space="preserve">Conservative no-uplift proxy</x:t>
        </x:is>
      </x:c>
      <x:c r="H2087" s="3" t="inlineStr">
        <x:is>
          <x:t xml:space="preserve">purpose_built_tps_per_mw = purpose_built_reference_tps_per_mw * commercial_workload_fit_factor until comparable output-token benchmark is adopted</x:t>
        </x:is>
      </x:c>
      <x:c r="I2087" s="3" t="inlineStr">
        <x:is>
          <x:t xml:space="preserve">No comparable public output-token/MW row adopted; B200 public reference placeholder is used and remains editable.</x:t>
        </x:is>
      </x:c>
      <x:c r="J2087" s="3" t="inlineStr">
        <x:is>
          <x:t xml:space="preserve">SRC_MS_PHI; SRC_OPENAI_GPT41_DOCS; SRC_MS_PHI4_TECHREPORT; SRC_MS_MAIA200; SRC_EPOCH_AI_DATA_CENTERS; ASSUMP_NUMERIC_ACCELERATOR_MIX</x:t>
        </x:is>
      </x:c>
      <x:c r="K208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87" s="3" t="inlineStr">
        <x:is>
          <x:t xml:space="preserve">Matched-workload generated-output benchmark for the provider purpose-built accelerator.</x:t>
        </x:is>
      </x:c>
    </x:row>
    <x:row r="2088">
      <x:c r="A2088" s="3" t="inlineStr">
        <x:is>
          <x:t xml:space="preserve">Microsoft</x:t>
        </x:is>
      </x:c>
      <x:c r="B2088" s="3" t="n">
        <x:v>2026</x:v>
      </x:c>
      <x:c r="C2088" s="3" t="inlineStr">
        <x:is>
          <x:t xml:space="preserve">Bull</x:t>
        </x:is>
      </x:c>
      <x:c r="D2088" s="3" t="inlineStr">
        <x:is>
          <x:t xml:space="preserve">inference_power_share</x:t>
        </x:is>
      </x:c>
      <x:c r="E2088" s="3" t="n">
        <x:v>0.6</x:v>
      </x:c>
      <x:c r="F2088" s="3" t="inlineStr">
        <x:is>
          <x:t xml:space="preserve">share of AI IT load</x:t>
        </x:is>
      </x:c>
      <x:c r="G2088" s="3" t="inlineStr">
        <x:is>
          <x:t xml:space="preserve">Scenario allocation</x:t>
        </x:is>
      </x:c>
      <x:c r="H2088" s="3" t="inlineStr">
        <x:is>
          <x:t xml:space="preserve">inference_gw = ai_it_load_gw * inference_power_share</x:t>
        </x:is>
      </x:c>
      <x:c r="I2088" s="3" t="inlineStr">
        <x:is>
          <x:t xml:space="preserve">Copilot commercial serving growth supports rising inference allocation; OpenAI model-owner output must remain separately attributed.</x:t>
        </x:is>
      </x:c>
      <x:c r="J2088" s="3" t="inlineStr">
        <x:is>
          <x:t xml:space="preserve">SRC_MS_PHI; SRC_OPENAI_GPT41_DOCS; SRC_MS_PHI4_TECHREPORT; SRC_MS_MAIA200; SRC_EPOCH_AI_DATA_CENTERS; ASSUMP_INFERENCE_SHARE_NOT_FACT_60</x:t>
        </x:is>
      </x:c>
      <x:c r="K208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88" s="3" t="inlineStr">
        <x:is>
          <x:t xml:space="preserve">Provider-specific inference/training workload power telemetry.</x:t>
        </x:is>
      </x:c>
    </x:row>
    <x:row r="2089">
      <x:c r="A2089" s="3" t="inlineStr">
        <x:is>
          <x:t xml:space="preserve">Microsoft</x:t>
        </x:is>
      </x:c>
      <x:c r="B2089" s="3" t="n">
        <x:v>2026</x:v>
      </x:c>
      <x:c r="C2089" s="3" t="inlineStr">
        <x:is>
          <x:t xml:space="preserve">Bull</x:t>
        </x:is>
      </x:c>
      <x:c r="D2089" s="3" t="inlineStr">
        <x:is>
          <x:t xml:space="preserve">inference_gw</x:t>
        </x:is>
      </x:c>
      <x:c r="E2089" s="3" t="n">
        <x:v>0.8129999999999999</x:v>
      </x:c>
      <x:c r="F2089" s="3" t="inlineStr">
        <x:is>
          <x:t xml:space="preserve">GW</x:t>
        </x:is>
      </x:c>
      <x:c r="G2089" s="3" t="inlineStr">
        <x:is>
          <x:t xml:space="preserve">Derived formula</x:t>
        </x:is>
      </x:c>
      <x:c r="H2089" s="3" t="inlineStr">
        <x:is>
          <x:t xml:space="preserve">ai_it_load_gw * inference_power_share</x:t>
        </x:is>
      </x:c>
      <x:c r="I2089" s="3" t="inlineStr">
        <x:is>
          <x:t xml:space="preserve">This is the operational power eligible to become commercial generated output tokens through the selected TPS/MW proxy.</x:t>
        </x:is>
      </x:c>
      <x:c r="J2089" s="3" t="inlineStr">
        <x:is>
          <x:t xml:space="preserve">SRC_MS_PHI; SRC_OPENAI_GPT41_DOCS; SRC_MS_PHI4_TECHREPORT; SRC_MS_MAIA200; SRC_EPOCH_AI_DATA_CENTERS</x:t>
        </x:is>
      </x:c>
      <x:c r="K208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89" s="3" t="inlineStr">
        <x:is>
          <x:t xml:space="preserve">Recompute after AI allocation or inference-share evidence changes.</x:t>
        </x:is>
      </x:c>
    </x:row>
    <x:row r="2090">
      <x:c r="A2090" s="3" t="inlineStr">
        <x:is>
          <x:t xml:space="preserve">Microsoft</x:t>
        </x:is>
      </x:c>
      <x:c r="B2090" s="3" t="n">
        <x:v>2026</x:v>
      </x:c>
      <x:c r="C2090" s="3" t="inlineStr">
        <x:is>
          <x:t xml:space="preserve">Bull</x:t>
        </x:is>
      </x:c>
      <x:c r="D2090" s="3" t="inlineStr">
        <x:is>
          <x:t xml:space="preserve">training_power_share</x:t>
        </x:is>
      </x:c>
      <x:c r="E2090" s="3" t="n">
        <x:v>0.4</x:v>
      </x:c>
      <x:c r="F2090" s="3" t="inlineStr">
        <x:is>
          <x:t xml:space="preserve">share of AI IT load</x:t>
        </x:is>
      </x:c>
      <x:c r="G2090" s="3" t="inlineStr">
        <x:is>
          <x:t xml:space="preserve">Derived allocation</x:t>
        </x:is>
      </x:c>
      <x:c r="H2090" s="3" t="inlineStr">
        <x:is>
          <x:t xml:space="preserve">1 - inference_power_share</x:t>
        </x:is>
      </x:c>
      <x:c r="I2090" s="3" t="inlineStr">
        <x:is>
          <x:t xml:space="preserve">Training receives the complementary modeled AI IT allocation; it is not a disclosed company workload split.</x:t>
        </x:is>
      </x:c>
      <x:c r="J2090" s="3" t="inlineStr">
        <x:is>
          <x:t xml:space="preserve">SRC_MS_PHI; SRC_OPENAI_GPT41_DOCS; SRC_MS_PHI4_TECHREPORT; SRC_MS_MAIA200; SRC_EPOCH_AI_DATA_CENTERS; ASSUMP_INFERENCE_SHARE_NOT_FACT_60</x:t>
        </x:is>
      </x:c>
      <x:c r="K209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90" s="3" t="inlineStr">
        <x:is>
          <x:t xml:space="preserve">Provider-specific inference/training workload power telemetry.</x:t>
        </x:is>
      </x:c>
    </x:row>
    <x:row r="2091">
      <x:c r="A2091" s="3" t="inlineStr">
        <x:is>
          <x:t xml:space="preserve">Microsoft</x:t>
        </x:is>
      </x:c>
      <x:c r="B2091" s="3" t="n">
        <x:v>2026</x:v>
      </x:c>
      <x:c r="C2091" s="3" t="inlineStr">
        <x:is>
          <x:t xml:space="preserve">Bull</x:t>
        </x:is>
      </x:c>
      <x:c r="D2091" s="3" t="inlineStr">
        <x:is>
          <x:t xml:space="preserve">training_gw</x:t>
        </x:is>
      </x:c>
      <x:c r="E2091" s="3" t="n">
        <x:v>0.542</x:v>
      </x:c>
      <x:c r="F2091" s="3" t="inlineStr">
        <x:is>
          <x:t xml:space="preserve">GW</x:t>
        </x:is>
      </x:c>
      <x:c r="G2091" s="3" t="inlineStr">
        <x:is>
          <x:t xml:space="preserve">Derived formula</x:t>
        </x:is>
      </x:c>
      <x:c r="H2091" s="3" t="inlineStr">
        <x:is>
          <x:t xml:space="preserve">ai_it_load_gw * training_power_share</x:t>
        </x:is>
      </x:c>
      <x:c r="I2091" s="3" t="inlineStr">
        <x:is>
          <x:t xml:space="preserve">Training GW is shown separately so commercial inference token capacity is not overstated.</x:t>
        </x:is>
      </x:c>
      <x:c r="J2091" s="3" t="inlineStr">
        <x:is>
          <x:t xml:space="preserve">SRC_MS_PHI; SRC_OPENAI_GPT41_DOCS; SRC_MS_PHI4_TECHREPORT; SRC_MS_MAIA200; SRC_EPOCH_AI_DATA_CENTERS</x:t>
        </x:is>
      </x:c>
      <x:c r="K209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91" s="3" t="inlineStr">
        <x:is>
          <x:t xml:space="preserve">Recompute after AI allocation or workload-split evidence changes.</x:t>
        </x:is>
      </x:c>
    </x:row>
    <x:row r="2092">
      <x:c r="A2092" s="3" t="inlineStr">
        <x:is>
          <x:t xml:space="preserve">Microsoft</x:t>
        </x:is>
      </x:c>
      <x:c r="B2092" s="3" t="n">
        <x:v>2026</x:v>
      </x:c>
      <x:c r="C2092" s="3" t="inlineStr">
        <x:is>
          <x:t xml:space="preserve">Bull</x:t>
        </x:is>
      </x:c>
      <x:c r="D2092" s="3" t="inlineStr">
        <x:is>
          <x:t xml:space="preserve">tokens_per_second_per_mw</x:t>
        </x:is>
      </x:c>
      <x:c r="E2092" s="3" t="n">
        <x:v>2070287</x:v>
      </x:c>
      <x:c r="F2092" s="3" t="inlineStr">
        <x:is>
          <x:t xml:space="preserve">generated output tokens/sec/MW</x:t>
        </x:is>
      </x:c>
      <x:c r="G2092" s="3" t="inlineStr">
        <x:is>
          <x:t xml:space="preserve">Derived estimate + benchmark calibration</x:t>
        </x:is>
      </x:c>
      <x:c r="H2092" s="3" t="inlineStr">
        <x:is>
          <x:t xml:space="preserve">fleet_reference_tps_per_mw * commercial_workload_fit_factor</x:t>
        </x:is>
      </x:c>
      <x:c r="I2092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2092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209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92" s="3" t="inlineStr">
        <x:is>
          <x:t xml:space="preserve">Comparable production output-token throughput with model, hardware, precision, ISL/OSL and SLO matched.</x:t>
        </x:is>
      </x:c>
    </x:row>
    <x:row r="2093">
      <x:c r="A2093" s="3" t="inlineStr">
        <x:is>
          <x:t xml:space="preserve">Microsoft</x:t>
        </x:is>
      </x:c>
      <x:c r="B2093" s="3" t="n">
        <x:v>2026</x:v>
      </x:c>
      <x:c r="C2093" s="3" t="inlineStr">
        <x:is>
          <x:t xml:space="preserve">Bull</x:t>
        </x:is>
      </x:c>
      <x:c r="D2093" s="3" t="inlineStr">
        <x:is>
          <x:t xml:space="preserve">inference_tokens_per_day</x:t>
        </x:is>
      </x:c>
      <x:c r="E2093" s="3" t="n">
        <x:v>145423583798400</x:v>
      </x:c>
      <x:c r="F2093" s="3" t="inlineStr">
        <x:is>
          <x:t xml:space="preserve">generated output tokens/day</x:t>
        </x:is>
      </x:c>
      <x:c r="G2093" s="3" t="inlineStr">
        <x:is>
          <x:t xml:space="preserve">Derived headline metric</x:t>
        </x:is>
      </x:c>
      <x:c r="H2093" s="3" t="inlineStr">
        <x:is>
          <x:t xml:space="preserve">inference_gw * 1000 * tokens_per_second_per_mw * 86,400</x:t>
        </x:is>
      </x:c>
      <x:c r="I2093" s="3" t="inlineStr">
        <x:is>
          <x:t xml:space="preserve">Headline capacity uses no utilization, MoE, architecture or software-growth multiplier; it is not observed commercial output volume.</x:t>
        </x:is>
      </x:c>
      <x:c r="J2093" s="3" t="inlineStr">
        <x:is>
          <x:t xml:space="preserve">SRC_MS_PHI; SRC_OPENAI_GPT41_DOCS; SRC_MS_PHI4_TECHREPORT; SRC_MS_MAIA200; SRC_EPOCH_AI_DATA_CENTERS; SRC_SEMIANALYSIS_INFERENCEX</x:t>
        </x:is>
      </x:c>
      <x:c r="K209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93" s="3" t="inlineStr">
        <x:is>
          <x:t xml:space="preserve">Provider-disclosed generated output token volume or calibrated capacity telemetry.</x:t>
        </x:is>
      </x:c>
    </x:row>
    <x:row r="2094">
      <x:c r="A2094" s="3" t="inlineStr">
        <x:is>
          <x:t xml:space="preserve">Microsoft</x:t>
        </x:is>
      </x:c>
      <x:c r="B2094" s="3" t="n">
        <x:v>2026</x:v>
      </x:c>
      <x:c r="C2094" s="3" t="inlineStr">
        <x:is>
          <x:t xml:space="preserve">Bull</x:t>
        </x:is>
      </x:c>
      <x:c r="D2094" s="3" t="inlineStr">
        <x:is>
          <x:t xml:space="preserve">inference_tokens_per_year</x:t>
        </x:is>
      </x:c>
      <x:c r="E2094" s="3" t="n">
        <x:v>5.3079608086416e+16</x:v>
      </x:c>
      <x:c r="F2094" s="3" t="inlineStr">
        <x:is>
          <x:t xml:space="preserve">generated output tokens/year</x:t>
        </x:is>
      </x:c>
      <x:c r="G2094" s="3" t="inlineStr">
        <x:is>
          <x:t xml:space="preserve">Derived headline metric</x:t>
        </x:is>
      </x:c>
      <x:c r="H2094" s="3" t="inlineStr">
        <x:is>
          <x:t xml:space="preserve">inference_tokens_per_day * 365</x:t>
        </x:is>
      </x:c>
      <x:c r="I2094" s="3" t="inlineStr">
        <x:is>
          <x:t xml:space="preserve">Annualized version of generated output token capacity; it is not observed annual demand or billable volume.</x:t>
        </x:is>
      </x:c>
      <x:c r="J2094" s="3" t="inlineStr">
        <x:is>
          <x:t xml:space="preserve">SRC_MS_PHI; SRC_OPENAI_GPT41_DOCS; SRC_MS_PHI4_TECHREPORT; SRC_MS_MAIA200; SRC_EPOCH_AI_DATA_CENTERS; SRC_SEMIANALYSIS_INFERENCEX</x:t>
        </x:is>
      </x:c>
      <x:c r="K209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94" s="3" t="inlineStr">
        <x:is>
          <x:t xml:space="preserve">Provider-disclosed annual generated-output volume or metered serving telemetry.</x:t>
        </x:is>
      </x:c>
    </x:row>
    <x:row r="2095">
      <x:c r="A2095" s="3" t="inlineStr">
        <x:is>
          <x:t xml:space="preserve">Microsoft</x:t>
        </x:is>
      </x:c>
      <x:c r="B2095" s="3" t="n">
        <x:v>2027</x:v>
      </x:c>
      <x:c r="C2095" s="3" t="inlineStr">
        <x:is>
          <x:t xml:space="preserve">Bull</x:t>
        </x:is>
      </x:c>
      <x:c r="D2095" s="3" t="inlineStr">
        <x:is>
          <x:t xml:space="preserve">contracted_power_gw</x:t>
        </x:is>
      </x:c>
      <x:c r="E2095" s="3" t="n">
        <x:v>5.25</x:v>
      </x:c>
      <x:c r="F2095" s="3" t="inlineStr">
        <x:is>
          <x:t xml:space="preserve">GW</x:t>
        </x:is>
      </x:c>
      <x:c r="G2095" s="3" t="inlineStr">
        <x:is>
          <x:t xml:space="preserve">Scenario capacity envelope</x:t>
        </x:is>
      </x:c>
      <x:c r="H2095" s="3" t="inlineStr">
        <x:is>
          <x:t xml:space="preserve">linear interpolation between 2026 and 2030 company capacity endpoints</x:t>
        </x:is>
      </x:c>
      <x:c r="I2095" s="3" t="inlineStr">
        <x:is>
          <x:t xml:space="preserve">Scenario envelope for Microsoft-controlled/Copilot serving burden; not an official contracted-GW disclosure.</x:t>
        </x:is>
      </x:c>
      <x:c r="J2095" s="3" t="inlineStr">
        <x:is>
          <x:t xml:space="preserve">ASSUMP_POWER_RAMP; SRC_MS_MAIA200</x:t>
        </x:is>
      </x:c>
      <x:c r="K209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95" s="3" t="inlineStr">
        <x:is>
          <x:t xml:space="preserve">Company/site-level committed MW/GW, interconnect and contract disclosure.</x:t>
        </x:is>
      </x:c>
    </x:row>
    <x:row r="2096">
      <x:c r="A2096" s="3" t="inlineStr">
        <x:is>
          <x:t xml:space="preserve">Microsoft</x:t>
        </x:is>
      </x:c>
      <x:c r="B2096" s="3" t="n">
        <x:v>2027</x:v>
      </x:c>
      <x:c r="C2096" s="3" t="inlineStr">
        <x:is>
          <x:t xml:space="preserve">Bull</x:t>
        </x:is>
      </x:c>
      <x:c r="D2096" s="3" t="inlineStr">
        <x:is>
          <x:t xml:space="preserve">operational_deployment_share</x:t>
        </x:is>
      </x:c>
      <x:c r="E2096" s="3" t="n">
        <x:v>0.59790476</x:v>
      </x:c>
      <x:c r="F2096" s="3" t="inlineStr">
        <x:is>
          <x:t xml:space="preserve">share</x:t>
        </x:is>
      </x:c>
      <x:c r="G2096" s="3" t="inlineStr">
        <x:is>
          <x:t xml:space="preserve">Scenario conversion</x:t>
        </x:is>
      </x:c>
      <x:c r="H2096" s="3" t="inlineStr">
        <x:is>
          <x:t xml:space="preserve">active_power_gw / contracted_power_gw</x:t>
        </x:is>
      </x:c>
      <x:c r="I2096" s="3" t="inlineStr">
        <x:is>
          <x:t xml:space="preserve">This is the single explicit conversion from contracted/attributed capacity to operationally usable capacity.</x:t>
        </x:is>
      </x:c>
      <x:c r="J2096" s="3" t="inlineStr">
        <x:is>
          <x:t xml:space="preserve">ASSUMP_POWER_RAMP; SRC_MS_MAIA200</x:t>
        </x:is>
      </x:c>
      <x:c r="K209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96" s="3" t="inlineStr">
        <x:is>
          <x:t xml:space="preserve">Energized operational capacity divided by contracted/attributed capacity.</x:t>
        </x:is>
      </x:c>
    </x:row>
    <x:row r="2097">
      <x:c r="A2097" s="3" t="inlineStr">
        <x:is>
          <x:t xml:space="preserve">Microsoft</x:t>
        </x:is>
      </x:c>
      <x:c r="B2097" s="3" t="n">
        <x:v>2027</x:v>
      </x:c>
      <x:c r="C2097" s="3" t="inlineStr">
        <x:is>
          <x:t xml:space="preserve">Bull</x:t>
        </x:is>
      </x:c>
      <x:c r="D2097" s="3" t="inlineStr">
        <x:is>
          <x:t xml:space="preserve">active_power_gw</x:t>
        </x:is>
      </x:c>
      <x:c r="E2097" s="3" t="n">
        <x:v>3.139</x:v>
      </x:c>
      <x:c r="F2097" s="3" t="inlineStr">
        <x:is>
          <x:t xml:space="preserve">GW</x:t>
        </x:is>
      </x:c>
      <x:c r="G2097" s="3" t="inlineStr">
        <x:is>
          <x:t xml:space="preserve">Derived scenario</x:t>
        </x:is>
      </x:c>
      <x:c r="H2097" s="3" t="inlineStr">
        <x:is>
          <x:t xml:space="preserve">contracted_power_gw * operational_deployment_share</x:t>
        </x:is>
      </x:c>
      <x:c r="I2097" s="3" t="inlineStr">
        <x:is>
          <x:t xml:space="preserve">Active GW is a staged operational deployment fraction of modeled capacity, reflecting site energization and accelerator availability.</x:t>
        </x:is>
      </x:c>
      <x:c r="J2097" s="3" t="inlineStr">
        <x:is>
          <x:t xml:space="preserve">ASSUMP_POWER_RAMP; SRC_MS_MAIA200</x:t>
        </x:is>
      </x:c>
      <x:c r="K209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97" s="3" t="inlineStr">
        <x:is>
          <x:t xml:space="preserve">Energization dates, accelerator deliveries and operational powered-rack telemetry.</x:t>
        </x:is>
      </x:c>
    </x:row>
    <x:row r="2098">
      <x:c r="A2098" s="3" t="inlineStr">
        <x:is>
          <x:t xml:space="preserve">Microsoft</x:t>
        </x:is>
      </x:c>
      <x:c r="B2098" s="3" t="n">
        <x:v>2027</x:v>
      </x:c>
      <x:c r="C2098" s="3" t="inlineStr">
        <x:is>
          <x:t xml:space="preserve">Bull</x:t>
        </x:is>
      </x:c>
      <x:c r="D2098" s="3" t="inlineStr">
        <x:is>
          <x:t xml:space="preserve">pue</x:t>
        </x:is>
      </x:c>
      <x:c r="E2098" s="3" t="n">
        <x:v>1.2</x:v>
      </x:c>
      <x:c r="F2098" s="3" t="inlineStr">
        <x:is>
          <x:t xml:space="preserve">ratio</x:t>
        </x:is>
      </x:c>
      <x:c r="G2098" s="3" t="inlineStr">
        <x:is>
          <x:t xml:space="preserve">Scenario parameter</x:t>
        </x:is>
      </x:c>
      <x:c r="H2098" s="3" t="inlineStr">
        <x:is>
          <x:t xml:space="preserve">it_load_gw = active_power_gw / pue</x:t>
        </x:is>
      </x:c>
      <x:c r="I2098" s="3" t="inlineStr">
        <x:is>
          <x:t xml:space="preserve">No provider-wide site-level PUE is used as a disclosed fact; PUE represents facility-to-IT conversion within the scenario.</x:t>
        </x:is>
      </x:c>
      <x:c r="J2098" s="3" t="inlineStr">
        <x:is>
          <x:t xml:space="preserve">ASSUMP_POWER_RAMP</x:t>
        </x:is>
      </x:c>
      <x:c r="K209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98" s="3" t="inlineStr">
        <x:is>
          <x:t xml:space="preserve">Site-level measured PUE matched to attributed AI capacity.</x:t>
        </x:is>
      </x:c>
    </x:row>
    <x:row r="2099">
      <x:c r="A2099" s="3" t="inlineStr">
        <x:is>
          <x:t xml:space="preserve">Microsoft</x:t>
        </x:is>
      </x:c>
      <x:c r="B2099" s="3" t="n">
        <x:v>2027</x:v>
      </x:c>
      <x:c r="C2099" s="3" t="inlineStr">
        <x:is>
          <x:t xml:space="preserve">Bull</x:t>
        </x:is>
      </x:c>
      <x:c r="D2099" s="3" t="inlineStr">
        <x:is>
          <x:t xml:space="preserve">it_load_gw</x:t>
        </x:is>
      </x:c>
      <x:c r="E2099" s="3" t="n">
        <x:v>2.616</x:v>
      </x:c>
      <x:c r="F2099" s="3" t="inlineStr">
        <x:is>
          <x:t xml:space="preserve">GW</x:t>
        </x:is>
      </x:c>
      <x:c r="G2099" s="3" t="inlineStr">
        <x:is>
          <x:t xml:space="preserve">Derived formula</x:t>
        </x:is>
      </x:c>
      <x:c r="H2099" s="3" t="inlineStr">
        <x:is>
          <x:t xml:space="preserve">active_power_gw / pue</x:t>
        </x:is>
      </x:c>
      <x:c r="I2099" s="3" t="inlineStr">
        <x:is>
          <x:t xml:space="preserve">Facility power is converted to IT-deliverable power before attributing AI workloads.</x:t>
        </x:is>
      </x:c>
      <x:c r="J2099" s="3" t="inlineStr">
        <x:is>
          <x:t xml:space="preserve">ASSUMP_POWER_RAMP; SRC_MS_MAIA200</x:t>
        </x:is>
      </x:c>
      <x:c r="K209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099" s="3" t="inlineStr">
        <x:is>
          <x:t xml:space="preserve">Recompute once active power and PUE become site-observable.</x:t>
        </x:is>
      </x:c>
    </x:row>
    <x:row r="2100">
      <x:c r="A2100" s="3" t="inlineStr">
        <x:is>
          <x:t xml:space="preserve">Microsoft</x:t>
        </x:is>
      </x:c>
      <x:c r="B2100" s="3" t="n">
        <x:v>2027</x:v>
      </x:c>
      <x:c r="C2100" s="3" t="inlineStr">
        <x:is>
          <x:t xml:space="preserve">Bull</x:t>
        </x:is>
      </x:c>
      <x:c r="D2100" s="3" t="inlineStr">
        <x:is>
          <x:t xml:space="preserve">ai_workload_share</x:t>
        </x:is>
      </x:c>
      <x:c r="E2100" s="3" t="n">
        <x:v>0.86</x:v>
      </x:c>
      <x:c r="F2100" s="3" t="inlineStr">
        <x:is>
          <x:t xml:space="preserve">share</x:t>
        </x:is>
      </x:c>
      <x:c r="G2100" s="3" t="inlineStr">
        <x:is>
          <x:t xml:space="preserve">Scenario allocation</x:t>
        </x:is>
      </x:c>
      <x:c r="H2100" s="3" t="inlineStr">
        <x:is>
          <x:t xml:space="preserve">ai_it_load_gw = it_load_gw * ai_workload_share</x:t>
        </x:is>
      </x:c>
      <x:c r="I2100" s="3" t="inlineStr">
        <x:is>
          <x:t xml:space="preserve">Azure/Copilot serving burden is AI-oriented but shares infrastructure with platform and reserve overhead; 86% is a scenario allocation.</x:t>
        </x:is>
      </x:c>
      <x:c r="J2100" s="3" t="inlineStr">
        <x:is>
          <x:t xml:space="preserve">SRC_MS_PHI; SRC_OPENAI_GPT41_DOCS; SRC_MS_PHI4_TECHREPORT; SRC_MS_MAIA200; SRC_EPOCH_AI_DATA_CENTERS</x:t>
        </x:is>
      </x:c>
      <x:c r="K210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00" s="3" t="inlineStr">
        <x:is>
          <x:t xml:space="preserve">Model-owner AI workload allocation or cluster scheduling telemetry.</x:t>
        </x:is>
      </x:c>
    </x:row>
    <x:row r="2101">
      <x:c r="A2101" s="3" t="inlineStr">
        <x:is>
          <x:t xml:space="preserve">Microsoft</x:t>
        </x:is>
      </x:c>
      <x:c r="B2101" s="3" t="n">
        <x:v>2027</x:v>
      </x:c>
      <x:c r="C2101" s="3" t="inlineStr">
        <x:is>
          <x:t xml:space="preserve">Bull</x:t>
        </x:is>
      </x:c>
      <x:c r="D2101" s="3" t="inlineStr">
        <x:is>
          <x:t xml:space="preserve">ai_it_load_gw</x:t>
        </x:is>
      </x:c>
      <x:c r="E2101" s="3" t="n">
        <x:v>2.25</x:v>
      </x:c>
      <x:c r="F2101" s="3" t="inlineStr">
        <x:is>
          <x:t xml:space="preserve">GW</x:t>
        </x:is>
      </x:c>
      <x:c r="G2101" s="3" t="inlineStr">
        <x:is>
          <x:t xml:space="preserve">Derived formula</x:t>
        </x:is>
      </x:c>
      <x:c r="H2101" s="3" t="inlineStr">
        <x:is>
          <x:t xml:space="preserve">it_load_gw * ai_workload_share</x:t>
        </x:is>
      </x:c>
      <x:c r="I2101" s="3" t="inlineStr">
        <x:is>
          <x:t xml:space="preserve">Only the AI-attributed portion of IT load enters training/inference allocation.</x:t>
        </x:is>
      </x:c>
      <x:c r="J2101" s="3" t="inlineStr">
        <x:is>
          <x:t xml:space="preserve">SRC_MS_PHI; SRC_OPENAI_GPT41_DOCS; SRC_MS_PHI4_TECHREPORT; SRC_MS_MAIA200; SRC_EPOCH_AI_DATA_CENTERS</x:t>
        </x:is>
      </x:c>
      <x:c r="K210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01" s="3" t="inlineStr">
        <x:is>
          <x:t xml:space="preserve">Recompute after ai_workload_share is replaced by telemetry.</x:t>
        </x:is>
      </x:c>
    </x:row>
    <x:row r="2102">
      <x:c r="A2102" s="3" t="inlineStr">
        <x:is>
          <x:t xml:space="preserve">Microsoft</x:t>
        </x:is>
      </x:c>
      <x:c r="B2102" s="3" t="n">
        <x:v>2027</x:v>
      </x:c>
      <x:c r="C2102" s="3" t="inlineStr">
        <x:is>
          <x:t xml:space="preserve">Bull</x:t>
        </x:is>
      </x:c>
      <x:c r="D2102" s="3" t="inlineStr">
        <x:is>
          <x:t xml:space="preserve">gpu_share</x:t>
        </x:is>
      </x:c>
      <x:c r="E2102" s="3" t="n">
        <x:v>1</x:v>
      </x:c>
      <x:c r="F2102" s="3" t="inlineStr">
        <x:is>
          <x:t xml:space="preserve">share of inference-serving accelerator load</x:t>
        </x:is>
      </x:c>
      <x:c r="G2102" s="3" t="inlineStr">
        <x:is>
          <x:t xml:space="preserve">Numeric scenario</x:t>
        </x:is>
      </x:c>
      <x:c r="H2102" s="3" t="inlineStr">
        <x:is>
          <x:t xml:space="preserve">gpu_share interpolated from company 2026/2030 accelerator-mix endpoints</x:t>
        </x:is>
      </x:c>
      <x:c r="I2102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2102" s="3" t="inlineStr">
        <x:is>
          <x:t xml:space="preserve">SRC_MS_PHI; SRC_OPENAI_GPT41_DOCS; SRC_MS_PHI4_TECHREPORT; SRC_MS_MAIA200; SRC_EPOCH_AI_DATA_CENTERS; ASSUMP_NUMERIC_ACCELERATOR_MIX</x:t>
        </x:is>
      </x:c>
      <x:c r="K210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02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2103">
      <x:c r="A2103" s="3" t="inlineStr">
        <x:is>
          <x:t xml:space="preserve">Microsoft</x:t>
        </x:is>
      </x:c>
      <x:c r="B2103" s="3" t="n">
        <x:v>2027</x:v>
      </x:c>
      <x:c r="C2103" s="3" t="inlineStr">
        <x:is>
          <x:t xml:space="preserve">Bull</x:t>
        </x:is>
      </x:c>
      <x:c r="D2103" s="3" t="inlineStr">
        <x:is>
          <x:t xml:space="preserve">h200_share</x:t>
        </x:is>
      </x:c>
      <x:c r="E2103" s="3" t="n">
        <x:v>0.124979</x:v>
      </x:c>
      <x:c r="F2103" s="3" t="inlineStr">
        <x:is>
          <x:t xml:space="preserve">share of inference-serving accelerator load</x:t>
        </x:is>
      </x:c>
      <x:c r="G2103" s="3" t="inlineStr">
        <x:is>
          <x:t xml:space="preserve">Editable numeric scenario</x:t>
        </x:is>
      </x:c>
      <x:c r="H2103" s="3" t="inlineStr">
        <x:is>
          <x:t xml:space="preserve">h200_share = gpu_share * default_gpu_generation_mix_h200</x:t>
        </x:is>
      </x:c>
      <x:c r="I2103" s="3" t="inlineStr">
        <x:is>
          <x:t xml:space="preserve">Default GPU-generation migration assumption; executive workbook allows later manual replacement by company/year/scenario.</x:t>
        </x:is>
      </x:c>
      <x:c r="J2103" s="3" t="inlineStr">
        <x:is>
          <x:t xml:space="preserve">SRC_SEMIANALYSIS_INFERENCEX; ASSUMP_NUMERIC_ACCELERATOR_MIX</x:t>
        </x:is>
      </x:c>
      <x:c r="K210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03" s="3" t="inlineStr">
        <x:is>
          <x:t xml:space="preserve">Company fleet inventory, accelerator-hours or procurement/deployment records by GPU generation.</x:t>
        </x:is>
      </x:c>
    </x:row>
    <x:row r="2104">
      <x:c r="A2104" s="3" t="inlineStr">
        <x:is>
          <x:t xml:space="preserve">Microsoft</x:t>
        </x:is>
      </x:c>
      <x:c r="B2104" s="3" t="n">
        <x:v>2027</x:v>
      </x:c>
      <x:c r="C2104" s="3" t="inlineStr">
        <x:is>
          <x:t xml:space="preserve">Bull</x:t>
        </x:is>
      </x:c>
      <x:c r="D2104" s="3" t="inlineStr">
        <x:is>
          <x:t xml:space="preserve">b200_share</x:t>
        </x:is>
      </x:c>
      <x:c r="E2104" s="3" t="n">
        <x:v>0.875021</x:v>
      </x:c>
      <x:c r="F2104" s="3" t="inlineStr">
        <x:is>
          <x:t xml:space="preserve">share of inference-serving accelerator load</x:t>
        </x:is>
      </x:c>
      <x:c r="G2104" s="3" t="inlineStr">
        <x:is>
          <x:t xml:space="preserve">Editable numeric scenario</x:t>
        </x:is>
      </x:c>
      <x:c r="H2104" s="3" t="inlineStr">
        <x:is>
          <x:t xml:space="preserve">b200_share = gpu_share * default_gpu_generation_mix_b200</x:t>
        </x:is>
      </x:c>
      <x:c r="I2104" s="3" t="inlineStr">
        <x:is>
          <x:t xml:space="preserve">Default GPU-generation migration assumption; executive workbook allows later manual replacement by company/year/scenario.</x:t>
        </x:is>
      </x:c>
      <x:c r="J2104" s="3" t="inlineStr">
        <x:is>
          <x:t xml:space="preserve">SRC_SEMIANALYSIS_INFERENCEX; ASSUMP_NUMERIC_ACCELERATOR_MIX</x:t>
        </x:is>
      </x:c>
      <x:c r="K210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04" s="3" t="inlineStr">
        <x:is>
          <x:t xml:space="preserve">Company fleet inventory, accelerator-hours or procurement/deployment records by GPU generation.</x:t>
        </x:is>
      </x:c>
    </x:row>
    <x:row r="2105">
      <x:c r="A2105" s="3" t="inlineStr">
        <x:is>
          <x:t xml:space="preserve">Microsoft</x:t>
        </x:is>
      </x:c>
      <x:c r="B2105" s="3" t="n">
        <x:v>2027</x:v>
      </x:c>
      <x:c r="C2105" s="3" t="inlineStr">
        <x:is>
          <x:t xml:space="preserve">Bull</x:t>
        </x:is>
      </x:c>
      <x:c r="D2105" s="3" t="inlineStr">
        <x:is>
          <x:t xml:space="preserve">gb200_share</x:t>
        </x:is>
      </x:c>
      <x:c r="E2105" s="3" t="n">
        <x:v>0</x:v>
      </x:c>
      <x:c r="F2105" s="3" t="inlineStr">
        <x:is>
          <x:t xml:space="preserve">share of inference-serving accelerator load</x:t>
        </x:is>
      </x:c>
      <x:c r="G2105" s="3" t="inlineStr">
        <x:is>
          <x:t xml:space="preserve">Editable numeric scenario</x:t>
        </x:is>
      </x:c>
      <x:c r="H2105" s="3" t="inlineStr">
        <x:is>
          <x:t xml:space="preserve">gb200_share = gpu_share * default_gpu_generation_mix_gb200</x:t>
        </x:is>
      </x:c>
      <x:c r="I2105" s="3" t="inlineStr">
        <x:is>
          <x:t xml:space="preserve">Default GPU-generation migration assumption; executive workbook allows later manual replacement by company/year/scenario.</x:t>
        </x:is>
      </x:c>
      <x:c r="J2105" s="3" t="inlineStr">
        <x:is>
          <x:t xml:space="preserve">SRC_SEMIANALYSIS_INFERENCEX; ASSUMP_NUMERIC_ACCELERATOR_MIX</x:t>
        </x:is>
      </x:c>
      <x:c r="K210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05" s="3" t="inlineStr">
        <x:is>
          <x:t xml:space="preserve">Company fleet inventory, accelerator-hours or procurement/deployment records by GPU generation.</x:t>
        </x:is>
      </x:c>
    </x:row>
    <x:row r="2106">
      <x:c r="A2106" s="3" t="inlineStr">
        <x:is>
          <x:t xml:space="preserve">Microsoft</x:t>
        </x:is>
      </x:c>
      <x:c r="B2106" s="3" t="n">
        <x:v>2027</x:v>
      </x:c>
      <x:c r="C2106" s="3" t="inlineStr">
        <x:is>
          <x:t xml:space="preserve">Bull</x:t>
        </x:is>
      </x:c>
      <x:c r="D2106" s="3" t="inlineStr">
        <x:is>
          <x:t xml:space="preserve">purpose_built_accelerator_share</x:t>
        </x:is>
      </x:c>
      <x:c r="E2106" s="3" t="n">
        <x:v>0</x:v>
      </x:c>
      <x:c r="F2106" s="3" t="inlineStr">
        <x:is>
          <x:t xml:space="preserve">share of inference-serving accelerator load</x:t>
        </x:is>
      </x:c>
      <x:c r="G2106" s="3" t="inlineStr">
        <x:is>
          <x:t xml:space="preserve">Numeric scenario</x:t>
        </x:is>
      </x:c>
      <x:c r="H2106" s="3" t="inlineStr">
        <x:is>
          <x:t xml:space="preserve">1 - gpu_share</x:t>
        </x:is>
      </x:c>
      <x:c r="I2106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2106" s="3" t="inlineStr">
        <x:is>
          <x:t xml:space="preserve">SRC_MS_PHI; SRC_OPENAI_GPT41_DOCS; SRC_MS_PHI4_TECHREPORT; SRC_MS_MAIA200; SRC_EPOCH_AI_DATA_CENTERS; ASSUMP_NUMERIC_ACCELERATOR_MIX</x:t>
        </x:is>
      </x:c>
      <x:c r="K210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06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2107">
      <x:c r="A2107" s="3" t="inlineStr">
        <x:is>
          <x:t xml:space="preserve">Microsoft</x:t>
        </x:is>
      </x:c>
      <x:c r="B2107" s="3" t="n">
        <x:v>2027</x:v>
      </x:c>
      <x:c r="C2107" s="3" t="inlineStr">
        <x:is>
          <x:t xml:space="preserve">Bull</x:t>
        </x:is>
      </x:c>
      <x:c r="D2107" s="3" t="inlineStr">
        <x:is>
          <x:t xml:space="preserve">fleet_reference_tps_per_mw</x:t>
        </x:is>
      </x:c>
      <x:c r="E2107" s="3" t="n">
        <x:v>2672937</x:v>
      </x:c>
      <x:c r="F2107" s="3" t="inlineStr">
        <x:is>
          <x:t xml:space="preserve">generated output tokens/sec/MW</x:t>
        </x:is>
      </x:c>
      <x:c r="G2107" s="3" t="inlineStr">
        <x:is>
          <x:t xml:space="preserve">Fleet-weighted public benchmark reference</x:t>
        </x:is>
      </x:c>
      <x:c r="H2107" s="3" t="inlineStr">
        <x:is>
          <x:t xml:space="preserve">h200_share*h200_workload_avg + b200_share*b200_workload_avg + gb200_share*gb200_workload_avg + purpose_built_share*purpose_workload_avg</x:t>
        </x:is>
      </x:c>
      <x:c r="I2107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2107" s="3" t="inlineStr">
        <x:is>
          <x:t xml:space="preserve">SRC_SEMIANALYSIS_INFERENCEX; ASSUMP_NUMERIC_ACCELERATOR_MIX; ASSUMP_WORKLOAD_CLASS_MIX; ASSUMP_AGENTIC_CONTEXT_PENALTY</x:t>
        </x:is>
      </x:c>
      <x:c r="K210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07" s="3" t="inlineStr">
        <x:is>
          <x:t xml:space="preserve">Comparable production output-token throughput or a more closely matched benchmark.</x:t>
        </x:is>
      </x:c>
    </x:row>
    <x:row r="2108">
      <x:c r="A2108" s="3" t="inlineStr">
        <x:is>
          <x:t xml:space="preserve">Microsoft</x:t>
        </x:is>
      </x:c>
      <x:c r="B2108" s="3" t="n">
        <x:v>2027</x:v>
      </x:c>
      <x:c r="C2108" s="3" t="inlineStr">
        <x:is>
          <x:t xml:space="preserve">Bull</x:t>
        </x:is>
      </x:c>
      <x:c r="D2108" s="3" t="inlineStr">
        <x:is>
          <x:t xml:space="preserve">commercial_workload_fit_factor</x:t>
        </x:is>
      </x:c>
      <x:c r="E2108" s="3" t="n">
        <x:v>0.8</x:v>
      </x:c>
      <x:c r="F2108" s="3" t="inlineStr">
        <x:is>
          <x:t xml:space="preserve">share of public reference throughput</x:t>
        </x:is>
      </x:c>
      <x:c r="G2108" s="3" t="inlineStr">
        <x:is>
          <x:t xml:space="preserve">Scenario assumption</x:t>
        </x:is>
      </x:c>
      <x:c r="H2108" s="3" t="inlineStr">
        <x:is>
          <x:t xml:space="preserve">reference_serving_tps_per_mw = fleet_reference_tps_per_mw * commercial_workload_fit_factor</x:t>
        </x:is>
      </x:c>
      <x:c r="I2108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2108" s="3" t="inlineStr">
        <x:is>
          <x:t xml:space="preserve">SRC_SEMIANALYSIS_INFERENCEX; ASSUMP_NUMERIC_ACCELERATOR_MIX; ASSUMP_WORKLOAD_CLASS_MIX; ASSUMP_AGENTIC_CONTEXT_PENALTY</x:t>
        </x:is>
      </x:c>
      <x:c r="K210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08" s="3" t="inlineStr">
        <x:is>
          <x:t xml:space="preserve">Matched commercial serving benchmark by product surface, context shape and latency SLO.</x:t>
        </x:is>
      </x:c>
    </x:row>
    <x:row r="2109">
      <x:c r="A2109" s="3" t="inlineStr">
        <x:is>
          <x:t xml:space="preserve">Microsoft</x:t>
        </x:is>
      </x:c>
      <x:c r="B2109" s="3" t="n">
        <x:v>2027</x:v>
      </x:c>
      <x:c r="C2109" s="3" t="inlineStr">
        <x:is>
          <x:t xml:space="preserve">Bull</x:t>
        </x:is>
      </x:c>
      <x:c r="D2109" s="3" t="inlineStr">
        <x:is>
          <x:t xml:space="preserve">reference_serving_tps_per_mw</x:t>
        </x:is>
      </x:c>
      <x:c r="E2109" s="3" t="n">
        <x:v>2138350</x:v>
      </x:c>
      <x:c r="F2109" s="3" t="inlineStr">
        <x:is>
          <x:t xml:space="preserve">generated output tokens/sec/MW</x:t>
        </x:is>
      </x:c>
      <x:c r="G2109" s="3" t="inlineStr">
        <x:is>
          <x:t xml:space="preserve">Workload-adjusted benchmark proxy</x:t>
        </x:is>
      </x:c>
      <x:c r="H2109" s="3" t="inlineStr">
        <x:is>
          <x:t xml:space="preserve">fleet_reference_tps_per_mw * commercial_workload_fit_factor</x:t>
        </x:is>
      </x:c>
      <x:c r="I210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109" s="3" t="inlineStr">
        <x:is>
          <x:t xml:space="preserve">SRC_SEMIANALYSIS_INFERENCEX; ASSUMP_NUMERIC_ACCELERATOR_MIX; ASSUMP_WORKLOAD_CLASS_MIX; ASSUMP_AGENTIC_CONTEXT_PENALTY</x:t>
        </x:is>
      </x:c>
      <x:c r="K210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09" s="3" t="inlineStr">
        <x:is>
          <x:t xml:space="preserve">Provider production output-token throughput with comparable workload/SLO.</x:t>
        </x:is>
      </x:c>
    </x:row>
    <x:row r="2110">
      <x:c r="A2110" s="3" t="inlineStr">
        <x:is>
          <x:t xml:space="preserve">Microsoft</x:t>
        </x:is>
      </x:c>
      <x:c r="B2110" s="3" t="n">
        <x:v>2027</x:v>
      </x:c>
      <x:c r="C2110" s="3" t="inlineStr">
        <x:is>
          <x:t xml:space="preserve">Bull</x:t>
        </x:is>
      </x:c>
      <x:c r="D2110" s="3" t="inlineStr">
        <x:is>
          <x:t xml:space="preserve">purpose_built_tps_per_mw</x:t>
        </x:is>
      </x:c>
      <x:c r="E2110" s="3" t="n">
        <x:v>3613574</x:v>
      </x:c>
      <x:c r="F2110" s="3" t="inlineStr">
        <x:is>
          <x:t xml:space="preserve">generated output tokens/sec/MW</x:t>
        </x:is>
      </x:c>
      <x:c r="G2110" s="3" t="inlineStr">
        <x:is>
          <x:t xml:space="preserve">Conservative no-uplift proxy</x:t>
        </x:is>
      </x:c>
      <x:c r="H2110" s="3" t="inlineStr">
        <x:is>
          <x:t xml:space="preserve">purpose_built_tps_per_mw = purpose_built_reference_tps_per_mw * commercial_workload_fit_factor until comparable output-token benchmark is adopted</x:t>
        </x:is>
      </x:c>
      <x:c r="I2110" s="3" t="inlineStr">
        <x:is>
          <x:t xml:space="preserve">No comparable public output-token/MW row adopted; B200 public reference placeholder is used and remains editable.</x:t>
        </x:is>
      </x:c>
      <x:c r="J2110" s="3" t="inlineStr">
        <x:is>
          <x:t xml:space="preserve">SRC_MS_PHI; SRC_OPENAI_GPT41_DOCS; SRC_MS_PHI4_TECHREPORT; SRC_MS_MAIA200; SRC_EPOCH_AI_DATA_CENTERS; ASSUMP_NUMERIC_ACCELERATOR_MIX</x:t>
        </x:is>
      </x:c>
      <x:c r="K211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10" s="3" t="inlineStr">
        <x:is>
          <x:t xml:space="preserve">Matched-workload generated-output benchmark for the provider purpose-built accelerator.</x:t>
        </x:is>
      </x:c>
    </x:row>
    <x:row r="2111">
      <x:c r="A2111" s="3" t="inlineStr">
        <x:is>
          <x:t xml:space="preserve">Microsoft</x:t>
        </x:is>
      </x:c>
      <x:c r="B2111" s="3" t="n">
        <x:v>2027</x:v>
      </x:c>
      <x:c r="C2111" s="3" t="inlineStr">
        <x:is>
          <x:t xml:space="preserve">Bull</x:t>
        </x:is>
      </x:c>
      <x:c r="D2111" s="3" t="inlineStr">
        <x:is>
          <x:t xml:space="preserve">inference_power_share</x:t>
        </x:is>
      </x:c>
      <x:c r="E2111" s="3" t="n">
        <x:v>0.658</x:v>
      </x:c>
      <x:c r="F2111" s="3" t="inlineStr">
        <x:is>
          <x:t xml:space="preserve">share of AI IT load</x:t>
        </x:is>
      </x:c>
      <x:c r="G2111" s="3" t="inlineStr">
        <x:is>
          <x:t xml:space="preserve">Scenario allocation</x:t>
        </x:is>
      </x:c>
      <x:c r="H2111" s="3" t="inlineStr">
        <x:is>
          <x:t xml:space="preserve">inference_gw = ai_it_load_gw * inference_power_share</x:t>
        </x:is>
      </x:c>
      <x:c r="I2111" s="3" t="inlineStr">
        <x:is>
          <x:t xml:space="preserve">Copilot commercial serving growth supports rising inference allocation; OpenAI model-owner output must remain separately attributed.</x:t>
        </x:is>
      </x:c>
      <x:c r="J2111" s="3" t="inlineStr">
        <x:is>
          <x:t xml:space="preserve">SRC_MS_PHI; SRC_OPENAI_GPT41_DOCS; SRC_MS_PHI4_TECHREPORT; SRC_MS_MAIA200; SRC_EPOCH_AI_DATA_CENTERS; ASSUMP_INFERENCE_SHARE_NOT_FACT_60</x:t>
        </x:is>
      </x:c>
      <x:c r="K211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11" s="3" t="inlineStr">
        <x:is>
          <x:t xml:space="preserve">Provider-specific inference/training workload power telemetry.</x:t>
        </x:is>
      </x:c>
    </x:row>
    <x:row r="2112">
      <x:c r="A2112" s="3" t="inlineStr">
        <x:is>
          <x:t xml:space="preserve">Microsoft</x:t>
        </x:is>
      </x:c>
      <x:c r="B2112" s="3" t="n">
        <x:v>2027</x:v>
      </x:c>
      <x:c r="C2112" s="3" t="inlineStr">
        <x:is>
          <x:t xml:space="preserve">Bull</x:t>
        </x:is>
      </x:c>
      <x:c r="D2112" s="3" t="inlineStr">
        <x:is>
          <x:t xml:space="preserve">inference_gw</x:t>
        </x:is>
      </x:c>
      <x:c r="E2112" s="3" t="n">
        <x:v>1.479</x:v>
      </x:c>
      <x:c r="F2112" s="3" t="inlineStr">
        <x:is>
          <x:t xml:space="preserve">GW</x:t>
        </x:is>
      </x:c>
      <x:c r="G2112" s="3" t="inlineStr">
        <x:is>
          <x:t xml:space="preserve">Derived formula</x:t>
        </x:is>
      </x:c>
      <x:c r="H2112" s="3" t="inlineStr">
        <x:is>
          <x:t xml:space="preserve">ai_it_load_gw * inference_power_share</x:t>
        </x:is>
      </x:c>
      <x:c r="I2112" s="3" t="inlineStr">
        <x:is>
          <x:t xml:space="preserve">This is the operational power eligible to become commercial generated output tokens through the selected TPS/MW proxy.</x:t>
        </x:is>
      </x:c>
      <x:c r="J2112" s="3" t="inlineStr">
        <x:is>
          <x:t xml:space="preserve">SRC_MS_PHI; SRC_OPENAI_GPT41_DOCS; SRC_MS_PHI4_TECHREPORT; SRC_MS_MAIA200; SRC_EPOCH_AI_DATA_CENTERS</x:t>
        </x:is>
      </x:c>
      <x:c r="K211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12" s="3" t="inlineStr">
        <x:is>
          <x:t xml:space="preserve">Recompute after AI allocation or inference-share evidence changes.</x:t>
        </x:is>
      </x:c>
    </x:row>
    <x:row r="2113">
      <x:c r="A2113" s="3" t="inlineStr">
        <x:is>
          <x:t xml:space="preserve">Microsoft</x:t>
        </x:is>
      </x:c>
      <x:c r="B2113" s="3" t="n">
        <x:v>2027</x:v>
      </x:c>
      <x:c r="C2113" s="3" t="inlineStr">
        <x:is>
          <x:t xml:space="preserve">Bull</x:t>
        </x:is>
      </x:c>
      <x:c r="D2113" s="3" t="inlineStr">
        <x:is>
          <x:t xml:space="preserve">training_power_share</x:t>
        </x:is>
      </x:c>
      <x:c r="E2113" s="3" t="n">
        <x:v>0.342</x:v>
      </x:c>
      <x:c r="F2113" s="3" t="inlineStr">
        <x:is>
          <x:t xml:space="preserve">share of AI IT load</x:t>
        </x:is>
      </x:c>
      <x:c r="G2113" s="3" t="inlineStr">
        <x:is>
          <x:t xml:space="preserve">Derived allocation</x:t>
        </x:is>
      </x:c>
      <x:c r="H2113" s="3" t="inlineStr">
        <x:is>
          <x:t xml:space="preserve">1 - inference_power_share</x:t>
        </x:is>
      </x:c>
      <x:c r="I2113" s="3" t="inlineStr">
        <x:is>
          <x:t xml:space="preserve">Training receives the complementary modeled AI IT allocation; it is not a disclosed company workload split.</x:t>
        </x:is>
      </x:c>
      <x:c r="J2113" s="3" t="inlineStr">
        <x:is>
          <x:t xml:space="preserve">SRC_MS_PHI; SRC_OPENAI_GPT41_DOCS; SRC_MS_PHI4_TECHREPORT; SRC_MS_MAIA200; SRC_EPOCH_AI_DATA_CENTERS; ASSUMP_INFERENCE_SHARE_NOT_FACT_60</x:t>
        </x:is>
      </x:c>
      <x:c r="K211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13" s="3" t="inlineStr">
        <x:is>
          <x:t xml:space="preserve">Provider-specific inference/training workload power telemetry.</x:t>
        </x:is>
      </x:c>
    </x:row>
    <x:row r="2114">
      <x:c r="A2114" s="3" t="inlineStr">
        <x:is>
          <x:t xml:space="preserve">Microsoft</x:t>
        </x:is>
      </x:c>
      <x:c r="B2114" s="3" t="n">
        <x:v>2027</x:v>
      </x:c>
      <x:c r="C2114" s="3" t="inlineStr">
        <x:is>
          <x:t xml:space="preserve">Bull</x:t>
        </x:is>
      </x:c>
      <x:c r="D2114" s="3" t="inlineStr">
        <x:is>
          <x:t xml:space="preserve">training_gw</x:t>
        </x:is>
      </x:c>
      <x:c r="E2114" s="3" t="n">
        <x:v>0.771</x:v>
      </x:c>
      <x:c r="F2114" s="3" t="inlineStr">
        <x:is>
          <x:t xml:space="preserve">GW</x:t>
        </x:is>
      </x:c>
      <x:c r="G2114" s="3" t="inlineStr">
        <x:is>
          <x:t xml:space="preserve">Derived formula</x:t>
        </x:is>
      </x:c>
      <x:c r="H2114" s="3" t="inlineStr">
        <x:is>
          <x:t xml:space="preserve">ai_it_load_gw * training_power_share</x:t>
        </x:is>
      </x:c>
      <x:c r="I2114" s="3" t="inlineStr">
        <x:is>
          <x:t xml:space="preserve">Training GW is shown separately so commercial inference token capacity is not overstated.</x:t>
        </x:is>
      </x:c>
      <x:c r="J2114" s="3" t="inlineStr">
        <x:is>
          <x:t xml:space="preserve">SRC_MS_PHI; SRC_OPENAI_GPT41_DOCS; SRC_MS_PHI4_TECHREPORT; SRC_MS_MAIA200; SRC_EPOCH_AI_DATA_CENTERS</x:t>
        </x:is>
      </x:c>
      <x:c r="K211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14" s="3" t="inlineStr">
        <x:is>
          <x:t xml:space="preserve">Recompute after AI allocation or workload-split evidence changes.</x:t>
        </x:is>
      </x:c>
    </x:row>
    <x:row r="2115">
      <x:c r="A2115" s="3" t="inlineStr">
        <x:is>
          <x:t xml:space="preserve">Microsoft</x:t>
        </x:is>
      </x:c>
      <x:c r="B2115" s="3" t="n">
        <x:v>2027</x:v>
      </x:c>
      <x:c r="C2115" s="3" t="inlineStr">
        <x:is>
          <x:t xml:space="preserve">Bull</x:t>
        </x:is>
      </x:c>
      <x:c r="D2115" s="3" t="inlineStr">
        <x:is>
          <x:t xml:space="preserve">tokens_per_second_per_mw</x:t>
        </x:is>
      </x:c>
      <x:c r="E2115" s="3" t="n">
        <x:v>2138350</x:v>
      </x:c>
      <x:c r="F2115" s="3" t="inlineStr">
        <x:is>
          <x:t xml:space="preserve">generated output tokens/sec/MW</x:t>
        </x:is>
      </x:c>
      <x:c r="G2115" s="3" t="inlineStr">
        <x:is>
          <x:t xml:space="preserve">Derived estimate + benchmark calibration</x:t>
        </x:is>
      </x:c>
      <x:c r="H2115" s="3" t="inlineStr">
        <x:is>
          <x:t xml:space="preserve">fleet_reference_tps_per_mw * commercial_workload_fit_factor</x:t>
        </x:is>
      </x:c>
      <x:c r="I2115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2115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211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15" s="3" t="inlineStr">
        <x:is>
          <x:t xml:space="preserve">Comparable production output-token throughput with model, hardware, precision, ISL/OSL and SLO matched.</x:t>
        </x:is>
      </x:c>
    </x:row>
    <x:row r="2116">
      <x:c r="A2116" s="3" t="inlineStr">
        <x:is>
          <x:t xml:space="preserve">Microsoft</x:t>
        </x:is>
      </x:c>
      <x:c r="B2116" s="3" t="n">
        <x:v>2027</x:v>
      </x:c>
      <x:c r="C2116" s="3" t="inlineStr">
        <x:is>
          <x:t xml:space="preserve">Bull</x:t>
        </x:is>
      </x:c>
      <x:c r="D2116" s="3" t="inlineStr">
        <x:is>
          <x:t xml:space="preserve">inference_tokens_per_day</x:t>
        </x:is>
      </x:c>
      <x:c r="E2116" s="3" t="n">
        <x:v>273250337760000</x:v>
      </x:c>
      <x:c r="F2116" s="3" t="inlineStr">
        <x:is>
          <x:t xml:space="preserve">generated output tokens/day</x:t>
        </x:is>
      </x:c>
      <x:c r="G2116" s="3" t="inlineStr">
        <x:is>
          <x:t xml:space="preserve">Derived headline metric</x:t>
        </x:is>
      </x:c>
      <x:c r="H2116" s="3" t="inlineStr">
        <x:is>
          <x:t xml:space="preserve">inference_gw * 1000 * tokens_per_second_per_mw * 86,400</x:t>
        </x:is>
      </x:c>
      <x:c r="I2116" s="3" t="inlineStr">
        <x:is>
          <x:t xml:space="preserve">Headline capacity uses no utilization, MoE, architecture or software-growth multiplier; it is not observed commercial output volume.</x:t>
        </x:is>
      </x:c>
      <x:c r="J2116" s="3" t="inlineStr">
        <x:is>
          <x:t xml:space="preserve">SRC_MS_PHI; SRC_OPENAI_GPT41_DOCS; SRC_MS_PHI4_TECHREPORT; SRC_MS_MAIA200; SRC_EPOCH_AI_DATA_CENTERS; SRC_SEMIANALYSIS_INFERENCEX</x:t>
        </x:is>
      </x:c>
      <x:c r="K211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16" s="3" t="inlineStr">
        <x:is>
          <x:t xml:space="preserve">Provider-disclosed generated output token volume or calibrated capacity telemetry.</x:t>
        </x:is>
      </x:c>
    </x:row>
    <x:row r="2117">
      <x:c r="A2117" s="3" t="inlineStr">
        <x:is>
          <x:t xml:space="preserve">Microsoft</x:t>
        </x:is>
      </x:c>
      <x:c r="B2117" s="3" t="n">
        <x:v>2027</x:v>
      </x:c>
      <x:c r="C2117" s="3" t="inlineStr">
        <x:is>
          <x:t xml:space="preserve">Bull</x:t>
        </x:is>
      </x:c>
      <x:c r="D2117" s="3" t="inlineStr">
        <x:is>
          <x:t xml:space="preserve">inference_tokens_per_year</x:t>
        </x:is>
      </x:c>
      <x:c r="E2117" s="3" t="n">
        <x:v>9.97363732824e+16</x:v>
      </x:c>
      <x:c r="F2117" s="3" t="inlineStr">
        <x:is>
          <x:t xml:space="preserve">generated output tokens/year</x:t>
        </x:is>
      </x:c>
      <x:c r="G2117" s="3" t="inlineStr">
        <x:is>
          <x:t xml:space="preserve">Derived headline metric</x:t>
        </x:is>
      </x:c>
      <x:c r="H2117" s="3" t="inlineStr">
        <x:is>
          <x:t xml:space="preserve">inference_tokens_per_day * 365</x:t>
        </x:is>
      </x:c>
      <x:c r="I2117" s="3" t="inlineStr">
        <x:is>
          <x:t xml:space="preserve">Annualized version of generated output token capacity; it is not observed annual demand or billable volume.</x:t>
        </x:is>
      </x:c>
      <x:c r="J2117" s="3" t="inlineStr">
        <x:is>
          <x:t xml:space="preserve">SRC_MS_PHI; SRC_OPENAI_GPT41_DOCS; SRC_MS_PHI4_TECHREPORT; SRC_MS_MAIA200; SRC_EPOCH_AI_DATA_CENTERS; SRC_SEMIANALYSIS_INFERENCEX</x:t>
        </x:is>
      </x:c>
      <x:c r="K211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17" s="3" t="inlineStr">
        <x:is>
          <x:t xml:space="preserve">Provider-disclosed annual generated-output volume or metered serving telemetry.</x:t>
        </x:is>
      </x:c>
    </x:row>
    <x:row r="2118">
      <x:c r="A2118" s="3" t="inlineStr">
        <x:is>
          <x:t xml:space="preserve">Microsoft</x:t>
        </x:is>
      </x:c>
      <x:c r="B2118" s="3" t="n">
        <x:v>2028</x:v>
      </x:c>
      <x:c r="C2118" s="3" t="inlineStr">
        <x:is>
          <x:t xml:space="preserve">Bull</x:t>
        </x:is>
      </x:c>
      <x:c r="D2118" s="3" t="inlineStr">
        <x:is>
          <x:t xml:space="preserve">contracted_power_gw</x:t>
        </x:is>
      </x:c>
      <x:c r="E2118" s="3" t="n">
        <x:v>6.5</x:v>
      </x:c>
      <x:c r="F2118" s="3" t="inlineStr">
        <x:is>
          <x:t xml:space="preserve">GW</x:t>
        </x:is>
      </x:c>
      <x:c r="G2118" s="3" t="inlineStr">
        <x:is>
          <x:t xml:space="preserve">Scenario capacity envelope</x:t>
        </x:is>
      </x:c>
      <x:c r="H2118" s="3" t="inlineStr">
        <x:is>
          <x:t xml:space="preserve">linear interpolation between 2026 and 2030 company capacity endpoints</x:t>
        </x:is>
      </x:c>
      <x:c r="I2118" s="3" t="inlineStr">
        <x:is>
          <x:t xml:space="preserve">Scenario envelope for Microsoft-controlled/Copilot serving burden; not an official contracted-GW disclosure.</x:t>
        </x:is>
      </x:c>
      <x:c r="J2118" s="3" t="inlineStr">
        <x:is>
          <x:t xml:space="preserve">ASSUMP_POWER_RAMP; SRC_MS_MAIA200</x:t>
        </x:is>
      </x:c>
      <x:c r="K211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18" s="3" t="inlineStr">
        <x:is>
          <x:t xml:space="preserve">Company/site-level committed MW/GW, interconnect and contract disclosure.</x:t>
        </x:is>
      </x:c>
    </x:row>
    <x:row r="2119">
      <x:c r="A2119" s="3" t="inlineStr">
        <x:is>
          <x:t xml:space="preserve">Microsoft</x:t>
        </x:is>
      </x:c>
      <x:c r="B2119" s="3" t="n">
        <x:v>2028</x:v>
      </x:c>
      <x:c r="C2119" s="3" t="inlineStr">
        <x:is>
          <x:t xml:space="preserve">Bull</x:t>
        </x:is>
      </x:c>
      <x:c r="D2119" s="3" t="inlineStr">
        <x:is>
          <x:t xml:space="preserve">operational_deployment_share</x:t>
        </x:is>
      </x:c>
      <x:c r="E2119" s="3" t="n">
        <x:v>0.68615385</x:v>
      </x:c>
      <x:c r="F2119" s="3" t="inlineStr">
        <x:is>
          <x:t xml:space="preserve">share</x:t>
        </x:is>
      </x:c>
      <x:c r="G2119" s="3" t="inlineStr">
        <x:is>
          <x:t xml:space="preserve">Scenario conversion</x:t>
        </x:is>
      </x:c>
      <x:c r="H2119" s="3" t="inlineStr">
        <x:is>
          <x:t xml:space="preserve">active_power_gw / contracted_power_gw</x:t>
        </x:is>
      </x:c>
      <x:c r="I2119" s="3" t="inlineStr">
        <x:is>
          <x:t xml:space="preserve">This is the single explicit conversion from contracted/attributed capacity to operationally usable capacity.</x:t>
        </x:is>
      </x:c>
      <x:c r="J2119" s="3" t="inlineStr">
        <x:is>
          <x:t xml:space="preserve">ASSUMP_POWER_RAMP; SRC_MS_MAIA200</x:t>
        </x:is>
      </x:c>
      <x:c r="K211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19" s="3" t="inlineStr">
        <x:is>
          <x:t xml:space="preserve">Energized operational capacity divided by contracted/attributed capacity.</x:t>
        </x:is>
      </x:c>
    </x:row>
    <x:row r="2120">
      <x:c r="A2120" s="3" t="inlineStr">
        <x:is>
          <x:t xml:space="preserve">Microsoft</x:t>
        </x:is>
      </x:c>
      <x:c r="B2120" s="3" t="n">
        <x:v>2028</x:v>
      </x:c>
      <x:c r="C2120" s="3" t="inlineStr">
        <x:is>
          <x:t xml:space="preserve">Bull</x:t>
        </x:is>
      </x:c>
      <x:c r="D2120" s="3" t="inlineStr">
        <x:is>
          <x:t xml:space="preserve">active_power_gw</x:t>
        </x:is>
      </x:c>
      <x:c r="E2120" s="3" t="n">
        <x:v>4.46</x:v>
      </x:c>
      <x:c r="F2120" s="3" t="inlineStr">
        <x:is>
          <x:t xml:space="preserve">GW</x:t>
        </x:is>
      </x:c>
      <x:c r="G2120" s="3" t="inlineStr">
        <x:is>
          <x:t xml:space="preserve">Derived scenario</x:t>
        </x:is>
      </x:c>
      <x:c r="H2120" s="3" t="inlineStr">
        <x:is>
          <x:t xml:space="preserve">contracted_power_gw * operational_deployment_share</x:t>
        </x:is>
      </x:c>
      <x:c r="I2120" s="3" t="inlineStr">
        <x:is>
          <x:t xml:space="preserve">Active GW is a staged operational deployment fraction of modeled capacity, reflecting site energization and accelerator availability.</x:t>
        </x:is>
      </x:c>
      <x:c r="J2120" s="3" t="inlineStr">
        <x:is>
          <x:t xml:space="preserve">ASSUMP_POWER_RAMP; SRC_MS_MAIA200</x:t>
        </x:is>
      </x:c>
      <x:c r="K212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20" s="3" t="inlineStr">
        <x:is>
          <x:t xml:space="preserve">Energization dates, accelerator deliveries and operational powered-rack telemetry.</x:t>
        </x:is>
      </x:c>
    </x:row>
    <x:row r="2121">
      <x:c r="A2121" s="3" t="inlineStr">
        <x:is>
          <x:t xml:space="preserve">Microsoft</x:t>
        </x:is>
      </x:c>
      <x:c r="B2121" s="3" t="n">
        <x:v>2028</x:v>
      </x:c>
      <x:c r="C2121" s="3" t="inlineStr">
        <x:is>
          <x:t xml:space="preserve">Bull</x:t>
        </x:is>
      </x:c>
      <x:c r="D2121" s="3" t="inlineStr">
        <x:is>
          <x:t xml:space="preserve">pue</x:t>
        </x:is>
      </x:c>
      <x:c r="E2121" s="3" t="n">
        <x:v>1.2</x:v>
      </x:c>
      <x:c r="F2121" s="3" t="inlineStr">
        <x:is>
          <x:t xml:space="preserve">ratio</x:t>
        </x:is>
      </x:c>
      <x:c r="G2121" s="3" t="inlineStr">
        <x:is>
          <x:t xml:space="preserve">Scenario parameter</x:t>
        </x:is>
      </x:c>
      <x:c r="H2121" s="3" t="inlineStr">
        <x:is>
          <x:t xml:space="preserve">it_load_gw = active_power_gw / pue</x:t>
        </x:is>
      </x:c>
      <x:c r="I2121" s="3" t="inlineStr">
        <x:is>
          <x:t xml:space="preserve">No provider-wide site-level PUE is used as a disclosed fact; PUE represents facility-to-IT conversion within the scenario.</x:t>
        </x:is>
      </x:c>
      <x:c r="J2121" s="3" t="inlineStr">
        <x:is>
          <x:t xml:space="preserve">ASSUMP_POWER_RAMP</x:t>
        </x:is>
      </x:c>
      <x:c r="K212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21" s="3" t="inlineStr">
        <x:is>
          <x:t xml:space="preserve">Site-level measured PUE matched to attributed AI capacity.</x:t>
        </x:is>
      </x:c>
    </x:row>
    <x:row r="2122">
      <x:c r="A2122" s="3" t="inlineStr">
        <x:is>
          <x:t xml:space="preserve">Microsoft</x:t>
        </x:is>
      </x:c>
      <x:c r="B2122" s="3" t="n">
        <x:v>2028</x:v>
      </x:c>
      <x:c r="C2122" s="3" t="inlineStr">
        <x:is>
          <x:t xml:space="preserve">Bull</x:t>
        </x:is>
      </x:c>
      <x:c r="D2122" s="3" t="inlineStr">
        <x:is>
          <x:t xml:space="preserve">it_load_gw</x:t>
        </x:is>
      </x:c>
      <x:c r="E2122" s="3" t="n">
        <x:v>3.717</x:v>
      </x:c>
      <x:c r="F2122" s="3" t="inlineStr">
        <x:is>
          <x:t xml:space="preserve">GW</x:t>
        </x:is>
      </x:c>
      <x:c r="G2122" s="3" t="inlineStr">
        <x:is>
          <x:t xml:space="preserve">Derived formula</x:t>
        </x:is>
      </x:c>
      <x:c r="H2122" s="3" t="inlineStr">
        <x:is>
          <x:t xml:space="preserve">active_power_gw / pue</x:t>
        </x:is>
      </x:c>
      <x:c r="I2122" s="3" t="inlineStr">
        <x:is>
          <x:t xml:space="preserve">Facility power is converted to IT-deliverable power before attributing AI workloads.</x:t>
        </x:is>
      </x:c>
      <x:c r="J2122" s="3" t="inlineStr">
        <x:is>
          <x:t xml:space="preserve">ASSUMP_POWER_RAMP; SRC_MS_MAIA200</x:t>
        </x:is>
      </x:c>
      <x:c r="K212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22" s="3" t="inlineStr">
        <x:is>
          <x:t xml:space="preserve">Recompute once active power and PUE become site-observable.</x:t>
        </x:is>
      </x:c>
    </x:row>
    <x:row r="2123">
      <x:c r="A2123" s="3" t="inlineStr">
        <x:is>
          <x:t xml:space="preserve">Microsoft</x:t>
        </x:is>
      </x:c>
      <x:c r="B2123" s="3" t="n">
        <x:v>2028</x:v>
      </x:c>
      <x:c r="C2123" s="3" t="inlineStr">
        <x:is>
          <x:t xml:space="preserve">Bull</x:t>
        </x:is>
      </x:c>
      <x:c r="D2123" s="3" t="inlineStr">
        <x:is>
          <x:t xml:space="preserve">ai_workload_share</x:t>
        </x:is>
      </x:c>
      <x:c r="E2123" s="3" t="n">
        <x:v>0.86</x:v>
      </x:c>
      <x:c r="F2123" s="3" t="inlineStr">
        <x:is>
          <x:t xml:space="preserve">share</x:t>
        </x:is>
      </x:c>
      <x:c r="G2123" s="3" t="inlineStr">
        <x:is>
          <x:t xml:space="preserve">Scenario allocation</x:t>
        </x:is>
      </x:c>
      <x:c r="H2123" s="3" t="inlineStr">
        <x:is>
          <x:t xml:space="preserve">ai_it_load_gw = it_load_gw * ai_workload_share</x:t>
        </x:is>
      </x:c>
      <x:c r="I2123" s="3" t="inlineStr">
        <x:is>
          <x:t xml:space="preserve">Azure/Copilot serving burden is AI-oriented but shares infrastructure with platform and reserve overhead; 86% is a scenario allocation.</x:t>
        </x:is>
      </x:c>
      <x:c r="J2123" s="3" t="inlineStr">
        <x:is>
          <x:t xml:space="preserve">SRC_MS_PHI; SRC_OPENAI_GPT41_DOCS; SRC_MS_PHI4_TECHREPORT; SRC_MS_MAIA200; SRC_EPOCH_AI_DATA_CENTERS</x:t>
        </x:is>
      </x:c>
      <x:c r="K212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23" s="3" t="inlineStr">
        <x:is>
          <x:t xml:space="preserve">Model-owner AI workload allocation or cluster scheduling telemetry.</x:t>
        </x:is>
      </x:c>
    </x:row>
    <x:row r="2124">
      <x:c r="A2124" s="3" t="inlineStr">
        <x:is>
          <x:t xml:space="preserve">Microsoft</x:t>
        </x:is>
      </x:c>
      <x:c r="B2124" s="3" t="n">
        <x:v>2028</x:v>
      </x:c>
      <x:c r="C2124" s="3" t="inlineStr">
        <x:is>
          <x:t xml:space="preserve">Bull</x:t>
        </x:is>
      </x:c>
      <x:c r="D2124" s="3" t="inlineStr">
        <x:is>
          <x:t xml:space="preserve">ai_it_load_gw</x:t>
        </x:is>
      </x:c>
      <x:c r="E2124" s="3" t="n">
        <x:v>3.196</x:v>
      </x:c>
      <x:c r="F2124" s="3" t="inlineStr">
        <x:is>
          <x:t xml:space="preserve">GW</x:t>
        </x:is>
      </x:c>
      <x:c r="G2124" s="3" t="inlineStr">
        <x:is>
          <x:t xml:space="preserve">Derived formula</x:t>
        </x:is>
      </x:c>
      <x:c r="H2124" s="3" t="inlineStr">
        <x:is>
          <x:t xml:space="preserve">it_load_gw * ai_workload_share</x:t>
        </x:is>
      </x:c>
      <x:c r="I2124" s="3" t="inlineStr">
        <x:is>
          <x:t xml:space="preserve">Only the AI-attributed portion of IT load enters training/inference allocation.</x:t>
        </x:is>
      </x:c>
      <x:c r="J2124" s="3" t="inlineStr">
        <x:is>
          <x:t xml:space="preserve">SRC_MS_PHI; SRC_OPENAI_GPT41_DOCS; SRC_MS_PHI4_TECHREPORT; SRC_MS_MAIA200; SRC_EPOCH_AI_DATA_CENTERS</x:t>
        </x:is>
      </x:c>
      <x:c r="K212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24" s="3" t="inlineStr">
        <x:is>
          <x:t xml:space="preserve">Recompute after ai_workload_share is replaced by telemetry.</x:t>
        </x:is>
      </x:c>
    </x:row>
    <x:row r="2125">
      <x:c r="A2125" s="3" t="inlineStr">
        <x:is>
          <x:t xml:space="preserve">Microsoft</x:t>
        </x:is>
      </x:c>
      <x:c r="B2125" s="3" t="n">
        <x:v>2028</x:v>
      </x:c>
      <x:c r="C2125" s="3" t="inlineStr">
        <x:is>
          <x:t xml:space="preserve">Bull</x:t>
        </x:is>
      </x:c>
      <x:c r="D2125" s="3" t="inlineStr">
        <x:is>
          <x:t xml:space="preserve">gpu_share</x:t>
        </x:is>
      </x:c>
      <x:c r="E2125" s="3" t="n">
        <x:v>1</x:v>
      </x:c>
      <x:c r="F2125" s="3" t="inlineStr">
        <x:is>
          <x:t xml:space="preserve">share of inference-serving accelerator load</x:t>
        </x:is>
      </x:c>
      <x:c r="G2125" s="3" t="inlineStr">
        <x:is>
          <x:t xml:space="preserve">Numeric scenario</x:t>
        </x:is>
      </x:c>
      <x:c r="H2125" s="3" t="inlineStr">
        <x:is>
          <x:t xml:space="preserve">gpu_share interpolated from company 2026/2030 accelerator-mix endpoints</x:t>
        </x:is>
      </x:c>
      <x:c r="I2125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2125" s="3" t="inlineStr">
        <x:is>
          <x:t xml:space="preserve">SRC_MS_PHI; SRC_OPENAI_GPT41_DOCS; SRC_MS_PHI4_TECHREPORT; SRC_MS_MAIA200; SRC_EPOCH_AI_DATA_CENTERS; ASSUMP_NUMERIC_ACCELERATOR_MIX</x:t>
        </x:is>
      </x:c>
      <x:c r="K212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25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2126">
      <x:c r="A2126" s="3" t="inlineStr">
        <x:is>
          <x:t xml:space="preserve">Microsoft</x:t>
        </x:is>
      </x:c>
      <x:c r="B2126" s="3" t="n">
        <x:v>2028</x:v>
      </x:c>
      <x:c r="C2126" s="3" t="inlineStr">
        <x:is>
          <x:t xml:space="preserve">Bull</x:t>
        </x:is>
      </x:c>
      <x:c r="D2126" s="3" t="inlineStr">
        <x:is>
          <x:t xml:space="preserve">h200_share</x:t>
        </x:is>
      </x:c>
      <x:c r="E2126" s="3" t="n">
        <x:v>0.052258</x:v>
      </x:c>
      <x:c r="F2126" s="3" t="inlineStr">
        <x:is>
          <x:t xml:space="preserve">share of inference-serving accelerator load</x:t>
        </x:is>
      </x:c>
      <x:c r="G2126" s="3" t="inlineStr">
        <x:is>
          <x:t xml:space="preserve">Editable numeric scenario</x:t>
        </x:is>
      </x:c>
      <x:c r="H2126" s="3" t="inlineStr">
        <x:is>
          <x:t xml:space="preserve">h200_share = gpu_share * default_gpu_generation_mix_h200</x:t>
        </x:is>
      </x:c>
      <x:c r="I2126" s="3" t="inlineStr">
        <x:is>
          <x:t xml:space="preserve">Default GPU-generation migration assumption; executive workbook allows later manual replacement by company/year/scenario.</x:t>
        </x:is>
      </x:c>
      <x:c r="J2126" s="3" t="inlineStr">
        <x:is>
          <x:t xml:space="preserve">SRC_SEMIANALYSIS_INFERENCEX; ASSUMP_NUMERIC_ACCELERATOR_MIX</x:t>
        </x:is>
      </x:c>
      <x:c r="K212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26" s="3" t="inlineStr">
        <x:is>
          <x:t xml:space="preserve">Company fleet inventory, accelerator-hours or procurement/deployment records by GPU generation.</x:t>
        </x:is>
      </x:c>
    </x:row>
    <x:row r="2127">
      <x:c r="A2127" s="3" t="inlineStr">
        <x:is>
          <x:t xml:space="preserve">Microsoft</x:t>
        </x:is>
      </x:c>
      <x:c r="B2127" s="3" t="n">
        <x:v>2028</x:v>
      </x:c>
      <x:c r="C2127" s="3" t="inlineStr">
        <x:is>
          <x:t xml:space="preserve">Bull</x:t>
        </x:is>
      </x:c>
      <x:c r="D2127" s="3" t="inlineStr">
        <x:is>
          <x:t xml:space="preserve">b200_share</x:t>
        </x:is>
      </x:c>
      <x:c r="E2127" s="3" t="n">
        <x:v>0.947742</x:v>
      </x:c>
      <x:c r="F2127" s="3" t="inlineStr">
        <x:is>
          <x:t xml:space="preserve">share of inference-serving accelerator load</x:t>
        </x:is>
      </x:c>
      <x:c r="G2127" s="3" t="inlineStr">
        <x:is>
          <x:t xml:space="preserve">Editable numeric scenario</x:t>
        </x:is>
      </x:c>
      <x:c r="H2127" s="3" t="inlineStr">
        <x:is>
          <x:t xml:space="preserve">b200_share = gpu_share * default_gpu_generation_mix_b200</x:t>
        </x:is>
      </x:c>
      <x:c r="I2127" s="3" t="inlineStr">
        <x:is>
          <x:t xml:space="preserve">Default GPU-generation migration assumption; executive workbook allows later manual replacement by company/year/scenario.</x:t>
        </x:is>
      </x:c>
      <x:c r="J2127" s="3" t="inlineStr">
        <x:is>
          <x:t xml:space="preserve">SRC_SEMIANALYSIS_INFERENCEX; ASSUMP_NUMERIC_ACCELERATOR_MIX</x:t>
        </x:is>
      </x:c>
      <x:c r="K212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27" s="3" t="inlineStr">
        <x:is>
          <x:t xml:space="preserve">Company fleet inventory, accelerator-hours or procurement/deployment records by GPU generation.</x:t>
        </x:is>
      </x:c>
    </x:row>
    <x:row r="2128">
      <x:c r="A2128" s="3" t="inlineStr">
        <x:is>
          <x:t xml:space="preserve">Microsoft</x:t>
        </x:is>
      </x:c>
      <x:c r="B2128" s="3" t="n">
        <x:v>2028</x:v>
      </x:c>
      <x:c r="C2128" s="3" t="inlineStr">
        <x:is>
          <x:t xml:space="preserve">Bull</x:t>
        </x:is>
      </x:c>
      <x:c r="D2128" s="3" t="inlineStr">
        <x:is>
          <x:t xml:space="preserve">gb200_share</x:t>
        </x:is>
      </x:c>
      <x:c r="E2128" s="3" t="n">
        <x:v>0</x:v>
      </x:c>
      <x:c r="F2128" s="3" t="inlineStr">
        <x:is>
          <x:t xml:space="preserve">share of inference-serving accelerator load</x:t>
        </x:is>
      </x:c>
      <x:c r="G2128" s="3" t="inlineStr">
        <x:is>
          <x:t xml:space="preserve">Editable numeric scenario</x:t>
        </x:is>
      </x:c>
      <x:c r="H2128" s="3" t="inlineStr">
        <x:is>
          <x:t xml:space="preserve">gb200_share = gpu_share * default_gpu_generation_mix_gb200</x:t>
        </x:is>
      </x:c>
      <x:c r="I2128" s="3" t="inlineStr">
        <x:is>
          <x:t xml:space="preserve">Default GPU-generation migration assumption; executive workbook allows later manual replacement by company/year/scenario.</x:t>
        </x:is>
      </x:c>
      <x:c r="J2128" s="3" t="inlineStr">
        <x:is>
          <x:t xml:space="preserve">SRC_SEMIANALYSIS_INFERENCEX; ASSUMP_NUMERIC_ACCELERATOR_MIX</x:t>
        </x:is>
      </x:c>
      <x:c r="K212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28" s="3" t="inlineStr">
        <x:is>
          <x:t xml:space="preserve">Company fleet inventory, accelerator-hours or procurement/deployment records by GPU generation.</x:t>
        </x:is>
      </x:c>
    </x:row>
    <x:row r="2129">
      <x:c r="A2129" s="3" t="inlineStr">
        <x:is>
          <x:t xml:space="preserve">Microsoft</x:t>
        </x:is>
      </x:c>
      <x:c r="B2129" s="3" t="n">
        <x:v>2028</x:v>
      </x:c>
      <x:c r="C2129" s="3" t="inlineStr">
        <x:is>
          <x:t xml:space="preserve">Bull</x:t>
        </x:is>
      </x:c>
      <x:c r="D2129" s="3" t="inlineStr">
        <x:is>
          <x:t xml:space="preserve">purpose_built_accelerator_share</x:t>
        </x:is>
      </x:c>
      <x:c r="E2129" s="3" t="n">
        <x:v>0</x:v>
      </x:c>
      <x:c r="F2129" s="3" t="inlineStr">
        <x:is>
          <x:t xml:space="preserve">share of inference-serving accelerator load</x:t>
        </x:is>
      </x:c>
      <x:c r="G2129" s="3" t="inlineStr">
        <x:is>
          <x:t xml:space="preserve">Numeric scenario</x:t>
        </x:is>
      </x:c>
      <x:c r="H2129" s="3" t="inlineStr">
        <x:is>
          <x:t xml:space="preserve">1 - gpu_share</x:t>
        </x:is>
      </x:c>
      <x:c r="I2129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2129" s="3" t="inlineStr">
        <x:is>
          <x:t xml:space="preserve">SRC_MS_PHI; SRC_OPENAI_GPT41_DOCS; SRC_MS_PHI4_TECHREPORT; SRC_MS_MAIA200; SRC_EPOCH_AI_DATA_CENTERS; ASSUMP_NUMERIC_ACCELERATOR_MIX</x:t>
        </x:is>
      </x:c>
      <x:c r="K212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29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2130">
      <x:c r="A2130" s="3" t="inlineStr">
        <x:is>
          <x:t xml:space="preserve">Microsoft</x:t>
        </x:is>
      </x:c>
      <x:c r="B2130" s="3" t="n">
        <x:v>2028</x:v>
      </x:c>
      <x:c r="C2130" s="3" t="inlineStr">
        <x:is>
          <x:t xml:space="preserve">Bull</x:t>
        </x:is>
      </x:c>
      <x:c r="D2130" s="3" t="inlineStr">
        <x:is>
          <x:t xml:space="preserve">fleet_reference_tps_per_mw</x:t>
        </x:is>
      </x:c>
      <x:c r="E2130" s="3" t="n">
        <x:v>2801033</x:v>
      </x:c>
      <x:c r="F2130" s="3" t="inlineStr">
        <x:is>
          <x:t xml:space="preserve">generated output tokens/sec/MW</x:t>
        </x:is>
      </x:c>
      <x:c r="G2130" s="3" t="inlineStr">
        <x:is>
          <x:t xml:space="preserve">Fleet-weighted public benchmark reference</x:t>
        </x:is>
      </x:c>
      <x:c r="H2130" s="3" t="inlineStr">
        <x:is>
          <x:t xml:space="preserve">h200_share*h200_workload_avg + b200_share*b200_workload_avg + gb200_share*gb200_workload_avg + purpose_built_share*purpose_workload_avg</x:t>
        </x:is>
      </x:c>
      <x:c r="I2130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2130" s="3" t="inlineStr">
        <x:is>
          <x:t xml:space="preserve">SRC_SEMIANALYSIS_INFERENCEX; ASSUMP_NUMERIC_ACCELERATOR_MIX; ASSUMP_WORKLOAD_CLASS_MIX; ASSUMP_AGENTIC_CONTEXT_PENALTY</x:t>
        </x:is>
      </x:c>
      <x:c r="K213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30" s="3" t="inlineStr">
        <x:is>
          <x:t xml:space="preserve">Comparable production output-token throughput or a more closely matched benchmark.</x:t>
        </x:is>
      </x:c>
    </x:row>
    <x:row r="2131">
      <x:c r="A2131" s="3" t="inlineStr">
        <x:is>
          <x:t xml:space="preserve">Microsoft</x:t>
        </x:is>
      </x:c>
      <x:c r="B2131" s="3" t="n">
        <x:v>2028</x:v>
      </x:c>
      <x:c r="C2131" s="3" t="inlineStr">
        <x:is>
          <x:t xml:space="preserve">Bull</x:t>
        </x:is>
      </x:c>
      <x:c r="D2131" s="3" t="inlineStr">
        <x:is>
          <x:t xml:space="preserve">commercial_workload_fit_factor</x:t>
        </x:is>
      </x:c>
      <x:c r="E2131" s="3" t="n">
        <x:v>0.8</x:v>
      </x:c>
      <x:c r="F2131" s="3" t="inlineStr">
        <x:is>
          <x:t xml:space="preserve">share of public reference throughput</x:t>
        </x:is>
      </x:c>
      <x:c r="G2131" s="3" t="inlineStr">
        <x:is>
          <x:t xml:space="preserve">Scenario assumption</x:t>
        </x:is>
      </x:c>
      <x:c r="H2131" s="3" t="inlineStr">
        <x:is>
          <x:t xml:space="preserve">reference_serving_tps_per_mw = fleet_reference_tps_per_mw * commercial_workload_fit_factor</x:t>
        </x:is>
      </x:c>
      <x:c r="I2131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2131" s="3" t="inlineStr">
        <x:is>
          <x:t xml:space="preserve">SRC_SEMIANALYSIS_INFERENCEX; ASSUMP_NUMERIC_ACCELERATOR_MIX; ASSUMP_WORKLOAD_CLASS_MIX; ASSUMP_AGENTIC_CONTEXT_PENALTY</x:t>
        </x:is>
      </x:c>
      <x:c r="K213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31" s="3" t="inlineStr">
        <x:is>
          <x:t xml:space="preserve">Matched commercial serving benchmark by product surface, context shape and latency SLO.</x:t>
        </x:is>
      </x:c>
    </x:row>
    <x:row r="2132">
      <x:c r="A2132" s="3" t="inlineStr">
        <x:is>
          <x:t xml:space="preserve">Microsoft</x:t>
        </x:is>
      </x:c>
      <x:c r="B2132" s="3" t="n">
        <x:v>2028</x:v>
      </x:c>
      <x:c r="C2132" s="3" t="inlineStr">
        <x:is>
          <x:t xml:space="preserve">Bull</x:t>
        </x:is>
      </x:c>
      <x:c r="D2132" s="3" t="inlineStr">
        <x:is>
          <x:t xml:space="preserve">reference_serving_tps_per_mw</x:t>
        </x:is>
      </x:c>
      <x:c r="E2132" s="3" t="n">
        <x:v>2240826</x:v>
      </x:c>
      <x:c r="F2132" s="3" t="inlineStr">
        <x:is>
          <x:t xml:space="preserve">generated output tokens/sec/MW</x:t>
        </x:is>
      </x:c>
      <x:c r="G2132" s="3" t="inlineStr">
        <x:is>
          <x:t xml:space="preserve">Workload-adjusted benchmark proxy</x:t>
        </x:is>
      </x:c>
      <x:c r="H2132" s="3" t="inlineStr">
        <x:is>
          <x:t xml:space="preserve">fleet_reference_tps_per_mw * commercial_workload_fit_factor</x:t>
        </x:is>
      </x:c>
      <x:c r="I213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132" s="3" t="inlineStr">
        <x:is>
          <x:t xml:space="preserve">SRC_SEMIANALYSIS_INFERENCEX; ASSUMP_NUMERIC_ACCELERATOR_MIX; ASSUMP_WORKLOAD_CLASS_MIX; ASSUMP_AGENTIC_CONTEXT_PENALTY</x:t>
        </x:is>
      </x:c>
      <x:c r="K213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32" s="3" t="inlineStr">
        <x:is>
          <x:t xml:space="preserve">Provider production output-token throughput with comparable workload/SLO.</x:t>
        </x:is>
      </x:c>
    </x:row>
    <x:row r="2133">
      <x:c r="A2133" s="3" t="inlineStr">
        <x:is>
          <x:t xml:space="preserve">Microsoft</x:t>
        </x:is>
      </x:c>
      <x:c r="B2133" s="3" t="n">
        <x:v>2028</x:v>
      </x:c>
      <x:c r="C2133" s="3" t="inlineStr">
        <x:is>
          <x:t xml:space="preserve">Bull</x:t>
        </x:is>
      </x:c>
      <x:c r="D2133" s="3" t="inlineStr">
        <x:is>
          <x:t xml:space="preserve">purpose_built_tps_per_mw</x:t>
        </x:is>
      </x:c>
      <x:c r="E2133" s="3" t="n">
        <x:v>3613574</x:v>
      </x:c>
      <x:c r="F2133" s="3" t="inlineStr">
        <x:is>
          <x:t xml:space="preserve">generated output tokens/sec/MW</x:t>
        </x:is>
      </x:c>
      <x:c r="G2133" s="3" t="inlineStr">
        <x:is>
          <x:t xml:space="preserve">Conservative no-uplift proxy</x:t>
        </x:is>
      </x:c>
      <x:c r="H2133" s="3" t="inlineStr">
        <x:is>
          <x:t xml:space="preserve">purpose_built_tps_per_mw = purpose_built_reference_tps_per_mw * commercial_workload_fit_factor until comparable output-token benchmark is adopted</x:t>
        </x:is>
      </x:c>
      <x:c r="I2133" s="3" t="inlineStr">
        <x:is>
          <x:t xml:space="preserve">No comparable public output-token/MW row adopted; B200 public reference placeholder is used and remains editable.</x:t>
        </x:is>
      </x:c>
      <x:c r="J2133" s="3" t="inlineStr">
        <x:is>
          <x:t xml:space="preserve">SRC_MS_PHI; SRC_OPENAI_GPT41_DOCS; SRC_MS_PHI4_TECHREPORT; SRC_MS_MAIA200; SRC_EPOCH_AI_DATA_CENTERS; ASSUMP_NUMERIC_ACCELERATOR_MIX</x:t>
        </x:is>
      </x:c>
      <x:c r="K213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33" s="3" t="inlineStr">
        <x:is>
          <x:t xml:space="preserve">Matched-workload generated-output benchmark for the provider purpose-built accelerator.</x:t>
        </x:is>
      </x:c>
    </x:row>
    <x:row r="2134">
      <x:c r="A2134" s="3" t="inlineStr">
        <x:is>
          <x:t xml:space="preserve">Microsoft</x:t>
        </x:is>
      </x:c>
      <x:c r="B2134" s="3" t="n">
        <x:v>2028</x:v>
      </x:c>
      <x:c r="C2134" s="3" t="inlineStr">
        <x:is>
          <x:t xml:space="preserve">Bull</x:t>
        </x:is>
      </x:c>
      <x:c r="D2134" s="3" t="inlineStr">
        <x:is>
          <x:t xml:space="preserve">inference_power_share</x:t>
        </x:is>
      </x:c>
      <x:c r="E2134" s="3" t="n">
        <x:v>0.715</x:v>
      </x:c>
      <x:c r="F2134" s="3" t="inlineStr">
        <x:is>
          <x:t xml:space="preserve">share of AI IT load</x:t>
        </x:is>
      </x:c>
      <x:c r="G2134" s="3" t="inlineStr">
        <x:is>
          <x:t xml:space="preserve">Scenario allocation</x:t>
        </x:is>
      </x:c>
      <x:c r="H2134" s="3" t="inlineStr">
        <x:is>
          <x:t xml:space="preserve">inference_gw = ai_it_load_gw * inference_power_share</x:t>
        </x:is>
      </x:c>
      <x:c r="I2134" s="3" t="inlineStr">
        <x:is>
          <x:t xml:space="preserve">Copilot commercial serving growth supports rising inference allocation; OpenAI model-owner output must remain separately attributed.</x:t>
        </x:is>
      </x:c>
      <x:c r="J2134" s="3" t="inlineStr">
        <x:is>
          <x:t xml:space="preserve">SRC_MS_PHI; SRC_OPENAI_GPT41_DOCS; SRC_MS_PHI4_TECHREPORT; SRC_MS_MAIA200; SRC_EPOCH_AI_DATA_CENTERS; ASSUMP_INFERENCE_SHARE_NOT_FACT_60</x:t>
        </x:is>
      </x:c>
      <x:c r="K213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34" s="3" t="inlineStr">
        <x:is>
          <x:t xml:space="preserve">Provider-specific inference/training workload power telemetry.</x:t>
        </x:is>
      </x:c>
    </x:row>
    <x:row r="2135">
      <x:c r="A2135" s="3" t="inlineStr">
        <x:is>
          <x:t xml:space="preserve">Microsoft</x:t>
        </x:is>
      </x:c>
      <x:c r="B2135" s="3" t="n">
        <x:v>2028</x:v>
      </x:c>
      <x:c r="C2135" s="3" t="inlineStr">
        <x:is>
          <x:t xml:space="preserve">Bull</x:t>
        </x:is>
      </x:c>
      <x:c r="D2135" s="3" t="inlineStr">
        <x:is>
          <x:t xml:space="preserve">inference_gw</x:t>
        </x:is>
      </x:c>
      <x:c r="E2135" s="3" t="n">
        <x:v>2.285</x:v>
      </x:c>
      <x:c r="F2135" s="3" t="inlineStr">
        <x:is>
          <x:t xml:space="preserve">GW</x:t>
        </x:is>
      </x:c>
      <x:c r="G2135" s="3" t="inlineStr">
        <x:is>
          <x:t xml:space="preserve">Derived formula</x:t>
        </x:is>
      </x:c>
      <x:c r="H2135" s="3" t="inlineStr">
        <x:is>
          <x:t xml:space="preserve">ai_it_load_gw * inference_power_share</x:t>
        </x:is>
      </x:c>
      <x:c r="I2135" s="3" t="inlineStr">
        <x:is>
          <x:t xml:space="preserve">This is the operational power eligible to become commercial generated output tokens through the selected TPS/MW proxy.</x:t>
        </x:is>
      </x:c>
      <x:c r="J2135" s="3" t="inlineStr">
        <x:is>
          <x:t xml:space="preserve">SRC_MS_PHI; SRC_OPENAI_GPT41_DOCS; SRC_MS_PHI4_TECHREPORT; SRC_MS_MAIA200; SRC_EPOCH_AI_DATA_CENTERS</x:t>
        </x:is>
      </x:c>
      <x:c r="K213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35" s="3" t="inlineStr">
        <x:is>
          <x:t xml:space="preserve">Recompute after AI allocation or inference-share evidence changes.</x:t>
        </x:is>
      </x:c>
    </x:row>
    <x:row r="2136">
      <x:c r="A2136" s="3" t="inlineStr">
        <x:is>
          <x:t xml:space="preserve">Microsoft</x:t>
        </x:is>
      </x:c>
      <x:c r="B2136" s="3" t="n">
        <x:v>2028</x:v>
      </x:c>
      <x:c r="C2136" s="3" t="inlineStr">
        <x:is>
          <x:t xml:space="preserve">Bull</x:t>
        </x:is>
      </x:c>
      <x:c r="D2136" s="3" t="inlineStr">
        <x:is>
          <x:t xml:space="preserve">training_power_share</x:t>
        </x:is>
      </x:c>
      <x:c r="E2136" s="3" t="n">
        <x:v>0.285</x:v>
      </x:c>
      <x:c r="F2136" s="3" t="inlineStr">
        <x:is>
          <x:t xml:space="preserve">share of AI IT load</x:t>
        </x:is>
      </x:c>
      <x:c r="G2136" s="3" t="inlineStr">
        <x:is>
          <x:t xml:space="preserve">Derived allocation</x:t>
        </x:is>
      </x:c>
      <x:c r="H2136" s="3" t="inlineStr">
        <x:is>
          <x:t xml:space="preserve">1 - inference_power_share</x:t>
        </x:is>
      </x:c>
      <x:c r="I2136" s="3" t="inlineStr">
        <x:is>
          <x:t xml:space="preserve">Training receives the complementary modeled AI IT allocation; it is not a disclosed company workload split.</x:t>
        </x:is>
      </x:c>
      <x:c r="J2136" s="3" t="inlineStr">
        <x:is>
          <x:t xml:space="preserve">SRC_MS_PHI; SRC_OPENAI_GPT41_DOCS; SRC_MS_PHI4_TECHREPORT; SRC_MS_MAIA200; SRC_EPOCH_AI_DATA_CENTERS; ASSUMP_INFERENCE_SHARE_NOT_FACT_60</x:t>
        </x:is>
      </x:c>
      <x:c r="K213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36" s="3" t="inlineStr">
        <x:is>
          <x:t xml:space="preserve">Provider-specific inference/training workload power telemetry.</x:t>
        </x:is>
      </x:c>
    </x:row>
    <x:row r="2137">
      <x:c r="A2137" s="3" t="inlineStr">
        <x:is>
          <x:t xml:space="preserve">Microsoft</x:t>
        </x:is>
      </x:c>
      <x:c r="B2137" s="3" t="n">
        <x:v>2028</x:v>
      </x:c>
      <x:c r="C2137" s="3" t="inlineStr">
        <x:is>
          <x:t xml:space="preserve">Bull</x:t>
        </x:is>
      </x:c>
      <x:c r="D2137" s="3" t="inlineStr">
        <x:is>
          <x:t xml:space="preserve">training_gw</x:t>
        </x:is>
      </x:c>
      <x:c r="E2137" s="3" t="n">
        <x:v>0.911</x:v>
      </x:c>
      <x:c r="F2137" s="3" t="inlineStr">
        <x:is>
          <x:t xml:space="preserve">GW</x:t>
        </x:is>
      </x:c>
      <x:c r="G2137" s="3" t="inlineStr">
        <x:is>
          <x:t xml:space="preserve">Derived formula</x:t>
        </x:is>
      </x:c>
      <x:c r="H2137" s="3" t="inlineStr">
        <x:is>
          <x:t xml:space="preserve">ai_it_load_gw * training_power_share</x:t>
        </x:is>
      </x:c>
      <x:c r="I2137" s="3" t="inlineStr">
        <x:is>
          <x:t xml:space="preserve">Training GW is shown separately so commercial inference token capacity is not overstated.</x:t>
        </x:is>
      </x:c>
      <x:c r="J2137" s="3" t="inlineStr">
        <x:is>
          <x:t xml:space="preserve">SRC_MS_PHI; SRC_OPENAI_GPT41_DOCS; SRC_MS_PHI4_TECHREPORT; SRC_MS_MAIA200; SRC_EPOCH_AI_DATA_CENTERS</x:t>
        </x:is>
      </x:c>
      <x:c r="K213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37" s="3" t="inlineStr">
        <x:is>
          <x:t xml:space="preserve">Recompute after AI allocation or workload-split evidence changes.</x:t>
        </x:is>
      </x:c>
    </x:row>
    <x:row r="2138">
      <x:c r="A2138" s="3" t="inlineStr">
        <x:is>
          <x:t xml:space="preserve">Microsoft</x:t>
        </x:is>
      </x:c>
      <x:c r="B2138" s="3" t="n">
        <x:v>2028</x:v>
      </x:c>
      <x:c r="C2138" s="3" t="inlineStr">
        <x:is>
          <x:t xml:space="preserve">Bull</x:t>
        </x:is>
      </x:c>
      <x:c r="D2138" s="3" t="inlineStr">
        <x:is>
          <x:t xml:space="preserve">tokens_per_second_per_mw</x:t>
        </x:is>
      </x:c>
      <x:c r="E2138" s="3" t="n">
        <x:v>2240826</x:v>
      </x:c>
      <x:c r="F2138" s="3" t="inlineStr">
        <x:is>
          <x:t xml:space="preserve">generated output tokens/sec/MW</x:t>
        </x:is>
      </x:c>
      <x:c r="G2138" s="3" t="inlineStr">
        <x:is>
          <x:t xml:space="preserve">Derived estimate + benchmark calibration</x:t>
        </x:is>
      </x:c>
      <x:c r="H2138" s="3" t="inlineStr">
        <x:is>
          <x:t xml:space="preserve">fleet_reference_tps_per_mw * commercial_workload_fit_factor</x:t>
        </x:is>
      </x:c>
      <x:c r="I2138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2138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213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38" s="3" t="inlineStr">
        <x:is>
          <x:t xml:space="preserve">Comparable production output-token throughput with model, hardware, precision, ISL/OSL and SLO matched.</x:t>
        </x:is>
      </x:c>
    </x:row>
    <x:row r="2139">
      <x:c r="A2139" s="3" t="inlineStr">
        <x:is>
          <x:t xml:space="preserve">Microsoft</x:t>
        </x:is>
      </x:c>
      <x:c r="B2139" s="3" t="n">
        <x:v>2028</x:v>
      </x:c>
      <x:c r="C2139" s="3" t="inlineStr">
        <x:is>
          <x:t xml:space="preserve">Bull</x:t>
        </x:is>
      </x:c>
      <x:c r="D2139" s="3" t="inlineStr">
        <x:is>
          <x:t xml:space="preserve">inference_tokens_per_day</x:t>
        </x:is>
      </x:c>
      <x:c r="E2139" s="3" t="n">
        <x:v>442392832224000</x:v>
      </x:c>
      <x:c r="F2139" s="3" t="inlineStr">
        <x:is>
          <x:t xml:space="preserve">generated output tokens/day</x:t>
        </x:is>
      </x:c>
      <x:c r="G2139" s="3" t="inlineStr">
        <x:is>
          <x:t xml:space="preserve">Derived headline metric</x:t>
        </x:is>
      </x:c>
      <x:c r="H2139" s="3" t="inlineStr">
        <x:is>
          <x:t xml:space="preserve">inference_gw * 1000 * tokens_per_second_per_mw * 86,400</x:t>
        </x:is>
      </x:c>
      <x:c r="I2139" s="3" t="inlineStr">
        <x:is>
          <x:t xml:space="preserve">Headline capacity uses no utilization, MoE, architecture or software-growth multiplier; it is not observed commercial output volume.</x:t>
        </x:is>
      </x:c>
      <x:c r="J2139" s="3" t="inlineStr">
        <x:is>
          <x:t xml:space="preserve">SRC_MS_PHI; SRC_OPENAI_GPT41_DOCS; SRC_MS_PHI4_TECHREPORT; SRC_MS_MAIA200; SRC_EPOCH_AI_DATA_CENTERS; SRC_SEMIANALYSIS_INFERENCEX</x:t>
        </x:is>
      </x:c>
      <x:c r="K213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39" s="3" t="inlineStr">
        <x:is>
          <x:t xml:space="preserve">Provider-disclosed generated output token volume or calibrated capacity telemetry.</x:t>
        </x:is>
      </x:c>
    </x:row>
    <x:row r="2140">
      <x:c r="A2140" s="3" t="inlineStr">
        <x:is>
          <x:t xml:space="preserve">Microsoft</x:t>
        </x:is>
      </x:c>
      <x:c r="B2140" s="3" t="n">
        <x:v>2028</x:v>
      </x:c>
      <x:c r="C2140" s="3" t="inlineStr">
        <x:is>
          <x:t xml:space="preserve">Bull</x:t>
        </x:is>
      </x:c>
      <x:c r="D2140" s="3" t="inlineStr">
        <x:is>
          <x:t xml:space="preserve">inference_tokens_per_year</x:t>
        </x:is>
      </x:c>
      <x:c r="E2140" s="3" t="n">
        <x:v>1.6147338376176e+17</x:v>
      </x:c>
      <x:c r="F2140" s="3" t="inlineStr">
        <x:is>
          <x:t xml:space="preserve">generated output tokens/year</x:t>
        </x:is>
      </x:c>
      <x:c r="G2140" s="3" t="inlineStr">
        <x:is>
          <x:t xml:space="preserve">Derived headline metric</x:t>
        </x:is>
      </x:c>
      <x:c r="H2140" s="3" t="inlineStr">
        <x:is>
          <x:t xml:space="preserve">inference_tokens_per_day * 365</x:t>
        </x:is>
      </x:c>
      <x:c r="I2140" s="3" t="inlineStr">
        <x:is>
          <x:t xml:space="preserve">Annualized version of generated output token capacity; it is not observed annual demand or billable volume.</x:t>
        </x:is>
      </x:c>
      <x:c r="J2140" s="3" t="inlineStr">
        <x:is>
          <x:t xml:space="preserve">SRC_MS_PHI; SRC_OPENAI_GPT41_DOCS; SRC_MS_PHI4_TECHREPORT; SRC_MS_MAIA200; SRC_EPOCH_AI_DATA_CENTERS; SRC_SEMIANALYSIS_INFERENCEX</x:t>
        </x:is>
      </x:c>
      <x:c r="K214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40" s="3" t="inlineStr">
        <x:is>
          <x:t xml:space="preserve">Provider-disclosed annual generated-output volume or metered serving telemetry.</x:t>
        </x:is>
      </x:c>
    </x:row>
    <x:row r="2141">
      <x:c r="A2141" s="3" t="inlineStr">
        <x:is>
          <x:t xml:space="preserve">Microsoft</x:t>
        </x:is>
      </x:c>
      <x:c r="B2141" s="3" t="n">
        <x:v>2029</x:v>
      </x:c>
      <x:c r="C2141" s="3" t="inlineStr">
        <x:is>
          <x:t xml:space="preserve">Bull</x:t>
        </x:is>
      </x:c>
      <x:c r="D2141" s="3" t="inlineStr">
        <x:is>
          <x:t xml:space="preserve">contracted_power_gw</x:t>
        </x:is>
      </x:c>
      <x:c r="E2141" s="3" t="n">
        <x:v>7.75</x:v>
      </x:c>
      <x:c r="F2141" s="3" t="inlineStr">
        <x:is>
          <x:t xml:space="preserve">GW</x:t>
        </x:is>
      </x:c>
      <x:c r="G2141" s="3" t="inlineStr">
        <x:is>
          <x:t xml:space="preserve">Scenario capacity envelope</x:t>
        </x:is>
      </x:c>
      <x:c r="H2141" s="3" t="inlineStr">
        <x:is>
          <x:t xml:space="preserve">linear interpolation between 2026 and 2030 company capacity endpoints</x:t>
        </x:is>
      </x:c>
      <x:c r="I2141" s="3" t="inlineStr">
        <x:is>
          <x:t xml:space="preserve">Scenario envelope for Microsoft-controlled/Copilot serving burden; not an official contracted-GW disclosure.</x:t>
        </x:is>
      </x:c>
      <x:c r="J2141" s="3" t="inlineStr">
        <x:is>
          <x:t xml:space="preserve">ASSUMP_POWER_RAMP; SRC_MS_MAIA200</x:t>
        </x:is>
      </x:c>
      <x:c r="K214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41" s="3" t="inlineStr">
        <x:is>
          <x:t xml:space="preserve">Company/site-level committed MW/GW, interconnect and contract disclosure.</x:t>
        </x:is>
      </x:c>
    </x:row>
    <x:row r="2142">
      <x:c r="A2142" s="3" t="inlineStr">
        <x:is>
          <x:t xml:space="preserve">Microsoft</x:t>
        </x:is>
      </x:c>
      <x:c r="B2142" s="3" t="n">
        <x:v>2029</x:v>
      </x:c>
      <x:c r="C2142" s="3" t="inlineStr">
        <x:is>
          <x:t xml:space="preserve">Bull</x:t>
        </x:is>
      </x:c>
      <x:c r="D2142" s="3" t="inlineStr">
        <x:is>
          <x:t xml:space="preserve">operational_deployment_share</x:t>
        </x:is>
      </x:c>
      <x:c r="E2142" s="3" t="n">
        <x:v>0.75509677</x:v>
      </x:c>
      <x:c r="F2142" s="3" t="inlineStr">
        <x:is>
          <x:t xml:space="preserve">share</x:t>
        </x:is>
      </x:c>
      <x:c r="G2142" s="3" t="inlineStr">
        <x:is>
          <x:t xml:space="preserve">Scenario conversion</x:t>
        </x:is>
      </x:c>
      <x:c r="H2142" s="3" t="inlineStr">
        <x:is>
          <x:t xml:space="preserve">active_power_gw / contracted_power_gw</x:t>
        </x:is>
      </x:c>
      <x:c r="I2142" s="3" t="inlineStr">
        <x:is>
          <x:t xml:space="preserve">This is the single explicit conversion from contracted/attributed capacity to operationally usable capacity.</x:t>
        </x:is>
      </x:c>
      <x:c r="J2142" s="3" t="inlineStr">
        <x:is>
          <x:t xml:space="preserve">ASSUMP_POWER_RAMP; SRC_MS_MAIA200</x:t>
        </x:is>
      </x:c>
      <x:c r="K214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42" s="3" t="inlineStr">
        <x:is>
          <x:t xml:space="preserve">Energized operational capacity divided by contracted/attributed capacity.</x:t>
        </x:is>
      </x:c>
    </x:row>
    <x:row r="2143">
      <x:c r="A2143" s="3" t="inlineStr">
        <x:is>
          <x:t xml:space="preserve">Microsoft</x:t>
        </x:is>
      </x:c>
      <x:c r="B2143" s="3" t="n">
        <x:v>2029</x:v>
      </x:c>
      <x:c r="C2143" s="3" t="inlineStr">
        <x:is>
          <x:t xml:space="preserve">Bull</x:t>
        </x:is>
      </x:c>
      <x:c r="D2143" s="3" t="inlineStr">
        <x:is>
          <x:t xml:space="preserve">active_power_gw</x:t>
        </x:is>
      </x:c>
      <x:c r="E2143" s="3" t="n">
        <x:v>5.852</x:v>
      </x:c>
      <x:c r="F2143" s="3" t="inlineStr">
        <x:is>
          <x:t xml:space="preserve">GW</x:t>
        </x:is>
      </x:c>
      <x:c r="G2143" s="3" t="inlineStr">
        <x:is>
          <x:t xml:space="preserve">Derived scenario</x:t>
        </x:is>
      </x:c>
      <x:c r="H2143" s="3" t="inlineStr">
        <x:is>
          <x:t xml:space="preserve">contracted_power_gw * operational_deployment_share</x:t>
        </x:is>
      </x:c>
      <x:c r="I2143" s="3" t="inlineStr">
        <x:is>
          <x:t xml:space="preserve">Active GW is a staged operational deployment fraction of modeled capacity, reflecting site energization and accelerator availability.</x:t>
        </x:is>
      </x:c>
      <x:c r="J2143" s="3" t="inlineStr">
        <x:is>
          <x:t xml:space="preserve">ASSUMP_POWER_RAMP; SRC_MS_MAIA200</x:t>
        </x:is>
      </x:c>
      <x:c r="K214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43" s="3" t="inlineStr">
        <x:is>
          <x:t xml:space="preserve">Energization dates, accelerator deliveries and operational powered-rack telemetry.</x:t>
        </x:is>
      </x:c>
    </x:row>
    <x:row r="2144">
      <x:c r="A2144" s="3" t="inlineStr">
        <x:is>
          <x:t xml:space="preserve">Microsoft</x:t>
        </x:is>
      </x:c>
      <x:c r="B2144" s="3" t="n">
        <x:v>2029</x:v>
      </x:c>
      <x:c r="C2144" s="3" t="inlineStr">
        <x:is>
          <x:t xml:space="preserve">Bull</x:t>
        </x:is>
      </x:c>
      <x:c r="D2144" s="3" t="inlineStr">
        <x:is>
          <x:t xml:space="preserve">pue</x:t>
        </x:is>
      </x:c>
      <x:c r="E2144" s="3" t="n">
        <x:v>1.2</x:v>
      </x:c>
      <x:c r="F2144" s="3" t="inlineStr">
        <x:is>
          <x:t xml:space="preserve">ratio</x:t>
        </x:is>
      </x:c>
      <x:c r="G2144" s="3" t="inlineStr">
        <x:is>
          <x:t xml:space="preserve">Scenario parameter</x:t>
        </x:is>
      </x:c>
      <x:c r="H2144" s="3" t="inlineStr">
        <x:is>
          <x:t xml:space="preserve">it_load_gw = active_power_gw / pue</x:t>
        </x:is>
      </x:c>
      <x:c r="I2144" s="3" t="inlineStr">
        <x:is>
          <x:t xml:space="preserve">No provider-wide site-level PUE is used as a disclosed fact; PUE represents facility-to-IT conversion within the scenario.</x:t>
        </x:is>
      </x:c>
      <x:c r="J2144" s="3" t="inlineStr">
        <x:is>
          <x:t xml:space="preserve">ASSUMP_POWER_RAMP</x:t>
        </x:is>
      </x:c>
      <x:c r="K214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44" s="3" t="inlineStr">
        <x:is>
          <x:t xml:space="preserve">Site-level measured PUE matched to attributed AI capacity.</x:t>
        </x:is>
      </x:c>
    </x:row>
    <x:row r="2145">
      <x:c r="A2145" s="3" t="inlineStr">
        <x:is>
          <x:t xml:space="preserve">Microsoft</x:t>
        </x:is>
      </x:c>
      <x:c r="B2145" s="3" t="n">
        <x:v>2029</x:v>
      </x:c>
      <x:c r="C2145" s="3" t="inlineStr">
        <x:is>
          <x:t xml:space="preserve">Bull</x:t>
        </x:is>
      </x:c>
      <x:c r="D2145" s="3" t="inlineStr">
        <x:is>
          <x:t xml:space="preserve">it_load_gw</x:t>
        </x:is>
      </x:c>
      <x:c r="E2145" s="3" t="n">
        <x:v>4.877</x:v>
      </x:c>
      <x:c r="F2145" s="3" t="inlineStr">
        <x:is>
          <x:t xml:space="preserve">GW</x:t>
        </x:is>
      </x:c>
      <x:c r="G2145" s="3" t="inlineStr">
        <x:is>
          <x:t xml:space="preserve">Derived formula</x:t>
        </x:is>
      </x:c>
      <x:c r="H2145" s="3" t="inlineStr">
        <x:is>
          <x:t xml:space="preserve">active_power_gw / pue</x:t>
        </x:is>
      </x:c>
      <x:c r="I2145" s="3" t="inlineStr">
        <x:is>
          <x:t xml:space="preserve">Facility power is converted to IT-deliverable power before attributing AI workloads.</x:t>
        </x:is>
      </x:c>
      <x:c r="J2145" s="3" t="inlineStr">
        <x:is>
          <x:t xml:space="preserve">ASSUMP_POWER_RAMP; SRC_MS_MAIA200</x:t>
        </x:is>
      </x:c>
      <x:c r="K214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45" s="3" t="inlineStr">
        <x:is>
          <x:t xml:space="preserve">Recompute once active power and PUE become site-observable.</x:t>
        </x:is>
      </x:c>
    </x:row>
    <x:row r="2146">
      <x:c r="A2146" s="3" t="inlineStr">
        <x:is>
          <x:t xml:space="preserve">Microsoft</x:t>
        </x:is>
      </x:c>
      <x:c r="B2146" s="3" t="n">
        <x:v>2029</x:v>
      </x:c>
      <x:c r="C2146" s="3" t="inlineStr">
        <x:is>
          <x:t xml:space="preserve">Bull</x:t>
        </x:is>
      </x:c>
      <x:c r="D2146" s="3" t="inlineStr">
        <x:is>
          <x:t xml:space="preserve">ai_workload_share</x:t>
        </x:is>
      </x:c>
      <x:c r="E2146" s="3" t="n">
        <x:v>0.86</x:v>
      </x:c>
      <x:c r="F2146" s="3" t="inlineStr">
        <x:is>
          <x:t xml:space="preserve">share</x:t>
        </x:is>
      </x:c>
      <x:c r="G2146" s="3" t="inlineStr">
        <x:is>
          <x:t xml:space="preserve">Scenario allocation</x:t>
        </x:is>
      </x:c>
      <x:c r="H2146" s="3" t="inlineStr">
        <x:is>
          <x:t xml:space="preserve">ai_it_load_gw = it_load_gw * ai_workload_share</x:t>
        </x:is>
      </x:c>
      <x:c r="I2146" s="3" t="inlineStr">
        <x:is>
          <x:t xml:space="preserve">Azure/Copilot serving burden is AI-oriented but shares infrastructure with platform and reserve overhead; 86% is a scenario allocation.</x:t>
        </x:is>
      </x:c>
      <x:c r="J2146" s="3" t="inlineStr">
        <x:is>
          <x:t xml:space="preserve">SRC_MS_PHI; SRC_OPENAI_GPT41_DOCS; SRC_MS_PHI4_TECHREPORT; SRC_MS_MAIA200; SRC_EPOCH_AI_DATA_CENTERS</x:t>
        </x:is>
      </x:c>
      <x:c r="K214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46" s="3" t="inlineStr">
        <x:is>
          <x:t xml:space="preserve">Model-owner AI workload allocation or cluster scheduling telemetry.</x:t>
        </x:is>
      </x:c>
    </x:row>
    <x:row r="2147">
      <x:c r="A2147" s="3" t="inlineStr">
        <x:is>
          <x:t xml:space="preserve">Microsoft</x:t>
        </x:is>
      </x:c>
      <x:c r="B2147" s="3" t="n">
        <x:v>2029</x:v>
      </x:c>
      <x:c r="C2147" s="3" t="inlineStr">
        <x:is>
          <x:t xml:space="preserve">Bull</x:t>
        </x:is>
      </x:c>
      <x:c r="D2147" s="3" t="inlineStr">
        <x:is>
          <x:t xml:space="preserve">ai_it_load_gw</x:t>
        </x:is>
      </x:c>
      <x:c r="E2147" s="3" t="n">
        <x:v>4.194</x:v>
      </x:c>
      <x:c r="F2147" s="3" t="inlineStr">
        <x:is>
          <x:t xml:space="preserve">GW</x:t>
        </x:is>
      </x:c>
      <x:c r="G2147" s="3" t="inlineStr">
        <x:is>
          <x:t xml:space="preserve">Derived formula</x:t>
        </x:is>
      </x:c>
      <x:c r="H2147" s="3" t="inlineStr">
        <x:is>
          <x:t xml:space="preserve">it_load_gw * ai_workload_share</x:t>
        </x:is>
      </x:c>
      <x:c r="I2147" s="3" t="inlineStr">
        <x:is>
          <x:t xml:space="preserve">Only the AI-attributed portion of IT load enters training/inference allocation.</x:t>
        </x:is>
      </x:c>
      <x:c r="J2147" s="3" t="inlineStr">
        <x:is>
          <x:t xml:space="preserve">SRC_MS_PHI; SRC_OPENAI_GPT41_DOCS; SRC_MS_PHI4_TECHREPORT; SRC_MS_MAIA200; SRC_EPOCH_AI_DATA_CENTERS</x:t>
        </x:is>
      </x:c>
      <x:c r="K214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47" s="3" t="inlineStr">
        <x:is>
          <x:t xml:space="preserve">Recompute after ai_workload_share is replaced by telemetry.</x:t>
        </x:is>
      </x:c>
    </x:row>
    <x:row r="2148">
      <x:c r="A2148" s="3" t="inlineStr">
        <x:is>
          <x:t xml:space="preserve">Microsoft</x:t>
        </x:is>
      </x:c>
      <x:c r="B2148" s="3" t="n">
        <x:v>2029</x:v>
      </x:c>
      <x:c r="C2148" s="3" t="inlineStr">
        <x:is>
          <x:t xml:space="preserve">Bull</x:t>
        </x:is>
      </x:c>
      <x:c r="D2148" s="3" t="inlineStr">
        <x:is>
          <x:t xml:space="preserve">gpu_share</x:t>
        </x:is>
      </x:c>
      <x:c r="E2148" s="3" t="n">
        <x:v>1</x:v>
      </x:c>
      <x:c r="F2148" s="3" t="inlineStr">
        <x:is>
          <x:t xml:space="preserve">share of inference-serving accelerator load</x:t>
        </x:is>
      </x:c>
      <x:c r="G2148" s="3" t="inlineStr">
        <x:is>
          <x:t xml:space="preserve">Numeric scenario</x:t>
        </x:is>
      </x:c>
      <x:c r="H2148" s="3" t="inlineStr">
        <x:is>
          <x:t xml:space="preserve">gpu_share interpolated from company 2026/2030 accelerator-mix endpoints</x:t>
        </x:is>
      </x:c>
      <x:c r="I2148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2148" s="3" t="inlineStr">
        <x:is>
          <x:t xml:space="preserve">SRC_MS_PHI; SRC_OPENAI_GPT41_DOCS; SRC_MS_PHI4_TECHREPORT; SRC_MS_MAIA200; SRC_EPOCH_AI_DATA_CENTERS; ASSUMP_NUMERIC_ACCELERATOR_MIX</x:t>
        </x:is>
      </x:c>
      <x:c r="K214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48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2149">
      <x:c r="A2149" s="3" t="inlineStr">
        <x:is>
          <x:t xml:space="preserve">Microsoft</x:t>
        </x:is>
      </x:c>
      <x:c r="B2149" s="3" t="n">
        <x:v>2029</x:v>
      </x:c>
      <x:c r="C2149" s="3" t="inlineStr">
        <x:is>
          <x:t xml:space="preserve">Bull</x:t>
        </x:is>
      </x:c>
      <x:c r="D2149" s="3" t="inlineStr">
        <x:is>
          <x:t xml:space="preserve">h200_share</x:t>
        </x:is>
      </x:c>
      <x:c r="E2149" s="3" t="n">
        <x:v>0.052258</x:v>
      </x:c>
      <x:c r="F2149" s="3" t="inlineStr">
        <x:is>
          <x:t xml:space="preserve">share of inference-serving accelerator load</x:t>
        </x:is>
      </x:c>
      <x:c r="G2149" s="3" t="inlineStr">
        <x:is>
          <x:t xml:space="preserve">Editable numeric scenario</x:t>
        </x:is>
      </x:c>
      <x:c r="H2149" s="3" t="inlineStr">
        <x:is>
          <x:t xml:space="preserve">h200_share = gpu_share * default_gpu_generation_mix_h200</x:t>
        </x:is>
      </x:c>
      <x:c r="I2149" s="3" t="inlineStr">
        <x:is>
          <x:t xml:space="preserve">Default GPU-generation migration assumption; executive workbook allows later manual replacement by company/year/scenario.</x:t>
        </x:is>
      </x:c>
      <x:c r="J2149" s="3" t="inlineStr">
        <x:is>
          <x:t xml:space="preserve">SRC_SEMIANALYSIS_INFERENCEX; ASSUMP_NUMERIC_ACCELERATOR_MIX</x:t>
        </x:is>
      </x:c>
      <x:c r="K214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49" s="3" t="inlineStr">
        <x:is>
          <x:t xml:space="preserve">Company fleet inventory, accelerator-hours or procurement/deployment records by GPU generation.</x:t>
        </x:is>
      </x:c>
    </x:row>
    <x:row r="2150">
      <x:c r="A2150" s="3" t="inlineStr">
        <x:is>
          <x:t xml:space="preserve">Microsoft</x:t>
        </x:is>
      </x:c>
      <x:c r="B2150" s="3" t="n">
        <x:v>2029</x:v>
      </x:c>
      <x:c r="C2150" s="3" t="inlineStr">
        <x:is>
          <x:t xml:space="preserve">Bull</x:t>
        </x:is>
      </x:c>
      <x:c r="D2150" s="3" t="inlineStr">
        <x:is>
          <x:t xml:space="preserve">b200_share</x:t>
        </x:is>
      </x:c>
      <x:c r="E2150" s="3" t="n">
        <x:v>0.947742</x:v>
      </x:c>
      <x:c r="F2150" s="3" t="inlineStr">
        <x:is>
          <x:t xml:space="preserve">share of inference-serving accelerator load</x:t>
        </x:is>
      </x:c>
      <x:c r="G2150" s="3" t="inlineStr">
        <x:is>
          <x:t xml:space="preserve">Editable numeric scenario</x:t>
        </x:is>
      </x:c>
      <x:c r="H2150" s="3" t="inlineStr">
        <x:is>
          <x:t xml:space="preserve">b200_share = gpu_share * default_gpu_generation_mix_b200</x:t>
        </x:is>
      </x:c>
      <x:c r="I2150" s="3" t="inlineStr">
        <x:is>
          <x:t xml:space="preserve">Default GPU-generation migration assumption; executive workbook allows later manual replacement by company/year/scenario.</x:t>
        </x:is>
      </x:c>
      <x:c r="J2150" s="3" t="inlineStr">
        <x:is>
          <x:t xml:space="preserve">SRC_SEMIANALYSIS_INFERENCEX; ASSUMP_NUMERIC_ACCELERATOR_MIX</x:t>
        </x:is>
      </x:c>
      <x:c r="K215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50" s="3" t="inlineStr">
        <x:is>
          <x:t xml:space="preserve">Company fleet inventory, accelerator-hours or procurement/deployment records by GPU generation.</x:t>
        </x:is>
      </x:c>
    </x:row>
    <x:row r="2151">
      <x:c r="A2151" s="3" t="inlineStr">
        <x:is>
          <x:t xml:space="preserve">Microsoft</x:t>
        </x:is>
      </x:c>
      <x:c r="B2151" s="3" t="n">
        <x:v>2029</x:v>
      </x:c>
      <x:c r="C2151" s="3" t="inlineStr">
        <x:is>
          <x:t xml:space="preserve">Bull</x:t>
        </x:is>
      </x:c>
      <x:c r="D2151" s="3" t="inlineStr">
        <x:is>
          <x:t xml:space="preserve">gb200_share</x:t>
        </x:is>
      </x:c>
      <x:c r="E2151" s="3" t="n">
        <x:v>0</x:v>
      </x:c>
      <x:c r="F2151" s="3" t="inlineStr">
        <x:is>
          <x:t xml:space="preserve">share of inference-serving accelerator load</x:t>
        </x:is>
      </x:c>
      <x:c r="G2151" s="3" t="inlineStr">
        <x:is>
          <x:t xml:space="preserve">Editable numeric scenario</x:t>
        </x:is>
      </x:c>
      <x:c r="H2151" s="3" t="inlineStr">
        <x:is>
          <x:t xml:space="preserve">gb200_share = gpu_share * default_gpu_generation_mix_gb200</x:t>
        </x:is>
      </x:c>
      <x:c r="I2151" s="3" t="inlineStr">
        <x:is>
          <x:t xml:space="preserve">Default GPU-generation migration assumption; executive workbook allows later manual replacement by company/year/scenario.</x:t>
        </x:is>
      </x:c>
      <x:c r="J2151" s="3" t="inlineStr">
        <x:is>
          <x:t xml:space="preserve">SRC_SEMIANALYSIS_INFERENCEX; ASSUMP_NUMERIC_ACCELERATOR_MIX</x:t>
        </x:is>
      </x:c>
      <x:c r="K215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51" s="3" t="inlineStr">
        <x:is>
          <x:t xml:space="preserve">Company fleet inventory, accelerator-hours or procurement/deployment records by GPU generation.</x:t>
        </x:is>
      </x:c>
    </x:row>
    <x:row r="2152">
      <x:c r="A2152" s="3" t="inlineStr">
        <x:is>
          <x:t xml:space="preserve">Microsoft</x:t>
        </x:is>
      </x:c>
      <x:c r="B2152" s="3" t="n">
        <x:v>2029</x:v>
      </x:c>
      <x:c r="C2152" s="3" t="inlineStr">
        <x:is>
          <x:t xml:space="preserve">Bull</x:t>
        </x:is>
      </x:c>
      <x:c r="D2152" s="3" t="inlineStr">
        <x:is>
          <x:t xml:space="preserve">purpose_built_accelerator_share</x:t>
        </x:is>
      </x:c>
      <x:c r="E2152" s="3" t="n">
        <x:v>0</x:v>
      </x:c>
      <x:c r="F2152" s="3" t="inlineStr">
        <x:is>
          <x:t xml:space="preserve">share of inference-serving accelerator load</x:t>
        </x:is>
      </x:c>
      <x:c r="G2152" s="3" t="inlineStr">
        <x:is>
          <x:t xml:space="preserve">Numeric scenario</x:t>
        </x:is>
      </x:c>
      <x:c r="H2152" s="3" t="inlineStr">
        <x:is>
          <x:t xml:space="preserve">1 - gpu_share</x:t>
        </x:is>
      </x:c>
      <x:c r="I2152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2152" s="3" t="inlineStr">
        <x:is>
          <x:t xml:space="preserve">SRC_MS_PHI; SRC_OPENAI_GPT41_DOCS; SRC_MS_PHI4_TECHREPORT; SRC_MS_MAIA200; SRC_EPOCH_AI_DATA_CENTERS; ASSUMP_NUMERIC_ACCELERATOR_MIX</x:t>
        </x:is>
      </x:c>
      <x:c r="K215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52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2153">
      <x:c r="A2153" s="3" t="inlineStr">
        <x:is>
          <x:t xml:space="preserve">Microsoft</x:t>
        </x:is>
      </x:c>
      <x:c r="B2153" s="3" t="n">
        <x:v>2029</x:v>
      </x:c>
      <x:c r="C2153" s="3" t="inlineStr">
        <x:is>
          <x:t xml:space="preserve">Bull</x:t>
        </x:is>
      </x:c>
      <x:c r="D2153" s="3" t="inlineStr">
        <x:is>
          <x:t xml:space="preserve">fleet_reference_tps_per_mw</x:t>
        </x:is>
      </x:c>
      <x:c r="E2153" s="3" t="n">
        <x:v>2801033</x:v>
      </x:c>
      <x:c r="F2153" s="3" t="inlineStr">
        <x:is>
          <x:t xml:space="preserve">generated output tokens/sec/MW</x:t>
        </x:is>
      </x:c>
      <x:c r="G2153" s="3" t="inlineStr">
        <x:is>
          <x:t xml:space="preserve">Fleet-weighted public benchmark reference</x:t>
        </x:is>
      </x:c>
      <x:c r="H2153" s="3" t="inlineStr">
        <x:is>
          <x:t xml:space="preserve">h200_share*h200_workload_avg + b200_share*b200_workload_avg + gb200_share*gb200_workload_avg + purpose_built_share*purpose_workload_avg</x:t>
        </x:is>
      </x:c>
      <x:c r="I2153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2153" s="3" t="inlineStr">
        <x:is>
          <x:t xml:space="preserve">SRC_SEMIANALYSIS_INFERENCEX; ASSUMP_NUMERIC_ACCELERATOR_MIX; ASSUMP_WORKLOAD_CLASS_MIX; ASSUMP_AGENTIC_CONTEXT_PENALTY</x:t>
        </x:is>
      </x:c>
      <x:c r="K215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53" s="3" t="inlineStr">
        <x:is>
          <x:t xml:space="preserve">Comparable production output-token throughput or a more closely matched benchmark.</x:t>
        </x:is>
      </x:c>
    </x:row>
    <x:row r="2154">
      <x:c r="A2154" s="3" t="inlineStr">
        <x:is>
          <x:t xml:space="preserve">Microsoft</x:t>
        </x:is>
      </x:c>
      <x:c r="B2154" s="3" t="n">
        <x:v>2029</x:v>
      </x:c>
      <x:c r="C2154" s="3" t="inlineStr">
        <x:is>
          <x:t xml:space="preserve">Bull</x:t>
        </x:is>
      </x:c>
      <x:c r="D2154" s="3" t="inlineStr">
        <x:is>
          <x:t xml:space="preserve">commercial_workload_fit_factor</x:t>
        </x:is>
      </x:c>
      <x:c r="E2154" s="3" t="n">
        <x:v>0.8</x:v>
      </x:c>
      <x:c r="F2154" s="3" t="inlineStr">
        <x:is>
          <x:t xml:space="preserve">share of public reference throughput</x:t>
        </x:is>
      </x:c>
      <x:c r="G2154" s="3" t="inlineStr">
        <x:is>
          <x:t xml:space="preserve">Scenario assumption</x:t>
        </x:is>
      </x:c>
      <x:c r="H2154" s="3" t="inlineStr">
        <x:is>
          <x:t xml:space="preserve">reference_serving_tps_per_mw = fleet_reference_tps_per_mw * commercial_workload_fit_factor</x:t>
        </x:is>
      </x:c>
      <x:c r="I2154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2154" s="3" t="inlineStr">
        <x:is>
          <x:t xml:space="preserve">SRC_SEMIANALYSIS_INFERENCEX; ASSUMP_NUMERIC_ACCELERATOR_MIX; ASSUMP_WORKLOAD_CLASS_MIX; ASSUMP_AGENTIC_CONTEXT_PENALTY</x:t>
        </x:is>
      </x:c>
      <x:c r="K215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54" s="3" t="inlineStr">
        <x:is>
          <x:t xml:space="preserve">Matched commercial serving benchmark by product surface, context shape and latency SLO.</x:t>
        </x:is>
      </x:c>
    </x:row>
    <x:row r="2155">
      <x:c r="A2155" s="3" t="inlineStr">
        <x:is>
          <x:t xml:space="preserve">Microsoft</x:t>
        </x:is>
      </x:c>
      <x:c r="B2155" s="3" t="n">
        <x:v>2029</x:v>
      </x:c>
      <x:c r="C2155" s="3" t="inlineStr">
        <x:is>
          <x:t xml:space="preserve">Bull</x:t>
        </x:is>
      </x:c>
      <x:c r="D2155" s="3" t="inlineStr">
        <x:is>
          <x:t xml:space="preserve">reference_serving_tps_per_mw</x:t>
        </x:is>
      </x:c>
      <x:c r="E2155" s="3" t="n">
        <x:v>2240826</x:v>
      </x:c>
      <x:c r="F2155" s="3" t="inlineStr">
        <x:is>
          <x:t xml:space="preserve">generated output tokens/sec/MW</x:t>
        </x:is>
      </x:c>
      <x:c r="G2155" s="3" t="inlineStr">
        <x:is>
          <x:t xml:space="preserve">Workload-adjusted benchmark proxy</x:t>
        </x:is>
      </x:c>
      <x:c r="H2155" s="3" t="inlineStr">
        <x:is>
          <x:t xml:space="preserve">fleet_reference_tps_per_mw * commercial_workload_fit_factor</x:t>
        </x:is>
      </x:c>
      <x:c r="I215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155" s="3" t="inlineStr">
        <x:is>
          <x:t xml:space="preserve">SRC_SEMIANALYSIS_INFERENCEX; ASSUMP_NUMERIC_ACCELERATOR_MIX; ASSUMP_WORKLOAD_CLASS_MIX; ASSUMP_AGENTIC_CONTEXT_PENALTY</x:t>
        </x:is>
      </x:c>
      <x:c r="K215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55" s="3" t="inlineStr">
        <x:is>
          <x:t xml:space="preserve">Provider production output-token throughput with comparable workload/SLO.</x:t>
        </x:is>
      </x:c>
    </x:row>
    <x:row r="2156">
      <x:c r="A2156" s="3" t="inlineStr">
        <x:is>
          <x:t xml:space="preserve">Microsoft</x:t>
        </x:is>
      </x:c>
      <x:c r="B2156" s="3" t="n">
        <x:v>2029</x:v>
      </x:c>
      <x:c r="C2156" s="3" t="inlineStr">
        <x:is>
          <x:t xml:space="preserve">Bull</x:t>
        </x:is>
      </x:c>
      <x:c r="D2156" s="3" t="inlineStr">
        <x:is>
          <x:t xml:space="preserve">purpose_built_tps_per_mw</x:t>
        </x:is>
      </x:c>
      <x:c r="E2156" s="3" t="n">
        <x:v>3613574</x:v>
      </x:c>
      <x:c r="F2156" s="3" t="inlineStr">
        <x:is>
          <x:t xml:space="preserve">generated output tokens/sec/MW</x:t>
        </x:is>
      </x:c>
      <x:c r="G2156" s="3" t="inlineStr">
        <x:is>
          <x:t xml:space="preserve">Conservative no-uplift proxy</x:t>
        </x:is>
      </x:c>
      <x:c r="H2156" s="3" t="inlineStr">
        <x:is>
          <x:t xml:space="preserve">purpose_built_tps_per_mw = purpose_built_reference_tps_per_mw * commercial_workload_fit_factor until comparable output-token benchmark is adopted</x:t>
        </x:is>
      </x:c>
      <x:c r="I2156" s="3" t="inlineStr">
        <x:is>
          <x:t xml:space="preserve">No comparable public output-token/MW row adopted; B200 public reference placeholder is used and remains editable.</x:t>
        </x:is>
      </x:c>
      <x:c r="J2156" s="3" t="inlineStr">
        <x:is>
          <x:t xml:space="preserve">SRC_MS_PHI; SRC_OPENAI_GPT41_DOCS; SRC_MS_PHI4_TECHREPORT; SRC_MS_MAIA200; SRC_EPOCH_AI_DATA_CENTERS; ASSUMP_NUMERIC_ACCELERATOR_MIX</x:t>
        </x:is>
      </x:c>
      <x:c r="K215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56" s="3" t="inlineStr">
        <x:is>
          <x:t xml:space="preserve">Matched-workload generated-output benchmark for the provider purpose-built accelerator.</x:t>
        </x:is>
      </x:c>
    </x:row>
    <x:row r="2157">
      <x:c r="A2157" s="3" t="inlineStr">
        <x:is>
          <x:t xml:space="preserve">Microsoft</x:t>
        </x:is>
      </x:c>
      <x:c r="B2157" s="3" t="n">
        <x:v>2029</x:v>
      </x:c>
      <x:c r="C2157" s="3" t="inlineStr">
        <x:is>
          <x:t xml:space="preserve">Bull</x:t>
        </x:is>
      </x:c>
      <x:c r="D2157" s="3" t="inlineStr">
        <x:is>
          <x:t xml:space="preserve">inference_power_share</x:t>
        </x:is>
      </x:c>
      <x:c r="E2157" s="3" t="n">
        <x:v>0.772</x:v>
      </x:c>
      <x:c r="F2157" s="3" t="inlineStr">
        <x:is>
          <x:t xml:space="preserve">share of AI IT load</x:t>
        </x:is>
      </x:c>
      <x:c r="G2157" s="3" t="inlineStr">
        <x:is>
          <x:t xml:space="preserve">Scenario allocation</x:t>
        </x:is>
      </x:c>
      <x:c r="H2157" s="3" t="inlineStr">
        <x:is>
          <x:t xml:space="preserve">inference_gw = ai_it_load_gw * inference_power_share</x:t>
        </x:is>
      </x:c>
      <x:c r="I2157" s="3" t="inlineStr">
        <x:is>
          <x:t xml:space="preserve">Copilot commercial serving growth supports rising inference allocation; OpenAI model-owner output must remain separately attributed.</x:t>
        </x:is>
      </x:c>
      <x:c r="J2157" s="3" t="inlineStr">
        <x:is>
          <x:t xml:space="preserve">SRC_MS_PHI; SRC_OPENAI_GPT41_DOCS; SRC_MS_PHI4_TECHREPORT; SRC_MS_MAIA200; SRC_EPOCH_AI_DATA_CENTERS; ASSUMP_INFERENCE_SHARE_NOT_FACT_60</x:t>
        </x:is>
      </x:c>
      <x:c r="K215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57" s="3" t="inlineStr">
        <x:is>
          <x:t xml:space="preserve">Provider-specific inference/training workload power telemetry.</x:t>
        </x:is>
      </x:c>
    </x:row>
    <x:row r="2158">
      <x:c r="A2158" s="3" t="inlineStr">
        <x:is>
          <x:t xml:space="preserve">Microsoft</x:t>
        </x:is>
      </x:c>
      <x:c r="B2158" s="3" t="n">
        <x:v>2029</x:v>
      </x:c>
      <x:c r="C2158" s="3" t="inlineStr">
        <x:is>
          <x:t xml:space="preserve">Bull</x:t>
        </x:is>
      </x:c>
      <x:c r="D2158" s="3" t="inlineStr">
        <x:is>
          <x:t xml:space="preserve">inference_gw</x:t>
        </x:is>
      </x:c>
      <x:c r="E2158" s="3" t="n">
        <x:v>3.24</x:v>
      </x:c>
      <x:c r="F2158" s="3" t="inlineStr">
        <x:is>
          <x:t xml:space="preserve">GW</x:t>
        </x:is>
      </x:c>
      <x:c r="G2158" s="3" t="inlineStr">
        <x:is>
          <x:t xml:space="preserve">Derived formula</x:t>
        </x:is>
      </x:c>
      <x:c r="H2158" s="3" t="inlineStr">
        <x:is>
          <x:t xml:space="preserve">ai_it_load_gw * inference_power_share</x:t>
        </x:is>
      </x:c>
      <x:c r="I2158" s="3" t="inlineStr">
        <x:is>
          <x:t xml:space="preserve">This is the operational power eligible to become commercial generated output tokens through the selected TPS/MW proxy.</x:t>
        </x:is>
      </x:c>
      <x:c r="J2158" s="3" t="inlineStr">
        <x:is>
          <x:t xml:space="preserve">SRC_MS_PHI; SRC_OPENAI_GPT41_DOCS; SRC_MS_PHI4_TECHREPORT; SRC_MS_MAIA200; SRC_EPOCH_AI_DATA_CENTERS</x:t>
        </x:is>
      </x:c>
      <x:c r="K215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58" s="3" t="inlineStr">
        <x:is>
          <x:t xml:space="preserve">Recompute after AI allocation or inference-share evidence changes.</x:t>
        </x:is>
      </x:c>
    </x:row>
    <x:row r="2159">
      <x:c r="A2159" s="3" t="inlineStr">
        <x:is>
          <x:t xml:space="preserve">Microsoft</x:t>
        </x:is>
      </x:c>
      <x:c r="B2159" s="3" t="n">
        <x:v>2029</x:v>
      </x:c>
      <x:c r="C2159" s="3" t="inlineStr">
        <x:is>
          <x:t xml:space="preserve">Bull</x:t>
        </x:is>
      </x:c>
      <x:c r="D2159" s="3" t="inlineStr">
        <x:is>
          <x:t xml:space="preserve">training_power_share</x:t>
        </x:is>
      </x:c>
      <x:c r="E2159" s="3" t="n">
        <x:v>0.228</x:v>
      </x:c>
      <x:c r="F2159" s="3" t="inlineStr">
        <x:is>
          <x:t xml:space="preserve">share of AI IT load</x:t>
        </x:is>
      </x:c>
      <x:c r="G2159" s="3" t="inlineStr">
        <x:is>
          <x:t xml:space="preserve">Derived allocation</x:t>
        </x:is>
      </x:c>
      <x:c r="H2159" s="3" t="inlineStr">
        <x:is>
          <x:t xml:space="preserve">1 - inference_power_share</x:t>
        </x:is>
      </x:c>
      <x:c r="I2159" s="3" t="inlineStr">
        <x:is>
          <x:t xml:space="preserve">Training receives the complementary modeled AI IT allocation; it is not a disclosed company workload split.</x:t>
        </x:is>
      </x:c>
      <x:c r="J2159" s="3" t="inlineStr">
        <x:is>
          <x:t xml:space="preserve">SRC_MS_PHI; SRC_OPENAI_GPT41_DOCS; SRC_MS_PHI4_TECHREPORT; SRC_MS_MAIA200; SRC_EPOCH_AI_DATA_CENTERS; ASSUMP_INFERENCE_SHARE_NOT_FACT_60</x:t>
        </x:is>
      </x:c>
      <x:c r="K215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59" s="3" t="inlineStr">
        <x:is>
          <x:t xml:space="preserve">Provider-specific inference/training workload power telemetry.</x:t>
        </x:is>
      </x:c>
    </x:row>
    <x:row r="2160">
      <x:c r="A2160" s="3" t="inlineStr">
        <x:is>
          <x:t xml:space="preserve">Microsoft</x:t>
        </x:is>
      </x:c>
      <x:c r="B2160" s="3" t="n">
        <x:v>2029</x:v>
      </x:c>
      <x:c r="C2160" s="3" t="inlineStr">
        <x:is>
          <x:t xml:space="preserve">Bull</x:t>
        </x:is>
      </x:c>
      <x:c r="D2160" s="3" t="inlineStr">
        <x:is>
          <x:t xml:space="preserve">training_gw</x:t>
        </x:is>
      </x:c>
      <x:c r="E2160" s="3" t="n">
        <x:v>0.954</x:v>
      </x:c>
      <x:c r="F2160" s="3" t="inlineStr">
        <x:is>
          <x:t xml:space="preserve">GW</x:t>
        </x:is>
      </x:c>
      <x:c r="G2160" s="3" t="inlineStr">
        <x:is>
          <x:t xml:space="preserve">Derived formula</x:t>
        </x:is>
      </x:c>
      <x:c r="H2160" s="3" t="inlineStr">
        <x:is>
          <x:t xml:space="preserve">ai_it_load_gw * training_power_share</x:t>
        </x:is>
      </x:c>
      <x:c r="I2160" s="3" t="inlineStr">
        <x:is>
          <x:t xml:space="preserve">Training GW is shown separately so commercial inference token capacity is not overstated.</x:t>
        </x:is>
      </x:c>
      <x:c r="J2160" s="3" t="inlineStr">
        <x:is>
          <x:t xml:space="preserve">SRC_MS_PHI; SRC_OPENAI_GPT41_DOCS; SRC_MS_PHI4_TECHREPORT; SRC_MS_MAIA200; SRC_EPOCH_AI_DATA_CENTERS</x:t>
        </x:is>
      </x:c>
      <x:c r="K216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60" s="3" t="inlineStr">
        <x:is>
          <x:t xml:space="preserve">Recompute after AI allocation or workload-split evidence changes.</x:t>
        </x:is>
      </x:c>
    </x:row>
    <x:row r="2161">
      <x:c r="A2161" s="3" t="inlineStr">
        <x:is>
          <x:t xml:space="preserve">Microsoft</x:t>
        </x:is>
      </x:c>
      <x:c r="B2161" s="3" t="n">
        <x:v>2029</x:v>
      </x:c>
      <x:c r="C2161" s="3" t="inlineStr">
        <x:is>
          <x:t xml:space="preserve">Bull</x:t>
        </x:is>
      </x:c>
      <x:c r="D2161" s="3" t="inlineStr">
        <x:is>
          <x:t xml:space="preserve">tokens_per_second_per_mw</x:t>
        </x:is>
      </x:c>
      <x:c r="E2161" s="3" t="n">
        <x:v>2240826</x:v>
      </x:c>
      <x:c r="F2161" s="3" t="inlineStr">
        <x:is>
          <x:t xml:space="preserve">generated output tokens/sec/MW</x:t>
        </x:is>
      </x:c>
      <x:c r="G2161" s="3" t="inlineStr">
        <x:is>
          <x:t xml:space="preserve">Derived estimate + benchmark calibration</x:t>
        </x:is>
      </x:c>
      <x:c r="H2161" s="3" t="inlineStr">
        <x:is>
          <x:t xml:space="preserve">fleet_reference_tps_per_mw * commercial_workload_fit_factor</x:t>
        </x:is>
      </x:c>
      <x:c r="I2161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2161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216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61" s="3" t="inlineStr">
        <x:is>
          <x:t xml:space="preserve">Comparable production output-token throughput with model, hardware, precision, ISL/OSL and SLO matched.</x:t>
        </x:is>
      </x:c>
    </x:row>
    <x:row r="2162">
      <x:c r="A2162" s="3" t="inlineStr">
        <x:is>
          <x:t xml:space="preserve">Microsoft</x:t>
        </x:is>
      </x:c>
      <x:c r="B2162" s="3" t="n">
        <x:v>2029</x:v>
      </x:c>
      <x:c r="C2162" s="3" t="inlineStr">
        <x:is>
          <x:t xml:space="preserve">Bull</x:t>
        </x:is>
      </x:c>
      <x:c r="D2162" s="3" t="inlineStr">
        <x:is>
          <x:t xml:space="preserve">inference_tokens_per_day</x:t>
        </x:is>
      </x:c>
      <x:c r="E2162" s="3" t="n">
        <x:v>627287867136000</x:v>
      </x:c>
      <x:c r="F2162" s="3" t="inlineStr">
        <x:is>
          <x:t xml:space="preserve">generated output tokens/day</x:t>
        </x:is>
      </x:c>
      <x:c r="G2162" s="3" t="inlineStr">
        <x:is>
          <x:t xml:space="preserve">Derived headline metric</x:t>
        </x:is>
      </x:c>
      <x:c r="H2162" s="3" t="inlineStr">
        <x:is>
          <x:t xml:space="preserve">inference_gw * 1000 * tokens_per_second_per_mw * 86,400</x:t>
        </x:is>
      </x:c>
      <x:c r="I2162" s="3" t="inlineStr">
        <x:is>
          <x:t xml:space="preserve">Headline capacity uses no utilization, MoE, architecture or software-growth multiplier; it is not observed commercial output volume.</x:t>
        </x:is>
      </x:c>
      <x:c r="J2162" s="3" t="inlineStr">
        <x:is>
          <x:t xml:space="preserve">SRC_MS_PHI; SRC_OPENAI_GPT41_DOCS; SRC_MS_PHI4_TECHREPORT; SRC_MS_MAIA200; SRC_EPOCH_AI_DATA_CENTERS; SRC_SEMIANALYSIS_INFERENCEX</x:t>
        </x:is>
      </x:c>
      <x:c r="K216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62" s="3" t="inlineStr">
        <x:is>
          <x:t xml:space="preserve">Provider-disclosed generated output token volume or calibrated capacity telemetry.</x:t>
        </x:is>
      </x:c>
    </x:row>
    <x:row r="2163">
      <x:c r="A2163" s="3" t="inlineStr">
        <x:is>
          <x:t xml:space="preserve">Microsoft</x:t>
        </x:is>
      </x:c>
      <x:c r="B2163" s="3" t="n">
        <x:v>2029</x:v>
      </x:c>
      <x:c r="C2163" s="3" t="inlineStr">
        <x:is>
          <x:t xml:space="preserve">Bull</x:t>
        </x:is>
      </x:c>
      <x:c r="D2163" s="3" t="inlineStr">
        <x:is>
          <x:t xml:space="preserve">inference_tokens_per_year</x:t>
        </x:is>
      </x:c>
      <x:c r="E2163" s="3" t="n">
        <x:v>2.2896007150464e+17</x:v>
      </x:c>
      <x:c r="F2163" s="3" t="inlineStr">
        <x:is>
          <x:t xml:space="preserve">generated output tokens/year</x:t>
        </x:is>
      </x:c>
      <x:c r="G2163" s="3" t="inlineStr">
        <x:is>
          <x:t xml:space="preserve">Derived headline metric</x:t>
        </x:is>
      </x:c>
      <x:c r="H2163" s="3" t="inlineStr">
        <x:is>
          <x:t xml:space="preserve">inference_tokens_per_day * 365</x:t>
        </x:is>
      </x:c>
      <x:c r="I2163" s="3" t="inlineStr">
        <x:is>
          <x:t xml:space="preserve">Annualized version of generated output token capacity; it is not observed annual demand or billable volume.</x:t>
        </x:is>
      </x:c>
      <x:c r="J2163" s="3" t="inlineStr">
        <x:is>
          <x:t xml:space="preserve">SRC_MS_PHI; SRC_OPENAI_GPT41_DOCS; SRC_MS_PHI4_TECHREPORT; SRC_MS_MAIA200; SRC_EPOCH_AI_DATA_CENTERS; SRC_SEMIANALYSIS_INFERENCEX</x:t>
        </x:is>
      </x:c>
      <x:c r="K216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63" s="3" t="inlineStr">
        <x:is>
          <x:t xml:space="preserve">Provider-disclosed annual generated-output volume or metered serving telemetry.</x:t>
        </x:is>
      </x:c>
    </x:row>
    <x:row r="2164">
      <x:c r="A2164" s="3" t="inlineStr">
        <x:is>
          <x:t xml:space="preserve">Microsoft</x:t>
        </x:is>
      </x:c>
      <x:c r="B2164" s="3" t="n">
        <x:v>2030</x:v>
      </x:c>
      <x:c r="C2164" s="3" t="inlineStr">
        <x:is>
          <x:t xml:space="preserve">Bull</x:t>
        </x:is>
      </x:c>
      <x:c r="D2164" s="3" t="inlineStr">
        <x:is>
          <x:t xml:space="preserve">contracted_power_gw</x:t>
        </x:is>
      </x:c>
      <x:c r="E2164" s="3" t="n">
        <x:v>9</x:v>
      </x:c>
      <x:c r="F2164" s="3" t="inlineStr">
        <x:is>
          <x:t xml:space="preserve">GW</x:t>
        </x:is>
      </x:c>
      <x:c r="G2164" s="3" t="inlineStr">
        <x:is>
          <x:t xml:space="preserve">Scenario capacity envelope</x:t>
        </x:is>
      </x:c>
      <x:c r="H2164" s="3" t="inlineStr">
        <x:is>
          <x:t xml:space="preserve">linear interpolation between 2026 and 2030 company capacity endpoints</x:t>
        </x:is>
      </x:c>
      <x:c r="I2164" s="3" t="inlineStr">
        <x:is>
          <x:t xml:space="preserve">Scenario envelope for Microsoft-controlled/Copilot serving burden; not an official contracted-GW disclosure.</x:t>
        </x:is>
      </x:c>
      <x:c r="J2164" s="3" t="inlineStr">
        <x:is>
          <x:t xml:space="preserve">ASSUMP_POWER_RAMP; SRC_MS_MAIA200</x:t>
        </x:is>
      </x:c>
      <x:c r="K216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64" s="3" t="inlineStr">
        <x:is>
          <x:t xml:space="preserve">Company/site-level committed MW/GW, interconnect and contract disclosure.</x:t>
        </x:is>
      </x:c>
    </x:row>
    <x:row r="2165">
      <x:c r="A2165" s="3" t="inlineStr">
        <x:is>
          <x:t xml:space="preserve">Microsoft</x:t>
        </x:is>
      </x:c>
      <x:c r="B2165" s="3" t="n">
        <x:v>2030</x:v>
      </x:c>
      <x:c r="C2165" s="3" t="inlineStr">
        <x:is>
          <x:t xml:space="preserve">Bull</x:t>
        </x:is>
      </x:c>
      <x:c r="D2165" s="3" t="inlineStr">
        <x:is>
          <x:t xml:space="preserve">operational_deployment_share</x:t>
        </x:is>
      </x:c>
      <x:c r="E2165" s="3" t="n">
        <x:v>0.81288889</x:v>
      </x:c>
      <x:c r="F2165" s="3" t="inlineStr">
        <x:is>
          <x:t xml:space="preserve">share</x:t>
        </x:is>
      </x:c>
      <x:c r="G2165" s="3" t="inlineStr">
        <x:is>
          <x:t xml:space="preserve">Scenario conversion</x:t>
        </x:is>
      </x:c>
      <x:c r="H2165" s="3" t="inlineStr">
        <x:is>
          <x:t xml:space="preserve">active_power_gw / contracted_power_gw</x:t>
        </x:is>
      </x:c>
      <x:c r="I2165" s="3" t="inlineStr">
        <x:is>
          <x:t xml:space="preserve">This is the single explicit conversion from contracted/attributed capacity to operationally usable capacity.</x:t>
        </x:is>
      </x:c>
      <x:c r="J2165" s="3" t="inlineStr">
        <x:is>
          <x:t xml:space="preserve">ASSUMP_POWER_RAMP; SRC_MS_MAIA200</x:t>
        </x:is>
      </x:c>
      <x:c r="K216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65" s="3" t="inlineStr">
        <x:is>
          <x:t xml:space="preserve">Energized operational capacity divided by contracted/attributed capacity.</x:t>
        </x:is>
      </x:c>
    </x:row>
    <x:row r="2166">
      <x:c r="A2166" s="3" t="inlineStr">
        <x:is>
          <x:t xml:space="preserve">Microsoft</x:t>
        </x:is>
      </x:c>
      <x:c r="B2166" s="3" t="n">
        <x:v>2030</x:v>
      </x:c>
      <x:c r="C2166" s="3" t="inlineStr">
        <x:is>
          <x:t xml:space="preserve">Bull</x:t>
        </x:is>
      </x:c>
      <x:c r="D2166" s="3" t="inlineStr">
        <x:is>
          <x:t xml:space="preserve">active_power_gw</x:t>
        </x:is>
      </x:c>
      <x:c r="E2166" s="3" t="n">
        <x:v>7.316</x:v>
      </x:c>
      <x:c r="F2166" s="3" t="inlineStr">
        <x:is>
          <x:t xml:space="preserve">GW</x:t>
        </x:is>
      </x:c>
      <x:c r="G2166" s="3" t="inlineStr">
        <x:is>
          <x:t xml:space="preserve">Derived scenario</x:t>
        </x:is>
      </x:c>
      <x:c r="H2166" s="3" t="inlineStr">
        <x:is>
          <x:t xml:space="preserve">contracted_power_gw * operational_deployment_share</x:t>
        </x:is>
      </x:c>
      <x:c r="I2166" s="3" t="inlineStr">
        <x:is>
          <x:t xml:space="preserve">Active GW is a staged operational deployment fraction of modeled capacity, reflecting site energization and accelerator availability.</x:t>
        </x:is>
      </x:c>
      <x:c r="J2166" s="3" t="inlineStr">
        <x:is>
          <x:t xml:space="preserve">ASSUMP_POWER_RAMP; SRC_MS_MAIA200</x:t>
        </x:is>
      </x:c>
      <x:c r="K216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66" s="3" t="inlineStr">
        <x:is>
          <x:t xml:space="preserve">Energization dates, accelerator deliveries and operational powered-rack telemetry.</x:t>
        </x:is>
      </x:c>
    </x:row>
    <x:row r="2167">
      <x:c r="A2167" s="3" t="inlineStr">
        <x:is>
          <x:t xml:space="preserve">Microsoft</x:t>
        </x:is>
      </x:c>
      <x:c r="B2167" s="3" t="n">
        <x:v>2030</x:v>
      </x:c>
      <x:c r="C2167" s="3" t="inlineStr">
        <x:is>
          <x:t xml:space="preserve">Bull</x:t>
        </x:is>
      </x:c>
      <x:c r="D2167" s="3" t="inlineStr">
        <x:is>
          <x:t xml:space="preserve">pue</x:t>
        </x:is>
      </x:c>
      <x:c r="E2167" s="3" t="n">
        <x:v>1.2</x:v>
      </x:c>
      <x:c r="F2167" s="3" t="inlineStr">
        <x:is>
          <x:t xml:space="preserve">ratio</x:t>
        </x:is>
      </x:c>
      <x:c r="G2167" s="3" t="inlineStr">
        <x:is>
          <x:t xml:space="preserve">Scenario parameter</x:t>
        </x:is>
      </x:c>
      <x:c r="H2167" s="3" t="inlineStr">
        <x:is>
          <x:t xml:space="preserve">it_load_gw = active_power_gw / pue</x:t>
        </x:is>
      </x:c>
      <x:c r="I2167" s="3" t="inlineStr">
        <x:is>
          <x:t xml:space="preserve">No provider-wide site-level PUE is used as a disclosed fact; PUE represents facility-to-IT conversion within the scenario.</x:t>
        </x:is>
      </x:c>
      <x:c r="J2167" s="3" t="inlineStr">
        <x:is>
          <x:t xml:space="preserve">ASSUMP_POWER_RAMP</x:t>
        </x:is>
      </x:c>
      <x:c r="K216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67" s="3" t="inlineStr">
        <x:is>
          <x:t xml:space="preserve">Site-level measured PUE matched to attributed AI capacity.</x:t>
        </x:is>
      </x:c>
    </x:row>
    <x:row r="2168">
      <x:c r="A2168" s="3" t="inlineStr">
        <x:is>
          <x:t xml:space="preserve">Microsoft</x:t>
        </x:is>
      </x:c>
      <x:c r="B2168" s="3" t="n">
        <x:v>2030</x:v>
      </x:c>
      <x:c r="C2168" s="3" t="inlineStr">
        <x:is>
          <x:t xml:space="preserve">Bull</x:t>
        </x:is>
      </x:c>
      <x:c r="D2168" s="3" t="inlineStr">
        <x:is>
          <x:t xml:space="preserve">it_load_gw</x:t>
        </x:is>
      </x:c>
      <x:c r="E2168" s="3" t="n">
        <x:v>6.097</x:v>
      </x:c>
      <x:c r="F2168" s="3" t="inlineStr">
        <x:is>
          <x:t xml:space="preserve">GW</x:t>
        </x:is>
      </x:c>
      <x:c r="G2168" s="3" t="inlineStr">
        <x:is>
          <x:t xml:space="preserve">Derived formula</x:t>
        </x:is>
      </x:c>
      <x:c r="H2168" s="3" t="inlineStr">
        <x:is>
          <x:t xml:space="preserve">active_power_gw / pue</x:t>
        </x:is>
      </x:c>
      <x:c r="I2168" s="3" t="inlineStr">
        <x:is>
          <x:t xml:space="preserve">Facility power is converted to IT-deliverable power before attributing AI workloads.</x:t>
        </x:is>
      </x:c>
      <x:c r="J2168" s="3" t="inlineStr">
        <x:is>
          <x:t xml:space="preserve">ASSUMP_POWER_RAMP; SRC_MS_MAIA200</x:t>
        </x:is>
      </x:c>
      <x:c r="K216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68" s="3" t="inlineStr">
        <x:is>
          <x:t xml:space="preserve">Recompute once active power and PUE become site-observable.</x:t>
        </x:is>
      </x:c>
    </x:row>
    <x:row r="2169">
      <x:c r="A2169" s="3" t="inlineStr">
        <x:is>
          <x:t xml:space="preserve">Microsoft</x:t>
        </x:is>
      </x:c>
      <x:c r="B2169" s="3" t="n">
        <x:v>2030</x:v>
      </x:c>
      <x:c r="C2169" s="3" t="inlineStr">
        <x:is>
          <x:t xml:space="preserve">Bull</x:t>
        </x:is>
      </x:c>
      <x:c r="D2169" s="3" t="inlineStr">
        <x:is>
          <x:t xml:space="preserve">ai_workload_share</x:t>
        </x:is>
      </x:c>
      <x:c r="E2169" s="3" t="n">
        <x:v>0.86</x:v>
      </x:c>
      <x:c r="F2169" s="3" t="inlineStr">
        <x:is>
          <x:t xml:space="preserve">share</x:t>
        </x:is>
      </x:c>
      <x:c r="G2169" s="3" t="inlineStr">
        <x:is>
          <x:t xml:space="preserve">Scenario allocation</x:t>
        </x:is>
      </x:c>
      <x:c r="H2169" s="3" t="inlineStr">
        <x:is>
          <x:t xml:space="preserve">ai_it_load_gw = it_load_gw * ai_workload_share</x:t>
        </x:is>
      </x:c>
      <x:c r="I2169" s="3" t="inlineStr">
        <x:is>
          <x:t xml:space="preserve">Azure/Copilot serving burden is AI-oriented but shares infrastructure with platform and reserve overhead; 86% is a scenario allocation.</x:t>
        </x:is>
      </x:c>
      <x:c r="J2169" s="3" t="inlineStr">
        <x:is>
          <x:t xml:space="preserve">SRC_MS_PHI; SRC_OPENAI_GPT41_DOCS; SRC_MS_PHI4_TECHREPORT; SRC_MS_MAIA200; SRC_EPOCH_AI_DATA_CENTERS</x:t>
        </x:is>
      </x:c>
      <x:c r="K216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69" s="3" t="inlineStr">
        <x:is>
          <x:t xml:space="preserve">Model-owner AI workload allocation or cluster scheduling telemetry.</x:t>
        </x:is>
      </x:c>
    </x:row>
    <x:row r="2170">
      <x:c r="A2170" s="3" t="inlineStr">
        <x:is>
          <x:t xml:space="preserve">Microsoft</x:t>
        </x:is>
      </x:c>
      <x:c r="B2170" s="3" t="n">
        <x:v>2030</x:v>
      </x:c>
      <x:c r="C2170" s="3" t="inlineStr">
        <x:is>
          <x:t xml:space="preserve">Bull</x:t>
        </x:is>
      </x:c>
      <x:c r="D2170" s="3" t="inlineStr">
        <x:is>
          <x:t xml:space="preserve">ai_it_load_gw</x:t>
        </x:is>
      </x:c>
      <x:c r="E2170" s="3" t="n">
        <x:v>5.243</x:v>
      </x:c>
      <x:c r="F2170" s="3" t="inlineStr">
        <x:is>
          <x:t xml:space="preserve">GW</x:t>
        </x:is>
      </x:c>
      <x:c r="G2170" s="3" t="inlineStr">
        <x:is>
          <x:t xml:space="preserve">Derived formula</x:t>
        </x:is>
      </x:c>
      <x:c r="H2170" s="3" t="inlineStr">
        <x:is>
          <x:t xml:space="preserve">it_load_gw * ai_workload_share</x:t>
        </x:is>
      </x:c>
      <x:c r="I2170" s="3" t="inlineStr">
        <x:is>
          <x:t xml:space="preserve">Only the AI-attributed portion of IT load enters training/inference allocation.</x:t>
        </x:is>
      </x:c>
      <x:c r="J2170" s="3" t="inlineStr">
        <x:is>
          <x:t xml:space="preserve">SRC_MS_PHI; SRC_OPENAI_GPT41_DOCS; SRC_MS_PHI4_TECHREPORT; SRC_MS_MAIA200; SRC_EPOCH_AI_DATA_CENTERS</x:t>
        </x:is>
      </x:c>
      <x:c r="K217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70" s="3" t="inlineStr">
        <x:is>
          <x:t xml:space="preserve">Recompute after ai_workload_share is replaced by telemetry.</x:t>
        </x:is>
      </x:c>
    </x:row>
    <x:row r="2171">
      <x:c r="A2171" s="3" t="inlineStr">
        <x:is>
          <x:t xml:space="preserve">Microsoft</x:t>
        </x:is>
      </x:c>
      <x:c r="B2171" s="3" t="n">
        <x:v>2030</x:v>
      </x:c>
      <x:c r="C2171" s="3" t="inlineStr">
        <x:is>
          <x:t xml:space="preserve">Bull</x:t>
        </x:is>
      </x:c>
      <x:c r="D2171" s="3" t="inlineStr">
        <x:is>
          <x:t xml:space="preserve">gpu_share</x:t>
        </x:is>
      </x:c>
      <x:c r="E2171" s="3" t="n">
        <x:v>1</x:v>
      </x:c>
      <x:c r="F2171" s="3" t="inlineStr">
        <x:is>
          <x:t xml:space="preserve">share of inference-serving accelerator load</x:t>
        </x:is>
      </x:c>
      <x:c r="G2171" s="3" t="inlineStr">
        <x:is>
          <x:t xml:space="preserve">Numeric scenario</x:t>
        </x:is>
      </x:c>
      <x:c r="H2171" s="3" t="inlineStr">
        <x:is>
          <x:t xml:space="preserve">gpu_share interpolated from company 2026/2030 accelerator-mix endpoints</x:t>
        </x:is>
      </x:c>
      <x:c r="I2171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2171" s="3" t="inlineStr">
        <x:is>
          <x:t xml:space="preserve">SRC_MS_PHI; SRC_OPENAI_GPT41_DOCS; SRC_MS_PHI4_TECHREPORT; SRC_MS_MAIA200; SRC_EPOCH_AI_DATA_CENTERS; ASSUMP_NUMERIC_ACCELERATOR_MIX</x:t>
        </x:is>
      </x:c>
      <x:c r="K217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71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2172">
      <x:c r="A2172" s="3" t="inlineStr">
        <x:is>
          <x:t xml:space="preserve">Microsoft</x:t>
        </x:is>
      </x:c>
      <x:c r="B2172" s="3" t="n">
        <x:v>2030</x:v>
      </x:c>
      <x:c r="C2172" s="3" t="inlineStr">
        <x:is>
          <x:t xml:space="preserve">Bull</x:t>
        </x:is>
      </x:c>
      <x:c r="D2172" s="3" t="inlineStr">
        <x:is>
          <x:t xml:space="preserve">h200_share</x:t>
        </x:is>
      </x:c>
      <x:c r="E2172" s="3" t="n">
        <x:v>0.052258</x:v>
      </x:c>
      <x:c r="F2172" s="3" t="inlineStr">
        <x:is>
          <x:t xml:space="preserve">share of inference-serving accelerator load</x:t>
        </x:is>
      </x:c>
      <x:c r="G2172" s="3" t="inlineStr">
        <x:is>
          <x:t xml:space="preserve">Editable numeric scenario</x:t>
        </x:is>
      </x:c>
      <x:c r="H2172" s="3" t="inlineStr">
        <x:is>
          <x:t xml:space="preserve">h200_share = gpu_share * default_gpu_generation_mix_h200</x:t>
        </x:is>
      </x:c>
      <x:c r="I2172" s="3" t="inlineStr">
        <x:is>
          <x:t xml:space="preserve">Default GPU-generation migration assumption; executive workbook allows later manual replacement by company/year/scenario.</x:t>
        </x:is>
      </x:c>
      <x:c r="J2172" s="3" t="inlineStr">
        <x:is>
          <x:t xml:space="preserve">SRC_SEMIANALYSIS_INFERENCEX; ASSUMP_NUMERIC_ACCELERATOR_MIX</x:t>
        </x:is>
      </x:c>
      <x:c r="K217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72" s="3" t="inlineStr">
        <x:is>
          <x:t xml:space="preserve">Company fleet inventory, accelerator-hours or procurement/deployment records by GPU generation.</x:t>
        </x:is>
      </x:c>
    </x:row>
    <x:row r="2173">
      <x:c r="A2173" s="3" t="inlineStr">
        <x:is>
          <x:t xml:space="preserve">Microsoft</x:t>
        </x:is>
      </x:c>
      <x:c r="B2173" s="3" t="n">
        <x:v>2030</x:v>
      </x:c>
      <x:c r="C2173" s="3" t="inlineStr">
        <x:is>
          <x:t xml:space="preserve">Bull</x:t>
        </x:is>
      </x:c>
      <x:c r="D2173" s="3" t="inlineStr">
        <x:is>
          <x:t xml:space="preserve">b200_share</x:t>
        </x:is>
      </x:c>
      <x:c r="E2173" s="3" t="n">
        <x:v>0.947742</x:v>
      </x:c>
      <x:c r="F2173" s="3" t="inlineStr">
        <x:is>
          <x:t xml:space="preserve">share of inference-serving accelerator load</x:t>
        </x:is>
      </x:c>
      <x:c r="G2173" s="3" t="inlineStr">
        <x:is>
          <x:t xml:space="preserve">Editable numeric scenario</x:t>
        </x:is>
      </x:c>
      <x:c r="H2173" s="3" t="inlineStr">
        <x:is>
          <x:t xml:space="preserve">b200_share = gpu_share * default_gpu_generation_mix_b200</x:t>
        </x:is>
      </x:c>
      <x:c r="I2173" s="3" t="inlineStr">
        <x:is>
          <x:t xml:space="preserve">Default GPU-generation migration assumption; executive workbook allows later manual replacement by company/year/scenario.</x:t>
        </x:is>
      </x:c>
      <x:c r="J2173" s="3" t="inlineStr">
        <x:is>
          <x:t xml:space="preserve">SRC_SEMIANALYSIS_INFERENCEX; ASSUMP_NUMERIC_ACCELERATOR_MIX</x:t>
        </x:is>
      </x:c>
      <x:c r="K217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73" s="3" t="inlineStr">
        <x:is>
          <x:t xml:space="preserve">Company fleet inventory, accelerator-hours or procurement/deployment records by GPU generation.</x:t>
        </x:is>
      </x:c>
    </x:row>
    <x:row r="2174">
      <x:c r="A2174" s="3" t="inlineStr">
        <x:is>
          <x:t xml:space="preserve">Microsoft</x:t>
        </x:is>
      </x:c>
      <x:c r="B2174" s="3" t="n">
        <x:v>2030</x:v>
      </x:c>
      <x:c r="C2174" s="3" t="inlineStr">
        <x:is>
          <x:t xml:space="preserve">Bull</x:t>
        </x:is>
      </x:c>
      <x:c r="D2174" s="3" t="inlineStr">
        <x:is>
          <x:t xml:space="preserve">gb200_share</x:t>
        </x:is>
      </x:c>
      <x:c r="E2174" s="3" t="n">
        <x:v>0</x:v>
      </x:c>
      <x:c r="F2174" s="3" t="inlineStr">
        <x:is>
          <x:t xml:space="preserve">share of inference-serving accelerator load</x:t>
        </x:is>
      </x:c>
      <x:c r="G2174" s="3" t="inlineStr">
        <x:is>
          <x:t xml:space="preserve">Editable numeric scenario</x:t>
        </x:is>
      </x:c>
      <x:c r="H2174" s="3" t="inlineStr">
        <x:is>
          <x:t xml:space="preserve">gb200_share = gpu_share * default_gpu_generation_mix_gb200</x:t>
        </x:is>
      </x:c>
      <x:c r="I2174" s="3" t="inlineStr">
        <x:is>
          <x:t xml:space="preserve">Default GPU-generation migration assumption; executive workbook allows later manual replacement by company/year/scenario.</x:t>
        </x:is>
      </x:c>
      <x:c r="J2174" s="3" t="inlineStr">
        <x:is>
          <x:t xml:space="preserve">SRC_SEMIANALYSIS_INFERENCEX; ASSUMP_NUMERIC_ACCELERATOR_MIX</x:t>
        </x:is>
      </x:c>
      <x:c r="K217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74" s="3" t="inlineStr">
        <x:is>
          <x:t xml:space="preserve">Company fleet inventory, accelerator-hours or procurement/deployment records by GPU generation.</x:t>
        </x:is>
      </x:c>
    </x:row>
    <x:row r="2175">
      <x:c r="A2175" s="3" t="inlineStr">
        <x:is>
          <x:t xml:space="preserve">Microsoft</x:t>
        </x:is>
      </x:c>
      <x:c r="B2175" s="3" t="n">
        <x:v>2030</x:v>
      </x:c>
      <x:c r="C2175" s="3" t="inlineStr">
        <x:is>
          <x:t xml:space="preserve">Bull</x:t>
        </x:is>
      </x:c>
      <x:c r="D2175" s="3" t="inlineStr">
        <x:is>
          <x:t xml:space="preserve">purpose_built_accelerator_share</x:t>
        </x:is>
      </x:c>
      <x:c r="E2175" s="3" t="n">
        <x:v>0</x:v>
      </x:c>
      <x:c r="F2175" s="3" t="inlineStr">
        <x:is>
          <x:t xml:space="preserve">share of inference-serving accelerator load</x:t>
        </x:is>
      </x:c>
      <x:c r="G2175" s="3" t="inlineStr">
        <x:is>
          <x:t xml:space="preserve">Numeric scenario</x:t>
        </x:is>
      </x:c>
      <x:c r="H2175" s="3" t="inlineStr">
        <x:is>
          <x:t xml:space="preserve">1 - gpu_share</x:t>
        </x:is>
      </x:c>
      <x:c r="I2175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2175" s="3" t="inlineStr">
        <x:is>
          <x:t xml:space="preserve">SRC_MS_PHI; SRC_OPENAI_GPT41_DOCS; SRC_MS_PHI4_TECHREPORT; SRC_MS_MAIA200; SRC_EPOCH_AI_DATA_CENTERS; ASSUMP_NUMERIC_ACCELERATOR_MIX</x:t>
        </x:is>
      </x:c>
      <x:c r="K217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75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2176">
      <x:c r="A2176" s="3" t="inlineStr">
        <x:is>
          <x:t xml:space="preserve">Microsoft</x:t>
        </x:is>
      </x:c>
      <x:c r="B2176" s="3" t="n">
        <x:v>2030</x:v>
      </x:c>
      <x:c r="C2176" s="3" t="inlineStr">
        <x:is>
          <x:t xml:space="preserve">Bull</x:t>
        </x:is>
      </x:c>
      <x:c r="D2176" s="3" t="inlineStr">
        <x:is>
          <x:t xml:space="preserve">fleet_reference_tps_per_mw</x:t>
        </x:is>
      </x:c>
      <x:c r="E2176" s="3" t="n">
        <x:v>2801033</x:v>
      </x:c>
      <x:c r="F2176" s="3" t="inlineStr">
        <x:is>
          <x:t xml:space="preserve">generated output tokens/sec/MW</x:t>
        </x:is>
      </x:c>
      <x:c r="G2176" s="3" t="inlineStr">
        <x:is>
          <x:t xml:space="preserve">Fleet-weighted public benchmark reference</x:t>
        </x:is>
      </x:c>
      <x:c r="H2176" s="3" t="inlineStr">
        <x:is>
          <x:t xml:space="preserve">h200_share*h200_workload_avg + b200_share*b200_workload_avg + gb200_share*gb200_workload_avg + purpose_built_share*purpose_workload_avg</x:t>
        </x:is>
      </x:c>
      <x:c r="I2176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2176" s="3" t="inlineStr">
        <x:is>
          <x:t xml:space="preserve">SRC_SEMIANALYSIS_INFERENCEX; ASSUMP_NUMERIC_ACCELERATOR_MIX; ASSUMP_WORKLOAD_CLASS_MIX; ASSUMP_AGENTIC_CONTEXT_PENALTY</x:t>
        </x:is>
      </x:c>
      <x:c r="K217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76" s="3" t="inlineStr">
        <x:is>
          <x:t xml:space="preserve">Comparable production output-token throughput or a more closely matched benchmark.</x:t>
        </x:is>
      </x:c>
    </x:row>
    <x:row r="2177">
      <x:c r="A2177" s="3" t="inlineStr">
        <x:is>
          <x:t xml:space="preserve">Microsoft</x:t>
        </x:is>
      </x:c>
      <x:c r="B2177" s="3" t="n">
        <x:v>2030</x:v>
      </x:c>
      <x:c r="C2177" s="3" t="inlineStr">
        <x:is>
          <x:t xml:space="preserve">Bull</x:t>
        </x:is>
      </x:c>
      <x:c r="D2177" s="3" t="inlineStr">
        <x:is>
          <x:t xml:space="preserve">commercial_workload_fit_factor</x:t>
        </x:is>
      </x:c>
      <x:c r="E2177" s="3" t="n">
        <x:v>0.8</x:v>
      </x:c>
      <x:c r="F2177" s="3" t="inlineStr">
        <x:is>
          <x:t xml:space="preserve">share of public reference throughput</x:t>
        </x:is>
      </x:c>
      <x:c r="G2177" s="3" t="inlineStr">
        <x:is>
          <x:t xml:space="preserve">Scenario assumption</x:t>
        </x:is>
      </x:c>
      <x:c r="H2177" s="3" t="inlineStr">
        <x:is>
          <x:t xml:space="preserve">reference_serving_tps_per_mw = fleet_reference_tps_per_mw * commercial_workload_fit_factor</x:t>
        </x:is>
      </x:c>
      <x:c r="I2177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2177" s="3" t="inlineStr">
        <x:is>
          <x:t xml:space="preserve">SRC_SEMIANALYSIS_INFERENCEX; ASSUMP_NUMERIC_ACCELERATOR_MIX; ASSUMP_WORKLOAD_CLASS_MIX; ASSUMP_AGENTIC_CONTEXT_PENALTY</x:t>
        </x:is>
      </x:c>
      <x:c r="K217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77" s="3" t="inlineStr">
        <x:is>
          <x:t xml:space="preserve">Matched commercial serving benchmark by product surface, context shape and latency SLO.</x:t>
        </x:is>
      </x:c>
    </x:row>
    <x:row r="2178">
      <x:c r="A2178" s="3" t="inlineStr">
        <x:is>
          <x:t xml:space="preserve">Microsoft</x:t>
        </x:is>
      </x:c>
      <x:c r="B2178" s="3" t="n">
        <x:v>2030</x:v>
      </x:c>
      <x:c r="C2178" s="3" t="inlineStr">
        <x:is>
          <x:t xml:space="preserve">Bull</x:t>
        </x:is>
      </x:c>
      <x:c r="D2178" s="3" t="inlineStr">
        <x:is>
          <x:t xml:space="preserve">reference_serving_tps_per_mw</x:t>
        </x:is>
      </x:c>
      <x:c r="E2178" s="3" t="n">
        <x:v>2240826</x:v>
      </x:c>
      <x:c r="F2178" s="3" t="inlineStr">
        <x:is>
          <x:t xml:space="preserve">generated output tokens/sec/MW</x:t>
        </x:is>
      </x:c>
      <x:c r="G2178" s="3" t="inlineStr">
        <x:is>
          <x:t xml:space="preserve">Workload-adjusted benchmark proxy</x:t>
        </x:is>
      </x:c>
      <x:c r="H2178" s="3" t="inlineStr">
        <x:is>
          <x:t xml:space="preserve">fleet_reference_tps_per_mw * commercial_workload_fit_factor</x:t>
        </x:is>
      </x:c>
      <x:c r="I217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178" s="3" t="inlineStr">
        <x:is>
          <x:t xml:space="preserve">SRC_SEMIANALYSIS_INFERENCEX; ASSUMP_NUMERIC_ACCELERATOR_MIX; ASSUMP_WORKLOAD_CLASS_MIX; ASSUMP_AGENTIC_CONTEXT_PENALTY</x:t>
        </x:is>
      </x:c>
      <x:c r="K217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78" s="3" t="inlineStr">
        <x:is>
          <x:t xml:space="preserve">Provider production output-token throughput with comparable workload/SLO.</x:t>
        </x:is>
      </x:c>
    </x:row>
    <x:row r="2179">
      <x:c r="A2179" s="3" t="inlineStr">
        <x:is>
          <x:t xml:space="preserve">Microsoft</x:t>
        </x:is>
      </x:c>
      <x:c r="B2179" s="3" t="n">
        <x:v>2030</x:v>
      </x:c>
      <x:c r="C2179" s="3" t="inlineStr">
        <x:is>
          <x:t xml:space="preserve">Bull</x:t>
        </x:is>
      </x:c>
      <x:c r="D2179" s="3" t="inlineStr">
        <x:is>
          <x:t xml:space="preserve">purpose_built_tps_per_mw</x:t>
        </x:is>
      </x:c>
      <x:c r="E2179" s="3" t="n">
        <x:v>3613574</x:v>
      </x:c>
      <x:c r="F2179" s="3" t="inlineStr">
        <x:is>
          <x:t xml:space="preserve">generated output tokens/sec/MW</x:t>
        </x:is>
      </x:c>
      <x:c r="G2179" s="3" t="inlineStr">
        <x:is>
          <x:t xml:space="preserve">Conservative no-uplift proxy</x:t>
        </x:is>
      </x:c>
      <x:c r="H2179" s="3" t="inlineStr">
        <x:is>
          <x:t xml:space="preserve">purpose_built_tps_per_mw = purpose_built_reference_tps_per_mw * commercial_workload_fit_factor until comparable output-token benchmark is adopted</x:t>
        </x:is>
      </x:c>
      <x:c r="I2179" s="3" t="inlineStr">
        <x:is>
          <x:t xml:space="preserve">No comparable public output-token/MW row adopted; B200 public reference placeholder is used and remains editable.</x:t>
        </x:is>
      </x:c>
      <x:c r="J2179" s="3" t="inlineStr">
        <x:is>
          <x:t xml:space="preserve">SRC_MS_PHI; SRC_OPENAI_GPT41_DOCS; SRC_MS_PHI4_TECHREPORT; SRC_MS_MAIA200; SRC_EPOCH_AI_DATA_CENTERS; ASSUMP_NUMERIC_ACCELERATOR_MIX</x:t>
        </x:is>
      </x:c>
      <x:c r="K217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79" s="3" t="inlineStr">
        <x:is>
          <x:t xml:space="preserve">Matched-workload generated-output benchmark for the provider purpose-built accelerator.</x:t>
        </x:is>
      </x:c>
    </x:row>
    <x:row r="2180">
      <x:c r="A2180" s="3" t="inlineStr">
        <x:is>
          <x:t xml:space="preserve">Microsoft</x:t>
        </x:is>
      </x:c>
      <x:c r="B2180" s="3" t="n">
        <x:v>2030</x:v>
      </x:c>
      <x:c r="C2180" s="3" t="inlineStr">
        <x:is>
          <x:t xml:space="preserve">Bull</x:t>
        </x:is>
      </x:c>
      <x:c r="D2180" s="3" t="inlineStr">
        <x:is>
          <x:t xml:space="preserve">inference_power_share</x:t>
        </x:is>
      </x:c>
      <x:c r="E2180" s="3" t="n">
        <x:v>0.83</x:v>
      </x:c>
      <x:c r="F2180" s="3" t="inlineStr">
        <x:is>
          <x:t xml:space="preserve">share of AI IT load</x:t>
        </x:is>
      </x:c>
      <x:c r="G2180" s="3" t="inlineStr">
        <x:is>
          <x:t xml:space="preserve">Scenario allocation</x:t>
        </x:is>
      </x:c>
      <x:c r="H2180" s="3" t="inlineStr">
        <x:is>
          <x:t xml:space="preserve">inference_gw = ai_it_load_gw * inference_power_share</x:t>
        </x:is>
      </x:c>
      <x:c r="I2180" s="3" t="inlineStr">
        <x:is>
          <x:t xml:space="preserve">Copilot commercial serving growth supports rising inference allocation; OpenAI model-owner output must remain separately attributed.</x:t>
        </x:is>
      </x:c>
      <x:c r="J2180" s="3" t="inlineStr">
        <x:is>
          <x:t xml:space="preserve">SRC_MS_PHI; SRC_OPENAI_GPT41_DOCS; SRC_MS_PHI4_TECHREPORT; SRC_MS_MAIA200; SRC_EPOCH_AI_DATA_CENTERS; ASSUMP_INFERENCE_SHARE_NOT_FACT_60</x:t>
        </x:is>
      </x:c>
      <x:c r="K218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80" s="3" t="inlineStr">
        <x:is>
          <x:t xml:space="preserve">Provider-specific inference/training workload power telemetry.</x:t>
        </x:is>
      </x:c>
    </x:row>
    <x:row r="2181">
      <x:c r="A2181" s="3" t="inlineStr">
        <x:is>
          <x:t xml:space="preserve">Microsoft</x:t>
        </x:is>
      </x:c>
      <x:c r="B2181" s="3" t="n">
        <x:v>2030</x:v>
      </x:c>
      <x:c r="C2181" s="3" t="inlineStr">
        <x:is>
          <x:t xml:space="preserve">Bull</x:t>
        </x:is>
      </x:c>
      <x:c r="D2181" s="3" t="inlineStr">
        <x:is>
          <x:t xml:space="preserve">inference_gw</x:t>
        </x:is>
      </x:c>
      <x:c r="E2181" s="3" t="n">
        <x:v>4.352</x:v>
      </x:c>
      <x:c r="F2181" s="3" t="inlineStr">
        <x:is>
          <x:t xml:space="preserve">GW</x:t>
        </x:is>
      </x:c>
      <x:c r="G2181" s="3" t="inlineStr">
        <x:is>
          <x:t xml:space="preserve">Derived formula</x:t>
        </x:is>
      </x:c>
      <x:c r="H2181" s="3" t="inlineStr">
        <x:is>
          <x:t xml:space="preserve">ai_it_load_gw * inference_power_share</x:t>
        </x:is>
      </x:c>
      <x:c r="I2181" s="3" t="inlineStr">
        <x:is>
          <x:t xml:space="preserve">This is the operational power eligible to become commercial generated output tokens through the selected TPS/MW proxy.</x:t>
        </x:is>
      </x:c>
      <x:c r="J2181" s="3" t="inlineStr">
        <x:is>
          <x:t xml:space="preserve">SRC_MS_PHI; SRC_OPENAI_GPT41_DOCS; SRC_MS_PHI4_TECHREPORT; SRC_MS_MAIA200; SRC_EPOCH_AI_DATA_CENTERS</x:t>
        </x:is>
      </x:c>
      <x:c r="K218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81" s="3" t="inlineStr">
        <x:is>
          <x:t xml:space="preserve">Recompute after AI allocation or inference-share evidence changes.</x:t>
        </x:is>
      </x:c>
    </x:row>
    <x:row r="2182">
      <x:c r="A2182" s="3" t="inlineStr">
        <x:is>
          <x:t xml:space="preserve">Microsoft</x:t>
        </x:is>
      </x:c>
      <x:c r="B2182" s="3" t="n">
        <x:v>2030</x:v>
      </x:c>
      <x:c r="C2182" s="3" t="inlineStr">
        <x:is>
          <x:t xml:space="preserve">Bull</x:t>
        </x:is>
      </x:c>
      <x:c r="D2182" s="3" t="inlineStr">
        <x:is>
          <x:t xml:space="preserve">training_power_share</x:t>
        </x:is>
      </x:c>
      <x:c r="E2182" s="3" t="n">
        <x:v>0.17</x:v>
      </x:c>
      <x:c r="F2182" s="3" t="inlineStr">
        <x:is>
          <x:t xml:space="preserve">share of AI IT load</x:t>
        </x:is>
      </x:c>
      <x:c r="G2182" s="3" t="inlineStr">
        <x:is>
          <x:t xml:space="preserve">Derived allocation</x:t>
        </x:is>
      </x:c>
      <x:c r="H2182" s="3" t="inlineStr">
        <x:is>
          <x:t xml:space="preserve">1 - inference_power_share</x:t>
        </x:is>
      </x:c>
      <x:c r="I2182" s="3" t="inlineStr">
        <x:is>
          <x:t xml:space="preserve">Training receives the complementary modeled AI IT allocation; it is not a disclosed company workload split.</x:t>
        </x:is>
      </x:c>
      <x:c r="J2182" s="3" t="inlineStr">
        <x:is>
          <x:t xml:space="preserve">SRC_MS_PHI; SRC_OPENAI_GPT41_DOCS; SRC_MS_PHI4_TECHREPORT; SRC_MS_MAIA200; SRC_EPOCH_AI_DATA_CENTERS; ASSUMP_INFERENCE_SHARE_NOT_FACT_60</x:t>
        </x:is>
      </x:c>
      <x:c r="K218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82" s="3" t="inlineStr">
        <x:is>
          <x:t xml:space="preserve">Provider-specific inference/training workload power telemetry.</x:t>
        </x:is>
      </x:c>
    </x:row>
    <x:row r="2183">
      <x:c r="A2183" s="3" t="inlineStr">
        <x:is>
          <x:t xml:space="preserve">Microsoft</x:t>
        </x:is>
      </x:c>
      <x:c r="B2183" s="3" t="n">
        <x:v>2030</x:v>
      </x:c>
      <x:c r="C2183" s="3" t="inlineStr">
        <x:is>
          <x:t xml:space="preserve">Bull</x:t>
        </x:is>
      </x:c>
      <x:c r="D2183" s="3" t="inlineStr">
        <x:is>
          <x:t xml:space="preserve">training_gw</x:t>
        </x:is>
      </x:c>
      <x:c r="E2183" s="3" t="n">
        <x:v>0.891</x:v>
      </x:c>
      <x:c r="F2183" s="3" t="inlineStr">
        <x:is>
          <x:t xml:space="preserve">GW</x:t>
        </x:is>
      </x:c>
      <x:c r="G2183" s="3" t="inlineStr">
        <x:is>
          <x:t xml:space="preserve">Derived formula</x:t>
        </x:is>
      </x:c>
      <x:c r="H2183" s="3" t="inlineStr">
        <x:is>
          <x:t xml:space="preserve">ai_it_load_gw * training_power_share</x:t>
        </x:is>
      </x:c>
      <x:c r="I2183" s="3" t="inlineStr">
        <x:is>
          <x:t xml:space="preserve">Training GW is shown separately so commercial inference token capacity is not overstated.</x:t>
        </x:is>
      </x:c>
      <x:c r="J2183" s="3" t="inlineStr">
        <x:is>
          <x:t xml:space="preserve">SRC_MS_PHI; SRC_OPENAI_GPT41_DOCS; SRC_MS_PHI4_TECHREPORT; SRC_MS_MAIA200; SRC_EPOCH_AI_DATA_CENTERS</x:t>
        </x:is>
      </x:c>
      <x:c r="K218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83" s="3" t="inlineStr">
        <x:is>
          <x:t xml:space="preserve">Recompute after AI allocation or workload-split evidence changes.</x:t>
        </x:is>
      </x:c>
    </x:row>
    <x:row r="2184">
      <x:c r="A2184" s="3" t="inlineStr">
        <x:is>
          <x:t xml:space="preserve">Microsoft</x:t>
        </x:is>
      </x:c>
      <x:c r="B2184" s="3" t="n">
        <x:v>2030</x:v>
      </x:c>
      <x:c r="C2184" s="3" t="inlineStr">
        <x:is>
          <x:t xml:space="preserve">Bull</x:t>
        </x:is>
      </x:c>
      <x:c r="D2184" s="3" t="inlineStr">
        <x:is>
          <x:t xml:space="preserve">tokens_per_second_per_mw</x:t>
        </x:is>
      </x:c>
      <x:c r="E2184" s="3" t="n">
        <x:v>2240826</x:v>
      </x:c>
      <x:c r="F2184" s="3" t="inlineStr">
        <x:is>
          <x:t xml:space="preserve">generated output tokens/sec/MW</x:t>
        </x:is>
      </x:c>
      <x:c r="G2184" s="3" t="inlineStr">
        <x:is>
          <x:t xml:space="preserve">Derived estimate + benchmark calibration</x:t>
        </x:is>
      </x:c>
      <x:c r="H2184" s="3" t="inlineStr">
        <x:is>
          <x:t xml:space="preserve">fleet_reference_tps_per_mw * commercial_workload_fit_factor</x:t>
        </x:is>
      </x:c>
      <x:c r="I2184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2184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218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84" s="3" t="inlineStr">
        <x:is>
          <x:t xml:space="preserve">Comparable production output-token throughput with model, hardware, precision, ISL/OSL and SLO matched.</x:t>
        </x:is>
      </x:c>
    </x:row>
    <x:row r="2185">
      <x:c r="A2185" s="3" t="inlineStr">
        <x:is>
          <x:t xml:space="preserve">Microsoft</x:t>
        </x:is>
      </x:c>
      <x:c r="B2185" s="3" t="n">
        <x:v>2030</x:v>
      </x:c>
      <x:c r="C2185" s="3" t="inlineStr">
        <x:is>
          <x:t xml:space="preserve">Bull</x:t>
        </x:is>
      </x:c>
      <x:c r="D2185" s="3" t="inlineStr">
        <x:is>
          <x:t xml:space="preserve">inference_tokens_per_day</x:t>
        </x:is>
      </x:c>
      <x:c r="E2185" s="3" t="n">
        <x:v>842579258572800</x:v>
      </x:c>
      <x:c r="F2185" s="3" t="inlineStr">
        <x:is>
          <x:t xml:space="preserve">generated output tokens/day</x:t>
        </x:is>
      </x:c>
      <x:c r="G2185" s="3" t="inlineStr">
        <x:is>
          <x:t xml:space="preserve">Derived headline metric</x:t>
        </x:is>
      </x:c>
      <x:c r="H2185" s="3" t="inlineStr">
        <x:is>
          <x:t xml:space="preserve">inference_gw * 1000 * tokens_per_second_per_mw * 86,400</x:t>
        </x:is>
      </x:c>
      <x:c r="I2185" s="3" t="inlineStr">
        <x:is>
          <x:t xml:space="preserve">Headline capacity uses no utilization, MoE, architecture or software-growth multiplier; it is not observed commercial output volume.</x:t>
        </x:is>
      </x:c>
      <x:c r="J2185" s="3" t="inlineStr">
        <x:is>
          <x:t xml:space="preserve">SRC_MS_PHI; SRC_OPENAI_GPT41_DOCS; SRC_MS_PHI4_TECHREPORT; SRC_MS_MAIA200; SRC_EPOCH_AI_DATA_CENTERS; SRC_SEMIANALYSIS_INFERENCEX</x:t>
        </x:is>
      </x:c>
      <x:c r="K218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85" s="3" t="inlineStr">
        <x:is>
          <x:t xml:space="preserve">Provider-disclosed generated output token volume or calibrated capacity telemetry.</x:t>
        </x:is>
      </x:c>
    </x:row>
    <x:row r="2186">
      <x:c r="A2186" s="3" t="inlineStr">
        <x:is>
          <x:t xml:space="preserve">Microsoft</x:t>
        </x:is>
      </x:c>
      <x:c r="B2186" s="3" t="n">
        <x:v>2030</x:v>
      </x:c>
      <x:c r="C2186" s="3" t="inlineStr">
        <x:is>
          <x:t xml:space="preserve">Bull</x:t>
        </x:is>
      </x:c>
      <x:c r="D2186" s="3" t="inlineStr">
        <x:is>
          <x:t xml:space="preserve">inference_tokens_per_year</x:t>
        </x:is>
      </x:c>
      <x:c r="E2186" s="3" t="n">
        <x:v>3.07541429379072e+17</x:v>
      </x:c>
      <x:c r="F2186" s="3" t="inlineStr">
        <x:is>
          <x:t xml:space="preserve">generated output tokens/year</x:t>
        </x:is>
      </x:c>
      <x:c r="G2186" s="3" t="inlineStr">
        <x:is>
          <x:t xml:space="preserve">Derived headline metric</x:t>
        </x:is>
      </x:c>
      <x:c r="H2186" s="3" t="inlineStr">
        <x:is>
          <x:t xml:space="preserve">inference_tokens_per_day * 365</x:t>
        </x:is>
      </x:c>
      <x:c r="I2186" s="3" t="inlineStr">
        <x:is>
          <x:t xml:space="preserve">Annualized version of generated output token capacity; it is not observed annual demand or billable volume.</x:t>
        </x:is>
      </x:c>
      <x:c r="J2186" s="3" t="inlineStr">
        <x:is>
          <x:t xml:space="preserve">SRC_MS_PHI; SRC_OPENAI_GPT41_DOCS; SRC_MS_PHI4_TECHREPORT; SRC_MS_MAIA200; SRC_EPOCH_AI_DATA_CENTERS; SRC_SEMIANALYSIS_INFERENCEX</x:t>
        </x:is>
      </x:c>
      <x:c r="K218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2186" s="3" t="inlineStr">
        <x:is>
          <x:t xml:space="preserve">Provider-disclosed annual generated-output volume or metered serving telemetry.</x:t>
        </x:is>
      </x:c>
    </x:row>
    <x:row r="2187">
      <x:c r="A2187" s="3" t="inlineStr">
        <x:is>
          <x:t xml:space="preserve">Google</x:t>
        </x:is>
      </x:c>
      <x:c r="B2187" s="3" t="n">
        <x:v>2026</x:v>
      </x:c>
      <x:c r="C2187" s="3" t="inlineStr">
        <x:is>
          <x:t xml:space="preserve">Bull</x:t>
        </x:is>
      </x:c>
      <x:c r="D2187" s="3" t="inlineStr">
        <x:is>
          <x:t xml:space="preserve">contracted_power_gw</x:t>
        </x:is>
      </x:c>
      <x:c r="E2187" s="3" t="n">
        <x:v>4.5</x:v>
      </x:c>
      <x:c r="F2187" s="3" t="inlineStr">
        <x:is>
          <x:t xml:space="preserve">GW</x:t>
        </x:is>
      </x:c>
      <x:c r="G2187" s="3" t="inlineStr">
        <x:is>
          <x:t xml:space="preserve">Scenario capacity envelope</x:t>
        </x:is>
      </x:c>
      <x:c r="H2187" s="3" t="inlineStr">
        <x:is>
          <x:t xml:space="preserve">linear interpolation between 2026 and 2030 company capacity endpoints</x:t>
        </x:is>
      </x:c>
      <x:c r="I2187" s="3" t="inlineStr">
        <x:is>
          <x:t xml:space="preserve">Scenario envelope for Gemini-serving capacity; official TPU hardware direction is disclosed, company-level contracted GW is not.</x:t>
        </x:is>
      </x:c>
      <x:c r="J2187" s="3" t="inlineStr">
        <x:is>
          <x:t xml:space="preserve">ASSUMP_POWER_RAMP; SRC_GOOGLE_IRONWOOD; SRC_GOOGLE_TPU_V6E</x:t>
        </x:is>
      </x:c>
      <x:c r="K218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87" s="3" t="inlineStr">
        <x:is>
          <x:t xml:space="preserve">Company/site-level committed MW/GW, interconnect and contract disclosure.</x:t>
        </x:is>
      </x:c>
    </x:row>
    <x:row r="2188">
      <x:c r="A2188" s="3" t="inlineStr">
        <x:is>
          <x:t xml:space="preserve">Google</x:t>
        </x:is>
      </x:c>
      <x:c r="B2188" s="3" t="n">
        <x:v>2026</x:v>
      </x:c>
      <x:c r="C2188" s="3" t="inlineStr">
        <x:is>
          <x:t xml:space="preserve">Bull</x:t>
        </x:is>
      </x:c>
      <x:c r="D2188" s="3" t="inlineStr">
        <x:is>
          <x:t xml:space="preserve">operational_deployment_share</x:t>
        </x:is>
      </x:c>
      <x:c r="E2188" s="3" t="n">
        <x:v>0.51333333</x:v>
      </x:c>
      <x:c r="F2188" s="3" t="inlineStr">
        <x:is>
          <x:t xml:space="preserve">share</x:t>
        </x:is>
      </x:c>
      <x:c r="G2188" s="3" t="inlineStr">
        <x:is>
          <x:t xml:space="preserve">Scenario conversion</x:t>
        </x:is>
      </x:c>
      <x:c r="H2188" s="3" t="inlineStr">
        <x:is>
          <x:t xml:space="preserve">active_power_gw / contracted_power_gw</x:t>
        </x:is>
      </x:c>
      <x:c r="I2188" s="3" t="inlineStr">
        <x:is>
          <x:t xml:space="preserve">This is the single explicit conversion from contracted/attributed capacity to operationally usable capacity.</x:t>
        </x:is>
      </x:c>
      <x:c r="J2188" s="3" t="inlineStr">
        <x:is>
          <x:t xml:space="preserve">ASSUMP_POWER_RAMP; SRC_GOOGLE_IRONWOOD; SRC_GOOGLE_TPU_V6E</x:t>
        </x:is>
      </x:c>
      <x:c r="K218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88" s="3" t="inlineStr">
        <x:is>
          <x:t xml:space="preserve">Energized operational capacity divided by contracted/attributed capacity.</x:t>
        </x:is>
      </x:c>
    </x:row>
    <x:row r="2189">
      <x:c r="A2189" s="3" t="inlineStr">
        <x:is>
          <x:t xml:space="preserve">Google</x:t>
        </x:is>
      </x:c>
      <x:c r="B2189" s="3" t="n">
        <x:v>2026</x:v>
      </x:c>
      <x:c r="C2189" s="3" t="inlineStr">
        <x:is>
          <x:t xml:space="preserve">Bull</x:t>
        </x:is>
      </x:c>
      <x:c r="D2189" s="3" t="inlineStr">
        <x:is>
          <x:t xml:space="preserve">active_power_gw</x:t>
        </x:is>
      </x:c>
      <x:c r="E2189" s="3" t="n">
        <x:v>2.31</x:v>
      </x:c>
      <x:c r="F2189" s="3" t="inlineStr">
        <x:is>
          <x:t xml:space="preserve">GW</x:t>
        </x:is>
      </x:c>
      <x:c r="G2189" s="3" t="inlineStr">
        <x:is>
          <x:t xml:space="preserve">Derived scenario</x:t>
        </x:is>
      </x:c>
      <x:c r="H2189" s="3" t="inlineStr">
        <x:is>
          <x:t xml:space="preserve">contracted_power_gw * operational_deployment_share</x:t>
        </x:is>
      </x:c>
      <x:c r="I2189" s="3" t="inlineStr">
        <x:is>
          <x:t xml:space="preserve">TPU generation availability supports ramp direction, while active GW remains a staged deployment estimate.</x:t>
        </x:is>
      </x:c>
      <x:c r="J2189" s="3" t="inlineStr">
        <x:is>
          <x:t xml:space="preserve">ASSUMP_POWER_RAMP; SRC_GOOGLE_IRONWOOD; SRC_GOOGLE_TPU_V6E</x:t>
        </x:is>
      </x:c>
      <x:c r="K218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89" s="3" t="inlineStr">
        <x:is>
          <x:t xml:space="preserve">Energization dates, accelerator deliveries and operational powered-rack telemetry.</x:t>
        </x:is>
      </x:c>
    </x:row>
    <x:row r="2190">
      <x:c r="A2190" s="3" t="inlineStr">
        <x:is>
          <x:t xml:space="preserve">Google</x:t>
        </x:is>
      </x:c>
      <x:c r="B2190" s="3" t="n">
        <x:v>2026</x:v>
      </x:c>
      <x:c r="C2190" s="3" t="inlineStr">
        <x:is>
          <x:t xml:space="preserve">Bull</x:t>
        </x:is>
      </x:c>
      <x:c r="D2190" s="3" t="inlineStr">
        <x:is>
          <x:t xml:space="preserve">pue</x:t>
        </x:is>
      </x:c>
      <x:c r="E2190" s="3" t="n">
        <x:v>1.18</x:v>
      </x:c>
      <x:c r="F2190" s="3" t="inlineStr">
        <x:is>
          <x:t xml:space="preserve">ratio</x:t>
        </x:is>
      </x:c>
      <x:c r="G2190" s="3" t="inlineStr">
        <x:is>
          <x:t xml:space="preserve">Scenario parameter</x:t>
        </x:is>
      </x:c>
      <x:c r="H2190" s="3" t="inlineStr">
        <x:is>
          <x:t xml:space="preserve">it_load_gw = active_power_gw / pue</x:t>
        </x:is>
      </x:c>
      <x:c r="I2190" s="3" t="inlineStr">
        <x:is>
          <x:t xml:space="preserve">No provider-wide site-level PUE is used as a disclosed fact; PUE represents facility-to-IT conversion within the scenario.</x:t>
        </x:is>
      </x:c>
      <x:c r="J2190" s="3" t="inlineStr">
        <x:is>
          <x:t xml:space="preserve">ASSUMP_POWER_RAMP</x:t>
        </x:is>
      </x:c>
      <x:c r="K219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90" s="3" t="inlineStr">
        <x:is>
          <x:t xml:space="preserve">Site-level measured PUE matched to attributed AI capacity.</x:t>
        </x:is>
      </x:c>
    </x:row>
    <x:row r="2191">
      <x:c r="A2191" s="3" t="inlineStr">
        <x:is>
          <x:t xml:space="preserve">Google</x:t>
        </x:is>
      </x:c>
      <x:c r="B2191" s="3" t="n">
        <x:v>2026</x:v>
      </x:c>
      <x:c r="C2191" s="3" t="inlineStr">
        <x:is>
          <x:t xml:space="preserve">Bull</x:t>
        </x:is>
      </x:c>
      <x:c r="D2191" s="3" t="inlineStr">
        <x:is>
          <x:t xml:space="preserve">it_load_gw</x:t>
        </x:is>
      </x:c>
      <x:c r="E2191" s="3" t="n">
        <x:v>1.958</x:v>
      </x:c>
      <x:c r="F2191" s="3" t="inlineStr">
        <x:is>
          <x:t xml:space="preserve">GW</x:t>
        </x:is>
      </x:c>
      <x:c r="G2191" s="3" t="inlineStr">
        <x:is>
          <x:t xml:space="preserve">Derived formula</x:t>
        </x:is>
      </x:c>
      <x:c r="H2191" s="3" t="inlineStr">
        <x:is>
          <x:t xml:space="preserve">active_power_gw / pue</x:t>
        </x:is>
      </x:c>
      <x:c r="I2191" s="3" t="inlineStr">
        <x:is>
          <x:t xml:space="preserve">Facility power is converted to IT-deliverable power before attributing AI workloads.</x:t>
        </x:is>
      </x:c>
      <x:c r="J2191" s="3" t="inlineStr">
        <x:is>
          <x:t xml:space="preserve">ASSUMP_POWER_RAMP; SRC_GOOGLE_IRONWOOD; SRC_GOOGLE_TPU_V6E</x:t>
        </x:is>
      </x:c>
      <x:c r="K219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91" s="3" t="inlineStr">
        <x:is>
          <x:t xml:space="preserve">Recompute once active power and PUE become site-observable.</x:t>
        </x:is>
      </x:c>
    </x:row>
    <x:row r="2192">
      <x:c r="A2192" s="3" t="inlineStr">
        <x:is>
          <x:t xml:space="preserve">Google</x:t>
        </x:is>
      </x:c>
      <x:c r="B2192" s="3" t="n">
        <x:v>2026</x:v>
      </x:c>
      <x:c r="C2192" s="3" t="inlineStr">
        <x:is>
          <x:t xml:space="preserve">Bull</x:t>
        </x:is>
      </x:c>
      <x:c r="D2192" s="3" t="inlineStr">
        <x:is>
          <x:t xml:space="preserve">ai_workload_share</x:t>
        </x:is>
      </x:c>
      <x:c r="E2192" s="3" t="n">
        <x:v>0.88</x:v>
      </x:c>
      <x:c r="F2192" s="3" t="inlineStr">
        <x:is>
          <x:t xml:space="preserve">share</x:t>
        </x:is>
      </x:c>
      <x:c r="G2192" s="3" t="inlineStr">
        <x:is>
          <x:t xml:space="preserve">Scenario allocation</x:t>
        </x:is>
      </x:c>
      <x:c r="H2192" s="3" t="inlineStr">
        <x:is>
          <x:t xml:space="preserve">ai_it_load_gw = it_load_gw * ai_workload_share</x:t>
        </x:is>
      </x:c>
      <x:c r="I2192" s="3" t="inlineStr">
        <x:is>
          <x:t xml:space="preserve">Gemini/Vertex TPU serving is AI-dedicated in the modeled capacity envelope; 88% excludes platform/reserve load.</x:t>
        </x:is>
      </x:c>
      <x:c r="J2192" s="3" t="inlineStr">
        <x:is>
          <x:t xml:space="preserve">SRC_GOOGLE_GEMINI_TOKENS; SRC_GOOGLE_IRONWOOD; SRC_GOOGLE_TPU_V6E; SRC_EPOCH_AI_DATA_CENTERS</x:t>
        </x:is>
      </x:c>
      <x:c r="K219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92" s="3" t="inlineStr">
        <x:is>
          <x:t xml:space="preserve">Model-owner AI workload allocation or cluster scheduling telemetry.</x:t>
        </x:is>
      </x:c>
    </x:row>
    <x:row r="2193">
      <x:c r="A2193" s="3" t="inlineStr">
        <x:is>
          <x:t xml:space="preserve">Google</x:t>
        </x:is>
      </x:c>
      <x:c r="B2193" s="3" t="n">
        <x:v>2026</x:v>
      </x:c>
      <x:c r="C2193" s="3" t="inlineStr">
        <x:is>
          <x:t xml:space="preserve">Bull</x:t>
        </x:is>
      </x:c>
      <x:c r="D2193" s="3" t="inlineStr">
        <x:is>
          <x:t xml:space="preserve">ai_it_load_gw</x:t>
        </x:is>
      </x:c>
      <x:c r="E2193" s="3" t="n">
        <x:v>1.723</x:v>
      </x:c>
      <x:c r="F2193" s="3" t="inlineStr">
        <x:is>
          <x:t xml:space="preserve">GW</x:t>
        </x:is>
      </x:c>
      <x:c r="G2193" s="3" t="inlineStr">
        <x:is>
          <x:t xml:space="preserve">Derived formula</x:t>
        </x:is>
      </x:c>
      <x:c r="H2193" s="3" t="inlineStr">
        <x:is>
          <x:t xml:space="preserve">it_load_gw * ai_workload_share</x:t>
        </x:is>
      </x:c>
      <x:c r="I2193" s="3" t="inlineStr">
        <x:is>
          <x:t xml:space="preserve">Only the AI-attributed portion of IT load enters training/inference allocation.</x:t>
        </x:is>
      </x:c>
      <x:c r="J2193" s="3" t="inlineStr">
        <x:is>
          <x:t xml:space="preserve">SRC_GOOGLE_GEMINI_TOKENS; SRC_GOOGLE_IRONWOOD; SRC_GOOGLE_TPU_V6E; SRC_EPOCH_AI_DATA_CENTERS</x:t>
        </x:is>
      </x:c>
      <x:c r="K219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93" s="3" t="inlineStr">
        <x:is>
          <x:t xml:space="preserve">Recompute after ai_workload_share is replaced by telemetry.</x:t>
        </x:is>
      </x:c>
    </x:row>
    <x:row r="2194">
      <x:c r="A2194" s="3" t="inlineStr">
        <x:is>
          <x:t xml:space="preserve">Google</x:t>
        </x:is>
      </x:c>
      <x:c r="B2194" s="3" t="n">
        <x:v>2026</x:v>
      </x:c>
      <x:c r="C2194" s="3" t="inlineStr">
        <x:is>
          <x:t xml:space="preserve">Bull</x:t>
        </x:is>
      </x:c>
      <x:c r="D2194" s="3" t="inlineStr">
        <x:is>
          <x:t xml:space="preserve">gpu_share</x:t>
        </x:is>
      </x:c>
      <x:c r="E2194" s="3" t="n">
        <x:v>0.057223</x:v>
      </x:c>
      <x:c r="F2194" s="3" t="inlineStr">
        <x:is>
          <x:t xml:space="preserve">share of inference-serving accelerator load</x:t>
        </x:is>
      </x:c>
      <x:c r="G2194" s="3" t="inlineStr">
        <x:is>
          <x:t xml:space="preserve">Numeric scenario</x:t>
        </x:is>
      </x:c>
      <x:c r="H2194" s="3" t="inlineStr">
        <x:is>
          <x:t xml:space="preserve">gpu_share interpolated from company 2026/2030 accelerator-mix endpoints</x:t>
        </x:is>
      </x:c>
      <x:c r="I2194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2194" s="3" t="inlineStr">
        <x:is>
          <x:t xml:space="preserve">SRC_GOOGLE_GEMINI_TOKENS; SRC_GOOGLE_IRONWOOD; SRC_GOOGLE_TPU_V6E; SRC_EPOCH_AI_DATA_CENTERS; ASSUMP_NUMERIC_ACCELERATOR_MIX</x:t>
        </x:is>
      </x:c>
      <x:c r="K219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94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2195">
      <x:c r="A2195" s="3" t="inlineStr">
        <x:is>
          <x:t xml:space="preserve">Google</x:t>
        </x:is>
      </x:c>
      <x:c r="B2195" s="3" t="n">
        <x:v>2026</x:v>
      </x:c>
      <x:c r="C2195" s="3" t="inlineStr">
        <x:is>
          <x:t xml:space="preserve">Bull</x:t>
        </x:is>
      </x:c>
      <x:c r="D2195" s="3" t="inlineStr">
        <x:is>
          <x:t xml:space="preserve">h200_share</x:t>
        </x:is>
      </x:c>
      <x:c r="E2195" s="3" t="n">
        <x:v>0</x:v>
      </x:c>
      <x:c r="F2195" s="3" t="inlineStr">
        <x:is>
          <x:t xml:space="preserve">share of inference-serving accelerator load</x:t>
        </x:is>
      </x:c>
      <x:c r="G2195" s="3" t="inlineStr">
        <x:is>
          <x:t xml:space="preserve">Editable numeric scenario</x:t>
        </x:is>
      </x:c>
      <x:c r="H2195" s="3" t="inlineStr">
        <x:is>
          <x:t xml:space="preserve">h200_share = gpu_share * default_gpu_generation_mix_h200</x:t>
        </x:is>
      </x:c>
      <x:c r="I2195" s="3" t="inlineStr">
        <x:is>
          <x:t xml:space="preserve">Default GPU-generation migration assumption; executive workbook allows later manual replacement by company/year/scenario.</x:t>
        </x:is>
      </x:c>
      <x:c r="J2195" s="3" t="inlineStr">
        <x:is>
          <x:t xml:space="preserve">SRC_SEMIANALYSIS_INFERENCEX; ASSUMP_NUMERIC_ACCELERATOR_MIX</x:t>
        </x:is>
      </x:c>
      <x:c r="K219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95" s="3" t="inlineStr">
        <x:is>
          <x:t xml:space="preserve">Company fleet inventory, accelerator-hours or procurement/deployment records by GPU generation.</x:t>
        </x:is>
      </x:c>
    </x:row>
    <x:row r="2196">
      <x:c r="A2196" s="3" t="inlineStr">
        <x:is>
          <x:t xml:space="preserve">Google</x:t>
        </x:is>
      </x:c>
      <x:c r="B2196" s="3" t="n">
        <x:v>2026</x:v>
      </x:c>
      <x:c r="C2196" s="3" t="inlineStr">
        <x:is>
          <x:t xml:space="preserve">Bull</x:t>
        </x:is>
      </x:c>
      <x:c r="D2196" s="3" t="inlineStr">
        <x:is>
          <x:t xml:space="preserve">b200_share</x:t>
        </x:is>
      </x:c>
      <x:c r="E2196" s="3" t="n">
        <x:v>0.057223</x:v>
      </x:c>
      <x:c r="F2196" s="3" t="inlineStr">
        <x:is>
          <x:t xml:space="preserve">share of inference-serving accelerator load</x:t>
        </x:is>
      </x:c>
      <x:c r="G2196" s="3" t="inlineStr">
        <x:is>
          <x:t xml:space="preserve">Editable numeric scenario</x:t>
        </x:is>
      </x:c>
      <x:c r="H2196" s="3" t="inlineStr">
        <x:is>
          <x:t xml:space="preserve">b200_share = gpu_share * default_gpu_generation_mix_b200</x:t>
        </x:is>
      </x:c>
      <x:c r="I2196" s="3" t="inlineStr">
        <x:is>
          <x:t xml:space="preserve">Default GPU-generation migration assumption; executive workbook allows later manual replacement by company/year/scenario.</x:t>
        </x:is>
      </x:c>
      <x:c r="J2196" s="3" t="inlineStr">
        <x:is>
          <x:t xml:space="preserve">SRC_SEMIANALYSIS_INFERENCEX; ASSUMP_NUMERIC_ACCELERATOR_MIX</x:t>
        </x:is>
      </x:c>
      <x:c r="K219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96" s="3" t="inlineStr">
        <x:is>
          <x:t xml:space="preserve">Company fleet inventory, accelerator-hours or procurement/deployment records by GPU generation.</x:t>
        </x:is>
      </x:c>
    </x:row>
    <x:row r="2197">
      <x:c r="A2197" s="3" t="inlineStr">
        <x:is>
          <x:t xml:space="preserve">Google</x:t>
        </x:is>
      </x:c>
      <x:c r="B2197" s="3" t="n">
        <x:v>2026</x:v>
      </x:c>
      <x:c r="C2197" s="3" t="inlineStr">
        <x:is>
          <x:t xml:space="preserve">Bull</x:t>
        </x:is>
      </x:c>
      <x:c r="D2197" s="3" t="inlineStr">
        <x:is>
          <x:t xml:space="preserve">gb200_share</x:t>
        </x:is>
      </x:c>
      <x:c r="E2197" s="3" t="n">
        <x:v>0</x:v>
      </x:c>
      <x:c r="F2197" s="3" t="inlineStr">
        <x:is>
          <x:t xml:space="preserve">share of inference-serving accelerator load</x:t>
        </x:is>
      </x:c>
      <x:c r="G2197" s="3" t="inlineStr">
        <x:is>
          <x:t xml:space="preserve">Editable numeric scenario</x:t>
        </x:is>
      </x:c>
      <x:c r="H2197" s="3" t="inlineStr">
        <x:is>
          <x:t xml:space="preserve">gb200_share = gpu_share * default_gpu_generation_mix_gb200</x:t>
        </x:is>
      </x:c>
      <x:c r="I2197" s="3" t="inlineStr">
        <x:is>
          <x:t xml:space="preserve">Default GPU-generation migration assumption; executive workbook allows later manual replacement by company/year/scenario.</x:t>
        </x:is>
      </x:c>
      <x:c r="J2197" s="3" t="inlineStr">
        <x:is>
          <x:t xml:space="preserve">SRC_SEMIANALYSIS_INFERENCEX; ASSUMP_NUMERIC_ACCELERATOR_MIX</x:t>
        </x:is>
      </x:c>
      <x:c r="K219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97" s="3" t="inlineStr">
        <x:is>
          <x:t xml:space="preserve">Company fleet inventory, accelerator-hours or procurement/deployment records by GPU generation.</x:t>
        </x:is>
      </x:c>
    </x:row>
    <x:row r="2198">
      <x:c r="A2198" s="3" t="inlineStr">
        <x:is>
          <x:t xml:space="preserve">Google</x:t>
        </x:is>
      </x:c>
      <x:c r="B2198" s="3" t="n">
        <x:v>2026</x:v>
      </x:c>
      <x:c r="C2198" s="3" t="inlineStr">
        <x:is>
          <x:t xml:space="preserve">Bull</x:t>
        </x:is>
      </x:c>
      <x:c r="D2198" s="3" t="inlineStr">
        <x:is>
          <x:t xml:space="preserve">purpose_built_accelerator_share</x:t>
        </x:is>
      </x:c>
      <x:c r="E2198" s="3" t="n">
        <x:v>0.942777</x:v>
      </x:c>
      <x:c r="F2198" s="3" t="inlineStr">
        <x:is>
          <x:t xml:space="preserve">share of inference-serving accelerator load</x:t>
        </x:is>
      </x:c>
      <x:c r="G2198" s="3" t="inlineStr">
        <x:is>
          <x:t xml:space="preserve">Numeric scenario</x:t>
        </x:is>
      </x:c>
      <x:c r="H2198" s="3" t="inlineStr">
        <x:is>
          <x:t xml:space="preserve">1 - gpu_share</x:t>
        </x:is>
      </x:c>
      <x:c r="I2198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2198" s="3" t="inlineStr">
        <x:is>
          <x:t xml:space="preserve">SRC_GOOGLE_GEMINI_TOKENS; SRC_GOOGLE_IRONWOOD; SRC_GOOGLE_TPU_V6E; SRC_EPOCH_AI_DATA_CENTERS; ASSUMP_NUMERIC_ACCELERATOR_MIX</x:t>
        </x:is>
      </x:c>
      <x:c r="K219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98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2199">
      <x:c r="A2199" s="3" t="inlineStr">
        <x:is>
          <x:t xml:space="preserve">Google</x:t>
        </x:is>
      </x:c>
      <x:c r="B2199" s="3" t="n">
        <x:v>2026</x:v>
      </x:c>
      <x:c r="C2199" s="3" t="inlineStr">
        <x:is>
          <x:t xml:space="preserve">Bull</x:t>
        </x:is>
      </x:c>
      <x:c r="D2199" s="3" t="inlineStr">
        <x:is>
          <x:t xml:space="preserve">fleet_reference_tps_per_mw</x:t>
        </x:is>
      </x:c>
      <x:c r="E2199" s="3" t="n">
        <x:v>167768</x:v>
      </x:c>
      <x:c r="F2199" s="3" t="inlineStr">
        <x:is>
          <x:t xml:space="preserve">generated output tokens/sec/MW</x:t>
        </x:is>
      </x:c>
      <x:c r="G2199" s="3" t="inlineStr">
        <x:is>
          <x:t xml:space="preserve">Fleet-weighted public benchmark reference</x:t>
        </x:is>
      </x:c>
      <x:c r="H2199" s="3" t="inlineStr">
        <x:is>
          <x:t xml:space="preserve">h200_share*h200_workload_avg + b200_share*b200_workload_avg + gb200_share*gb200_workload_avg + purpose_built_share*purpose_workload_avg</x:t>
        </x:is>
      </x:c>
      <x:c r="I2199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2199" s="3" t="inlineStr">
        <x:is>
          <x:t xml:space="preserve">SRC_SEMIANALYSIS_INFERENCEX; ASSUMP_NUMERIC_ACCELERATOR_MIX; ASSUMP_WORKLOAD_CLASS_MIX; ASSUMP_AGENTIC_CONTEXT_PENALTY</x:t>
        </x:is>
      </x:c>
      <x:c r="K219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199" s="3" t="inlineStr">
        <x:is>
          <x:t xml:space="preserve">Comparable production output-token throughput or a more closely matched benchmark.</x:t>
        </x:is>
      </x:c>
    </x:row>
    <x:row r="2200">
      <x:c r="A2200" s="3" t="inlineStr">
        <x:is>
          <x:t xml:space="preserve">Google</x:t>
        </x:is>
      </x:c>
      <x:c r="B2200" s="3" t="n">
        <x:v>2026</x:v>
      </x:c>
      <x:c r="C2200" s="3" t="inlineStr">
        <x:is>
          <x:t xml:space="preserve">Bull</x:t>
        </x:is>
      </x:c>
      <x:c r="D2200" s="3" t="inlineStr">
        <x:is>
          <x:t xml:space="preserve">commercial_workload_fit_factor</x:t>
        </x:is>
      </x:c>
      <x:c r="E2200" s="3" t="n">
        <x:v>0.8</x:v>
      </x:c>
      <x:c r="F2200" s="3" t="inlineStr">
        <x:is>
          <x:t xml:space="preserve">share of public reference throughput</x:t>
        </x:is>
      </x:c>
      <x:c r="G2200" s="3" t="inlineStr">
        <x:is>
          <x:t xml:space="preserve">Scenario assumption</x:t>
        </x:is>
      </x:c>
      <x:c r="H2200" s="3" t="inlineStr">
        <x:is>
          <x:t xml:space="preserve">reference_serving_tps_per_mw = fleet_reference_tps_per_mw * commercial_workload_fit_factor</x:t>
        </x:is>
      </x:c>
      <x:c r="I2200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2200" s="3" t="inlineStr">
        <x:is>
          <x:t xml:space="preserve">SRC_SEMIANALYSIS_INFERENCEX; ASSUMP_NUMERIC_ACCELERATOR_MIX; ASSUMP_WORKLOAD_CLASS_MIX; ASSUMP_AGENTIC_CONTEXT_PENALTY</x:t>
        </x:is>
      </x:c>
      <x:c r="K220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00" s="3" t="inlineStr">
        <x:is>
          <x:t xml:space="preserve">Matched commercial serving benchmark by product surface, context shape and latency SLO.</x:t>
        </x:is>
      </x:c>
    </x:row>
    <x:row r="2201">
      <x:c r="A2201" s="3" t="inlineStr">
        <x:is>
          <x:t xml:space="preserve">Google</x:t>
        </x:is>
      </x:c>
      <x:c r="B2201" s="3" t="n">
        <x:v>2026</x:v>
      </x:c>
      <x:c r="C2201" s="3" t="inlineStr">
        <x:is>
          <x:t xml:space="preserve">Bull</x:t>
        </x:is>
      </x:c>
      <x:c r="D2201" s="3" t="inlineStr">
        <x:is>
          <x:t xml:space="preserve">reference_serving_tps_per_mw</x:t>
        </x:is>
      </x:c>
      <x:c r="E2201" s="3" t="n">
        <x:v>134214</x:v>
      </x:c>
      <x:c r="F2201" s="3" t="inlineStr">
        <x:is>
          <x:t xml:space="preserve">generated output tokens/sec/MW</x:t>
        </x:is>
      </x:c>
      <x:c r="G2201" s="3" t="inlineStr">
        <x:is>
          <x:t xml:space="preserve">Workload-adjusted benchmark proxy</x:t>
        </x:is>
      </x:c>
      <x:c r="H2201" s="3" t="inlineStr">
        <x:is>
          <x:t xml:space="preserve">fleet_reference_tps_per_mw * commercial_workload_fit_factor</x:t>
        </x:is>
      </x:c>
      <x:c r="I220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201" s="3" t="inlineStr">
        <x:is>
          <x:t xml:space="preserve">SRC_SEMIANALYSIS_INFERENCEX; ASSUMP_NUMERIC_ACCELERATOR_MIX; ASSUMP_WORKLOAD_CLASS_MIX; ASSUMP_AGENTIC_CONTEXT_PENALTY</x:t>
        </x:is>
      </x:c>
      <x:c r="K220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01" s="3" t="inlineStr">
        <x:is>
          <x:t xml:space="preserve">Provider production output-token throughput with comparable workload/SLO.</x:t>
        </x:is>
      </x:c>
    </x:row>
    <x:row r="2202">
      <x:c r="A2202" s="3" t="inlineStr">
        <x:is>
          <x:t xml:space="preserve">Google</x:t>
        </x:is>
      </x:c>
      <x:c r="B2202" s="3" t="n">
        <x:v>2026</x:v>
      </x:c>
      <x:c r="C2202" s="3" t="inlineStr">
        <x:is>
          <x:t xml:space="preserve">Bull</x:t>
        </x:is>
      </x:c>
      <x:c r="D2202" s="3" t="inlineStr">
        <x:is>
          <x:t xml:space="preserve">purpose_built_tps_per_mw</x:t>
        </x:is>
      </x:c>
      <x:c r="E2202" s="3" t="n">
        <x:v>108245</x:v>
      </x:c>
      <x:c r="F2202" s="3" t="inlineStr">
        <x:is>
          <x:t xml:space="preserve">generated output tokens/sec/MW</x:t>
        </x:is>
      </x:c>
      <x:c r="G2202" s="3" t="inlineStr">
        <x:is>
          <x:t xml:space="preserve">Conservative no-uplift proxy</x:t>
        </x:is>
      </x:c>
      <x:c r="H2202" s="3" t="inlineStr">
        <x:is>
          <x:t xml:space="preserve">purpose_built_tps_per_mw = purpose_built_reference_tps_per_mw * commercial_workload_fit_factor until comparable output-token benchmark is adopted</x:t>
        </x:is>
      </x:c>
      <x:c r="I2202" s="3" t="inlineStr">
        <x:is>
          <x:t xml:space="preserve">No comparable public output-token/MW row adopted; B200 public reference placeholder is used and remains editable.</x:t>
        </x:is>
      </x:c>
      <x:c r="J2202" s="3" t="inlineStr">
        <x:is>
          <x:t xml:space="preserve">SRC_GOOGLE_GEMINI_TOKENS; SRC_GOOGLE_IRONWOOD; SRC_GOOGLE_TPU_V6E; SRC_EPOCH_AI_DATA_CENTERS; ASSUMP_NUMERIC_ACCELERATOR_MIX</x:t>
        </x:is>
      </x:c>
      <x:c r="K220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02" s="3" t="inlineStr">
        <x:is>
          <x:t xml:space="preserve">Matched-workload generated-output benchmark for the provider purpose-built accelerator.</x:t>
        </x:is>
      </x:c>
    </x:row>
    <x:row r="2203">
      <x:c r="A2203" s="3" t="inlineStr">
        <x:is>
          <x:t xml:space="preserve">Google</x:t>
        </x:is>
      </x:c>
      <x:c r="B2203" s="3" t="n">
        <x:v>2026</x:v>
      </x:c>
      <x:c r="C2203" s="3" t="inlineStr">
        <x:is>
          <x:t xml:space="preserve">Bull</x:t>
        </x:is>
      </x:c>
      <x:c r="D2203" s="3" t="inlineStr">
        <x:is>
          <x:t xml:space="preserve">inference_power_share</x:t>
        </x:is>
      </x:c>
      <x:c r="E2203" s="3" t="n">
        <x:v>0.6</x:v>
      </x:c>
      <x:c r="F2203" s="3" t="inlineStr">
        <x:is>
          <x:t xml:space="preserve">share of AI IT load</x:t>
        </x:is>
      </x:c>
      <x:c r="G2203" s="3" t="inlineStr">
        <x:is>
          <x:t xml:space="preserve">Scenario allocation</x:t>
        </x:is>
      </x:c>
      <x:c r="H2203" s="3" t="inlineStr">
        <x:is>
          <x:t xml:space="preserve">inference_gw = ai_it_load_gw * inference_power_share</x:t>
        </x:is>
      </x:c>
      <x:c r="I2203" s="3" t="inlineStr">
        <x:is>
          <x:t xml:space="preserve">Ironwood is positioned for inference and Gemini is commercialized across products; inference share increases as a scenario.</x:t>
        </x:is>
      </x:c>
      <x:c r="J2203" s="3" t="inlineStr">
        <x:is>
          <x:t xml:space="preserve">SRC_GOOGLE_GEMINI_TOKENS; SRC_GOOGLE_IRONWOOD; SRC_GOOGLE_TPU_V6E; SRC_EPOCH_AI_DATA_CENTERS; ASSUMP_INFERENCE_SHARE_NOT_FACT_60</x:t>
        </x:is>
      </x:c>
      <x:c r="K220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03" s="3" t="inlineStr">
        <x:is>
          <x:t xml:space="preserve">Provider-specific inference/training workload power telemetry.</x:t>
        </x:is>
      </x:c>
    </x:row>
    <x:row r="2204">
      <x:c r="A2204" s="3" t="inlineStr">
        <x:is>
          <x:t xml:space="preserve">Google</x:t>
        </x:is>
      </x:c>
      <x:c r="B2204" s="3" t="n">
        <x:v>2026</x:v>
      </x:c>
      <x:c r="C2204" s="3" t="inlineStr">
        <x:is>
          <x:t xml:space="preserve">Bull</x:t>
        </x:is>
      </x:c>
      <x:c r="D2204" s="3" t="inlineStr">
        <x:is>
          <x:t xml:space="preserve">inference_gw</x:t>
        </x:is>
      </x:c>
      <x:c r="E2204" s="3" t="n">
        <x:v>1.034</x:v>
      </x:c>
      <x:c r="F2204" s="3" t="inlineStr">
        <x:is>
          <x:t xml:space="preserve">GW</x:t>
        </x:is>
      </x:c>
      <x:c r="G2204" s="3" t="inlineStr">
        <x:is>
          <x:t xml:space="preserve">Derived formula</x:t>
        </x:is>
      </x:c>
      <x:c r="H2204" s="3" t="inlineStr">
        <x:is>
          <x:t xml:space="preserve">ai_it_load_gw * inference_power_share</x:t>
        </x:is>
      </x:c>
      <x:c r="I2204" s="3" t="inlineStr">
        <x:is>
          <x:t xml:space="preserve">This is the operational power eligible to become commercial generated output tokens through the selected TPS/MW proxy.</x:t>
        </x:is>
      </x:c>
      <x:c r="J2204" s="3" t="inlineStr">
        <x:is>
          <x:t xml:space="preserve">SRC_GOOGLE_GEMINI_TOKENS; SRC_GOOGLE_IRONWOOD; SRC_GOOGLE_TPU_V6E; SRC_EPOCH_AI_DATA_CENTERS</x:t>
        </x:is>
      </x:c>
      <x:c r="K220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04" s="3" t="inlineStr">
        <x:is>
          <x:t xml:space="preserve">Recompute after AI allocation or inference-share evidence changes.</x:t>
        </x:is>
      </x:c>
    </x:row>
    <x:row r="2205">
      <x:c r="A2205" s="3" t="inlineStr">
        <x:is>
          <x:t xml:space="preserve">Google</x:t>
        </x:is>
      </x:c>
      <x:c r="B2205" s="3" t="n">
        <x:v>2026</x:v>
      </x:c>
      <x:c r="C2205" s="3" t="inlineStr">
        <x:is>
          <x:t xml:space="preserve">Bull</x:t>
        </x:is>
      </x:c>
      <x:c r="D2205" s="3" t="inlineStr">
        <x:is>
          <x:t xml:space="preserve">training_power_share</x:t>
        </x:is>
      </x:c>
      <x:c r="E2205" s="3" t="n">
        <x:v>0.4</x:v>
      </x:c>
      <x:c r="F2205" s="3" t="inlineStr">
        <x:is>
          <x:t xml:space="preserve">share of AI IT load</x:t>
        </x:is>
      </x:c>
      <x:c r="G2205" s="3" t="inlineStr">
        <x:is>
          <x:t xml:space="preserve">Derived allocation</x:t>
        </x:is>
      </x:c>
      <x:c r="H2205" s="3" t="inlineStr">
        <x:is>
          <x:t xml:space="preserve">1 - inference_power_share</x:t>
        </x:is>
      </x:c>
      <x:c r="I2205" s="3" t="inlineStr">
        <x:is>
          <x:t xml:space="preserve">Training receives the complementary modeled AI IT allocation; it is not a disclosed company workload split.</x:t>
        </x:is>
      </x:c>
      <x:c r="J2205" s="3" t="inlineStr">
        <x:is>
          <x:t xml:space="preserve">SRC_GOOGLE_GEMINI_TOKENS; SRC_GOOGLE_IRONWOOD; SRC_GOOGLE_TPU_V6E; SRC_EPOCH_AI_DATA_CENTERS; ASSUMP_INFERENCE_SHARE_NOT_FACT_60</x:t>
        </x:is>
      </x:c>
      <x:c r="K220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05" s="3" t="inlineStr">
        <x:is>
          <x:t xml:space="preserve">Provider-specific inference/training workload power telemetry.</x:t>
        </x:is>
      </x:c>
    </x:row>
    <x:row r="2206">
      <x:c r="A2206" s="3" t="inlineStr">
        <x:is>
          <x:t xml:space="preserve">Google</x:t>
        </x:is>
      </x:c>
      <x:c r="B2206" s="3" t="n">
        <x:v>2026</x:v>
      </x:c>
      <x:c r="C2206" s="3" t="inlineStr">
        <x:is>
          <x:t xml:space="preserve">Bull</x:t>
        </x:is>
      </x:c>
      <x:c r="D2206" s="3" t="inlineStr">
        <x:is>
          <x:t xml:space="preserve">training_gw</x:t>
        </x:is>
      </x:c>
      <x:c r="E2206" s="3" t="n">
        <x:v>0.6889999999999999</x:v>
      </x:c>
      <x:c r="F2206" s="3" t="inlineStr">
        <x:is>
          <x:t xml:space="preserve">GW</x:t>
        </x:is>
      </x:c>
      <x:c r="G2206" s="3" t="inlineStr">
        <x:is>
          <x:t xml:space="preserve">Derived formula</x:t>
        </x:is>
      </x:c>
      <x:c r="H2206" s="3" t="inlineStr">
        <x:is>
          <x:t xml:space="preserve">ai_it_load_gw * training_power_share</x:t>
        </x:is>
      </x:c>
      <x:c r="I2206" s="3" t="inlineStr">
        <x:is>
          <x:t xml:space="preserve">Training GW is shown separately so commercial inference token capacity is not overstated.</x:t>
        </x:is>
      </x:c>
      <x:c r="J2206" s="3" t="inlineStr">
        <x:is>
          <x:t xml:space="preserve">SRC_GOOGLE_GEMINI_TOKENS; SRC_GOOGLE_IRONWOOD; SRC_GOOGLE_TPU_V6E; SRC_EPOCH_AI_DATA_CENTERS</x:t>
        </x:is>
      </x:c>
      <x:c r="K220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06" s="3" t="inlineStr">
        <x:is>
          <x:t xml:space="preserve">Recompute after AI allocation or workload-split evidence changes.</x:t>
        </x:is>
      </x:c>
    </x:row>
    <x:row r="2207">
      <x:c r="A2207" s="3" t="inlineStr">
        <x:is>
          <x:t xml:space="preserve">Google</x:t>
        </x:is>
      </x:c>
      <x:c r="B2207" s="3" t="n">
        <x:v>2026</x:v>
      </x:c>
      <x:c r="C2207" s="3" t="inlineStr">
        <x:is>
          <x:t xml:space="preserve">Bull</x:t>
        </x:is>
      </x:c>
      <x:c r="D2207" s="3" t="inlineStr">
        <x:is>
          <x:t xml:space="preserve">tokens_per_second_per_mw</x:t>
        </x:is>
      </x:c>
      <x:c r="E2207" s="3" t="n">
        <x:v>134214</x:v>
      </x:c>
      <x:c r="F2207" s="3" t="inlineStr">
        <x:is>
          <x:t xml:space="preserve">generated output tokens/sec/MW</x:t>
        </x:is>
      </x:c>
      <x:c r="G2207" s="3" t="inlineStr">
        <x:is>
          <x:t xml:space="preserve">Derived estimate + benchmark calibration</x:t>
        </x:is>
      </x:c>
      <x:c r="H2207" s="3" t="inlineStr">
        <x:is>
          <x:t xml:space="preserve">fleet_reference_tps_per_mw * commercial_workload_fit_factor</x:t>
        </x:is>
      </x:c>
      <x:c r="I2207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2207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220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07" s="3" t="inlineStr">
        <x:is>
          <x:t xml:space="preserve">Comparable production output-token throughput with model, hardware, precision, ISL/OSL and SLO matched.</x:t>
        </x:is>
      </x:c>
    </x:row>
    <x:row r="2208">
      <x:c r="A2208" s="3" t="inlineStr">
        <x:is>
          <x:t xml:space="preserve">Google</x:t>
        </x:is>
      </x:c>
      <x:c r="B2208" s="3" t="n">
        <x:v>2026</x:v>
      </x:c>
      <x:c r="C2208" s="3" t="inlineStr">
        <x:is>
          <x:t xml:space="preserve">Bull</x:t>
        </x:is>
      </x:c>
      <x:c r="D2208" s="3" t="inlineStr">
        <x:is>
          <x:t xml:space="preserve">inference_tokens_per_day</x:t>
        </x:is>
      </x:c>
      <x:c r="E2208" s="3" t="n">
        <x:v>11990356646400</x:v>
      </x:c>
      <x:c r="F2208" s="3" t="inlineStr">
        <x:is>
          <x:t xml:space="preserve">generated output tokens/day</x:t>
        </x:is>
      </x:c>
      <x:c r="G2208" s="3" t="inlineStr">
        <x:is>
          <x:t xml:space="preserve">Derived headline metric</x:t>
        </x:is>
      </x:c>
      <x:c r="H2208" s="3" t="inlineStr">
        <x:is>
          <x:t xml:space="preserve">inference_gw * 1000 * tokens_per_second_per_mw * 86,400</x:t>
        </x:is>
      </x:c>
      <x:c r="I2208" s="3" t="inlineStr">
        <x:is>
          <x:t xml:space="preserve">Headline capacity uses no utilization, MoE, architecture or software-growth multiplier; it is not observed commercial output volume.</x:t>
        </x:is>
      </x:c>
      <x:c r="J2208" s="3" t="inlineStr">
        <x:is>
          <x:t xml:space="preserve">SRC_GOOGLE_GEMINI_TOKENS; SRC_GOOGLE_IRONWOOD; SRC_GOOGLE_TPU_V6E; SRC_EPOCH_AI_DATA_CENTERS; SRC_SEMIANALYSIS_INFERENCEX</x:t>
        </x:is>
      </x:c>
      <x:c r="K220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08" s="3" t="inlineStr">
        <x:is>
          <x:t xml:space="preserve">Provider-disclosed generated output token volume or calibrated capacity telemetry.</x:t>
        </x:is>
      </x:c>
    </x:row>
    <x:row r="2209">
      <x:c r="A2209" s="3" t="inlineStr">
        <x:is>
          <x:t xml:space="preserve">Google</x:t>
        </x:is>
      </x:c>
      <x:c r="B2209" s="3" t="n">
        <x:v>2026</x:v>
      </x:c>
      <x:c r="C2209" s="3" t="inlineStr">
        <x:is>
          <x:t xml:space="preserve">Bull</x:t>
        </x:is>
      </x:c>
      <x:c r="D2209" s="3" t="inlineStr">
        <x:is>
          <x:t xml:space="preserve">inference_tokens_per_year</x:t>
        </x:is>
      </x:c>
      <x:c r="E2209" s="3" t="n">
        <x:v>4376480175936000</x:v>
      </x:c>
      <x:c r="F2209" s="3" t="inlineStr">
        <x:is>
          <x:t xml:space="preserve">generated output tokens/year</x:t>
        </x:is>
      </x:c>
      <x:c r="G2209" s="3" t="inlineStr">
        <x:is>
          <x:t xml:space="preserve">Derived headline metric</x:t>
        </x:is>
      </x:c>
      <x:c r="H2209" s="3" t="inlineStr">
        <x:is>
          <x:t xml:space="preserve">inference_tokens_per_day * 365</x:t>
        </x:is>
      </x:c>
      <x:c r="I2209" s="3" t="inlineStr">
        <x:is>
          <x:t xml:space="preserve">Annualized version of generated output token capacity; it is not observed annual demand or billable volume.</x:t>
        </x:is>
      </x:c>
      <x:c r="J2209" s="3" t="inlineStr">
        <x:is>
          <x:t xml:space="preserve">SRC_GOOGLE_GEMINI_TOKENS; SRC_GOOGLE_IRONWOOD; SRC_GOOGLE_TPU_V6E; SRC_EPOCH_AI_DATA_CENTERS; SRC_SEMIANALYSIS_INFERENCEX</x:t>
        </x:is>
      </x:c>
      <x:c r="K220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09" s="3" t="inlineStr">
        <x:is>
          <x:t xml:space="preserve">Provider-disclosed annual generated-output volume or metered serving telemetry.</x:t>
        </x:is>
      </x:c>
    </x:row>
    <x:row r="2210">
      <x:c r="A2210" s="3" t="inlineStr">
        <x:is>
          <x:t xml:space="preserve">Google</x:t>
        </x:is>
      </x:c>
      <x:c r="B2210" s="3" t="n">
        <x:v>2027</x:v>
      </x:c>
      <x:c r="C2210" s="3" t="inlineStr">
        <x:is>
          <x:t xml:space="preserve">Bull</x:t>
        </x:is>
      </x:c>
      <x:c r="D2210" s="3" t="inlineStr">
        <x:is>
          <x:t xml:space="preserve">contracted_power_gw</x:t>
        </x:is>
      </x:c>
      <x:c r="E2210" s="3" t="n">
        <x:v>5.375</x:v>
      </x:c>
      <x:c r="F2210" s="3" t="inlineStr">
        <x:is>
          <x:t xml:space="preserve">GW</x:t>
        </x:is>
      </x:c>
      <x:c r="G2210" s="3" t="inlineStr">
        <x:is>
          <x:t xml:space="preserve">Scenario capacity envelope</x:t>
        </x:is>
      </x:c>
      <x:c r="H2210" s="3" t="inlineStr">
        <x:is>
          <x:t xml:space="preserve">linear interpolation between 2026 and 2030 company capacity endpoints</x:t>
        </x:is>
      </x:c>
      <x:c r="I2210" s="3" t="inlineStr">
        <x:is>
          <x:t xml:space="preserve">Scenario envelope for Gemini-serving capacity; official TPU hardware direction is disclosed, company-level contracted GW is not.</x:t>
        </x:is>
      </x:c>
      <x:c r="J2210" s="3" t="inlineStr">
        <x:is>
          <x:t xml:space="preserve">ASSUMP_POWER_RAMP; SRC_GOOGLE_IRONWOOD; SRC_GOOGLE_TPU_V6E</x:t>
        </x:is>
      </x:c>
      <x:c r="K221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10" s="3" t="inlineStr">
        <x:is>
          <x:t xml:space="preserve">Company/site-level committed MW/GW, interconnect and contract disclosure.</x:t>
        </x:is>
      </x:c>
    </x:row>
    <x:row r="2211">
      <x:c r="A2211" s="3" t="inlineStr">
        <x:is>
          <x:t xml:space="preserve">Google</x:t>
        </x:is>
      </x:c>
      <x:c r="B2211" s="3" t="n">
        <x:v>2027</x:v>
      </x:c>
      <x:c r="C2211" s="3" t="inlineStr">
        <x:is>
          <x:t xml:space="preserve">Bull</x:t>
        </x:is>
      </x:c>
      <x:c r="D2211" s="3" t="inlineStr">
        <x:is>
          <x:t xml:space="preserve">operational_deployment_share</x:t>
        </x:is>
      </x:c>
      <x:c r="E2211" s="3" t="n">
        <x:v>0.67460465</x:v>
      </x:c>
      <x:c r="F2211" s="3" t="inlineStr">
        <x:is>
          <x:t xml:space="preserve">share</x:t>
        </x:is>
      </x:c>
      <x:c r="G2211" s="3" t="inlineStr">
        <x:is>
          <x:t xml:space="preserve">Scenario conversion</x:t>
        </x:is>
      </x:c>
      <x:c r="H2211" s="3" t="inlineStr">
        <x:is>
          <x:t xml:space="preserve">active_power_gw / contracted_power_gw</x:t>
        </x:is>
      </x:c>
      <x:c r="I2211" s="3" t="inlineStr">
        <x:is>
          <x:t xml:space="preserve">This is the single explicit conversion from contracted/attributed capacity to operationally usable capacity.</x:t>
        </x:is>
      </x:c>
      <x:c r="J2211" s="3" t="inlineStr">
        <x:is>
          <x:t xml:space="preserve">ASSUMP_POWER_RAMP; SRC_GOOGLE_IRONWOOD; SRC_GOOGLE_TPU_V6E</x:t>
        </x:is>
      </x:c>
      <x:c r="K221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11" s="3" t="inlineStr">
        <x:is>
          <x:t xml:space="preserve">Energized operational capacity divided by contracted/attributed capacity.</x:t>
        </x:is>
      </x:c>
    </x:row>
    <x:row r="2212">
      <x:c r="A2212" s="3" t="inlineStr">
        <x:is>
          <x:t xml:space="preserve">Google</x:t>
        </x:is>
      </x:c>
      <x:c r="B2212" s="3" t="n">
        <x:v>2027</x:v>
      </x:c>
      <x:c r="C2212" s="3" t="inlineStr">
        <x:is>
          <x:t xml:space="preserve">Bull</x:t>
        </x:is>
      </x:c>
      <x:c r="D2212" s="3" t="inlineStr">
        <x:is>
          <x:t xml:space="preserve">active_power_gw</x:t>
        </x:is>
      </x:c>
      <x:c r="E2212" s="3" t="n">
        <x:v>3.626</x:v>
      </x:c>
      <x:c r="F2212" s="3" t="inlineStr">
        <x:is>
          <x:t xml:space="preserve">GW</x:t>
        </x:is>
      </x:c>
      <x:c r="G2212" s="3" t="inlineStr">
        <x:is>
          <x:t xml:space="preserve">Derived scenario</x:t>
        </x:is>
      </x:c>
      <x:c r="H2212" s="3" t="inlineStr">
        <x:is>
          <x:t xml:space="preserve">contracted_power_gw * operational_deployment_share</x:t>
        </x:is>
      </x:c>
      <x:c r="I2212" s="3" t="inlineStr">
        <x:is>
          <x:t xml:space="preserve">TPU generation availability supports ramp direction, while active GW remains a staged deployment estimate.</x:t>
        </x:is>
      </x:c>
      <x:c r="J2212" s="3" t="inlineStr">
        <x:is>
          <x:t xml:space="preserve">ASSUMP_POWER_RAMP; SRC_GOOGLE_IRONWOOD; SRC_GOOGLE_TPU_V6E</x:t>
        </x:is>
      </x:c>
      <x:c r="K221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12" s="3" t="inlineStr">
        <x:is>
          <x:t xml:space="preserve">Energization dates, accelerator deliveries and operational powered-rack telemetry.</x:t>
        </x:is>
      </x:c>
    </x:row>
    <x:row r="2213">
      <x:c r="A2213" s="3" t="inlineStr">
        <x:is>
          <x:t xml:space="preserve">Google</x:t>
        </x:is>
      </x:c>
      <x:c r="B2213" s="3" t="n">
        <x:v>2027</x:v>
      </x:c>
      <x:c r="C2213" s="3" t="inlineStr">
        <x:is>
          <x:t xml:space="preserve">Bull</x:t>
        </x:is>
      </x:c>
      <x:c r="D2213" s="3" t="inlineStr">
        <x:is>
          <x:t xml:space="preserve">pue</x:t>
        </x:is>
      </x:c>
      <x:c r="E2213" s="3" t="n">
        <x:v>1.18</x:v>
      </x:c>
      <x:c r="F2213" s="3" t="inlineStr">
        <x:is>
          <x:t xml:space="preserve">ratio</x:t>
        </x:is>
      </x:c>
      <x:c r="G2213" s="3" t="inlineStr">
        <x:is>
          <x:t xml:space="preserve">Scenario parameter</x:t>
        </x:is>
      </x:c>
      <x:c r="H2213" s="3" t="inlineStr">
        <x:is>
          <x:t xml:space="preserve">it_load_gw = active_power_gw / pue</x:t>
        </x:is>
      </x:c>
      <x:c r="I2213" s="3" t="inlineStr">
        <x:is>
          <x:t xml:space="preserve">No provider-wide site-level PUE is used as a disclosed fact; PUE represents facility-to-IT conversion within the scenario.</x:t>
        </x:is>
      </x:c>
      <x:c r="J2213" s="3" t="inlineStr">
        <x:is>
          <x:t xml:space="preserve">ASSUMP_POWER_RAMP</x:t>
        </x:is>
      </x:c>
      <x:c r="K221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13" s="3" t="inlineStr">
        <x:is>
          <x:t xml:space="preserve">Site-level measured PUE matched to attributed AI capacity.</x:t>
        </x:is>
      </x:c>
    </x:row>
    <x:row r="2214">
      <x:c r="A2214" s="3" t="inlineStr">
        <x:is>
          <x:t xml:space="preserve">Google</x:t>
        </x:is>
      </x:c>
      <x:c r="B2214" s="3" t="n">
        <x:v>2027</x:v>
      </x:c>
      <x:c r="C2214" s="3" t="inlineStr">
        <x:is>
          <x:t xml:space="preserve">Bull</x:t>
        </x:is>
      </x:c>
      <x:c r="D2214" s="3" t="inlineStr">
        <x:is>
          <x:t xml:space="preserve">it_load_gw</x:t>
        </x:is>
      </x:c>
      <x:c r="E2214" s="3" t="n">
        <x:v>3.073</x:v>
      </x:c>
      <x:c r="F2214" s="3" t="inlineStr">
        <x:is>
          <x:t xml:space="preserve">GW</x:t>
        </x:is>
      </x:c>
      <x:c r="G2214" s="3" t="inlineStr">
        <x:is>
          <x:t xml:space="preserve">Derived formula</x:t>
        </x:is>
      </x:c>
      <x:c r="H2214" s="3" t="inlineStr">
        <x:is>
          <x:t xml:space="preserve">active_power_gw / pue</x:t>
        </x:is>
      </x:c>
      <x:c r="I2214" s="3" t="inlineStr">
        <x:is>
          <x:t xml:space="preserve">Facility power is converted to IT-deliverable power before attributing AI workloads.</x:t>
        </x:is>
      </x:c>
      <x:c r="J2214" s="3" t="inlineStr">
        <x:is>
          <x:t xml:space="preserve">ASSUMP_POWER_RAMP; SRC_GOOGLE_IRONWOOD; SRC_GOOGLE_TPU_V6E</x:t>
        </x:is>
      </x:c>
      <x:c r="K221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14" s="3" t="inlineStr">
        <x:is>
          <x:t xml:space="preserve">Recompute once active power and PUE become site-observable.</x:t>
        </x:is>
      </x:c>
    </x:row>
    <x:row r="2215">
      <x:c r="A2215" s="3" t="inlineStr">
        <x:is>
          <x:t xml:space="preserve">Google</x:t>
        </x:is>
      </x:c>
      <x:c r="B2215" s="3" t="n">
        <x:v>2027</x:v>
      </x:c>
      <x:c r="C2215" s="3" t="inlineStr">
        <x:is>
          <x:t xml:space="preserve">Bull</x:t>
        </x:is>
      </x:c>
      <x:c r="D2215" s="3" t="inlineStr">
        <x:is>
          <x:t xml:space="preserve">ai_workload_share</x:t>
        </x:is>
      </x:c>
      <x:c r="E2215" s="3" t="n">
        <x:v>0.88</x:v>
      </x:c>
      <x:c r="F2215" s="3" t="inlineStr">
        <x:is>
          <x:t xml:space="preserve">share</x:t>
        </x:is>
      </x:c>
      <x:c r="G2215" s="3" t="inlineStr">
        <x:is>
          <x:t xml:space="preserve">Scenario allocation</x:t>
        </x:is>
      </x:c>
      <x:c r="H2215" s="3" t="inlineStr">
        <x:is>
          <x:t xml:space="preserve">ai_it_load_gw = it_load_gw * ai_workload_share</x:t>
        </x:is>
      </x:c>
      <x:c r="I2215" s="3" t="inlineStr">
        <x:is>
          <x:t xml:space="preserve">Gemini/Vertex TPU serving is AI-dedicated in the modeled capacity envelope; 88% excludes platform/reserve load.</x:t>
        </x:is>
      </x:c>
      <x:c r="J2215" s="3" t="inlineStr">
        <x:is>
          <x:t xml:space="preserve">SRC_GOOGLE_GEMINI_TOKENS; SRC_GOOGLE_IRONWOOD; SRC_GOOGLE_TPU_V6E; SRC_EPOCH_AI_DATA_CENTERS</x:t>
        </x:is>
      </x:c>
      <x:c r="K221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15" s="3" t="inlineStr">
        <x:is>
          <x:t xml:space="preserve">Model-owner AI workload allocation or cluster scheduling telemetry.</x:t>
        </x:is>
      </x:c>
    </x:row>
    <x:row r="2216">
      <x:c r="A2216" s="3" t="inlineStr">
        <x:is>
          <x:t xml:space="preserve">Google</x:t>
        </x:is>
      </x:c>
      <x:c r="B2216" s="3" t="n">
        <x:v>2027</x:v>
      </x:c>
      <x:c r="C2216" s="3" t="inlineStr">
        <x:is>
          <x:t xml:space="preserve">Bull</x:t>
        </x:is>
      </x:c>
      <x:c r="D2216" s="3" t="inlineStr">
        <x:is>
          <x:t xml:space="preserve">ai_it_load_gw</x:t>
        </x:is>
      </x:c>
      <x:c r="E2216" s="3" t="n">
        <x:v>2.704</x:v>
      </x:c>
      <x:c r="F2216" s="3" t="inlineStr">
        <x:is>
          <x:t xml:space="preserve">GW</x:t>
        </x:is>
      </x:c>
      <x:c r="G2216" s="3" t="inlineStr">
        <x:is>
          <x:t xml:space="preserve">Derived formula</x:t>
        </x:is>
      </x:c>
      <x:c r="H2216" s="3" t="inlineStr">
        <x:is>
          <x:t xml:space="preserve">it_load_gw * ai_workload_share</x:t>
        </x:is>
      </x:c>
      <x:c r="I2216" s="3" t="inlineStr">
        <x:is>
          <x:t xml:space="preserve">Only the AI-attributed portion of IT load enters training/inference allocation.</x:t>
        </x:is>
      </x:c>
      <x:c r="J2216" s="3" t="inlineStr">
        <x:is>
          <x:t xml:space="preserve">SRC_GOOGLE_GEMINI_TOKENS; SRC_GOOGLE_IRONWOOD; SRC_GOOGLE_TPU_V6E; SRC_EPOCH_AI_DATA_CENTERS</x:t>
        </x:is>
      </x:c>
      <x:c r="K221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16" s="3" t="inlineStr">
        <x:is>
          <x:t xml:space="preserve">Recompute after ai_workload_share is replaced by telemetry.</x:t>
        </x:is>
      </x:c>
    </x:row>
    <x:row r="2217">
      <x:c r="A2217" s="3" t="inlineStr">
        <x:is>
          <x:t xml:space="preserve">Google</x:t>
        </x:is>
      </x:c>
      <x:c r="B2217" s="3" t="n">
        <x:v>2027</x:v>
      </x:c>
      <x:c r="C2217" s="3" t="inlineStr">
        <x:is>
          <x:t xml:space="preserve">Bull</x:t>
        </x:is>
      </x:c>
      <x:c r="D2217" s="3" t="inlineStr">
        <x:is>
          <x:t xml:space="preserve">gpu_share</x:t>
        </x:is>
      </x:c>
      <x:c r="E2217" s="3" t="n">
        <x:v>0.088811</x:v>
      </x:c>
      <x:c r="F2217" s="3" t="inlineStr">
        <x:is>
          <x:t xml:space="preserve">share of inference-serving accelerator load</x:t>
        </x:is>
      </x:c>
      <x:c r="G2217" s="3" t="inlineStr">
        <x:is>
          <x:t xml:space="preserve">Numeric scenario</x:t>
        </x:is>
      </x:c>
      <x:c r="H2217" s="3" t="inlineStr">
        <x:is>
          <x:t xml:space="preserve">gpu_share interpolated from company 2026/2030 accelerator-mix endpoints</x:t>
        </x:is>
      </x:c>
      <x:c r="I2217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2217" s="3" t="inlineStr">
        <x:is>
          <x:t xml:space="preserve">SRC_GOOGLE_GEMINI_TOKENS; SRC_GOOGLE_IRONWOOD; SRC_GOOGLE_TPU_V6E; SRC_EPOCH_AI_DATA_CENTERS; ASSUMP_NUMERIC_ACCELERATOR_MIX</x:t>
        </x:is>
      </x:c>
      <x:c r="K221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17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2218">
      <x:c r="A2218" s="3" t="inlineStr">
        <x:is>
          <x:t xml:space="preserve">Google</x:t>
        </x:is>
      </x:c>
      <x:c r="B2218" s="3" t="n">
        <x:v>2027</x:v>
      </x:c>
      <x:c r="C2218" s="3" t="inlineStr">
        <x:is>
          <x:t xml:space="preserve">Bull</x:t>
        </x:is>
      </x:c>
      <x:c r="D2218" s="3" t="inlineStr">
        <x:is>
          <x:t xml:space="preserve">h200_share</x:t>
        </x:is>
      </x:c>
      <x:c r="E2218" s="3" t="n">
        <x:v>0</x:v>
      </x:c>
      <x:c r="F2218" s="3" t="inlineStr">
        <x:is>
          <x:t xml:space="preserve">share of inference-serving accelerator load</x:t>
        </x:is>
      </x:c>
      <x:c r="G2218" s="3" t="inlineStr">
        <x:is>
          <x:t xml:space="preserve">Editable numeric scenario</x:t>
        </x:is>
      </x:c>
      <x:c r="H2218" s="3" t="inlineStr">
        <x:is>
          <x:t xml:space="preserve">h200_share = gpu_share * default_gpu_generation_mix_h200</x:t>
        </x:is>
      </x:c>
      <x:c r="I2218" s="3" t="inlineStr">
        <x:is>
          <x:t xml:space="preserve">Default GPU-generation migration assumption; executive workbook allows later manual replacement by company/year/scenario.</x:t>
        </x:is>
      </x:c>
      <x:c r="J2218" s="3" t="inlineStr">
        <x:is>
          <x:t xml:space="preserve">SRC_SEMIANALYSIS_INFERENCEX; ASSUMP_NUMERIC_ACCELERATOR_MIX</x:t>
        </x:is>
      </x:c>
      <x:c r="K221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18" s="3" t="inlineStr">
        <x:is>
          <x:t xml:space="preserve">Company fleet inventory, accelerator-hours or procurement/deployment records by GPU generation.</x:t>
        </x:is>
      </x:c>
    </x:row>
    <x:row r="2219">
      <x:c r="A2219" s="3" t="inlineStr">
        <x:is>
          <x:t xml:space="preserve">Google</x:t>
        </x:is>
      </x:c>
      <x:c r="B2219" s="3" t="n">
        <x:v>2027</x:v>
      </x:c>
      <x:c r="C2219" s="3" t="inlineStr">
        <x:is>
          <x:t xml:space="preserve">Bull</x:t>
        </x:is>
      </x:c>
      <x:c r="D2219" s="3" t="inlineStr">
        <x:is>
          <x:t xml:space="preserve">b200_share</x:t>
        </x:is>
      </x:c>
      <x:c r="E2219" s="3" t="n">
        <x:v>0.088811</x:v>
      </x:c>
      <x:c r="F2219" s="3" t="inlineStr">
        <x:is>
          <x:t xml:space="preserve">share of inference-serving accelerator load</x:t>
        </x:is>
      </x:c>
      <x:c r="G2219" s="3" t="inlineStr">
        <x:is>
          <x:t xml:space="preserve">Editable numeric scenario</x:t>
        </x:is>
      </x:c>
      <x:c r="H2219" s="3" t="inlineStr">
        <x:is>
          <x:t xml:space="preserve">b200_share = gpu_share * default_gpu_generation_mix_b200</x:t>
        </x:is>
      </x:c>
      <x:c r="I2219" s="3" t="inlineStr">
        <x:is>
          <x:t xml:space="preserve">Default GPU-generation migration assumption; executive workbook allows later manual replacement by company/year/scenario.</x:t>
        </x:is>
      </x:c>
      <x:c r="J2219" s="3" t="inlineStr">
        <x:is>
          <x:t xml:space="preserve">SRC_SEMIANALYSIS_INFERENCEX; ASSUMP_NUMERIC_ACCELERATOR_MIX</x:t>
        </x:is>
      </x:c>
      <x:c r="K221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19" s="3" t="inlineStr">
        <x:is>
          <x:t xml:space="preserve">Company fleet inventory, accelerator-hours or procurement/deployment records by GPU generation.</x:t>
        </x:is>
      </x:c>
    </x:row>
    <x:row r="2220">
      <x:c r="A2220" s="3" t="inlineStr">
        <x:is>
          <x:t xml:space="preserve">Google</x:t>
        </x:is>
      </x:c>
      <x:c r="B2220" s="3" t="n">
        <x:v>2027</x:v>
      </x:c>
      <x:c r="C2220" s="3" t="inlineStr">
        <x:is>
          <x:t xml:space="preserve">Bull</x:t>
        </x:is>
      </x:c>
      <x:c r="D2220" s="3" t="inlineStr">
        <x:is>
          <x:t xml:space="preserve">gb200_share</x:t>
        </x:is>
      </x:c>
      <x:c r="E2220" s="3" t="n">
        <x:v>0</x:v>
      </x:c>
      <x:c r="F2220" s="3" t="inlineStr">
        <x:is>
          <x:t xml:space="preserve">share of inference-serving accelerator load</x:t>
        </x:is>
      </x:c>
      <x:c r="G2220" s="3" t="inlineStr">
        <x:is>
          <x:t xml:space="preserve">Editable numeric scenario</x:t>
        </x:is>
      </x:c>
      <x:c r="H2220" s="3" t="inlineStr">
        <x:is>
          <x:t xml:space="preserve">gb200_share = gpu_share * default_gpu_generation_mix_gb200</x:t>
        </x:is>
      </x:c>
      <x:c r="I2220" s="3" t="inlineStr">
        <x:is>
          <x:t xml:space="preserve">Default GPU-generation migration assumption; executive workbook allows later manual replacement by company/year/scenario.</x:t>
        </x:is>
      </x:c>
      <x:c r="J2220" s="3" t="inlineStr">
        <x:is>
          <x:t xml:space="preserve">SRC_SEMIANALYSIS_INFERENCEX; ASSUMP_NUMERIC_ACCELERATOR_MIX</x:t>
        </x:is>
      </x:c>
      <x:c r="K222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20" s="3" t="inlineStr">
        <x:is>
          <x:t xml:space="preserve">Company fleet inventory, accelerator-hours or procurement/deployment records by GPU generation.</x:t>
        </x:is>
      </x:c>
    </x:row>
    <x:row r="2221">
      <x:c r="A2221" s="3" t="inlineStr">
        <x:is>
          <x:t xml:space="preserve">Google</x:t>
        </x:is>
      </x:c>
      <x:c r="B2221" s="3" t="n">
        <x:v>2027</x:v>
      </x:c>
      <x:c r="C2221" s="3" t="inlineStr">
        <x:is>
          <x:t xml:space="preserve">Bull</x:t>
        </x:is>
      </x:c>
      <x:c r="D2221" s="3" t="inlineStr">
        <x:is>
          <x:t xml:space="preserve">purpose_built_accelerator_share</x:t>
        </x:is>
      </x:c>
      <x:c r="E2221" s="3" t="n">
        <x:v>0.911189</x:v>
      </x:c>
      <x:c r="F2221" s="3" t="inlineStr">
        <x:is>
          <x:t xml:space="preserve">share of inference-serving accelerator load</x:t>
        </x:is>
      </x:c>
      <x:c r="G2221" s="3" t="inlineStr">
        <x:is>
          <x:t xml:space="preserve">Numeric scenario</x:t>
        </x:is>
      </x:c>
      <x:c r="H2221" s="3" t="inlineStr">
        <x:is>
          <x:t xml:space="preserve">1 - gpu_share</x:t>
        </x:is>
      </x:c>
      <x:c r="I2221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2221" s="3" t="inlineStr">
        <x:is>
          <x:t xml:space="preserve">SRC_GOOGLE_GEMINI_TOKENS; SRC_GOOGLE_IRONWOOD; SRC_GOOGLE_TPU_V6E; SRC_EPOCH_AI_DATA_CENTERS; ASSUMP_NUMERIC_ACCELERATOR_MIX</x:t>
        </x:is>
      </x:c>
      <x:c r="K222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21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2222">
      <x:c r="A2222" s="3" t="inlineStr">
        <x:is>
          <x:t xml:space="preserve">Google</x:t>
        </x:is>
      </x:c>
      <x:c r="B2222" s="3" t="n">
        <x:v>2027</x:v>
      </x:c>
      <x:c r="C2222" s="3" t="inlineStr">
        <x:is>
          <x:t xml:space="preserve">Bull</x:t>
        </x:is>
      </x:c>
      <x:c r="D2222" s="3" t="inlineStr">
        <x:is>
          <x:t xml:space="preserve">fleet_reference_tps_per_mw</x:t>
        </x:is>
      </x:c>
      <x:c r="E2222" s="3" t="n">
        <x:v>167768</x:v>
      </x:c>
      <x:c r="F2222" s="3" t="inlineStr">
        <x:is>
          <x:t xml:space="preserve">generated output tokens/sec/MW</x:t>
        </x:is>
      </x:c>
      <x:c r="G2222" s="3" t="inlineStr">
        <x:is>
          <x:t xml:space="preserve">Fleet-weighted public benchmark reference</x:t>
        </x:is>
      </x:c>
      <x:c r="H2222" s="3" t="inlineStr">
        <x:is>
          <x:t xml:space="preserve">h200_share*h200_workload_avg + b200_share*b200_workload_avg + gb200_share*gb200_workload_avg + purpose_built_share*purpose_workload_avg</x:t>
        </x:is>
      </x:c>
      <x:c r="I2222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2222" s="3" t="inlineStr">
        <x:is>
          <x:t xml:space="preserve">SRC_SEMIANALYSIS_INFERENCEX; ASSUMP_NUMERIC_ACCELERATOR_MIX; ASSUMP_WORKLOAD_CLASS_MIX; ASSUMP_AGENTIC_CONTEXT_PENALTY</x:t>
        </x:is>
      </x:c>
      <x:c r="K222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22" s="3" t="inlineStr">
        <x:is>
          <x:t xml:space="preserve">Comparable production output-token throughput or a more closely matched benchmark.</x:t>
        </x:is>
      </x:c>
    </x:row>
    <x:row r="2223">
      <x:c r="A2223" s="3" t="inlineStr">
        <x:is>
          <x:t xml:space="preserve">Google</x:t>
        </x:is>
      </x:c>
      <x:c r="B2223" s="3" t="n">
        <x:v>2027</x:v>
      </x:c>
      <x:c r="C2223" s="3" t="inlineStr">
        <x:is>
          <x:t xml:space="preserve">Bull</x:t>
        </x:is>
      </x:c>
      <x:c r="D2223" s="3" t="inlineStr">
        <x:is>
          <x:t xml:space="preserve">commercial_workload_fit_factor</x:t>
        </x:is>
      </x:c>
      <x:c r="E2223" s="3" t="n">
        <x:v>0.8</x:v>
      </x:c>
      <x:c r="F2223" s="3" t="inlineStr">
        <x:is>
          <x:t xml:space="preserve">share of public reference throughput</x:t>
        </x:is>
      </x:c>
      <x:c r="G2223" s="3" t="inlineStr">
        <x:is>
          <x:t xml:space="preserve">Scenario assumption</x:t>
        </x:is>
      </x:c>
      <x:c r="H2223" s="3" t="inlineStr">
        <x:is>
          <x:t xml:space="preserve">reference_serving_tps_per_mw = fleet_reference_tps_per_mw * commercial_workload_fit_factor</x:t>
        </x:is>
      </x:c>
      <x:c r="I2223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2223" s="3" t="inlineStr">
        <x:is>
          <x:t xml:space="preserve">SRC_SEMIANALYSIS_INFERENCEX; ASSUMP_NUMERIC_ACCELERATOR_MIX; ASSUMP_WORKLOAD_CLASS_MIX; ASSUMP_AGENTIC_CONTEXT_PENALTY</x:t>
        </x:is>
      </x:c>
      <x:c r="K222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23" s="3" t="inlineStr">
        <x:is>
          <x:t xml:space="preserve">Matched commercial serving benchmark by product surface, context shape and latency SLO.</x:t>
        </x:is>
      </x:c>
    </x:row>
    <x:row r="2224">
      <x:c r="A2224" s="3" t="inlineStr">
        <x:is>
          <x:t xml:space="preserve">Google</x:t>
        </x:is>
      </x:c>
      <x:c r="B2224" s="3" t="n">
        <x:v>2027</x:v>
      </x:c>
      <x:c r="C2224" s="3" t="inlineStr">
        <x:is>
          <x:t xml:space="preserve">Bull</x:t>
        </x:is>
      </x:c>
      <x:c r="D2224" s="3" t="inlineStr">
        <x:is>
          <x:t xml:space="preserve">reference_serving_tps_per_mw</x:t>
        </x:is>
      </x:c>
      <x:c r="E2224" s="3" t="n">
        <x:v>134214</x:v>
      </x:c>
      <x:c r="F2224" s="3" t="inlineStr">
        <x:is>
          <x:t xml:space="preserve">generated output tokens/sec/MW</x:t>
        </x:is>
      </x:c>
      <x:c r="G2224" s="3" t="inlineStr">
        <x:is>
          <x:t xml:space="preserve">Workload-adjusted benchmark proxy</x:t>
        </x:is>
      </x:c>
      <x:c r="H2224" s="3" t="inlineStr">
        <x:is>
          <x:t xml:space="preserve">fleet_reference_tps_per_mw * commercial_workload_fit_factor</x:t>
        </x:is>
      </x:c>
      <x:c r="I222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224" s="3" t="inlineStr">
        <x:is>
          <x:t xml:space="preserve">SRC_SEMIANALYSIS_INFERENCEX; ASSUMP_NUMERIC_ACCELERATOR_MIX; ASSUMP_WORKLOAD_CLASS_MIX; ASSUMP_AGENTIC_CONTEXT_PENALTY</x:t>
        </x:is>
      </x:c>
      <x:c r="K222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24" s="3" t="inlineStr">
        <x:is>
          <x:t xml:space="preserve">Provider production output-token throughput with comparable workload/SLO.</x:t>
        </x:is>
      </x:c>
    </x:row>
    <x:row r="2225">
      <x:c r="A2225" s="3" t="inlineStr">
        <x:is>
          <x:t xml:space="preserve">Google</x:t>
        </x:is>
      </x:c>
      <x:c r="B2225" s="3" t="n">
        <x:v>2027</x:v>
      </x:c>
      <x:c r="C2225" s="3" t="inlineStr">
        <x:is>
          <x:t xml:space="preserve">Bull</x:t>
        </x:is>
      </x:c>
      <x:c r="D2225" s="3" t="inlineStr">
        <x:is>
          <x:t xml:space="preserve">purpose_built_tps_per_mw</x:t>
        </x:is>
      </x:c>
      <x:c r="E2225" s="3" t="n">
        <x:v>108245</x:v>
      </x:c>
      <x:c r="F2225" s="3" t="inlineStr">
        <x:is>
          <x:t xml:space="preserve">generated output tokens/sec/MW</x:t>
        </x:is>
      </x:c>
      <x:c r="G2225" s="3" t="inlineStr">
        <x:is>
          <x:t xml:space="preserve">Conservative no-uplift proxy</x:t>
        </x:is>
      </x:c>
      <x:c r="H2225" s="3" t="inlineStr">
        <x:is>
          <x:t xml:space="preserve">purpose_built_tps_per_mw = purpose_built_reference_tps_per_mw * commercial_workload_fit_factor until comparable output-token benchmark is adopted</x:t>
        </x:is>
      </x:c>
      <x:c r="I2225" s="3" t="inlineStr">
        <x:is>
          <x:t xml:space="preserve">No comparable public output-token/MW row adopted; B200 public reference placeholder is used and remains editable.</x:t>
        </x:is>
      </x:c>
      <x:c r="J2225" s="3" t="inlineStr">
        <x:is>
          <x:t xml:space="preserve">SRC_GOOGLE_GEMINI_TOKENS; SRC_GOOGLE_IRONWOOD; SRC_GOOGLE_TPU_V6E; SRC_EPOCH_AI_DATA_CENTERS; ASSUMP_NUMERIC_ACCELERATOR_MIX</x:t>
        </x:is>
      </x:c>
      <x:c r="K222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25" s="3" t="inlineStr">
        <x:is>
          <x:t xml:space="preserve">Matched-workload generated-output benchmark for the provider purpose-built accelerator.</x:t>
        </x:is>
      </x:c>
    </x:row>
    <x:row r="2226">
      <x:c r="A2226" s="3" t="inlineStr">
        <x:is>
          <x:t xml:space="preserve">Google</x:t>
        </x:is>
      </x:c>
      <x:c r="B2226" s="3" t="n">
        <x:v>2027</x:v>
      </x:c>
      <x:c r="C2226" s="3" t="inlineStr">
        <x:is>
          <x:t xml:space="preserve">Bull</x:t>
        </x:is>
      </x:c>
      <x:c r="D2226" s="3" t="inlineStr">
        <x:is>
          <x:t xml:space="preserve">inference_power_share</x:t>
        </x:is>
      </x:c>
      <x:c r="E2226" s="3" t="n">
        <x:v>0.65</x:v>
      </x:c>
      <x:c r="F2226" s="3" t="inlineStr">
        <x:is>
          <x:t xml:space="preserve">share of AI IT load</x:t>
        </x:is>
      </x:c>
      <x:c r="G2226" s="3" t="inlineStr">
        <x:is>
          <x:t xml:space="preserve">Scenario allocation</x:t>
        </x:is>
      </x:c>
      <x:c r="H2226" s="3" t="inlineStr">
        <x:is>
          <x:t xml:space="preserve">inference_gw = ai_it_load_gw * inference_power_share</x:t>
        </x:is>
      </x:c>
      <x:c r="I2226" s="3" t="inlineStr">
        <x:is>
          <x:t xml:space="preserve">Ironwood is positioned for inference and Gemini is commercialized across products; inference share increases as a scenario.</x:t>
        </x:is>
      </x:c>
      <x:c r="J2226" s="3" t="inlineStr">
        <x:is>
          <x:t xml:space="preserve">SRC_GOOGLE_GEMINI_TOKENS; SRC_GOOGLE_IRONWOOD; SRC_GOOGLE_TPU_V6E; SRC_EPOCH_AI_DATA_CENTERS; ASSUMP_INFERENCE_SHARE_NOT_FACT_60</x:t>
        </x:is>
      </x:c>
      <x:c r="K222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26" s="3" t="inlineStr">
        <x:is>
          <x:t xml:space="preserve">Provider-specific inference/training workload power telemetry.</x:t>
        </x:is>
      </x:c>
    </x:row>
    <x:row r="2227">
      <x:c r="A2227" s="3" t="inlineStr">
        <x:is>
          <x:t xml:space="preserve">Google</x:t>
        </x:is>
      </x:c>
      <x:c r="B2227" s="3" t="n">
        <x:v>2027</x:v>
      </x:c>
      <x:c r="C2227" s="3" t="inlineStr">
        <x:is>
          <x:t xml:space="preserve">Bull</x:t>
        </x:is>
      </x:c>
      <x:c r="D2227" s="3" t="inlineStr">
        <x:is>
          <x:t xml:space="preserve">inference_gw</x:t>
        </x:is>
      </x:c>
      <x:c r="E2227" s="3" t="n">
        <x:v>1.758</x:v>
      </x:c>
      <x:c r="F2227" s="3" t="inlineStr">
        <x:is>
          <x:t xml:space="preserve">GW</x:t>
        </x:is>
      </x:c>
      <x:c r="G2227" s="3" t="inlineStr">
        <x:is>
          <x:t xml:space="preserve">Derived formula</x:t>
        </x:is>
      </x:c>
      <x:c r="H2227" s="3" t="inlineStr">
        <x:is>
          <x:t xml:space="preserve">ai_it_load_gw * inference_power_share</x:t>
        </x:is>
      </x:c>
      <x:c r="I2227" s="3" t="inlineStr">
        <x:is>
          <x:t xml:space="preserve">This is the operational power eligible to become commercial generated output tokens through the selected TPS/MW proxy.</x:t>
        </x:is>
      </x:c>
      <x:c r="J2227" s="3" t="inlineStr">
        <x:is>
          <x:t xml:space="preserve">SRC_GOOGLE_GEMINI_TOKENS; SRC_GOOGLE_IRONWOOD; SRC_GOOGLE_TPU_V6E; SRC_EPOCH_AI_DATA_CENTERS</x:t>
        </x:is>
      </x:c>
      <x:c r="K222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27" s="3" t="inlineStr">
        <x:is>
          <x:t xml:space="preserve">Recompute after AI allocation or inference-share evidence changes.</x:t>
        </x:is>
      </x:c>
    </x:row>
    <x:row r="2228">
      <x:c r="A2228" s="3" t="inlineStr">
        <x:is>
          <x:t xml:space="preserve">Google</x:t>
        </x:is>
      </x:c>
      <x:c r="B2228" s="3" t="n">
        <x:v>2027</x:v>
      </x:c>
      <x:c r="C2228" s="3" t="inlineStr">
        <x:is>
          <x:t xml:space="preserve">Bull</x:t>
        </x:is>
      </x:c>
      <x:c r="D2228" s="3" t="inlineStr">
        <x:is>
          <x:t xml:space="preserve">training_power_share</x:t>
        </x:is>
      </x:c>
      <x:c r="E2228" s="3" t="n">
        <x:v>0.35</x:v>
      </x:c>
      <x:c r="F2228" s="3" t="inlineStr">
        <x:is>
          <x:t xml:space="preserve">share of AI IT load</x:t>
        </x:is>
      </x:c>
      <x:c r="G2228" s="3" t="inlineStr">
        <x:is>
          <x:t xml:space="preserve">Derived allocation</x:t>
        </x:is>
      </x:c>
      <x:c r="H2228" s="3" t="inlineStr">
        <x:is>
          <x:t xml:space="preserve">1 - inference_power_share</x:t>
        </x:is>
      </x:c>
      <x:c r="I2228" s="3" t="inlineStr">
        <x:is>
          <x:t xml:space="preserve">Training receives the complementary modeled AI IT allocation; it is not a disclosed company workload split.</x:t>
        </x:is>
      </x:c>
      <x:c r="J2228" s="3" t="inlineStr">
        <x:is>
          <x:t xml:space="preserve">SRC_GOOGLE_GEMINI_TOKENS; SRC_GOOGLE_IRONWOOD; SRC_GOOGLE_TPU_V6E; SRC_EPOCH_AI_DATA_CENTERS; ASSUMP_INFERENCE_SHARE_NOT_FACT_60</x:t>
        </x:is>
      </x:c>
      <x:c r="K222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28" s="3" t="inlineStr">
        <x:is>
          <x:t xml:space="preserve">Provider-specific inference/training workload power telemetry.</x:t>
        </x:is>
      </x:c>
    </x:row>
    <x:row r="2229">
      <x:c r="A2229" s="3" t="inlineStr">
        <x:is>
          <x:t xml:space="preserve">Google</x:t>
        </x:is>
      </x:c>
      <x:c r="B2229" s="3" t="n">
        <x:v>2027</x:v>
      </x:c>
      <x:c r="C2229" s="3" t="inlineStr">
        <x:is>
          <x:t xml:space="preserve">Bull</x:t>
        </x:is>
      </x:c>
      <x:c r="D2229" s="3" t="inlineStr">
        <x:is>
          <x:t xml:space="preserve">training_gw</x:t>
        </x:is>
      </x:c>
      <x:c r="E2229" s="3" t="n">
        <x:v>0.947</x:v>
      </x:c>
      <x:c r="F2229" s="3" t="inlineStr">
        <x:is>
          <x:t xml:space="preserve">GW</x:t>
        </x:is>
      </x:c>
      <x:c r="G2229" s="3" t="inlineStr">
        <x:is>
          <x:t xml:space="preserve">Derived formula</x:t>
        </x:is>
      </x:c>
      <x:c r="H2229" s="3" t="inlineStr">
        <x:is>
          <x:t xml:space="preserve">ai_it_load_gw * training_power_share</x:t>
        </x:is>
      </x:c>
      <x:c r="I2229" s="3" t="inlineStr">
        <x:is>
          <x:t xml:space="preserve">Training GW is shown separately so commercial inference token capacity is not overstated.</x:t>
        </x:is>
      </x:c>
      <x:c r="J2229" s="3" t="inlineStr">
        <x:is>
          <x:t xml:space="preserve">SRC_GOOGLE_GEMINI_TOKENS; SRC_GOOGLE_IRONWOOD; SRC_GOOGLE_TPU_V6E; SRC_EPOCH_AI_DATA_CENTERS</x:t>
        </x:is>
      </x:c>
      <x:c r="K222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29" s="3" t="inlineStr">
        <x:is>
          <x:t xml:space="preserve">Recompute after AI allocation or workload-split evidence changes.</x:t>
        </x:is>
      </x:c>
    </x:row>
    <x:row r="2230">
      <x:c r="A2230" s="3" t="inlineStr">
        <x:is>
          <x:t xml:space="preserve">Google</x:t>
        </x:is>
      </x:c>
      <x:c r="B2230" s="3" t="n">
        <x:v>2027</x:v>
      </x:c>
      <x:c r="C2230" s="3" t="inlineStr">
        <x:is>
          <x:t xml:space="preserve">Bull</x:t>
        </x:is>
      </x:c>
      <x:c r="D2230" s="3" t="inlineStr">
        <x:is>
          <x:t xml:space="preserve">tokens_per_second_per_mw</x:t>
        </x:is>
      </x:c>
      <x:c r="E2230" s="3" t="n">
        <x:v>134214</x:v>
      </x:c>
      <x:c r="F2230" s="3" t="inlineStr">
        <x:is>
          <x:t xml:space="preserve">generated output tokens/sec/MW</x:t>
        </x:is>
      </x:c>
      <x:c r="G2230" s="3" t="inlineStr">
        <x:is>
          <x:t xml:space="preserve">Derived estimate + benchmark calibration</x:t>
        </x:is>
      </x:c>
      <x:c r="H2230" s="3" t="inlineStr">
        <x:is>
          <x:t xml:space="preserve">fleet_reference_tps_per_mw * commercial_workload_fit_factor</x:t>
        </x:is>
      </x:c>
      <x:c r="I2230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2230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223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30" s="3" t="inlineStr">
        <x:is>
          <x:t xml:space="preserve">Comparable production output-token throughput with model, hardware, precision, ISL/OSL and SLO matched.</x:t>
        </x:is>
      </x:c>
    </x:row>
    <x:row r="2231">
      <x:c r="A2231" s="3" t="inlineStr">
        <x:is>
          <x:t xml:space="preserve">Google</x:t>
        </x:is>
      </x:c>
      <x:c r="B2231" s="3" t="n">
        <x:v>2027</x:v>
      </x:c>
      <x:c r="C2231" s="3" t="inlineStr">
        <x:is>
          <x:t xml:space="preserve">Bull</x:t>
        </x:is>
      </x:c>
      <x:c r="D2231" s="3" t="inlineStr">
        <x:is>
          <x:t xml:space="preserve">inference_tokens_per_day</x:t>
        </x:is>
      </x:c>
      <x:c r="E2231" s="3" t="n">
        <x:v>20385925516800</x:v>
      </x:c>
      <x:c r="F2231" s="3" t="inlineStr">
        <x:is>
          <x:t xml:space="preserve">generated output tokens/day</x:t>
        </x:is>
      </x:c>
      <x:c r="G2231" s="3" t="inlineStr">
        <x:is>
          <x:t xml:space="preserve">Derived headline metric</x:t>
        </x:is>
      </x:c>
      <x:c r="H2231" s="3" t="inlineStr">
        <x:is>
          <x:t xml:space="preserve">inference_gw * 1000 * tokens_per_second_per_mw * 86,400</x:t>
        </x:is>
      </x:c>
      <x:c r="I2231" s="3" t="inlineStr">
        <x:is>
          <x:t xml:space="preserve">Headline capacity uses no utilization, MoE, architecture or software-growth multiplier; it is not observed commercial output volume.</x:t>
        </x:is>
      </x:c>
      <x:c r="J2231" s="3" t="inlineStr">
        <x:is>
          <x:t xml:space="preserve">SRC_GOOGLE_GEMINI_TOKENS; SRC_GOOGLE_IRONWOOD; SRC_GOOGLE_TPU_V6E; SRC_EPOCH_AI_DATA_CENTERS; SRC_SEMIANALYSIS_INFERENCEX</x:t>
        </x:is>
      </x:c>
      <x:c r="K223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31" s="3" t="inlineStr">
        <x:is>
          <x:t xml:space="preserve">Provider-disclosed generated output token volume or calibrated capacity telemetry.</x:t>
        </x:is>
      </x:c>
    </x:row>
    <x:row r="2232">
      <x:c r="A2232" s="3" t="inlineStr">
        <x:is>
          <x:t xml:space="preserve">Google</x:t>
        </x:is>
      </x:c>
      <x:c r="B2232" s="3" t="n">
        <x:v>2027</x:v>
      </x:c>
      <x:c r="C2232" s="3" t="inlineStr">
        <x:is>
          <x:t xml:space="preserve">Bull</x:t>
        </x:is>
      </x:c>
      <x:c r="D2232" s="3" t="inlineStr">
        <x:is>
          <x:t xml:space="preserve">inference_tokens_per_year</x:t>
        </x:is>
      </x:c>
      <x:c r="E2232" s="3" t="n">
        <x:v>7440862813632000</x:v>
      </x:c>
      <x:c r="F2232" s="3" t="inlineStr">
        <x:is>
          <x:t xml:space="preserve">generated output tokens/year</x:t>
        </x:is>
      </x:c>
      <x:c r="G2232" s="3" t="inlineStr">
        <x:is>
          <x:t xml:space="preserve">Derived headline metric</x:t>
        </x:is>
      </x:c>
      <x:c r="H2232" s="3" t="inlineStr">
        <x:is>
          <x:t xml:space="preserve">inference_tokens_per_day * 365</x:t>
        </x:is>
      </x:c>
      <x:c r="I2232" s="3" t="inlineStr">
        <x:is>
          <x:t xml:space="preserve">Annualized version of generated output token capacity; it is not observed annual demand or billable volume.</x:t>
        </x:is>
      </x:c>
      <x:c r="J2232" s="3" t="inlineStr">
        <x:is>
          <x:t xml:space="preserve">SRC_GOOGLE_GEMINI_TOKENS; SRC_GOOGLE_IRONWOOD; SRC_GOOGLE_TPU_V6E; SRC_EPOCH_AI_DATA_CENTERS; SRC_SEMIANALYSIS_INFERENCEX</x:t>
        </x:is>
      </x:c>
      <x:c r="K223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32" s="3" t="inlineStr">
        <x:is>
          <x:t xml:space="preserve">Provider-disclosed annual generated-output volume or metered serving telemetry.</x:t>
        </x:is>
      </x:c>
    </x:row>
    <x:row r="2233">
      <x:c r="A2233" s="3" t="inlineStr">
        <x:is>
          <x:t xml:space="preserve">Google</x:t>
        </x:is>
      </x:c>
      <x:c r="B2233" s="3" t="n">
        <x:v>2028</x:v>
      </x:c>
      <x:c r="C2233" s="3" t="inlineStr">
        <x:is>
          <x:t xml:space="preserve">Bull</x:t>
        </x:is>
      </x:c>
      <x:c r="D2233" s="3" t="inlineStr">
        <x:is>
          <x:t xml:space="preserve">contracted_power_gw</x:t>
        </x:is>
      </x:c>
      <x:c r="E2233" s="3" t="n">
        <x:v>6.25</x:v>
      </x:c>
      <x:c r="F2233" s="3" t="inlineStr">
        <x:is>
          <x:t xml:space="preserve">GW</x:t>
        </x:is>
      </x:c>
      <x:c r="G2233" s="3" t="inlineStr">
        <x:is>
          <x:t xml:space="preserve">Scenario capacity envelope</x:t>
        </x:is>
      </x:c>
      <x:c r="H2233" s="3" t="inlineStr">
        <x:is>
          <x:t xml:space="preserve">linear interpolation between 2026 and 2030 company capacity endpoints</x:t>
        </x:is>
      </x:c>
      <x:c r="I2233" s="3" t="inlineStr">
        <x:is>
          <x:t xml:space="preserve">Scenario envelope for Gemini-serving capacity; official TPU hardware direction is disclosed, company-level contracted GW is not.</x:t>
        </x:is>
      </x:c>
      <x:c r="J2233" s="3" t="inlineStr">
        <x:is>
          <x:t xml:space="preserve">ASSUMP_POWER_RAMP; SRC_GOOGLE_IRONWOOD; SRC_GOOGLE_TPU_V6E</x:t>
        </x:is>
      </x:c>
      <x:c r="K223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33" s="3" t="inlineStr">
        <x:is>
          <x:t xml:space="preserve">Company/site-level committed MW/GW, interconnect and contract disclosure.</x:t>
        </x:is>
      </x:c>
    </x:row>
    <x:row r="2234">
      <x:c r="A2234" s="3" t="inlineStr">
        <x:is>
          <x:t xml:space="preserve">Google</x:t>
        </x:is>
      </x:c>
      <x:c r="B2234" s="3" t="n">
        <x:v>2028</x:v>
      </x:c>
      <x:c r="C2234" s="3" t="inlineStr">
        <x:is>
          <x:t xml:space="preserve">Bull</x:t>
        </x:is>
      </x:c>
      <x:c r="D2234" s="3" t="inlineStr">
        <x:is>
          <x:t xml:space="preserve">operational_deployment_share</x:t>
        </x:is>
      </x:c>
      <x:c r="E2234" s="3" t="n">
        <x:v>0.80288</x:v>
      </x:c>
      <x:c r="F2234" s="3" t="inlineStr">
        <x:is>
          <x:t xml:space="preserve">share</x:t>
        </x:is>
      </x:c>
      <x:c r="G2234" s="3" t="inlineStr">
        <x:is>
          <x:t xml:space="preserve">Scenario conversion</x:t>
        </x:is>
      </x:c>
      <x:c r="H2234" s="3" t="inlineStr">
        <x:is>
          <x:t xml:space="preserve">active_power_gw / contracted_power_gw</x:t>
        </x:is>
      </x:c>
      <x:c r="I2234" s="3" t="inlineStr">
        <x:is>
          <x:t xml:space="preserve">This is the single explicit conversion from contracted/attributed capacity to operationally usable capacity.</x:t>
        </x:is>
      </x:c>
      <x:c r="J2234" s="3" t="inlineStr">
        <x:is>
          <x:t xml:space="preserve">ASSUMP_POWER_RAMP; SRC_GOOGLE_IRONWOOD; SRC_GOOGLE_TPU_V6E</x:t>
        </x:is>
      </x:c>
      <x:c r="K223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34" s="3" t="inlineStr">
        <x:is>
          <x:t xml:space="preserve">Energized operational capacity divided by contracted/attributed capacity.</x:t>
        </x:is>
      </x:c>
    </x:row>
    <x:row r="2235">
      <x:c r="A2235" s="3" t="inlineStr">
        <x:is>
          <x:t xml:space="preserve">Google</x:t>
        </x:is>
      </x:c>
      <x:c r="B2235" s="3" t="n">
        <x:v>2028</x:v>
      </x:c>
      <x:c r="C2235" s="3" t="inlineStr">
        <x:is>
          <x:t xml:space="preserve">Bull</x:t>
        </x:is>
      </x:c>
      <x:c r="D2235" s="3" t="inlineStr">
        <x:is>
          <x:t xml:space="preserve">active_power_gw</x:t>
        </x:is>
      </x:c>
      <x:c r="E2235" s="3" t="n">
        <x:v>5.018</x:v>
      </x:c>
      <x:c r="F2235" s="3" t="inlineStr">
        <x:is>
          <x:t xml:space="preserve">GW</x:t>
        </x:is>
      </x:c>
      <x:c r="G2235" s="3" t="inlineStr">
        <x:is>
          <x:t xml:space="preserve">Derived scenario</x:t>
        </x:is>
      </x:c>
      <x:c r="H2235" s="3" t="inlineStr">
        <x:is>
          <x:t xml:space="preserve">contracted_power_gw * operational_deployment_share</x:t>
        </x:is>
      </x:c>
      <x:c r="I2235" s="3" t="inlineStr">
        <x:is>
          <x:t xml:space="preserve">TPU generation availability supports ramp direction, while active GW remains a staged deployment estimate.</x:t>
        </x:is>
      </x:c>
      <x:c r="J2235" s="3" t="inlineStr">
        <x:is>
          <x:t xml:space="preserve">ASSUMP_POWER_RAMP; SRC_GOOGLE_IRONWOOD; SRC_GOOGLE_TPU_V6E</x:t>
        </x:is>
      </x:c>
      <x:c r="K223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35" s="3" t="inlineStr">
        <x:is>
          <x:t xml:space="preserve">Energization dates, accelerator deliveries and operational powered-rack telemetry.</x:t>
        </x:is>
      </x:c>
    </x:row>
    <x:row r="2236">
      <x:c r="A2236" s="3" t="inlineStr">
        <x:is>
          <x:t xml:space="preserve">Google</x:t>
        </x:is>
      </x:c>
      <x:c r="B2236" s="3" t="n">
        <x:v>2028</x:v>
      </x:c>
      <x:c r="C2236" s="3" t="inlineStr">
        <x:is>
          <x:t xml:space="preserve">Bull</x:t>
        </x:is>
      </x:c>
      <x:c r="D2236" s="3" t="inlineStr">
        <x:is>
          <x:t xml:space="preserve">pue</x:t>
        </x:is>
      </x:c>
      <x:c r="E2236" s="3" t="n">
        <x:v>1.18</x:v>
      </x:c>
      <x:c r="F2236" s="3" t="inlineStr">
        <x:is>
          <x:t xml:space="preserve">ratio</x:t>
        </x:is>
      </x:c>
      <x:c r="G2236" s="3" t="inlineStr">
        <x:is>
          <x:t xml:space="preserve">Scenario parameter</x:t>
        </x:is>
      </x:c>
      <x:c r="H2236" s="3" t="inlineStr">
        <x:is>
          <x:t xml:space="preserve">it_load_gw = active_power_gw / pue</x:t>
        </x:is>
      </x:c>
      <x:c r="I2236" s="3" t="inlineStr">
        <x:is>
          <x:t xml:space="preserve">No provider-wide site-level PUE is used as a disclosed fact; PUE represents facility-to-IT conversion within the scenario.</x:t>
        </x:is>
      </x:c>
      <x:c r="J2236" s="3" t="inlineStr">
        <x:is>
          <x:t xml:space="preserve">ASSUMP_POWER_RAMP</x:t>
        </x:is>
      </x:c>
      <x:c r="K223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36" s="3" t="inlineStr">
        <x:is>
          <x:t xml:space="preserve">Site-level measured PUE matched to attributed AI capacity.</x:t>
        </x:is>
      </x:c>
    </x:row>
    <x:row r="2237">
      <x:c r="A2237" s="3" t="inlineStr">
        <x:is>
          <x:t xml:space="preserve">Google</x:t>
        </x:is>
      </x:c>
      <x:c r="B2237" s="3" t="n">
        <x:v>2028</x:v>
      </x:c>
      <x:c r="C2237" s="3" t="inlineStr">
        <x:is>
          <x:t xml:space="preserve">Bull</x:t>
        </x:is>
      </x:c>
      <x:c r="D2237" s="3" t="inlineStr">
        <x:is>
          <x:t xml:space="preserve">it_load_gw</x:t>
        </x:is>
      </x:c>
      <x:c r="E2237" s="3" t="n">
        <x:v>4.252</x:v>
      </x:c>
      <x:c r="F2237" s="3" t="inlineStr">
        <x:is>
          <x:t xml:space="preserve">GW</x:t>
        </x:is>
      </x:c>
      <x:c r="G2237" s="3" t="inlineStr">
        <x:is>
          <x:t xml:space="preserve">Derived formula</x:t>
        </x:is>
      </x:c>
      <x:c r="H2237" s="3" t="inlineStr">
        <x:is>
          <x:t xml:space="preserve">active_power_gw / pue</x:t>
        </x:is>
      </x:c>
      <x:c r="I2237" s="3" t="inlineStr">
        <x:is>
          <x:t xml:space="preserve">Facility power is converted to IT-deliverable power before attributing AI workloads.</x:t>
        </x:is>
      </x:c>
      <x:c r="J2237" s="3" t="inlineStr">
        <x:is>
          <x:t xml:space="preserve">ASSUMP_POWER_RAMP; SRC_GOOGLE_IRONWOOD; SRC_GOOGLE_TPU_V6E</x:t>
        </x:is>
      </x:c>
      <x:c r="K223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37" s="3" t="inlineStr">
        <x:is>
          <x:t xml:space="preserve">Recompute once active power and PUE become site-observable.</x:t>
        </x:is>
      </x:c>
    </x:row>
    <x:row r="2238">
      <x:c r="A2238" s="3" t="inlineStr">
        <x:is>
          <x:t xml:space="preserve">Google</x:t>
        </x:is>
      </x:c>
      <x:c r="B2238" s="3" t="n">
        <x:v>2028</x:v>
      </x:c>
      <x:c r="C2238" s="3" t="inlineStr">
        <x:is>
          <x:t xml:space="preserve">Bull</x:t>
        </x:is>
      </x:c>
      <x:c r="D2238" s="3" t="inlineStr">
        <x:is>
          <x:t xml:space="preserve">ai_workload_share</x:t>
        </x:is>
      </x:c>
      <x:c r="E2238" s="3" t="n">
        <x:v>0.88</x:v>
      </x:c>
      <x:c r="F2238" s="3" t="inlineStr">
        <x:is>
          <x:t xml:space="preserve">share</x:t>
        </x:is>
      </x:c>
      <x:c r="G2238" s="3" t="inlineStr">
        <x:is>
          <x:t xml:space="preserve">Scenario allocation</x:t>
        </x:is>
      </x:c>
      <x:c r="H2238" s="3" t="inlineStr">
        <x:is>
          <x:t xml:space="preserve">ai_it_load_gw = it_load_gw * ai_workload_share</x:t>
        </x:is>
      </x:c>
      <x:c r="I2238" s="3" t="inlineStr">
        <x:is>
          <x:t xml:space="preserve">Gemini/Vertex TPU serving is AI-dedicated in the modeled capacity envelope; 88% excludes platform/reserve load.</x:t>
        </x:is>
      </x:c>
      <x:c r="J2238" s="3" t="inlineStr">
        <x:is>
          <x:t xml:space="preserve">SRC_GOOGLE_GEMINI_TOKENS; SRC_GOOGLE_IRONWOOD; SRC_GOOGLE_TPU_V6E; SRC_EPOCH_AI_DATA_CENTERS</x:t>
        </x:is>
      </x:c>
      <x:c r="K223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38" s="3" t="inlineStr">
        <x:is>
          <x:t xml:space="preserve">Model-owner AI workload allocation or cluster scheduling telemetry.</x:t>
        </x:is>
      </x:c>
    </x:row>
    <x:row r="2239">
      <x:c r="A2239" s="3" t="inlineStr">
        <x:is>
          <x:t xml:space="preserve">Google</x:t>
        </x:is>
      </x:c>
      <x:c r="B2239" s="3" t="n">
        <x:v>2028</x:v>
      </x:c>
      <x:c r="C2239" s="3" t="inlineStr">
        <x:is>
          <x:t xml:space="preserve">Bull</x:t>
        </x:is>
      </x:c>
      <x:c r="D2239" s="3" t="inlineStr">
        <x:is>
          <x:t xml:space="preserve">ai_it_load_gw</x:t>
        </x:is>
      </x:c>
      <x:c r="E2239" s="3" t="n">
        <x:v>3.742</x:v>
      </x:c>
      <x:c r="F2239" s="3" t="inlineStr">
        <x:is>
          <x:t xml:space="preserve">GW</x:t>
        </x:is>
      </x:c>
      <x:c r="G2239" s="3" t="inlineStr">
        <x:is>
          <x:t xml:space="preserve">Derived formula</x:t>
        </x:is>
      </x:c>
      <x:c r="H2239" s="3" t="inlineStr">
        <x:is>
          <x:t xml:space="preserve">it_load_gw * ai_workload_share</x:t>
        </x:is>
      </x:c>
      <x:c r="I2239" s="3" t="inlineStr">
        <x:is>
          <x:t xml:space="preserve">Only the AI-attributed portion of IT load enters training/inference allocation.</x:t>
        </x:is>
      </x:c>
      <x:c r="J2239" s="3" t="inlineStr">
        <x:is>
          <x:t xml:space="preserve">SRC_GOOGLE_GEMINI_TOKENS; SRC_GOOGLE_IRONWOOD; SRC_GOOGLE_TPU_V6E; SRC_EPOCH_AI_DATA_CENTERS</x:t>
        </x:is>
      </x:c>
      <x:c r="K223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39" s="3" t="inlineStr">
        <x:is>
          <x:t xml:space="preserve">Recompute after ai_workload_share is replaced by telemetry.</x:t>
        </x:is>
      </x:c>
    </x:row>
    <x:row r="2240">
      <x:c r="A2240" s="3" t="inlineStr">
        <x:is>
          <x:t xml:space="preserve">Google</x:t>
        </x:is>
      </x:c>
      <x:c r="B2240" s="3" t="n">
        <x:v>2028</x:v>
      </x:c>
      <x:c r="C2240" s="3" t="inlineStr">
        <x:is>
          <x:t xml:space="preserve">Bull</x:t>
        </x:is>
      </x:c>
      <x:c r="D2240" s="3" t="inlineStr">
        <x:is>
          <x:t xml:space="preserve">gpu_share</x:t>
        </x:is>
      </x:c>
      <x:c r="E2240" s="3" t="n">
        <x:v>0.088811</x:v>
      </x:c>
      <x:c r="F2240" s="3" t="inlineStr">
        <x:is>
          <x:t xml:space="preserve">share of inference-serving accelerator load</x:t>
        </x:is>
      </x:c>
      <x:c r="G2240" s="3" t="inlineStr">
        <x:is>
          <x:t xml:space="preserve">Numeric scenario</x:t>
        </x:is>
      </x:c>
      <x:c r="H2240" s="3" t="inlineStr">
        <x:is>
          <x:t xml:space="preserve">gpu_share interpolated from company 2026/2030 accelerator-mix endpoints</x:t>
        </x:is>
      </x:c>
      <x:c r="I2240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2240" s="3" t="inlineStr">
        <x:is>
          <x:t xml:space="preserve">SRC_GOOGLE_GEMINI_TOKENS; SRC_GOOGLE_IRONWOOD; SRC_GOOGLE_TPU_V6E; SRC_EPOCH_AI_DATA_CENTERS; ASSUMP_NUMERIC_ACCELERATOR_MIX</x:t>
        </x:is>
      </x:c>
      <x:c r="K224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40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2241">
      <x:c r="A2241" s="3" t="inlineStr">
        <x:is>
          <x:t xml:space="preserve">Google</x:t>
        </x:is>
      </x:c>
      <x:c r="B2241" s="3" t="n">
        <x:v>2028</x:v>
      </x:c>
      <x:c r="C2241" s="3" t="inlineStr">
        <x:is>
          <x:t xml:space="preserve">Bull</x:t>
        </x:is>
      </x:c>
      <x:c r="D2241" s="3" t="inlineStr">
        <x:is>
          <x:t xml:space="preserve">h200_share</x:t>
        </x:is>
      </x:c>
      <x:c r="E2241" s="3" t="n">
        <x:v>0</x:v>
      </x:c>
      <x:c r="F2241" s="3" t="inlineStr">
        <x:is>
          <x:t xml:space="preserve">share of inference-serving accelerator load</x:t>
        </x:is>
      </x:c>
      <x:c r="G2241" s="3" t="inlineStr">
        <x:is>
          <x:t xml:space="preserve">Editable numeric scenario</x:t>
        </x:is>
      </x:c>
      <x:c r="H2241" s="3" t="inlineStr">
        <x:is>
          <x:t xml:space="preserve">h200_share = gpu_share * default_gpu_generation_mix_h200</x:t>
        </x:is>
      </x:c>
      <x:c r="I2241" s="3" t="inlineStr">
        <x:is>
          <x:t xml:space="preserve">Default GPU-generation migration assumption; executive workbook allows later manual replacement by company/year/scenario.</x:t>
        </x:is>
      </x:c>
      <x:c r="J2241" s="3" t="inlineStr">
        <x:is>
          <x:t xml:space="preserve">SRC_SEMIANALYSIS_INFERENCEX; ASSUMP_NUMERIC_ACCELERATOR_MIX</x:t>
        </x:is>
      </x:c>
      <x:c r="K224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41" s="3" t="inlineStr">
        <x:is>
          <x:t xml:space="preserve">Company fleet inventory, accelerator-hours or procurement/deployment records by GPU generation.</x:t>
        </x:is>
      </x:c>
    </x:row>
    <x:row r="2242">
      <x:c r="A2242" s="3" t="inlineStr">
        <x:is>
          <x:t xml:space="preserve">Google</x:t>
        </x:is>
      </x:c>
      <x:c r="B2242" s="3" t="n">
        <x:v>2028</x:v>
      </x:c>
      <x:c r="C2242" s="3" t="inlineStr">
        <x:is>
          <x:t xml:space="preserve">Bull</x:t>
        </x:is>
      </x:c>
      <x:c r="D2242" s="3" t="inlineStr">
        <x:is>
          <x:t xml:space="preserve">b200_share</x:t>
        </x:is>
      </x:c>
      <x:c r="E2242" s="3" t="n">
        <x:v>0.088811</x:v>
      </x:c>
      <x:c r="F2242" s="3" t="inlineStr">
        <x:is>
          <x:t xml:space="preserve">share of inference-serving accelerator load</x:t>
        </x:is>
      </x:c>
      <x:c r="G2242" s="3" t="inlineStr">
        <x:is>
          <x:t xml:space="preserve">Editable numeric scenario</x:t>
        </x:is>
      </x:c>
      <x:c r="H2242" s="3" t="inlineStr">
        <x:is>
          <x:t xml:space="preserve">b200_share = gpu_share * default_gpu_generation_mix_b200</x:t>
        </x:is>
      </x:c>
      <x:c r="I2242" s="3" t="inlineStr">
        <x:is>
          <x:t xml:space="preserve">Default GPU-generation migration assumption; executive workbook allows later manual replacement by company/year/scenario.</x:t>
        </x:is>
      </x:c>
      <x:c r="J2242" s="3" t="inlineStr">
        <x:is>
          <x:t xml:space="preserve">SRC_SEMIANALYSIS_INFERENCEX; ASSUMP_NUMERIC_ACCELERATOR_MIX</x:t>
        </x:is>
      </x:c>
      <x:c r="K224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42" s="3" t="inlineStr">
        <x:is>
          <x:t xml:space="preserve">Company fleet inventory, accelerator-hours or procurement/deployment records by GPU generation.</x:t>
        </x:is>
      </x:c>
    </x:row>
    <x:row r="2243">
      <x:c r="A2243" s="3" t="inlineStr">
        <x:is>
          <x:t xml:space="preserve">Google</x:t>
        </x:is>
      </x:c>
      <x:c r="B2243" s="3" t="n">
        <x:v>2028</x:v>
      </x:c>
      <x:c r="C2243" s="3" t="inlineStr">
        <x:is>
          <x:t xml:space="preserve">Bull</x:t>
        </x:is>
      </x:c>
      <x:c r="D2243" s="3" t="inlineStr">
        <x:is>
          <x:t xml:space="preserve">gb200_share</x:t>
        </x:is>
      </x:c>
      <x:c r="E2243" s="3" t="n">
        <x:v>0</x:v>
      </x:c>
      <x:c r="F2243" s="3" t="inlineStr">
        <x:is>
          <x:t xml:space="preserve">share of inference-serving accelerator load</x:t>
        </x:is>
      </x:c>
      <x:c r="G2243" s="3" t="inlineStr">
        <x:is>
          <x:t xml:space="preserve">Editable numeric scenario</x:t>
        </x:is>
      </x:c>
      <x:c r="H2243" s="3" t="inlineStr">
        <x:is>
          <x:t xml:space="preserve">gb200_share = gpu_share * default_gpu_generation_mix_gb200</x:t>
        </x:is>
      </x:c>
      <x:c r="I2243" s="3" t="inlineStr">
        <x:is>
          <x:t xml:space="preserve">Default GPU-generation migration assumption; executive workbook allows later manual replacement by company/year/scenario.</x:t>
        </x:is>
      </x:c>
      <x:c r="J2243" s="3" t="inlineStr">
        <x:is>
          <x:t xml:space="preserve">SRC_SEMIANALYSIS_INFERENCEX; ASSUMP_NUMERIC_ACCELERATOR_MIX</x:t>
        </x:is>
      </x:c>
      <x:c r="K224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43" s="3" t="inlineStr">
        <x:is>
          <x:t xml:space="preserve">Company fleet inventory, accelerator-hours or procurement/deployment records by GPU generation.</x:t>
        </x:is>
      </x:c>
    </x:row>
    <x:row r="2244">
      <x:c r="A2244" s="3" t="inlineStr">
        <x:is>
          <x:t xml:space="preserve">Google</x:t>
        </x:is>
      </x:c>
      <x:c r="B2244" s="3" t="n">
        <x:v>2028</x:v>
      </x:c>
      <x:c r="C2244" s="3" t="inlineStr">
        <x:is>
          <x:t xml:space="preserve">Bull</x:t>
        </x:is>
      </x:c>
      <x:c r="D2244" s="3" t="inlineStr">
        <x:is>
          <x:t xml:space="preserve">purpose_built_accelerator_share</x:t>
        </x:is>
      </x:c>
      <x:c r="E2244" s="3" t="n">
        <x:v>0.911189</x:v>
      </x:c>
      <x:c r="F2244" s="3" t="inlineStr">
        <x:is>
          <x:t xml:space="preserve">share of inference-serving accelerator load</x:t>
        </x:is>
      </x:c>
      <x:c r="G2244" s="3" t="inlineStr">
        <x:is>
          <x:t xml:space="preserve">Numeric scenario</x:t>
        </x:is>
      </x:c>
      <x:c r="H2244" s="3" t="inlineStr">
        <x:is>
          <x:t xml:space="preserve">1 - gpu_share</x:t>
        </x:is>
      </x:c>
      <x:c r="I2244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2244" s="3" t="inlineStr">
        <x:is>
          <x:t xml:space="preserve">SRC_GOOGLE_GEMINI_TOKENS; SRC_GOOGLE_IRONWOOD; SRC_GOOGLE_TPU_V6E; SRC_EPOCH_AI_DATA_CENTERS; ASSUMP_NUMERIC_ACCELERATOR_MIX</x:t>
        </x:is>
      </x:c>
      <x:c r="K224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44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2245">
      <x:c r="A2245" s="3" t="inlineStr">
        <x:is>
          <x:t xml:space="preserve">Google</x:t>
        </x:is>
      </x:c>
      <x:c r="B2245" s="3" t="n">
        <x:v>2028</x:v>
      </x:c>
      <x:c r="C2245" s="3" t="inlineStr">
        <x:is>
          <x:t xml:space="preserve">Bull</x:t>
        </x:is>
      </x:c>
      <x:c r="D2245" s="3" t="inlineStr">
        <x:is>
          <x:t xml:space="preserve">fleet_reference_tps_per_mw</x:t>
        </x:is>
      </x:c>
      <x:c r="E2245" s="3" t="n">
        <x:v>167768</x:v>
      </x:c>
      <x:c r="F2245" s="3" t="inlineStr">
        <x:is>
          <x:t xml:space="preserve">generated output tokens/sec/MW</x:t>
        </x:is>
      </x:c>
      <x:c r="G2245" s="3" t="inlineStr">
        <x:is>
          <x:t xml:space="preserve">Fleet-weighted public benchmark reference</x:t>
        </x:is>
      </x:c>
      <x:c r="H2245" s="3" t="inlineStr">
        <x:is>
          <x:t xml:space="preserve">h200_share*h200_workload_avg + b200_share*b200_workload_avg + gb200_share*gb200_workload_avg + purpose_built_share*purpose_workload_avg</x:t>
        </x:is>
      </x:c>
      <x:c r="I2245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2245" s="3" t="inlineStr">
        <x:is>
          <x:t xml:space="preserve">SRC_SEMIANALYSIS_INFERENCEX; ASSUMP_NUMERIC_ACCELERATOR_MIX; ASSUMP_WORKLOAD_CLASS_MIX; ASSUMP_AGENTIC_CONTEXT_PENALTY</x:t>
        </x:is>
      </x:c>
      <x:c r="K224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45" s="3" t="inlineStr">
        <x:is>
          <x:t xml:space="preserve">Comparable production output-token throughput or a more closely matched benchmark.</x:t>
        </x:is>
      </x:c>
    </x:row>
    <x:row r="2246">
      <x:c r="A2246" s="3" t="inlineStr">
        <x:is>
          <x:t xml:space="preserve">Google</x:t>
        </x:is>
      </x:c>
      <x:c r="B2246" s="3" t="n">
        <x:v>2028</x:v>
      </x:c>
      <x:c r="C2246" s="3" t="inlineStr">
        <x:is>
          <x:t xml:space="preserve">Bull</x:t>
        </x:is>
      </x:c>
      <x:c r="D2246" s="3" t="inlineStr">
        <x:is>
          <x:t xml:space="preserve">commercial_workload_fit_factor</x:t>
        </x:is>
      </x:c>
      <x:c r="E2246" s="3" t="n">
        <x:v>0.8</x:v>
      </x:c>
      <x:c r="F2246" s="3" t="inlineStr">
        <x:is>
          <x:t xml:space="preserve">share of public reference throughput</x:t>
        </x:is>
      </x:c>
      <x:c r="G2246" s="3" t="inlineStr">
        <x:is>
          <x:t xml:space="preserve">Scenario assumption</x:t>
        </x:is>
      </x:c>
      <x:c r="H2246" s="3" t="inlineStr">
        <x:is>
          <x:t xml:space="preserve">reference_serving_tps_per_mw = fleet_reference_tps_per_mw * commercial_workload_fit_factor</x:t>
        </x:is>
      </x:c>
      <x:c r="I2246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2246" s="3" t="inlineStr">
        <x:is>
          <x:t xml:space="preserve">SRC_SEMIANALYSIS_INFERENCEX; ASSUMP_NUMERIC_ACCELERATOR_MIX; ASSUMP_WORKLOAD_CLASS_MIX; ASSUMP_AGENTIC_CONTEXT_PENALTY</x:t>
        </x:is>
      </x:c>
      <x:c r="K224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46" s="3" t="inlineStr">
        <x:is>
          <x:t xml:space="preserve">Matched commercial serving benchmark by product surface, context shape and latency SLO.</x:t>
        </x:is>
      </x:c>
    </x:row>
    <x:row r="2247">
      <x:c r="A2247" s="3" t="inlineStr">
        <x:is>
          <x:t xml:space="preserve">Google</x:t>
        </x:is>
      </x:c>
      <x:c r="B2247" s="3" t="n">
        <x:v>2028</x:v>
      </x:c>
      <x:c r="C2247" s="3" t="inlineStr">
        <x:is>
          <x:t xml:space="preserve">Bull</x:t>
        </x:is>
      </x:c>
      <x:c r="D2247" s="3" t="inlineStr">
        <x:is>
          <x:t xml:space="preserve">reference_serving_tps_per_mw</x:t>
        </x:is>
      </x:c>
      <x:c r="E2247" s="3" t="n">
        <x:v>134214</x:v>
      </x:c>
      <x:c r="F2247" s="3" t="inlineStr">
        <x:is>
          <x:t xml:space="preserve">generated output tokens/sec/MW</x:t>
        </x:is>
      </x:c>
      <x:c r="G2247" s="3" t="inlineStr">
        <x:is>
          <x:t xml:space="preserve">Workload-adjusted benchmark proxy</x:t>
        </x:is>
      </x:c>
      <x:c r="H2247" s="3" t="inlineStr">
        <x:is>
          <x:t xml:space="preserve">fleet_reference_tps_per_mw * commercial_workload_fit_factor</x:t>
        </x:is>
      </x:c>
      <x:c r="I224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247" s="3" t="inlineStr">
        <x:is>
          <x:t xml:space="preserve">SRC_SEMIANALYSIS_INFERENCEX; ASSUMP_NUMERIC_ACCELERATOR_MIX; ASSUMP_WORKLOAD_CLASS_MIX; ASSUMP_AGENTIC_CONTEXT_PENALTY</x:t>
        </x:is>
      </x:c>
      <x:c r="K224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47" s="3" t="inlineStr">
        <x:is>
          <x:t xml:space="preserve">Provider production output-token throughput with comparable workload/SLO.</x:t>
        </x:is>
      </x:c>
    </x:row>
    <x:row r="2248">
      <x:c r="A2248" s="3" t="inlineStr">
        <x:is>
          <x:t xml:space="preserve">Google</x:t>
        </x:is>
      </x:c>
      <x:c r="B2248" s="3" t="n">
        <x:v>2028</x:v>
      </x:c>
      <x:c r="C2248" s="3" t="inlineStr">
        <x:is>
          <x:t xml:space="preserve">Bull</x:t>
        </x:is>
      </x:c>
      <x:c r="D2248" s="3" t="inlineStr">
        <x:is>
          <x:t xml:space="preserve">purpose_built_tps_per_mw</x:t>
        </x:is>
      </x:c>
      <x:c r="E2248" s="3" t="n">
        <x:v>108245</x:v>
      </x:c>
      <x:c r="F2248" s="3" t="inlineStr">
        <x:is>
          <x:t xml:space="preserve">generated output tokens/sec/MW</x:t>
        </x:is>
      </x:c>
      <x:c r="G2248" s="3" t="inlineStr">
        <x:is>
          <x:t xml:space="preserve">Conservative no-uplift proxy</x:t>
        </x:is>
      </x:c>
      <x:c r="H2248" s="3" t="inlineStr">
        <x:is>
          <x:t xml:space="preserve">purpose_built_tps_per_mw = purpose_built_reference_tps_per_mw * commercial_workload_fit_factor until comparable output-token benchmark is adopted</x:t>
        </x:is>
      </x:c>
      <x:c r="I2248" s="3" t="inlineStr">
        <x:is>
          <x:t xml:space="preserve">No comparable public output-token/MW row adopted; B200 public reference placeholder is used and remains editable.</x:t>
        </x:is>
      </x:c>
      <x:c r="J2248" s="3" t="inlineStr">
        <x:is>
          <x:t xml:space="preserve">SRC_GOOGLE_GEMINI_TOKENS; SRC_GOOGLE_IRONWOOD; SRC_GOOGLE_TPU_V6E; SRC_EPOCH_AI_DATA_CENTERS; ASSUMP_NUMERIC_ACCELERATOR_MIX</x:t>
        </x:is>
      </x:c>
      <x:c r="K224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48" s="3" t="inlineStr">
        <x:is>
          <x:t xml:space="preserve">Matched-workload generated-output benchmark for the provider purpose-built accelerator.</x:t>
        </x:is>
      </x:c>
    </x:row>
    <x:row r="2249">
      <x:c r="A2249" s="3" t="inlineStr">
        <x:is>
          <x:t xml:space="preserve">Google</x:t>
        </x:is>
      </x:c>
      <x:c r="B2249" s="3" t="n">
        <x:v>2028</x:v>
      </x:c>
      <x:c r="C2249" s="3" t="inlineStr">
        <x:is>
          <x:t xml:space="preserve">Bull</x:t>
        </x:is>
      </x:c>
      <x:c r="D2249" s="3" t="inlineStr">
        <x:is>
          <x:t xml:space="preserve">inference_power_share</x:t>
        </x:is>
      </x:c>
      <x:c r="E2249" s="3" t="n">
        <x:v>0.7</x:v>
      </x:c>
      <x:c r="F2249" s="3" t="inlineStr">
        <x:is>
          <x:t xml:space="preserve">share of AI IT load</x:t>
        </x:is>
      </x:c>
      <x:c r="G2249" s="3" t="inlineStr">
        <x:is>
          <x:t xml:space="preserve">Scenario allocation</x:t>
        </x:is>
      </x:c>
      <x:c r="H2249" s="3" t="inlineStr">
        <x:is>
          <x:t xml:space="preserve">inference_gw = ai_it_load_gw * inference_power_share</x:t>
        </x:is>
      </x:c>
      <x:c r="I2249" s="3" t="inlineStr">
        <x:is>
          <x:t xml:space="preserve">Ironwood is positioned for inference and Gemini is commercialized across products; inference share increases as a scenario.</x:t>
        </x:is>
      </x:c>
      <x:c r="J2249" s="3" t="inlineStr">
        <x:is>
          <x:t xml:space="preserve">SRC_GOOGLE_GEMINI_TOKENS; SRC_GOOGLE_IRONWOOD; SRC_GOOGLE_TPU_V6E; SRC_EPOCH_AI_DATA_CENTERS; ASSUMP_INFERENCE_SHARE_NOT_FACT_60</x:t>
        </x:is>
      </x:c>
      <x:c r="K224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49" s="3" t="inlineStr">
        <x:is>
          <x:t xml:space="preserve">Provider-specific inference/training workload power telemetry.</x:t>
        </x:is>
      </x:c>
    </x:row>
    <x:row r="2250">
      <x:c r="A2250" s="3" t="inlineStr">
        <x:is>
          <x:t xml:space="preserve">Google</x:t>
        </x:is>
      </x:c>
      <x:c r="B2250" s="3" t="n">
        <x:v>2028</x:v>
      </x:c>
      <x:c r="C2250" s="3" t="inlineStr">
        <x:is>
          <x:t xml:space="preserve">Bull</x:t>
        </x:is>
      </x:c>
      <x:c r="D2250" s="3" t="inlineStr">
        <x:is>
          <x:t xml:space="preserve">inference_gw</x:t>
        </x:is>
      </x:c>
      <x:c r="E2250" s="3" t="n">
        <x:v>2.619</x:v>
      </x:c>
      <x:c r="F2250" s="3" t="inlineStr">
        <x:is>
          <x:t xml:space="preserve">GW</x:t>
        </x:is>
      </x:c>
      <x:c r="G2250" s="3" t="inlineStr">
        <x:is>
          <x:t xml:space="preserve">Derived formula</x:t>
        </x:is>
      </x:c>
      <x:c r="H2250" s="3" t="inlineStr">
        <x:is>
          <x:t xml:space="preserve">ai_it_load_gw * inference_power_share</x:t>
        </x:is>
      </x:c>
      <x:c r="I2250" s="3" t="inlineStr">
        <x:is>
          <x:t xml:space="preserve">This is the operational power eligible to become commercial generated output tokens through the selected TPS/MW proxy.</x:t>
        </x:is>
      </x:c>
      <x:c r="J2250" s="3" t="inlineStr">
        <x:is>
          <x:t xml:space="preserve">SRC_GOOGLE_GEMINI_TOKENS; SRC_GOOGLE_IRONWOOD; SRC_GOOGLE_TPU_V6E; SRC_EPOCH_AI_DATA_CENTERS</x:t>
        </x:is>
      </x:c>
      <x:c r="K225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50" s="3" t="inlineStr">
        <x:is>
          <x:t xml:space="preserve">Recompute after AI allocation or inference-share evidence changes.</x:t>
        </x:is>
      </x:c>
    </x:row>
    <x:row r="2251">
      <x:c r="A2251" s="3" t="inlineStr">
        <x:is>
          <x:t xml:space="preserve">Google</x:t>
        </x:is>
      </x:c>
      <x:c r="B2251" s="3" t="n">
        <x:v>2028</x:v>
      </x:c>
      <x:c r="C2251" s="3" t="inlineStr">
        <x:is>
          <x:t xml:space="preserve">Bull</x:t>
        </x:is>
      </x:c>
      <x:c r="D2251" s="3" t="inlineStr">
        <x:is>
          <x:t xml:space="preserve">training_power_share</x:t>
        </x:is>
      </x:c>
      <x:c r="E2251" s="3" t="n">
        <x:v>0.3</x:v>
      </x:c>
      <x:c r="F2251" s="3" t="inlineStr">
        <x:is>
          <x:t xml:space="preserve">share of AI IT load</x:t>
        </x:is>
      </x:c>
      <x:c r="G2251" s="3" t="inlineStr">
        <x:is>
          <x:t xml:space="preserve">Derived allocation</x:t>
        </x:is>
      </x:c>
      <x:c r="H2251" s="3" t="inlineStr">
        <x:is>
          <x:t xml:space="preserve">1 - inference_power_share</x:t>
        </x:is>
      </x:c>
      <x:c r="I2251" s="3" t="inlineStr">
        <x:is>
          <x:t xml:space="preserve">Training receives the complementary modeled AI IT allocation; it is not a disclosed company workload split.</x:t>
        </x:is>
      </x:c>
      <x:c r="J2251" s="3" t="inlineStr">
        <x:is>
          <x:t xml:space="preserve">SRC_GOOGLE_GEMINI_TOKENS; SRC_GOOGLE_IRONWOOD; SRC_GOOGLE_TPU_V6E; SRC_EPOCH_AI_DATA_CENTERS; ASSUMP_INFERENCE_SHARE_NOT_FACT_60</x:t>
        </x:is>
      </x:c>
      <x:c r="K225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51" s="3" t="inlineStr">
        <x:is>
          <x:t xml:space="preserve">Provider-specific inference/training workload power telemetry.</x:t>
        </x:is>
      </x:c>
    </x:row>
    <x:row r="2252">
      <x:c r="A2252" s="3" t="inlineStr">
        <x:is>
          <x:t xml:space="preserve">Google</x:t>
        </x:is>
      </x:c>
      <x:c r="B2252" s="3" t="n">
        <x:v>2028</x:v>
      </x:c>
      <x:c r="C2252" s="3" t="inlineStr">
        <x:is>
          <x:t xml:space="preserve">Bull</x:t>
        </x:is>
      </x:c>
      <x:c r="D2252" s="3" t="inlineStr">
        <x:is>
          <x:t xml:space="preserve">training_gw</x:t>
        </x:is>
      </x:c>
      <x:c r="E2252" s="3" t="n">
        <x:v>1.123</x:v>
      </x:c>
      <x:c r="F2252" s="3" t="inlineStr">
        <x:is>
          <x:t xml:space="preserve">GW</x:t>
        </x:is>
      </x:c>
      <x:c r="G2252" s="3" t="inlineStr">
        <x:is>
          <x:t xml:space="preserve">Derived formula</x:t>
        </x:is>
      </x:c>
      <x:c r="H2252" s="3" t="inlineStr">
        <x:is>
          <x:t xml:space="preserve">ai_it_load_gw * training_power_share</x:t>
        </x:is>
      </x:c>
      <x:c r="I2252" s="3" t="inlineStr">
        <x:is>
          <x:t xml:space="preserve">Training GW is shown separately so commercial inference token capacity is not overstated.</x:t>
        </x:is>
      </x:c>
      <x:c r="J2252" s="3" t="inlineStr">
        <x:is>
          <x:t xml:space="preserve">SRC_GOOGLE_GEMINI_TOKENS; SRC_GOOGLE_IRONWOOD; SRC_GOOGLE_TPU_V6E; SRC_EPOCH_AI_DATA_CENTERS</x:t>
        </x:is>
      </x:c>
      <x:c r="K225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52" s="3" t="inlineStr">
        <x:is>
          <x:t xml:space="preserve">Recompute after AI allocation or workload-split evidence changes.</x:t>
        </x:is>
      </x:c>
    </x:row>
    <x:row r="2253">
      <x:c r="A2253" s="3" t="inlineStr">
        <x:is>
          <x:t xml:space="preserve">Google</x:t>
        </x:is>
      </x:c>
      <x:c r="B2253" s="3" t="n">
        <x:v>2028</x:v>
      </x:c>
      <x:c r="C2253" s="3" t="inlineStr">
        <x:is>
          <x:t xml:space="preserve">Bull</x:t>
        </x:is>
      </x:c>
      <x:c r="D2253" s="3" t="inlineStr">
        <x:is>
          <x:t xml:space="preserve">tokens_per_second_per_mw</x:t>
        </x:is>
      </x:c>
      <x:c r="E2253" s="3" t="n">
        <x:v>134214</x:v>
      </x:c>
      <x:c r="F2253" s="3" t="inlineStr">
        <x:is>
          <x:t xml:space="preserve">generated output tokens/sec/MW</x:t>
        </x:is>
      </x:c>
      <x:c r="G2253" s="3" t="inlineStr">
        <x:is>
          <x:t xml:space="preserve">Derived estimate + benchmark calibration</x:t>
        </x:is>
      </x:c>
      <x:c r="H2253" s="3" t="inlineStr">
        <x:is>
          <x:t xml:space="preserve">fleet_reference_tps_per_mw * commercial_workload_fit_factor</x:t>
        </x:is>
      </x:c>
      <x:c r="I2253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2253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225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53" s="3" t="inlineStr">
        <x:is>
          <x:t xml:space="preserve">Comparable production output-token throughput with model, hardware, precision, ISL/OSL and SLO matched.</x:t>
        </x:is>
      </x:c>
    </x:row>
    <x:row r="2254">
      <x:c r="A2254" s="3" t="inlineStr">
        <x:is>
          <x:t xml:space="preserve">Google</x:t>
        </x:is>
      </x:c>
      <x:c r="B2254" s="3" t="n">
        <x:v>2028</x:v>
      </x:c>
      <x:c r="C2254" s="3" t="inlineStr">
        <x:is>
          <x:t xml:space="preserve">Bull</x:t>
        </x:is>
      </x:c>
      <x:c r="D2254" s="3" t="inlineStr">
        <x:is>
          <x:t xml:space="preserve">inference_tokens_per_day</x:t>
        </x:is>
      </x:c>
      <x:c r="E2254" s="3" t="n">
        <x:v>30370158662400</x:v>
      </x:c>
      <x:c r="F2254" s="3" t="inlineStr">
        <x:is>
          <x:t xml:space="preserve">generated output tokens/day</x:t>
        </x:is>
      </x:c>
      <x:c r="G2254" s="3" t="inlineStr">
        <x:is>
          <x:t xml:space="preserve">Derived headline metric</x:t>
        </x:is>
      </x:c>
      <x:c r="H2254" s="3" t="inlineStr">
        <x:is>
          <x:t xml:space="preserve">inference_gw * 1000 * tokens_per_second_per_mw * 86,400</x:t>
        </x:is>
      </x:c>
      <x:c r="I2254" s="3" t="inlineStr">
        <x:is>
          <x:t xml:space="preserve">Headline capacity uses no utilization, MoE, architecture or software-growth multiplier; it is not observed commercial output volume.</x:t>
        </x:is>
      </x:c>
      <x:c r="J2254" s="3" t="inlineStr">
        <x:is>
          <x:t xml:space="preserve">SRC_GOOGLE_GEMINI_TOKENS; SRC_GOOGLE_IRONWOOD; SRC_GOOGLE_TPU_V6E; SRC_EPOCH_AI_DATA_CENTERS; SRC_SEMIANALYSIS_INFERENCEX</x:t>
        </x:is>
      </x:c>
      <x:c r="K225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54" s="3" t="inlineStr">
        <x:is>
          <x:t xml:space="preserve">Provider-disclosed generated output token volume or calibrated capacity telemetry.</x:t>
        </x:is>
      </x:c>
    </x:row>
    <x:row r="2255">
      <x:c r="A2255" s="3" t="inlineStr">
        <x:is>
          <x:t xml:space="preserve">Google</x:t>
        </x:is>
      </x:c>
      <x:c r="B2255" s="3" t="n">
        <x:v>2028</x:v>
      </x:c>
      <x:c r="C2255" s="3" t="inlineStr">
        <x:is>
          <x:t xml:space="preserve">Bull</x:t>
        </x:is>
      </x:c>
      <x:c r="D2255" s="3" t="inlineStr">
        <x:is>
          <x:t xml:space="preserve">inference_tokens_per_year</x:t>
        </x:is>
      </x:c>
      <x:c r="E2255" s="3" t="n">
        <x:v>1.1085107911776e+16</x:v>
      </x:c>
      <x:c r="F2255" s="3" t="inlineStr">
        <x:is>
          <x:t xml:space="preserve">generated output tokens/year</x:t>
        </x:is>
      </x:c>
      <x:c r="G2255" s="3" t="inlineStr">
        <x:is>
          <x:t xml:space="preserve">Derived headline metric</x:t>
        </x:is>
      </x:c>
      <x:c r="H2255" s="3" t="inlineStr">
        <x:is>
          <x:t xml:space="preserve">inference_tokens_per_day * 365</x:t>
        </x:is>
      </x:c>
      <x:c r="I2255" s="3" t="inlineStr">
        <x:is>
          <x:t xml:space="preserve">Annualized version of generated output token capacity; it is not observed annual demand or billable volume.</x:t>
        </x:is>
      </x:c>
      <x:c r="J2255" s="3" t="inlineStr">
        <x:is>
          <x:t xml:space="preserve">SRC_GOOGLE_GEMINI_TOKENS; SRC_GOOGLE_IRONWOOD; SRC_GOOGLE_TPU_V6E; SRC_EPOCH_AI_DATA_CENTERS; SRC_SEMIANALYSIS_INFERENCEX</x:t>
        </x:is>
      </x:c>
      <x:c r="K225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55" s="3" t="inlineStr">
        <x:is>
          <x:t xml:space="preserve">Provider-disclosed annual generated-output volume or metered serving telemetry.</x:t>
        </x:is>
      </x:c>
    </x:row>
    <x:row r="2256">
      <x:c r="A2256" s="3" t="inlineStr">
        <x:is>
          <x:t xml:space="preserve">Google</x:t>
        </x:is>
      </x:c>
      <x:c r="B2256" s="3" t="n">
        <x:v>2029</x:v>
      </x:c>
      <x:c r="C2256" s="3" t="inlineStr">
        <x:is>
          <x:t xml:space="preserve">Bull</x:t>
        </x:is>
      </x:c>
      <x:c r="D2256" s="3" t="inlineStr">
        <x:is>
          <x:t xml:space="preserve">contracted_power_gw</x:t>
        </x:is>
      </x:c>
      <x:c r="E2256" s="3" t="n">
        <x:v>7.125</x:v>
      </x:c>
      <x:c r="F2256" s="3" t="inlineStr">
        <x:is>
          <x:t xml:space="preserve">GW</x:t>
        </x:is>
      </x:c>
      <x:c r="G2256" s="3" t="inlineStr">
        <x:is>
          <x:t xml:space="preserve">Scenario capacity envelope</x:t>
        </x:is>
      </x:c>
      <x:c r="H2256" s="3" t="inlineStr">
        <x:is>
          <x:t xml:space="preserve">linear interpolation between 2026 and 2030 company capacity endpoints</x:t>
        </x:is>
      </x:c>
      <x:c r="I2256" s="3" t="inlineStr">
        <x:is>
          <x:t xml:space="preserve">Scenario envelope for Gemini-serving capacity; official TPU hardware direction is disclosed, company-level contracted GW is not.</x:t>
        </x:is>
      </x:c>
      <x:c r="J2256" s="3" t="inlineStr">
        <x:is>
          <x:t xml:space="preserve">ASSUMP_POWER_RAMP; SRC_GOOGLE_IRONWOOD; SRC_GOOGLE_TPU_V6E</x:t>
        </x:is>
      </x:c>
      <x:c r="K225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56" s="3" t="inlineStr">
        <x:is>
          <x:t xml:space="preserve">Company/site-level committed MW/GW, interconnect and contract disclosure.</x:t>
        </x:is>
      </x:c>
    </x:row>
    <x:row r="2257">
      <x:c r="A2257" s="3" t="inlineStr">
        <x:is>
          <x:t xml:space="preserve">Google</x:t>
        </x:is>
      </x:c>
      <x:c r="B2257" s="3" t="n">
        <x:v>2029</x:v>
      </x:c>
      <x:c r="C2257" s="3" t="inlineStr">
        <x:is>
          <x:t xml:space="preserve">Bull</x:t>
        </x:is>
      </x:c>
      <x:c r="D2257" s="3" t="inlineStr">
        <x:is>
          <x:t xml:space="preserve">operational_deployment_share</x:t>
        </x:is>
      </x:c>
      <x:c r="E2257" s="3" t="n">
        <x:v>0.90989474</x:v>
      </x:c>
      <x:c r="F2257" s="3" t="inlineStr">
        <x:is>
          <x:t xml:space="preserve">share</x:t>
        </x:is>
      </x:c>
      <x:c r="G2257" s="3" t="inlineStr">
        <x:is>
          <x:t xml:space="preserve">Scenario conversion</x:t>
        </x:is>
      </x:c>
      <x:c r="H2257" s="3" t="inlineStr">
        <x:is>
          <x:t xml:space="preserve">active_power_gw / contracted_power_gw</x:t>
        </x:is>
      </x:c>
      <x:c r="I2257" s="3" t="inlineStr">
        <x:is>
          <x:t xml:space="preserve">This is the single explicit conversion from contracted/attributed capacity to operationally usable capacity.</x:t>
        </x:is>
      </x:c>
      <x:c r="J2257" s="3" t="inlineStr">
        <x:is>
          <x:t xml:space="preserve">ASSUMP_POWER_RAMP; SRC_GOOGLE_IRONWOOD; SRC_GOOGLE_TPU_V6E</x:t>
        </x:is>
      </x:c>
      <x:c r="K225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57" s="3" t="inlineStr">
        <x:is>
          <x:t xml:space="preserve">Energized operational capacity divided by contracted/attributed capacity.</x:t>
        </x:is>
      </x:c>
    </x:row>
    <x:row r="2258">
      <x:c r="A2258" s="3" t="inlineStr">
        <x:is>
          <x:t xml:space="preserve">Google</x:t>
        </x:is>
      </x:c>
      <x:c r="B2258" s="3" t="n">
        <x:v>2029</x:v>
      </x:c>
      <x:c r="C2258" s="3" t="inlineStr">
        <x:is>
          <x:t xml:space="preserve">Bull</x:t>
        </x:is>
      </x:c>
      <x:c r="D2258" s="3" t="inlineStr">
        <x:is>
          <x:t xml:space="preserve">active_power_gw</x:t>
        </x:is>
      </x:c>
      <x:c r="E2258" s="3" t="n">
        <x:v>6.483</x:v>
      </x:c>
      <x:c r="F2258" s="3" t="inlineStr">
        <x:is>
          <x:t xml:space="preserve">GW</x:t>
        </x:is>
      </x:c>
      <x:c r="G2258" s="3" t="inlineStr">
        <x:is>
          <x:t xml:space="preserve">Derived scenario</x:t>
        </x:is>
      </x:c>
      <x:c r="H2258" s="3" t="inlineStr">
        <x:is>
          <x:t xml:space="preserve">contracted_power_gw * operational_deployment_share</x:t>
        </x:is>
      </x:c>
      <x:c r="I2258" s="3" t="inlineStr">
        <x:is>
          <x:t xml:space="preserve">TPU generation availability supports ramp direction, while active GW remains a staged deployment estimate.</x:t>
        </x:is>
      </x:c>
      <x:c r="J2258" s="3" t="inlineStr">
        <x:is>
          <x:t xml:space="preserve">ASSUMP_POWER_RAMP; SRC_GOOGLE_IRONWOOD; SRC_GOOGLE_TPU_V6E</x:t>
        </x:is>
      </x:c>
      <x:c r="K225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58" s="3" t="inlineStr">
        <x:is>
          <x:t xml:space="preserve">Energization dates, accelerator deliveries and operational powered-rack telemetry.</x:t>
        </x:is>
      </x:c>
    </x:row>
    <x:row r="2259">
      <x:c r="A2259" s="3" t="inlineStr">
        <x:is>
          <x:t xml:space="preserve">Google</x:t>
        </x:is>
      </x:c>
      <x:c r="B2259" s="3" t="n">
        <x:v>2029</x:v>
      </x:c>
      <x:c r="C2259" s="3" t="inlineStr">
        <x:is>
          <x:t xml:space="preserve">Bull</x:t>
        </x:is>
      </x:c>
      <x:c r="D2259" s="3" t="inlineStr">
        <x:is>
          <x:t xml:space="preserve">pue</x:t>
        </x:is>
      </x:c>
      <x:c r="E2259" s="3" t="n">
        <x:v>1.18</x:v>
      </x:c>
      <x:c r="F2259" s="3" t="inlineStr">
        <x:is>
          <x:t xml:space="preserve">ratio</x:t>
        </x:is>
      </x:c>
      <x:c r="G2259" s="3" t="inlineStr">
        <x:is>
          <x:t xml:space="preserve">Scenario parameter</x:t>
        </x:is>
      </x:c>
      <x:c r="H2259" s="3" t="inlineStr">
        <x:is>
          <x:t xml:space="preserve">it_load_gw = active_power_gw / pue</x:t>
        </x:is>
      </x:c>
      <x:c r="I2259" s="3" t="inlineStr">
        <x:is>
          <x:t xml:space="preserve">No provider-wide site-level PUE is used as a disclosed fact; PUE represents facility-to-IT conversion within the scenario.</x:t>
        </x:is>
      </x:c>
      <x:c r="J2259" s="3" t="inlineStr">
        <x:is>
          <x:t xml:space="preserve">ASSUMP_POWER_RAMP</x:t>
        </x:is>
      </x:c>
      <x:c r="K225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59" s="3" t="inlineStr">
        <x:is>
          <x:t xml:space="preserve">Site-level measured PUE matched to attributed AI capacity.</x:t>
        </x:is>
      </x:c>
    </x:row>
    <x:row r="2260">
      <x:c r="A2260" s="3" t="inlineStr">
        <x:is>
          <x:t xml:space="preserve">Google</x:t>
        </x:is>
      </x:c>
      <x:c r="B2260" s="3" t="n">
        <x:v>2029</x:v>
      </x:c>
      <x:c r="C2260" s="3" t="inlineStr">
        <x:is>
          <x:t xml:space="preserve">Bull</x:t>
        </x:is>
      </x:c>
      <x:c r="D2260" s="3" t="inlineStr">
        <x:is>
          <x:t xml:space="preserve">it_load_gw</x:t>
        </x:is>
      </x:c>
      <x:c r="E2260" s="3" t="n">
        <x:v>5.494</x:v>
      </x:c>
      <x:c r="F2260" s="3" t="inlineStr">
        <x:is>
          <x:t xml:space="preserve">GW</x:t>
        </x:is>
      </x:c>
      <x:c r="G2260" s="3" t="inlineStr">
        <x:is>
          <x:t xml:space="preserve">Derived formula</x:t>
        </x:is>
      </x:c>
      <x:c r="H2260" s="3" t="inlineStr">
        <x:is>
          <x:t xml:space="preserve">active_power_gw / pue</x:t>
        </x:is>
      </x:c>
      <x:c r="I2260" s="3" t="inlineStr">
        <x:is>
          <x:t xml:space="preserve">Facility power is converted to IT-deliverable power before attributing AI workloads.</x:t>
        </x:is>
      </x:c>
      <x:c r="J2260" s="3" t="inlineStr">
        <x:is>
          <x:t xml:space="preserve">ASSUMP_POWER_RAMP; SRC_GOOGLE_IRONWOOD; SRC_GOOGLE_TPU_V6E</x:t>
        </x:is>
      </x:c>
      <x:c r="K226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60" s="3" t="inlineStr">
        <x:is>
          <x:t xml:space="preserve">Recompute once active power and PUE become site-observable.</x:t>
        </x:is>
      </x:c>
    </x:row>
    <x:row r="2261">
      <x:c r="A2261" s="3" t="inlineStr">
        <x:is>
          <x:t xml:space="preserve">Google</x:t>
        </x:is>
      </x:c>
      <x:c r="B2261" s="3" t="n">
        <x:v>2029</x:v>
      </x:c>
      <x:c r="C2261" s="3" t="inlineStr">
        <x:is>
          <x:t xml:space="preserve">Bull</x:t>
        </x:is>
      </x:c>
      <x:c r="D2261" s="3" t="inlineStr">
        <x:is>
          <x:t xml:space="preserve">ai_workload_share</x:t>
        </x:is>
      </x:c>
      <x:c r="E2261" s="3" t="n">
        <x:v>0.88</x:v>
      </x:c>
      <x:c r="F2261" s="3" t="inlineStr">
        <x:is>
          <x:t xml:space="preserve">share</x:t>
        </x:is>
      </x:c>
      <x:c r="G2261" s="3" t="inlineStr">
        <x:is>
          <x:t xml:space="preserve">Scenario allocation</x:t>
        </x:is>
      </x:c>
      <x:c r="H2261" s="3" t="inlineStr">
        <x:is>
          <x:t xml:space="preserve">ai_it_load_gw = it_load_gw * ai_workload_share</x:t>
        </x:is>
      </x:c>
      <x:c r="I2261" s="3" t="inlineStr">
        <x:is>
          <x:t xml:space="preserve">Gemini/Vertex TPU serving is AI-dedicated in the modeled capacity envelope; 88% excludes platform/reserve load.</x:t>
        </x:is>
      </x:c>
      <x:c r="J2261" s="3" t="inlineStr">
        <x:is>
          <x:t xml:space="preserve">SRC_GOOGLE_GEMINI_TOKENS; SRC_GOOGLE_IRONWOOD; SRC_GOOGLE_TPU_V6E; SRC_EPOCH_AI_DATA_CENTERS</x:t>
        </x:is>
      </x:c>
      <x:c r="K226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61" s="3" t="inlineStr">
        <x:is>
          <x:t xml:space="preserve">Model-owner AI workload allocation or cluster scheduling telemetry.</x:t>
        </x:is>
      </x:c>
    </x:row>
    <x:row r="2262">
      <x:c r="A2262" s="3" t="inlineStr">
        <x:is>
          <x:t xml:space="preserve">Google</x:t>
        </x:is>
      </x:c>
      <x:c r="B2262" s="3" t="n">
        <x:v>2029</x:v>
      </x:c>
      <x:c r="C2262" s="3" t="inlineStr">
        <x:is>
          <x:t xml:space="preserve">Bull</x:t>
        </x:is>
      </x:c>
      <x:c r="D2262" s="3" t="inlineStr">
        <x:is>
          <x:t xml:space="preserve">ai_it_load_gw</x:t>
        </x:is>
      </x:c>
      <x:c r="E2262" s="3" t="n">
        <x:v>4.835</x:v>
      </x:c>
      <x:c r="F2262" s="3" t="inlineStr">
        <x:is>
          <x:t xml:space="preserve">GW</x:t>
        </x:is>
      </x:c>
      <x:c r="G2262" s="3" t="inlineStr">
        <x:is>
          <x:t xml:space="preserve">Derived formula</x:t>
        </x:is>
      </x:c>
      <x:c r="H2262" s="3" t="inlineStr">
        <x:is>
          <x:t xml:space="preserve">it_load_gw * ai_workload_share</x:t>
        </x:is>
      </x:c>
      <x:c r="I2262" s="3" t="inlineStr">
        <x:is>
          <x:t xml:space="preserve">Only the AI-attributed portion of IT load enters training/inference allocation.</x:t>
        </x:is>
      </x:c>
      <x:c r="J2262" s="3" t="inlineStr">
        <x:is>
          <x:t xml:space="preserve">SRC_GOOGLE_GEMINI_TOKENS; SRC_GOOGLE_IRONWOOD; SRC_GOOGLE_TPU_V6E; SRC_EPOCH_AI_DATA_CENTERS</x:t>
        </x:is>
      </x:c>
      <x:c r="K226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62" s="3" t="inlineStr">
        <x:is>
          <x:t xml:space="preserve">Recompute after ai_workload_share is replaced by telemetry.</x:t>
        </x:is>
      </x:c>
    </x:row>
    <x:row r="2263">
      <x:c r="A2263" s="3" t="inlineStr">
        <x:is>
          <x:t xml:space="preserve">Google</x:t>
        </x:is>
      </x:c>
      <x:c r="B2263" s="3" t="n">
        <x:v>2029</x:v>
      </x:c>
      <x:c r="C2263" s="3" t="inlineStr">
        <x:is>
          <x:t xml:space="preserve">Bull</x:t>
        </x:is>
      </x:c>
      <x:c r="D2263" s="3" t="inlineStr">
        <x:is>
          <x:t xml:space="preserve">gpu_share</x:t>
        </x:is>
      </x:c>
      <x:c r="E2263" s="3" t="n">
        <x:v>0.088811</x:v>
      </x:c>
      <x:c r="F2263" s="3" t="inlineStr">
        <x:is>
          <x:t xml:space="preserve">share of inference-serving accelerator load</x:t>
        </x:is>
      </x:c>
      <x:c r="G2263" s="3" t="inlineStr">
        <x:is>
          <x:t xml:space="preserve">Numeric scenario</x:t>
        </x:is>
      </x:c>
      <x:c r="H2263" s="3" t="inlineStr">
        <x:is>
          <x:t xml:space="preserve">gpu_share interpolated from company 2026/2030 accelerator-mix endpoints</x:t>
        </x:is>
      </x:c>
      <x:c r="I2263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2263" s="3" t="inlineStr">
        <x:is>
          <x:t xml:space="preserve">SRC_GOOGLE_GEMINI_TOKENS; SRC_GOOGLE_IRONWOOD; SRC_GOOGLE_TPU_V6E; SRC_EPOCH_AI_DATA_CENTERS; ASSUMP_NUMERIC_ACCELERATOR_MIX</x:t>
        </x:is>
      </x:c>
      <x:c r="K226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63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2264">
      <x:c r="A2264" s="3" t="inlineStr">
        <x:is>
          <x:t xml:space="preserve">Google</x:t>
        </x:is>
      </x:c>
      <x:c r="B2264" s="3" t="n">
        <x:v>2029</x:v>
      </x:c>
      <x:c r="C2264" s="3" t="inlineStr">
        <x:is>
          <x:t xml:space="preserve">Bull</x:t>
        </x:is>
      </x:c>
      <x:c r="D2264" s="3" t="inlineStr">
        <x:is>
          <x:t xml:space="preserve">h200_share</x:t>
        </x:is>
      </x:c>
      <x:c r="E2264" s="3" t="n">
        <x:v>0</x:v>
      </x:c>
      <x:c r="F2264" s="3" t="inlineStr">
        <x:is>
          <x:t xml:space="preserve">share of inference-serving accelerator load</x:t>
        </x:is>
      </x:c>
      <x:c r="G2264" s="3" t="inlineStr">
        <x:is>
          <x:t xml:space="preserve">Editable numeric scenario</x:t>
        </x:is>
      </x:c>
      <x:c r="H2264" s="3" t="inlineStr">
        <x:is>
          <x:t xml:space="preserve">h200_share = gpu_share * default_gpu_generation_mix_h200</x:t>
        </x:is>
      </x:c>
      <x:c r="I2264" s="3" t="inlineStr">
        <x:is>
          <x:t xml:space="preserve">Default GPU-generation migration assumption; executive workbook allows later manual replacement by company/year/scenario.</x:t>
        </x:is>
      </x:c>
      <x:c r="J2264" s="3" t="inlineStr">
        <x:is>
          <x:t xml:space="preserve">SRC_SEMIANALYSIS_INFERENCEX; ASSUMP_NUMERIC_ACCELERATOR_MIX</x:t>
        </x:is>
      </x:c>
      <x:c r="K226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64" s="3" t="inlineStr">
        <x:is>
          <x:t xml:space="preserve">Company fleet inventory, accelerator-hours or procurement/deployment records by GPU generation.</x:t>
        </x:is>
      </x:c>
    </x:row>
    <x:row r="2265">
      <x:c r="A2265" s="3" t="inlineStr">
        <x:is>
          <x:t xml:space="preserve">Google</x:t>
        </x:is>
      </x:c>
      <x:c r="B2265" s="3" t="n">
        <x:v>2029</x:v>
      </x:c>
      <x:c r="C2265" s="3" t="inlineStr">
        <x:is>
          <x:t xml:space="preserve">Bull</x:t>
        </x:is>
      </x:c>
      <x:c r="D2265" s="3" t="inlineStr">
        <x:is>
          <x:t xml:space="preserve">b200_share</x:t>
        </x:is>
      </x:c>
      <x:c r="E2265" s="3" t="n">
        <x:v>0.088811</x:v>
      </x:c>
      <x:c r="F2265" s="3" t="inlineStr">
        <x:is>
          <x:t xml:space="preserve">share of inference-serving accelerator load</x:t>
        </x:is>
      </x:c>
      <x:c r="G2265" s="3" t="inlineStr">
        <x:is>
          <x:t xml:space="preserve">Editable numeric scenario</x:t>
        </x:is>
      </x:c>
      <x:c r="H2265" s="3" t="inlineStr">
        <x:is>
          <x:t xml:space="preserve">b200_share = gpu_share * default_gpu_generation_mix_b200</x:t>
        </x:is>
      </x:c>
      <x:c r="I2265" s="3" t="inlineStr">
        <x:is>
          <x:t xml:space="preserve">Default GPU-generation migration assumption; executive workbook allows later manual replacement by company/year/scenario.</x:t>
        </x:is>
      </x:c>
      <x:c r="J2265" s="3" t="inlineStr">
        <x:is>
          <x:t xml:space="preserve">SRC_SEMIANALYSIS_INFERENCEX; ASSUMP_NUMERIC_ACCELERATOR_MIX</x:t>
        </x:is>
      </x:c>
      <x:c r="K226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65" s="3" t="inlineStr">
        <x:is>
          <x:t xml:space="preserve">Company fleet inventory, accelerator-hours or procurement/deployment records by GPU generation.</x:t>
        </x:is>
      </x:c>
    </x:row>
    <x:row r="2266">
      <x:c r="A2266" s="3" t="inlineStr">
        <x:is>
          <x:t xml:space="preserve">Google</x:t>
        </x:is>
      </x:c>
      <x:c r="B2266" s="3" t="n">
        <x:v>2029</x:v>
      </x:c>
      <x:c r="C2266" s="3" t="inlineStr">
        <x:is>
          <x:t xml:space="preserve">Bull</x:t>
        </x:is>
      </x:c>
      <x:c r="D2266" s="3" t="inlineStr">
        <x:is>
          <x:t xml:space="preserve">gb200_share</x:t>
        </x:is>
      </x:c>
      <x:c r="E2266" s="3" t="n">
        <x:v>0</x:v>
      </x:c>
      <x:c r="F2266" s="3" t="inlineStr">
        <x:is>
          <x:t xml:space="preserve">share of inference-serving accelerator load</x:t>
        </x:is>
      </x:c>
      <x:c r="G2266" s="3" t="inlineStr">
        <x:is>
          <x:t xml:space="preserve">Editable numeric scenario</x:t>
        </x:is>
      </x:c>
      <x:c r="H2266" s="3" t="inlineStr">
        <x:is>
          <x:t xml:space="preserve">gb200_share = gpu_share * default_gpu_generation_mix_gb200</x:t>
        </x:is>
      </x:c>
      <x:c r="I2266" s="3" t="inlineStr">
        <x:is>
          <x:t xml:space="preserve">Default GPU-generation migration assumption; executive workbook allows later manual replacement by company/year/scenario.</x:t>
        </x:is>
      </x:c>
      <x:c r="J2266" s="3" t="inlineStr">
        <x:is>
          <x:t xml:space="preserve">SRC_SEMIANALYSIS_INFERENCEX; ASSUMP_NUMERIC_ACCELERATOR_MIX</x:t>
        </x:is>
      </x:c>
      <x:c r="K226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66" s="3" t="inlineStr">
        <x:is>
          <x:t xml:space="preserve">Company fleet inventory, accelerator-hours or procurement/deployment records by GPU generation.</x:t>
        </x:is>
      </x:c>
    </x:row>
    <x:row r="2267">
      <x:c r="A2267" s="3" t="inlineStr">
        <x:is>
          <x:t xml:space="preserve">Google</x:t>
        </x:is>
      </x:c>
      <x:c r="B2267" s="3" t="n">
        <x:v>2029</x:v>
      </x:c>
      <x:c r="C2267" s="3" t="inlineStr">
        <x:is>
          <x:t xml:space="preserve">Bull</x:t>
        </x:is>
      </x:c>
      <x:c r="D2267" s="3" t="inlineStr">
        <x:is>
          <x:t xml:space="preserve">purpose_built_accelerator_share</x:t>
        </x:is>
      </x:c>
      <x:c r="E2267" s="3" t="n">
        <x:v>0.911189</x:v>
      </x:c>
      <x:c r="F2267" s="3" t="inlineStr">
        <x:is>
          <x:t xml:space="preserve">share of inference-serving accelerator load</x:t>
        </x:is>
      </x:c>
      <x:c r="G2267" s="3" t="inlineStr">
        <x:is>
          <x:t xml:space="preserve">Numeric scenario</x:t>
        </x:is>
      </x:c>
      <x:c r="H2267" s="3" t="inlineStr">
        <x:is>
          <x:t xml:space="preserve">1 - gpu_share</x:t>
        </x:is>
      </x:c>
      <x:c r="I2267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2267" s="3" t="inlineStr">
        <x:is>
          <x:t xml:space="preserve">SRC_GOOGLE_GEMINI_TOKENS; SRC_GOOGLE_IRONWOOD; SRC_GOOGLE_TPU_V6E; SRC_EPOCH_AI_DATA_CENTERS; ASSUMP_NUMERIC_ACCELERATOR_MIX</x:t>
        </x:is>
      </x:c>
      <x:c r="K226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67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2268">
      <x:c r="A2268" s="3" t="inlineStr">
        <x:is>
          <x:t xml:space="preserve">Google</x:t>
        </x:is>
      </x:c>
      <x:c r="B2268" s="3" t="n">
        <x:v>2029</x:v>
      </x:c>
      <x:c r="C2268" s="3" t="inlineStr">
        <x:is>
          <x:t xml:space="preserve">Bull</x:t>
        </x:is>
      </x:c>
      <x:c r="D2268" s="3" t="inlineStr">
        <x:is>
          <x:t xml:space="preserve">fleet_reference_tps_per_mw</x:t>
        </x:is>
      </x:c>
      <x:c r="E2268" s="3" t="n">
        <x:v>167768</x:v>
      </x:c>
      <x:c r="F2268" s="3" t="inlineStr">
        <x:is>
          <x:t xml:space="preserve">generated output tokens/sec/MW</x:t>
        </x:is>
      </x:c>
      <x:c r="G2268" s="3" t="inlineStr">
        <x:is>
          <x:t xml:space="preserve">Fleet-weighted public benchmark reference</x:t>
        </x:is>
      </x:c>
      <x:c r="H2268" s="3" t="inlineStr">
        <x:is>
          <x:t xml:space="preserve">h200_share*h200_workload_avg + b200_share*b200_workload_avg + gb200_share*gb200_workload_avg + purpose_built_share*purpose_workload_avg</x:t>
        </x:is>
      </x:c>
      <x:c r="I2268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2268" s="3" t="inlineStr">
        <x:is>
          <x:t xml:space="preserve">SRC_SEMIANALYSIS_INFERENCEX; ASSUMP_NUMERIC_ACCELERATOR_MIX; ASSUMP_WORKLOAD_CLASS_MIX; ASSUMP_AGENTIC_CONTEXT_PENALTY</x:t>
        </x:is>
      </x:c>
      <x:c r="K226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68" s="3" t="inlineStr">
        <x:is>
          <x:t xml:space="preserve">Comparable production output-token throughput or a more closely matched benchmark.</x:t>
        </x:is>
      </x:c>
    </x:row>
    <x:row r="2269">
      <x:c r="A2269" s="3" t="inlineStr">
        <x:is>
          <x:t xml:space="preserve">Google</x:t>
        </x:is>
      </x:c>
      <x:c r="B2269" s="3" t="n">
        <x:v>2029</x:v>
      </x:c>
      <x:c r="C2269" s="3" t="inlineStr">
        <x:is>
          <x:t xml:space="preserve">Bull</x:t>
        </x:is>
      </x:c>
      <x:c r="D2269" s="3" t="inlineStr">
        <x:is>
          <x:t xml:space="preserve">commercial_workload_fit_factor</x:t>
        </x:is>
      </x:c>
      <x:c r="E2269" s="3" t="n">
        <x:v>0.8</x:v>
      </x:c>
      <x:c r="F2269" s="3" t="inlineStr">
        <x:is>
          <x:t xml:space="preserve">share of public reference throughput</x:t>
        </x:is>
      </x:c>
      <x:c r="G2269" s="3" t="inlineStr">
        <x:is>
          <x:t xml:space="preserve">Scenario assumption</x:t>
        </x:is>
      </x:c>
      <x:c r="H2269" s="3" t="inlineStr">
        <x:is>
          <x:t xml:space="preserve">reference_serving_tps_per_mw = fleet_reference_tps_per_mw * commercial_workload_fit_factor</x:t>
        </x:is>
      </x:c>
      <x:c r="I2269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2269" s="3" t="inlineStr">
        <x:is>
          <x:t xml:space="preserve">SRC_SEMIANALYSIS_INFERENCEX; ASSUMP_NUMERIC_ACCELERATOR_MIX; ASSUMP_WORKLOAD_CLASS_MIX; ASSUMP_AGENTIC_CONTEXT_PENALTY</x:t>
        </x:is>
      </x:c>
      <x:c r="K226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69" s="3" t="inlineStr">
        <x:is>
          <x:t xml:space="preserve">Matched commercial serving benchmark by product surface, context shape and latency SLO.</x:t>
        </x:is>
      </x:c>
    </x:row>
    <x:row r="2270">
      <x:c r="A2270" s="3" t="inlineStr">
        <x:is>
          <x:t xml:space="preserve">Google</x:t>
        </x:is>
      </x:c>
      <x:c r="B2270" s="3" t="n">
        <x:v>2029</x:v>
      </x:c>
      <x:c r="C2270" s="3" t="inlineStr">
        <x:is>
          <x:t xml:space="preserve">Bull</x:t>
        </x:is>
      </x:c>
      <x:c r="D2270" s="3" t="inlineStr">
        <x:is>
          <x:t xml:space="preserve">reference_serving_tps_per_mw</x:t>
        </x:is>
      </x:c>
      <x:c r="E2270" s="3" t="n">
        <x:v>134214</x:v>
      </x:c>
      <x:c r="F2270" s="3" t="inlineStr">
        <x:is>
          <x:t xml:space="preserve">generated output tokens/sec/MW</x:t>
        </x:is>
      </x:c>
      <x:c r="G2270" s="3" t="inlineStr">
        <x:is>
          <x:t xml:space="preserve">Workload-adjusted benchmark proxy</x:t>
        </x:is>
      </x:c>
      <x:c r="H2270" s="3" t="inlineStr">
        <x:is>
          <x:t xml:space="preserve">fleet_reference_tps_per_mw * commercial_workload_fit_factor</x:t>
        </x:is>
      </x:c>
      <x:c r="I227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270" s="3" t="inlineStr">
        <x:is>
          <x:t xml:space="preserve">SRC_SEMIANALYSIS_INFERENCEX; ASSUMP_NUMERIC_ACCELERATOR_MIX; ASSUMP_WORKLOAD_CLASS_MIX; ASSUMP_AGENTIC_CONTEXT_PENALTY</x:t>
        </x:is>
      </x:c>
      <x:c r="K227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70" s="3" t="inlineStr">
        <x:is>
          <x:t xml:space="preserve">Provider production output-token throughput with comparable workload/SLO.</x:t>
        </x:is>
      </x:c>
    </x:row>
    <x:row r="2271">
      <x:c r="A2271" s="3" t="inlineStr">
        <x:is>
          <x:t xml:space="preserve">Google</x:t>
        </x:is>
      </x:c>
      <x:c r="B2271" s="3" t="n">
        <x:v>2029</x:v>
      </x:c>
      <x:c r="C2271" s="3" t="inlineStr">
        <x:is>
          <x:t xml:space="preserve">Bull</x:t>
        </x:is>
      </x:c>
      <x:c r="D2271" s="3" t="inlineStr">
        <x:is>
          <x:t xml:space="preserve">purpose_built_tps_per_mw</x:t>
        </x:is>
      </x:c>
      <x:c r="E2271" s="3" t="n">
        <x:v>108245</x:v>
      </x:c>
      <x:c r="F2271" s="3" t="inlineStr">
        <x:is>
          <x:t xml:space="preserve">generated output tokens/sec/MW</x:t>
        </x:is>
      </x:c>
      <x:c r="G2271" s="3" t="inlineStr">
        <x:is>
          <x:t xml:space="preserve">Conservative no-uplift proxy</x:t>
        </x:is>
      </x:c>
      <x:c r="H2271" s="3" t="inlineStr">
        <x:is>
          <x:t xml:space="preserve">purpose_built_tps_per_mw = purpose_built_reference_tps_per_mw * commercial_workload_fit_factor until comparable output-token benchmark is adopted</x:t>
        </x:is>
      </x:c>
      <x:c r="I2271" s="3" t="inlineStr">
        <x:is>
          <x:t xml:space="preserve">No comparable public output-token/MW row adopted; B200 public reference placeholder is used and remains editable.</x:t>
        </x:is>
      </x:c>
      <x:c r="J2271" s="3" t="inlineStr">
        <x:is>
          <x:t xml:space="preserve">SRC_GOOGLE_GEMINI_TOKENS; SRC_GOOGLE_IRONWOOD; SRC_GOOGLE_TPU_V6E; SRC_EPOCH_AI_DATA_CENTERS; ASSUMP_NUMERIC_ACCELERATOR_MIX</x:t>
        </x:is>
      </x:c>
      <x:c r="K227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71" s="3" t="inlineStr">
        <x:is>
          <x:t xml:space="preserve">Matched-workload generated-output benchmark for the provider purpose-built accelerator.</x:t>
        </x:is>
      </x:c>
    </x:row>
    <x:row r="2272">
      <x:c r="A2272" s="3" t="inlineStr">
        <x:is>
          <x:t xml:space="preserve">Google</x:t>
        </x:is>
      </x:c>
      <x:c r="B2272" s="3" t="n">
        <x:v>2029</x:v>
      </x:c>
      <x:c r="C2272" s="3" t="inlineStr">
        <x:is>
          <x:t xml:space="preserve">Bull</x:t>
        </x:is>
      </x:c>
      <x:c r="D2272" s="3" t="inlineStr">
        <x:is>
          <x:t xml:space="preserve">inference_power_share</x:t>
        </x:is>
      </x:c>
      <x:c r="E2272" s="3" t="n">
        <x:v>0.75</x:v>
      </x:c>
      <x:c r="F2272" s="3" t="inlineStr">
        <x:is>
          <x:t xml:space="preserve">share of AI IT load</x:t>
        </x:is>
      </x:c>
      <x:c r="G2272" s="3" t="inlineStr">
        <x:is>
          <x:t xml:space="preserve">Scenario allocation</x:t>
        </x:is>
      </x:c>
      <x:c r="H2272" s="3" t="inlineStr">
        <x:is>
          <x:t xml:space="preserve">inference_gw = ai_it_load_gw * inference_power_share</x:t>
        </x:is>
      </x:c>
      <x:c r="I2272" s="3" t="inlineStr">
        <x:is>
          <x:t xml:space="preserve">Ironwood is positioned for inference and Gemini is commercialized across products; inference share increases as a scenario.</x:t>
        </x:is>
      </x:c>
      <x:c r="J2272" s="3" t="inlineStr">
        <x:is>
          <x:t xml:space="preserve">SRC_GOOGLE_GEMINI_TOKENS; SRC_GOOGLE_IRONWOOD; SRC_GOOGLE_TPU_V6E; SRC_EPOCH_AI_DATA_CENTERS; ASSUMP_INFERENCE_SHARE_NOT_FACT_60</x:t>
        </x:is>
      </x:c>
      <x:c r="K227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72" s="3" t="inlineStr">
        <x:is>
          <x:t xml:space="preserve">Provider-specific inference/training workload power telemetry.</x:t>
        </x:is>
      </x:c>
    </x:row>
    <x:row r="2273">
      <x:c r="A2273" s="3" t="inlineStr">
        <x:is>
          <x:t xml:space="preserve">Google</x:t>
        </x:is>
      </x:c>
      <x:c r="B2273" s="3" t="n">
        <x:v>2029</x:v>
      </x:c>
      <x:c r="C2273" s="3" t="inlineStr">
        <x:is>
          <x:t xml:space="preserve">Bull</x:t>
        </x:is>
      </x:c>
      <x:c r="D2273" s="3" t="inlineStr">
        <x:is>
          <x:t xml:space="preserve">inference_gw</x:t>
        </x:is>
      </x:c>
      <x:c r="E2273" s="3" t="n">
        <x:v>3.626</x:v>
      </x:c>
      <x:c r="F2273" s="3" t="inlineStr">
        <x:is>
          <x:t xml:space="preserve">GW</x:t>
        </x:is>
      </x:c>
      <x:c r="G2273" s="3" t="inlineStr">
        <x:is>
          <x:t xml:space="preserve">Derived formula</x:t>
        </x:is>
      </x:c>
      <x:c r="H2273" s="3" t="inlineStr">
        <x:is>
          <x:t xml:space="preserve">ai_it_load_gw * inference_power_share</x:t>
        </x:is>
      </x:c>
      <x:c r="I2273" s="3" t="inlineStr">
        <x:is>
          <x:t xml:space="preserve">This is the operational power eligible to become commercial generated output tokens through the selected TPS/MW proxy.</x:t>
        </x:is>
      </x:c>
      <x:c r="J2273" s="3" t="inlineStr">
        <x:is>
          <x:t xml:space="preserve">SRC_GOOGLE_GEMINI_TOKENS; SRC_GOOGLE_IRONWOOD; SRC_GOOGLE_TPU_V6E; SRC_EPOCH_AI_DATA_CENTERS</x:t>
        </x:is>
      </x:c>
      <x:c r="K227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73" s="3" t="inlineStr">
        <x:is>
          <x:t xml:space="preserve">Recompute after AI allocation or inference-share evidence changes.</x:t>
        </x:is>
      </x:c>
    </x:row>
    <x:row r="2274">
      <x:c r="A2274" s="3" t="inlineStr">
        <x:is>
          <x:t xml:space="preserve">Google</x:t>
        </x:is>
      </x:c>
      <x:c r="B2274" s="3" t="n">
        <x:v>2029</x:v>
      </x:c>
      <x:c r="C2274" s="3" t="inlineStr">
        <x:is>
          <x:t xml:space="preserve">Bull</x:t>
        </x:is>
      </x:c>
      <x:c r="D2274" s="3" t="inlineStr">
        <x:is>
          <x:t xml:space="preserve">training_power_share</x:t>
        </x:is>
      </x:c>
      <x:c r="E2274" s="3" t="n">
        <x:v>0.25</x:v>
      </x:c>
      <x:c r="F2274" s="3" t="inlineStr">
        <x:is>
          <x:t xml:space="preserve">share of AI IT load</x:t>
        </x:is>
      </x:c>
      <x:c r="G2274" s="3" t="inlineStr">
        <x:is>
          <x:t xml:space="preserve">Derived allocation</x:t>
        </x:is>
      </x:c>
      <x:c r="H2274" s="3" t="inlineStr">
        <x:is>
          <x:t xml:space="preserve">1 - inference_power_share</x:t>
        </x:is>
      </x:c>
      <x:c r="I2274" s="3" t="inlineStr">
        <x:is>
          <x:t xml:space="preserve">Training receives the complementary modeled AI IT allocation; it is not a disclosed company workload split.</x:t>
        </x:is>
      </x:c>
      <x:c r="J2274" s="3" t="inlineStr">
        <x:is>
          <x:t xml:space="preserve">SRC_GOOGLE_GEMINI_TOKENS; SRC_GOOGLE_IRONWOOD; SRC_GOOGLE_TPU_V6E; SRC_EPOCH_AI_DATA_CENTERS; ASSUMP_INFERENCE_SHARE_NOT_FACT_60</x:t>
        </x:is>
      </x:c>
      <x:c r="K227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74" s="3" t="inlineStr">
        <x:is>
          <x:t xml:space="preserve">Provider-specific inference/training workload power telemetry.</x:t>
        </x:is>
      </x:c>
    </x:row>
    <x:row r="2275">
      <x:c r="A2275" s="3" t="inlineStr">
        <x:is>
          <x:t xml:space="preserve">Google</x:t>
        </x:is>
      </x:c>
      <x:c r="B2275" s="3" t="n">
        <x:v>2029</x:v>
      </x:c>
      <x:c r="C2275" s="3" t="inlineStr">
        <x:is>
          <x:t xml:space="preserve">Bull</x:t>
        </x:is>
      </x:c>
      <x:c r="D2275" s="3" t="inlineStr">
        <x:is>
          <x:t xml:space="preserve">training_gw</x:t>
        </x:is>
      </x:c>
      <x:c r="E2275" s="3" t="n">
        <x:v>1.209</x:v>
      </x:c>
      <x:c r="F2275" s="3" t="inlineStr">
        <x:is>
          <x:t xml:space="preserve">GW</x:t>
        </x:is>
      </x:c>
      <x:c r="G2275" s="3" t="inlineStr">
        <x:is>
          <x:t xml:space="preserve">Derived formula</x:t>
        </x:is>
      </x:c>
      <x:c r="H2275" s="3" t="inlineStr">
        <x:is>
          <x:t xml:space="preserve">ai_it_load_gw * training_power_share</x:t>
        </x:is>
      </x:c>
      <x:c r="I2275" s="3" t="inlineStr">
        <x:is>
          <x:t xml:space="preserve">Training GW is shown separately so commercial inference token capacity is not overstated.</x:t>
        </x:is>
      </x:c>
      <x:c r="J2275" s="3" t="inlineStr">
        <x:is>
          <x:t xml:space="preserve">SRC_GOOGLE_GEMINI_TOKENS; SRC_GOOGLE_IRONWOOD; SRC_GOOGLE_TPU_V6E; SRC_EPOCH_AI_DATA_CENTERS</x:t>
        </x:is>
      </x:c>
      <x:c r="K227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75" s="3" t="inlineStr">
        <x:is>
          <x:t xml:space="preserve">Recompute after AI allocation or workload-split evidence changes.</x:t>
        </x:is>
      </x:c>
    </x:row>
    <x:row r="2276">
      <x:c r="A2276" s="3" t="inlineStr">
        <x:is>
          <x:t xml:space="preserve">Google</x:t>
        </x:is>
      </x:c>
      <x:c r="B2276" s="3" t="n">
        <x:v>2029</x:v>
      </x:c>
      <x:c r="C2276" s="3" t="inlineStr">
        <x:is>
          <x:t xml:space="preserve">Bull</x:t>
        </x:is>
      </x:c>
      <x:c r="D2276" s="3" t="inlineStr">
        <x:is>
          <x:t xml:space="preserve">tokens_per_second_per_mw</x:t>
        </x:is>
      </x:c>
      <x:c r="E2276" s="3" t="n">
        <x:v>134214</x:v>
      </x:c>
      <x:c r="F2276" s="3" t="inlineStr">
        <x:is>
          <x:t xml:space="preserve">generated output tokens/sec/MW</x:t>
        </x:is>
      </x:c>
      <x:c r="G2276" s="3" t="inlineStr">
        <x:is>
          <x:t xml:space="preserve">Derived estimate + benchmark calibration</x:t>
        </x:is>
      </x:c>
      <x:c r="H2276" s="3" t="inlineStr">
        <x:is>
          <x:t xml:space="preserve">fleet_reference_tps_per_mw * commercial_workload_fit_factor</x:t>
        </x:is>
      </x:c>
      <x:c r="I2276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2276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227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76" s="3" t="inlineStr">
        <x:is>
          <x:t xml:space="preserve">Comparable production output-token throughput with model, hardware, precision, ISL/OSL and SLO matched.</x:t>
        </x:is>
      </x:c>
    </x:row>
    <x:row r="2277">
      <x:c r="A2277" s="3" t="inlineStr">
        <x:is>
          <x:t xml:space="preserve">Google</x:t>
        </x:is>
      </x:c>
      <x:c r="B2277" s="3" t="n">
        <x:v>2029</x:v>
      </x:c>
      <x:c r="C2277" s="3" t="inlineStr">
        <x:is>
          <x:t xml:space="preserve">Bull</x:t>
        </x:is>
      </x:c>
      <x:c r="D2277" s="3" t="inlineStr">
        <x:is>
          <x:t xml:space="preserve">inference_tokens_per_day</x:t>
        </x:is>
      </x:c>
      <x:c r="E2277" s="3" t="n">
        <x:v>42047420889600</x:v>
      </x:c>
      <x:c r="F2277" s="3" t="inlineStr">
        <x:is>
          <x:t xml:space="preserve">generated output tokens/day</x:t>
        </x:is>
      </x:c>
      <x:c r="G2277" s="3" t="inlineStr">
        <x:is>
          <x:t xml:space="preserve">Derived headline metric</x:t>
        </x:is>
      </x:c>
      <x:c r="H2277" s="3" t="inlineStr">
        <x:is>
          <x:t xml:space="preserve">inference_gw * 1000 * tokens_per_second_per_mw * 86,400</x:t>
        </x:is>
      </x:c>
      <x:c r="I2277" s="3" t="inlineStr">
        <x:is>
          <x:t xml:space="preserve">Headline capacity uses no utilization, MoE, architecture or software-growth multiplier; it is not observed commercial output volume.</x:t>
        </x:is>
      </x:c>
      <x:c r="J2277" s="3" t="inlineStr">
        <x:is>
          <x:t xml:space="preserve">SRC_GOOGLE_GEMINI_TOKENS; SRC_GOOGLE_IRONWOOD; SRC_GOOGLE_TPU_V6E; SRC_EPOCH_AI_DATA_CENTERS; SRC_SEMIANALYSIS_INFERENCEX</x:t>
        </x:is>
      </x:c>
      <x:c r="K227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77" s="3" t="inlineStr">
        <x:is>
          <x:t xml:space="preserve">Provider-disclosed generated output token volume or calibrated capacity telemetry.</x:t>
        </x:is>
      </x:c>
    </x:row>
    <x:row r="2278">
      <x:c r="A2278" s="3" t="inlineStr">
        <x:is>
          <x:t xml:space="preserve">Google</x:t>
        </x:is>
      </x:c>
      <x:c r="B2278" s="3" t="n">
        <x:v>2029</x:v>
      </x:c>
      <x:c r="C2278" s="3" t="inlineStr">
        <x:is>
          <x:t xml:space="preserve">Bull</x:t>
        </x:is>
      </x:c>
      <x:c r="D2278" s="3" t="inlineStr">
        <x:is>
          <x:t xml:space="preserve">inference_tokens_per_year</x:t>
        </x:is>
      </x:c>
      <x:c r="E2278" s="3" t="n">
        <x:v>1.5347308624704e+16</x:v>
      </x:c>
      <x:c r="F2278" s="3" t="inlineStr">
        <x:is>
          <x:t xml:space="preserve">generated output tokens/year</x:t>
        </x:is>
      </x:c>
      <x:c r="G2278" s="3" t="inlineStr">
        <x:is>
          <x:t xml:space="preserve">Derived headline metric</x:t>
        </x:is>
      </x:c>
      <x:c r="H2278" s="3" t="inlineStr">
        <x:is>
          <x:t xml:space="preserve">inference_tokens_per_day * 365</x:t>
        </x:is>
      </x:c>
      <x:c r="I2278" s="3" t="inlineStr">
        <x:is>
          <x:t xml:space="preserve">Annualized version of generated output token capacity; it is not observed annual demand or billable volume.</x:t>
        </x:is>
      </x:c>
      <x:c r="J2278" s="3" t="inlineStr">
        <x:is>
          <x:t xml:space="preserve">SRC_GOOGLE_GEMINI_TOKENS; SRC_GOOGLE_IRONWOOD; SRC_GOOGLE_TPU_V6E; SRC_EPOCH_AI_DATA_CENTERS; SRC_SEMIANALYSIS_INFERENCEX</x:t>
        </x:is>
      </x:c>
      <x:c r="K227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78" s="3" t="inlineStr">
        <x:is>
          <x:t xml:space="preserve">Provider-disclosed annual generated-output volume or metered serving telemetry.</x:t>
        </x:is>
      </x:c>
    </x:row>
    <x:row r="2279">
      <x:c r="A2279" s="3" t="inlineStr">
        <x:is>
          <x:t xml:space="preserve">Google</x:t>
        </x:is>
      </x:c>
      <x:c r="B2279" s="3" t="n">
        <x:v>2030</x:v>
      </x:c>
      <x:c r="C2279" s="3" t="inlineStr">
        <x:is>
          <x:t xml:space="preserve">Bull</x:t>
        </x:is>
      </x:c>
      <x:c r="D2279" s="3" t="inlineStr">
        <x:is>
          <x:t xml:space="preserve">contracted_power_gw</x:t>
        </x:is>
      </x:c>
      <x:c r="E2279" s="3" t="n">
        <x:v>8</x:v>
      </x:c>
      <x:c r="F2279" s="3" t="inlineStr">
        <x:is>
          <x:t xml:space="preserve">GW</x:t>
        </x:is>
      </x:c>
      <x:c r="G2279" s="3" t="inlineStr">
        <x:is>
          <x:t xml:space="preserve">Scenario capacity envelope</x:t>
        </x:is>
      </x:c>
      <x:c r="H2279" s="3" t="inlineStr">
        <x:is>
          <x:t xml:space="preserve">linear interpolation between 2026 and 2030 company capacity endpoints</x:t>
        </x:is>
      </x:c>
      <x:c r="I2279" s="3" t="inlineStr">
        <x:is>
          <x:t xml:space="preserve">Scenario envelope for Gemini-serving capacity; official TPU hardware direction is disclosed, company-level contracted GW is not.</x:t>
        </x:is>
      </x:c>
      <x:c r="J2279" s="3" t="inlineStr">
        <x:is>
          <x:t xml:space="preserve">ASSUMP_POWER_RAMP; SRC_GOOGLE_IRONWOOD; SRC_GOOGLE_TPU_V6E</x:t>
        </x:is>
      </x:c>
      <x:c r="K227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79" s="3" t="inlineStr">
        <x:is>
          <x:t xml:space="preserve">Company/site-level committed MW/GW, interconnect and contract disclosure.</x:t>
        </x:is>
      </x:c>
    </x:row>
    <x:row r="2280">
      <x:c r="A2280" s="3" t="inlineStr">
        <x:is>
          <x:t xml:space="preserve">Google</x:t>
        </x:is>
      </x:c>
      <x:c r="B2280" s="3" t="n">
        <x:v>2030</x:v>
      </x:c>
      <x:c r="C2280" s="3" t="inlineStr">
        <x:is>
          <x:t xml:space="preserve">Bull</x:t>
        </x:is>
      </x:c>
      <x:c r="D2280" s="3" t="inlineStr">
        <x:is>
          <x:t xml:space="preserve">operational_deployment_share</x:t>
        </x:is>
      </x:c>
      <x:c r="E2280" s="3" t="n">
        <x:v>1</x:v>
      </x:c>
      <x:c r="F2280" s="3" t="inlineStr">
        <x:is>
          <x:t xml:space="preserve">share</x:t>
        </x:is>
      </x:c>
      <x:c r="G2280" s="3" t="inlineStr">
        <x:is>
          <x:t xml:space="preserve">Scenario conversion</x:t>
        </x:is>
      </x:c>
      <x:c r="H2280" s="3" t="inlineStr">
        <x:is>
          <x:t xml:space="preserve">active_power_gw / contracted_power_gw</x:t>
        </x:is>
      </x:c>
      <x:c r="I2280" s="3" t="inlineStr">
        <x:is>
          <x:t xml:space="preserve">This is the single explicit conversion from contracted/attributed capacity to operationally usable capacity.</x:t>
        </x:is>
      </x:c>
      <x:c r="J2280" s="3" t="inlineStr">
        <x:is>
          <x:t xml:space="preserve">ASSUMP_POWER_RAMP; SRC_GOOGLE_IRONWOOD; SRC_GOOGLE_TPU_V6E</x:t>
        </x:is>
      </x:c>
      <x:c r="K228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80" s="3" t="inlineStr">
        <x:is>
          <x:t xml:space="preserve">Energized operational capacity divided by contracted/attributed capacity.</x:t>
        </x:is>
      </x:c>
    </x:row>
    <x:row r="2281">
      <x:c r="A2281" s="3" t="inlineStr">
        <x:is>
          <x:t xml:space="preserve">Google</x:t>
        </x:is>
      </x:c>
      <x:c r="B2281" s="3" t="n">
        <x:v>2030</x:v>
      </x:c>
      <x:c r="C2281" s="3" t="inlineStr">
        <x:is>
          <x:t xml:space="preserve">Bull</x:t>
        </x:is>
      </x:c>
      <x:c r="D2281" s="3" t="inlineStr">
        <x:is>
          <x:t xml:space="preserve">active_power_gw</x:t>
        </x:is>
      </x:c>
      <x:c r="E2281" s="3" t="n">
        <x:v>8</x:v>
      </x:c>
      <x:c r="F2281" s="3" t="inlineStr">
        <x:is>
          <x:t xml:space="preserve">GW</x:t>
        </x:is>
      </x:c>
      <x:c r="G2281" s="3" t="inlineStr">
        <x:is>
          <x:t xml:space="preserve">Derived scenario</x:t>
        </x:is>
      </x:c>
      <x:c r="H2281" s="3" t="inlineStr">
        <x:is>
          <x:t xml:space="preserve">contracted_power_gw * operational_deployment_share</x:t>
        </x:is>
      </x:c>
      <x:c r="I2281" s="3" t="inlineStr">
        <x:is>
          <x:t xml:space="preserve">TPU generation availability supports ramp direction, while active GW remains a staged deployment estimate.</x:t>
        </x:is>
      </x:c>
      <x:c r="J2281" s="3" t="inlineStr">
        <x:is>
          <x:t xml:space="preserve">ASSUMP_POWER_RAMP; SRC_GOOGLE_IRONWOOD; SRC_GOOGLE_TPU_V6E</x:t>
        </x:is>
      </x:c>
      <x:c r="K228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81" s="3" t="inlineStr">
        <x:is>
          <x:t xml:space="preserve">Energization dates, accelerator deliveries and operational powered-rack telemetry.</x:t>
        </x:is>
      </x:c>
    </x:row>
    <x:row r="2282">
      <x:c r="A2282" s="3" t="inlineStr">
        <x:is>
          <x:t xml:space="preserve">Google</x:t>
        </x:is>
      </x:c>
      <x:c r="B2282" s="3" t="n">
        <x:v>2030</x:v>
      </x:c>
      <x:c r="C2282" s="3" t="inlineStr">
        <x:is>
          <x:t xml:space="preserve">Bull</x:t>
        </x:is>
      </x:c>
      <x:c r="D2282" s="3" t="inlineStr">
        <x:is>
          <x:t xml:space="preserve">pue</x:t>
        </x:is>
      </x:c>
      <x:c r="E2282" s="3" t="n">
        <x:v>1.18</x:v>
      </x:c>
      <x:c r="F2282" s="3" t="inlineStr">
        <x:is>
          <x:t xml:space="preserve">ratio</x:t>
        </x:is>
      </x:c>
      <x:c r="G2282" s="3" t="inlineStr">
        <x:is>
          <x:t xml:space="preserve">Scenario parameter</x:t>
        </x:is>
      </x:c>
      <x:c r="H2282" s="3" t="inlineStr">
        <x:is>
          <x:t xml:space="preserve">it_load_gw = active_power_gw / pue</x:t>
        </x:is>
      </x:c>
      <x:c r="I2282" s="3" t="inlineStr">
        <x:is>
          <x:t xml:space="preserve">No provider-wide site-level PUE is used as a disclosed fact; PUE represents facility-to-IT conversion within the scenario.</x:t>
        </x:is>
      </x:c>
      <x:c r="J2282" s="3" t="inlineStr">
        <x:is>
          <x:t xml:space="preserve">ASSUMP_POWER_RAMP</x:t>
        </x:is>
      </x:c>
      <x:c r="K228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82" s="3" t="inlineStr">
        <x:is>
          <x:t xml:space="preserve">Site-level measured PUE matched to attributed AI capacity.</x:t>
        </x:is>
      </x:c>
    </x:row>
    <x:row r="2283">
      <x:c r="A2283" s="3" t="inlineStr">
        <x:is>
          <x:t xml:space="preserve">Google</x:t>
        </x:is>
      </x:c>
      <x:c r="B2283" s="3" t="n">
        <x:v>2030</x:v>
      </x:c>
      <x:c r="C2283" s="3" t="inlineStr">
        <x:is>
          <x:t xml:space="preserve">Bull</x:t>
        </x:is>
      </x:c>
      <x:c r="D2283" s="3" t="inlineStr">
        <x:is>
          <x:t xml:space="preserve">it_load_gw</x:t>
        </x:is>
      </x:c>
      <x:c r="E2283" s="3" t="n">
        <x:v>6.78</x:v>
      </x:c>
      <x:c r="F2283" s="3" t="inlineStr">
        <x:is>
          <x:t xml:space="preserve">GW</x:t>
        </x:is>
      </x:c>
      <x:c r="G2283" s="3" t="inlineStr">
        <x:is>
          <x:t xml:space="preserve">Derived formula</x:t>
        </x:is>
      </x:c>
      <x:c r="H2283" s="3" t="inlineStr">
        <x:is>
          <x:t xml:space="preserve">active_power_gw / pue</x:t>
        </x:is>
      </x:c>
      <x:c r="I2283" s="3" t="inlineStr">
        <x:is>
          <x:t xml:space="preserve">Facility power is converted to IT-deliverable power before attributing AI workloads.</x:t>
        </x:is>
      </x:c>
      <x:c r="J2283" s="3" t="inlineStr">
        <x:is>
          <x:t xml:space="preserve">ASSUMP_POWER_RAMP; SRC_GOOGLE_IRONWOOD; SRC_GOOGLE_TPU_V6E</x:t>
        </x:is>
      </x:c>
      <x:c r="K228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83" s="3" t="inlineStr">
        <x:is>
          <x:t xml:space="preserve">Recompute once active power and PUE become site-observable.</x:t>
        </x:is>
      </x:c>
    </x:row>
    <x:row r="2284">
      <x:c r="A2284" s="3" t="inlineStr">
        <x:is>
          <x:t xml:space="preserve">Google</x:t>
        </x:is>
      </x:c>
      <x:c r="B2284" s="3" t="n">
        <x:v>2030</x:v>
      </x:c>
      <x:c r="C2284" s="3" t="inlineStr">
        <x:is>
          <x:t xml:space="preserve">Bull</x:t>
        </x:is>
      </x:c>
      <x:c r="D2284" s="3" t="inlineStr">
        <x:is>
          <x:t xml:space="preserve">ai_workload_share</x:t>
        </x:is>
      </x:c>
      <x:c r="E2284" s="3" t="n">
        <x:v>0.88</x:v>
      </x:c>
      <x:c r="F2284" s="3" t="inlineStr">
        <x:is>
          <x:t xml:space="preserve">share</x:t>
        </x:is>
      </x:c>
      <x:c r="G2284" s="3" t="inlineStr">
        <x:is>
          <x:t xml:space="preserve">Scenario allocation</x:t>
        </x:is>
      </x:c>
      <x:c r="H2284" s="3" t="inlineStr">
        <x:is>
          <x:t xml:space="preserve">ai_it_load_gw = it_load_gw * ai_workload_share</x:t>
        </x:is>
      </x:c>
      <x:c r="I2284" s="3" t="inlineStr">
        <x:is>
          <x:t xml:space="preserve">Gemini/Vertex TPU serving is AI-dedicated in the modeled capacity envelope; 88% excludes platform/reserve load.</x:t>
        </x:is>
      </x:c>
      <x:c r="J2284" s="3" t="inlineStr">
        <x:is>
          <x:t xml:space="preserve">SRC_GOOGLE_GEMINI_TOKENS; SRC_GOOGLE_IRONWOOD; SRC_GOOGLE_TPU_V6E; SRC_EPOCH_AI_DATA_CENTERS</x:t>
        </x:is>
      </x:c>
      <x:c r="K228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84" s="3" t="inlineStr">
        <x:is>
          <x:t xml:space="preserve">Model-owner AI workload allocation or cluster scheduling telemetry.</x:t>
        </x:is>
      </x:c>
    </x:row>
    <x:row r="2285">
      <x:c r="A2285" s="3" t="inlineStr">
        <x:is>
          <x:t xml:space="preserve">Google</x:t>
        </x:is>
      </x:c>
      <x:c r="B2285" s="3" t="n">
        <x:v>2030</x:v>
      </x:c>
      <x:c r="C2285" s="3" t="inlineStr">
        <x:is>
          <x:t xml:space="preserve">Bull</x:t>
        </x:is>
      </x:c>
      <x:c r="D2285" s="3" t="inlineStr">
        <x:is>
          <x:t xml:space="preserve">ai_it_load_gw</x:t>
        </x:is>
      </x:c>
      <x:c r="E2285" s="3" t="n">
        <x:v>5.966</x:v>
      </x:c>
      <x:c r="F2285" s="3" t="inlineStr">
        <x:is>
          <x:t xml:space="preserve">GW</x:t>
        </x:is>
      </x:c>
      <x:c r="G2285" s="3" t="inlineStr">
        <x:is>
          <x:t xml:space="preserve">Derived formula</x:t>
        </x:is>
      </x:c>
      <x:c r="H2285" s="3" t="inlineStr">
        <x:is>
          <x:t xml:space="preserve">it_load_gw * ai_workload_share</x:t>
        </x:is>
      </x:c>
      <x:c r="I2285" s="3" t="inlineStr">
        <x:is>
          <x:t xml:space="preserve">Only the AI-attributed portion of IT load enters training/inference allocation.</x:t>
        </x:is>
      </x:c>
      <x:c r="J2285" s="3" t="inlineStr">
        <x:is>
          <x:t xml:space="preserve">SRC_GOOGLE_GEMINI_TOKENS; SRC_GOOGLE_IRONWOOD; SRC_GOOGLE_TPU_V6E; SRC_EPOCH_AI_DATA_CENTERS</x:t>
        </x:is>
      </x:c>
      <x:c r="K228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85" s="3" t="inlineStr">
        <x:is>
          <x:t xml:space="preserve">Recompute after ai_workload_share is replaced by telemetry.</x:t>
        </x:is>
      </x:c>
    </x:row>
    <x:row r="2286">
      <x:c r="A2286" s="3" t="inlineStr">
        <x:is>
          <x:t xml:space="preserve">Google</x:t>
        </x:is>
      </x:c>
      <x:c r="B2286" s="3" t="n">
        <x:v>2030</x:v>
      </x:c>
      <x:c r="C2286" s="3" t="inlineStr">
        <x:is>
          <x:t xml:space="preserve">Bull</x:t>
        </x:is>
      </x:c>
      <x:c r="D2286" s="3" t="inlineStr">
        <x:is>
          <x:t xml:space="preserve">gpu_share</x:t>
        </x:is>
      </x:c>
      <x:c r="E2286" s="3" t="n">
        <x:v>0.088811</x:v>
      </x:c>
      <x:c r="F2286" s="3" t="inlineStr">
        <x:is>
          <x:t xml:space="preserve">share of inference-serving accelerator load</x:t>
        </x:is>
      </x:c>
      <x:c r="G2286" s="3" t="inlineStr">
        <x:is>
          <x:t xml:space="preserve">Numeric scenario</x:t>
        </x:is>
      </x:c>
      <x:c r="H2286" s="3" t="inlineStr">
        <x:is>
          <x:t xml:space="preserve">gpu_share interpolated from company 2026/2030 accelerator-mix endpoints</x:t>
        </x:is>
      </x:c>
      <x:c r="I2286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2286" s="3" t="inlineStr">
        <x:is>
          <x:t xml:space="preserve">SRC_GOOGLE_GEMINI_TOKENS; SRC_GOOGLE_IRONWOOD; SRC_GOOGLE_TPU_V6E; SRC_EPOCH_AI_DATA_CENTERS; ASSUMP_NUMERIC_ACCELERATOR_MIX</x:t>
        </x:is>
      </x:c>
      <x:c r="K228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86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2287">
      <x:c r="A2287" s="3" t="inlineStr">
        <x:is>
          <x:t xml:space="preserve">Google</x:t>
        </x:is>
      </x:c>
      <x:c r="B2287" s="3" t="n">
        <x:v>2030</x:v>
      </x:c>
      <x:c r="C2287" s="3" t="inlineStr">
        <x:is>
          <x:t xml:space="preserve">Bull</x:t>
        </x:is>
      </x:c>
      <x:c r="D2287" s="3" t="inlineStr">
        <x:is>
          <x:t xml:space="preserve">h200_share</x:t>
        </x:is>
      </x:c>
      <x:c r="E2287" s="3" t="n">
        <x:v>0</x:v>
      </x:c>
      <x:c r="F2287" s="3" t="inlineStr">
        <x:is>
          <x:t xml:space="preserve">share of inference-serving accelerator load</x:t>
        </x:is>
      </x:c>
      <x:c r="G2287" s="3" t="inlineStr">
        <x:is>
          <x:t xml:space="preserve">Editable numeric scenario</x:t>
        </x:is>
      </x:c>
      <x:c r="H2287" s="3" t="inlineStr">
        <x:is>
          <x:t xml:space="preserve">h200_share = gpu_share * default_gpu_generation_mix_h200</x:t>
        </x:is>
      </x:c>
      <x:c r="I2287" s="3" t="inlineStr">
        <x:is>
          <x:t xml:space="preserve">Default GPU-generation migration assumption; executive workbook allows later manual replacement by company/year/scenario.</x:t>
        </x:is>
      </x:c>
      <x:c r="J2287" s="3" t="inlineStr">
        <x:is>
          <x:t xml:space="preserve">SRC_SEMIANALYSIS_INFERENCEX; ASSUMP_NUMERIC_ACCELERATOR_MIX</x:t>
        </x:is>
      </x:c>
      <x:c r="K228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87" s="3" t="inlineStr">
        <x:is>
          <x:t xml:space="preserve">Company fleet inventory, accelerator-hours or procurement/deployment records by GPU generation.</x:t>
        </x:is>
      </x:c>
    </x:row>
    <x:row r="2288">
      <x:c r="A2288" s="3" t="inlineStr">
        <x:is>
          <x:t xml:space="preserve">Google</x:t>
        </x:is>
      </x:c>
      <x:c r="B2288" s="3" t="n">
        <x:v>2030</x:v>
      </x:c>
      <x:c r="C2288" s="3" t="inlineStr">
        <x:is>
          <x:t xml:space="preserve">Bull</x:t>
        </x:is>
      </x:c>
      <x:c r="D2288" s="3" t="inlineStr">
        <x:is>
          <x:t xml:space="preserve">b200_share</x:t>
        </x:is>
      </x:c>
      <x:c r="E2288" s="3" t="n">
        <x:v>0.088811</x:v>
      </x:c>
      <x:c r="F2288" s="3" t="inlineStr">
        <x:is>
          <x:t xml:space="preserve">share of inference-serving accelerator load</x:t>
        </x:is>
      </x:c>
      <x:c r="G2288" s="3" t="inlineStr">
        <x:is>
          <x:t xml:space="preserve">Editable numeric scenario</x:t>
        </x:is>
      </x:c>
      <x:c r="H2288" s="3" t="inlineStr">
        <x:is>
          <x:t xml:space="preserve">b200_share = gpu_share * default_gpu_generation_mix_b200</x:t>
        </x:is>
      </x:c>
      <x:c r="I2288" s="3" t="inlineStr">
        <x:is>
          <x:t xml:space="preserve">Default GPU-generation migration assumption; executive workbook allows later manual replacement by company/year/scenario.</x:t>
        </x:is>
      </x:c>
      <x:c r="J2288" s="3" t="inlineStr">
        <x:is>
          <x:t xml:space="preserve">SRC_SEMIANALYSIS_INFERENCEX; ASSUMP_NUMERIC_ACCELERATOR_MIX</x:t>
        </x:is>
      </x:c>
      <x:c r="K228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88" s="3" t="inlineStr">
        <x:is>
          <x:t xml:space="preserve">Company fleet inventory, accelerator-hours or procurement/deployment records by GPU generation.</x:t>
        </x:is>
      </x:c>
    </x:row>
    <x:row r="2289">
      <x:c r="A2289" s="3" t="inlineStr">
        <x:is>
          <x:t xml:space="preserve">Google</x:t>
        </x:is>
      </x:c>
      <x:c r="B2289" s="3" t="n">
        <x:v>2030</x:v>
      </x:c>
      <x:c r="C2289" s="3" t="inlineStr">
        <x:is>
          <x:t xml:space="preserve">Bull</x:t>
        </x:is>
      </x:c>
      <x:c r="D2289" s="3" t="inlineStr">
        <x:is>
          <x:t xml:space="preserve">gb200_share</x:t>
        </x:is>
      </x:c>
      <x:c r="E2289" s="3" t="n">
        <x:v>0</x:v>
      </x:c>
      <x:c r="F2289" s="3" t="inlineStr">
        <x:is>
          <x:t xml:space="preserve">share of inference-serving accelerator load</x:t>
        </x:is>
      </x:c>
      <x:c r="G2289" s="3" t="inlineStr">
        <x:is>
          <x:t xml:space="preserve">Editable numeric scenario</x:t>
        </x:is>
      </x:c>
      <x:c r="H2289" s="3" t="inlineStr">
        <x:is>
          <x:t xml:space="preserve">gb200_share = gpu_share * default_gpu_generation_mix_gb200</x:t>
        </x:is>
      </x:c>
      <x:c r="I2289" s="3" t="inlineStr">
        <x:is>
          <x:t xml:space="preserve">Default GPU-generation migration assumption; executive workbook allows later manual replacement by company/year/scenario.</x:t>
        </x:is>
      </x:c>
      <x:c r="J2289" s="3" t="inlineStr">
        <x:is>
          <x:t xml:space="preserve">SRC_SEMIANALYSIS_INFERENCEX; ASSUMP_NUMERIC_ACCELERATOR_MIX</x:t>
        </x:is>
      </x:c>
      <x:c r="K228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89" s="3" t="inlineStr">
        <x:is>
          <x:t xml:space="preserve">Company fleet inventory, accelerator-hours or procurement/deployment records by GPU generation.</x:t>
        </x:is>
      </x:c>
    </x:row>
    <x:row r="2290">
      <x:c r="A2290" s="3" t="inlineStr">
        <x:is>
          <x:t xml:space="preserve">Google</x:t>
        </x:is>
      </x:c>
      <x:c r="B2290" s="3" t="n">
        <x:v>2030</x:v>
      </x:c>
      <x:c r="C2290" s="3" t="inlineStr">
        <x:is>
          <x:t xml:space="preserve">Bull</x:t>
        </x:is>
      </x:c>
      <x:c r="D2290" s="3" t="inlineStr">
        <x:is>
          <x:t xml:space="preserve">purpose_built_accelerator_share</x:t>
        </x:is>
      </x:c>
      <x:c r="E2290" s="3" t="n">
        <x:v>0.911189</x:v>
      </x:c>
      <x:c r="F2290" s="3" t="inlineStr">
        <x:is>
          <x:t xml:space="preserve">share of inference-serving accelerator load</x:t>
        </x:is>
      </x:c>
      <x:c r="G2290" s="3" t="inlineStr">
        <x:is>
          <x:t xml:space="preserve">Numeric scenario</x:t>
        </x:is>
      </x:c>
      <x:c r="H2290" s="3" t="inlineStr">
        <x:is>
          <x:t xml:space="preserve">1 - gpu_share</x:t>
        </x:is>
      </x:c>
      <x:c r="I2290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2290" s="3" t="inlineStr">
        <x:is>
          <x:t xml:space="preserve">SRC_GOOGLE_GEMINI_TOKENS; SRC_GOOGLE_IRONWOOD; SRC_GOOGLE_TPU_V6E; SRC_EPOCH_AI_DATA_CENTERS; ASSUMP_NUMERIC_ACCELERATOR_MIX</x:t>
        </x:is>
      </x:c>
      <x:c r="K229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90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2291">
      <x:c r="A2291" s="3" t="inlineStr">
        <x:is>
          <x:t xml:space="preserve">Google</x:t>
        </x:is>
      </x:c>
      <x:c r="B2291" s="3" t="n">
        <x:v>2030</x:v>
      </x:c>
      <x:c r="C2291" s="3" t="inlineStr">
        <x:is>
          <x:t xml:space="preserve">Bull</x:t>
        </x:is>
      </x:c>
      <x:c r="D2291" s="3" t="inlineStr">
        <x:is>
          <x:t xml:space="preserve">fleet_reference_tps_per_mw</x:t>
        </x:is>
      </x:c>
      <x:c r="E2291" s="3" t="n">
        <x:v>167768</x:v>
      </x:c>
      <x:c r="F2291" s="3" t="inlineStr">
        <x:is>
          <x:t xml:space="preserve">generated output tokens/sec/MW</x:t>
        </x:is>
      </x:c>
      <x:c r="G2291" s="3" t="inlineStr">
        <x:is>
          <x:t xml:space="preserve">Fleet-weighted public benchmark reference</x:t>
        </x:is>
      </x:c>
      <x:c r="H2291" s="3" t="inlineStr">
        <x:is>
          <x:t xml:space="preserve">h200_share*h200_workload_avg + b200_share*b200_workload_avg + gb200_share*gb200_workload_avg + purpose_built_share*purpose_workload_avg</x:t>
        </x:is>
      </x:c>
      <x:c r="I2291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2291" s="3" t="inlineStr">
        <x:is>
          <x:t xml:space="preserve">SRC_SEMIANALYSIS_INFERENCEX; ASSUMP_NUMERIC_ACCELERATOR_MIX; ASSUMP_WORKLOAD_CLASS_MIX; ASSUMP_AGENTIC_CONTEXT_PENALTY</x:t>
        </x:is>
      </x:c>
      <x:c r="K229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91" s="3" t="inlineStr">
        <x:is>
          <x:t xml:space="preserve">Comparable production output-token throughput or a more closely matched benchmark.</x:t>
        </x:is>
      </x:c>
    </x:row>
    <x:row r="2292">
      <x:c r="A2292" s="3" t="inlineStr">
        <x:is>
          <x:t xml:space="preserve">Google</x:t>
        </x:is>
      </x:c>
      <x:c r="B2292" s="3" t="n">
        <x:v>2030</x:v>
      </x:c>
      <x:c r="C2292" s="3" t="inlineStr">
        <x:is>
          <x:t xml:space="preserve">Bull</x:t>
        </x:is>
      </x:c>
      <x:c r="D2292" s="3" t="inlineStr">
        <x:is>
          <x:t xml:space="preserve">commercial_workload_fit_factor</x:t>
        </x:is>
      </x:c>
      <x:c r="E2292" s="3" t="n">
        <x:v>0.8</x:v>
      </x:c>
      <x:c r="F2292" s="3" t="inlineStr">
        <x:is>
          <x:t xml:space="preserve">share of public reference throughput</x:t>
        </x:is>
      </x:c>
      <x:c r="G2292" s="3" t="inlineStr">
        <x:is>
          <x:t xml:space="preserve">Scenario assumption</x:t>
        </x:is>
      </x:c>
      <x:c r="H2292" s="3" t="inlineStr">
        <x:is>
          <x:t xml:space="preserve">reference_serving_tps_per_mw = fleet_reference_tps_per_mw * commercial_workload_fit_factor</x:t>
        </x:is>
      </x:c>
      <x:c r="I2292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2292" s="3" t="inlineStr">
        <x:is>
          <x:t xml:space="preserve">SRC_SEMIANALYSIS_INFERENCEX; ASSUMP_NUMERIC_ACCELERATOR_MIX; ASSUMP_WORKLOAD_CLASS_MIX; ASSUMP_AGENTIC_CONTEXT_PENALTY</x:t>
        </x:is>
      </x:c>
      <x:c r="K229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92" s="3" t="inlineStr">
        <x:is>
          <x:t xml:space="preserve">Matched commercial serving benchmark by product surface, context shape and latency SLO.</x:t>
        </x:is>
      </x:c>
    </x:row>
    <x:row r="2293">
      <x:c r="A2293" s="3" t="inlineStr">
        <x:is>
          <x:t xml:space="preserve">Google</x:t>
        </x:is>
      </x:c>
      <x:c r="B2293" s="3" t="n">
        <x:v>2030</x:v>
      </x:c>
      <x:c r="C2293" s="3" t="inlineStr">
        <x:is>
          <x:t xml:space="preserve">Bull</x:t>
        </x:is>
      </x:c>
      <x:c r="D2293" s="3" t="inlineStr">
        <x:is>
          <x:t xml:space="preserve">reference_serving_tps_per_mw</x:t>
        </x:is>
      </x:c>
      <x:c r="E2293" s="3" t="n">
        <x:v>134214</x:v>
      </x:c>
      <x:c r="F2293" s="3" t="inlineStr">
        <x:is>
          <x:t xml:space="preserve">generated output tokens/sec/MW</x:t>
        </x:is>
      </x:c>
      <x:c r="G2293" s="3" t="inlineStr">
        <x:is>
          <x:t xml:space="preserve">Workload-adjusted benchmark proxy</x:t>
        </x:is>
      </x:c>
      <x:c r="H2293" s="3" t="inlineStr">
        <x:is>
          <x:t xml:space="preserve">fleet_reference_tps_per_mw * commercial_workload_fit_factor</x:t>
        </x:is>
      </x:c>
      <x:c r="I229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293" s="3" t="inlineStr">
        <x:is>
          <x:t xml:space="preserve">SRC_SEMIANALYSIS_INFERENCEX; ASSUMP_NUMERIC_ACCELERATOR_MIX; ASSUMP_WORKLOAD_CLASS_MIX; ASSUMP_AGENTIC_CONTEXT_PENALTY</x:t>
        </x:is>
      </x:c>
      <x:c r="K229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93" s="3" t="inlineStr">
        <x:is>
          <x:t xml:space="preserve">Provider production output-token throughput with comparable workload/SLO.</x:t>
        </x:is>
      </x:c>
    </x:row>
    <x:row r="2294">
      <x:c r="A2294" s="3" t="inlineStr">
        <x:is>
          <x:t xml:space="preserve">Google</x:t>
        </x:is>
      </x:c>
      <x:c r="B2294" s="3" t="n">
        <x:v>2030</x:v>
      </x:c>
      <x:c r="C2294" s="3" t="inlineStr">
        <x:is>
          <x:t xml:space="preserve">Bull</x:t>
        </x:is>
      </x:c>
      <x:c r="D2294" s="3" t="inlineStr">
        <x:is>
          <x:t xml:space="preserve">purpose_built_tps_per_mw</x:t>
        </x:is>
      </x:c>
      <x:c r="E2294" s="3" t="n">
        <x:v>108245</x:v>
      </x:c>
      <x:c r="F2294" s="3" t="inlineStr">
        <x:is>
          <x:t xml:space="preserve">generated output tokens/sec/MW</x:t>
        </x:is>
      </x:c>
      <x:c r="G2294" s="3" t="inlineStr">
        <x:is>
          <x:t xml:space="preserve">Conservative no-uplift proxy</x:t>
        </x:is>
      </x:c>
      <x:c r="H2294" s="3" t="inlineStr">
        <x:is>
          <x:t xml:space="preserve">purpose_built_tps_per_mw = purpose_built_reference_tps_per_mw * commercial_workload_fit_factor until comparable output-token benchmark is adopted</x:t>
        </x:is>
      </x:c>
      <x:c r="I2294" s="3" t="inlineStr">
        <x:is>
          <x:t xml:space="preserve">No comparable public output-token/MW row adopted; B200 public reference placeholder is used and remains editable.</x:t>
        </x:is>
      </x:c>
      <x:c r="J2294" s="3" t="inlineStr">
        <x:is>
          <x:t xml:space="preserve">SRC_GOOGLE_GEMINI_TOKENS; SRC_GOOGLE_IRONWOOD; SRC_GOOGLE_TPU_V6E; SRC_EPOCH_AI_DATA_CENTERS; ASSUMP_NUMERIC_ACCELERATOR_MIX</x:t>
        </x:is>
      </x:c>
      <x:c r="K229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94" s="3" t="inlineStr">
        <x:is>
          <x:t xml:space="preserve">Matched-workload generated-output benchmark for the provider purpose-built accelerator.</x:t>
        </x:is>
      </x:c>
    </x:row>
    <x:row r="2295">
      <x:c r="A2295" s="3" t="inlineStr">
        <x:is>
          <x:t xml:space="preserve">Google</x:t>
        </x:is>
      </x:c>
      <x:c r="B2295" s="3" t="n">
        <x:v>2030</x:v>
      </x:c>
      <x:c r="C2295" s="3" t="inlineStr">
        <x:is>
          <x:t xml:space="preserve">Bull</x:t>
        </x:is>
      </x:c>
      <x:c r="D2295" s="3" t="inlineStr">
        <x:is>
          <x:t xml:space="preserve">inference_power_share</x:t>
        </x:is>
      </x:c>
      <x:c r="E2295" s="3" t="n">
        <x:v>0.8</x:v>
      </x:c>
      <x:c r="F2295" s="3" t="inlineStr">
        <x:is>
          <x:t xml:space="preserve">share of AI IT load</x:t>
        </x:is>
      </x:c>
      <x:c r="G2295" s="3" t="inlineStr">
        <x:is>
          <x:t xml:space="preserve">Scenario allocation</x:t>
        </x:is>
      </x:c>
      <x:c r="H2295" s="3" t="inlineStr">
        <x:is>
          <x:t xml:space="preserve">inference_gw = ai_it_load_gw * inference_power_share</x:t>
        </x:is>
      </x:c>
      <x:c r="I2295" s="3" t="inlineStr">
        <x:is>
          <x:t xml:space="preserve">Ironwood is positioned for inference and Gemini is commercialized across products; inference share increases as a scenario.</x:t>
        </x:is>
      </x:c>
      <x:c r="J2295" s="3" t="inlineStr">
        <x:is>
          <x:t xml:space="preserve">SRC_GOOGLE_GEMINI_TOKENS; SRC_GOOGLE_IRONWOOD; SRC_GOOGLE_TPU_V6E; SRC_EPOCH_AI_DATA_CENTERS; ASSUMP_INFERENCE_SHARE_NOT_FACT_60</x:t>
        </x:is>
      </x:c>
      <x:c r="K229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95" s="3" t="inlineStr">
        <x:is>
          <x:t xml:space="preserve">Provider-specific inference/training workload power telemetry.</x:t>
        </x:is>
      </x:c>
    </x:row>
    <x:row r="2296">
      <x:c r="A2296" s="3" t="inlineStr">
        <x:is>
          <x:t xml:space="preserve">Google</x:t>
        </x:is>
      </x:c>
      <x:c r="B2296" s="3" t="n">
        <x:v>2030</x:v>
      </x:c>
      <x:c r="C2296" s="3" t="inlineStr">
        <x:is>
          <x:t xml:space="preserve">Bull</x:t>
        </x:is>
      </x:c>
      <x:c r="D2296" s="3" t="inlineStr">
        <x:is>
          <x:t xml:space="preserve">inference_gw</x:t>
        </x:is>
      </x:c>
      <x:c r="E2296" s="3" t="n">
        <x:v>4.773</x:v>
      </x:c>
      <x:c r="F2296" s="3" t="inlineStr">
        <x:is>
          <x:t xml:space="preserve">GW</x:t>
        </x:is>
      </x:c>
      <x:c r="G2296" s="3" t="inlineStr">
        <x:is>
          <x:t xml:space="preserve">Derived formula</x:t>
        </x:is>
      </x:c>
      <x:c r="H2296" s="3" t="inlineStr">
        <x:is>
          <x:t xml:space="preserve">ai_it_load_gw * inference_power_share</x:t>
        </x:is>
      </x:c>
      <x:c r="I2296" s="3" t="inlineStr">
        <x:is>
          <x:t xml:space="preserve">This is the operational power eligible to become commercial generated output tokens through the selected TPS/MW proxy.</x:t>
        </x:is>
      </x:c>
      <x:c r="J2296" s="3" t="inlineStr">
        <x:is>
          <x:t xml:space="preserve">SRC_GOOGLE_GEMINI_TOKENS; SRC_GOOGLE_IRONWOOD; SRC_GOOGLE_TPU_V6E; SRC_EPOCH_AI_DATA_CENTERS</x:t>
        </x:is>
      </x:c>
      <x:c r="K229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96" s="3" t="inlineStr">
        <x:is>
          <x:t xml:space="preserve">Recompute after AI allocation or inference-share evidence changes.</x:t>
        </x:is>
      </x:c>
    </x:row>
    <x:row r="2297">
      <x:c r="A2297" s="3" t="inlineStr">
        <x:is>
          <x:t xml:space="preserve">Google</x:t>
        </x:is>
      </x:c>
      <x:c r="B2297" s="3" t="n">
        <x:v>2030</x:v>
      </x:c>
      <x:c r="C2297" s="3" t="inlineStr">
        <x:is>
          <x:t xml:space="preserve">Bull</x:t>
        </x:is>
      </x:c>
      <x:c r="D2297" s="3" t="inlineStr">
        <x:is>
          <x:t xml:space="preserve">training_power_share</x:t>
        </x:is>
      </x:c>
      <x:c r="E2297" s="3" t="n">
        <x:v>0.2</x:v>
      </x:c>
      <x:c r="F2297" s="3" t="inlineStr">
        <x:is>
          <x:t xml:space="preserve">share of AI IT load</x:t>
        </x:is>
      </x:c>
      <x:c r="G2297" s="3" t="inlineStr">
        <x:is>
          <x:t xml:space="preserve">Derived allocation</x:t>
        </x:is>
      </x:c>
      <x:c r="H2297" s="3" t="inlineStr">
        <x:is>
          <x:t xml:space="preserve">1 - inference_power_share</x:t>
        </x:is>
      </x:c>
      <x:c r="I2297" s="3" t="inlineStr">
        <x:is>
          <x:t xml:space="preserve">Training receives the complementary modeled AI IT allocation; it is not a disclosed company workload split.</x:t>
        </x:is>
      </x:c>
      <x:c r="J2297" s="3" t="inlineStr">
        <x:is>
          <x:t xml:space="preserve">SRC_GOOGLE_GEMINI_TOKENS; SRC_GOOGLE_IRONWOOD; SRC_GOOGLE_TPU_V6E; SRC_EPOCH_AI_DATA_CENTERS; ASSUMP_INFERENCE_SHARE_NOT_FACT_60</x:t>
        </x:is>
      </x:c>
      <x:c r="K229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97" s="3" t="inlineStr">
        <x:is>
          <x:t xml:space="preserve">Provider-specific inference/training workload power telemetry.</x:t>
        </x:is>
      </x:c>
    </x:row>
    <x:row r="2298">
      <x:c r="A2298" s="3" t="inlineStr">
        <x:is>
          <x:t xml:space="preserve">Google</x:t>
        </x:is>
      </x:c>
      <x:c r="B2298" s="3" t="n">
        <x:v>2030</x:v>
      </x:c>
      <x:c r="C2298" s="3" t="inlineStr">
        <x:is>
          <x:t xml:space="preserve">Bull</x:t>
        </x:is>
      </x:c>
      <x:c r="D2298" s="3" t="inlineStr">
        <x:is>
          <x:t xml:space="preserve">training_gw</x:t>
        </x:is>
      </x:c>
      <x:c r="E2298" s="3" t="n">
        <x:v>1.193</x:v>
      </x:c>
      <x:c r="F2298" s="3" t="inlineStr">
        <x:is>
          <x:t xml:space="preserve">GW</x:t>
        </x:is>
      </x:c>
      <x:c r="G2298" s="3" t="inlineStr">
        <x:is>
          <x:t xml:space="preserve">Derived formula</x:t>
        </x:is>
      </x:c>
      <x:c r="H2298" s="3" t="inlineStr">
        <x:is>
          <x:t xml:space="preserve">ai_it_load_gw * training_power_share</x:t>
        </x:is>
      </x:c>
      <x:c r="I2298" s="3" t="inlineStr">
        <x:is>
          <x:t xml:space="preserve">Training GW is shown separately so commercial inference token capacity is not overstated.</x:t>
        </x:is>
      </x:c>
      <x:c r="J2298" s="3" t="inlineStr">
        <x:is>
          <x:t xml:space="preserve">SRC_GOOGLE_GEMINI_TOKENS; SRC_GOOGLE_IRONWOOD; SRC_GOOGLE_TPU_V6E; SRC_EPOCH_AI_DATA_CENTERS</x:t>
        </x:is>
      </x:c>
      <x:c r="K229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98" s="3" t="inlineStr">
        <x:is>
          <x:t xml:space="preserve">Recompute after AI allocation or workload-split evidence changes.</x:t>
        </x:is>
      </x:c>
    </x:row>
    <x:row r="2299">
      <x:c r="A2299" s="3" t="inlineStr">
        <x:is>
          <x:t xml:space="preserve">Google</x:t>
        </x:is>
      </x:c>
      <x:c r="B2299" s="3" t="n">
        <x:v>2030</x:v>
      </x:c>
      <x:c r="C2299" s="3" t="inlineStr">
        <x:is>
          <x:t xml:space="preserve">Bull</x:t>
        </x:is>
      </x:c>
      <x:c r="D2299" s="3" t="inlineStr">
        <x:is>
          <x:t xml:space="preserve">tokens_per_second_per_mw</x:t>
        </x:is>
      </x:c>
      <x:c r="E2299" s="3" t="n">
        <x:v>134214</x:v>
      </x:c>
      <x:c r="F2299" s="3" t="inlineStr">
        <x:is>
          <x:t xml:space="preserve">generated output tokens/sec/MW</x:t>
        </x:is>
      </x:c>
      <x:c r="G2299" s="3" t="inlineStr">
        <x:is>
          <x:t xml:space="preserve">Derived estimate + benchmark calibration</x:t>
        </x:is>
      </x:c>
      <x:c r="H2299" s="3" t="inlineStr">
        <x:is>
          <x:t xml:space="preserve">fleet_reference_tps_per_mw * commercial_workload_fit_factor</x:t>
        </x:is>
      </x:c>
      <x:c r="I2299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2299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229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299" s="3" t="inlineStr">
        <x:is>
          <x:t xml:space="preserve">Comparable production output-token throughput with model, hardware, precision, ISL/OSL and SLO matched.</x:t>
        </x:is>
      </x:c>
    </x:row>
    <x:row r="2300">
      <x:c r="A2300" s="3" t="inlineStr">
        <x:is>
          <x:t xml:space="preserve">Google</x:t>
        </x:is>
      </x:c>
      <x:c r="B2300" s="3" t="n">
        <x:v>2030</x:v>
      </x:c>
      <x:c r="C2300" s="3" t="inlineStr">
        <x:is>
          <x:t xml:space="preserve">Bull</x:t>
        </x:is>
      </x:c>
      <x:c r="D2300" s="3" t="inlineStr">
        <x:is>
          <x:t xml:space="preserve">inference_tokens_per_day</x:t>
        </x:is>
      </x:c>
      <x:c r="E2300" s="3" t="n">
        <x:v>55348135660800</x:v>
      </x:c>
      <x:c r="F2300" s="3" t="inlineStr">
        <x:is>
          <x:t xml:space="preserve">generated output tokens/day</x:t>
        </x:is>
      </x:c>
      <x:c r="G2300" s="3" t="inlineStr">
        <x:is>
          <x:t xml:space="preserve">Derived headline metric</x:t>
        </x:is>
      </x:c>
      <x:c r="H2300" s="3" t="inlineStr">
        <x:is>
          <x:t xml:space="preserve">inference_gw * 1000 * tokens_per_second_per_mw * 86,400</x:t>
        </x:is>
      </x:c>
      <x:c r="I2300" s="3" t="inlineStr">
        <x:is>
          <x:t xml:space="preserve">Headline capacity uses no utilization, MoE, architecture or software-growth multiplier; it is not observed commercial output volume.</x:t>
        </x:is>
      </x:c>
      <x:c r="J2300" s="3" t="inlineStr">
        <x:is>
          <x:t xml:space="preserve">SRC_GOOGLE_GEMINI_TOKENS; SRC_GOOGLE_IRONWOOD; SRC_GOOGLE_TPU_V6E; SRC_EPOCH_AI_DATA_CENTERS; SRC_SEMIANALYSIS_INFERENCEX</x:t>
        </x:is>
      </x:c>
      <x:c r="K230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300" s="3" t="inlineStr">
        <x:is>
          <x:t xml:space="preserve">Provider-disclosed generated output token volume or calibrated capacity telemetry.</x:t>
        </x:is>
      </x:c>
    </x:row>
    <x:row r="2301">
      <x:c r="A2301" s="3" t="inlineStr">
        <x:is>
          <x:t xml:space="preserve">Google</x:t>
        </x:is>
      </x:c>
      <x:c r="B2301" s="3" t="n">
        <x:v>2030</x:v>
      </x:c>
      <x:c r="C2301" s="3" t="inlineStr">
        <x:is>
          <x:t xml:space="preserve">Bull</x:t>
        </x:is>
      </x:c>
      <x:c r="D2301" s="3" t="inlineStr">
        <x:is>
          <x:t xml:space="preserve">inference_tokens_per_year</x:t>
        </x:is>
      </x:c>
      <x:c r="E2301" s="3" t="n">
        <x:v>2.0202069516192e+16</x:v>
      </x:c>
      <x:c r="F2301" s="3" t="inlineStr">
        <x:is>
          <x:t xml:space="preserve">generated output tokens/year</x:t>
        </x:is>
      </x:c>
      <x:c r="G2301" s="3" t="inlineStr">
        <x:is>
          <x:t xml:space="preserve">Derived headline metric</x:t>
        </x:is>
      </x:c>
      <x:c r="H2301" s="3" t="inlineStr">
        <x:is>
          <x:t xml:space="preserve">inference_tokens_per_day * 365</x:t>
        </x:is>
      </x:c>
      <x:c r="I2301" s="3" t="inlineStr">
        <x:is>
          <x:t xml:space="preserve">Annualized version of generated output token capacity; it is not observed annual demand or billable volume.</x:t>
        </x:is>
      </x:c>
      <x:c r="J2301" s="3" t="inlineStr">
        <x:is>
          <x:t xml:space="preserve">SRC_GOOGLE_GEMINI_TOKENS; SRC_GOOGLE_IRONWOOD; SRC_GOOGLE_TPU_V6E; SRC_EPOCH_AI_DATA_CENTERS; SRC_SEMIANALYSIS_INFERENCEX</x:t>
        </x:is>
      </x:c>
      <x:c r="K230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2301" s="3" t="inlineStr">
        <x:is>
          <x:t xml:space="preserve">Provider-disclosed annual generated-output volume or metered serving telemetry.</x:t>
        </x:is>
      </x:c>
    </x:row>
    <x:row r="2302">
      <x:c r="A2302" s="3" t="inlineStr">
        <x:is>
          <x:t xml:space="preserve">Meta</x:t>
        </x:is>
      </x:c>
      <x:c r="B2302" s="3" t="n">
        <x:v>2026</x:v>
      </x:c>
      <x:c r="C2302" s="3" t="inlineStr">
        <x:is>
          <x:t xml:space="preserve">Bull</x:t>
        </x:is>
      </x:c>
      <x:c r="D2302" s="3" t="inlineStr">
        <x:is>
          <x:t xml:space="preserve">contracted_power_gw</x:t>
        </x:is>
      </x:c>
      <x:c r="E2302" s="3" t="n">
        <x:v>3.5</x:v>
      </x:c>
      <x:c r="F2302" s="3" t="inlineStr">
        <x:is>
          <x:t xml:space="preserve">GW</x:t>
        </x:is>
      </x:c>
      <x:c r="G2302" s="3" t="inlineStr">
        <x:is>
          <x:t xml:space="preserve">Scenario capacity envelope</x:t>
        </x:is>
      </x:c>
      <x:c r="H2302" s="3" t="inlineStr">
        <x:is>
          <x:t xml:space="preserve">linear interpolation between 2026 and 2030 company capacity endpoints</x:t>
        </x:is>
      </x:c>
      <x:c r="I2302" s="3" t="inlineStr">
        <x:is>
          <x:t xml:space="preserve">Scenario envelope for Meta AI/Llama serving capacity; not an official contracted-GW figure.</x:t>
        </x:is>
      </x:c>
      <x:c r="J2302" s="3" t="inlineStr">
        <x:is>
          <x:t xml:space="preserve">ASSUMP_POWER_RAMP; SRC_META_MTIA_GENAI_2026</x:t>
        </x:is>
      </x:c>
      <x:c r="K230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02" s="3" t="inlineStr">
        <x:is>
          <x:t xml:space="preserve">Company/site-level committed MW/GW, interconnect and contract disclosure.</x:t>
        </x:is>
      </x:c>
    </x:row>
    <x:row r="2303">
      <x:c r="A2303" s="3" t="inlineStr">
        <x:is>
          <x:t xml:space="preserve">Meta</x:t>
        </x:is>
      </x:c>
      <x:c r="B2303" s="3" t="n">
        <x:v>2026</x:v>
      </x:c>
      <x:c r="C2303" s="3" t="inlineStr">
        <x:is>
          <x:t xml:space="preserve">Bull</x:t>
        </x:is>
      </x:c>
      <x:c r="D2303" s="3" t="inlineStr">
        <x:is>
          <x:t xml:space="preserve">operational_deployment_share</x:t>
        </x:is>
      </x:c>
      <x:c r="E2303" s="3" t="n">
        <x:v>0.48</x:v>
      </x:c>
      <x:c r="F2303" s="3" t="inlineStr">
        <x:is>
          <x:t xml:space="preserve">share</x:t>
        </x:is>
      </x:c>
      <x:c r="G2303" s="3" t="inlineStr">
        <x:is>
          <x:t xml:space="preserve">Scenario conversion</x:t>
        </x:is>
      </x:c>
      <x:c r="H2303" s="3" t="inlineStr">
        <x:is>
          <x:t xml:space="preserve">active_power_gw / contracted_power_gw</x:t>
        </x:is>
      </x:c>
      <x:c r="I2303" s="3" t="inlineStr">
        <x:is>
          <x:t xml:space="preserve">This is the single explicit conversion from contracted/attributed capacity to operationally usable capacity.</x:t>
        </x:is>
      </x:c>
      <x:c r="J2303" s="3" t="inlineStr">
        <x:is>
          <x:t xml:space="preserve">ASSUMP_POWER_RAMP; SRC_META_MTIA_GENAI_2026</x:t>
        </x:is>
      </x:c>
      <x:c r="K230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03" s="3" t="inlineStr">
        <x:is>
          <x:t xml:space="preserve">Energized operational capacity divided by contracted/attributed capacity.</x:t>
        </x:is>
      </x:c>
    </x:row>
    <x:row r="2304">
      <x:c r="A2304" s="3" t="inlineStr">
        <x:is>
          <x:t xml:space="preserve">Meta</x:t>
        </x:is>
      </x:c>
      <x:c r="B2304" s="3" t="n">
        <x:v>2026</x:v>
      </x:c>
      <x:c r="C2304" s="3" t="inlineStr">
        <x:is>
          <x:t xml:space="preserve">Bull</x:t>
        </x:is>
      </x:c>
      <x:c r="D2304" s="3" t="inlineStr">
        <x:is>
          <x:t xml:space="preserve">active_power_gw</x:t>
        </x:is>
      </x:c>
      <x:c r="E2304" s="3" t="n">
        <x:v>1.68</x:v>
      </x:c>
      <x:c r="F2304" s="3" t="inlineStr">
        <x:is>
          <x:t xml:space="preserve">GW</x:t>
        </x:is>
      </x:c>
      <x:c r="G2304" s="3" t="inlineStr">
        <x:is>
          <x:t xml:space="preserve">Derived scenario</x:t>
        </x:is>
      </x:c>
      <x:c r="H2304" s="3" t="inlineStr">
        <x:is>
          <x:t xml:space="preserve">contracted_power_gw * operational_deployment_share</x:t>
        </x:is>
      </x:c>
      <x:c r="I2304" s="3" t="inlineStr">
        <x:is>
          <x:t xml:space="preserve">MTIA deployment direction and consumer product distribution support active ramp, not exact powered GW.</x:t>
        </x:is>
      </x:c>
      <x:c r="J2304" s="3" t="inlineStr">
        <x:is>
          <x:t xml:space="preserve">ASSUMP_POWER_RAMP; SRC_META_MTIA_GENAI_2026</x:t>
        </x:is>
      </x:c>
      <x:c r="K230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04" s="3" t="inlineStr">
        <x:is>
          <x:t xml:space="preserve">Energization dates, accelerator deliveries and operational powered-rack telemetry.</x:t>
        </x:is>
      </x:c>
    </x:row>
    <x:row r="2305">
      <x:c r="A2305" s="3" t="inlineStr">
        <x:is>
          <x:t xml:space="preserve">Meta</x:t>
        </x:is>
      </x:c>
      <x:c r="B2305" s="3" t="n">
        <x:v>2026</x:v>
      </x:c>
      <x:c r="C2305" s="3" t="inlineStr">
        <x:is>
          <x:t xml:space="preserve">Bull</x:t>
        </x:is>
      </x:c>
      <x:c r="D2305" s="3" t="inlineStr">
        <x:is>
          <x:t xml:space="preserve">pue</x:t>
        </x:is>
      </x:c>
      <x:c r="E2305" s="3" t="n">
        <x:v>1.2</x:v>
      </x:c>
      <x:c r="F2305" s="3" t="inlineStr">
        <x:is>
          <x:t xml:space="preserve">ratio</x:t>
        </x:is>
      </x:c>
      <x:c r="G2305" s="3" t="inlineStr">
        <x:is>
          <x:t xml:space="preserve">Scenario parameter</x:t>
        </x:is>
      </x:c>
      <x:c r="H2305" s="3" t="inlineStr">
        <x:is>
          <x:t xml:space="preserve">it_load_gw = active_power_gw / pue</x:t>
        </x:is>
      </x:c>
      <x:c r="I2305" s="3" t="inlineStr">
        <x:is>
          <x:t xml:space="preserve">No provider-wide site-level PUE is used as a disclosed fact; PUE represents facility-to-IT conversion within the scenario.</x:t>
        </x:is>
      </x:c>
      <x:c r="J2305" s="3" t="inlineStr">
        <x:is>
          <x:t xml:space="preserve">ASSUMP_POWER_RAMP</x:t>
        </x:is>
      </x:c>
      <x:c r="K230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05" s="3" t="inlineStr">
        <x:is>
          <x:t xml:space="preserve">Site-level measured PUE matched to attributed AI capacity.</x:t>
        </x:is>
      </x:c>
    </x:row>
    <x:row r="2306">
      <x:c r="A2306" s="3" t="inlineStr">
        <x:is>
          <x:t xml:space="preserve">Meta</x:t>
        </x:is>
      </x:c>
      <x:c r="B2306" s="3" t="n">
        <x:v>2026</x:v>
      </x:c>
      <x:c r="C2306" s="3" t="inlineStr">
        <x:is>
          <x:t xml:space="preserve">Bull</x:t>
        </x:is>
      </x:c>
      <x:c r="D2306" s="3" t="inlineStr">
        <x:is>
          <x:t xml:space="preserve">it_load_gw</x:t>
        </x:is>
      </x:c>
      <x:c r="E2306" s="3" t="n">
        <x:v>1.4</x:v>
      </x:c>
      <x:c r="F2306" s="3" t="inlineStr">
        <x:is>
          <x:t xml:space="preserve">GW</x:t>
        </x:is>
      </x:c>
      <x:c r="G2306" s="3" t="inlineStr">
        <x:is>
          <x:t xml:space="preserve">Derived formula</x:t>
        </x:is>
      </x:c>
      <x:c r="H2306" s="3" t="inlineStr">
        <x:is>
          <x:t xml:space="preserve">active_power_gw / pue</x:t>
        </x:is>
      </x:c>
      <x:c r="I2306" s="3" t="inlineStr">
        <x:is>
          <x:t xml:space="preserve">Facility power is converted to IT-deliverable power before attributing AI workloads.</x:t>
        </x:is>
      </x:c>
      <x:c r="J2306" s="3" t="inlineStr">
        <x:is>
          <x:t xml:space="preserve">ASSUMP_POWER_RAMP; SRC_META_MTIA_GENAI_2026</x:t>
        </x:is>
      </x:c>
      <x:c r="K230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06" s="3" t="inlineStr">
        <x:is>
          <x:t xml:space="preserve">Recompute once active power and PUE become site-observable.</x:t>
        </x:is>
      </x:c>
    </x:row>
    <x:row r="2307">
      <x:c r="A2307" s="3" t="inlineStr">
        <x:is>
          <x:t xml:space="preserve">Meta</x:t>
        </x:is>
      </x:c>
      <x:c r="B2307" s="3" t="n">
        <x:v>2026</x:v>
      </x:c>
      <x:c r="C2307" s="3" t="inlineStr">
        <x:is>
          <x:t xml:space="preserve">Bull</x:t>
        </x:is>
      </x:c>
      <x:c r="D2307" s="3" t="inlineStr">
        <x:is>
          <x:t xml:space="preserve">ai_workload_share</x:t>
        </x:is>
      </x:c>
      <x:c r="E2307" s="3" t="n">
        <x:v>0.87</x:v>
      </x:c>
      <x:c r="F2307" s="3" t="inlineStr">
        <x:is>
          <x:t xml:space="preserve">share</x:t>
        </x:is>
      </x:c>
      <x:c r="G2307" s="3" t="inlineStr">
        <x:is>
          <x:t xml:space="preserve">Scenario allocation</x:t>
        </x:is>
      </x:c>
      <x:c r="H2307" s="3" t="inlineStr">
        <x:is>
          <x:t xml:space="preserve">ai_it_load_gw = it_load_gw * ai_workload_share</x:t>
        </x:is>
      </x:c>
      <x:c r="I2307" s="3" t="inlineStr">
        <x:is>
          <x:t xml:space="preserve">The modeled fleet is focused on AI workloads across Meta AI surfaces; non-LLM ranking/platform overhead is excluded through the 87% share.</x:t>
        </x:is>
      </x:c>
      <x:c r="J2307" s="3" t="inlineStr">
        <x:is>
          <x:t xml:space="preserve">SRC_META_LLAMA; SRC_META_LLAMA4_NVIDIA; SRC_META_MTIA_GENAI_2026; SRC_EPOCH_AI_DATA_CENTERS</x:t>
        </x:is>
      </x:c>
      <x:c r="K230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07" s="3" t="inlineStr">
        <x:is>
          <x:t xml:space="preserve">Model-owner AI workload allocation or cluster scheduling telemetry.</x:t>
        </x:is>
      </x:c>
    </x:row>
    <x:row r="2308">
      <x:c r="A2308" s="3" t="inlineStr">
        <x:is>
          <x:t xml:space="preserve">Meta</x:t>
        </x:is>
      </x:c>
      <x:c r="B2308" s="3" t="n">
        <x:v>2026</x:v>
      </x:c>
      <x:c r="C2308" s="3" t="inlineStr">
        <x:is>
          <x:t xml:space="preserve">Bull</x:t>
        </x:is>
      </x:c>
      <x:c r="D2308" s="3" t="inlineStr">
        <x:is>
          <x:t xml:space="preserve">ai_it_load_gw</x:t>
        </x:is>
      </x:c>
      <x:c r="E2308" s="3" t="n">
        <x:v>1.218</x:v>
      </x:c>
      <x:c r="F2308" s="3" t="inlineStr">
        <x:is>
          <x:t xml:space="preserve">GW</x:t>
        </x:is>
      </x:c>
      <x:c r="G2308" s="3" t="inlineStr">
        <x:is>
          <x:t xml:space="preserve">Derived formula</x:t>
        </x:is>
      </x:c>
      <x:c r="H2308" s="3" t="inlineStr">
        <x:is>
          <x:t xml:space="preserve">it_load_gw * ai_workload_share</x:t>
        </x:is>
      </x:c>
      <x:c r="I2308" s="3" t="inlineStr">
        <x:is>
          <x:t xml:space="preserve">Only the AI-attributed portion of IT load enters training/inference allocation.</x:t>
        </x:is>
      </x:c>
      <x:c r="J2308" s="3" t="inlineStr">
        <x:is>
          <x:t xml:space="preserve">SRC_META_LLAMA; SRC_META_LLAMA4_NVIDIA; SRC_META_MTIA_GENAI_2026; SRC_EPOCH_AI_DATA_CENTERS</x:t>
        </x:is>
      </x:c>
      <x:c r="K230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08" s="3" t="inlineStr">
        <x:is>
          <x:t xml:space="preserve">Recompute after ai_workload_share is replaced by telemetry.</x:t>
        </x:is>
      </x:c>
    </x:row>
    <x:row r="2309">
      <x:c r="A2309" s="3" t="inlineStr">
        <x:is>
          <x:t xml:space="preserve">Meta</x:t>
        </x:is>
      </x:c>
      <x:c r="B2309" s="3" t="n">
        <x:v>2026</x:v>
      </x:c>
      <x:c r="C2309" s="3" t="inlineStr">
        <x:is>
          <x:t xml:space="preserve">Bull</x:t>
        </x:is>
      </x:c>
      <x:c r="D2309" s="3" t="inlineStr">
        <x:is>
          <x:t xml:space="preserve">gpu_share</x:t>
        </x:is>
      </x:c>
      <x:c r="E2309" s="3" t="n">
        <x:v>1</x:v>
      </x:c>
      <x:c r="F2309" s="3" t="inlineStr">
        <x:is>
          <x:t xml:space="preserve">share of inference-serving accelerator load</x:t>
        </x:is>
      </x:c>
      <x:c r="G2309" s="3" t="inlineStr">
        <x:is>
          <x:t xml:space="preserve">Numeric scenario</x:t>
        </x:is>
      </x:c>
      <x:c r="H2309" s="3" t="inlineStr">
        <x:is>
          <x:t xml:space="preserve">gpu_share interpolated from company 2026/2030 accelerator-mix endpoints</x:t>
        </x:is>
      </x:c>
      <x:c r="I2309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2309" s="3" t="inlineStr">
        <x:is>
          <x:t xml:space="preserve">SRC_META_LLAMA; SRC_META_LLAMA4_NVIDIA; SRC_META_MTIA_GENAI_2026; SRC_EPOCH_AI_DATA_CENTERS; ASSUMP_NUMERIC_ACCELERATOR_MIX</x:t>
        </x:is>
      </x:c>
      <x:c r="K230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09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2310">
      <x:c r="A2310" s="3" t="inlineStr">
        <x:is>
          <x:t xml:space="preserve">Meta</x:t>
        </x:is>
      </x:c>
      <x:c r="B2310" s="3" t="n">
        <x:v>2026</x:v>
      </x:c>
      <x:c r="C2310" s="3" t="inlineStr">
        <x:is>
          <x:t xml:space="preserve">Bull</x:t>
        </x:is>
      </x:c>
      <x:c r="D2310" s="3" t="inlineStr">
        <x:is>
          <x:t xml:space="preserve">h200_share</x:t>
        </x:is>
      </x:c>
      <x:c r="E2310" s="3" t="n">
        <x:v>0.09603</x:v>
      </x:c>
      <x:c r="F2310" s="3" t="inlineStr">
        <x:is>
          <x:t xml:space="preserve">share of inference-serving accelerator load</x:t>
        </x:is>
      </x:c>
      <x:c r="G2310" s="3" t="inlineStr">
        <x:is>
          <x:t xml:space="preserve">Editable numeric scenario</x:t>
        </x:is>
      </x:c>
      <x:c r="H2310" s="3" t="inlineStr">
        <x:is>
          <x:t xml:space="preserve">h200_share = gpu_share * default_gpu_generation_mix_h200</x:t>
        </x:is>
      </x:c>
      <x:c r="I2310" s="3" t="inlineStr">
        <x:is>
          <x:t xml:space="preserve">Default GPU-generation migration assumption; executive workbook allows later manual replacement by company/year/scenario.</x:t>
        </x:is>
      </x:c>
      <x:c r="J2310" s="3" t="inlineStr">
        <x:is>
          <x:t xml:space="preserve">SRC_SEMIANALYSIS_INFERENCEX; ASSUMP_NUMERIC_ACCELERATOR_MIX</x:t>
        </x:is>
      </x:c>
      <x:c r="K231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10" s="3" t="inlineStr">
        <x:is>
          <x:t xml:space="preserve">Company fleet inventory, accelerator-hours or procurement/deployment records by GPU generation.</x:t>
        </x:is>
      </x:c>
    </x:row>
    <x:row r="2311">
      <x:c r="A2311" s="3" t="inlineStr">
        <x:is>
          <x:t xml:space="preserve">Meta</x:t>
        </x:is>
      </x:c>
      <x:c r="B2311" s="3" t="n">
        <x:v>2026</x:v>
      </x:c>
      <x:c r="C2311" s="3" t="inlineStr">
        <x:is>
          <x:t xml:space="preserve">Bull</x:t>
        </x:is>
      </x:c>
      <x:c r="D2311" s="3" t="inlineStr">
        <x:is>
          <x:t xml:space="preserve">b200_share</x:t>
        </x:is>
      </x:c>
      <x:c r="E2311" s="3" t="n">
        <x:v>0.9039700000000001</x:v>
      </x:c>
      <x:c r="F2311" s="3" t="inlineStr">
        <x:is>
          <x:t xml:space="preserve">share of inference-serving accelerator load</x:t>
        </x:is>
      </x:c>
      <x:c r="G2311" s="3" t="inlineStr">
        <x:is>
          <x:t xml:space="preserve">Editable numeric scenario</x:t>
        </x:is>
      </x:c>
      <x:c r="H2311" s="3" t="inlineStr">
        <x:is>
          <x:t xml:space="preserve">b200_share = gpu_share * default_gpu_generation_mix_b200</x:t>
        </x:is>
      </x:c>
      <x:c r="I2311" s="3" t="inlineStr">
        <x:is>
          <x:t xml:space="preserve">Default GPU-generation migration assumption; executive workbook allows later manual replacement by company/year/scenario.</x:t>
        </x:is>
      </x:c>
      <x:c r="J2311" s="3" t="inlineStr">
        <x:is>
          <x:t xml:space="preserve">SRC_SEMIANALYSIS_INFERENCEX; ASSUMP_NUMERIC_ACCELERATOR_MIX</x:t>
        </x:is>
      </x:c>
      <x:c r="K231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11" s="3" t="inlineStr">
        <x:is>
          <x:t xml:space="preserve">Company fleet inventory, accelerator-hours or procurement/deployment records by GPU generation.</x:t>
        </x:is>
      </x:c>
    </x:row>
    <x:row r="2312">
      <x:c r="A2312" s="3" t="inlineStr">
        <x:is>
          <x:t xml:space="preserve">Meta</x:t>
        </x:is>
      </x:c>
      <x:c r="B2312" s="3" t="n">
        <x:v>2026</x:v>
      </x:c>
      <x:c r="C2312" s="3" t="inlineStr">
        <x:is>
          <x:t xml:space="preserve">Bull</x:t>
        </x:is>
      </x:c>
      <x:c r="D2312" s="3" t="inlineStr">
        <x:is>
          <x:t xml:space="preserve">gb200_share</x:t>
        </x:is>
      </x:c>
      <x:c r="E2312" s="3" t="n">
        <x:v>0</x:v>
      </x:c>
      <x:c r="F2312" s="3" t="inlineStr">
        <x:is>
          <x:t xml:space="preserve">share of inference-serving accelerator load</x:t>
        </x:is>
      </x:c>
      <x:c r="G2312" s="3" t="inlineStr">
        <x:is>
          <x:t xml:space="preserve">Editable numeric scenario</x:t>
        </x:is>
      </x:c>
      <x:c r="H2312" s="3" t="inlineStr">
        <x:is>
          <x:t xml:space="preserve">gb200_share = gpu_share * default_gpu_generation_mix_gb200</x:t>
        </x:is>
      </x:c>
      <x:c r="I2312" s="3" t="inlineStr">
        <x:is>
          <x:t xml:space="preserve">Default GPU-generation migration assumption; executive workbook allows later manual replacement by company/year/scenario.</x:t>
        </x:is>
      </x:c>
      <x:c r="J2312" s="3" t="inlineStr">
        <x:is>
          <x:t xml:space="preserve">SRC_SEMIANALYSIS_INFERENCEX; ASSUMP_NUMERIC_ACCELERATOR_MIX</x:t>
        </x:is>
      </x:c>
      <x:c r="K231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12" s="3" t="inlineStr">
        <x:is>
          <x:t xml:space="preserve">Company fleet inventory, accelerator-hours or procurement/deployment records by GPU generation.</x:t>
        </x:is>
      </x:c>
    </x:row>
    <x:row r="2313">
      <x:c r="A2313" s="3" t="inlineStr">
        <x:is>
          <x:t xml:space="preserve">Meta</x:t>
        </x:is>
      </x:c>
      <x:c r="B2313" s="3" t="n">
        <x:v>2026</x:v>
      </x:c>
      <x:c r="C2313" s="3" t="inlineStr">
        <x:is>
          <x:t xml:space="preserve">Bull</x:t>
        </x:is>
      </x:c>
      <x:c r="D2313" s="3" t="inlineStr">
        <x:is>
          <x:t xml:space="preserve">purpose_built_accelerator_share</x:t>
        </x:is>
      </x:c>
      <x:c r="E2313" s="3" t="n">
        <x:v>0</x:v>
      </x:c>
      <x:c r="F2313" s="3" t="inlineStr">
        <x:is>
          <x:t xml:space="preserve">share of inference-serving accelerator load</x:t>
        </x:is>
      </x:c>
      <x:c r="G2313" s="3" t="inlineStr">
        <x:is>
          <x:t xml:space="preserve">Numeric scenario</x:t>
        </x:is>
      </x:c>
      <x:c r="H2313" s="3" t="inlineStr">
        <x:is>
          <x:t xml:space="preserve">1 - gpu_share</x:t>
        </x:is>
      </x:c>
      <x:c r="I2313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2313" s="3" t="inlineStr">
        <x:is>
          <x:t xml:space="preserve">SRC_META_LLAMA; SRC_META_LLAMA4_NVIDIA; SRC_META_MTIA_GENAI_2026; SRC_EPOCH_AI_DATA_CENTERS; ASSUMP_NUMERIC_ACCELERATOR_MIX</x:t>
        </x:is>
      </x:c>
      <x:c r="K231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13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2314">
      <x:c r="A2314" s="3" t="inlineStr">
        <x:is>
          <x:t xml:space="preserve">Meta</x:t>
        </x:is>
      </x:c>
      <x:c r="B2314" s="3" t="n">
        <x:v>2026</x:v>
      </x:c>
      <x:c r="C2314" s="3" t="inlineStr">
        <x:is>
          <x:t xml:space="preserve">Bull</x:t>
        </x:is>
      </x:c>
      <x:c r="D2314" s="3" t="inlineStr">
        <x:is>
          <x:t xml:space="preserve">fleet_reference_tps_per_mw</x:t>
        </x:is>
      </x:c>
      <x:c r="E2314" s="3" t="n">
        <x:v>920581</x:v>
      </x:c>
      <x:c r="F2314" s="3" t="inlineStr">
        <x:is>
          <x:t xml:space="preserve">generated output tokens/sec/MW</x:t>
        </x:is>
      </x:c>
      <x:c r="G2314" s="3" t="inlineStr">
        <x:is>
          <x:t xml:space="preserve">Fleet-weighted public benchmark reference</x:t>
        </x:is>
      </x:c>
      <x:c r="H2314" s="3" t="inlineStr">
        <x:is>
          <x:t xml:space="preserve">h200_share*h200_workload_avg + b200_share*b200_workload_avg + gb200_share*gb200_workload_avg + purpose_built_share*purpose_workload_avg</x:t>
        </x:is>
      </x:c>
      <x:c r="I2314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2314" s="3" t="inlineStr">
        <x:is>
          <x:t xml:space="preserve">SRC_SEMIANALYSIS_INFERENCEX; ASSUMP_NUMERIC_ACCELERATOR_MIX; ASSUMP_WORKLOAD_CLASS_MIX; ASSUMP_AGENTIC_CONTEXT_PENALTY</x:t>
        </x:is>
      </x:c>
      <x:c r="K231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14" s="3" t="inlineStr">
        <x:is>
          <x:t xml:space="preserve">Comparable production output-token throughput or a more closely matched benchmark.</x:t>
        </x:is>
      </x:c>
    </x:row>
    <x:row r="2315">
      <x:c r="A2315" s="3" t="inlineStr">
        <x:is>
          <x:t xml:space="preserve">Meta</x:t>
        </x:is>
      </x:c>
      <x:c r="B2315" s="3" t="n">
        <x:v>2026</x:v>
      </x:c>
      <x:c r="C2315" s="3" t="inlineStr">
        <x:is>
          <x:t xml:space="preserve">Bull</x:t>
        </x:is>
      </x:c>
      <x:c r="D2315" s="3" t="inlineStr">
        <x:is>
          <x:t xml:space="preserve">commercial_workload_fit_factor</x:t>
        </x:is>
      </x:c>
      <x:c r="E2315" s="3" t="n">
        <x:v>1</x:v>
      </x:c>
      <x:c r="F2315" s="3" t="inlineStr">
        <x:is>
          <x:t xml:space="preserve">share of public reference throughput</x:t>
        </x:is>
      </x:c>
      <x:c r="G2315" s="3" t="inlineStr">
        <x:is>
          <x:t xml:space="preserve">Scenario assumption</x:t>
        </x:is>
      </x:c>
      <x:c r="H2315" s="3" t="inlineStr">
        <x:is>
          <x:t xml:space="preserve">reference_serving_tps_per_mw = fleet_reference_tps_per_mw * commercial_workload_fit_factor</x:t>
        </x:is>
      </x:c>
      <x:c r="I2315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2315" s="3" t="inlineStr">
        <x:is>
          <x:t xml:space="preserve">SRC_SEMIANALYSIS_INFERENCEX; ASSUMP_NUMERIC_ACCELERATOR_MIX; ASSUMP_WORKLOAD_CLASS_MIX; ASSUMP_AGENTIC_CONTEXT_PENALTY</x:t>
        </x:is>
      </x:c>
      <x:c r="K231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15" s="3" t="inlineStr">
        <x:is>
          <x:t xml:space="preserve">Matched commercial serving benchmark by product surface, context shape and latency SLO.</x:t>
        </x:is>
      </x:c>
    </x:row>
    <x:row r="2316">
      <x:c r="A2316" s="3" t="inlineStr">
        <x:is>
          <x:t xml:space="preserve">Meta</x:t>
        </x:is>
      </x:c>
      <x:c r="B2316" s="3" t="n">
        <x:v>2026</x:v>
      </x:c>
      <x:c r="C2316" s="3" t="inlineStr">
        <x:is>
          <x:t xml:space="preserve">Bull</x:t>
        </x:is>
      </x:c>
      <x:c r="D2316" s="3" t="inlineStr">
        <x:is>
          <x:t xml:space="preserve">reference_serving_tps_per_mw</x:t>
        </x:is>
      </x:c>
      <x:c r="E2316" s="3" t="n">
        <x:v>920581</x:v>
      </x:c>
      <x:c r="F2316" s="3" t="inlineStr">
        <x:is>
          <x:t xml:space="preserve">generated output tokens/sec/MW</x:t>
        </x:is>
      </x:c>
      <x:c r="G2316" s="3" t="inlineStr">
        <x:is>
          <x:t xml:space="preserve">Workload-adjusted benchmark proxy</x:t>
        </x:is>
      </x:c>
      <x:c r="H2316" s="3" t="inlineStr">
        <x:is>
          <x:t xml:space="preserve">fleet_reference_tps_per_mw * commercial_workload_fit_factor</x:t>
        </x:is>
      </x:c>
      <x:c r="I231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316" s="3" t="inlineStr">
        <x:is>
          <x:t xml:space="preserve">SRC_SEMIANALYSIS_INFERENCEX; ASSUMP_NUMERIC_ACCELERATOR_MIX; ASSUMP_WORKLOAD_CLASS_MIX; ASSUMP_AGENTIC_CONTEXT_PENALTY</x:t>
        </x:is>
      </x:c>
      <x:c r="K231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16" s="3" t="inlineStr">
        <x:is>
          <x:t xml:space="preserve">Provider production output-token throughput with comparable workload/SLO.</x:t>
        </x:is>
      </x:c>
    </x:row>
    <x:row r="2317">
      <x:c r="A2317" s="3" t="inlineStr">
        <x:is>
          <x:t xml:space="preserve">Meta</x:t>
        </x:is>
      </x:c>
      <x:c r="B2317" s="3" t="n">
        <x:v>2026</x:v>
      </x:c>
      <x:c r="C2317" s="3" t="inlineStr">
        <x:is>
          <x:t xml:space="preserve">Bull</x:t>
        </x:is>
      </x:c>
      <x:c r="D2317" s="3" t="inlineStr">
        <x:is>
          <x:t xml:space="preserve">purpose_built_tps_per_mw</x:t>
        </x:is>
      </x:c>
      <x:c r="E2317" s="3" t="n">
        <x:v>1228515</x:v>
      </x:c>
      <x:c r="F2317" s="3" t="inlineStr">
        <x:is>
          <x:t xml:space="preserve">generated output tokens/sec/MW</x:t>
        </x:is>
      </x:c>
      <x:c r="G2317" s="3" t="inlineStr">
        <x:is>
          <x:t xml:space="preserve">Conservative no-uplift proxy</x:t>
        </x:is>
      </x:c>
      <x:c r="H2317" s="3" t="inlineStr">
        <x:is>
          <x:t xml:space="preserve">purpose_built_tps_per_mw = purpose_built_reference_tps_per_mw * commercial_workload_fit_factor until comparable output-token benchmark is adopted</x:t>
        </x:is>
      </x:c>
      <x:c r="I2317" s="3" t="inlineStr">
        <x:is>
          <x:t xml:space="preserve">No comparable public output-token/MW row adopted; B200 public reference placeholder is used and remains editable.</x:t>
        </x:is>
      </x:c>
      <x:c r="J2317" s="3" t="inlineStr">
        <x:is>
          <x:t xml:space="preserve">SRC_META_LLAMA; SRC_META_LLAMA4_NVIDIA; SRC_META_MTIA_GENAI_2026; SRC_EPOCH_AI_DATA_CENTERS; ASSUMP_NUMERIC_ACCELERATOR_MIX</x:t>
        </x:is>
      </x:c>
      <x:c r="K231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17" s="3" t="inlineStr">
        <x:is>
          <x:t xml:space="preserve">Matched-workload generated-output benchmark for the provider purpose-built accelerator.</x:t>
        </x:is>
      </x:c>
    </x:row>
    <x:row r="2318">
      <x:c r="A2318" s="3" t="inlineStr">
        <x:is>
          <x:t xml:space="preserve">Meta</x:t>
        </x:is>
      </x:c>
      <x:c r="B2318" s="3" t="n">
        <x:v>2026</x:v>
      </x:c>
      <x:c r="C2318" s="3" t="inlineStr">
        <x:is>
          <x:t xml:space="preserve">Bull</x:t>
        </x:is>
      </x:c>
      <x:c r="D2318" s="3" t="inlineStr">
        <x:is>
          <x:t xml:space="preserve">inference_power_share</x:t>
        </x:is>
      </x:c>
      <x:c r="E2318" s="3" t="n">
        <x:v>0.63</x:v>
      </x:c>
      <x:c r="F2318" s="3" t="inlineStr">
        <x:is>
          <x:t xml:space="preserve">share of AI IT load</x:t>
        </x:is>
      </x:c>
      <x:c r="G2318" s="3" t="inlineStr">
        <x:is>
          <x:t xml:space="preserve">Scenario allocation</x:t>
        </x:is>
      </x:c>
      <x:c r="H2318" s="3" t="inlineStr">
        <x:is>
          <x:t xml:space="preserve">inference_gw = ai_it_load_gw * inference_power_share</x:t>
        </x:is>
      </x:c>
      <x:c r="I2318" s="3" t="inlineStr">
        <x:is>
          <x:t xml:space="preserve">Large consumer AI distribution and inference-first MTIA roadmap support a higher inference share scenario.</x:t>
        </x:is>
      </x:c>
      <x:c r="J2318" s="3" t="inlineStr">
        <x:is>
          <x:t xml:space="preserve">SRC_META_LLAMA; SRC_META_LLAMA4_NVIDIA; SRC_META_MTIA_GENAI_2026; SRC_EPOCH_AI_DATA_CENTERS; ASSUMP_INFERENCE_SHARE_NOT_FACT_60</x:t>
        </x:is>
      </x:c>
      <x:c r="K231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18" s="3" t="inlineStr">
        <x:is>
          <x:t xml:space="preserve">Provider-specific inference/training workload power telemetry.</x:t>
        </x:is>
      </x:c>
    </x:row>
    <x:row r="2319">
      <x:c r="A2319" s="3" t="inlineStr">
        <x:is>
          <x:t xml:space="preserve">Meta</x:t>
        </x:is>
      </x:c>
      <x:c r="B2319" s="3" t="n">
        <x:v>2026</x:v>
      </x:c>
      <x:c r="C2319" s="3" t="inlineStr">
        <x:is>
          <x:t xml:space="preserve">Bull</x:t>
        </x:is>
      </x:c>
      <x:c r="D2319" s="3" t="inlineStr">
        <x:is>
          <x:t xml:space="preserve">inference_gw</x:t>
        </x:is>
      </x:c>
      <x:c r="E2319" s="3" t="n">
        <x:v>0.767</x:v>
      </x:c>
      <x:c r="F2319" s="3" t="inlineStr">
        <x:is>
          <x:t xml:space="preserve">GW</x:t>
        </x:is>
      </x:c>
      <x:c r="G2319" s="3" t="inlineStr">
        <x:is>
          <x:t xml:space="preserve">Derived formula</x:t>
        </x:is>
      </x:c>
      <x:c r="H2319" s="3" t="inlineStr">
        <x:is>
          <x:t xml:space="preserve">ai_it_load_gw * inference_power_share</x:t>
        </x:is>
      </x:c>
      <x:c r="I2319" s="3" t="inlineStr">
        <x:is>
          <x:t xml:space="preserve">This is the operational power eligible to become commercial generated output tokens through the selected TPS/MW proxy.</x:t>
        </x:is>
      </x:c>
      <x:c r="J2319" s="3" t="inlineStr">
        <x:is>
          <x:t xml:space="preserve">SRC_META_LLAMA; SRC_META_LLAMA4_NVIDIA; SRC_META_MTIA_GENAI_2026; SRC_EPOCH_AI_DATA_CENTERS</x:t>
        </x:is>
      </x:c>
      <x:c r="K231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19" s="3" t="inlineStr">
        <x:is>
          <x:t xml:space="preserve">Recompute after AI allocation or inference-share evidence changes.</x:t>
        </x:is>
      </x:c>
    </x:row>
    <x:row r="2320">
      <x:c r="A2320" s="3" t="inlineStr">
        <x:is>
          <x:t xml:space="preserve">Meta</x:t>
        </x:is>
      </x:c>
      <x:c r="B2320" s="3" t="n">
        <x:v>2026</x:v>
      </x:c>
      <x:c r="C2320" s="3" t="inlineStr">
        <x:is>
          <x:t xml:space="preserve">Bull</x:t>
        </x:is>
      </x:c>
      <x:c r="D2320" s="3" t="inlineStr">
        <x:is>
          <x:t xml:space="preserve">training_power_share</x:t>
        </x:is>
      </x:c>
      <x:c r="E2320" s="3" t="n">
        <x:v>0.37</x:v>
      </x:c>
      <x:c r="F2320" s="3" t="inlineStr">
        <x:is>
          <x:t xml:space="preserve">share of AI IT load</x:t>
        </x:is>
      </x:c>
      <x:c r="G2320" s="3" t="inlineStr">
        <x:is>
          <x:t xml:space="preserve">Derived allocation</x:t>
        </x:is>
      </x:c>
      <x:c r="H2320" s="3" t="inlineStr">
        <x:is>
          <x:t xml:space="preserve">1 - inference_power_share</x:t>
        </x:is>
      </x:c>
      <x:c r="I2320" s="3" t="inlineStr">
        <x:is>
          <x:t xml:space="preserve">Training receives the complementary modeled AI IT allocation; it is not a disclosed company workload split.</x:t>
        </x:is>
      </x:c>
      <x:c r="J2320" s="3" t="inlineStr">
        <x:is>
          <x:t xml:space="preserve">SRC_META_LLAMA; SRC_META_LLAMA4_NVIDIA; SRC_META_MTIA_GENAI_2026; SRC_EPOCH_AI_DATA_CENTERS; ASSUMP_INFERENCE_SHARE_NOT_FACT_60</x:t>
        </x:is>
      </x:c>
      <x:c r="K232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20" s="3" t="inlineStr">
        <x:is>
          <x:t xml:space="preserve">Provider-specific inference/training workload power telemetry.</x:t>
        </x:is>
      </x:c>
    </x:row>
    <x:row r="2321">
      <x:c r="A2321" s="3" t="inlineStr">
        <x:is>
          <x:t xml:space="preserve">Meta</x:t>
        </x:is>
      </x:c>
      <x:c r="B2321" s="3" t="n">
        <x:v>2026</x:v>
      </x:c>
      <x:c r="C2321" s="3" t="inlineStr">
        <x:is>
          <x:t xml:space="preserve">Bull</x:t>
        </x:is>
      </x:c>
      <x:c r="D2321" s="3" t="inlineStr">
        <x:is>
          <x:t xml:space="preserve">training_gw</x:t>
        </x:is>
      </x:c>
      <x:c r="E2321" s="3" t="n">
        <x:v>0.451</x:v>
      </x:c>
      <x:c r="F2321" s="3" t="inlineStr">
        <x:is>
          <x:t xml:space="preserve">GW</x:t>
        </x:is>
      </x:c>
      <x:c r="G2321" s="3" t="inlineStr">
        <x:is>
          <x:t xml:space="preserve">Derived formula</x:t>
        </x:is>
      </x:c>
      <x:c r="H2321" s="3" t="inlineStr">
        <x:is>
          <x:t xml:space="preserve">ai_it_load_gw * training_power_share</x:t>
        </x:is>
      </x:c>
      <x:c r="I2321" s="3" t="inlineStr">
        <x:is>
          <x:t xml:space="preserve">Training GW is shown separately so commercial inference token capacity is not overstated.</x:t>
        </x:is>
      </x:c>
      <x:c r="J2321" s="3" t="inlineStr">
        <x:is>
          <x:t xml:space="preserve">SRC_META_LLAMA; SRC_META_LLAMA4_NVIDIA; SRC_META_MTIA_GENAI_2026; SRC_EPOCH_AI_DATA_CENTERS</x:t>
        </x:is>
      </x:c>
      <x:c r="K232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21" s="3" t="inlineStr">
        <x:is>
          <x:t xml:space="preserve">Recompute after AI allocation or workload-split evidence changes.</x:t>
        </x:is>
      </x:c>
    </x:row>
    <x:row r="2322">
      <x:c r="A2322" s="3" t="inlineStr">
        <x:is>
          <x:t xml:space="preserve">Meta</x:t>
        </x:is>
      </x:c>
      <x:c r="B2322" s="3" t="n">
        <x:v>2026</x:v>
      </x:c>
      <x:c r="C2322" s="3" t="inlineStr">
        <x:is>
          <x:t xml:space="preserve">Bull</x:t>
        </x:is>
      </x:c>
      <x:c r="D2322" s="3" t="inlineStr">
        <x:is>
          <x:t xml:space="preserve">tokens_per_second_per_mw</x:t>
        </x:is>
      </x:c>
      <x:c r="E2322" s="3" t="n">
        <x:v>920581</x:v>
      </x:c>
      <x:c r="F2322" s="3" t="inlineStr">
        <x:is>
          <x:t xml:space="preserve">generated output tokens/sec/MW</x:t>
        </x:is>
      </x:c>
      <x:c r="G2322" s="3" t="inlineStr">
        <x:is>
          <x:t xml:space="preserve">Derived estimate + benchmark calibration</x:t>
        </x:is>
      </x:c>
      <x:c r="H2322" s="3" t="inlineStr">
        <x:is>
          <x:t xml:space="preserve">fleet_reference_tps_per_mw * commercial_workload_fit_factor</x:t>
        </x:is>
      </x:c>
      <x:c r="I2322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2322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232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22" s="3" t="inlineStr">
        <x:is>
          <x:t xml:space="preserve">Comparable production output-token throughput with model, hardware, precision, ISL/OSL and SLO matched.</x:t>
        </x:is>
      </x:c>
    </x:row>
    <x:row r="2323">
      <x:c r="A2323" s="3" t="inlineStr">
        <x:is>
          <x:t xml:space="preserve">Meta</x:t>
        </x:is>
      </x:c>
      <x:c r="B2323" s="3" t="n">
        <x:v>2026</x:v>
      </x:c>
      <x:c r="C2323" s="3" t="inlineStr">
        <x:is>
          <x:t xml:space="preserve">Bull</x:t>
        </x:is>
      </x:c>
      <x:c r="D2323" s="3" t="inlineStr">
        <x:is>
          <x:t xml:space="preserve">inference_tokens_per_day</x:t>
        </x:is>
      </x:c>
      <x:c r="E2323" s="3" t="n">
        <x:v>61005798172800</x:v>
      </x:c>
      <x:c r="F2323" s="3" t="inlineStr">
        <x:is>
          <x:t xml:space="preserve">generated output tokens/day</x:t>
        </x:is>
      </x:c>
      <x:c r="G2323" s="3" t="inlineStr">
        <x:is>
          <x:t xml:space="preserve">Derived headline metric</x:t>
        </x:is>
      </x:c>
      <x:c r="H2323" s="3" t="inlineStr">
        <x:is>
          <x:t xml:space="preserve">inference_gw * 1000 * tokens_per_second_per_mw * 86,400</x:t>
        </x:is>
      </x:c>
      <x:c r="I2323" s="3" t="inlineStr">
        <x:is>
          <x:t xml:space="preserve">Headline capacity uses no utilization, MoE, architecture or software-growth multiplier; it is not observed commercial output volume.</x:t>
        </x:is>
      </x:c>
      <x:c r="J2323" s="3" t="inlineStr">
        <x:is>
          <x:t xml:space="preserve">SRC_META_LLAMA; SRC_META_LLAMA4_NVIDIA; SRC_META_MTIA_GENAI_2026; SRC_EPOCH_AI_DATA_CENTERS; SRC_SEMIANALYSIS_INFERENCEX</x:t>
        </x:is>
      </x:c>
      <x:c r="K232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23" s="3" t="inlineStr">
        <x:is>
          <x:t xml:space="preserve">Provider-disclosed generated output token volume or calibrated capacity telemetry.</x:t>
        </x:is>
      </x:c>
    </x:row>
    <x:row r="2324">
      <x:c r="A2324" s="3" t="inlineStr">
        <x:is>
          <x:t xml:space="preserve">Meta</x:t>
        </x:is>
      </x:c>
      <x:c r="B2324" s="3" t="n">
        <x:v>2026</x:v>
      </x:c>
      <x:c r="C2324" s="3" t="inlineStr">
        <x:is>
          <x:t xml:space="preserve">Bull</x:t>
        </x:is>
      </x:c>
      <x:c r="D2324" s="3" t="inlineStr">
        <x:is>
          <x:t xml:space="preserve">inference_tokens_per_year</x:t>
        </x:is>
      </x:c>
      <x:c r="E2324" s="3" t="n">
        <x:v>2.2267116333072e+16</x:v>
      </x:c>
      <x:c r="F2324" s="3" t="inlineStr">
        <x:is>
          <x:t xml:space="preserve">generated output tokens/year</x:t>
        </x:is>
      </x:c>
      <x:c r="G2324" s="3" t="inlineStr">
        <x:is>
          <x:t xml:space="preserve">Derived headline metric</x:t>
        </x:is>
      </x:c>
      <x:c r="H2324" s="3" t="inlineStr">
        <x:is>
          <x:t xml:space="preserve">inference_tokens_per_day * 365</x:t>
        </x:is>
      </x:c>
      <x:c r="I2324" s="3" t="inlineStr">
        <x:is>
          <x:t xml:space="preserve">Annualized version of generated output token capacity; it is not observed annual demand or billable volume.</x:t>
        </x:is>
      </x:c>
      <x:c r="J2324" s="3" t="inlineStr">
        <x:is>
          <x:t xml:space="preserve">SRC_META_LLAMA; SRC_META_LLAMA4_NVIDIA; SRC_META_MTIA_GENAI_2026; SRC_EPOCH_AI_DATA_CENTERS; SRC_SEMIANALYSIS_INFERENCEX</x:t>
        </x:is>
      </x:c>
      <x:c r="K232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24" s="3" t="inlineStr">
        <x:is>
          <x:t xml:space="preserve">Provider-disclosed annual generated-output volume or metered serving telemetry.</x:t>
        </x:is>
      </x:c>
    </x:row>
    <x:row r="2325">
      <x:c r="A2325" s="3" t="inlineStr">
        <x:is>
          <x:t xml:space="preserve">Meta</x:t>
        </x:is>
      </x:c>
      <x:c r="B2325" s="3" t="n">
        <x:v>2027</x:v>
      </x:c>
      <x:c r="C2325" s="3" t="inlineStr">
        <x:is>
          <x:t xml:space="preserve">Bull</x:t>
        </x:is>
      </x:c>
      <x:c r="D2325" s="3" t="inlineStr">
        <x:is>
          <x:t xml:space="preserve">contracted_power_gw</x:t>
        </x:is>
      </x:c>
      <x:c r="E2325" s="3" t="n">
        <x:v>4.375</x:v>
      </x:c>
      <x:c r="F2325" s="3" t="inlineStr">
        <x:is>
          <x:t xml:space="preserve">GW</x:t>
        </x:is>
      </x:c>
      <x:c r="G2325" s="3" t="inlineStr">
        <x:is>
          <x:t xml:space="preserve">Scenario capacity envelope</x:t>
        </x:is>
      </x:c>
      <x:c r="H2325" s="3" t="inlineStr">
        <x:is>
          <x:t xml:space="preserve">linear interpolation between 2026 and 2030 company capacity endpoints</x:t>
        </x:is>
      </x:c>
      <x:c r="I2325" s="3" t="inlineStr">
        <x:is>
          <x:t xml:space="preserve">Scenario envelope for Meta AI/Llama serving capacity; not an official contracted-GW figure.</x:t>
        </x:is>
      </x:c>
      <x:c r="J2325" s="3" t="inlineStr">
        <x:is>
          <x:t xml:space="preserve">ASSUMP_POWER_RAMP; SRC_META_MTIA_GENAI_2026</x:t>
        </x:is>
      </x:c>
      <x:c r="K232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25" s="3" t="inlineStr">
        <x:is>
          <x:t xml:space="preserve">Company/site-level committed MW/GW, interconnect and contract disclosure.</x:t>
        </x:is>
      </x:c>
    </x:row>
    <x:row r="2326">
      <x:c r="A2326" s="3" t="inlineStr">
        <x:is>
          <x:t xml:space="preserve">Meta</x:t>
        </x:is>
      </x:c>
      <x:c r="B2326" s="3" t="n">
        <x:v>2027</x:v>
      </x:c>
      <x:c r="C2326" s="3" t="inlineStr">
        <x:is>
          <x:t xml:space="preserve">Bull</x:t>
        </x:is>
      </x:c>
      <x:c r="D2326" s="3" t="inlineStr">
        <x:is>
          <x:t xml:space="preserve">operational_deployment_share</x:t>
        </x:is>
      </x:c>
      <x:c r="E2326" s="3" t="n">
        <x:v>0.65577143</x:v>
      </x:c>
      <x:c r="F2326" s="3" t="inlineStr">
        <x:is>
          <x:t xml:space="preserve">share</x:t>
        </x:is>
      </x:c>
      <x:c r="G2326" s="3" t="inlineStr">
        <x:is>
          <x:t xml:space="preserve">Scenario conversion</x:t>
        </x:is>
      </x:c>
      <x:c r="H2326" s="3" t="inlineStr">
        <x:is>
          <x:t xml:space="preserve">active_power_gw / contracted_power_gw</x:t>
        </x:is>
      </x:c>
      <x:c r="I2326" s="3" t="inlineStr">
        <x:is>
          <x:t xml:space="preserve">This is the single explicit conversion from contracted/attributed capacity to operationally usable capacity.</x:t>
        </x:is>
      </x:c>
      <x:c r="J2326" s="3" t="inlineStr">
        <x:is>
          <x:t xml:space="preserve">ASSUMP_POWER_RAMP; SRC_META_MTIA_GENAI_2026</x:t>
        </x:is>
      </x:c>
      <x:c r="K232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26" s="3" t="inlineStr">
        <x:is>
          <x:t xml:space="preserve">Energized operational capacity divided by contracted/attributed capacity.</x:t>
        </x:is>
      </x:c>
    </x:row>
    <x:row r="2327">
      <x:c r="A2327" s="3" t="inlineStr">
        <x:is>
          <x:t xml:space="preserve">Meta</x:t>
        </x:is>
      </x:c>
      <x:c r="B2327" s="3" t="n">
        <x:v>2027</x:v>
      </x:c>
      <x:c r="C2327" s="3" t="inlineStr">
        <x:is>
          <x:t xml:space="preserve">Bull</x:t>
        </x:is>
      </x:c>
      <x:c r="D2327" s="3" t="inlineStr">
        <x:is>
          <x:t xml:space="preserve">active_power_gw</x:t>
        </x:is>
      </x:c>
      <x:c r="E2327" s="3" t="n">
        <x:v>2.869</x:v>
      </x:c>
      <x:c r="F2327" s="3" t="inlineStr">
        <x:is>
          <x:t xml:space="preserve">GW</x:t>
        </x:is>
      </x:c>
      <x:c r="G2327" s="3" t="inlineStr">
        <x:is>
          <x:t xml:space="preserve">Derived scenario</x:t>
        </x:is>
      </x:c>
      <x:c r="H2327" s="3" t="inlineStr">
        <x:is>
          <x:t xml:space="preserve">contracted_power_gw * operational_deployment_share</x:t>
        </x:is>
      </x:c>
      <x:c r="I2327" s="3" t="inlineStr">
        <x:is>
          <x:t xml:space="preserve">MTIA deployment direction and consumer product distribution support active ramp, not exact powered GW.</x:t>
        </x:is>
      </x:c>
      <x:c r="J2327" s="3" t="inlineStr">
        <x:is>
          <x:t xml:space="preserve">ASSUMP_POWER_RAMP; SRC_META_MTIA_GENAI_2026</x:t>
        </x:is>
      </x:c>
      <x:c r="K232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27" s="3" t="inlineStr">
        <x:is>
          <x:t xml:space="preserve">Energization dates, accelerator deliveries and operational powered-rack telemetry.</x:t>
        </x:is>
      </x:c>
    </x:row>
    <x:row r="2328">
      <x:c r="A2328" s="3" t="inlineStr">
        <x:is>
          <x:t xml:space="preserve">Meta</x:t>
        </x:is>
      </x:c>
      <x:c r="B2328" s="3" t="n">
        <x:v>2027</x:v>
      </x:c>
      <x:c r="C2328" s="3" t="inlineStr">
        <x:is>
          <x:t xml:space="preserve">Bull</x:t>
        </x:is>
      </x:c>
      <x:c r="D2328" s="3" t="inlineStr">
        <x:is>
          <x:t xml:space="preserve">pue</x:t>
        </x:is>
      </x:c>
      <x:c r="E2328" s="3" t="n">
        <x:v>1.2</x:v>
      </x:c>
      <x:c r="F2328" s="3" t="inlineStr">
        <x:is>
          <x:t xml:space="preserve">ratio</x:t>
        </x:is>
      </x:c>
      <x:c r="G2328" s="3" t="inlineStr">
        <x:is>
          <x:t xml:space="preserve">Scenario parameter</x:t>
        </x:is>
      </x:c>
      <x:c r="H2328" s="3" t="inlineStr">
        <x:is>
          <x:t xml:space="preserve">it_load_gw = active_power_gw / pue</x:t>
        </x:is>
      </x:c>
      <x:c r="I2328" s="3" t="inlineStr">
        <x:is>
          <x:t xml:space="preserve">No provider-wide site-level PUE is used as a disclosed fact; PUE represents facility-to-IT conversion within the scenario.</x:t>
        </x:is>
      </x:c>
      <x:c r="J2328" s="3" t="inlineStr">
        <x:is>
          <x:t xml:space="preserve">ASSUMP_POWER_RAMP</x:t>
        </x:is>
      </x:c>
      <x:c r="K232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28" s="3" t="inlineStr">
        <x:is>
          <x:t xml:space="preserve">Site-level measured PUE matched to attributed AI capacity.</x:t>
        </x:is>
      </x:c>
    </x:row>
    <x:row r="2329">
      <x:c r="A2329" s="3" t="inlineStr">
        <x:is>
          <x:t xml:space="preserve">Meta</x:t>
        </x:is>
      </x:c>
      <x:c r="B2329" s="3" t="n">
        <x:v>2027</x:v>
      </x:c>
      <x:c r="C2329" s="3" t="inlineStr">
        <x:is>
          <x:t xml:space="preserve">Bull</x:t>
        </x:is>
      </x:c>
      <x:c r="D2329" s="3" t="inlineStr">
        <x:is>
          <x:t xml:space="preserve">it_load_gw</x:t>
        </x:is>
      </x:c>
      <x:c r="E2329" s="3" t="n">
        <x:v>2.391</x:v>
      </x:c>
      <x:c r="F2329" s="3" t="inlineStr">
        <x:is>
          <x:t xml:space="preserve">GW</x:t>
        </x:is>
      </x:c>
      <x:c r="G2329" s="3" t="inlineStr">
        <x:is>
          <x:t xml:space="preserve">Derived formula</x:t>
        </x:is>
      </x:c>
      <x:c r="H2329" s="3" t="inlineStr">
        <x:is>
          <x:t xml:space="preserve">active_power_gw / pue</x:t>
        </x:is>
      </x:c>
      <x:c r="I2329" s="3" t="inlineStr">
        <x:is>
          <x:t xml:space="preserve">Facility power is converted to IT-deliverable power before attributing AI workloads.</x:t>
        </x:is>
      </x:c>
      <x:c r="J2329" s="3" t="inlineStr">
        <x:is>
          <x:t xml:space="preserve">ASSUMP_POWER_RAMP; SRC_META_MTIA_GENAI_2026</x:t>
        </x:is>
      </x:c>
      <x:c r="K232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29" s="3" t="inlineStr">
        <x:is>
          <x:t xml:space="preserve">Recompute once active power and PUE become site-observable.</x:t>
        </x:is>
      </x:c>
    </x:row>
    <x:row r="2330">
      <x:c r="A2330" s="3" t="inlineStr">
        <x:is>
          <x:t xml:space="preserve">Meta</x:t>
        </x:is>
      </x:c>
      <x:c r="B2330" s="3" t="n">
        <x:v>2027</x:v>
      </x:c>
      <x:c r="C2330" s="3" t="inlineStr">
        <x:is>
          <x:t xml:space="preserve">Bull</x:t>
        </x:is>
      </x:c>
      <x:c r="D2330" s="3" t="inlineStr">
        <x:is>
          <x:t xml:space="preserve">ai_workload_share</x:t>
        </x:is>
      </x:c>
      <x:c r="E2330" s="3" t="n">
        <x:v>0.87</x:v>
      </x:c>
      <x:c r="F2330" s="3" t="inlineStr">
        <x:is>
          <x:t xml:space="preserve">share</x:t>
        </x:is>
      </x:c>
      <x:c r="G2330" s="3" t="inlineStr">
        <x:is>
          <x:t xml:space="preserve">Scenario allocation</x:t>
        </x:is>
      </x:c>
      <x:c r="H2330" s="3" t="inlineStr">
        <x:is>
          <x:t xml:space="preserve">ai_it_load_gw = it_load_gw * ai_workload_share</x:t>
        </x:is>
      </x:c>
      <x:c r="I2330" s="3" t="inlineStr">
        <x:is>
          <x:t xml:space="preserve">The modeled fleet is focused on AI workloads across Meta AI surfaces; non-LLM ranking/platform overhead is excluded through the 87% share.</x:t>
        </x:is>
      </x:c>
      <x:c r="J2330" s="3" t="inlineStr">
        <x:is>
          <x:t xml:space="preserve">SRC_META_LLAMA; SRC_META_LLAMA4_NVIDIA; SRC_META_MTIA_GENAI_2026; SRC_EPOCH_AI_DATA_CENTERS</x:t>
        </x:is>
      </x:c>
      <x:c r="K233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30" s="3" t="inlineStr">
        <x:is>
          <x:t xml:space="preserve">Model-owner AI workload allocation or cluster scheduling telemetry.</x:t>
        </x:is>
      </x:c>
    </x:row>
    <x:row r="2331">
      <x:c r="A2331" s="3" t="inlineStr">
        <x:is>
          <x:t xml:space="preserve">Meta</x:t>
        </x:is>
      </x:c>
      <x:c r="B2331" s="3" t="n">
        <x:v>2027</x:v>
      </x:c>
      <x:c r="C2331" s="3" t="inlineStr">
        <x:is>
          <x:t xml:space="preserve">Bull</x:t>
        </x:is>
      </x:c>
      <x:c r="D2331" s="3" t="inlineStr">
        <x:is>
          <x:t xml:space="preserve">ai_it_load_gw</x:t>
        </x:is>
      </x:c>
      <x:c r="E2331" s="3" t="n">
        <x:v>2.08</x:v>
      </x:c>
      <x:c r="F2331" s="3" t="inlineStr">
        <x:is>
          <x:t xml:space="preserve">GW</x:t>
        </x:is>
      </x:c>
      <x:c r="G2331" s="3" t="inlineStr">
        <x:is>
          <x:t xml:space="preserve">Derived formula</x:t>
        </x:is>
      </x:c>
      <x:c r="H2331" s="3" t="inlineStr">
        <x:is>
          <x:t xml:space="preserve">it_load_gw * ai_workload_share</x:t>
        </x:is>
      </x:c>
      <x:c r="I2331" s="3" t="inlineStr">
        <x:is>
          <x:t xml:space="preserve">Only the AI-attributed portion of IT load enters training/inference allocation.</x:t>
        </x:is>
      </x:c>
      <x:c r="J2331" s="3" t="inlineStr">
        <x:is>
          <x:t xml:space="preserve">SRC_META_LLAMA; SRC_META_LLAMA4_NVIDIA; SRC_META_MTIA_GENAI_2026; SRC_EPOCH_AI_DATA_CENTERS</x:t>
        </x:is>
      </x:c>
      <x:c r="K233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31" s="3" t="inlineStr">
        <x:is>
          <x:t xml:space="preserve">Recompute after ai_workload_share is replaced by telemetry.</x:t>
        </x:is>
      </x:c>
    </x:row>
    <x:row r="2332">
      <x:c r="A2332" s="3" t="inlineStr">
        <x:is>
          <x:t xml:space="preserve">Meta</x:t>
        </x:is>
      </x:c>
      <x:c r="B2332" s="3" t="n">
        <x:v>2027</x:v>
      </x:c>
      <x:c r="C2332" s="3" t="inlineStr">
        <x:is>
          <x:t xml:space="preserve">Bull</x:t>
        </x:is>
      </x:c>
      <x:c r="D2332" s="3" t="inlineStr">
        <x:is>
          <x:t xml:space="preserve">gpu_share</x:t>
        </x:is>
      </x:c>
      <x:c r="E2332" s="3" t="n">
        <x:v>1</x:v>
      </x:c>
      <x:c r="F2332" s="3" t="inlineStr">
        <x:is>
          <x:t xml:space="preserve">share of inference-serving accelerator load</x:t>
        </x:is>
      </x:c>
      <x:c r="G2332" s="3" t="inlineStr">
        <x:is>
          <x:t xml:space="preserve">Numeric scenario</x:t>
        </x:is>
      </x:c>
      <x:c r="H2332" s="3" t="inlineStr">
        <x:is>
          <x:t xml:space="preserve">gpu_share interpolated from company 2026/2030 accelerator-mix endpoints</x:t>
        </x:is>
      </x:c>
      <x:c r="I2332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2332" s="3" t="inlineStr">
        <x:is>
          <x:t xml:space="preserve">SRC_META_LLAMA; SRC_META_LLAMA4_NVIDIA; SRC_META_MTIA_GENAI_2026; SRC_EPOCH_AI_DATA_CENTERS; ASSUMP_NUMERIC_ACCELERATOR_MIX</x:t>
        </x:is>
      </x:c>
      <x:c r="K233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32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2333">
      <x:c r="A2333" s="3" t="inlineStr">
        <x:is>
          <x:t xml:space="preserve">Meta</x:t>
        </x:is>
      </x:c>
      <x:c r="B2333" s="3" t="n">
        <x:v>2027</x:v>
      </x:c>
      <x:c r="C2333" s="3" t="inlineStr">
        <x:is>
          <x:t xml:space="preserve">Bull</x:t>
        </x:is>
      </x:c>
      <x:c r="D2333" s="3" t="inlineStr">
        <x:is>
          <x:t xml:space="preserve">h200_share</x:t>
        </x:is>
      </x:c>
      <x:c r="E2333" s="3" t="n">
        <x:v>0.09216000000000001</x:v>
      </x:c>
      <x:c r="F2333" s="3" t="inlineStr">
        <x:is>
          <x:t xml:space="preserve">share of inference-serving accelerator load</x:t>
        </x:is>
      </x:c>
      <x:c r="G2333" s="3" t="inlineStr">
        <x:is>
          <x:t xml:space="preserve">Editable numeric scenario</x:t>
        </x:is>
      </x:c>
      <x:c r="H2333" s="3" t="inlineStr">
        <x:is>
          <x:t xml:space="preserve">h200_share = gpu_share * default_gpu_generation_mix_h200</x:t>
        </x:is>
      </x:c>
      <x:c r="I2333" s="3" t="inlineStr">
        <x:is>
          <x:t xml:space="preserve">Default GPU-generation migration assumption; executive workbook allows later manual replacement by company/year/scenario.</x:t>
        </x:is>
      </x:c>
      <x:c r="J2333" s="3" t="inlineStr">
        <x:is>
          <x:t xml:space="preserve">SRC_SEMIANALYSIS_INFERENCEX; ASSUMP_NUMERIC_ACCELERATOR_MIX</x:t>
        </x:is>
      </x:c>
      <x:c r="K233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33" s="3" t="inlineStr">
        <x:is>
          <x:t xml:space="preserve">Company fleet inventory, accelerator-hours or procurement/deployment records by GPU generation.</x:t>
        </x:is>
      </x:c>
    </x:row>
    <x:row r="2334">
      <x:c r="A2334" s="3" t="inlineStr">
        <x:is>
          <x:t xml:space="preserve">Meta</x:t>
        </x:is>
      </x:c>
      <x:c r="B2334" s="3" t="n">
        <x:v>2027</x:v>
      </x:c>
      <x:c r="C2334" s="3" t="inlineStr">
        <x:is>
          <x:t xml:space="preserve">Bull</x:t>
        </x:is>
      </x:c>
      <x:c r="D2334" s="3" t="inlineStr">
        <x:is>
          <x:t xml:space="preserve">b200_share</x:t>
        </x:is>
      </x:c>
      <x:c r="E2334" s="3" t="n">
        <x:v>0.90784</x:v>
      </x:c>
      <x:c r="F2334" s="3" t="inlineStr">
        <x:is>
          <x:t xml:space="preserve">share of inference-serving accelerator load</x:t>
        </x:is>
      </x:c>
      <x:c r="G2334" s="3" t="inlineStr">
        <x:is>
          <x:t xml:space="preserve">Editable numeric scenario</x:t>
        </x:is>
      </x:c>
      <x:c r="H2334" s="3" t="inlineStr">
        <x:is>
          <x:t xml:space="preserve">b200_share = gpu_share * default_gpu_generation_mix_b200</x:t>
        </x:is>
      </x:c>
      <x:c r="I2334" s="3" t="inlineStr">
        <x:is>
          <x:t xml:space="preserve">Default GPU-generation migration assumption; executive workbook allows later manual replacement by company/year/scenario.</x:t>
        </x:is>
      </x:c>
      <x:c r="J2334" s="3" t="inlineStr">
        <x:is>
          <x:t xml:space="preserve">SRC_SEMIANALYSIS_INFERENCEX; ASSUMP_NUMERIC_ACCELERATOR_MIX</x:t>
        </x:is>
      </x:c>
      <x:c r="K233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34" s="3" t="inlineStr">
        <x:is>
          <x:t xml:space="preserve">Company fleet inventory, accelerator-hours or procurement/deployment records by GPU generation.</x:t>
        </x:is>
      </x:c>
    </x:row>
    <x:row r="2335">
      <x:c r="A2335" s="3" t="inlineStr">
        <x:is>
          <x:t xml:space="preserve">Meta</x:t>
        </x:is>
      </x:c>
      <x:c r="B2335" s="3" t="n">
        <x:v>2027</x:v>
      </x:c>
      <x:c r="C2335" s="3" t="inlineStr">
        <x:is>
          <x:t xml:space="preserve">Bull</x:t>
        </x:is>
      </x:c>
      <x:c r="D2335" s="3" t="inlineStr">
        <x:is>
          <x:t xml:space="preserve">gb200_share</x:t>
        </x:is>
      </x:c>
      <x:c r="E2335" s="3" t="n">
        <x:v>0</x:v>
      </x:c>
      <x:c r="F2335" s="3" t="inlineStr">
        <x:is>
          <x:t xml:space="preserve">share of inference-serving accelerator load</x:t>
        </x:is>
      </x:c>
      <x:c r="G2335" s="3" t="inlineStr">
        <x:is>
          <x:t xml:space="preserve">Editable numeric scenario</x:t>
        </x:is>
      </x:c>
      <x:c r="H2335" s="3" t="inlineStr">
        <x:is>
          <x:t xml:space="preserve">gb200_share = gpu_share * default_gpu_generation_mix_gb200</x:t>
        </x:is>
      </x:c>
      <x:c r="I2335" s="3" t="inlineStr">
        <x:is>
          <x:t xml:space="preserve">Default GPU-generation migration assumption; executive workbook allows later manual replacement by company/year/scenario.</x:t>
        </x:is>
      </x:c>
      <x:c r="J2335" s="3" t="inlineStr">
        <x:is>
          <x:t xml:space="preserve">SRC_SEMIANALYSIS_INFERENCEX; ASSUMP_NUMERIC_ACCELERATOR_MIX</x:t>
        </x:is>
      </x:c>
      <x:c r="K233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35" s="3" t="inlineStr">
        <x:is>
          <x:t xml:space="preserve">Company fleet inventory, accelerator-hours or procurement/deployment records by GPU generation.</x:t>
        </x:is>
      </x:c>
    </x:row>
    <x:row r="2336">
      <x:c r="A2336" s="3" t="inlineStr">
        <x:is>
          <x:t xml:space="preserve">Meta</x:t>
        </x:is>
      </x:c>
      <x:c r="B2336" s="3" t="n">
        <x:v>2027</x:v>
      </x:c>
      <x:c r="C2336" s="3" t="inlineStr">
        <x:is>
          <x:t xml:space="preserve">Bull</x:t>
        </x:is>
      </x:c>
      <x:c r="D2336" s="3" t="inlineStr">
        <x:is>
          <x:t xml:space="preserve">purpose_built_accelerator_share</x:t>
        </x:is>
      </x:c>
      <x:c r="E2336" s="3" t="n">
        <x:v>0</x:v>
      </x:c>
      <x:c r="F2336" s="3" t="inlineStr">
        <x:is>
          <x:t xml:space="preserve">share of inference-serving accelerator load</x:t>
        </x:is>
      </x:c>
      <x:c r="G2336" s="3" t="inlineStr">
        <x:is>
          <x:t xml:space="preserve">Numeric scenario</x:t>
        </x:is>
      </x:c>
      <x:c r="H2336" s="3" t="inlineStr">
        <x:is>
          <x:t xml:space="preserve">1 - gpu_share</x:t>
        </x:is>
      </x:c>
      <x:c r="I2336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2336" s="3" t="inlineStr">
        <x:is>
          <x:t xml:space="preserve">SRC_META_LLAMA; SRC_META_LLAMA4_NVIDIA; SRC_META_MTIA_GENAI_2026; SRC_EPOCH_AI_DATA_CENTERS; ASSUMP_NUMERIC_ACCELERATOR_MIX</x:t>
        </x:is>
      </x:c>
      <x:c r="K233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36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2337">
      <x:c r="A2337" s="3" t="inlineStr">
        <x:is>
          <x:t xml:space="preserve">Meta</x:t>
        </x:is>
      </x:c>
      <x:c r="B2337" s="3" t="n">
        <x:v>2027</x:v>
      </x:c>
      <x:c r="C2337" s="3" t="inlineStr">
        <x:is>
          <x:t xml:space="preserve">Bull</x:t>
        </x:is>
      </x:c>
      <x:c r="D2337" s="3" t="inlineStr">
        <x:is>
          <x:t xml:space="preserve">fleet_reference_tps_per_mw</x:t>
        </x:is>
      </x:c>
      <x:c r="E2337" s="3" t="n">
        <x:v>921407</x:v>
      </x:c>
      <x:c r="F2337" s="3" t="inlineStr">
        <x:is>
          <x:t xml:space="preserve">generated output tokens/sec/MW</x:t>
        </x:is>
      </x:c>
      <x:c r="G2337" s="3" t="inlineStr">
        <x:is>
          <x:t xml:space="preserve">Fleet-weighted public benchmark reference</x:t>
        </x:is>
      </x:c>
      <x:c r="H2337" s="3" t="inlineStr">
        <x:is>
          <x:t xml:space="preserve">h200_share*h200_workload_avg + b200_share*b200_workload_avg + gb200_share*gb200_workload_avg + purpose_built_share*purpose_workload_avg</x:t>
        </x:is>
      </x:c>
      <x:c r="I2337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2337" s="3" t="inlineStr">
        <x:is>
          <x:t xml:space="preserve">SRC_SEMIANALYSIS_INFERENCEX; ASSUMP_NUMERIC_ACCELERATOR_MIX; ASSUMP_WORKLOAD_CLASS_MIX; ASSUMP_AGENTIC_CONTEXT_PENALTY</x:t>
        </x:is>
      </x:c>
      <x:c r="K233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37" s="3" t="inlineStr">
        <x:is>
          <x:t xml:space="preserve">Comparable production output-token throughput or a more closely matched benchmark.</x:t>
        </x:is>
      </x:c>
    </x:row>
    <x:row r="2338">
      <x:c r="A2338" s="3" t="inlineStr">
        <x:is>
          <x:t xml:space="preserve">Meta</x:t>
        </x:is>
      </x:c>
      <x:c r="B2338" s="3" t="n">
        <x:v>2027</x:v>
      </x:c>
      <x:c r="C2338" s="3" t="inlineStr">
        <x:is>
          <x:t xml:space="preserve">Bull</x:t>
        </x:is>
      </x:c>
      <x:c r="D2338" s="3" t="inlineStr">
        <x:is>
          <x:t xml:space="preserve">commercial_workload_fit_factor</x:t>
        </x:is>
      </x:c>
      <x:c r="E2338" s="3" t="n">
        <x:v>1</x:v>
      </x:c>
      <x:c r="F2338" s="3" t="inlineStr">
        <x:is>
          <x:t xml:space="preserve">share of public reference throughput</x:t>
        </x:is>
      </x:c>
      <x:c r="G2338" s="3" t="inlineStr">
        <x:is>
          <x:t xml:space="preserve">Scenario assumption</x:t>
        </x:is>
      </x:c>
      <x:c r="H2338" s="3" t="inlineStr">
        <x:is>
          <x:t xml:space="preserve">reference_serving_tps_per_mw = fleet_reference_tps_per_mw * commercial_workload_fit_factor</x:t>
        </x:is>
      </x:c>
      <x:c r="I2338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2338" s="3" t="inlineStr">
        <x:is>
          <x:t xml:space="preserve">SRC_SEMIANALYSIS_INFERENCEX; ASSUMP_NUMERIC_ACCELERATOR_MIX; ASSUMP_WORKLOAD_CLASS_MIX; ASSUMP_AGENTIC_CONTEXT_PENALTY</x:t>
        </x:is>
      </x:c>
      <x:c r="K233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38" s="3" t="inlineStr">
        <x:is>
          <x:t xml:space="preserve">Matched commercial serving benchmark by product surface, context shape and latency SLO.</x:t>
        </x:is>
      </x:c>
    </x:row>
    <x:row r="2339">
      <x:c r="A2339" s="3" t="inlineStr">
        <x:is>
          <x:t xml:space="preserve">Meta</x:t>
        </x:is>
      </x:c>
      <x:c r="B2339" s="3" t="n">
        <x:v>2027</x:v>
      </x:c>
      <x:c r="C2339" s="3" t="inlineStr">
        <x:is>
          <x:t xml:space="preserve">Bull</x:t>
        </x:is>
      </x:c>
      <x:c r="D2339" s="3" t="inlineStr">
        <x:is>
          <x:t xml:space="preserve">reference_serving_tps_per_mw</x:t>
        </x:is>
      </x:c>
      <x:c r="E2339" s="3" t="n">
        <x:v>921407</x:v>
      </x:c>
      <x:c r="F2339" s="3" t="inlineStr">
        <x:is>
          <x:t xml:space="preserve">generated output tokens/sec/MW</x:t>
        </x:is>
      </x:c>
      <x:c r="G2339" s="3" t="inlineStr">
        <x:is>
          <x:t xml:space="preserve">Workload-adjusted benchmark proxy</x:t>
        </x:is>
      </x:c>
      <x:c r="H2339" s="3" t="inlineStr">
        <x:is>
          <x:t xml:space="preserve">fleet_reference_tps_per_mw * commercial_workload_fit_factor</x:t>
        </x:is>
      </x:c>
      <x:c r="I233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339" s="3" t="inlineStr">
        <x:is>
          <x:t xml:space="preserve">SRC_SEMIANALYSIS_INFERENCEX; ASSUMP_NUMERIC_ACCELERATOR_MIX; ASSUMP_WORKLOAD_CLASS_MIX; ASSUMP_AGENTIC_CONTEXT_PENALTY</x:t>
        </x:is>
      </x:c>
      <x:c r="K233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39" s="3" t="inlineStr">
        <x:is>
          <x:t xml:space="preserve">Provider production output-token throughput with comparable workload/SLO.</x:t>
        </x:is>
      </x:c>
    </x:row>
    <x:row r="2340">
      <x:c r="A2340" s="3" t="inlineStr">
        <x:is>
          <x:t xml:space="preserve">Meta</x:t>
        </x:is>
      </x:c>
      <x:c r="B2340" s="3" t="n">
        <x:v>2027</x:v>
      </x:c>
      <x:c r="C2340" s="3" t="inlineStr">
        <x:is>
          <x:t xml:space="preserve">Bull</x:t>
        </x:is>
      </x:c>
      <x:c r="D2340" s="3" t="inlineStr">
        <x:is>
          <x:t xml:space="preserve">purpose_built_tps_per_mw</x:t>
        </x:is>
      </x:c>
      <x:c r="E2340" s="3" t="n">
        <x:v>1228515</x:v>
      </x:c>
      <x:c r="F2340" s="3" t="inlineStr">
        <x:is>
          <x:t xml:space="preserve">generated output tokens/sec/MW</x:t>
        </x:is>
      </x:c>
      <x:c r="G2340" s="3" t="inlineStr">
        <x:is>
          <x:t xml:space="preserve">Conservative no-uplift proxy</x:t>
        </x:is>
      </x:c>
      <x:c r="H2340" s="3" t="inlineStr">
        <x:is>
          <x:t xml:space="preserve">purpose_built_tps_per_mw = purpose_built_reference_tps_per_mw * commercial_workload_fit_factor until comparable output-token benchmark is adopted</x:t>
        </x:is>
      </x:c>
      <x:c r="I2340" s="3" t="inlineStr">
        <x:is>
          <x:t xml:space="preserve">No comparable public output-token/MW row adopted; B200 public reference placeholder is used and remains editable.</x:t>
        </x:is>
      </x:c>
      <x:c r="J2340" s="3" t="inlineStr">
        <x:is>
          <x:t xml:space="preserve">SRC_META_LLAMA; SRC_META_LLAMA4_NVIDIA; SRC_META_MTIA_GENAI_2026; SRC_EPOCH_AI_DATA_CENTERS; ASSUMP_NUMERIC_ACCELERATOR_MIX</x:t>
        </x:is>
      </x:c>
      <x:c r="K234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40" s="3" t="inlineStr">
        <x:is>
          <x:t xml:space="preserve">Matched-workload generated-output benchmark for the provider purpose-built accelerator.</x:t>
        </x:is>
      </x:c>
    </x:row>
    <x:row r="2341">
      <x:c r="A2341" s="3" t="inlineStr">
        <x:is>
          <x:t xml:space="preserve">Meta</x:t>
        </x:is>
      </x:c>
      <x:c r="B2341" s="3" t="n">
        <x:v>2027</x:v>
      </x:c>
      <x:c r="C2341" s="3" t="inlineStr">
        <x:is>
          <x:t xml:space="preserve">Bull</x:t>
        </x:is>
      </x:c>
      <x:c r="D2341" s="3" t="inlineStr">
        <x:is>
          <x:t xml:space="preserve">inference_power_share</x:t>
        </x:is>
      </x:c>
      <x:c r="E2341" s="3" t="n">
        <x:v>0.6879999999999999</x:v>
      </x:c>
      <x:c r="F2341" s="3" t="inlineStr">
        <x:is>
          <x:t xml:space="preserve">share of AI IT load</x:t>
        </x:is>
      </x:c>
      <x:c r="G2341" s="3" t="inlineStr">
        <x:is>
          <x:t xml:space="preserve">Scenario allocation</x:t>
        </x:is>
      </x:c>
      <x:c r="H2341" s="3" t="inlineStr">
        <x:is>
          <x:t xml:space="preserve">inference_gw = ai_it_load_gw * inference_power_share</x:t>
        </x:is>
      </x:c>
      <x:c r="I2341" s="3" t="inlineStr">
        <x:is>
          <x:t xml:space="preserve">Large consumer AI distribution and inference-first MTIA roadmap support a higher inference share scenario.</x:t>
        </x:is>
      </x:c>
      <x:c r="J2341" s="3" t="inlineStr">
        <x:is>
          <x:t xml:space="preserve">SRC_META_LLAMA; SRC_META_LLAMA4_NVIDIA; SRC_META_MTIA_GENAI_2026; SRC_EPOCH_AI_DATA_CENTERS; ASSUMP_INFERENCE_SHARE_NOT_FACT_60</x:t>
        </x:is>
      </x:c>
      <x:c r="K234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41" s="3" t="inlineStr">
        <x:is>
          <x:t xml:space="preserve">Provider-specific inference/training workload power telemetry.</x:t>
        </x:is>
      </x:c>
    </x:row>
    <x:row r="2342">
      <x:c r="A2342" s="3" t="inlineStr">
        <x:is>
          <x:t xml:space="preserve">Meta</x:t>
        </x:is>
      </x:c>
      <x:c r="B2342" s="3" t="n">
        <x:v>2027</x:v>
      </x:c>
      <x:c r="C2342" s="3" t="inlineStr">
        <x:is>
          <x:t xml:space="preserve">Bull</x:t>
        </x:is>
      </x:c>
      <x:c r="D2342" s="3" t="inlineStr">
        <x:is>
          <x:t xml:space="preserve">inference_gw</x:t>
        </x:is>
      </x:c>
      <x:c r="E2342" s="3" t="n">
        <x:v>1.43</x:v>
      </x:c>
      <x:c r="F2342" s="3" t="inlineStr">
        <x:is>
          <x:t xml:space="preserve">GW</x:t>
        </x:is>
      </x:c>
      <x:c r="G2342" s="3" t="inlineStr">
        <x:is>
          <x:t xml:space="preserve">Derived formula</x:t>
        </x:is>
      </x:c>
      <x:c r="H2342" s="3" t="inlineStr">
        <x:is>
          <x:t xml:space="preserve">ai_it_load_gw * inference_power_share</x:t>
        </x:is>
      </x:c>
      <x:c r="I2342" s="3" t="inlineStr">
        <x:is>
          <x:t xml:space="preserve">This is the operational power eligible to become commercial generated output tokens through the selected TPS/MW proxy.</x:t>
        </x:is>
      </x:c>
      <x:c r="J2342" s="3" t="inlineStr">
        <x:is>
          <x:t xml:space="preserve">SRC_META_LLAMA; SRC_META_LLAMA4_NVIDIA; SRC_META_MTIA_GENAI_2026; SRC_EPOCH_AI_DATA_CENTERS</x:t>
        </x:is>
      </x:c>
      <x:c r="K234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42" s="3" t="inlineStr">
        <x:is>
          <x:t xml:space="preserve">Recompute after AI allocation or inference-share evidence changes.</x:t>
        </x:is>
      </x:c>
    </x:row>
    <x:row r="2343">
      <x:c r="A2343" s="3" t="inlineStr">
        <x:is>
          <x:t xml:space="preserve">Meta</x:t>
        </x:is>
      </x:c>
      <x:c r="B2343" s="3" t="n">
        <x:v>2027</x:v>
      </x:c>
      <x:c r="C2343" s="3" t="inlineStr">
        <x:is>
          <x:t xml:space="preserve">Bull</x:t>
        </x:is>
      </x:c>
      <x:c r="D2343" s="3" t="inlineStr">
        <x:is>
          <x:t xml:space="preserve">training_power_share</x:t>
        </x:is>
      </x:c>
      <x:c r="E2343" s="3" t="n">
        <x:v>0.312</x:v>
      </x:c>
      <x:c r="F2343" s="3" t="inlineStr">
        <x:is>
          <x:t xml:space="preserve">share of AI IT load</x:t>
        </x:is>
      </x:c>
      <x:c r="G2343" s="3" t="inlineStr">
        <x:is>
          <x:t xml:space="preserve">Derived allocation</x:t>
        </x:is>
      </x:c>
      <x:c r="H2343" s="3" t="inlineStr">
        <x:is>
          <x:t xml:space="preserve">1 - inference_power_share</x:t>
        </x:is>
      </x:c>
      <x:c r="I2343" s="3" t="inlineStr">
        <x:is>
          <x:t xml:space="preserve">Training receives the complementary modeled AI IT allocation; it is not a disclosed company workload split.</x:t>
        </x:is>
      </x:c>
      <x:c r="J2343" s="3" t="inlineStr">
        <x:is>
          <x:t xml:space="preserve">SRC_META_LLAMA; SRC_META_LLAMA4_NVIDIA; SRC_META_MTIA_GENAI_2026; SRC_EPOCH_AI_DATA_CENTERS; ASSUMP_INFERENCE_SHARE_NOT_FACT_60</x:t>
        </x:is>
      </x:c>
      <x:c r="K234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43" s="3" t="inlineStr">
        <x:is>
          <x:t xml:space="preserve">Provider-specific inference/training workload power telemetry.</x:t>
        </x:is>
      </x:c>
    </x:row>
    <x:row r="2344">
      <x:c r="A2344" s="3" t="inlineStr">
        <x:is>
          <x:t xml:space="preserve">Meta</x:t>
        </x:is>
      </x:c>
      <x:c r="B2344" s="3" t="n">
        <x:v>2027</x:v>
      </x:c>
      <x:c r="C2344" s="3" t="inlineStr">
        <x:is>
          <x:t xml:space="preserve">Bull</x:t>
        </x:is>
      </x:c>
      <x:c r="D2344" s="3" t="inlineStr">
        <x:is>
          <x:t xml:space="preserve">training_gw</x:t>
        </x:is>
      </x:c>
      <x:c r="E2344" s="3" t="n">
        <x:v>0.65</x:v>
      </x:c>
      <x:c r="F2344" s="3" t="inlineStr">
        <x:is>
          <x:t xml:space="preserve">GW</x:t>
        </x:is>
      </x:c>
      <x:c r="G2344" s="3" t="inlineStr">
        <x:is>
          <x:t xml:space="preserve">Derived formula</x:t>
        </x:is>
      </x:c>
      <x:c r="H2344" s="3" t="inlineStr">
        <x:is>
          <x:t xml:space="preserve">ai_it_load_gw * training_power_share</x:t>
        </x:is>
      </x:c>
      <x:c r="I2344" s="3" t="inlineStr">
        <x:is>
          <x:t xml:space="preserve">Training GW is shown separately so commercial inference token capacity is not overstated.</x:t>
        </x:is>
      </x:c>
      <x:c r="J2344" s="3" t="inlineStr">
        <x:is>
          <x:t xml:space="preserve">SRC_META_LLAMA; SRC_META_LLAMA4_NVIDIA; SRC_META_MTIA_GENAI_2026; SRC_EPOCH_AI_DATA_CENTERS</x:t>
        </x:is>
      </x:c>
      <x:c r="K234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44" s="3" t="inlineStr">
        <x:is>
          <x:t xml:space="preserve">Recompute after AI allocation or workload-split evidence changes.</x:t>
        </x:is>
      </x:c>
    </x:row>
    <x:row r="2345">
      <x:c r="A2345" s="3" t="inlineStr">
        <x:is>
          <x:t xml:space="preserve">Meta</x:t>
        </x:is>
      </x:c>
      <x:c r="B2345" s="3" t="n">
        <x:v>2027</x:v>
      </x:c>
      <x:c r="C2345" s="3" t="inlineStr">
        <x:is>
          <x:t xml:space="preserve">Bull</x:t>
        </x:is>
      </x:c>
      <x:c r="D2345" s="3" t="inlineStr">
        <x:is>
          <x:t xml:space="preserve">tokens_per_second_per_mw</x:t>
        </x:is>
      </x:c>
      <x:c r="E2345" s="3" t="n">
        <x:v>921407</x:v>
      </x:c>
      <x:c r="F2345" s="3" t="inlineStr">
        <x:is>
          <x:t xml:space="preserve">generated output tokens/sec/MW</x:t>
        </x:is>
      </x:c>
      <x:c r="G2345" s="3" t="inlineStr">
        <x:is>
          <x:t xml:space="preserve">Derived estimate + benchmark calibration</x:t>
        </x:is>
      </x:c>
      <x:c r="H2345" s="3" t="inlineStr">
        <x:is>
          <x:t xml:space="preserve">fleet_reference_tps_per_mw * commercial_workload_fit_factor</x:t>
        </x:is>
      </x:c>
      <x:c r="I2345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2345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234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45" s="3" t="inlineStr">
        <x:is>
          <x:t xml:space="preserve">Comparable production output-token throughput with model, hardware, precision, ISL/OSL and SLO matched.</x:t>
        </x:is>
      </x:c>
    </x:row>
    <x:row r="2346">
      <x:c r="A2346" s="3" t="inlineStr">
        <x:is>
          <x:t xml:space="preserve">Meta</x:t>
        </x:is>
      </x:c>
      <x:c r="B2346" s="3" t="n">
        <x:v>2027</x:v>
      </x:c>
      <x:c r="C2346" s="3" t="inlineStr">
        <x:is>
          <x:t xml:space="preserve">Bull</x:t>
        </x:is>
      </x:c>
      <x:c r="D2346" s="3" t="inlineStr">
        <x:is>
          <x:t xml:space="preserve">inference_tokens_per_day</x:t>
        </x:is>
      </x:c>
      <x:c r="E2346" s="3" t="n">
        <x:v>113841677664000</x:v>
      </x:c>
      <x:c r="F2346" s="3" t="inlineStr">
        <x:is>
          <x:t xml:space="preserve">generated output tokens/day</x:t>
        </x:is>
      </x:c>
      <x:c r="G2346" s="3" t="inlineStr">
        <x:is>
          <x:t xml:space="preserve">Derived headline metric</x:t>
        </x:is>
      </x:c>
      <x:c r="H2346" s="3" t="inlineStr">
        <x:is>
          <x:t xml:space="preserve">inference_gw * 1000 * tokens_per_second_per_mw * 86,400</x:t>
        </x:is>
      </x:c>
      <x:c r="I2346" s="3" t="inlineStr">
        <x:is>
          <x:t xml:space="preserve">Headline capacity uses no utilization, MoE, architecture or software-growth multiplier; it is not observed commercial output volume.</x:t>
        </x:is>
      </x:c>
      <x:c r="J2346" s="3" t="inlineStr">
        <x:is>
          <x:t xml:space="preserve">SRC_META_LLAMA; SRC_META_LLAMA4_NVIDIA; SRC_META_MTIA_GENAI_2026; SRC_EPOCH_AI_DATA_CENTERS; SRC_SEMIANALYSIS_INFERENCEX</x:t>
        </x:is>
      </x:c>
      <x:c r="K234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46" s="3" t="inlineStr">
        <x:is>
          <x:t xml:space="preserve">Provider-disclosed generated output token volume or calibrated capacity telemetry.</x:t>
        </x:is>
      </x:c>
    </x:row>
    <x:row r="2347">
      <x:c r="A2347" s="3" t="inlineStr">
        <x:is>
          <x:t xml:space="preserve">Meta</x:t>
        </x:is>
      </x:c>
      <x:c r="B2347" s="3" t="n">
        <x:v>2027</x:v>
      </x:c>
      <x:c r="C2347" s="3" t="inlineStr">
        <x:is>
          <x:t xml:space="preserve">Bull</x:t>
        </x:is>
      </x:c>
      <x:c r="D2347" s="3" t="inlineStr">
        <x:is>
          <x:t xml:space="preserve">inference_tokens_per_year</x:t>
        </x:is>
      </x:c>
      <x:c r="E2347" s="3" t="n">
        <x:v>4.155221234736e+16</x:v>
      </x:c>
      <x:c r="F2347" s="3" t="inlineStr">
        <x:is>
          <x:t xml:space="preserve">generated output tokens/year</x:t>
        </x:is>
      </x:c>
      <x:c r="G2347" s="3" t="inlineStr">
        <x:is>
          <x:t xml:space="preserve">Derived headline metric</x:t>
        </x:is>
      </x:c>
      <x:c r="H2347" s="3" t="inlineStr">
        <x:is>
          <x:t xml:space="preserve">inference_tokens_per_day * 365</x:t>
        </x:is>
      </x:c>
      <x:c r="I2347" s="3" t="inlineStr">
        <x:is>
          <x:t xml:space="preserve">Annualized version of generated output token capacity; it is not observed annual demand or billable volume.</x:t>
        </x:is>
      </x:c>
      <x:c r="J2347" s="3" t="inlineStr">
        <x:is>
          <x:t xml:space="preserve">SRC_META_LLAMA; SRC_META_LLAMA4_NVIDIA; SRC_META_MTIA_GENAI_2026; SRC_EPOCH_AI_DATA_CENTERS; SRC_SEMIANALYSIS_INFERENCEX</x:t>
        </x:is>
      </x:c>
      <x:c r="K234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47" s="3" t="inlineStr">
        <x:is>
          <x:t xml:space="preserve">Provider-disclosed annual generated-output volume or metered serving telemetry.</x:t>
        </x:is>
      </x:c>
    </x:row>
    <x:row r="2348">
      <x:c r="A2348" s="3" t="inlineStr">
        <x:is>
          <x:t xml:space="preserve">Meta</x:t>
        </x:is>
      </x:c>
      <x:c r="B2348" s="3" t="n">
        <x:v>2028</x:v>
      </x:c>
      <x:c r="C2348" s="3" t="inlineStr">
        <x:is>
          <x:t xml:space="preserve">Bull</x:t>
        </x:is>
      </x:c>
      <x:c r="D2348" s="3" t="inlineStr">
        <x:is>
          <x:t xml:space="preserve">contracted_power_gw</x:t>
        </x:is>
      </x:c>
      <x:c r="E2348" s="3" t="n">
        <x:v>5.25</x:v>
      </x:c>
      <x:c r="F2348" s="3" t="inlineStr">
        <x:is>
          <x:t xml:space="preserve">GW</x:t>
        </x:is>
      </x:c>
      <x:c r="G2348" s="3" t="inlineStr">
        <x:is>
          <x:t xml:space="preserve">Scenario capacity envelope</x:t>
        </x:is>
      </x:c>
      <x:c r="H2348" s="3" t="inlineStr">
        <x:is>
          <x:t xml:space="preserve">linear interpolation between 2026 and 2030 company capacity endpoints</x:t>
        </x:is>
      </x:c>
      <x:c r="I2348" s="3" t="inlineStr">
        <x:is>
          <x:t xml:space="preserve">Scenario envelope for Meta AI/Llama serving capacity; not an official contracted-GW figure.</x:t>
        </x:is>
      </x:c>
      <x:c r="J2348" s="3" t="inlineStr">
        <x:is>
          <x:t xml:space="preserve">ASSUMP_POWER_RAMP; SRC_META_MTIA_GENAI_2026</x:t>
        </x:is>
      </x:c>
      <x:c r="K234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48" s="3" t="inlineStr">
        <x:is>
          <x:t xml:space="preserve">Company/site-level committed MW/GW, interconnect and contract disclosure.</x:t>
        </x:is>
      </x:c>
    </x:row>
    <x:row r="2349">
      <x:c r="A2349" s="3" t="inlineStr">
        <x:is>
          <x:t xml:space="preserve">Meta</x:t>
        </x:is>
      </x:c>
      <x:c r="B2349" s="3" t="n">
        <x:v>2028</x:v>
      </x:c>
      <x:c r="C2349" s="3" t="inlineStr">
        <x:is>
          <x:t xml:space="preserve">Bull</x:t>
        </x:is>
      </x:c>
      <x:c r="D2349" s="3" t="inlineStr">
        <x:is>
          <x:t xml:space="preserve">operational_deployment_share</x:t>
        </x:is>
      </x:c>
      <x:c r="E2349" s="3" t="n">
        <x:v>0.78571429</x:v>
      </x:c>
      <x:c r="F2349" s="3" t="inlineStr">
        <x:is>
          <x:t xml:space="preserve">share</x:t>
        </x:is>
      </x:c>
      <x:c r="G2349" s="3" t="inlineStr">
        <x:is>
          <x:t xml:space="preserve">Scenario conversion</x:t>
        </x:is>
      </x:c>
      <x:c r="H2349" s="3" t="inlineStr">
        <x:is>
          <x:t xml:space="preserve">active_power_gw / contracted_power_gw</x:t>
        </x:is>
      </x:c>
      <x:c r="I2349" s="3" t="inlineStr">
        <x:is>
          <x:t xml:space="preserve">This is the single explicit conversion from contracted/attributed capacity to operationally usable capacity.</x:t>
        </x:is>
      </x:c>
      <x:c r="J2349" s="3" t="inlineStr">
        <x:is>
          <x:t xml:space="preserve">ASSUMP_POWER_RAMP; SRC_META_MTIA_GENAI_2026</x:t>
        </x:is>
      </x:c>
      <x:c r="K234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49" s="3" t="inlineStr">
        <x:is>
          <x:t xml:space="preserve">Energized operational capacity divided by contracted/attributed capacity.</x:t>
        </x:is>
      </x:c>
    </x:row>
    <x:row r="2350">
      <x:c r="A2350" s="3" t="inlineStr">
        <x:is>
          <x:t xml:space="preserve">Meta</x:t>
        </x:is>
      </x:c>
      <x:c r="B2350" s="3" t="n">
        <x:v>2028</x:v>
      </x:c>
      <x:c r="C2350" s="3" t="inlineStr">
        <x:is>
          <x:t xml:space="preserve">Bull</x:t>
        </x:is>
      </x:c>
      <x:c r="D2350" s="3" t="inlineStr">
        <x:is>
          <x:t xml:space="preserve">active_power_gw</x:t>
        </x:is>
      </x:c>
      <x:c r="E2350" s="3" t="n">
        <x:v>4.125</x:v>
      </x:c>
      <x:c r="F2350" s="3" t="inlineStr">
        <x:is>
          <x:t xml:space="preserve">GW</x:t>
        </x:is>
      </x:c>
      <x:c r="G2350" s="3" t="inlineStr">
        <x:is>
          <x:t xml:space="preserve">Derived scenario</x:t>
        </x:is>
      </x:c>
      <x:c r="H2350" s="3" t="inlineStr">
        <x:is>
          <x:t xml:space="preserve">contracted_power_gw * operational_deployment_share</x:t>
        </x:is>
      </x:c>
      <x:c r="I2350" s="3" t="inlineStr">
        <x:is>
          <x:t xml:space="preserve">MTIA deployment direction and consumer product distribution support active ramp, not exact powered GW.</x:t>
        </x:is>
      </x:c>
      <x:c r="J2350" s="3" t="inlineStr">
        <x:is>
          <x:t xml:space="preserve">ASSUMP_POWER_RAMP; SRC_META_MTIA_GENAI_2026</x:t>
        </x:is>
      </x:c>
      <x:c r="K235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50" s="3" t="inlineStr">
        <x:is>
          <x:t xml:space="preserve">Energization dates, accelerator deliveries and operational powered-rack telemetry.</x:t>
        </x:is>
      </x:c>
    </x:row>
    <x:row r="2351">
      <x:c r="A2351" s="3" t="inlineStr">
        <x:is>
          <x:t xml:space="preserve">Meta</x:t>
        </x:is>
      </x:c>
      <x:c r="B2351" s="3" t="n">
        <x:v>2028</x:v>
      </x:c>
      <x:c r="C2351" s="3" t="inlineStr">
        <x:is>
          <x:t xml:space="preserve">Bull</x:t>
        </x:is>
      </x:c>
      <x:c r="D2351" s="3" t="inlineStr">
        <x:is>
          <x:t xml:space="preserve">pue</x:t>
        </x:is>
      </x:c>
      <x:c r="E2351" s="3" t="n">
        <x:v>1.2</x:v>
      </x:c>
      <x:c r="F2351" s="3" t="inlineStr">
        <x:is>
          <x:t xml:space="preserve">ratio</x:t>
        </x:is>
      </x:c>
      <x:c r="G2351" s="3" t="inlineStr">
        <x:is>
          <x:t xml:space="preserve">Scenario parameter</x:t>
        </x:is>
      </x:c>
      <x:c r="H2351" s="3" t="inlineStr">
        <x:is>
          <x:t xml:space="preserve">it_load_gw = active_power_gw / pue</x:t>
        </x:is>
      </x:c>
      <x:c r="I2351" s="3" t="inlineStr">
        <x:is>
          <x:t xml:space="preserve">No provider-wide site-level PUE is used as a disclosed fact; PUE represents facility-to-IT conversion within the scenario.</x:t>
        </x:is>
      </x:c>
      <x:c r="J2351" s="3" t="inlineStr">
        <x:is>
          <x:t xml:space="preserve">ASSUMP_POWER_RAMP</x:t>
        </x:is>
      </x:c>
      <x:c r="K235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51" s="3" t="inlineStr">
        <x:is>
          <x:t xml:space="preserve">Site-level measured PUE matched to attributed AI capacity.</x:t>
        </x:is>
      </x:c>
    </x:row>
    <x:row r="2352">
      <x:c r="A2352" s="3" t="inlineStr">
        <x:is>
          <x:t xml:space="preserve">Meta</x:t>
        </x:is>
      </x:c>
      <x:c r="B2352" s="3" t="n">
        <x:v>2028</x:v>
      </x:c>
      <x:c r="C2352" s="3" t="inlineStr">
        <x:is>
          <x:t xml:space="preserve">Bull</x:t>
        </x:is>
      </x:c>
      <x:c r="D2352" s="3" t="inlineStr">
        <x:is>
          <x:t xml:space="preserve">it_load_gw</x:t>
        </x:is>
      </x:c>
      <x:c r="E2352" s="3" t="n">
        <x:v>3.438</x:v>
      </x:c>
      <x:c r="F2352" s="3" t="inlineStr">
        <x:is>
          <x:t xml:space="preserve">GW</x:t>
        </x:is>
      </x:c>
      <x:c r="G2352" s="3" t="inlineStr">
        <x:is>
          <x:t xml:space="preserve">Derived formula</x:t>
        </x:is>
      </x:c>
      <x:c r="H2352" s="3" t="inlineStr">
        <x:is>
          <x:t xml:space="preserve">active_power_gw / pue</x:t>
        </x:is>
      </x:c>
      <x:c r="I2352" s="3" t="inlineStr">
        <x:is>
          <x:t xml:space="preserve">Facility power is converted to IT-deliverable power before attributing AI workloads.</x:t>
        </x:is>
      </x:c>
      <x:c r="J2352" s="3" t="inlineStr">
        <x:is>
          <x:t xml:space="preserve">ASSUMP_POWER_RAMP; SRC_META_MTIA_GENAI_2026</x:t>
        </x:is>
      </x:c>
      <x:c r="K235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52" s="3" t="inlineStr">
        <x:is>
          <x:t xml:space="preserve">Recompute once active power and PUE become site-observable.</x:t>
        </x:is>
      </x:c>
    </x:row>
    <x:row r="2353">
      <x:c r="A2353" s="3" t="inlineStr">
        <x:is>
          <x:t xml:space="preserve">Meta</x:t>
        </x:is>
      </x:c>
      <x:c r="B2353" s="3" t="n">
        <x:v>2028</x:v>
      </x:c>
      <x:c r="C2353" s="3" t="inlineStr">
        <x:is>
          <x:t xml:space="preserve">Bull</x:t>
        </x:is>
      </x:c>
      <x:c r="D2353" s="3" t="inlineStr">
        <x:is>
          <x:t xml:space="preserve">ai_workload_share</x:t>
        </x:is>
      </x:c>
      <x:c r="E2353" s="3" t="n">
        <x:v>0.87</x:v>
      </x:c>
      <x:c r="F2353" s="3" t="inlineStr">
        <x:is>
          <x:t xml:space="preserve">share</x:t>
        </x:is>
      </x:c>
      <x:c r="G2353" s="3" t="inlineStr">
        <x:is>
          <x:t xml:space="preserve">Scenario allocation</x:t>
        </x:is>
      </x:c>
      <x:c r="H2353" s="3" t="inlineStr">
        <x:is>
          <x:t xml:space="preserve">ai_it_load_gw = it_load_gw * ai_workload_share</x:t>
        </x:is>
      </x:c>
      <x:c r="I2353" s="3" t="inlineStr">
        <x:is>
          <x:t xml:space="preserve">The modeled fleet is focused on AI workloads across Meta AI surfaces; non-LLM ranking/platform overhead is excluded through the 87% share.</x:t>
        </x:is>
      </x:c>
      <x:c r="J2353" s="3" t="inlineStr">
        <x:is>
          <x:t xml:space="preserve">SRC_META_LLAMA; SRC_META_LLAMA4_NVIDIA; SRC_META_MTIA_GENAI_2026; SRC_EPOCH_AI_DATA_CENTERS</x:t>
        </x:is>
      </x:c>
      <x:c r="K235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53" s="3" t="inlineStr">
        <x:is>
          <x:t xml:space="preserve">Model-owner AI workload allocation or cluster scheduling telemetry.</x:t>
        </x:is>
      </x:c>
    </x:row>
    <x:row r="2354">
      <x:c r="A2354" s="3" t="inlineStr">
        <x:is>
          <x:t xml:space="preserve">Meta</x:t>
        </x:is>
      </x:c>
      <x:c r="B2354" s="3" t="n">
        <x:v>2028</x:v>
      </x:c>
      <x:c r="C2354" s="3" t="inlineStr">
        <x:is>
          <x:t xml:space="preserve">Bull</x:t>
        </x:is>
      </x:c>
      <x:c r="D2354" s="3" t="inlineStr">
        <x:is>
          <x:t xml:space="preserve">ai_it_load_gw</x:t>
        </x:is>
      </x:c>
      <x:c r="E2354" s="3" t="n">
        <x:v>2.991</x:v>
      </x:c>
      <x:c r="F2354" s="3" t="inlineStr">
        <x:is>
          <x:t xml:space="preserve">GW</x:t>
        </x:is>
      </x:c>
      <x:c r="G2354" s="3" t="inlineStr">
        <x:is>
          <x:t xml:space="preserve">Derived formula</x:t>
        </x:is>
      </x:c>
      <x:c r="H2354" s="3" t="inlineStr">
        <x:is>
          <x:t xml:space="preserve">it_load_gw * ai_workload_share</x:t>
        </x:is>
      </x:c>
      <x:c r="I2354" s="3" t="inlineStr">
        <x:is>
          <x:t xml:space="preserve">Only the AI-attributed portion of IT load enters training/inference allocation.</x:t>
        </x:is>
      </x:c>
      <x:c r="J2354" s="3" t="inlineStr">
        <x:is>
          <x:t xml:space="preserve">SRC_META_LLAMA; SRC_META_LLAMA4_NVIDIA; SRC_META_MTIA_GENAI_2026; SRC_EPOCH_AI_DATA_CENTERS</x:t>
        </x:is>
      </x:c>
      <x:c r="K235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54" s="3" t="inlineStr">
        <x:is>
          <x:t xml:space="preserve">Recompute after ai_workload_share is replaced by telemetry.</x:t>
        </x:is>
      </x:c>
    </x:row>
    <x:row r="2355">
      <x:c r="A2355" s="3" t="inlineStr">
        <x:is>
          <x:t xml:space="preserve">Meta</x:t>
        </x:is>
      </x:c>
      <x:c r="B2355" s="3" t="n">
        <x:v>2028</x:v>
      </x:c>
      <x:c r="C2355" s="3" t="inlineStr">
        <x:is>
          <x:t xml:space="preserve">Bull</x:t>
        </x:is>
      </x:c>
      <x:c r="D2355" s="3" t="inlineStr">
        <x:is>
          <x:t xml:space="preserve">gpu_share</x:t>
        </x:is>
      </x:c>
      <x:c r="E2355" s="3" t="n">
        <x:v>0.812926</x:v>
      </x:c>
      <x:c r="F2355" s="3" t="inlineStr">
        <x:is>
          <x:t xml:space="preserve">share of inference-serving accelerator load</x:t>
        </x:is>
      </x:c>
      <x:c r="G2355" s="3" t="inlineStr">
        <x:is>
          <x:t xml:space="preserve">Numeric scenario</x:t>
        </x:is>
      </x:c>
      <x:c r="H2355" s="3" t="inlineStr">
        <x:is>
          <x:t xml:space="preserve">gpu_share interpolated from company 2026/2030 accelerator-mix endpoints</x:t>
        </x:is>
      </x:c>
      <x:c r="I2355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2355" s="3" t="inlineStr">
        <x:is>
          <x:t xml:space="preserve">SRC_META_LLAMA; SRC_META_LLAMA4_NVIDIA; SRC_META_MTIA_GENAI_2026; SRC_EPOCH_AI_DATA_CENTERS; ASSUMP_NUMERIC_ACCELERATOR_MIX</x:t>
        </x:is>
      </x:c>
      <x:c r="K235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55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2356">
      <x:c r="A2356" s="3" t="inlineStr">
        <x:is>
          <x:t xml:space="preserve">Meta</x:t>
        </x:is>
      </x:c>
      <x:c r="B2356" s="3" t="n">
        <x:v>2028</x:v>
      </x:c>
      <x:c r="C2356" s="3" t="inlineStr">
        <x:is>
          <x:t xml:space="preserve">Bull</x:t>
        </x:is>
      </x:c>
      <x:c r="D2356" s="3" t="inlineStr">
        <x:is>
          <x:t xml:space="preserve">h200_share</x:t>
        </x:is>
      </x:c>
      <x:c r="E2356" s="3" t="n">
        <x:v>0.074919</x:v>
      </x:c>
      <x:c r="F2356" s="3" t="inlineStr">
        <x:is>
          <x:t xml:space="preserve">share of inference-serving accelerator load</x:t>
        </x:is>
      </x:c>
      <x:c r="G2356" s="3" t="inlineStr">
        <x:is>
          <x:t xml:space="preserve">Editable numeric scenario</x:t>
        </x:is>
      </x:c>
      <x:c r="H2356" s="3" t="inlineStr">
        <x:is>
          <x:t xml:space="preserve">h200_share = gpu_share * default_gpu_generation_mix_h200</x:t>
        </x:is>
      </x:c>
      <x:c r="I2356" s="3" t="inlineStr">
        <x:is>
          <x:t xml:space="preserve">Default GPU-generation migration assumption; executive workbook allows later manual replacement by company/year/scenario.</x:t>
        </x:is>
      </x:c>
      <x:c r="J2356" s="3" t="inlineStr">
        <x:is>
          <x:t xml:space="preserve">SRC_SEMIANALYSIS_INFERENCEX; ASSUMP_NUMERIC_ACCELERATOR_MIX</x:t>
        </x:is>
      </x:c>
      <x:c r="K235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56" s="3" t="inlineStr">
        <x:is>
          <x:t xml:space="preserve">Company fleet inventory, accelerator-hours or procurement/deployment records by GPU generation.</x:t>
        </x:is>
      </x:c>
    </x:row>
    <x:row r="2357">
      <x:c r="A2357" s="3" t="inlineStr">
        <x:is>
          <x:t xml:space="preserve">Meta</x:t>
        </x:is>
      </x:c>
      <x:c r="B2357" s="3" t="n">
        <x:v>2028</x:v>
      </x:c>
      <x:c r="C2357" s="3" t="inlineStr">
        <x:is>
          <x:t xml:space="preserve">Bull</x:t>
        </x:is>
      </x:c>
      <x:c r="D2357" s="3" t="inlineStr">
        <x:is>
          <x:t xml:space="preserve">b200_share</x:t>
        </x:is>
      </x:c>
      <x:c r="E2357" s="3" t="n">
        <x:v>0.738007</x:v>
      </x:c>
      <x:c r="F2357" s="3" t="inlineStr">
        <x:is>
          <x:t xml:space="preserve">share of inference-serving accelerator load</x:t>
        </x:is>
      </x:c>
      <x:c r="G2357" s="3" t="inlineStr">
        <x:is>
          <x:t xml:space="preserve">Editable numeric scenario</x:t>
        </x:is>
      </x:c>
      <x:c r="H2357" s="3" t="inlineStr">
        <x:is>
          <x:t xml:space="preserve">b200_share = gpu_share * default_gpu_generation_mix_b200</x:t>
        </x:is>
      </x:c>
      <x:c r="I2357" s="3" t="inlineStr">
        <x:is>
          <x:t xml:space="preserve">Default GPU-generation migration assumption; executive workbook allows later manual replacement by company/year/scenario.</x:t>
        </x:is>
      </x:c>
      <x:c r="J2357" s="3" t="inlineStr">
        <x:is>
          <x:t xml:space="preserve">SRC_SEMIANALYSIS_INFERENCEX; ASSUMP_NUMERIC_ACCELERATOR_MIX</x:t>
        </x:is>
      </x:c>
      <x:c r="K235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57" s="3" t="inlineStr">
        <x:is>
          <x:t xml:space="preserve">Company fleet inventory, accelerator-hours or procurement/deployment records by GPU generation.</x:t>
        </x:is>
      </x:c>
    </x:row>
    <x:row r="2358">
      <x:c r="A2358" s="3" t="inlineStr">
        <x:is>
          <x:t xml:space="preserve">Meta</x:t>
        </x:is>
      </x:c>
      <x:c r="B2358" s="3" t="n">
        <x:v>2028</x:v>
      </x:c>
      <x:c r="C2358" s="3" t="inlineStr">
        <x:is>
          <x:t xml:space="preserve">Bull</x:t>
        </x:is>
      </x:c>
      <x:c r="D2358" s="3" t="inlineStr">
        <x:is>
          <x:t xml:space="preserve">gb200_share</x:t>
        </x:is>
      </x:c>
      <x:c r="E2358" s="3" t="n">
        <x:v>0</x:v>
      </x:c>
      <x:c r="F2358" s="3" t="inlineStr">
        <x:is>
          <x:t xml:space="preserve">share of inference-serving accelerator load</x:t>
        </x:is>
      </x:c>
      <x:c r="G2358" s="3" t="inlineStr">
        <x:is>
          <x:t xml:space="preserve">Editable numeric scenario</x:t>
        </x:is>
      </x:c>
      <x:c r="H2358" s="3" t="inlineStr">
        <x:is>
          <x:t xml:space="preserve">gb200_share = gpu_share * default_gpu_generation_mix_gb200</x:t>
        </x:is>
      </x:c>
      <x:c r="I2358" s="3" t="inlineStr">
        <x:is>
          <x:t xml:space="preserve">Default GPU-generation migration assumption; executive workbook allows later manual replacement by company/year/scenario.</x:t>
        </x:is>
      </x:c>
      <x:c r="J2358" s="3" t="inlineStr">
        <x:is>
          <x:t xml:space="preserve">SRC_SEMIANALYSIS_INFERENCEX; ASSUMP_NUMERIC_ACCELERATOR_MIX</x:t>
        </x:is>
      </x:c>
      <x:c r="K235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58" s="3" t="inlineStr">
        <x:is>
          <x:t xml:space="preserve">Company fleet inventory, accelerator-hours or procurement/deployment records by GPU generation.</x:t>
        </x:is>
      </x:c>
    </x:row>
    <x:row r="2359">
      <x:c r="A2359" s="3" t="inlineStr">
        <x:is>
          <x:t xml:space="preserve">Meta</x:t>
        </x:is>
      </x:c>
      <x:c r="B2359" s="3" t="n">
        <x:v>2028</x:v>
      </x:c>
      <x:c r="C2359" s="3" t="inlineStr">
        <x:is>
          <x:t xml:space="preserve">Bull</x:t>
        </x:is>
      </x:c>
      <x:c r="D2359" s="3" t="inlineStr">
        <x:is>
          <x:t xml:space="preserve">purpose_built_accelerator_share</x:t>
        </x:is>
      </x:c>
      <x:c r="E2359" s="3" t="n">
        <x:v>0.187074</x:v>
      </x:c>
      <x:c r="F2359" s="3" t="inlineStr">
        <x:is>
          <x:t xml:space="preserve">share of inference-serving accelerator load</x:t>
        </x:is>
      </x:c>
      <x:c r="G2359" s="3" t="inlineStr">
        <x:is>
          <x:t xml:space="preserve">Numeric scenario</x:t>
        </x:is>
      </x:c>
      <x:c r="H2359" s="3" t="inlineStr">
        <x:is>
          <x:t xml:space="preserve">1 - gpu_share</x:t>
        </x:is>
      </x:c>
      <x:c r="I2359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2359" s="3" t="inlineStr">
        <x:is>
          <x:t xml:space="preserve">SRC_META_LLAMA; SRC_META_LLAMA4_NVIDIA; SRC_META_MTIA_GENAI_2026; SRC_EPOCH_AI_DATA_CENTERS; ASSUMP_NUMERIC_ACCELERATOR_MIX</x:t>
        </x:is>
      </x:c>
      <x:c r="K235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59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2360">
      <x:c r="A2360" s="3" t="inlineStr">
        <x:is>
          <x:t xml:space="preserve">Meta</x:t>
        </x:is>
      </x:c>
      <x:c r="B2360" s="3" t="n">
        <x:v>2028</x:v>
      </x:c>
      <x:c r="C2360" s="3" t="inlineStr">
        <x:is>
          <x:t xml:space="preserve">Bull</x:t>
        </x:is>
      </x:c>
      <x:c r="D2360" s="3" t="inlineStr">
        <x:is>
          <x:t xml:space="preserve">fleet_reference_tps_per_mw</x:t>
        </x:is>
      </x:c>
      <x:c r="E2360" s="3" t="n">
        <x:v>925083</x:v>
      </x:c>
      <x:c r="F2360" s="3" t="inlineStr">
        <x:is>
          <x:t xml:space="preserve">generated output tokens/sec/MW</x:t>
        </x:is>
      </x:c>
      <x:c r="G2360" s="3" t="inlineStr">
        <x:is>
          <x:t xml:space="preserve">Fleet-weighted public benchmark reference</x:t>
        </x:is>
      </x:c>
      <x:c r="H2360" s="3" t="inlineStr">
        <x:is>
          <x:t xml:space="preserve">h200_share*h200_workload_avg + b200_share*b200_workload_avg + gb200_share*gb200_workload_avg + purpose_built_share*purpose_workload_avg</x:t>
        </x:is>
      </x:c>
      <x:c r="I2360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2360" s="3" t="inlineStr">
        <x:is>
          <x:t xml:space="preserve">SRC_SEMIANALYSIS_INFERENCEX; ASSUMP_NUMERIC_ACCELERATOR_MIX; ASSUMP_WORKLOAD_CLASS_MIX; ASSUMP_AGENTIC_CONTEXT_PENALTY</x:t>
        </x:is>
      </x:c>
      <x:c r="K236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60" s="3" t="inlineStr">
        <x:is>
          <x:t xml:space="preserve">Comparable production output-token throughput or a more closely matched benchmark.</x:t>
        </x:is>
      </x:c>
    </x:row>
    <x:row r="2361">
      <x:c r="A2361" s="3" t="inlineStr">
        <x:is>
          <x:t xml:space="preserve">Meta</x:t>
        </x:is>
      </x:c>
      <x:c r="B2361" s="3" t="n">
        <x:v>2028</x:v>
      </x:c>
      <x:c r="C2361" s="3" t="inlineStr">
        <x:is>
          <x:t xml:space="preserve">Bull</x:t>
        </x:is>
      </x:c>
      <x:c r="D2361" s="3" t="inlineStr">
        <x:is>
          <x:t xml:space="preserve">commercial_workload_fit_factor</x:t>
        </x:is>
      </x:c>
      <x:c r="E2361" s="3" t="n">
        <x:v>1</x:v>
      </x:c>
      <x:c r="F2361" s="3" t="inlineStr">
        <x:is>
          <x:t xml:space="preserve">share of public reference throughput</x:t>
        </x:is>
      </x:c>
      <x:c r="G2361" s="3" t="inlineStr">
        <x:is>
          <x:t xml:space="preserve">Scenario assumption</x:t>
        </x:is>
      </x:c>
      <x:c r="H2361" s="3" t="inlineStr">
        <x:is>
          <x:t xml:space="preserve">reference_serving_tps_per_mw = fleet_reference_tps_per_mw * commercial_workload_fit_factor</x:t>
        </x:is>
      </x:c>
      <x:c r="I2361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2361" s="3" t="inlineStr">
        <x:is>
          <x:t xml:space="preserve">SRC_SEMIANALYSIS_INFERENCEX; ASSUMP_NUMERIC_ACCELERATOR_MIX; ASSUMP_WORKLOAD_CLASS_MIX; ASSUMP_AGENTIC_CONTEXT_PENALTY</x:t>
        </x:is>
      </x:c>
      <x:c r="K236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61" s="3" t="inlineStr">
        <x:is>
          <x:t xml:space="preserve">Matched commercial serving benchmark by product surface, context shape and latency SLO.</x:t>
        </x:is>
      </x:c>
    </x:row>
    <x:row r="2362">
      <x:c r="A2362" s="3" t="inlineStr">
        <x:is>
          <x:t xml:space="preserve">Meta</x:t>
        </x:is>
      </x:c>
      <x:c r="B2362" s="3" t="n">
        <x:v>2028</x:v>
      </x:c>
      <x:c r="C2362" s="3" t="inlineStr">
        <x:is>
          <x:t xml:space="preserve">Bull</x:t>
        </x:is>
      </x:c>
      <x:c r="D2362" s="3" t="inlineStr">
        <x:is>
          <x:t xml:space="preserve">reference_serving_tps_per_mw</x:t>
        </x:is>
      </x:c>
      <x:c r="E2362" s="3" t="n">
        <x:v>925083</x:v>
      </x:c>
      <x:c r="F2362" s="3" t="inlineStr">
        <x:is>
          <x:t xml:space="preserve">generated output tokens/sec/MW</x:t>
        </x:is>
      </x:c>
      <x:c r="G2362" s="3" t="inlineStr">
        <x:is>
          <x:t xml:space="preserve">Workload-adjusted benchmark proxy</x:t>
        </x:is>
      </x:c>
      <x:c r="H2362" s="3" t="inlineStr">
        <x:is>
          <x:t xml:space="preserve">fleet_reference_tps_per_mw * commercial_workload_fit_factor</x:t>
        </x:is>
      </x:c>
      <x:c r="I236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362" s="3" t="inlineStr">
        <x:is>
          <x:t xml:space="preserve">SRC_SEMIANALYSIS_INFERENCEX; ASSUMP_NUMERIC_ACCELERATOR_MIX; ASSUMP_WORKLOAD_CLASS_MIX; ASSUMP_AGENTIC_CONTEXT_PENALTY</x:t>
        </x:is>
      </x:c>
      <x:c r="K236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62" s="3" t="inlineStr">
        <x:is>
          <x:t xml:space="preserve">Provider production output-token throughput with comparable workload/SLO.</x:t>
        </x:is>
      </x:c>
    </x:row>
    <x:row r="2363">
      <x:c r="A2363" s="3" t="inlineStr">
        <x:is>
          <x:t xml:space="preserve">Meta</x:t>
        </x:is>
      </x:c>
      <x:c r="B2363" s="3" t="n">
        <x:v>2028</x:v>
      </x:c>
      <x:c r="C2363" s="3" t="inlineStr">
        <x:is>
          <x:t xml:space="preserve">Bull</x:t>
        </x:is>
      </x:c>
      <x:c r="D2363" s="3" t="inlineStr">
        <x:is>
          <x:t xml:space="preserve">purpose_built_tps_per_mw</x:t>
        </x:is>
      </x:c>
      <x:c r="E2363" s="3" t="n">
        <x:v>1228515</x:v>
      </x:c>
      <x:c r="F2363" s="3" t="inlineStr">
        <x:is>
          <x:t xml:space="preserve">generated output tokens/sec/MW</x:t>
        </x:is>
      </x:c>
      <x:c r="G2363" s="3" t="inlineStr">
        <x:is>
          <x:t xml:space="preserve">Conservative no-uplift proxy</x:t>
        </x:is>
      </x:c>
      <x:c r="H2363" s="3" t="inlineStr">
        <x:is>
          <x:t xml:space="preserve">purpose_built_tps_per_mw = purpose_built_reference_tps_per_mw * commercial_workload_fit_factor until comparable output-token benchmark is adopted</x:t>
        </x:is>
      </x:c>
      <x:c r="I2363" s="3" t="inlineStr">
        <x:is>
          <x:t xml:space="preserve">No comparable public output-token/MW row adopted; B200 public reference placeholder is used and remains editable.</x:t>
        </x:is>
      </x:c>
      <x:c r="J2363" s="3" t="inlineStr">
        <x:is>
          <x:t xml:space="preserve">SRC_META_LLAMA; SRC_META_LLAMA4_NVIDIA; SRC_META_MTIA_GENAI_2026; SRC_EPOCH_AI_DATA_CENTERS; ASSUMP_NUMERIC_ACCELERATOR_MIX</x:t>
        </x:is>
      </x:c>
      <x:c r="K236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63" s="3" t="inlineStr">
        <x:is>
          <x:t xml:space="preserve">Matched-workload generated-output benchmark for the provider purpose-built accelerator.</x:t>
        </x:is>
      </x:c>
    </x:row>
    <x:row r="2364">
      <x:c r="A2364" s="3" t="inlineStr">
        <x:is>
          <x:t xml:space="preserve">Meta</x:t>
        </x:is>
      </x:c>
      <x:c r="B2364" s="3" t="n">
        <x:v>2028</x:v>
      </x:c>
      <x:c r="C2364" s="3" t="inlineStr">
        <x:is>
          <x:t xml:space="preserve">Bull</x:t>
        </x:is>
      </x:c>
      <x:c r="D2364" s="3" t="inlineStr">
        <x:is>
          <x:t xml:space="preserve">inference_power_share</x:t>
        </x:is>
      </x:c>
      <x:c r="E2364" s="3" t="n">
        <x:v>0.745</x:v>
      </x:c>
      <x:c r="F2364" s="3" t="inlineStr">
        <x:is>
          <x:t xml:space="preserve">share of AI IT load</x:t>
        </x:is>
      </x:c>
      <x:c r="G2364" s="3" t="inlineStr">
        <x:is>
          <x:t xml:space="preserve">Scenario allocation</x:t>
        </x:is>
      </x:c>
      <x:c r="H2364" s="3" t="inlineStr">
        <x:is>
          <x:t xml:space="preserve">inference_gw = ai_it_load_gw * inference_power_share</x:t>
        </x:is>
      </x:c>
      <x:c r="I2364" s="3" t="inlineStr">
        <x:is>
          <x:t xml:space="preserve">Large consumer AI distribution and inference-first MTIA roadmap support a higher inference share scenario.</x:t>
        </x:is>
      </x:c>
      <x:c r="J2364" s="3" t="inlineStr">
        <x:is>
          <x:t xml:space="preserve">SRC_META_LLAMA; SRC_META_LLAMA4_NVIDIA; SRC_META_MTIA_GENAI_2026; SRC_EPOCH_AI_DATA_CENTERS; ASSUMP_INFERENCE_SHARE_NOT_FACT_60</x:t>
        </x:is>
      </x:c>
      <x:c r="K236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64" s="3" t="inlineStr">
        <x:is>
          <x:t xml:space="preserve">Provider-specific inference/training workload power telemetry.</x:t>
        </x:is>
      </x:c>
    </x:row>
    <x:row r="2365">
      <x:c r="A2365" s="3" t="inlineStr">
        <x:is>
          <x:t xml:space="preserve">Meta</x:t>
        </x:is>
      </x:c>
      <x:c r="B2365" s="3" t="n">
        <x:v>2028</x:v>
      </x:c>
      <x:c r="C2365" s="3" t="inlineStr">
        <x:is>
          <x:t xml:space="preserve">Bull</x:t>
        </x:is>
      </x:c>
      <x:c r="D2365" s="3" t="inlineStr">
        <x:is>
          <x:t xml:space="preserve">inference_gw</x:t>
        </x:is>
      </x:c>
      <x:c r="E2365" s="3" t="n">
        <x:v>2.228</x:v>
      </x:c>
      <x:c r="F2365" s="3" t="inlineStr">
        <x:is>
          <x:t xml:space="preserve">GW</x:t>
        </x:is>
      </x:c>
      <x:c r="G2365" s="3" t="inlineStr">
        <x:is>
          <x:t xml:space="preserve">Derived formula</x:t>
        </x:is>
      </x:c>
      <x:c r="H2365" s="3" t="inlineStr">
        <x:is>
          <x:t xml:space="preserve">ai_it_load_gw * inference_power_share</x:t>
        </x:is>
      </x:c>
      <x:c r="I2365" s="3" t="inlineStr">
        <x:is>
          <x:t xml:space="preserve">This is the operational power eligible to become commercial generated output tokens through the selected TPS/MW proxy.</x:t>
        </x:is>
      </x:c>
      <x:c r="J2365" s="3" t="inlineStr">
        <x:is>
          <x:t xml:space="preserve">SRC_META_LLAMA; SRC_META_LLAMA4_NVIDIA; SRC_META_MTIA_GENAI_2026; SRC_EPOCH_AI_DATA_CENTERS</x:t>
        </x:is>
      </x:c>
      <x:c r="K236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65" s="3" t="inlineStr">
        <x:is>
          <x:t xml:space="preserve">Recompute after AI allocation or inference-share evidence changes.</x:t>
        </x:is>
      </x:c>
    </x:row>
    <x:row r="2366">
      <x:c r="A2366" s="3" t="inlineStr">
        <x:is>
          <x:t xml:space="preserve">Meta</x:t>
        </x:is>
      </x:c>
      <x:c r="B2366" s="3" t="n">
        <x:v>2028</x:v>
      </x:c>
      <x:c r="C2366" s="3" t="inlineStr">
        <x:is>
          <x:t xml:space="preserve">Bull</x:t>
        </x:is>
      </x:c>
      <x:c r="D2366" s="3" t="inlineStr">
        <x:is>
          <x:t xml:space="preserve">training_power_share</x:t>
        </x:is>
      </x:c>
      <x:c r="E2366" s="3" t="n">
        <x:v>0.255</x:v>
      </x:c>
      <x:c r="F2366" s="3" t="inlineStr">
        <x:is>
          <x:t xml:space="preserve">share of AI IT load</x:t>
        </x:is>
      </x:c>
      <x:c r="G2366" s="3" t="inlineStr">
        <x:is>
          <x:t xml:space="preserve">Derived allocation</x:t>
        </x:is>
      </x:c>
      <x:c r="H2366" s="3" t="inlineStr">
        <x:is>
          <x:t xml:space="preserve">1 - inference_power_share</x:t>
        </x:is>
      </x:c>
      <x:c r="I2366" s="3" t="inlineStr">
        <x:is>
          <x:t xml:space="preserve">Training receives the complementary modeled AI IT allocation; it is not a disclosed company workload split.</x:t>
        </x:is>
      </x:c>
      <x:c r="J2366" s="3" t="inlineStr">
        <x:is>
          <x:t xml:space="preserve">SRC_META_LLAMA; SRC_META_LLAMA4_NVIDIA; SRC_META_MTIA_GENAI_2026; SRC_EPOCH_AI_DATA_CENTERS; ASSUMP_INFERENCE_SHARE_NOT_FACT_60</x:t>
        </x:is>
      </x:c>
      <x:c r="K236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66" s="3" t="inlineStr">
        <x:is>
          <x:t xml:space="preserve">Provider-specific inference/training workload power telemetry.</x:t>
        </x:is>
      </x:c>
    </x:row>
    <x:row r="2367">
      <x:c r="A2367" s="3" t="inlineStr">
        <x:is>
          <x:t xml:space="preserve">Meta</x:t>
        </x:is>
      </x:c>
      <x:c r="B2367" s="3" t="n">
        <x:v>2028</x:v>
      </x:c>
      <x:c r="C2367" s="3" t="inlineStr">
        <x:is>
          <x:t xml:space="preserve">Bull</x:t>
        </x:is>
      </x:c>
      <x:c r="D2367" s="3" t="inlineStr">
        <x:is>
          <x:t xml:space="preserve">training_gw</x:t>
        </x:is>
      </x:c>
      <x:c r="E2367" s="3" t="n">
        <x:v>0.763</x:v>
      </x:c>
      <x:c r="F2367" s="3" t="inlineStr">
        <x:is>
          <x:t xml:space="preserve">GW</x:t>
        </x:is>
      </x:c>
      <x:c r="G2367" s="3" t="inlineStr">
        <x:is>
          <x:t xml:space="preserve">Derived formula</x:t>
        </x:is>
      </x:c>
      <x:c r="H2367" s="3" t="inlineStr">
        <x:is>
          <x:t xml:space="preserve">ai_it_load_gw * training_power_share</x:t>
        </x:is>
      </x:c>
      <x:c r="I2367" s="3" t="inlineStr">
        <x:is>
          <x:t xml:space="preserve">Training GW is shown separately so commercial inference token capacity is not overstated.</x:t>
        </x:is>
      </x:c>
      <x:c r="J2367" s="3" t="inlineStr">
        <x:is>
          <x:t xml:space="preserve">SRC_META_LLAMA; SRC_META_LLAMA4_NVIDIA; SRC_META_MTIA_GENAI_2026; SRC_EPOCH_AI_DATA_CENTERS</x:t>
        </x:is>
      </x:c>
      <x:c r="K236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67" s="3" t="inlineStr">
        <x:is>
          <x:t xml:space="preserve">Recompute after AI allocation or workload-split evidence changes.</x:t>
        </x:is>
      </x:c>
    </x:row>
    <x:row r="2368">
      <x:c r="A2368" s="3" t="inlineStr">
        <x:is>
          <x:t xml:space="preserve">Meta</x:t>
        </x:is>
      </x:c>
      <x:c r="B2368" s="3" t="n">
        <x:v>2028</x:v>
      </x:c>
      <x:c r="C2368" s="3" t="inlineStr">
        <x:is>
          <x:t xml:space="preserve">Bull</x:t>
        </x:is>
      </x:c>
      <x:c r="D2368" s="3" t="inlineStr">
        <x:is>
          <x:t xml:space="preserve">tokens_per_second_per_mw</x:t>
        </x:is>
      </x:c>
      <x:c r="E2368" s="3" t="n">
        <x:v>925083</x:v>
      </x:c>
      <x:c r="F2368" s="3" t="inlineStr">
        <x:is>
          <x:t xml:space="preserve">generated output tokens/sec/MW</x:t>
        </x:is>
      </x:c>
      <x:c r="G2368" s="3" t="inlineStr">
        <x:is>
          <x:t xml:space="preserve">Derived estimate + benchmark calibration</x:t>
        </x:is>
      </x:c>
      <x:c r="H2368" s="3" t="inlineStr">
        <x:is>
          <x:t xml:space="preserve">fleet_reference_tps_per_mw * commercial_workload_fit_factor</x:t>
        </x:is>
      </x:c>
      <x:c r="I2368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2368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236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68" s="3" t="inlineStr">
        <x:is>
          <x:t xml:space="preserve">Comparable production output-token throughput with model, hardware, precision, ISL/OSL and SLO matched.</x:t>
        </x:is>
      </x:c>
    </x:row>
    <x:row r="2369">
      <x:c r="A2369" s="3" t="inlineStr">
        <x:is>
          <x:t xml:space="preserve">Meta</x:t>
        </x:is>
      </x:c>
      <x:c r="B2369" s="3" t="n">
        <x:v>2028</x:v>
      </x:c>
      <x:c r="C2369" s="3" t="inlineStr">
        <x:is>
          <x:t xml:space="preserve">Bull</x:t>
        </x:is>
      </x:c>
      <x:c r="D2369" s="3" t="inlineStr">
        <x:is>
          <x:t xml:space="preserve">inference_tokens_per_day</x:t>
        </x:is>
      </x:c>
      <x:c r="E2369" s="3" t="n">
        <x:v>178077737433600</x:v>
      </x:c>
      <x:c r="F2369" s="3" t="inlineStr">
        <x:is>
          <x:t xml:space="preserve">generated output tokens/day</x:t>
        </x:is>
      </x:c>
      <x:c r="G2369" s="3" t="inlineStr">
        <x:is>
          <x:t xml:space="preserve">Derived headline metric</x:t>
        </x:is>
      </x:c>
      <x:c r="H2369" s="3" t="inlineStr">
        <x:is>
          <x:t xml:space="preserve">inference_gw * 1000 * tokens_per_second_per_mw * 86,400</x:t>
        </x:is>
      </x:c>
      <x:c r="I2369" s="3" t="inlineStr">
        <x:is>
          <x:t xml:space="preserve">Headline capacity uses no utilization, MoE, architecture or software-growth multiplier; it is not observed commercial output volume.</x:t>
        </x:is>
      </x:c>
      <x:c r="J2369" s="3" t="inlineStr">
        <x:is>
          <x:t xml:space="preserve">SRC_META_LLAMA; SRC_META_LLAMA4_NVIDIA; SRC_META_MTIA_GENAI_2026; SRC_EPOCH_AI_DATA_CENTERS; SRC_SEMIANALYSIS_INFERENCEX</x:t>
        </x:is>
      </x:c>
      <x:c r="K236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69" s="3" t="inlineStr">
        <x:is>
          <x:t xml:space="preserve">Provider-disclosed generated output token volume or calibrated capacity telemetry.</x:t>
        </x:is>
      </x:c>
    </x:row>
    <x:row r="2370">
      <x:c r="A2370" s="3" t="inlineStr">
        <x:is>
          <x:t xml:space="preserve">Meta</x:t>
        </x:is>
      </x:c>
      <x:c r="B2370" s="3" t="n">
        <x:v>2028</x:v>
      </x:c>
      <x:c r="C2370" s="3" t="inlineStr">
        <x:is>
          <x:t xml:space="preserve">Bull</x:t>
        </x:is>
      </x:c>
      <x:c r="D2370" s="3" t="inlineStr">
        <x:is>
          <x:t xml:space="preserve">inference_tokens_per_year</x:t>
        </x:is>
      </x:c>
      <x:c r="E2370" s="3" t="n">
        <x:v>6.4998374163264e+16</x:v>
      </x:c>
      <x:c r="F2370" s="3" t="inlineStr">
        <x:is>
          <x:t xml:space="preserve">generated output tokens/year</x:t>
        </x:is>
      </x:c>
      <x:c r="G2370" s="3" t="inlineStr">
        <x:is>
          <x:t xml:space="preserve">Derived headline metric</x:t>
        </x:is>
      </x:c>
      <x:c r="H2370" s="3" t="inlineStr">
        <x:is>
          <x:t xml:space="preserve">inference_tokens_per_day * 365</x:t>
        </x:is>
      </x:c>
      <x:c r="I2370" s="3" t="inlineStr">
        <x:is>
          <x:t xml:space="preserve">Annualized version of generated output token capacity; it is not observed annual demand or billable volume.</x:t>
        </x:is>
      </x:c>
      <x:c r="J2370" s="3" t="inlineStr">
        <x:is>
          <x:t xml:space="preserve">SRC_META_LLAMA; SRC_META_LLAMA4_NVIDIA; SRC_META_MTIA_GENAI_2026; SRC_EPOCH_AI_DATA_CENTERS; SRC_SEMIANALYSIS_INFERENCEX</x:t>
        </x:is>
      </x:c>
      <x:c r="K237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70" s="3" t="inlineStr">
        <x:is>
          <x:t xml:space="preserve">Provider-disclosed annual generated-output volume or metered serving telemetry.</x:t>
        </x:is>
      </x:c>
    </x:row>
    <x:row r="2371">
      <x:c r="A2371" s="3" t="inlineStr">
        <x:is>
          <x:t xml:space="preserve">Meta</x:t>
        </x:is>
      </x:c>
      <x:c r="B2371" s="3" t="n">
        <x:v>2029</x:v>
      </x:c>
      <x:c r="C2371" s="3" t="inlineStr">
        <x:is>
          <x:t xml:space="preserve">Bull</x:t>
        </x:is>
      </x:c>
      <x:c r="D2371" s="3" t="inlineStr">
        <x:is>
          <x:t xml:space="preserve">contracted_power_gw</x:t>
        </x:is>
      </x:c>
      <x:c r="E2371" s="3" t="n">
        <x:v>6.125</x:v>
      </x:c>
      <x:c r="F2371" s="3" t="inlineStr">
        <x:is>
          <x:t xml:space="preserve">GW</x:t>
        </x:is>
      </x:c>
      <x:c r="G2371" s="3" t="inlineStr">
        <x:is>
          <x:t xml:space="preserve">Scenario capacity envelope</x:t>
        </x:is>
      </x:c>
      <x:c r="H2371" s="3" t="inlineStr">
        <x:is>
          <x:t xml:space="preserve">linear interpolation between 2026 and 2030 company capacity endpoints</x:t>
        </x:is>
      </x:c>
      <x:c r="I2371" s="3" t="inlineStr">
        <x:is>
          <x:t xml:space="preserve">Scenario envelope for Meta AI/Llama serving capacity; not an official contracted-GW figure.</x:t>
        </x:is>
      </x:c>
      <x:c r="J2371" s="3" t="inlineStr">
        <x:is>
          <x:t xml:space="preserve">ASSUMP_POWER_RAMP; SRC_META_MTIA_GENAI_2026</x:t>
        </x:is>
      </x:c>
      <x:c r="K237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71" s="3" t="inlineStr">
        <x:is>
          <x:t xml:space="preserve">Company/site-level committed MW/GW, interconnect and contract disclosure.</x:t>
        </x:is>
      </x:c>
    </x:row>
    <x:row r="2372">
      <x:c r="A2372" s="3" t="inlineStr">
        <x:is>
          <x:t xml:space="preserve">Meta</x:t>
        </x:is>
      </x:c>
      <x:c r="B2372" s="3" t="n">
        <x:v>2029</x:v>
      </x:c>
      <x:c r="C2372" s="3" t="inlineStr">
        <x:is>
          <x:t xml:space="preserve">Bull</x:t>
        </x:is>
      </x:c>
      <x:c r="D2372" s="3" t="inlineStr">
        <x:is>
          <x:t xml:space="preserve">operational_deployment_share</x:t>
        </x:is>
      </x:c>
      <x:c r="E2372" s="3" t="n">
        <x:v>0.88995918</x:v>
      </x:c>
      <x:c r="F2372" s="3" t="inlineStr">
        <x:is>
          <x:t xml:space="preserve">share</x:t>
        </x:is>
      </x:c>
      <x:c r="G2372" s="3" t="inlineStr">
        <x:is>
          <x:t xml:space="preserve">Scenario conversion</x:t>
        </x:is>
      </x:c>
      <x:c r="H2372" s="3" t="inlineStr">
        <x:is>
          <x:t xml:space="preserve">active_power_gw / contracted_power_gw</x:t>
        </x:is>
      </x:c>
      <x:c r="I2372" s="3" t="inlineStr">
        <x:is>
          <x:t xml:space="preserve">This is the single explicit conversion from contracted/attributed capacity to operationally usable capacity.</x:t>
        </x:is>
      </x:c>
      <x:c r="J2372" s="3" t="inlineStr">
        <x:is>
          <x:t xml:space="preserve">ASSUMP_POWER_RAMP; SRC_META_MTIA_GENAI_2026</x:t>
        </x:is>
      </x:c>
      <x:c r="K237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72" s="3" t="inlineStr">
        <x:is>
          <x:t xml:space="preserve">Energized operational capacity divided by contracted/attributed capacity.</x:t>
        </x:is>
      </x:c>
    </x:row>
    <x:row r="2373">
      <x:c r="A2373" s="3" t="inlineStr">
        <x:is>
          <x:t xml:space="preserve">Meta</x:t>
        </x:is>
      </x:c>
      <x:c r="B2373" s="3" t="n">
        <x:v>2029</x:v>
      </x:c>
      <x:c r="C2373" s="3" t="inlineStr">
        <x:is>
          <x:t xml:space="preserve">Bull</x:t>
        </x:is>
      </x:c>
      <x:c r="D2373" s="3" t="inlineStr">
        <x:is>
          <x:t xml:space="preserve">active_power_gw</x:t>
        </x:is>
      </x:c>
      <x:c r="E2373" s="3" t="n">
        <x:v>5.451</x:v>
      </x:c>
      <x:c r="F2373" s="3" t="inlineStr">
        <x:is>
          <x:t xml:space="preserve">GW</x:t>
        </x:is>
      </x:c>
      <x:c r="G2373" s="3" t="inlineStr">
        <x:is>
          <x:t xml:space="preserve">Derived scenario</x:t>
        </x:is>
      </x:c>
      <x:c r="H2373" s="3" t="inlineStr">
        <x:is>
          <x:t xml:space="preserve">contracted_power_gw * operational_deployment_share</x:t>
        </x:is>
      </x:c>
      <x:c r="I2373" s="3" t="inlineStr">
        <x:is>
          <x:t xml:space="preserve">MTIA deployment direction and consumer product distribution support active ramp, not exact powered GW.</x:t>
        </x:is>
      </x:c>
      <x:c r="J2373" s="3" t="inlineStr">
        <x:is>
          <x:t xml:space="preserve">ASSUMP_POWER_RAMP; SRC_META_MTIA_GENAI_2026</x:t>
        </x:is>
      </x:c>
      <x:c r="K237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73" s="3" t="inlineStr">
        <x:is>
          <x:t xml:space="preserve">Energization dates, accelerator deliveries and operational powered-rack telemetry.</x:t>
        </x:is>
      </x:c>
    </x:row>
    <x:row r="2374">
      <x:c r="A2374" s="3" t="inlineStr">
        <x:is>
          <x:t xml:space="preserve">Meta</x:t>
        </x:is>
      </x:c>
      <x:c r="B2374" s="3" t="n">
        <x:v>2029</x:v>
      </x:c>
      <x:c r="C2374" s="3" t="inlineStr">
        <x:is>
          <x:t xml:space="preserve">Bull</x:t>
        </x:is>
      </x:c>
      <x:c r="D2374" s="3" t="inlineStr">
        <x:is>
          <x:t xml:space="preserve">pue</x:t>
        </x:is>
      </x:c>
      <x:c r="E2374" s="3" t="n">
        <x:v>1.2</x:v>
      </x:c>
      <x:c r="F2374" s="3" t="inlineStr">
        <x:is>
          <x:t xml:space="preserve">ratio</x:t>
        </x:is>
      </x:c>
      <x:c r="G2374" s="3" t="inlineStr">
        <x:is>
          <x:t xml:space="preserve">Scenario parameter</x:t>
        </x:is>
      </x:c>
      <x:c r="H2374" s="3" t="inlineStr">
        <x:is>
          <x:t xml:space="preserve">it_load_gw = active_power_gw / pue</x:t>
        </x:is>
      </x:c>
      <x:c r="I2374" s="3" t="inlineStr">
        <x:is>
          <x:t xml:space="preserve">No provider-wide site-level PUE is used as a disclosed fact; PUE represents facility-to-IT conversion within the scenario.</x:t>
        </x:is>
      </x:c>
      <x:c r="J2374" s="3" t="inlineStr">
        <x:is>
          <x:t xml:space="preserve">ASSUMP_POWER_RAMP</x:t>
        </x:is>
      </x:c>
      <x:c r="K237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74" s="3" t="inlineStr">
        <x:is>
          <x:t xml:space="preserve">Site-level measured PUE matched to attributed AI capacity.</x:t>
        </x:is>
      </x:c>
    </x:row>
    <x:row r="2375">
      <x:c r="A2375" s="3" t="inlineStr">
        <x:is>
          <x:t xml:space="preserve">Meta</x:t>
        </x:is>
      </x:c>
      <x:c r="B2375" s="3" t="n">
        <x:v>2029</x:v>
      </x:c>
      <x:c r="C2375" s="3" t="inlineStr">
        <x:is>
          <x:t xml:space="preserve">Bull</x:t>
        </x:is>
      </x:c>
      <x:c r="D2375" s="3" t="inlineStr">
        <x:is>
          <x:t xml:space="preserve">it_load_gw</x:t>
        </x:is>
      </x:c>
      <x:c r="E2375" s="3" t="n">
        <x:v>4.542</x:v>
      </x:c>
      <x:c r="F2375" s="3" t="inlineStr">
        <x:is>
          <x:t xml:space="preserve">GW</x:t>
        </x:is>
      </x:c>
      <x:c r="G2375" s="3" t="inlineStr">
        <x:is>
          <x:t xml:space="preserve">Derived formula</x:t>
        </x:is>
      </x:c>
      <x:c r="H2375" s="3" t="inlineStr">
        <x:is>
          <x:t xml:space="preserve">active_power_gw / pue</x:t>
        </x:is>
      </x:c>
      <x:c r="I2375" s="3" t="inlineStr">
        <x:is>
          <x:t xml:space="preserve">Facility power is converted to IT-deliverable power before attributing AI workloads.</x:t>
        </x:is>
      </x:c>
      <x:c r="J2375" s="3" t="inlineStr">
        <x:is>
          <x:t xml:space="preserve">ASSUMP_POWER_RAMP; SRC_META_MTIA_GENAI_2026</x:t>
        </x:is>
      </x:c>
      <x:c r="K237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75" s="3" t="inlineStr">
        <x:is>
          <x:t xml:space="preserve">Recompute once active power and PUE become site-observable.</x:t>
        </x:is>
      </x:c>
    </x:row>
    <x:row r="2376">
      <x:c r="A2376" s="3" t="inlineStr">
        <x:is>
          <x:t xml:space="preserve">Meta</x:t>
        </x:is>
      </x:c>
      <x:c r="B2376" s="3" t="n">
        <x:v>2029</x:v>
      </x:c>
      <x:c r="C2376" s="3" t="inlineStr">
        <x:is>
          <x:t xml:space="preserve">Bull</x:t>
        </x:is>
      </x:c>
      <x:c r="D2376" s="3" t="inlineStr">
        <x:is>
          <x:t xml:space="preserve">ai_workload_share</x:t>
        </x:is>
      </x:c>
      <x:c r="E2376" s="3" t="n">
        <x:v>0.87</x:v>
      </x:c>
      <x:c r="F2376" s="3" t="inlineStr">
        <x:is>
          <x:t xml:space="preserve">share</x:t>
        </x:is>
      </x:c>
      <x:c r="G2376" s="3" t="inlineStr">
        <x:is>
          <x:t xml:space="preserve">Scenario allocation</x:t>
        </x:is>
      </x:c>
      <x:c r="H2376" s="3" t="inlineStr">
        <x:is>
          <x:t xml:space="preserve">ai_it_load_gw = it_load_gw * ai_workload_share</x:t>
        </x:is>
      </x:c>
      <x:c r="I2376" s="3" t="inlineStr">
        <x:is>
          <x:t xml:space="preserve">The modeled fleet is focused on AI workloads across Meta AI surfaces; non-LLM ranking/platform overhead is excluded through the 87% share.</x:t>
        </x:is>
      </x:c>
      <x:c r="J2376" s="3" t="inlineStr">
        <x:is>
          <x:t xml:space="preserve">SRC_META_LLAMA; SRC_META_LLAMA4_NVIDIA; SRC_META_MTIA_GENAI_2026; SRC_EPOCH_AI_DATA_CENTERS</x:t>
        </x:is>
      </x:c>
      <x:c r="K237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76" s="3" t="inlineStr">
        <x:is>
          <x:t xml:space="preserve">Model-owner AI workload allocation or cluster scheduling telemetry.</x:t>
        </x:is>
      </x:c>
    </x:row>
    <x:row r="2377">
      <x:c r="A2377" s="3" t="inlineStr">
        <x:is>
          <x:t xml:space="preserve">Meta</x:t>
        </x:is>
      </x:c>
      <x:c r="B2377" s="3" t="n">
        <x:v>2029</x:v>
      </x:c>
      <x:c r="C2377" s="3" t="inlineStr">
        <x:is>
          <x:t xml:space="preserve">Bull</x:t>
        </x:is>
      </x:c>
      <x:c r="D2377" s="3" t="inlineStr">
        <x:is>
          <x:t xml:space="preserve">ai_it_load_gw</x:t>
        </x:is>
      </x:c>
      <x:c r="E2377" s="3" t="n">
        <x:v>3.952</x:v>
      </x:c>
      <x:c r="F2377" s="3" t="inlineStr">
        <x:is>
          <x:t xml:space="preserve">GW</x:t>
        </x:is>
      </x:c>
      <x:c r="G2377" s="3" t="inlineStr">
        <x:is>
          <x:t xml:space="preserve">Derived formula</x:t>
        </x:is>
      </x:c>
      <x:c r="H2377" s="3" t="inlineStr">
        <x:is>
          <x:t xml:space="preserve">it_load_gw * ai_workload_share</x:t>
        </x:is>
      </x:c>
      <x:c r="I2377" s="3" t="inlineStr">
        <x:is>
          <x:t xml:space="preserve">Only the AI-attributed portion of IT load enters training/inference allocation.</x:t>
        </x:is>
      </x:c>
      <x:c r="J2377" s="3" t="inlineStr">
        <x:is>
          <x:t xml:space="preserve">SRC_META_LLAMA; SRC_META_LLAMA4_NVIDIA; SRC_META_MTIA_GENAI_2026; SRC_EPOCH_AI_DATA_CENTERS</x:t>
        </x:is>
      </x:c>
      <x:c r="K237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77" s="3" t="inlineStr">
        <x:is>
          <x:t xml:space="preserve">Recompute after ai_workload_share is replaced by telemetry.</x:t>
        </x:is>
      </x:c>
    </x:row>
    <x:row r="2378">
      <x:c r="A2378" s="3" t="inlineStr">
        <x:is>
          <x:t xml:space="preserve">Meta</x:t>
        </x:is>
      </x:c>
      <x:c r="B2378" s="3" t="n">
        <x:v>2029</x:v>
      </x:c>
      <x:c r="C2378" s="3" t="inlineStr">
        <x:is>
          <x:t xml:space="preserve">Bull</x:t>
        </x:is>
      </x:c>
      <x:c r="D2378" s="3" t="inlineStr">
        <x:is>
          <x:t xml:space="preserve">gpu_share</x:t>
        </x:is>
      </x:c>
      <x:c r="E2378" s="3" t="n">
        <x:v>0.812926</x:v>
      </x:c>
      <x:c r="F2378" s="3" t="inlineStr">
        <x:is>
          <x:t xml:space="preserve">share of inference-serving accelerator load</x:t>
        </x:is>
      </x:c>
      <x:c r="G2378" s="3" t="inlineStr">
        <x:is>
          <x:t xml:space="preserve">Numeric scenario</x:t>
        </x:is>
      </x:c>
      <x:c r="H2378" s="3" t="inlineStr">
        <x:is>
          <x:t xml:space="preserve">gpu_share interpolated from company 2026/2030 accelerator-mix endpoints</x:t>
        </x:is>
      </x:c>
      <x:c r="I2378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2378" s="3" t="inlineStr">
        <x:is>
          <x:t xml:space="preserve">SRC_META_LLAMA; SRC_META_LLAMA4_NVIDIA; SRC_META_MTIA_GENAI_2026; SRC_EPOCH_AI_DATA_CENTERS; ASSUMP_NUMERIC_ACCELERATOR_MIX</x:t>
        </x:is>
      </x:c>
      <x:c r="K237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78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2379">
      <x:c r="A2379" s="3" t="inlineStr">
        <x:is>
          <x:t xml:space="preserve">Meta</x:t>
        </x:is>
      </x:c>
      <x:c r="B2379" s="3" t="n">
        <x:v>2029</x:v>
      </x:c>
      <x:c r="C2379" s="3" t="inlineStr">
        <x:is>
          <x:t xml:space="preserve">Bull</x:t>
        </x:is>
      </x:c>
      <x:c r="D2379" s="3" t="inlineStr">
        <x:is>
          <x:t xml:space="preserve">h200_share</x:t>
        </x:is>
      </x:c>
      <x:c r="E2379" s="3" t="n">
        <x:v>0.074919</x:v>
      </x:c>
      <x:c r="F2379" s="3" t="inlineStr">
        <x:is>
          <x:t xml:space="preserve">share of inference-serving accelerator load</x:t>
        </x:is>
      </x:c>
      <x:c r="G2379" s="3" t="inlineStr">
        <x:is>
          <x:t xml:space="preserve">Editable numeric scenario</x:t>
        </x:is>
      </x:c>
      <x:c r="H2379" s="3" t="inlineStr">
        <x:is>
          <x:t xml:space="preserve">h200_share = gpu_share * default_gpu_generation_mix_h200</x:t>
        </x:is>
      </x:c>
      <x:c r="I2379" s="3" t="inlineStr">
        <x:is>
          <x:t xml:space="preserve">Default GPU-generation migration assumption; executive workbook allows later manual replacement by company/year/scenario.</x:t>
        </x:is>
      </x:c>
      <x:c r="J2379" s="3" t="inlineStr">
        <x:is>
          <x:t xml:space="preserve">SRC_SEMIANALYSIS_INFERENCEX; ASSUMP_NUMERIC_ACCELERATOR_MIX</x:t>
        </x:is>
      </x:c>
      <x:c r="K237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79" s="3" t="inlineStr">
        <x:is>
          <x:t xml:space="preserve">Company fleet inventory, accelerator-hours or procurement/deployment records by GPU generation.</x:t>
        </x:is>
      </x:c>
    </x:row>
    <x:row r="2380">
      <x:c r="A2380" s="3" t="inlineStr">
        <x:is>
          <x:t xml:space="preserve">Meta</x:t>
        </x:is>
      </x:c>
      <x:c r="B2380" s="3" t="n">
        <x:v>2029</x:v>
      </x:c>
      <x:c r="C2380" s="3" t="inlineStr">
        <x:is>
          <x:t xml:space="preserve">Bull</x:t>
        </x:is>
      </x:c>
      <x:c r="D2380" s="3" t="inlineStr">
        <x:is>
          <x:t xml:space="preserve">b200_share</x:t>
        </x:is>
      </x:c>
      <x:c r="E2380" s="3" t="n">
        <x:v>0.738007</x:v>
      </x:c>
      <x:c r="F2380" s="3" t="inlineStr">
        <x:is>
          <x:t xml:space="preserve">share of inference-serving accelerator load</x:t>
        </x:is>
      </x:c>
      <x:c r="G2380" s="3" t="inlineStr">
        <x:is>
          <x:t xml:space="preserve">Editable numeric scenario</x:t>
        </x:is>
      </x:c>
      <x:c r="H2380" s="3" t="inlineStr">
        <x:is>
          <x:t xml:space="preserve">b200_share = gpu_share * default_gpu_generation_mix_b200</x:t>
        </x:is>
      </x:c>
      <x:c r="I2380" s="3" t="inlineStr">
        <x:is>
          <x:t xml:space="preserve">Default GPU-generation migration assumption; executive workbook allows later manual replacement by company/year/scenario.</x:t>
        </x:is>
      </x:c>
      <x:c r="J2380" s="3" t="inlineStr">
        <x:is>
          <x:t xml:space="preserve">SRC_SEMIANALYSIS_INFERENCEX; ASSUMP_NUMERIC_ACCELERATOR_MIX</x:t>
        </x:is>
      </x:c>
      <x:c r="K238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80" s="3" t="inlineStr">
        <x:is>
          <x:t xml:space="preserve">Company fleet inventory, accelerator-hours or procurement/deployment records by GPU generation.</x:t>
        </x:is>
      </x:c>
    </x:row>
    <x:row r="2381">
      <x:c r="A2381" s="3" t="inlineStr">
        <x:is>
          <x:t xml:space="preserve">Meta</x:t>
        </x:is>
      </x:c>
      <x:c r="B2381" s="3" t="n">
        <x:v>2029</x:v>
      </x:c>
      <x:c r="C2381" s="3" t="inlineStr">
        <x:is>
          <x:t xml:space="preserve">Bull</x:t>
        </x:is>
      </x:c>
      <x:c r="D2381" s="3" t="inlineStr">
        <x:is>
          <x:t xml:space="preserve">gb200_share</x:t>
        </x:is>
      </x:c>
      <x:c r="E2381" s="3" t="n">
        <x:v>0</x:v>
      </x:c>
      <x:c r="F2381" s="3" t="inlineStr">
        <x:is>
          <x:t xml:space="preserve">share of inference-serving accelerator load</x:t>
        </x:is>
      </x:c>
      <x:c r="G2381" s="3" t="inlineStr">
        <x:is>
          <x:t xml:space="preserve">Editable numeric scenario</x:t>
        </x:is>
      </x:c>
      <x:c r="H2381" s="3" t="inlineStr">
        <x:is>
          <x:t xml:space="preserve">gb200_share = gpu_share * default_gpu_generation_mix_gb200</x:t>
        </x:is>
      </x:c>
      <x:c r="I2381" s="3" t="inlineStr">
        <x:is>
          <x:t xml:space="preserve">Default GPU-generation migration assumption; executive workbook allows later manual replacement by company/year/scenario.</x:t>
        </x:is>
      </x:c>
      <x:c r="J2381" s="3" t="inlineStr">
        <x:is>
          <x:t xml:space="preserve">SRC_SEMIANALYSIS_INFERENCEX; ASSUMP_NUMERIC_ACCELERATOR_MIX</x:t>
        </x:is>
      </x:c>
      <x:c r="K238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81" s="3" t="inlineStr">
        <x:is>
          <x:t xml:space="preserve">Company fleet inventory, accelerator-hours or procurement/deployment records by GPU generation.</x:t>
        </x:is>
      </x:c>
    </x:row>
    <x:row r="2382">
      <x:c r="A2382" s="3" t="inlineStr">
        <x:is>
          <x:t xml:space="preserve">Meta</x:t>
        </x:is>
      </x:c>
      <x:c r="B2382" s="3" t="n">
        <x:v>2029</x:v>
      </x:c>
      <x:c r="C2382" s="3" t="inlineStr">
        <x:is>
          <x:t xml:space="preserve">Bull</x:t>
        </x:is>
      </x:c>
      <x:c r="D2382" s="3" t="inlineStr">
        <x:is>
          <x:t xml:space="preserve">purpose_built_accelerator_share</x:t>
        </x:is>
      </x:c>
      <x:c r="E2382" s="3" t="n">
        <x:v>0.187074</x:v>
      </x:c>
      <x:c r="F2382" s="3" t="inlineStr">
        <x:is>
          <x:t xml:space="preserve">share of inference-serving accelerator load</x:t>
        </x:is>
      </x:c>
      <x:c r="G2382" s="3" t="inlineStr">
        <x:is>
          <x:t xml:space="preserve">Numeric scenario</x:t>
        </x:is>
      </x:c>
      <x:c r="H2382" s="3" t="inlineStr">
        <x:is>
          <x:t xml:space="preserve">1 - gpu_share</x:t>
        </x:is>
      </x:c>
      <x:c r="I2382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2382" s="3" t="inlineStr">
        <x:is>
          <x:t xml:space="preserve">SRC_META_LLAMA; SRC_META_LLAMA4_NVIDIA; SRC_META_MTIA_GENAI_2026; SRC_EPOCH_AI_DATA_CENTERS; ASSUMP_NUMERIC_ACCELERATOR_MIX</x:t>
        </x:is>
      </x:c>
      <x:c r="K238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82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2383">
      <x:c r="A2383" s="3" t="inlineStr">
        <x:is>
          <x:t xml:space="preserve">Meta</x:t>
        </x:is>
      </x:c>
      <x:c r="B2383" s="3" t="n">
        <x:v>2029</x:v>
      </x:c>
      <x:c r="C2383" s="3" t="inlineStr">
        <x:is>
          <x:t xml:space="preserve">Bull</x:t>
        </x:is>
      </x:c>
      <x:c r="D2383" s="3" t="inlineStr">
        <x:is>
          <x:t xml:space="preserve">fleet_reference_tps_per_mw</x:t>
        </x:is>
      </x:c>
      <x:c r="E2383" s="3" t="n">
        <x:v>925083</x:v>
      </x:c>
      <x:c r="F2383" s="3" t="inlineStr">
        <x:is>
          <x:t xml:space="preserve">generated output tokens/sec/MW</x:t>
        </x:is>
      </x:c>
      <x:c r="G2383" s="3" t="inlineStr">
        <x:is>
          <x:t xml:space="preserve">Fleet-weighted public benchmark reference</x:t>
        </x:is>
      </x:c>
      <x:c r="H2383" s="3" t="inlineStr">
        <x:is>
          <x:t xml:space="preserve">h200_share*h200_workload_avg + b200_share*b200_workload_avg + gb200_share*gb200_workload_avg + purpose_built_share*purpose_workload_avg</x:t>
        </x:is>
      </x:c>
      <x:c r="I2383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2383" s="3" t="inlineStr">
        <x:is>
          <x:t xml:space="preserve">SRC_SEMIANALYSIS_INFERENCEX; ASSUMP_NUMERIC_ACCELERATOR_MIX; ASSUMP_WORKLOAD_CLASS_MIX; ASSUMP_AGENTIC_CONTEXT_PENALTY</x:t>
        </x:is>
      </x:c>
      <x:c r="K238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83" s="3" t="inlineStr">
        <x:is>
          <x:t xml:space="preserve">Comparable production output-token throughput or a more closely matched benchmark.</x:t>
        </x:is>
      </x:c>
    </x:row>
    <x:row r="2384">
      <x:c r="A2384" s="3" t="inlineStr">
        <x:is>
          <x:t xml:space="preserve">Meta</x:t>
        </x:is>
      </x:c>
      <x:c r="B2384" s="3" t="n">
        <x:v>2029</x:v>
      </x:c>
      <x:c r="C2384" s="3" t="inlineStr">
        <x:is>
          <x:t xml:space="preserve">Bull</x:t>
        </x:is>
      </x:c>
      <x:c r="D2384" s="3" t="inlineStr">
        <x:is>
          <x:t xml:space="preserve">commercial_workload_fit_factor</x:t>
        </x:is>
      </x:c>
      <x:c r="E2384" s="3" t="n">
        <x:v>1</x:v>
      </x:c>
      <x:c r="F2384" s="3" t="inlineStr">
        <x:is>
          <x:t xml:space="preserve">share of public reference throughput</x:t>
        </x:is>
      </x:c>
      <x:c r="G2384" s="3" t="inlineStr">
        <x:is>
          <x:t xml:space="preserve">Scenario assumption</x:t>
        </x:is>
      </x:c>
      <x:c r="H2384" s="3" t="inlineStr">
        <x:is>
          <x:t xml:space="preserve">reference_serving_tps_per_mw = fleet_reference_tps_per_mw * commercial_workload_fit_factor</x:t>
        </x:is>
      </x:c>
      <x:c r="I2384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2384" s="3" t="inlineStr">
        <x:is>
          <x:t xml:space="preserve">SRC_SEMIANALYSIS_INFERENCEX; ASSUMP_NUMERIC_ACCELERATOR_MIX; ASSUMP_WORKLOAD_CLASS_MIX; ASSUMP_AGENTIC_CONTEXT_PENALTY</x:t>
        </x:is>
      </x:c>
      <x:c r="K238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84" s="3" t="inlineStr">
        <x:is>
          <x:t xml:space="preserve">Matched commercial serving benchmark by product surface, context shape and latency SLO.</x:t>
        </x:is>
      </x:c>
    </x:row>
    <x:row r="2385">
      <x:c r="A2385" s="3" t="inlineStr">
        <x:is>
          <x:t xml:space="preserve">Meta</x:t>
        </x:is>
      </x:c>
      <x:c r="B2385" s="3" t="n">
        <x:v>2029</x:v>
      </x:c>
      <x:c r="C2385" s="3" t="inlineStr">
        <x:is>
          <x:t xml:space="preserve">Bull</x:t>
        </x:is>
      </x:c>
      <x:c r="D2385" s="3" t="inlineStr">
        <x:is>
          <x:t xml:space="preserve">reference_serving_tps_per_mw</x:t>
        </x:is>
      </x:c>
      <x:c r="E2385" s="3" t="n">
        <x:v>925083</x:v>
      </x:c>
      <x:c r="F2385" s="3" t="inlineStr">
        <x:is>
          <x:t xml:space="preserve">generated output tokens/sec/MW</x:t>
        </x:is>
      </x:c>
      <x:c r="G2385" s="3" t="inlineStr">
        <x:is>
          <x:t xml:space="preserve">Workload-adjusted benchmark proxy</x:t>
        </x:is>
      </x:c>
      <x:c r="H2385" s="3" t="inlineStr">
        <x:is>
          <x:t xml:space="preserve">fleet_reference_tps_per_mw * commercial_workload_fit_factor</x:t>
        </x:is>
      </x:c>
      <x:c r="I238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385" s="3" t="inlineStr">
        <x:is>
          <x:t xml:space="preserve">SRC_SEMIANALYSIS_INFERENCEX; ASSUMP_NUMERIC_ACCELERATOR_MIX; ASSUMP_WORKLOAD_CLASS_MIX; ASSUMP_AGENTIC_CONTEXT_PENALTY</x:t>
        </x:is>
      </x:c>
      <x:c r="K238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85" s="3" t="inlineStr">
        <x:is>
          <x:t xml:space="preserve">Provider production output-token throughput with comparable workload/SLO.</x:t>
        </x:is>
      </x:c>
    </x:row>
    <x:row r="2386">
      <x:c r="A2386" s="3" t="inlineStr">
        <x:is>
          <x:t xml:space="preserve">Meta</x:t>
        </x:is>
      </x:c>
      <x:c r="B2386" s="3" t="n">
        <x:v>2029</x:v>
      </x:c>
      <x:c r="C2386" s="3" t="inlineStr">
        <x:is>
          <x:t xml:space="preserve">Bull</x:t>
        </x:is>
      </x:c>
      <x:c r="D2386" s="3" t="inlineStr">
        <x:is>
          <x:t xml:space="preserve">purpose_built_tps_per_mw</x:t>
        </x:is>
      </x:c>
      <x:c r="E2386" s="3" t="n">
        <x:v>1228515</x:v>
      </x:c>
      <x:c r="F2386" s="3" t="inlineStr">
        <x:is>
          <x:t xml:space="preserve">generated output tokens/sec/MW</x:t>
        </x:is>
      </x:c>
      <x:c r="G2386" s="3" t="inlineStr">
        <x:is>
          <x:t xml:space="preserve">Conservative no-uplift proxy</x:t>
        </x:is>
      </x:c>
      <x:c r="H2386" s="3" t="inlineStr">
        <x:is>
          <x:t xml:space="preserve">purpose_built_tps_per_mw = purpose_built_reference_tps_per_mw * commercial_workload_fit_factor until comparable output-token benchmark is adopted</x:t>
        </x:is>
      </x:c>
      <x:c r="I2386" s="3" t="inlineStr">
        <x:is>
          <x:t xml:space="preserve">No comparable public output-token/MW row adopted; B200 public reference placeholder is used and remains editable.</x:t>
        </x:is>
      </x:c>
      <x:c r="J2386" s="3" t="inlineStr">
        <x:is>
          <x:t xml:space="preserve">SRC_META_LLAMA; SRC_META_LLAMA4_NVIDIA; SRC_META_MTIA_GENAI_2026; SRC_EPOCH_AI_DATA_CENTERS; ASSUMP_NUMERIC_ACCELERATOR_MIX</x:t>
        </x:is>
      </x:c>
      <x:c r="K238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86" s="3" t="inlineStr">
        <x:is>
          <x:t xml:space="preserve">Matched-workload generated-output benchmark for the provider purpose-built accelerator.</x:t>
        </x:is>
      </x:c>
    </x:row>
    <x:row r="2387">
      <x:c r="A2387" s="3" t="inlineStr">
        <x:is>
          <x:t xml:space="preserve">Meta</x:t>
        </x:is>
      </x:c>
      <x:c r="B2387" s="3" t="n">
        <x:v>2029</x:v>
      </x:c>
      <x:c r="C2387" s="3" t="inlineStr">
        <x:is>
          <x:t xml:space="preserve">Bull</x:t>
        </x:is>
      </x:c>
      <x:c r="D2387" s="3" t="inlineStr">
        <x:is>
          <x:t xml:space="preserve">inference_power_share</x:t>
        </x:is>
      </x:c>
      <x:c r="E2387" s="3" t="n">
        <x:v>0.802</x:v>
      </x:c>
      <x:c r="F2387" s="3" t="inlineStr">
        <x:is>
          <x:t xml:space="preserve">share of AI IT load</x:t>
        </x:is>
      </x:c>
      <x:c r="G2387" s="3" t="inlineStr">
        <x:is>
          <x:t xml:space="preserve">Scenario allocation</x:t>
        </x:is>
      </x:c>
      <x:c r="H2387" s="3" t="inlineStr">
        <x:is>
          <x:t xml:space="preserve">inference_gw = ai_it_load_gw * inference_power_share</x:t>
        </x:is>
      </x:c>
      <x:c r="I2387" s="3" t="inlineStr">
        <x:is>
          <x:t xml:space="preserve">Large consumer AI distribution and inference-first MTIA roadmap support a higher inference share scenario.</x:t>
        </x:is>
      </x:c>
      <x:c r="J2387" s="3" t="inlineStr">
        <x:is>
          <x:t xml:space="preserve">SRC_META_LLAMA; SRC_META_LLAMA4_NVIDIA; SRC_META_MTIA_GENAI_2026; SRC_EPOCH_AI_DATA_CENTERS; ASSUMP_INFERENCE_SHARE_NOT_FACT_60</x:t>
        </x:is>
      </x:c>
      <x:c r="K238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87" s="3" t="inlineStr">
        <x:is>
          <x:t xml:space="preserve">Provider-specific inference/training workload power telemetry.</x:t>
        </x:is>
      </x:c>
    </x:row>
    <x:row r="2388">
      <x:c r="A2388" s="3" t="inlineStr">
        <x:is>
          <x:t xml:space="preserve">Meta</x:t>
        </x:is>
      </x:c>
      <x:c r="B2388" s="3" t="n">
        <x:v>2029</x:v>
      </x:c>
      <x:c r="C2388" s="3" t="inlineStr">
        <x:is>
          <x:t xml:space="preserve">Bull</x:t>
        </x:is>
      </x:c>
      <x:c r="D2388" s="3" t="inlineStr">
        <x:is>
          <x:t xml:space="preserve">inference_gw</x:t>
        </x:is>
      </x:c>
      <x:c r="E2388" s="3" t="n">
        <x:v>3.171</x:v>
      </x:c>
      <x:c r="F2388" s="3" t="inlineStr">
        <x:is>
          <x:t xml:space="preserve">GW</x:t>
        </x:is>
      </x:c>
      <x:c r="G2388" s="3" t="inlineStr">
        <x:is>
          <x:t xml:space="preserve">Derived formula</x:t>
        </x:is>
      </x:c>
      <x:c r="H2388" s="3" t="inlineStr">
        <x:is>
          <x:t xml:space="preserve">ai_it_load_gw * inference_power_share</x:t>
        </x:is>
      </x:c>
      <x:c r="I2388" s="3" t="inlineStr">
        <x:is>
          <x:t xml:space="preserve">This is the operational power eligible to become commercial generated output tokens through the selected TPS/MW proxy.</x:t>
        </x:is>
      </x:c>
      <x:c r="J2388" s="3" t="inlineStr">
        <x:is>
          <x:t xml:space="preserve">SRC_META_LLAMA; SRC_META_LLAMA4_NVIDIA; SRC_META_MTIA_GENAI_2026; SRC_EPOCH_AI_DATA_CENTERS</x:t>
        </x:is>
      </x:c>
      <x:c r="K238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88" s="3" t="inlineStr">
        <x:is>
          <x:t xml:space="preserve">Recompute after AI allocation or inference-share evidence changes.</x:t>
        </x:is>
      </x:c>
    </x:row>
    <x:row r="2389">
      <x:c r="A2389" s="3" t="inlineStr">
        <x:is>
          <x:t xml:space="preserve">Meta</x:t>
        </x:is>
      </x:c>
      <x:c r="B2389" s="3" t="n">
        <x:v>2029</x:v>
      </x:c>
      <x:c r="C2389" s="3" t="inlineStr">
        <x:is>
          <x:t xml:space="preserve">Bull</x:t>
        </x:is>
      </x:c>
      <x:c r="D2389" s="3" t="inlineStr">
        <x:is>
          <x:t xml:space="preserve">training_power_share</x:t>
        </x:is>
      </x:c>
      <x:c r="E2389" s="3" t="n">
        <x:v>0.198</x:v>
      </x:c>
      <x:c r="F2389" s="3" t="inlineStr">
        <x:is>
          <x:t xml:space="preserve">share of AI IT load</x:t>
        </x:is>
      </x:c>
      <x:c r="G2389" s="3" t="inlineStr">
        <x:is>
          <x:t xml:space="preserve">Derived allocation</x:t>
        </x:is>
      </x:c>
      <x:c r="H2389" s="3" t="inlineStr">
        <x:is>
          <x:t xml:space="preserve">1 - inference_power_share</x:t>
        </x:is>
      </x:c>
      <x:c r="I2389" s="3" t="inlineStr">
        <x:is>
          <x:t xml:space="preserve">Training receives the complementary modeled AI IT allocation; it is not a disclosed company workload split.</x:t>
        </x:is>
      </x:c>
      <x:c r="J2389" s="3" t="inlineStr">
        <x:is>
          <x:t xml:space="preserve">SRC_META_LLAMA; SRC_META_LLAMA4_NVIDIA; SRC_META_MTIA_GENAI_2026; SRC_EPOCH_AI_DATA_CENTERS; ASSUMP_INFERENCE_SHARE_NOT_FACT_60</x:t>
        </x:is>
      </x:c>
      <x:c r="K238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89" s="3" t="inlineStr">
        <x:is>
          <x:t xml:space="preserve">Provider-specific inference/training workload power telemetry.</x:t>
        </x:is>
      </x:c>
    </x:row>
    <x:row r="2390">
      <x:c r="A2390" s="3" t="inlineStr">
        <x:is>
          <x:t xml:space="preserve">Meta</x:t>
        </x:is>
      </x:c>
      <x:c r="B2390" s="3" t="n">
        <x:v>2029</x:v>
      </x:c>
      <x:c r="C2390" s="3" t="inlineStr">
        <x:is>
          <x:t xml:space="preserve">Bull</x:t>
        </x:is>
      </x:c>
      <x:c r="D2390" s="3" t="inlineStr">
        <x:is>
          <x:t xml:space="preserve">training_gw</x:t>
        </x:is>
      </x:c>
      <x:c r="E2390" s="3" t="n">
        <x:v>0.78</x:v>
      </x:c>
      <x:c r="F2390" s="3" t="inlineStr">
        <x:is>
          <x:t xml:space="preserve">GW</x:t>
        </x:is>
      </x:c>
      <x:c r="G2390" s="3" t="inlineStr">
        <x:is>
          <x:t xml:space="preserve">Derived formula</x:t>
        </x:is>
      </x:c>
      <x:c r="H2390" s="3" t="inlineStr">
        <x:is>
          <x:t xml:space="preserve">ai_it_load_gw * training_power_share</x:t>
        </x:is>
      </x:c>
      <x:c r="I2390" s="3" t="inlineStr">
        <x:is>
          <x:t xml:space="preserve">Training GW is shown separately so commercial inference token capacity is not overstated.</x:t>
        </x:is>
      </x:c>
      <x:c r="J2390" s="3" t="inlineStr">
        <x:is>
          <x:t xml:space="preserve">SRC_META_LLAMA; SRC_META_LLAMA4_NVIDIA; SRC_META_MTIA_GENAI_2026; SRC_EPOCH_AI_DATA_CENTERS</x:t>
        </x:is>
      </x:c>
      <x:c r="K239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90" s="3" t="inlineStr">
        <x:is>
          <x:t xml:space="preserve">Recompute after AI allocation or workload-split evidence changes.</x:t>
        </x:is>
      </x:c>
    </x:row>
    <x:row r="2391">
      <x:c r="A2391" s="3" t="inlineStr">
        <x:is>
          <x:t xml:space="preserve">Meta</x:t>
        </x:is>
      </x:c>
      <x:c r="B2391" s="3" t="n">
        <x:v>2029</x:v>
      </x:c>
      <x:c r="C2391" s="3" t="inlineStr">
        <x:is>
          <x:t xml:space="preserve">Bull</x:t>
        </x:is>
      </x:c>
      <x:c r="D2391" s="3" t="inlineStr">
        <x:is>
          <x:t xml:space="preserve">tokens_per_second_per_mw</x:t>
        </x:is>
      </x:c>
      <x:c r="E2391" s="3" t="n">
        <x:v>925083</x:v>
      </x:c>
      <x:c r="F2391" s="3" t="inlineStr">
        <x:is>
          <x:t xml:space="preserve">generated output tokens/sec/MW</x:t>
        </x:is>
      </x:c>
      <x:c r="G2391" s="3" t="inlineStr">
        <x:is>
          <x:t xml:space="preserve">Derived estimate + benchmark calibration</x:t>
        </x:is>
      </x:c>
      <x:c r="H2391" s="3" t="inlineStr">
        <x:is>
          <x:t xml:space="preserve">fleet_reference_tps_per_mw * commercial_workload_fit_factor</x:t>
        </x:is>
      </x:c>
      <x:c r="I2391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2391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239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91" s="3" t="inlineStr">
        <x:is>
          <x:t xml:space="preserve">Comparable production output-token throughput with model, hardware, precision, ISL/OSL and SLO matched.</x:t>
        </x:is>
      </x:c>
    </x:row>
    <x:row r="2392">
      <x:c r="A2392" s="3" t="inlineStr">
        <x:is>
          <x:t xml:space="preserve">Meta</x:t>
        </x:is>
      </x:c>
      <x:c r="B2392" s="3" t="n">
        <x:v>2029</x:v>
      </x:c>
      <x:c r="C2392" s="3" t="inlineStr">
        <x:is>
          <x:t xml:space="preserve">Bull</x:t>
        </x:is>
      </x:c>
      <x:c r="D2392" s="3" t="inlineStr">
        <x:is>
          <x:t xml:space="preserve">inference_tokens_per_day</x:t>
        </x:is>
      </x:c>
      <x:c r="E2392" s="3" t="n">
        <x:v>253449059875200</x:v>
      </x:c>
      <x:c r="F2392" s="3" t="inlineStr">
        <x:is>
          <x:t xml:space="preserve">generated output tokens/day</x:t>
        </x:is>
      </x:c>
      <x:c r="G2392" s="3" t="inlineStr">
        <x:is>
          <x:t xml:space="preserve">Derived headline metric</x:t>
        </x:is>
      </x:c>
      <x:c r="H2392" s="3" t="inlineStr">
        <x:is>
          <x:t xml:space="preserve">inference_gw * 1000 * tokens_per_second_per_mw * 86,400</x:t>
        </x:is>
      </x:c>
      <x:c r="I2392" s="3" t="inlineStr">
        <x:is>
          <x:t xml:space="preserve">Headline capacity uses no utilization, MoE, architecture or software-growth multiplier; it is not observed commercial output volume.</x:t>
        </x:is>
      </x:c>
      <x:c r="J2392" s="3" t="inlineStr">
        <x:is>
          <x:t xml:space="preserve">SRC_META_LLAMA; SRC_META_LLAMA4_NVIDIA; SRC_META_MTIA_GENAI_2026; SRC_EPOCH_AI_DATA_CENTERS; SRC_SEMIANALYSIS_INFERENCEX</x:t>
        </x:is>
      </x:c>
      <x:c r="K239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92" s="3" t="inlineStr">
        <x:is>
          <x:t xml:space="preserve">Provider-disclosed generated output token volume or calibrated capacity telemetry.</x:t>
        </x:is>
      </x:c>
    </x:row>
    <x:row r="2393">
      <x:c r="A2393" s="3" t="inlineStr">
        <x:is>
          <x:t xml:space="preserve">Meta</x:t>
        </x:is>
      </x:c>
      <x:c r="B2393" s="3" t="n">
        <x:v>2029</x:v>
      </x:c>
      <x:c r="C2393" s="3" t="inlineStr">
        <x:is>
          <x:t xml:space="preserve">Bull</x:t>
        </x:is>
      </x:c>
      <x:c r="D2393" s="3" t="inlineStr">
        <x:is>
          <x:t xml:space="preserve">inference_tokens_per_year</x:t>
        </x:is>
      </x:c>
      <x:c r="E2393" s="3" t="n">
        <x:v>9.2508906854448e+16</x:v>
      </x:c>
      <x:c r="F2393" s="3" t="inlineStr">
        <x:is>
          <x:t xml:space="preserve">generated output tokens/year</x:t>
        </x:is>
      </x:c>
      <x:c r="G2393" s="3" t="inlineStr">
        <x:is>
          <x:t xml:space="preserve">Derived headline metric</x:t>
        </x:is>
      </x:c>
      <x:c r="H2393" s="3" t="inlineStr">
        <x:is>
          <x:t xml:space="preserve">inference_tokens_per_day * 365</x:t>
        </x:is>
      </x:c>
      <x:c r="I2393" s="3" t="inlineStr">
        <x:is>
          <x:t xml:space="preserve">Annualized version of generated output token capacity; it is not observed annual demand or billable volume.</x:t>
        </x:is>
      </x:c>
      <x:c r="J2393" s="3" t="inlineStr">
        <x:is>
          <x:t xml:space="preserve">SRC_META_LLAMA; SRC_META_LLAMA4_NVIDIA; SRC_META_MTIA_GENAI_2026; SRC_EPOCH_AI_DATA_CENTERS; SRC_SEMIANALYSIS_INFERENCEX</x:t>
        </x:is>
      </x:c>
      <x:c r="K239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93" s="3" t="inlineStr">
        <x:is>
          <x:t xml:space="preserve">Provider-disclosed annual generated-output volume or metered serving telemetry.</x:t>
        </x:is>
      </x:c>
    </x:row>
    <x:row r="2394">
      <x:c r="A2394" s="3" t="inlineStr">
        <x:is>
          <x:t xml:space="preserve">Meta</x:t>
        </x:is>
      </x:c>
      <x:c r="B2394" s="3" t="n">
        <x:v>2030</x:v>
      </x:c>
      <x:c r="C2394" s="3" t="inlineStr">
        <x:is>
          <x:t xml:space="preserve">Bull</x:t>
        </x:is>
      </x:c>
      <x:c r="D2394" s="3" t="inlineStr">
        <x:is>
          <x:t xml:space="preserve">contracted_power_gw</x:t>
        </x:is>
      </x:c>
      <x:c r="E2394" s="3" t="n">
        <x:v>7</x:v>
      </x:c>
      <x:c r="F2394" s="3" t="inlineStr">
        <x:is>
          <x:t xml:space="preserve">GW</x:t>
        </x:is>
      </x:c>
      <x:c r="G2394" s="3" t="inlineStr">
        <x:is>
          <x:t xml:space="preserve">Scenario capacity envelope</x:t>
        </x:is>
      </x:c>
      <x:c r="H2394" s="3" t="inlineStr">
        <x:is>
          <x:t xml:space="preserve">linear interpolation between 2026 and 2030 company capacity endpoints</x:t>
        </x:is>
      </x:c>
      <x:c r="I2394" s="3" t="inlineStr">
        <x:is>
          <x:t xml:space="preserve">Scenario envelope for Meta AI/Llama serving capacity; not an official contracted-GW figure.</x:t>
        </x:is>
      </x:c>
      <x:c r="J2394" s="3" t="inlineStr">
        <x:is>
          <x:t xml:space="preserve">ASSUMP_POWER_RAMP; SRC_META_MTIA_GENAI_2026</x:t>
        </x:is>
      </x:c>
      <x:c r="K239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94" s="3" t="inlineStr">
        <x:is>
          <x:t xml:space="preserve">Company/site-level committed MW/GW, interconnect and contract disclosure.</x:t>
        </x:is>
      </x:c>
    </x:row>
    <x:row r="2395">
      <x:c r="A2395" s="3" t="inlineStr">
        <x:is>
          <x:t xml:space="preserve">Meta</x:t>
        </x:is>
      </x:c>
      <x:c r="B2395" s="3" t="n">
        <x:v>2030</x:v>
      </x:c>
      <x:c r="C2395" s="3" t="inlineStr">
        <x:is>
          <x:t xml:space="preserve">Bull</x:t>
        </x:is>
      </x:c>
      <x:c r="D2395" s="3" t="inlineStr">
        <x:is>
          <x:t xml:space="preserve">operational_deployment_share</x:t>
        </x:is>
      </x:c>
      <x:c r="E2395" s="3" t="n">
        <x:v>0.97771429</x:v>
      </x:c>
      <x:c r="F2395" s="3" t="inlineStr">
        <x:is>
          <x:t xml:space="preserve">share</x:t>
        </x:is>
      </x:c>
      <x:c r="G2395" s="3" t="inlineStr">
        <x:is>
          <x:t xml:space="preserve">Scenario conversion</x:t>
        </x:is>
      </x:c>
      <x:c r="H2395" s="3" t="inlineStr">
        <x:is>
          <x:t xml:space="preserve">active_power_gw / contracted_power_gw</x:t>
        </x:is>
      </x:c>
      <x:c r="I2395" s="3" t="inlineStr">
        <x:is>
          <x:t xml:space="preserve">This is the single explicit conversion from contracted/attributed capacity to operationally usable capacity.</x:t>
        </x:is>
      </x:c>
      <x:c r="J2395" s="3" t="inlineStr">
        <x:is>
          <x:t xml:space="preserve">ASSUMP_POWER_RAMP; SRC_META_MTIA_GENAI_2026</x:t>
        </x:is>
      </x:c>
      <x:c r="K239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95" s="3" t="inlineStr">
        <x:is>
          <x:t xml:space="preserve">Energized operational capacity divided by contracted/attributed capacity.</x:t>
        </x:is>
      </x:c>
    </x:row>
    <x:row r="2396">
      <x:c r="A2396" s="3" t="inlineStr">
        <x:is>
          <x:t xml:space="preserve">Meta</x:t>
        </x:is>
      </x:c>
      <x:c r="B2396" s="3" t="n">
        <x:v>2030</x:v>
      </x:c>
      <x:c r="C2396" s="3" t="inlineStr">
        <x:is>
          <x:t xml:space="preserve">Bull</x:t>
        </x:is>
      </x:c>
      <x:c r="D2396" s="3" t="inlineStr">
        <x:is>
          <x:t xml:space="preserve">active_power_gw</x:t>
        </x:is>
      </x:c>
      <x:c r="E2396" s="3" t="n">
        <x:v>6.844</x:v>
      </x:c>
      <x:c r="F2396" s="3" t="inlineStr">
        <x:is>
          <x:t xml:space="preserve">GW</x:t>
        </x:is>
      </x:c>
      <x:c r="G2396" s="3" t="inlineStr">
        <x:is>
          <x:t xml:space="preserve">Derived scenario</x:t>
        </x:is>
      </x:c>
      <x:c r="H2396" s="3" t="inlineStr">
        <x:is>
          <x:t xml:space="preserve">contracted_power_gw * operational_deployment_share</x:t>
        </x:is>
      </x:c>
      <x:c r="I2396" s="3" t="inlineStr">
        <x:is>
          <x:t xml:space="preserve">MTIA deployment direction and consumer product distribution support active ramp, not exact powered GW.</x:t>
        </x:is>
      </x:c>
      <x:c r="J2396" s="3" t="inlineStr">
        <x:is>
          <x:t xml:space="preserve">ASSUMP_POWER_RAMP; SRC_META_MTIA_GENAI_2026</x:t>
        </x:is>
      </x:c>
      <x:c r="K239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96" s="3" t="inlineStr">
        <x:is>
          <x:t xml:space="preserve">Energization dates, accelerator deliveries and operational powered-rack telemetry.</x:t>
        </x:is>
      </x:c>
    </x:row>
    <x:row r="2397">
      <x:c r="A2397" s="3" t="inlineStr">
        <x:is>
          <x:t xml:space="preserve">Meta</x:t>
        </x:is>
      </x:c>
      <x:c r="B2397" s="3" t="n">
        <x:v>2030</x:v>
      </x:c>
      <x:c r="C2397" s="3" t="inlineStr">
        <x:is>
          <x:t xml:space="preserve">Bull</x:t>
        </x:is>
      </x:c>
      <x:c r="D2397" s="3" t="inlineStr">
        <x:is>
          <x:t xml:space="preserve">pue</x:t>
        </x:is>
      </x:c>
      <x:c r="E2397" s="3" t="n">
        <x:v>1.2</x:v>
      </x:c>
      <x:c r="F2397" s="3" t="inlineStr">
        <x:is>
          <x:t xml:space="preserve">ratio</x:t>
        </x:is>
      </x:c>
      <x:c r="G2397" s="3" t="inlineStr">
        <x:is>
          <x:t xml:space="preserve">Scenario parameter</x:t>
        </x:is>
      </x:c>
      <x:c r="H2397" s="3" t="inlineStr">
        <x:is>
          <x:t xml:space="preserve">it_load_gw = active_power_gw / pue</x:t>
        </x:is>
      </x:c>
      <x:c r="I2397" s="3" t="inlineStr">
        <x:is>
          <x:t xml:space="preserve">No provider-wide site-level PUE is used as a disclosed fact; PUE represents facility-to-IT conversion within the scenario.</x:t>
        </x:is>
      </x:c>
      <x:c r="J2397" s="3" t="inlineStr">
        <x:is>
          <x:t xml:space="preserve">ASSUMP_POWER_RAMP</x:t>
        </x:is>
      </x:c>
      <x:c r="K239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97" s="3" t="inlineStr">
        <x:is>
          <x:t xml:space="preserve">Site-level measured PUE matched to attributed AI capacity.</x:t>
        </x:is>
      </x:c>
    </x:row>
    <x:row r="2398">
      <x:c r="A2398" s="3" t="inlineStr">
        <x:is>
          <x:t xml:space="preserve">Meta</x:t>
        </x:is>
      </x:c>
      <x:c r="B2398" s="3" t="n">
        <x:v>2030</x:v>
      </x:c>
      <x:c r="C2398" s="3" t="inlineStr">
        <x:is>
          <x:t xml:space="preserve">Bull</x:t>
        </x:is>
      </x:c>
      <x:c r="D2398" s="3" t="inlineStr">
        <x:is>
          <x:t xml:space="preserve">it_load_gw</x:t>
        </x:is>
      </x:c>
      <x:c r="E2398" s="3" t="n">
        <x:v>5.703</x:v>
      </x:c>
      <x:c r="F2398" s="3" t="inlineStr">
        <x:is>
          <x:t xml:space="preserve">GW</x:t>
        </x:is>
      </x:c>
      <x:c r="G2398" s="3" t="inlineStr">
        <x:is>
          <x:t xml:space="preserve">Derived formula</x:t>
        </x:is>
      </x:c>
      <x:c r="H2398" s="3" t="inlineStr">
        <x:is>
          <x:t xml:space="preserve">active_power_gw / pue</x:t>
        </x:is>
      </x:c>
      <x:c r="I2398" s="3" t="inlineStr">
        <x:is>
          <x:t xml:space="preserve">Facility power is converted to IT-deliverable power before attributing AI workloads.</x:t>
        </x:is>
      </x:c>
      <x:c r="J2398" s="3" t="inlineStr">
        <x:is>
          <x:t xml:space="preserve">ASSUMP_POWER_RAMP; SRC_META_MTIA_GENAI_2026</x:t>
        </x:is>
      </x:c>
      <x:c r="K239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98" s="3" t="inlineStr">
        <x:is>
          <x:t xml:space="preserve">Recompute once active power and PUE become site-observable.</x:t>
        </x:is>
      </x:c>
    </x:row>
    <x:row r="2399">
      <x:c r="A2399" s="3" t="inlineStr">
        <x:is>
          <x:t xml:space="preserve">Meta</x:t>
        </x:is>
      </x:c>
      <x:c r="B2399" s="3" t="n">
        <x:v>2030</x:v>
      </x:c>
      <x:c r="C2399" s="3" t="inlineStr">
        <x:is>
          <x:t xml:space="preserve">Bull</x:t>
        </x:is>
      </x:c>
      <x:c r="D2399" s="3" t="inlineStr">
        <x:is>
          <x:t xml:space="preserve">ai_workload_share</x:t>
        </x:is>
      </x:c>
      <x:c r="E2399" s="3" t="n">
        <x:v>0.87</x:v>
      </x:c>
      <x:c r="F2399" s="3" t="inlineStr">
        <x:is>
          <x:t xml:space="preserve">share</x:t>
        </x:is>
      </x:c>
      <x:c r="G2399" s="3" t="inlineStr">
        <x:is>
          <x:t xml:space="preserve">Scenario allocation</x:t>
        </x:is>
      </x:c>
      <x:c r="H2399" s="3" t="inlineStr">
        <x:is>
          <x:t xml:space="preserve">ai_it_load_gw = it_load_gw * ai_workload_share</x:t>
        </x:is>
      </x:c>
      <x:c r="I2399" s="3" t="inlineStr">
        <x:is>
          <x:t xml:space="preserve">The modeled fleet is focused on AI workloads across Meta AI surfaces; non-LLM ranking/platform overhead is excluded through the 87% share.</x:t>
        </x:is>
      </x:c>
      <x:c r="J2399" s="3" t="inlineStr">
        <x:is>
          <x:t xml:space="preserve">SRC_META_LLAMA; SRC_META_LLAMA4_NVIDIA; SRC_META_MTIA_GENAI_2026; SRC_EPOCH_AI_DATA_CENTERS</x:t>
        </x:is>
      </x:c>
      <x:c r="K239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399" s="3" t="inlineStr">
        <x:is>
          <x:t xml:space="preserve">Model-owner AI workload allocation or cluster scheduling telemetry.</x:t>
        </x:is>
      </x:c>
    </x:row>
    <x:row r="2400">
      <x:c r="A2400" s="3" t="inlineStr">
        <x:is>
          <x:t xml:space="preserve">Meta</x:t>
        </x:is>
      </x:c>
      <x:c r="B2400" s="3" t="n">
        <x:v>2030</x:v>
      </x:c>
      <x:c r="C2400" s="3" t="inlineStr">
        <x:is>
          <x:t xml:space="preserve">Bull</x:t>
        </x:is>
      </x:c>
      <x:c r="D2400" s="3" t="inlineStr">
        <x:is>
          <x:t xml:space="preserve">ai_it_load_gw</x:t>
        </x:is>
      </x:c>
      <x:c r="E2400" s="3" t="n">
        <x:v>4.962</x:v>
      </x:c>
      <x:c r="F2400" s="3" t="inlineStr">
        <x:is>
          <x:t xml:space="preserve">GW</x:t>
        </x:is>
      </x:c>
      <x:c r="G2400" s="3" t="inlineStr">
        <x:is>
          <x:t xml:space="preserve">Derived formula</x:t>
        </x:is>
      </x:c>
      <x:c r="H2400" s="3" t="inlineStr">
        <x:is>
          <x:t xml:space="preserve">it_load_gw * ai_workload_share</x:t>
        </x:is>
      </x:c>
      <x:c r="I2400" s="3" t="inlineStr">
        <x:is>
          <x:t xml:space="preserve">Only the AI-attributed portion of IT load enters training/inference allocation.</x:t>
        </x:is>
      </x:c>
      <x:c r="J2400" s="3" t="inlineStr">
        <x:is>
          <x:t xml:space="preserve">SRC_META_LLAMA; SRC_META_LLAMA4_NVIDIA; SRC_META_MTIA_GENAI_2026; SRC_EPOCH_AI_DATA_CENTERS</x:t>
        </x:is>
      </x:c>
      <x:c r="K240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00" s="3" t="inlineStr">
        <x:is>
          <x:t xml:space="preserve">Recompute after ai_workload_share is replaced by telemetry.</x:t>
        </x:is>
      </x:c>
    </x:row>
    <x:row r="2401">
      <x:c r="A2401" s="3" t="inlineStr">
        <x:is>
          <x:t xml:space="preserve">Meta</x:t>
        </x:is>
      </x:c>
      <x:c r="B2401" s="3" t="n">
        <x:v>2030</x:v>
      </x:c>
      <x:c r="C2401" s="3" t="inlineStr">
        <x:is>
          <x:t xml:space="preserve">Bull</x:t>
        </x:is>
      </x:c>
      <x:c r="D2401" s="3" t="inlineStr">
        <x:is>
          <x:t xml:space="preserve">gpu_share</x:t>
        </x:is>
      </x:c>
      <x:c r="E2401" s="3" t="n">
        <x:v>0.812926</x:v>
      </x:c>
      <x:c r="F2401" s="3" t="inlineStr">
        <x:is>
          <x:t xml:space="preserve">share of inference-serving accelerator load</x:t>
        </x:is>
      </x:c>
      <x:c r="G2401" s="3" t="inlineStr">
        <x:is>
          <x:t xml:space="preserve">Numeric scenario</x:t>
        </x:is>
      </x:c>
      <x:c r="H2401" s="3" t="inlineStr">
        <x:is>
          <x:t xml:space="preserve">gpu_share interpolated from company 2026/2030 accelerator-mix endpoints</x:t>
        </x:is>
      </x:c>
      <x:c r="I2401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2401" s="3" t="inlineStr">
        <x:is>
          <x:t xml:space="preserve">SRC_META_LLAMA; SRC_META_LLAMA4_NVIDIA; SRC_META_MTIA_GENAI_2026; SRC_EPOCH_AI_DATA_CENTERS; ASSUMP_NUMERIC_ACCELERATOR_MIX</x:t>
        </x:is>
      </x:c>
      <x:c r="K240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01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2402">
      <x:c r="A2402" s="3" t="inlineStr">
        <x:is>
          <x:t xml:space="preserve">Meta</x:t>
        </x:is>
      </x:c>
      <x:c r="B2402" s="3" t="n">
        <x:v>2030</x:v>
      </x:c>
      <x:c r="C2402" s="3" t="inlineStr">
        <x:is>
          <x:t xml:space="preserve">Bull</x:t>
        </x:is>
      </x:c>
      <x:c r="D2402" s="3" t="inlineStr">
        <x:is>
          <x:t xml:space="preserve">h200_share</x:t>
        </x:is>
      </x:c>
      <x:c r="E2402" s="3" t="n">
        <x:v>0.074919</x:v>
      </x:c>
      <x:c r="F2402" s="3" t="inlineStr">
        <x:is>
          <x:t xml:space="preserve">share of inference-serving accelerator load</x:t>
        </x:is>
      </x:c>
      <x:c r="G2402" s="3" t="inlineStr">
        <x:is>
          <x:t xml:space="preserve">Editable numeric scenario</x:t>
        </x:is>
      </x:c>
      <x:c r="H2402" s="3" t="inlineStr">
        <x:is>
          <x:t xml:space="preserve">h200_share = gpu_share * default_gpu_generation_mix_h200</x:t>
        </x:is>
      </x:c>
      <x:c r="I2402" s="3" t="inlineStr">
        <x:is>
          <x:t xml:space="preserve">Default GPU-generation migration assumption; executive workbook allows later manual replacement by company/year/scenario.</x:t>
        </x:is>
      </x:c>
      <x:c r="J2402" s="3" t="inlineStr">
        <x:is>
          <x:t xml:space="preserve">SRC_SEMIANALYSIS_INFERENCEX; ASSUMP_NUMERIC_ACCELERATOR_MIX</x:t>
        </x:is>
      </x:c>
      <x:c r="K240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02" s="3" t="inlineStr">
        <x:is>
          <x:t xml:space="preserve">Company fleet inventory, accelerator-hours or procurement/deployment records by GPU generation.</x:t>
        </x:is>
      </x:c>
    </x:row>
    <x:row r="2403">
      <x:c r="A2403" s="3" t="inlineStr">
        <x:is>
          <x:t xml:space="preserve">Meta</x:t>
        </x:is>
      </x:c>
      <x:c r="B2403" s="3" t="n">
        <x:v>2030</x:v>
      </x:c>
      <x:c r="C2403" s="3" t="inlineStr">
        <x:is>
          <x:t xml:space="preserve">Bull</x:t>
        </x:is>
      </x:c>
      <x:c r="D2403" s="3" t="inlineStr">
        <x:is>
          <x:t xml:space="preserve">b200_share</x:t>
        </x:is>
      </x:c>
      <x:c r="E2403" s="3" t="n">
        <x:v>0.738007</x:v>
      </x:c>
      <x:c r="F2403" s="3" t="inlineStr">
        <x:is>
          <x:t xml:space="preserve">share of inference-serving accelerator load</x:t>
        </x:is>
      </x:c>
      <x:c r="G2403" s="3" t="inlineStr">
        <x:is>
          <x:t xml:space="preserve">Editable numeric scenario</x:t>
        </x:is>
      </x:c>
      <x:c r="H2403" s="3" t="inlineStr">
        <x:is>
          <x:t xml:space="preserve">b200_share = gpu_share * default_gpu_generation_mix_b200</x:t>
        </x:is>
      </x:c>
      <x:c r="I2403" s="3" t="inlineStr">
        <x:is>
          <x:t xml:space="preserve">Default GPU-generation migration assumption; executive workbook allows later manual replacement by company/year/scenario.</x:t>
        </x:is>
      </x:c>
      <x:c r="J2403" s="3" t="inlineStr">
        <x:is>
          <x:t xml:space="preserve">SRC_SEMIANALYSIS_INFERENCEX; ASSUMP_NUMERIC_ACCELERATOR_MIX</x:t>
        </x:is>
      </x:c>
      <x:c r="K240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03" s="3" t="inlineStr">
        <x:is>
          <x:t xml:space="preserve">Company fleet inventory, accelerator-hours or procurement/deployment records by GPU generation.</x:t>
        </x:is>
      </x:c>
    </x:row>
    <x:row r="2404">
      <x:c r="A2404" s="3" t="inlineStr">
        <x:is>
          <x:t xml:space="preserve">Meta</x:t>
        </x:is>
      </x:c>
      <x:c r="B2404" s="3" t="n">
        <x:v>2030</x:v>
      </x:c>
      <x:c r="C2404" s="3" t="inlineStr">
        <x:is>
          <x:t xml:space="preserve">Bull</x:t>
        </x:is>
      </x:c>
      <x:c r="D2404" s="3" t="inlineStr">
        <x:is>
          <x:t xml:space="preserve">gb200_share</x:t>
        </x:is>
      </x:c>
      <x:c r="E2404" s="3" t="n">
        <x:v>0</x:v>
      </x:c>
      <x:c r="F2404" s="3" t="inlineStr">
        <x:is>
          <x:t xml:space="preserve">share of inference-serving accelerator load</x:t>
        </x:is>
      </x:c>
      <x:c r="G2404" s="3" t="inlineStr">
        <x:is>
          <x:t xml:space="preserve">Editable numeric scenario</x:t>
        </x:is>
      </x:c>
      <x:c r="H2404" s="3" t="inlineStr">
        <x:is>
          <x:t xml:space="preserve">gb200_share = gpu_share * default_gpu_generation_mix_gb200</x:t>
        </x:is>
      </x:c>
      <x:c r="I2404" s="3" t="inlineStr">
        <x:is>
          <x:t xml:space="preserve">Default GPU-generation migration assumption; executive workbook allows later manual replacement by company/year/scenario.</x:t>
        </x:is>
      </x:c>
      <x:c r="J2404" s="3" t="inlineStr">
        <x:is>
          <x:t xml:space="preserve">SRC_SEMIANALYSIS_INFERENCEX; ASSUMP_NUMERIC_ACCELERATOR_MIX</x:t>
        </x:is>
      </x:c>
      <x:c r="K240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04" s="3" t="inlineStr">
        <x:is>
          <x:t xml:space="preserve">Company fleet inventory, accelerator-hours or procurement/deployment records by GPU generation.</x:t>
        </x:is>
      </x:c>
    </x:row>
    <x:row r="2405">
      <x:c r="A2405" s="3" t="inlineStr">
        <x:is>
          <x:t xml:space="preserve">Meta</x:t>
        </x:is>
      </x:c>
      <x:c r="B2405" s="3" t="n">
        <x:v>2030</x:v>
      </x:c>
      <x:c r="C2405" s="3" t="inlineStr">
        <x:is>
          <x:t xml:space="preserve">Bull</x:t>
        </x:is>
      </x:c>
      <x:c r="D2405" s="3" t="inlineStr">
        <x:is>
          <x:t xml:space="preserve">purpose_built_accelerator_share</x:t>
        </x:is>
      </x:c>
      <x:c r="E2405" s="3" t="n">
        <x:v>0.187074</x:v>
      </x:c>
      <x:c r="F2405" s="3" t="inlineStr">
        <x:is>
          <x:t xml:space="preserve">share of inference-serving accelerator load</x:t>
        </x:is>
      </x:c>
      <x:c r="G2405" s="3" t="inlineStr">
        <x:is>
          <x:t xml:space="preserve">Numeric scenario</x:t>
        </x:is>
      </x:c>
      <x:c r="H2405" s="3" t="inlineStr">
        <x:is>
          <x:t xml:space="preserve">1 - gpu_share</x:t>
        </x:is>
      </x:c>
      <x:c r="I2405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2405" s="3" t="inlineStr">
        <x:is>
          <x:t xml:space="preserve">SRC_META_LLAMA; SRC_META_LLAMA4_NVIDIA; SRC_META_MTIA_GENAI_2026; SRC_EPOCH_AI_DATA_CENTERS; ASSUMP_NUMERIC_ACCELERATOR_MIX</x:t>
        </x:is>
      </x:c>
      <x:c r="K240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05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2406">
      <x:c r="A2406" s="3" t="inlineStr">
        <x:is>
          <x:t xml:space="preserve">Meta</x:t>
        </x:is>
      </x:c>
      <x:c r="B2406" s="3" t="n">
        <x:v>2030</x:v>
      </x:c>
      <x:c r="C2406" s="3" t="inlineStr">
        <x:is>
          <x:t xml:space="preserve">Bull</x:t>
        </x:is>
      </x:c>
      <x:c r="D2406" s="3" t="inlineStr">
        <x:is>
          <x:t xml:space="preserve">fleet_reference_tps_per_mw</x:t>
        </x:is>
      </x:c>
      <x:c r="E2406" s="3" t="n">
        <x:v>925083</x:v>
      </x:c>
      <x:c r="F2406" s="3" t="inlineStr">
        <x:is>
          <x:t xml:space="preserve">generated output tokens/sec/MW</x:t>
        </x:is>
      </x:c>
      <x:c r="G2406" s="3" t="inlineStr">
        <x:is>
          <x:t xml:space="preserve">Fleet-weighted public benchmark reference</x:t>
        </x:is>
      </x:c>
      <x:c r="H2406" s="3" t="inlineStr">
        <x:is>
          <x:t xml:space="preserve">h200_share*h200_workload_avg + b200_share*b200_workload_avg + gb200_share*gb200_workload_avg + purpose_built_share*purpose_workload_avg</x:t>
        </x:is>
      </x:c>
      <x:c r="I2406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2406" s="3" t="inlineStr">
        <x:is>
          <x:t xml:space="preserve">SRC_SEMIANALYSIS_INFERENCEX; ASSUMP_NUMERIC_ACCELERATOR_MIX; ASSUMP_WORKLOAD_CLASS_MIX; ASSUMP_AGENTIC_CONTEXT_PENALTY</x:t>
        </x:is>
      </x:c>
      <x:c r="K240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06" s="3" t="inlineStr">
        <x:is>
          <x:t xml:space="preserve">Comparable production output-token throughput or a more closely matched benchmark.</x:t>
        </x:is>
      </x:c>
    </x:row>
    <x:row r="2407">
      <x:c r="A2407" s="3" t="inlineStr">
        <x:is>
          <x:t xml:space="preserve">Meta</x:t>
        </x:is>
      </x:c>
      <x:c r="B2407" s="3" t="n">
        <x:v>2030</x:v>
      </x:c>
      <x:c r="C2407" s="3" t="inlineStr">
        <x:is>
          <x:t xml:space="preserve">Bull</x:t>
        </x:is>
      </x:c>
      <x:c r="D2407" s="3" t="inlineStr">
        <x:is>
          <x:t xml:space="preserve">commercial_workload_fit_factor</x:t>
        </x:is>
      </x:c>
      <x:c r="E2407" s="3" t="n">
        <x:v>1</x:v>
      </x:c>
      <x:c r="F2407" s="3" t="inlineStr">
        <x:is>
          <x:t xml:space="preserve">share of public reference throughput</x:t>
        </x:is>
      </x:c>
      <x:c r="G2407" s="3" t="inlineStr">
        <x:is>
          <x:t xml:space="preserve">Scenario assumption</x:t>
        </x:is>
      </x:c>
      <x:c r="H2407" s="3" t="inlineStr">
        <x:is>
          <x:t xml:space="preserve">reference_serving_tps_per_mw = fleet_reference_tps_per_mw * commercial_workload_fit_factor</x:t>
        </x:is>
      </x:c>
      <x:c r="I2407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2407" s="3" t="inlineStr">
        <x:is>
          <x:t xml:space="preserve">SRC_SEMIANALYSIS_INFERENCEX; ASSUMP_NUMERIC_ACCELERATOR_MIX; ASSUMP_WORKLOAD_CLASS_MIX; ASSUMP_AGENTIC_CONTEXT_PENALTY</x:t>
        </x:is>
      </x:c>
      <x:c r="K240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07" s="3" t="inlineStr">
        <x:is>
          <x:t xml:space="preserve">Matched commercial serving benchmark by product surface, context shape and latency SLO.</x:t>
        </x:is>
      </x:c>
    </x:row>
    <x:row r="2408">
      <x:c r="A2408" s="3" t="inlineStr">
        <x:is>
          <x:t xml:space="preserve">Meta</x:t>
        </x:is>
      </x:c>
      <x:c r="B2408" s="3" t="n">
        <x:v>2030</x:v>
      </x:c>
      <x:c r="C2408" s="3" t="inlineStr">
        <x:is>
          <x:t xml:space="preserve">Bull</x:t>
        </x:is>
      </x:c>
      <x:c r="D2408" s="3" t="inlineStr">
        <x:is>
          <x:t xml:space="preserve">reference_serving_tps_per_mw</x:t>
        </x:is>
      </x:c>
      <x:c r="E2408" s="3" t="n">
        <x:v>925083</x:v>
      </x:c>
      <x:c r="F2408" s="3" t="inlineStr">
        <x:is>
          <x:t xml:space="preserve">generated output tokens/sec/MW</x:t>
        </x:is>
      </x:c>
      <x:c r="G2408" s="3" t="inlineStr">
        <x:is>
          <x:t xml:space="preserve">Workload-adjusted benchmark proxy</x:t>
        </x:is>
      </x:c>
      <x:c r="H2408" s="3" t="inlineStr">
        <x:is>
          <x:t xml:space="preserve">fleet_reference_tps_per_mw * commercial_workload_fit_factor</x:t>
        </x:is>
      </x:c>
      <x:c r="I240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408" s="3" t="inlineStr">
        <x:is>
          <x:t xml:space="preserve">SRC_SEMIANALYSIS_INFERENCEX; ASSUMP_NUMERIC_ACCELERATOR_MIX; ASSUMP_WORKLOAD_CLASS_MIX; ASSUMP_AGENTIC_CONTEXT_PENALTY</x:t>
        </x:is>
      </x:c>
      <x:c r="K240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08" s="3" t="inlineStr">
        <x:is>
          <x:t xml:space="preserve">Provider production output-token throughput with comparable workload/SLO.</x:t>
        </x:is>
      </x:c>
    </x:row>
    <x:row r="2409">
      <x:c r="A2409" s="3" t="inlineStr">
        <x:is>
          <x:t xml:space="preserve">Meta</x:t>
        </x:is>
      </x:c>
      <x:c r="B2409" s="3" t="n">
        <x:v>2030</x:v>
      </x:c>
      <x:c r="C2409" s="3" t="inlineStr">
        <x:is>
          <x:t xml:space="preserve">Bull</x:t>
        </x:is>
      </x:c>
      <x:c r="D2409" s="3" t="inlineStr">
        <x:is>
          <x:t xml:space="preserve">purpose_built_tps_per_mw</x:t>
        </x:is>
      </x:c>
      <x:c r="E2409" s="3" t="n">
        <x:v>1228515</x:v>
      </x:c>
      <x:c r="F2409" s="3" t="inlineStr">
        <x:is>
          <x:t xml:space="preserve">generated output tokens/sec/MW</x:t>
        </x:is>
      </x:c>
      <x:c r="G2409" s="3" t="inlineStr">
        <x:is>
          <x:t xml:space="preserve">Conservative no-uplift proxy</x:t>
        </x:is>
      </x:c>
      <x:c r="H2409" s="3" t="inlineStr">
        <x:is>
          <x:t xml:space="preserve">purpose_built_tps_per_mw = purpose_built_reference_tps_per_mw * commercial_workload_fit_factor until comparable output-token benchmark is adopted</x:t>
        </x:is>
      </x:c>
      <x:c r="I2409" s="3" t="inlineStr">
        <x:is>
          <x:t xml:space="preserve">No comparable public output-token/MW row adopted; B200 public reference placeholder is used and remains editable.</x:t>
        </x:is>
      </x:c>
      <x:c r="J2409" s="3" t="inlineStr">
        <x:is>
          <x:t xml:space="preserve">SRC_META_LLAMA; SRC_META_LLAMA4_NVIDIA; SRC_META_MTIA_GENAI_2026; SRC_EPOCH_AI_DATA_CENTERS; ASSUMP_NUMERIC_ACCELERATOR_MIX</x:t>
        </x:is>
      </x:c>
      <x:c r="K240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09" s="3" t="inlineStr">
        <x:is>
          <x:t xml:space="preserve">Matched-workload generated-output benchmark for the provider purpose-built accelerator.</x:t>
        </x:is>
      </x:c>
    </x:row>
    <x:row r="2410">
      <x:c r="A2410" s="3" t="inlineStr">
        <x:is>
          <x:t xml:space="preserve">Meta</x:t>
        </x:is>
      </x:c>
      <x:c r="B2410" s="3" t="n">
        <x:v>2030</x:v>
      </x:c>
      <x:c r="C2410" s="3" t="inlineStr">
        <x:is>
          <x:t xml:space="preserve">Bull</x:t>
        </x:is>
      </x:c>
      <x:c r="D2410" s="3" t="inlineStr">
        <x:is>
          <x:t xml:space="preserve">inference_power_share</x:t>
        </x:is>
      </x:c>
      <x:c r="E2410" s="3" t="n">
        <x:v>0.86</x:v>
      </x:c>
      <x:c r="F2410" s="3" t="inlineStr">
        <x:is>
          <x:t xml:space="preserve">share of AI IT load</x:t>
        </x:is>
      </x:c>
      <x:c r="G2410" s="3" t="inlineStr">
        <x:is>
          <x:t xml:space="preserve">Scenario allocation</x:t>
        </x:is>
      </x:c>
      <x:c r="H2410" s="3" t="inlineStr">
        <x:is>
          <x:t xml:space="preserve">inference_gw = ai_it_load_gw * inference_power_share</x:t>
        </x:is>
      </x:c>
      <x:c r="I2410" s="3" t="inlineStr">
        <x:is>
          <x:t xml:space="preserve">Large consumer AI distribution and inference-first MTIA roadmap support a higher inference share scenario.</x:t>
        </x:is>
      </x:c>
      <x:c r="J2410" s="3" t="inlineStr">
        <x:is>
          <x:t xml:space="preserve">SRC_META_LLAMA; SRC_META_LLAMA4_NVIDIA; SRC_META_MTIA_GENAI_2026; SRC_EPOCH_AI_DATA_CENTERS; ASSUMP_INFERENCE_SHARE_NOT_FACT_60</x:t>
        </x:is>
      </x:c>
      <x:c r="K241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10" s="3" t="inlineStr">
        <x:is>
          <x:t xml:space="preserve">Provider-specific inference/training workload power telemetry.</x:t>
        </x:is>
      </x:c>
    </x:row>
    <x:row r="2411">
      <x:c r="A2411" s="3" t="inlineStr">
        <x:is>
          <x:t xml:space="preserve">Meta</x:t>
        </x:is>
      </x:c>
      <x:c r="B2411" s="3" t="n">
        <x:v>2030</x:v>
      </x:c>
      <x:c r="C2411" s="3" t="inlineStr">
        <x:is>
          <x:t xml:space="preserve">Bull</x:t>
        </x:is>
      </x:c>
      <x:c r="D2411" s="3" t="inlineStr">
        <x:is>
          <x:t xml:space="preserve">inference_gw</x:t>
        </x:is>
      </x:c>
      <x:c r="E2411" s="3" t="n">
        <x:v>4.267</x:v>
      </x:c>
      <x:c r="F2411" s="3" t="inlineStr">
        <x:is>
          <x:t xml:space="preserve">GW</x:t>
        </x:is>
      </x:c>
      <x:c r="G2411" s="3" t="inlineStr">
        <x:is>
          <x:t xml:space="preserve">Derived formula</x:t>
        </x:is>
      </x:c>
      <x:c r="H2411" s="3" t="inlineStr">
        <x:is>
          <x:t xml:space="preserve">ai_it_load_gw * inference_power_share</x:t>
        </x:is>
      </x:c>
      <x:c r="I2411" s="3" t="inlineStr">
        <x:is>
          <x:t xml:space="preserve">This is the operational power eligible to become commercial generated output tokens through the selected TPS/MW proxy.</x:t>
        </x:is>
      </x:c>
      <x:c r="J2411" s="3" t="inlineStr">
        <x:is>
          <x:t xml:space="preserve">SRC_META_LLAMA; SRC_META_LLAMA4_NVIDIA; SRC_META_MTIA_GENAI_2026; SRC_EPOCH_AI_DATA_CENTERS</x:t>
        </x:is>
      </x:c>
      <x:c r="K241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11" s="3" t="inlineStr">
        <x:is>
          <x:t xml:space="preserve">Recompute after AI allocation or inference-share evidence changes.</x:t>
        </x:is>
      </x:c>
    </x:row>
    <x:row r="2412">
      <x:c r="A2412" s="3" t="inlineStr">
        <x:is>
          <x:t xml:space="preserve">Meta</x:t>
        </x:is>
      </x:c>
      <x:c r="B2412" s="3" t="n">
        <x:v>2030</x:v>
      </x:c>
      <x:c r="C2412" s="3" t="inlineStr">
        <x:is>
          <x:t xml:space="preserve">Bull</x:t>
        </x:is>
      </x:c>
      <x:c r="D2412" s="3" t="inlineStr">
        <x:is>
          <x:t xml:space="preserve">training_power_share</x:t>
        </x:is>
      </x:c>
      <x:c r="E2412" s="3" t="n">
        <x:v>0.14</x:v>
      </x:c>
      <x:c r="F2412" s="3" t="inlineStr">
        <x:is>
          <x:t xml:space="preserve">share of AI IT load</x:t>
        </x:is>
      </x:c>
      <x:c r="G2412" s="3" t="inlineStr">
        <x:is>
          <x:t xml:space="preserve">Derived allocation</x:t>
        </x:is>
      </x:c>
      <x:c r="H2412" s="3" t="inlineStr">
        <x:is>
          <x:t xml:space="preserve">1 - inference_power_share</x:t>
        </x:is>
      </x:c>
      <x:c r="I2412" s="3" t="inlineStr">
        <x:is>
          <x:t xml:space="preserve">Training receives the complementary modeled AI IT allocation; it is not a disclosed company workload split.</x:t>
        </x:is>
      </x:c>
      <x:c r="J2412" s="3" t="inlineStr">
        <x:is>
          <x:t xml:space="preserve">SRC_META_LLAMA; SRC_META_LLAMA4_NVIDIA; SRC_META_MTIA_GENAI_2026; SRC_EPOCH_AI_DATA_CENTERS; ASSUMP_INFERENCE_SHARE_NOT_FACT_60</x:t>
        </x:is>
      </x:c>
      <x:c r="K241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12" s="3" t="inlineStr">
        <x:is>
          <x:t xml:space="preserve">Provider-specific inference/training workload power telemetry.</x:t>
        </x:is>
      </x:c>
    </x:row>
    <x:row r="2413">
      <x:c r="A2413" s="3" t="inlineStr">
        <x:is>
          <x:t xml:space="preserve">Meta</x:t>
        </x:is>
      </x:c>
      <x:c r="B2413" s="3" t="n">
        <x:v>2030</x:v>
      </x:c>
      <x:c r="C2413" s="3" t="inlineStr">
        <x:is>
          <x:t xml:space="preserve">Bull</x:t>
        </x:is>
      </x:c>
      <x:c r="D2413" s="3" t="inlineStr">
        <x:is>
          <x:t xml:space="preserve">training_gw</x:t>
        </x:is>
      </x:c>
      <x:c r="E2413" s="3" t="n">
        <x:v>0.695</x:v>
      </x:c>
      <x:c r="F2413" s="3" t="inlineStr">
        <x:is>
          <x:t xml:space="preserve">GW</x:t>
        </x:is>
      </x:c>
      <x:c r="G2413" s="3" t="inlineStr">
        <x:is>
          <x:t xml:space="preserve">Derived formula</x:t>
        </x:is>
      </x:c>
      <x:c r="H2413" s="3" t="inlineStr">
        <x:is>
          <x:t xml:space="preserve">ai_it_load_gw * training_power_share</x:t>
        </x:is>
      </x:c>
      <x:c r="I2413" s="3" t="inlineStr">
        <x:is>
          <x:t xml:space="preserve">Training GW is shown separately so commercial inference token capacity is not overstated.</x:t>
        </x:is>
      </x:c>
      <x:c r="J2413" s="3" t="inlineStr">
        <x:is>
          <x:t xml:space="preserve">SRC_META_LLAMA; SRC_META_LLAMA4_NVIDIA; SRC_META_MTIA_GENAI_2026; SRC_EPOCH_AI_DATA_CENTERS</x:t>
        </x:is>
      </x:c>
      <x:c r="K241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13" s="3" t="inlineStr">
        <x:is>
          <x:t xml:space="preserve">Recompute after AI allocation or workload-split evidence changes.</x:t>
        </x:is>
      </x:c>
    </x:row>
    <x:row r="2414">
      <x:c r="A2414" s="3" t="inlineStr">
        <x:is>
          <x:t xml:space="preserve">Meta</x:t>
        </x:is>
      </x:c>
      <x:c r="B2414" s="3" t="n">
        <x:v>2030</x:v>
      </x:c>
      <x:c r="C2414" s="3" t="inlineStr">
        <x:is>
          <x:t xml:space="preserve">Bull</x:t>
        </x:is>
      </x:c>
      <x:c r="D2414" s="3" t="inlineStr">
        <x:is>
          <x:t xml:space="preserve">tokens_per_second_per_mw</x:t>
        </x:is>
      </x:c>
      <x:c r="E2414" s="3" t="n">
        <x:v>925083</x:v>
      </x:c>
      <x:c r="F2414" s="3" t="inlineStr">
        <x:is>
          <x:t xml:space="preserve">generated output tokens/sec/MW</x:t>
        </x:is>
      </x:c>
      <x:c r="G2414" s="3" t="inlineStr">
        <x:is>
          <x:t xml:space="preserve">Derived estimate + benchmark calibration</x:t>
        </x:is>
      </x:c>
      <x:c r="H2414" s="3" t="inlineStr">
        <x:is>
          <x:t xml:space="preserve">fleet_reference_tps_per_mw * commercial_workload_fit_factor</x:t>
        </x:is>
      </x:c>
      <x:c r="I2414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2414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241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14" s="3" t="inlineStr">
        <x:is>
          <x:t xml:space="preserve">Comparable production output-token throughput with model, hardware, precision, ISL/OSL and SLO matched.</x:t>
        </x:is>
      </x:c>
    </x:row>
    <x:row r="2415">
      <x:c r="A2415" s="3" t="inlineStr">
        <x:is>
          <x:t xml:space="preserve">Meta</x:t>
        </x:is>
      </x:c>
      <x:c r="B2415" s="3" t="n">
        <x:v>2030</x:v>
      </x:c>
      <x:c r="C2415" s="3" t="inlineStr">
        <x:is>
          <x:t xml:space="preserve">Bull</x:t>
        </x:is>
      </x:c>
      <x:c r="D2415" s="3" t="inlineStr">
        <x:is>
          <x:t xml:space="preserve">inference_tokens_per_day</x:t>
        </x:is>
      </x:c>
      <x:c r="E2415" s="3" t="n">
        <x:v>341049239510400</x:v>
      </x:c>
      <x:c r="F2415" s="3" t="inlineStr">
        <x:is>
          <x:t xml:space="preserve">generated output tokens/day</x:t>
        </x:is>
      </x:c>
      <x:c r="G2415" s="3" t="inlineStr">
        <x:is>
          <x:t xml:space="preserve">Derived headline metric</x:t>
        </x:is>
      </x:c>
      <x:c r="H2415" s="3" t="inlineStr">
        <x:is>
          <x:t xml:space="preserve">inference_gw * 1000 * tokens_per_second_per_mw * 86,400</x:t>
        </x:is>
      </x:c>
      <x:c r="I2415" s="3" t="inlineStr">
        <x:is>
          <x:t xml:space="preserve">Headline capacity uses no utilization, MoE, architecture or software-growth multiplier; it is not observed commercial output volume.</x:t>
        </x:is>
      </x:c>
      <x:c r="J2415" s="3" t="inlineStr">
        <x:is>
          <x:t xml:space="preserve">SRC_META_LLAMA; SRC_META_LLAMA4_NVIDIA; SRC_META_MTIA_GENAI_2026; SRC_EPOCH_AI_DATA_CENTERS; SRC_SEMIANALYSIS_INFERENCEX</x:t>
        </x:is>
      </x:c>
      <x:c r="K241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15" s="3" t="inlineStr">
        <x:is>
          <x:t xml:space="preserve">Provider-disclosed generated output token volume or calibrated capacity telemetry.</x:t>
        </x:is>
      </x:c>
    </x:row>
    <x:row r="2416">
      <x:c r="A2416" s="3" t="inlineStr">
        <x:is>
          <x:t xml:space="preserve">Meta</x:t>
        </x:is>
      </x:c>
      <x:c r="B2416" s="3" t="n">
        <x:v>2030</x:v>
      </x:c>
      <x:c r="C2416" s="3" t="inlineStr">
        <x:is>
          <x:t xml:space="preserve">Bull</x:t>
        </x:is>
      </x:c>
      <x:c r="D2416" s="3" t="inlineStr">
        <x:is>
          <x:t xml:space="preserve">inference_tokens_per_year</x:t>
        </x:is>
      </x:c>
      <x:c r="E2416" s="3" t="n">
        <x:v>1.24482972421296e+17</x:v>
      </x:c>
      <x:c r="F2416" s="3" t="inlineStr">
        <x:is>
          <x:t xml:space="preserve">generated output tokens/year</x:t>
        </x:is>
      </x:c>
      <x:c r="G2416" s="3" t="inlineStr">
        <x:is>
          <x:t xml:space="preserve">Derived headline metric</x:t>
        </x:is>
      </x:c>
      <x:c r="H2416" s="3" t="inlineStr">
        <x:is>
          <x:t xml:space="preserve">inference_tokens_per_day * 365</x:t>
        </x:is>
      </x:c>
      <x:c r="I2416" s="3" t="inlineStr">
        <x:is>
          <x:t xml:space="preserve">Annualized version of generated output token capacity; it is not observed annual demand or billable volume.</x:t>
        </x:is>
      </x:c>
      <x:c r="J2416" s="3" t="inlineStr">
        <x:is>
          <x:t xml:space="preserve">SRC_META_LLAMA; SRC_META_LLAMA4_NVIDIA; SRC_META_MTIA_GENAI_2026; SRC_EPOCH_AI_DATA_CENTERS; SRC_SEMIANALYSIS_INFERENCEX</x:t>
        </x:is>
      </x:c>
      <x:c r="K241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2416" s="3" t="inlineStr">
        <x:is>
          <x:t xml:space="preserve">Provider-disclosed annual generated-output volume or metered serving telemetry.</x:t>
        </x:is>
      </x:c>
    </x:row>
    <x:row r="2417">
      <x:c r="A2417" s="3" t="inlineStr">
        <x:is>
          <x:t xml:space="preserve">xAI</x:t>
        </x:is>
      </x:c>
      <x:c r="B2417" s="3" t="n">
        <x:v>2026</x:v>
      </x:c>
      <x:c r="C2417" s="3" t="inlineStr">
        <x:is>
          <x:t xml:space="preserve">Bull</x:t>
        </x:is>
      </x:c>
      <x:c r="D2417" s="3" t="inlineStr">
        <x:is>
          <x:t xml:space="preserve">contracted_power_gw</x:t>
        </x:is>
      </x:c>
      <x:c r="E2417" s="3" t="n">
        <x:v>1</x:v>
      </x:c>
      <x:c r="F2417" s="3" t="inlineStr">
        <x:is>
          <x:t xml:space="preserve">GW</x:t>
        </x:is>
      </x:c>
      <x:c r="G2417" s="3" t="inlineStr">
        <x:is>
          <x:t xml:space="preserve">Fact anchor + scenario ceiling</x:t>
        </x:is>
      </x:c>
      <x:c r="H2417" s="3" t="inlineStr">
        <x:is>
          <x:t xml:space="preserve">linear interpolation between 2026 and 2030 company capacity endpoints</x:t>
        </x:is>
      </x:c>
      <x:c r="I2417" s="3" t="inlineStr">
        <x:is>
          <x:t xml:space="preserve">Colossus GPU-count disclosure bounds capacity direction; contracted GW values are modeled power envelopes.</x:t>
        </x:is>
      </x:c>
      <x:c r="J2417" s="3" t="inlineStr">
        <x:is>
          <x:t xml:space="preserve">SRC_XAI_NVIDIA_COLOSSUS; ASSUMP_CLUSTER_RAMP</x:t>
        </x:is>
      </x:c>
      <x:c r="K241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17" s="3" t="inlineStr">
        <x:is>
          <x:t xml:space="preserve">Company/site-level committed MW/GW, interconnect and contract disclosure.</x:t>
        </x:is>
      </x:c>
    </x:row>
    <x:row r="2418">
      <x:c r="A2418" s="3" t="inlineStr">
        <x:is>
          <x:t xml:space="preserve">xAI</x:t>
        </x:is>
      </x:c>
      <x:c r="B2418" s="3" t="n">
        <x:v>2026</x:v>
      </x:c>
      <x:c r="C2418" s="3" t="inlineStr">
        <x:is>
          <x:t xml:space="preserve">Bull</x:t>
        </x:is>
      </x:c>
      <x:c r="D2418" s="3" t="inlineStr">
        <x:is>
          <x:t xml:space="preserve">operational_deployment_share</x:t>
        </x:is>
      </x:c>
      <x:c r="E2418" s="3" t="n">
        <x:v>0.367</x:v>
      </x:c>
      <x:c r="F2418" s="3" t="inlineStr">
        <x:is>
          <x:t xml:space="preserve">share</x:t>
        </x:is>
      </x:c>
      <x:c r="G2418" s="3" t="inlineStr">
        <x:is>
          <x:t xml:space="preserve">Scenario conversion</x:t>
        </x:is>
      </x:c>
      <x:c r="H2418" s="3" t="inlineStr">
        <x:is>
          <x:t xml:space="preserve">active_power_gw / contracted_power_gw</x:t>
        </x:is>
      </x:c>
      <x:c r="I2418" s="3" t="inlineStr">
        <x:is>
          <x:t xml:space="preserve">This is the single explicit conversion from contracted/attributed capacity to operationally usable capacity.</x:t>
        </x:is>
      </x:c>
      <x:c r="J2418" s="3" t="inlineStr">
        <x:is>
          <x:t xml:space="preserve">SRC_XAI_NVIDIA_COLOSSUS; ASSUMP_CLUSTER_RAMP</x:t>
        </x:is>
      </x:c>
      <x:c r="K241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18" s="3" t="inlineStr">
        <x:is>
          <x:t xml:space="preserve">Energized operational capacity divided by contracted/attributed capacity.</x:t>
        </x:is>
      </x:c>
    </x:row>
    <x:row r="2419">
      <x:c r="A2419" s="3" t="inlineStr">
        <x:is>
          <x:t xml:space="preserve">xAI</x:t>
        </x:is>
      </x:c>
      <x:c r="B2419" s="3" t="n">
        <x:v>2026</x:v>
      </x:c>
      <x:c r="C2419" s="3" t="inlineStr">
        <x:is>
          <x:t xml:space="preserve">Bull</x:t>
        </x:is>
      </x:c>
      <x:c r="D2419" s="3" t="inlineStr">
        <x:is>
          <x:t xml:space="preserve">active_power_gw</x:t>
        </x:is>
      </x:c>
      <x:c r="E2419" s="3" t="n">
        <x:v>0.367</x:v>
      </x:c>
      <x:c r="F2419" s="3" t="inlineStr">
        <x:is>
          <x:t xml:space="preserve">GW</x:t>
        </x:is>
      </x:c>
      <x:c r="G2419" s="3" t="inlineStr">
        <x:is>
          <x:t xml:space="preserve">Derived scenario</x:t>
        </x:is>
      </x:c>
      <x:c r="H2419" s="3" t="inlineStr">
        <x:is>
          <x:t xml:space="preserve">contracted_power_gw * operational_deployment_share</x:t>
        </x:is>
      </x:c>
      <x:c r="I2419" s="3" t="inlineStr">
        <x:is>
          <x:t xml:space="preserve">GPU cluster scale anchors operational possibility, while inference/training allocation and site power draw remain estimates.</x:t>
        </x:is>
      </x:c>
      <x:c r="J2419" s="3" t="inlineStr">
        <x:is>
          <x:t xml:space="preserve">SRC_XAI_NVIDIA_COLOSSUS; ASSUMP_CLUSTER_RAMP</x:t>
        </x:is>
      </x:c>
      <x:c r="K241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19" s="3" t="inlineStr">
        <x:is>
          <x:t xml:space="preserve">Energization dates, accelerator deliveries and operational powered-rack telemetry.</x:t>
        </x:is>
      </x:c>
    </x:row>
    <x:row r="2420">
      <x:c r="A2420" s="3" t="inlineStr">
        <x:is>
          <x:t xml:space="preserve">xAI</x:t>
        </x:is>
      </x:c>
      <x:c r="B2420" s="3" t="n">
        <x:v>2026</x:v>
      </x:c>
      <x:c r="C2420" s="3" t="inlineStr">
        <x:is>
          <x:t xml:space="preserve">Bull</x:t>
        </x:is>
      </x:c>
      <x:c r="D2420" s="3" t="inlineStr">
        <x:is>
          <x:t xml:space="preserve">pue</x:t>
        </x:is>
      </x:c>
      <x:c r="E2420" s="3" t="n">
        <x:v>1.22</x:v>
      </x:c>
      <x:c r="F2420" s="3" t="inlineStr">
        <x:is>
          <x:t xml:space="preserve">ratio</x:t>
        </x:is>
      </x:c>
      <x:c r="G2420" s="3" t="inlineStr">
        <x:is>
          <x:t xml:space="preserve">Scenario parameter</x:t>
        </x:is>
      </x:c>
      <x:c r="H2420" s="3" t="inlineStr">
        <x:is>
          <x:t xml:space="preserve">it_load_gw = active_power_gw / pue</x:t>
        </x:is>
      </x:c>
      <x:c r="I2420" s="3" t="inlineStr">
        <x:is>
          <x:t xml:space="preserve">No provider-wide site-level PUE is used as a disclosed fact; PUE represents facility-to-IT conversion within the scenario.</x:t>
        </x:is>
      </x:c>
      <x:c r="J2420" s="3" t="inlineStr">
        <x:is>
          <x:t xml:space="preserve">ASSUMP_POWER_RAMP</x:t>
        </x:is>
      </x:c>
      <x:c r="K242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20" s="3" t="inlineStr">
        <x:is>
          <x:t xml:space="preserve">Site-level measured PUE matched to attributed AI capacity.</x:t>
        </x:is>
      </x:c>
    </x:row>
    <x:row r="2421">
      <x:c r="A2421" s="3" t="inlineStr">
        <x:is>
          <x:t xml:space="preserve">xAI</x:t>
        </x:is>
      </x:c>
      <x:c r="B2421" s="3" t="n">
        <x:v>2026</x:v>
      </x:c>
      <x:c r="C2421" s="3" t="inlineStr">
        <x:is>
          <x:t xml:space="preserve">Bull</x:t>
        </x:is>
      </x:c>
      <x:c r="D2421" s="3" t="inlineStr">
        <x:is>
          <x:t xml:space="preserve">it_load_gw</x:t>
        </x:is>
      </x:c>
      <x:c r="E2421" s="3" t="n">
        <x:v>0.301</x:v>
      </x:c>
      <x:c r="F2421" s="3" t="inlineStr">
        <x:is>
          <x:t xml:space="preserve">GW</x:t>
        </x:is>
      </x:c>
      <x:c r="G2421" s="3" t="inlineStr">
        <x:is>
          <x:t xml:space="preserve">Derived formula</x:t>
        </x:is>
      </x:c>
      <x:c r="H2421" s="3" t="inlineStr">
        <x:is>
          <x:t xml:space="preserve">active_power_gw / pue</x:t>
        </x:is>
      </x:c>
      <x:c r="I2421" s="3" t="inlineStr">
        <x:is>
          <x:t xml:space="preserve">Facility power is converted to IT-deliverable power before attributing AI workloads.</x:t>
        </x:is>
      </x:c>
      <x:c r="J2421" s="3" t="inlineStr">
        <x:is>
          <x:t xml:space="preserve">SRC_XAI_NVIDIA_COLOSSUS; ASSUMP_CLUSTER_RAMP</x:t>
        </x:is>
      </x:c>
      <x:c r="K242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21" s="3" t="inlineStr">
        <x:is>
          <x:t xml:space="preserve">Recompute once active power and PUE become site-observable.</x:t>
        </x:is>
      </x:c>
    </x:row>
    <x:row r="2422">
      <x:c r="A2422" s="3" t="inlineStr">
        <x:is>
          <x:t xml:space="preserve">xAI</x:t>
        </x:is>
      </x:c>
      <x:c r="B2422" s="3" t="n">
        <x:v>2026</x:v>
      </x:c>
      <x:c r="C2422" s="3" t="inlineStr">
        <x:is>
          <x:t xml:space="preserve">Bull</x:t>
        </x:is>
      </x:c>
      <x:c r="D2422" s="3" t="inlineStr">
        <x:is>
          <x:t xml:space="preserve">ai_workload_share</x:t>
        </x:is>
      </x:c>
      <x:c r="E2422" s="3" t="n">
        <x:v>0.85</x:v>
      </x:c>
      <x:c r="F2422" s="3" t="inlineStr">
        <x:is>
          <x:t xml:space="preserve">share</x:t>
        </x:is>
      </x:c>
      <x:c r="G2422" s="3" t="inlineStr">
        <x:is>
          <x:t xml:space="preserve">Scenario allocation</x:t>
        </x:is>
      </x:c>
      <x:c r="H2422" s="3" t="inlineStr">
        <x:is>
          <x:t xml:space="preserve">ai_it_load_gw = it_load_gw * ai_workload_share</x:t>
        </x:is>
      </x:c>
      <x:c r="I2422" s="3" t="inlineStr">
        <x:is>
          <x:t xml:space="preserve">Colossus is AI-centric; 85% retains cooling/IT allocation boundary and non-serving AI work.</x:t>
        </x:is>
      </x:c>
      <x:c r="J2422" s="3" t="inlineStr">
        <x:is>
          <x:t xml:space="preserve">SRC_XAI_MODELS; SRC_XAI_NVIDIA_COLOSSUS; SRC_EPOCH_AI_DATA_CENTERS</x:t>
        </x:is>
      </x:c>
      <x:c r="K242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22" s="3" t="inlineStr">
        <x:is>
          <x:t xml:space="preserve">Model-owner AI workload allocation or cluster scheduling telemetry.</x:t>
        </x:is>
      </x:c>
    </x:row>
    <x:row r="2423">
      <x:c r="A2423" s="3" t="inlineStr">
        <x:is>
          <x:t xml:space="preserve">xAI</x:t>
        </x:is>
      </x:c>
      <x:c r="B2423" s="3" t="n">
        <x:v>2026</x:v>
      </x:c>
      <x:c r="C2423" s="3" t="inlineStr">
        <x:is>
          <x:t xml:space="preserve">Bull</x:t>
        </x:is>
      </x:c>
      <x:c r="D2423" s="3" t="inlineStr">
        <x:is>
          <x:t xml:space="preserve">ai_it_load_gw</x:t>
        </x:is>
      </x:c>
      <x:c r="E2423" s="3" t="n">
        <x:v>0.256</x:v>
      </x:c>
      <x:c r="F2423" s="3" t="inlineStr">
        <x:is>
          <x:t xml:space="preserve">GW</x:t>
        </x:is>
      </x:c>
      <x:c r="G2423" s="3" t="inlineStr">
        <x:is>
          <x:t xml:space="preserve">Derived formula</x:t>
        </x:is>
      </x:c>
      <x:c r="H2423" s="3" t="inlineStr">
        <x:is>
          <x:t xml:space="preserve">it_load_gw * ai_workload_share</x:t>
        </x:is>
      </x:c>
      <x:c r="I2423" s="3" t="inlineStr">
        <x:is>
          <x:t xml:space="preserve">Only the AI-attributed portion of IT load enters training/inference allocation.</x:t>
        </x:is>
      </x:c>
      <x:c r="J2423" s="3" t="inlineStr">
        <x:is>
          <x:t xml:space="preserve">SRC_XAI_MODELS; SRC_XAI_NVIDIA_COLOSSUS; SRC_EPOCH_AI_DATA_CENTERS</x:t>
        </x:is>
      </x:c>
      <x:c r="K242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23" s="3" t="inlineStr">
        <x:is>
          <x:t xml:space="preserve">Recompute after ai_workload_share is replaced by telemetry.</x:t>
        </x:is>
      </x:c>
    </x:row>
    <x:row r="2424">
      <x:c r="A2424" s="3" t="inlineStr">
        <x:is>
          <x:t xml:space="preserve">xAI</x:t>
        </x:is>
      </x:c>
      <x:c r="B2424" s="3" t="n">
        <x:v>2026</x:v>
      </x:c>
      <x:c r="C2424" s="3" t="inlineStr">
        <x:is>
          <x:t xml:space="preserve">Bull</x:t>
        </x:is>
      </x:c>
      <x:c r="D2424" s="3" t="inlineStr">
        <x:is>
          <x:t xml:space="preserve">gpu_share</x:t>
        </x:is>
      </x:c>
      <x:c r="E2424" s="3" t="n">
        <x:v>1</x:v>
      </x:c>
      <x:c r="F2424" s="3" t="inlineStr">
        <x:is>
          <x:t xml:space="preserve">share of inference-serving accelerator load</x:t>
        </x:is>
      </x:c>
      <x:c r="G2424" s="3" t="inlineStr">
        <x:is>
          <x:t xml:space="preserve">Numeric scenario</x:t>
        </x:is>
      </x:c>
      <x:c r="H2424" s="3" t="inlineStr">
        <x:is>
          <x:t xml:space="preserve">gpu_share interpolated from company 2026/2030 accelerator-mix endpoints</x:t>
        </x:is>
      </x:c>
      <x:c r="I2424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2424" s="3" t="inlineStr">
        <x:is>
          <x:t xml:space="preserve">SRC_XAI_MODELS; SRC_XAI_NVIDIA_COLOSSUS; SRC_EPOCH_AI_DATA_CENTERS; ASSUMP_NUMERIC_ACCELERATOR_MIX</x:t>
        </x:is>
      </x:c>
      <x:c r="K242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24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2425">
      <x:c r="A2425" s="3" t="inlineStr">
        <x:is>
          <x:t xml:space="preserve">xAI</x:t>
        </x:is>
      </x:c>
      <x:c r="B2425" s="3" t="n">
        <x:v>2026</x:v>
      </x:c>
      <x:c r="C2425" s="3" t="inlineStr">
        <x:is>
          <x:t xml:space="preserve">Bull</x:t>
        </x:is>
      </x:c>
      <x:c r="D2425" s="3" t="inlineStr">
        <x:is>
          <x:t xml:space="preserve">h200_share</x:t>
        </x:is>
      </x:c>
      <x:c r="E2425" s="3" t="n">
        <x:v>0.294118</x:v>
      </x:c>
      <x:c r="F2425" s="3" t="inlineStr">
        <x:is>
          <x:t xml:space="preserve">share of inference-serving accelerator load</x:t>
        </x:is>
      </x:c>
      <x:c r="G2425" s="3" t="inlineStr">
        <x:is>
          <x:t xml:space="preserve">Editable numeric scenario</x:t>
        </x:is>
      </x:c>
      <x:c r="H2425" s="3" t="inlineStr">
        <x:is>
          <x:t xml:space="preserve">h200_share = gpu_share * default_gpu_generation_mix_h200</x:t>
        </x:is>
      </x:c>
      <x:c r="I2425" s="3" t="inlineStr">
        <x:is>
          <x:t xml:space="preserve">Default GPU-generation migration assumption; executive workbook allows later manual replacement by company/year/scenario.</x:t>
        </x:is>
      </x:c>
      <x:c r="J2425" s="3" t="inlineStr">
        <x:is>
          <x:t xml:space="preserve">SRC_SEMIANALYSIS_INFERENCEX; ASSUMP_NUMERIC_ACCELERATOR_MIX</x:t>
        </x:is>
      </x:c>
      <x:c r="K242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25" s="3" t="inlineStr">
        <x:is>
          <x:t xml:space="preserve">Company fleet inventory, accelerator-hours or procurement/deployment records by GPU generation.</x:t>
        </x:is>
      </x:c>
    </x:row>
    <x:row r="2426">
      <x:c r="A2426" s="3" t="inlineStr">
        <x:is>
          <x:t xml:space="preserve">xAI</x:t>
        </x:is>
      </x:c>
      <x:c r="B2426" s="3" t="n">
        <x:v>2026</x:v>
      </x:c>
      <x:c r="C2426" s="3" t="inlineStr">
        <x:is>
          <x:t xml:space="preserve">Bull</x:t>
        </x:is>
      </x:c>
      <x:c r="D2426" s="3" t="inlineStr">
        <x:is>
          <x:t xml:space="preserve">b200_share</x:t>
        </x:is>
      </x:c>
      <x:c r="E2426" s="3" t="n">
        <x:v>0.705882</x:v>
      </x:c>
      <x:c r="F2426" s="3" t="inlineStr">
        <x:is>
          <x:t xml:space="preserve">share of inference-serving accelerator load</x:t>
        </x:is>
      </x:c>
      <x:c r="G2426" s="3" t="inlineStr">
        <x:is>
          <x:t xml:space="preserve">Editable numeric scenario</x:t>
        </x:is>
      </x:c>
      <x:c r="H2426" s="3" t="inlineStr">
        <x:is>
          <x:t xml:space="preserve">b200_share = gpu_share * default_gpu_generation_mix_b200</x:t>
        </x:is>
      </x:c>
      <x:c r="I2426" s="3" t="inlineStr">
        <x:is>
          <x:t xml:space="preserve">Default GPU-generation migration assumption; executive workbook allows later manual replacement by company/year/scenario.</x:t>
        </x:is>
      </x:c>
      <x:c r="J2426" s="3" t="inlineStr">
        <x:is>
          <x:t xml:space="preserve">SRC_SEMIANALYSIS_INFERENCEX; ASSUMP_NUMERIC_ACCELERATOR_MIX</x:t>
        </x:is>
      </x:c>
      <x:c r="K242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26" s="3" t="inlineStr">
        <x:is>
          <x:t xml:space="preserve">Company fleet inventory, accelerator-hours or procurement/deployment records by GPU generation.</x:t>
        </x:is>
      </x:c>
    </x:row>
    <x:row r="2427">
      <x:c r="A2427" s="3" t="inlineStr">
        <x:is>
          <x:t xml:space="preserve">xAI</x:t>
        </x:is>
      </x:c>
      <x:c r="B2427" s="3" t="n">
        <x:v>2026</x:v>
      </x:c>
      <x:c r="C2427" s="3" t="inlineStr">
        <x:is>
          <x:t xml:space="preserve">Bull</x:t>
        </x:is>
      </x:c>
      <x:c r="D2427" s="3" t="inlineStr">
        <x:is>
          <x:t xml:space="preserve">gb200_share</x:t>
        </x:is>
      </x:c>
      <x:c r="E2427" s="3" t="n">
        <x:v>0</x:v>
      </x:c>
      <x:c r="F2427" s="3" t="inlineStr">
        <x:is>
          <x:t xml:space="preserve">share of inference-serving accelerator load</x:t>
        </x:is>
      </x:c>
      <x:c r="G2427" s="3" t="inlineStr">
        <x:is>
          <x:t xml:space="preserve">Editable numeric scenario</x:t>
        </x:is>
      </x:c>
      <x:c r="H2427" s="3" t="inlineStr">
        <x:is>
          <x:t xml:space="preserve">gb200_share = gpu_share * default_gpu_generation_mix_gb200</x:t>
        </x:is>
      </x:c>
      <x:c r="I2427" s="3" t="inlineStr">
        <x:is>
          <x:t xml:space="preserve">Default GPU-generation migration assumption; executive workbook allows later manual replacement by company/year/scenario.</x:t>
        </x:is>
      </x:c>
      <x:c r="J2427" s="3" t="inlineStr">
        <x:is>
          <x:t xml:space="preserve">SRC_SEMIANALYSIS_INFERENCEX; ASSUMP_NUMERIC_ACCELERATOR_MIX</x:t>
        </x:is>
      </x:c>
      <x:c r="K242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27" s="3" t="inlineStr">
        <x:is>
          <x:t xml:space="preserve">Company fleet inventory, accelerator-hours or procurement/deployment records by GPU generation.</x:t>
        </x:is>
      </x:c>
    </x:row>
    <x:row r="2428">
      <x:c r="A2428" s="3" t="inlineStr">
        <x:is>
          <x:t xml:space="preserve">xAI</x:t>
        </x:is>
      </x:c>
      <x:c r="B2428" s="3" t="n">
        <x:v>2026</x:v>
      </x:c>
      <x:c r="C2428" s="3" t="inlineStr">
        <x:is>
          <x:t xml:space="preserve">Bull</x:t>
        </x:is>
      </x:c>
      <x:c r="D2428" s="3" t="inlineStr">
        <x:is>
          <x:t xml:space="preserve">purpose_built_accelerator_share</x:t>
        </x:is>
      </x:c>
      <x:c r="E2428" s="3" t="n">
        <x:v>0</x:v>
      </x:c>
      <x:c r="F2428" s="3" t="inlineStr">
        <x:is>
          <x:t xml:space="preserve">share of inference-serving accelerator load</x:t>
        </x:is>
      </x:c>
      <x:c r="G2428" s="3" t="inlineStr">
        <x:is>
          <x:t xml:space="preserve">Numeric scenario</x:t>
        </x:is>
      </x:c>
      <x:c r="H2428" s="3" t="inlineStr">
        <x:is>
          <x:t xml:space="preserve">1 - gpu_share</x:t>
        </x:is>
      </x:c>
      <x:c r="I2428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2428" s="3" t="inlineStr">
        <x:is>
          <x:t xml:space="preserve">SRC_XAI_MODELS; SRC_XAI_NVIDIA_COLOSSUS; SRC_EPOCH_AI_DATA_CENTERS; ASSUMP_NUMERIC_ACCELERATOR_MIX</x:t>
        </x:is>
      </x:c>
      <x:c r="K242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28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2429">
      <x:c r="A2429" s="3" t="inlineStr">
        <x:is>
          <x:t xml:space="preserve">xAI</x:t>
        </x:is>
      </x:c>
      <x:c r="B2429" s="3" t="n">
        <x:v>2026</x:v>
      </x:c>
      <x:c r="C2429" s="3" t="inlineStr">
        <x:is>
          <x:t xml:space="preserve">Bull</x:t>
        </x:is>
      </x:c>
      <x:c r="D2429" s="3" t="inlineStr">
        <x:is>
          <x:t xml:space="preserve">fleet_reference_tps_per_mw</x:t>
        </x:is>
      </x:c>
      <x:c r="E2429" s="3" t="n">
        <x:v>2476756</x:v>
      </x:c>
      <x:c r="F2429" s="3" t="inlineStr">
        <x:is>
          <x:t xml:space="preserve">generated output tokens/sec/MW</x:t>
        </x:is>
      </x:c>
      <x:c r="G2429" s="3" t="inlineStr">
        <x:is>
          <x:t xml:space="preserve">Fleet-weighted public benchmark reference</x:t>
        </x:is>
      </x:c>
      <x:c r="H2429" s="3" t="inlineStr">
        <x:is>
          <x:t xml:space="preserve">h200_share*h200_workload_avg + b200_share*b200_workload_avg + gb200_share*gb200_workload_avg + purpose_built_share*purpose_workload_avg</x:t>
        </x:is>
      </x:c>
      <x:c r="I2429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2429" s="3" t="inlineStr">
        <x:is>
          <x:t xml:space="preserve">SRC_SEMIANALYSIS_INFERENCEX; ASSUMP_NUMERIC_ACCELERATOR_MIX; ASSUMP_WORKLOAD_CLASS_MIX; ASSUMP_AGENTIC_CONTEXT_PENALTY</x:t>
        </x:is>
      </x:c>
      <x:c r="K242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29" s="3" t="inlineStr">
        <x:is>
          <x:t xml:space="preserve">Comparable production output-token throughput or a more closely matched benchmark.</x:t>
        </x:is>
      </x:c>
    </x:row>
    <x:row r="2430">
      <x:c r="A2430" s="3" t="inlineStr">
        <x:is>
          <x:t xml:space="preserve">xAI</x:t>
        </x:is>
      </x:c>
      <x:c r="B2430" s="3" t="n">
        <x:v>2026</x:v>
      </x:c>
      <x:c r="C2430" s="3" t="inlineStr">
        <x:is>
          <x:t xml:space="preserve">Bull</x:t>
        </x:is>
      </x:c>
      <x:c r="D2430" s="3" t="inlineStr">
        <x:is>
          <x:t xml:space="preserve">commercial_workload_fit_factor</x:t>
        </x:is>
      </x:c>
      <x:c r="E2430" s="3" t="n">
        <x:v>0.75</x:v>
      </x:c>
      <x:c r="F2430" s="3" t="inlineStr">
        <x:is>
          <x:t xml:space="preserve">share of public reference throughput</x:t>
        </x:is>
      </x:c>
      <x:c r="G2430" s="3" t="inlineStr">
        <x:is>
          <x:t xml:space="preserve">Scenario assumption</x:t>
        </x:is>
      </x:c>
      <x:c r="H2430" s="3" t="inlineStr">
        <x:is>
          <x:t xml:space="preserve">reference_serving_tps_per_mw = fleet_reference_tps_per_mw * commercial_workload_fit_factor</x:t>
        </x:is>
      </x:c>
      <x:c r="I2430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2430" s="3" t="inlineStr">
        <x:is>
          <x:t xml:space="preserve">SRC_SEMIANALYSIS_INFERENCEX; ASSUMP_NUMERIC_ACCELERATOR_MIX; ASSUMP_WORKLOAD_CLASS_MIX; ASSUMP_AGENTIC_CONTEXT_PENALTY</x:t>
        </x:is>
      </x:c>
      <x:c r="K243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30" s="3" t="inlineStr">
        <x:is>
          <x:t xml:space="preserve">Matched commercial serving benchmark by product surface, context shape and latency SLO.</x:t>
        </x:is>
      </x:c>
    </x:row>
    <x:row r="2431">
      <x:c r="A2431" s="3" t="inlineStr">
        <x:is>
          <x:t xml:space="preserve">xAI</x:t>
        </x:is>
      </x:c>
      <x:c r="B2431" s="3" t="n">
        <x:v>2026</x:v>
      </x:c>
      <x:c r="C2431" s="3" t="inlineStr">
        <x:is>
          <x:t xml:space="preserve">Bull</x:t>
        </x:is>
      </x:c>
      <x:c r="D2431" s="3" t="inlineStr">
        <x:is>
          <x:t xml:space="preserve">reference_serving_tps_per_mw</x:t>
        </x:is>
      </x:c>
      <x:c r="E2431" s="3" t="n">
        <x:v>1857567</x:v>
      </x:c>
      <x:c r="F2431" s="3" t="inlineStr">
        <x:is>
          <x:t xml:space="preserve">generated output tokens/sec/MW</x:t>
        </x:is>
      </x:c>
      <x:c r="G2431" s="3" t="inlineStr">
        <x:is>
          <x:t xml:space="preserve">Workload-adjusted benchmark proxy</x:t>
        </x:is>
      </x:c>
      <x:c r="H2431" s="3" t="inlineStr">
        <x:is>
          <x:t xml:space="preserve">fleet_reference_tps_per_mw * commercial_workload_fit_factor</x:t>
        </x:is>
      </x:c>
      <x:c r="I243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431" s="3" t="inlineStr">
        <x:is>
          <x:t xml:space="preserve">SRC_SEMIANALYSIS_INFERENCEX; ASSUMP_NUMERIC_ACCELERATOR_MIX; ASSUMP_WORKLOAD_CLASS_MIX; ASSUMP_AGENTIC_CONTEXT_PENALTY</x:t>
        </x:is>
      </x:c>
      <x:c r="K243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31" s="3" t="inlineStr">
        <x:is>
          <x:t xml:space="preserve">Provider production output-token throughput with comparable workload/SLO.</x:t>
        </x:is>
      </x:c>
    </x:row>
    <x:row r="2432">
      <x:c r="A2432" s="3" t="inlineStr">
        <x:is>
          <x:t xml:space="preserve">xAI</x:t>
        </x:is>
      </x:c>
      <x:c r="B2432" s="3" t="n">
        <x:v>2026</x:v>
      </x:c>
      <x:c r="C2432" s="3" t="inlineStr">
        <x:is>
          <x:t xml:space="preserve">Bull</x:t>
        </x:is>
      </x:c>
      <x:c r="D2432" s="3" t="inlineStr">
        <x:is>
          <x:t xml:space="preserve">purpose_built_tps_per_mw</x:t>
        </x:is>
      </x:c>
      <x:c r="E2432" s="3" t="n">
        <x:v>3387725</x:v>
      </x:c>
      <x:c r="F2432" s="3" t="inlineStr">
        <x:is>
          <x:t xml:space="preserve">generated output tokens/sec/MW</x:t>
        </x:is>
      </x:c>
      <x:c r="G2432" s="3" t="inlineStr">
        <x:is>
          <x:t xml:space="preserve">Conservative no-uplift proxy</x:t>
        </x:is>
      </x:c>
      <x:c r="H2432" s="3" t="inlineStr">
        <x:is>
          <x:t xml:space="preserve">purpose_built_tps_per_mw = purpose_built_reference_tps_per_mw * commercial_workload_fit_factor until comparable output-token benchmark is adopted</x:t>
        </x:is>
      </x:c>
      <x:c r="I2432" s="3" t="inlineStr">
        <x:is>
          <x:t xml:space="preserve">No comparable public output-token/MW row adopted; B200 public reference placeholder is used and remains editable.</x:t>
        </x:is>
      </x:c>
      <x:c r="J2432" s="3" t="inlineStr">
        <x:is>
          <x:t xml:space="preserve">SRC_XAI_MODELS; SRC_XAI_NVIDIA_COLOSSUS; SRC_EPOCH_AI_DATA_CENTERS; ASSUMP_NUMERIC_ACCELERATOR_MIX</x:t>
        </x:is>
      </x:c>
      <x:c r="K243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32" s="3" t="inlineStr">
        <x:is>
          <x:t xml:space="preserve">Matched-workload generated-output benchmark for the provider purpose-built accelerator.</x:t>
        </x:is>
      </x:c>
    </x:row>
    <x:row r="2433">
      <x:c r="A2433" s="3" t="inlineStr">
        <x:is>
          <x:t xml:space="preserve">xAI</x:t>
        </x:is>
      </x:c>
      <x:c r="B2433" s="3" t="n">
        <x:v>2026</x:v>
      </x:c>
      <x:c r="C2433" s="3" t="inlineStr">
        <x:is>
          <x:t xml:space="preserve">Bull</x:t>
        </x:is>
      </x:c>
      <x:c r="D2433" s="3" t="inlineStr">
        <x:is>
          <x:t xml:space="preserve">inference_power_share</x:t>
        </x:is>
      </x:c>
      <x:c r="E2433" s="3" t="n">
        <x:v>0.5</x:v>
      </x:c>
      <x:c r="F2433" s="3" t="inlineStr">
        <x:is>
          <x:t xml:space="preserve">share of AI IT load</x:t>
        </x:is>
      </x:c>
      <x:c r="G2433" s="3" t="inlineStr">
        <x:is>
          <x:t xml:space="preserve">Scenario allocation</x:t>
        </x:is>
      </x:c>
      <x:c r="H2433" s="3" t="inlineStr">
        <x:is>
          <x:t xml:space="preserve">inference_gw = ai_it_load_gw * inference_power_share</x:t>
        </x:is>
      </x:c>
      <x:c r="I2433" s="3" t="inlineStr">
        <x:is>
          <x:t xml:space="preserve">Grok product expansion is modeled to shift capacity toward inference after initial training-heavy operation.</x:t>
        </x:is>
      </x:c>
      <x:c r="J2433" s="3" t="inlineStr">
        <x:is>
          <x:t xml:space="preserve">SRC_XAI_MODELS; SRC_XAI_NVIDIA_COLOSSUS; SRC_EPOCH_AI_DATA_CENTERS; ASSUMP_INFERENCE_SHARE_NOT_FACT_60</x:t>
        </x:is>
      </x:c>
      <x:c r="K243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33" s="3" t="inlineStr">
        <x:is>
          <x:t xml:space="preserve">Provider-specific inference/training workload power telemetry.</x:t>
        </x:is>
      </x:c>
    </x:row>
    <x:row r="2434">
      <x:c r="A2434" s="3" t="inlineStr">
        <x:is>
          <x:t xml:space="preserve">xAI</x:t>
        </x:is>
      </x:c>
      <x:c r="B2434" s="3" t="n">
        <x:v>2026</x:v>
      </x:c>
      <x:c r="C2434" s="3" t="inlineStr">
        <x:is>
          <x:t xml:space="preserve">Bull</x:t>
        </x:is>
      </x:c>
      <x:c r="D2434" s="3" t="inlineStr">
        <x:is>
          <x:t xml:space="preserve">inference_gw</x:t>
        </x:is>
      </x:c>
      <x:c r="E2434" s="3" t="n">
        <x:v>0.128</x:v>
      </x:c>
      <x:c r="F2434" s="3" t="inlineStr">
        <x:is>
          <x:t xml:space="preserve">GW</x:t>
        </x:is>
      </x:c>
      <x:c r="G2434" s="3" t="inlineStr">
        <x:is>
          <x:t xml:space="preserve">Derived formula</x:t>
        </x:is>
      </x:c>
      <x:c r="H2434" s="3" t="inlineStr">
        <x:is>
          <x:t xml:space="preserve">ai_it_load_gw * inference_power_share</x:t>
        </x:is>
      </x:c>
      <x:c r="I2434" s="3" t="inlineStr">
        <x:is>
          <x:t xml:space="preserve">This is the operational power eligible to become commercial generated output tokens through the selected TPS/MW proxy.</x:t>
        </x:is>
      </x:c>
      <x:c r="J2434" s="3" t="inlineStr">
        <x:is>
          <x:t xml:space="preserve">SRC_XAI_MODELS; SRC_XAI_NVIDIA_COLOSSUS; SRC_EPOCH_AI_DATA_CENTERS</x:t>
        </x:is>
      </x:c>
      <x:c r="K243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34" s="3" t="inlineStr">
        <x:is>
          <x:t xml:space="preserve">Recompute after AI allocation or inference-share evidence changes.</x:t>
        </x:is>
      </x:c>
    </x:row>
    <x:row r="2435">
      <x:c r="A2435" s="3" t="inlineStr">
        <x:is>
          <x:t xml:space="preserve">xAI</x:t>
        </x:is>
      </x:c>
      <x:c r="B2435" s="3" t="n">
        <x:v>2026</x:v>
      </x:c>
      <x:c r="C2435" s="3" t="inlineStr">
        <x:is>
          <x:t xml:space="preserve">Bull</x:t>
        </x:is>
      </x:c>
      <x:c r="D2435" s="3" t="inlineStr">
        <x:is>
          <x:t xml:space="preserve">training_power_share</x:t>
        </x:is>
      </x:c>
      <x:c r="E2435" s="3" t="n">
        <x:v>0.5</x:v>
      </x:c>
      <x:c r="F2435" s="3" t="inlineStr">
        <x:is>
          <x:t xml:space="preserve">share of AI IT load</x:t>
        </x:is>
      </x:c>
      <x:c r="G2435" s="3" t="inlineStr">
        <x:is>
          <x:t xml:space="preserve">Derived allocation</x:t>
        </x:is>
      </x:c>
      <x:c r="H2435" s="3" t="inlineStr">
        <x:is>
          <x:t xml:space="preserve">1 - inference_power_share</x:t>
        </x:is>
      </x:c>
      <x:c r="I2435" s="3" t="inlineStr">
        <x:is>
          <x:t xml:space="preserve">Training receives the complementary modeled AI IT allocation; it is not a disclosed company workload split.</x:t>
        </x:is>
      </x:c>
      <x:c r="J2435" s="3" t="inlineStr">
        <x:is>
          <x:t xml:space="preserve">SRC_XAI_MODELS; SRC_XAI_NVIDIA_COLOSSUS; SRC_EPOCH_AI_DATA_CENTERS; ASSUMP_INFERENCE_SHARE_NOT_FACT_60</x:t>
        </x:is>
      </x:c>
      <x:c r="K243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35" s="3" t="inlineStr">
        <x:is>
          <x:t xml:space="preserve">Provider-specific inference/training workload power telemetry.</x:t>
        </x:is>
      </x:c>
    </x:row>
    <x:row r="2436">
      <x:c r="A2436" s="3" t="inlineStr">
        <x:is>
          <x:t xml:space="preserve">xAI</x:t>
        </x:is>
      </x:c>
      <x:c r="B2436" s="3" t="n">
        <x:v>2026</x:v>
      </x:c>
      <x:c r="C2436" s="3" t="inlineStr">
        <x:is>
          <x:t xml:space="preserve">Bull</x:t>
        </x:is>
      </x:c>
      <x:c r="D2436" s="3" t="inlineStr">
        <x:is>
          <x:t xml:space="preserve">training_gw</x:t>
        </x:is>
      </x:c>
      <x:c r="E2436" s="3" t="n">
        <x:v>0.128</x:v>
      </x:c>
      <x:c r="F2436" s="3" t="inlineStr">
        <x:is>
          <x:t xml:space="preserve">GW</x:t>
        </x:is>
      </x:c>
      <x:c r="G2436" s="3" t="inlineStr">
        <x:is>
          <x:t xml:space="preserve">Derived formula</x:t>
        </x:is>
      </x:c>
      <x:c r="H2436" s="3" t="inlineStr">
        <x:is>
          <x:t xml:space="preserve">ai_it_load_gw * training_power_share</x:t>
        </x:is>
      </x:c>
      <x:c r="I2436" s="3" t="inlineStr">
        <x:is>
          <x:t xml:space="preserve">Training GW is shown separately so commercial inference token capacity is not overstated.</x:t>
        </x:is>
      </x:c>
      <x:c r="J2436" s="3" t="inlineStr">
        <x:is>
          <x:t xml:space="preserve">SRC_XAI_MODELS; SRC_XAI_NVIDIA_COLOSSUS; SRC_EPOCH_AI_DATA_CENTERS</x:t>
        </x:is>
      </x:c>
      <x:c r="K243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36" s="3" t="inlineStr">
        <x:is>
          <x:t xml:space="preserve">Recompute after AI allocation or workload-split evidence changes.</x:t>
        </x:is>
      </x:c>
    </x:row>
    <x:row r="2437">
      <x:c r="A2437" s="3" t="inlineStr">
        <x:is>
          <x:t xml:space="preserve">xAI</x:t>
        </x:is>
      </x:c>
      <x:c r="B2437" s="3" t="n">
        <x:v>2026</x:v>
      </x:c>
      <x:c r="C2437" s="3" t="inlineStr">
        <x:is>
          <x:t xml:space="preserve">Bull</x:t>
        </x:is>
      </x:c>
      <x:c r="D2437" s="3" t="inlineStr">
        <x:is>
          <x:t xml:space="preserve">tokens_per_second_per_mw</x:t>
        </x:is>
      </x:c>
      <x:c r="E2437" s="3" t="n">
        <x:v>1857567</x:v>
      </x:c>
      <x:c r="F2437" s="3" t="inlineStr">
        <x:is>
          <x:t xml:space="preserve">generated output tokens/sec/MW</x:t>
        </x:is>
      </x:c>
      <x:c r="G2437" s="3" t="inlineStr">
        <x:is>
          <x:t xml:space="preserve">Derived estimate + benchmark calibration</x:t>
        </x:is>
      </x:c>
      <x:c r="H2437" s="3" t="inlineStr">
        <x:is>
          <x:t xml:space="preserve">fleet_reference_tps_per_mw * commercial_workload_fit_factor</x:t>
        </x:is>
      </x:c>
      <x:c r="I2437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2437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243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37" s="3" t="inlineStr">
        <x:is>
          <x:t xml:space="preserve">Comparable production output-token throughput with model, hardware, precision, ISL/OSL and SLO matched.</x:t>
        </x:is>
      </x:c>
    </x:row>
    <x:row r="2438">
      <x:c r="A2438" s="3" t="inlineStr">
        <x:is>
          <x:t xml:space="preserve">xAI</x:t>
        </x:is>
      </x:c>
      <x:c r="B2438" s="3" t="n">
        <x:v>2026</x:v>
      </x:c>
      <x:c r="C2438" s="3" t="inlineStr">
        <x:is>
          <x:t xml:space="preserve">Bull</x:t>
        </x:is>
      </x:c>
      <x:c r="D2438" s="3" t="inlineStr">
        <x:is>
          <x:t xml:space="preserve">inference_tokens_per_day</x:t>
        </x:is>
      </x:c>
      <x:c r="E2438" s="3" t="n">
        <x:v>20543204966400</x:v>
      </x:c>
      <x:c r="F2438" s="3" t="inlineStr">
        <x:is>
          <x:t xml:space="preserve">generated output tokens/day</x:t>
        </x:is>
      </x:c>
      <x:c r="G2438" s="3" t="inlineStr">
        <x:is>
          <x:t xml:space="preserve">Derived headline metric</x:t>
        </x:is>
      </x:c>
      <x:c r="H2438" s="3" t="inlineStr">
        <x:is>
          <x:t xml:space="preserve">inference_gw * 1000 * tokens_per_second_per_mw * 86,400</x:t>
        </x:is>
      </x:c>
      <x:c r="I2438" s="3" t="inlineStr">
        <x:is>
          <x:t xml:space="preserve">Headline capacity uses no utilization, MoE, architecture or software-growth multiplier; it is not observed commercial output volume.</x:t>
        </x:is>
      </x:c>
      <x:c r="J2438" s="3" t="inlineStr">
        <x:is>
          <x:t xml:space="preserve">SRC_XAI_MODELS; SRC_XAI_NVIDIA_COLOSSUS; SRC_EPOCH_AI_DATA_CENTERS; SRC_SEMIANALYSIS_INFERENCEX</x:t>
        </x:is>
      </x:c>
      <x:c r="K243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38" s="3" t="inlineStr">
        <x:is>
          <x:t xml:space="preserve">Provider-disclosed generated output token volume or calibrated capacity telemetry.</x:t>
        </x:is>
      </x:c>
    </x:row>
    <x:row r="2439">
      <x:c r="A2439" s="3" t="inlineStr">
        <x:is>
          <x:t xml:space="preserve">xAI</x:t>
        </x:is>
      </x:c>
      <x:c r="B2439" s="3" t="n">
        <x:v>2026</x:v>
      </x:c>
      <x:c r="C2439" s="3" t="inlineStr">
        <x:is>
          <x:t xml:space="preserve">Bull</x:t>
        </x:is>
      </x:c>
      <x:c r="D2439" s="3" t="inlineStr">
        <x:is>
          <x:t xml:space="preserve">inference_tokens_per_year</x:t>
        </x:is>
      </x:c>
      <x:c r="E2439" s="3" t="n">
        <x:v>7498269812736000</x:v>
      </x:c>
      <x:c r="F2439" s="3" t="inlineStr">
        <x:is>
          <x:t xml:space="preserve">generated output tokens/year</x:t>
        </x:is>
      </x:c>
      <x:c r="G2439" s="3" t="inlineStr">
        <x:is>
          <x:t xml:space="preserve">Derived headline metric</x:t>
        </x:is>
      </x:c>
      <x:c r="H2439" s="3" t="inlineStr">
        <x:is>
          <x:t xml:space="preserve">inference_tokens_per_day * 365</x:t>
        </x:is>
      </x:c>
      <x:c r="I2439" s="3" t="inlineStr">
        <x:is>
          <x:t xml:space="preserve">Annualized version of generated output token capacity; it is not observed annual demand or billable volume.</x:t>
        </x:is>
      </x:c>
      <x:c r="J2439" s="3" t="inlineStr">
        <x:is>
          <x:t xml:space="preserve">SRC_XAI_MODELS; SRC_XAI_NVIDIA_COLOSSUS; SRC_EPOCH_AI_DATA_CENTERS; SRC_SEMIANALYSIS_INFERENCEX</x:t>
        </x:is>
      </x:c>
      <x:c r="K243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39" s="3" t="inlineStr">
        <x:is>
          <x:t xml:space="preserve">Provider-disclosed annual generated-output volume or metered serving telemetry.</x:t>
        </x:is>
      </x:c>
    </x:row>
    <x:row r="2440">
      <x:c r="A2440" s="3" t="inlineStr">
        <x:is>
          <x:t xml:space="preserve">xAI</x:t>
        </x:is>
      </x:c>
      <x:c r="B2440" s="3" t="n">
        <x:v>2027</x:v>
      </x:c>
      <x:c r="C2440" s="3" t="inlineStr">
        <x:is>
          <x:t xml:space="preserve">Bull</x:t>
        </x:is>
      </x:c>
      <x:c r="D2440" s="3" t="inlineStr">
        <x:is>
          <x:t xml:space="preserve">contracted_power_gw</x:t>
        </x:is>
      </x:c>
      <x:c r="E2440" s="3" t="n">
        <x:v>1.5</x:v>
      </x:c>
      <x:c r="F2440" s="3" t="inlineStr">
        <x:is>
          <x:t xml:space="preserve">GW</x:t>
        </x:is>
      </x:c>
      <x:c r="G2440" s="3" t="inlineStr">
        <x:is>
          <x:t xml:space="preserve">Fact anchor + scenario ceiling</x:t>
        </x:is>
      </x:c>
      <x:c r="H2440" s="3" t="inlineStr">
        <x:is>
          <x:t xml:space="preserve">linear interpolation between 2026 and 2030 company capacity endpoints</x:t>
        </x:is>
      </x:c>
      <x:c r="I2440" s="3" t="inlineStr">
        <x:is>
          <x:t xml:space="preserve">Colossus GPU-count disclosure bounds capacity direction; contracted GW values are modeled power envelopes.</x:t>
        </x:is>
      </x:c>
      <x:c r="J2440" s="3" t="inlineStr">
        <x:is>
          <x:t xml:space="preserve">SRC_XAI_NVIDIA_COLOSSUS; ASSUMP_CLUSTER_RAMP</x:t>
        </x:is>
      </x:c>
      <x:c r="K244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40" s="3" t="inlineStr">
        <x:is>
          <x:t xml:space="preserve">Company/site-level committed MW/GW, interconnect and contract disclosure.</x:t>
        </x:is>
      </x:c>
    </x:row>
    <x:row r="2441">
      <x:c r="A2441" s="3" t="inlineStr">
        <x:is>
          <x:t xml:space="preserve">xAI</x:t>
        </x:is>
      </x:c>
      <x:c r="B2441" s="3" t="n">
        <x:v>2027</x:v>
      </x:c>
      <x:c r="C2441" s="3" t="inlineStr">
        <x:is>
          <x:t xml:space="preserve">Bull</x:t>
        </x:is>
      </x:c>
      <x:c r="D2441" s="3" t="inlineStr">
        <x:is>
          <x:t xml:space="preserve">operational_deployment_share</x:t>
        </x:is>
      </x:c>
      <x:c r="E2441" s="3" t="n">
        <x:v>0.64066667</x:v>
      </x:c>
      <x:c r="F2441" s="3" t="inlineStr">
        <x:is>
          <x:t xml:space="preserve">share</x:t>
        </x:is>
      </x:c>
      <x:c r="G2441" s="3" t="inlineStr">
        <x:is>
          <x:t xml:space="preserve">Scenario conversion</x:t>
        </x:is>
      </x:c>
      <x:c r="H2441" s="3" t="inlineStr">
        <x:is>
          <x:t xml:space="preserve">active_power_gw / contracted_power_gw</x:t>
        </x:is>
      </x:c>
      <x:c r="I2441" s="3" t="inlineStr">
        <x:is>
          <x:t xml:space="preserve">This is the single explicit conversion from contracted/attributed capacity to operationally usable capacity.</x:t>
        </x:is>
      </x:c>
      <x:c r="J2441" s="3" t="inlineStr">
        <x:is>
          <x:t xml:space="preserve">SRC_XAI_NVIDIA_COLOSSUS; ASSUMP_CLUSTER_RAMP</x:t>
        </x:is>
      </x:c>
      <x:c r="K244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41" s="3" t="inlineStr">
        <x:is>
          <x:t xml:space="preserve">Energized operational capacity divided by contracted/attributed capacity.</x:t>
        </x:is>
      </x:c>
    </x:row>
    <x:row r="2442">
      <x:c r="A2442" s="3" t="inlineStr">
        <x:is>
          <x:t xml:space="preserve">xAI</x:t>
        </x:is>
      </x:c>
      <x:c r="B2442" s="3" t="n">
        <x:v>2027</x:v>
      </x:c>
      <x:c r="C2442" s="3" t="inlineStr">
        <x:is>
          <x:t xml:space="preserve">Bull</x:t>
        </x:is>
      </x:c>
      <x:c r="D2442" s="3" t="inlineStr">
        <x:is>
          <x:t xml:space="preserve">active_power_gw</x:t>
        </x:is>
      </x:c>
      <x:c r="E2442" s="3" t="n">
        <x:v>0.961</x:v>
      </x:c>
      <x:c r="F2442" s="3" t="inlineStr">
        <x:is>
          <x:t xml:space="preserve">GW</x:t>
        </x:is>
      </x:c>
      <x:c r="G2442" s="3" t="inlineStr">
        <x:is>
          <x:t xml:space="preserve">Derived scenario</x:t>
        </x:is>
      </x:c>
      <x:c r="H2442" s="3" t="inlineStr">
        <x:is>
          <x:t xml:space="preserve">contracted_power_gw * operational_deployment_share</x:t>
        </x:is>
      </x:c>
      <x:c r="I2442" s="3" t="inlineStr">
        <x:is>
          <x:t xml:space="preserve">GPU cluster scale anchors operational possibility, while inference/training allocation and site power draw remain estimates.</x:t>
        </x:is>
      </x:c>
      <x:c r="J2442" s="3" t="inlineStr">
        <x:is>
          <x:t xml:space="preserve">SRC_XAI_NVIDIA_COLOSSUS; ASSUMP_CLUSTER_RAMP</x:t>
        </x:is>
      </x:c>
      <x:c r="K244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42" s="3" t="inlineStr">
        <x:is>
          <x:t xml:space="preserve">Energization dates, accelerator deliveries and operational powered-rack telemetry.</x:t>
        </x:is>
      </x:c>
    </x:row>
    <x:row r="2443">
      <x:c r="A2443" s="3" t="inlineStr">
        <x:is>
          <x:t xml:space="preserve">xAI</x:t>
        </x:is>
      </x:c>
      <x:c r="B2443" s="3" t="n">
        <x:v>2027</x:v>
      </x:c>
      <x:c r="C2443" s="3" t="inlineStr">
        <x:is>
          <x:t xml:space="preserve">Bull</x:t>
        </x:is>
      </x:c>
      <x:c r="D2443" s="3" t="inlineStr">
        <x:is>
          <x:t xml:space="preserve">pue</x:t>
        </x:is>
      </x:c>
      <x:c r="E2443" s="3" t="n">
        <x:v>1.22</x:v>
      </x:c>
      <x:c r="F2443" s="3" t="inlineStr">
        <x:is>
          <x:t xml:space="preserve">ratio</x:t>
        </x:is>
      </x:c>
      <x:c r="G2443" s="3" t="inlineStr">
        <x:is>
          <x:t xml:space="preserve">Scenario parameter</x:t>
        </x:is>
      </x:c>
      <x:c r="H2443" s="3" t="inlineStr">
        <x:is>
          <x:t xml:space="preserve">it_load_gw = active_power_gw / pue</x:t>
        </x:is>
      </x:c>
      <x:c r="I2443" s="3" t="inlineStr">
        <x:is>
          <x:t xml:space="preserve">No provider-wide site-level PUE is used as a disclosed fact; PUE represents facility-to-IT conversion within the scenario.</x:t>
        </x:is>
      </x:c>
      <x:c r="J2443" s="3" t="inlineStr">
        <x:is>
          <x:t xml:space="preserve">ASSUMP_POWER_RAMP</x:t>
        </x:is>
      </x:c>
      <x:c r="K244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43" s="3" t="inlineStr">
        <x:is>
          <x:t xml:space="preserve">Site-level measured PUE matched to attributed AI capacity.</x:t>
        </x:is>
      </x:c>
    </x:row>
    <x:row r="2444">
      <x:c r="A2444" s="3" t="inlineStr">
        <x:is>
          <x:t xml:space="preserve">xAI</x:t>
        </x:is>
      </x:c>
      <x:c r="B2444" s="3" t="n">
        <x:v>2027</x:v>
      </x:c>
      <x:c r="C2444" s="3" t="inlineStr">
        <x:is>
          <x:t xml:space="preserve">Bull</x:t>
        </x:is>
      </x:c>
      <x:c r="D2444" s="3" t="inlineStr">
        <x:is>
          <x:t xml:space="preserve">it_load_gw</x:t>
        </x:is>
      </x:c>
      <x:c r="E2444" s="3" t="n">
        <x:v>0.787</x:v>
      </x:c>
      <x:c r="F2444" s="3" t="inlineStr">
        <x:is>
          <x:t xml:space="preserve">GW</x:t>
        </x:is>
      </x:c>
      <x:c r="G2444" s="3" t="inlineStr">
        <x:is>
          <x:t xml:space="preserve">Derived formula</x:t>
        </x:is>
      </x:c>
      <x:c r="H2444" s="3" t="inlineStr">
        <x:is>
          <x:t xml:space="preserve">active_power_gw / pue</x:t>
        </x:is>
      </x:c>
      <x:c r="I2444" s="3" t="inlineStr">
        <x:is>
          <x:t xml:space="preserve">Facility power is converted to IT-deliverable power before attributing AI workloads.</x:t>
        </x:is>
      </x:c>
      <x:c r="J2444" s="3" t="inlineStr">
        <x:is>
          <x:t xml:space="preserve">SRC_XAI_NVIDIA_COLOSSUS; ASSUMP_CLUSTER_RAMP</x:t>
        </x:is>
      </x:c>
      <x:c r="K244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44" s="3" t="inlineStr">
        <x:is>
          <x:t xml:space="preserve">Recompute once active power and PUE become site-observable.</x:t>
        </x:is>
      </x:c>
    </x:row>
    <x:row r="2445">
      <x:c r="A2445" s="3" t="inlineStr">
        <x:is>
          <x:t xml:space="preserve">xAI</x:t>
        </x:is>
      </x:c>
      <x:c r="B2445" s="3" t="n">
        <x:v>2027</x:v>
      </x:c>
      <x:c r="C2445" s="3" t="inlineStr">
        <x:is>
          <x:t xml:space="preserve">Bull</x:t>
        </x:is>
      </x:c>
      <x:c r="D2445" s="3" t="inlineStr">
        <x:is>
          <x:t xml:space="preserve">ai_workload_share</x:t>
        </x:is>
      </x:c>
      <x:c r="E2445" s="3" t="n">
        <x:v>0.85</x:v>
      </x:c>
      <x:c r="F2445" s="3" t="inlineStr">
        <x:is>
          <x:t xml:space="preserve">share</x:t>
        </x:is>
      </x:c>
      <x:c r="G2445" s="3" t="inlineStr">
        <x:is>
          <x:t xml:space="preserve">Scenario allocation</x:t>
        </x:is>
      </x:c>
      <x:c r="H2445" s="3" t="inlineStr">
        <x:is>
          <x:t xml:space="preserve">ai_it_load_gw = it_load_gw * ai_workload_share</x:t>
        </x:is>
      </x:c>
      <x:c r="I2445" s="3" t="inlineStr">
        <x:is>
          <x:t xml:space="preserve">Colossus is AI-centric; 85% retains cooling/IT allocation boundary and non-serving AI work.</x:t>
        </x:is>
      </x:c>
      <x:c r="J2445" s="3" t="inlineStr">
        <x:is>
          <x:t xml:space="preserve">SRC_XAI_MODELS; SRC_XAI_NVIDIA_COLOSSUS; SRC_EPOCH_AI_DATA_CENTERS</x:t>
        </x:is>
      </x:c>
      <x:c r="K244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45" s="3" t="inlineStr">
        <x:is>
          <x:t xml:space="preserve">Model-owner AI workload allocation or cluster scheduling telemetry.</x:t>
        </x:is>
      </x:c>
    </x:row>
    <x:row r="2446">
      <x:c r="A2446" s="3" t="inlineStr">
        <x:is>
          <x:t xml:space="preserve">xAI</x:t>
        </x:is>
      </x:c>
      <x:c r="B2446" s="3" t="n">
        <x:v>2027</x:v>
      </x:c>
      <x:c r="C2446" s="3" t="inlineStr">
        <x:is>
          <x:t xml:space="preserve">Bull</x:t>
        </x:is>
      </x:c>
      <x:c r="D2446" s="3" t="inlineStr">
        <x:is>
          <x:t xml:space="preserve">ai_it_load_gw</x:t>
        </x:is>
      </x:c>
      <x:c r="E2446" s="3" t="n">
        <x:v>0.669</x:v>
      </x:c>
      <x:c r="F2446" s="3" t="inlineStr">
        <x:is>
          <x:t xml:space="preserve">GW</x:t>
        </x:is>
      </x:c>
      <x:c r="G2446" s="3" t="inlineStr">
        <x:is>
          <x:t xml:space="preserve">Derived formula</x:t>
        </x:is>
      </x:c>
      <x:c r="H2446" s="3" t="inlineStr">
        <x:is>
          <x:t xml:space="preserve">it_load_gw * ai_workload_share</x:t>
        </x:is>
      </x:c>
      <x:c r="I2446" s="3" t="inlineStr">
        <x:is>
          <x:t xml:space="preserve">Only the AI-attributed portion of IT load enters training/inference allocation.</x:t>
        </x:is>
      </x:c>
      <x:c r="J2446" s="3" t="inlineStr">
        <x:is>
          <x:t xml:space="preserve">SRC_XAI_MODELS; SRC_XAI_NVIDIA_COLOSSUS; SRC_EPOCH_AI_DATA_CENTERS</x:t>
        </x:is>
      </x:c>
      <x:c r="K244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46" s="3" t="inlineStr">
        <x:is>
          <x:t xml:space="preserve">Recompute after ai_workload_share is replaced by telemetry.</x:t>
        </x:is>
      </x:c>
    </x:row>
    <x:row r="2447">
      <x:c r="A2447" s="3" t="inlineStr">
        <x:is>
          <x:t xml:space="preserve">xAI</x:t>
        </x:is>
      </x:c>
      <x:c r="B2447" s="3" t="n">
        <x:v>2027</x:v>
      </x:c>
      <x:c r="C2447" s="3" t="inlineStr">
        <x:is>
          <x:t xml:space="preserve">Bull</x:t>
        </x:is>
      </x:c>
      <x:c r="D2447" s="3" t="inlineStr">
        <x:is>
          <x:t xml:space="preserve">gpu_share</x:t>
        </x:is>
      </x:c>
      <x:c r="E2447" s="3" t="n">
        <x:v>1</x:v>
      </x:c>
      <x:c r="F2447" s="3" t="inlineStr">
        <x:is>
          <x:t xml:space="preserve">share of inference-serving accelerator load</x:t>
        </x:is>
      </x:c>
      <x:c r="G2447" s="3" t="inlineStr">
        <x:is>
          <x:t xml:space="preserve">Numeric scenario</x:t>
        </x:is>
      </x:c>
      <x:c r="H2447" s="3" t="inlineStr">
        <x:is>
          <x:t xml:space="preserve">gpu_share interpolated from company 2026/2030 accelerator-mix endpoints</x:t>
        </x:is>
      </x:c>
      <x:c r="I2447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2447" s="3" t="inlineStr">
        <x:is>
          <x:t xml:space="preserve">SRC_XAI_MODELS; SRC_XAI_NVIDIA_COLOSSUS; SRC_EPOCH_AI_DATA_CENTERS; ASSUMP_NUMERIC_ACCELERATOR_MIX</x:t>
        </x:is>
      </x:c>
      <x:c r="K244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47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2448">
      <x:c r="A2448" s="3" t="inlineStr">
        <x:is>
          <x:t xml:space="preserve">xAI</x:t>
        </x:is>
      </x:c>
      <x:c r="B2448" s="3" t="n">
        <x:v>2027</x:v>
      </x:c>
      <x:c r="C2448" s="3" t="inlineStr">
        <x:is>
          <x:t xml:space="preserve">Bull</x:t>
        </x:is>
      </x:c>
      <x:c r="D2448" s="3" t="inlineStr">
        <x:is>
          <x:t xml:space="preserve">h200_share</x:t>
        </x:is>
      </x:c>
      <x:c r="E2448" s="3" t="n">
        <x:v>0.294118</x:v>
      </x:c>
      <x:c r="F2448" s="3" t="inlineStr">
        <x:is>
          <x:t xml:space="preserve">share of inference-serving accelerator load</x:t>
        </x:is>
      </x:c>
      <x:c r="G2448" s="3" t="inlineStr">
        <x:is>
          <x:t xml:space="preserve">Editable numeric scenario</x:t>
        </x:is>
      </x:c>
      <x:c r="H2448" s="3" t="inlineStr">
        <x:is>
          <x:t xml:space="preserve">h200_share = gpu_share * default_gpu_generation_mix_h200</x:t>
        </x:is>
      </x:c>
      <x:c r="I2448" s="3" t="inlineStr">
        <x:is>
          <x:t xml:space="preserve">Default GPU-generation migration assumption; executive workbook allows later manual replacement by company/year/scenario.</x:t>
        </x:is>
      </x:c>
      <x:c r="J2448" s="3" t="inlineStr">
        <x:is>
          <x:t xml:space="preserve">SRC_SEMIANALYSIS_INFERENCEX; ASSUMP_NUMERIC_ACCELERATOR_MIX</x:t>
        </x:is>
      </x:c>
      <x:c r="K244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48" s="3" t="inlineStr">
        <x:is>
          <x:t xml:space="preserve">Company fleet inventory, accelerator-hours or procurement/deployment records by GPU generation.</x:t>
        </x:is>
      </x:c>
    </x:row>
    <x:row r="2449">
      <x:c r="A2449" s="3" t="inlineStr">
        <x:is>
          <x:t xml:space="preserve">xAI</x:t>
        </x:is>
      </x:c>
      <x:c r="B2449" s="3" t="n">
        <x:v>2027</x:v>
      </x:c>
      <x:c r="C2449" s="3" t="inlineStr">
        <x:is>
          <x:t xml:space="preserve">Bull</x:t>
        </x:is>
      </x:c>
      <x:c r="D2449" s="3" t="inlineStr">
        <x:is>
          <x:t xml:space="preserve">b200_share</x:t>
        </x:is>
      </x:c>
      <x:c r="E2449" s="3" t="n">
        <x:v>0.705882</x:v>
      </x:c>
      <x:c r="F2449" s="3" t="inlineStr">
        <x:is>
          <x:t xml:space="preserve">share of inference-serving accelerator load</x:t>
        </x:is>
      </x:c>
      <x:c r="G2449" s="3" t="inlineStr">
        <x:is>
          <x:t xml:space="preserve">Editable numeric scenario</x:t>
        </x:is>
      </x:c>
      <x:c r="H2449" s="3" t="inlineStr">
        <x:is>
          <x:t xml:space="preserve">b200_share = gpu_share * default_gpu_generation_mix_b200</x:t>
        </x:is>
      </x:c>
      <x:c r="I2449" s="3" t="inlineStr">
        <x:is>
          <x:t xml:space="preserve">Default GPU-generation migration assumption; executive workbook allows later manual replacement by company/year/scenario.</x:t>
        </x:is>
      </x:c>
      <x:c r="J2449" s="3" t="inlineStr">
        <x:is>
          <x:t xml:space="preserve">SRC_SEMIANALYSIS_INFERENCEX; ASSUMP_NUMERIC_ACCELERATOR_MIX</x:t>
        </x:is>
      </x:c>
      <x:c r="K244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49" s="3" t="inlineStr">
        <x:is>
          <x:t xml:space="preserve">Company fleet inventory, accelerator-hours or procurement/deployment records by GPU generation.</x:t>
        </x:is>
      </x:c>
    </x:row>
    <x:row r="2450">
      <x:c r="A2450" s="3" t="inlineStr">
        <x:is>
          <x:t xml:space="preserve">xAI</x:t>
        </x:is>
      </x:c>
      <x:c r="B2450" s="3" t="n">
        <x:v>2027</x:v>
      </x:c>
      <x:c r="C2450" s="3" t="inlineStr">
        <x:is>
          <x:t xml:space="preserve">Bull</x:t>
        </x:is>
      </x:c>
      <x:c r="D2450" s="3" t="inlineStr">
        <x:is>
          <x:t xml:space="preserve">gb200_share</x:t>
        </x:is>
      </x:c>
      <x:c r="E2450" s="3" t="n">
        <x:v>0</x:v>
      </x:c>
      <x:c r="F2450" s="3" t="inlineStr">
        <x:is>
          <x:t xml:space="preserve">share of inference-serving accelerator load</x:t>
        </x:is>
      </x:c>
      <x:c r="G2450" s="3" t="inlineStr">
        <x:is>
          <x:t xml:space="preserve">Editable numeric scenario</x:t>
        </x:is>
      </x:c>
      <x:c r="H2450" s="3" t="inlineStr">
        <x:is>
          <x:t xml:space="preserve">gb200_share = gpu_share * default_gpu_generation_mix_gb200</x:t>
        </x:is>
      </x:c>
      <x:c r="I2450" s="3" t="inlineStr">
        <x:is>
          <x:t xml:space="preserve">Default GPU-generation migration assumption; executive workbook allows later manual replacement by company/year/scenario.</x:t>
        </x:is>
      </x:c>
      <x:c r="J2450" s="3" t="inlineStr">
        <x:is>
          <x:t xml:space="preserve">SRC_SEMIANALYSIS_INFERENCEX; ASSUMP_NUMERIC_ACCELERATOR_MIX</x:t>
        </x:is>
      </x:c>
      <x:c r="K245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50" s="3" t="inlineStr">
        <x:is>
          <x:t xml:space="preserve">Company fleet inventory, accelerator-hours or procurement/deployment records by GPU generation.</x:t>
        </x:is>
      </x:c>
    </x:row>
    <x:row r="2451">
      <x:c r="A2451" s="3" t="inlineStr">
        <x:is>
          <x:t xml:space="preserve">xAI</x:t>
        </x:is>
      </x:c>
      <x:c r="B2451" s="3" t="n">
        <x:v>2027</x:v>
      </x:c>
      <x:c r="C2451" s="3" t="inlineStr">
        <x:is>
          <x:t xml:space="preserve">Bull</x:t>
        </x:is>
      </x:c>
      <x:c r="D2451" s="3" t="inlineStr">
        <x:is>
          <x:t xml:space="preserve">purpose_built_accelerator_share</x:t>
        </x:is>
      </x:c>
      <x:c r="E2451" s="3" t="n">
        <x:v>0</x:v>
      </x:c>
      <x:c r="F2451" s="3" t="inlineStr">
        <x:is>
          <x:t xml:space="preserve">share of inference-serving accelerator load</x:t>
        </x:is>
      </x:c>
      <x:c r="G2451" s="3" t="inlineStr">
        <x:is>
          <x:t xml:space="preserve">Numeric scenario</x:t>
        </x:is>
      </x:c>
      <x:c r="H2451" s="3" t="inlineStr">
        <x:is>
          <x:t xml:space="preserve">1 - gpu_share</x:t>
        </x:is>
      </x:c>
      <x:c r="I2451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2451" s="3" t="inlineStr">
        <x:is>
          <x:t xml:space="preserve">SRC_XAI_MODELS; SRC_XAI_NVIDIA_COLOSSUS; SRC_EPOCH_AI_DATA_CENTERS; ASSUMP_NUMERIC_ACCELERATOR_MIX</x:t>
        </x:is>
      </x:c>
      <x:c r="K245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51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2452">
      <x:c r="A2452" s="3" t="inlineStr">
        <x:is>
          <x:t xml:space="preserve">xAI</x:t>
        </x:is>
      </x:c>
      <x:c r="B2452" s="3" t="n">
        <x:v>2027</x:v>
      </x:c>
      <x:c r="C2452" s="3" t="inlineStr">
        <x:is>
          <x:t xml:space="preserve">Bull</x:t>
        </x:is>
      </x:c>
      <x:c r="D2452" s="3" t="inlineStr">
        <x:is>
          <x:t xml:space="preserve">fleet_reference_tps_per_mw</x:t>
        </x:is>
      </x:c>
      <x:c r="E2452" s="3" t="n">
        <x:v>2476756</x:v>
      </x:c>
      <x:c r="F2452" s="3" t="inlineStr">
        <x:is>
          <x:t xml:space="preserve">generated output tokens/sec/MW</x:t>
        </x:is>
      </x:c>
      <x:c r="G2452" s="3" t="inlineStr">
        <x:is>
          <x:t xml:space="preserve">Fleet-weighted public benchmark reference</x:t>
        </x:is>
      </x:c>
      <x:c r="H2452" s="3" t="inlineStr">
        <x:is>
          <x:t xml:space="preserve">h200_share*h200_workload_avg + b200_share*b200_workload_avg + gb200_share*gb200_workload_avg + purpose_built_share*purpose_workload_avg</x:t>
        </x:is>
      </x:c>
      <x:c r="I2452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2452" s="3" t="inlineStr">
        <x:is>
          <x:t xml:space="preserve">SRC_SEMIANALYSIS_INFERENCEX; ASSUMP_NUMERIC_ACCELERATOR_MIX; ASSUMP_WORKLOAD_CLASS_MIX; ASSUMP_AGENTIC_CONTEXT_PENALTY</x:t>
        </x:is>
      </x:c>
      <x:c r="K245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52" s="3" t="inlineStr">
        <x:is>
          <x:t xml:space="preserve">Comparable production output-token throughput or a more closely matched benchmark.</x:t>
        </x:is>
      </x:c>
    </x:row>
    <x:row r="2453">
      <x:c r="A2453" s="3" t="inlineStr">
        <x:is>
          <x:t xml:space="preserve">xAI</x:t>
        </x:is>
      </x:c>
      <x:c r="B2453" s="3" t="n">
        <x:v>2027</x:v>
      </x:c>
      <x:c r="C2453" s="3" t="inlineStr">
        <x:is>
          <x:t xml:space="preserve">Bull</x:t>
        </x:is>
      </x:c>
      <x:c r="D2453" s="3" t="inlineStr">
        <x:is>
          <x:t xml:space="preserve">commercial_workload_fit_factor</x:t>
        </x:is>
      </x:c>
      <x:c r="E2453" s="3" t="n">
        <x:v>0.75</x:v>
      </x:c>
      <x:c r="F2453" s="3" t="inlineStr">
        <x:is>
          <x:t xml:space="preserve">share of public reference throughput</x:t>
        </x:is>
      </x:c>
      <x:c r="G2453" s="3" t="inlineStr">
        <x:is>
          <x:t xml:space="preserve">Scenario assumption</x:t>
        </x:is>
      </x:c>
      <x:c r="H2453" s="3" t="inlineStr">
        <x:is>
          <x:t xml:space="preserve">reference_serving_tps_per_mw = fleet_reference_tps_per_mw * commercial_workload_fit_factor</x:t>
        </x:is>
      </x:c>
      <x:c r="I2453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2453" s="3" t="inlineStr">
        <x:is>
          <x:t xml:space="preserve">SRC_SEMIANALYSIS_INFERENCEX; ASSUMP_NUMERIC_ACCELERATOR_MIX; ASSUMP_WORKLOAD_CLASS_MIX; ASSUMP_AGENTIC_CONTEXT_PENALTY</x:t>
        </x:is>
      </x:c>
      <x:c r="K245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53" s="3" t="inlineStr">
        <x:is>
          <x:t xml:space="preserve">Matched commercial serving benchmark by product surface, context shape and latency SLO.</x:t>
        </x:is>
      </x:c>
    </x:row>
    <x:row r="2454">
      <x:c r="A2454" s="3" t="inlineStr">
        <x:is>
          <x:t xml:space="preserve">xAI</x:t>
        </x:is>
      </x:c>
      <x:c r="B2454" s="3" t="n">
        <x:v>2027</x:v>
      </x:c>
      <x:c r="C2454" s="3" t="inlineStr">
        <x:is>
          <x:t xml:space="preserve">Bull</x:t>
        </x:is>
      </x:c>
      <x:c r="D2454" s="3" t="inlineStr">
        <x:is>
          <x:t xml:space="preserve">reference_serving_tps_per_mw</x:t>
        </x:is>
      </x:c>
      <x:c r="E2454" s="3" t="n">
        <x:v>1857567</x:v>
      </x:c>
      <x:c r="F2454" s="3" t="inlineStr">
        <x:is>
          <x:t xml:space="preserve">generated output tokens/sec/MW</x:t>
        </x:is>
      </x:c>
      <x:c r="G2454" s="3" t="inlineStr">
        <x:is>
          <x:t xml:space="preserve">Workload-adjusted benchmark proxy</x:t>
        </x:is>
      </x:c>
      <x:c r="H2454" s="3" t="inlineStr">
        <x:is>
          <x:t xml:space="preserve">fleet_reference_tps_per_mw * commercial_workload_fit_factor</x:t>
        </x:is>
      </x:c>
      <x:c r="I245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454" s="3" t="inlineStr">
        <x:is>
          <x:t xml:space="preserve">SRC_SEMIANALYSIS_INFERENCEX; ASSUMP_NUMERIC_ACCELERATOR_MIX; ASSUMP_WORKLOAD_CLASS_MIX; ASSUMP_AGENTIC_CONTEXT_PENALTY</x:t>
        </x:is>
      </x:c>
      <x:c r="K245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54" s="3" t="inlineStr">
        <x:is>
          <x:t xml:space="preserve">Provider production output-token throughput with comparable workload/SLO.</x:t>
        </x:is>
      </x:c>
    </x:row>
    <x:row r="2455">
      <x:c r="A2455" s="3" t="inlineStr">
        <x:is>
          <x:t xml:space="preserve">xAI</x:t>
        </x:is>
      </x:c>
      <x:c r="B2455" s="3" t="n">
        <x:v>2027</x:v>
      </x:c>
      <x:c r="C2455" s="3" t="inlineStr">
        <x:is>
          <x:t xml:space="preserve">Bull</x:t>
        </x:is>
      </x:c>
      <x:c r="D2455" s="3" t="inlineStr">
        <x:is>
          <x:t xml:space="preserve">purpose_built_tps_per_mw</x:t>
        </x:is>
      </x:c>
      <x:c r="E2455" s="3" t="n">
        <x:v>3387725</x:v>
      </x:c>
      <x:c r="F2455" s="3" t="inlineStr">
        <x:is>
          <x:t xml:space="preserve">generated output tokens/sec/MW</x:t>
        </x:is>
      </x:c>
      <x:c r="G2455" s="3" t="inlineStr">
        <x:is>
          <x:t xml:space="preserve">Conservative no-uplift proxy</x:t>
        </x:is>
      </x:c>
      <x:c r="H2455" s="3" t="inlineStr">
        <x:is>
          <x:t xml:space="preserve">purpose_built_tps_per_mw = purpose_built_reference_tps_per_mw * commercial_workload_fit_factor until comparable output-token benchmark is adopted</x:t>
        </x:is>
      </x:c>
      <x:c r="I2455" s="3" t="inlineStr">
        <x:is>
          <x:t xml:space="preserve">No comparable public output-token/MW row adopted; B200 public reference placeholder is used and remains editable.</x:t>
        </x:is>
      </x:c>
      <x:c r="J2455" s="3" t="inlineStr">
        <x:is>
          <x:t xml:space="preserve">SRC_XAI_MODELS; SRC_XAI_NVIDIA_COLOSSUS; SRC_EPOCH_AI_DATA_CENTERS; ASSUMP_NUMERIC_ACCELERATOR_MIX</x:t>
        </x:is>
      </x:c>
      <x:c r="K245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55" s="3" t="inlineStr">
        <x:is>
          <x:t xml:space="preserve">Matched-workload generated-output benchmark for the provider purpose-built accelerator.</x:t>
        </x:is>
      </x:c>
    </x:row>
    <x:row r="2456">
      <x:c r="A2456" s="3" t="inlineStr">
        <x:is>
          <x:t xml:space="preserve">xAI</x:t>
        </x:is>
      </x:c>
      <x:c r="B2456" s="3" t="n">
        <x:v>2027</x:v>
      </x:c>
      <x:c r="C2456" s="3" t="inlineStr">
        <x:is>
          <x:t xml:space="preserve">Bull</x:t>
        </x:is>
      </x:c>
      <x:c r="D2456" s="3" t="inlineStr">
        <x:is>
          <x:t xml:space="preserve">inference_power_share</x:t>
        </x:is>
      </x:c>
      <x:c r="E2456" s="3" t="n">
        <x:v>0.57</x:v>
      </x:c>
      <x:c r="F2456" s="3" t="inlineStr">
        <x:is>
          <x:t xml:space="preserve">share of AI IT load</x:t>
        </x:is>
      </x:c>
      <x:c r="G2456" s="3" t="inlineStr">
        <x:is>
          <x:t xml:space="preserve">Scenario allocation</x:t>
        </x:is>
      </x:c>
      <x:c r="H2456" s="3" t="inlineStr">
        <x:is>
          <x:t xml:space="preserve">inference_gw = ai_it_load_gw * inference_power_share</x:t>
        </x:is>
      </x:c>
      <x:c r="I2456" s="3" t="inlineStr">
        <x:is>
          <x:t xml:space="preserve">Grok product expansion is modeled to shift capacity toward inference after initial training-heavy operation.</x:t>
        </x:is>
      </x:c>
      <x:c r="J2456" s="3" t="inlineStr">
        <x:is>
          <x:t xml:space="preserve">SRC_XAI_MODELS; SRC_XAI_NVIDIA_COLOSSUS; SRC_EPOCH_AI_DATA_CENTERS; ASSUMP_INFERENCE_SHARE_NOT_FACT_60</x:t>
        </x:is>
      </x:c>
      <x:c r="K245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56" s="3" t="inlineStr">
        <x:is>
          <x:t xml:space="preserve">Provider-specific inference/training workload power telemetry.</x:t>
        </x:is>
      </x:c>
    </x:row>
    <x:row r="2457">
      <x:c r="A2457" s="3" t="inlineStr">
        <x:is>
          <x:t xml:space="preserve">xAI</x:t>
        </x:is>
      </x:c>
      <x:c r="B2457" s="3" t="n">
        <x:v>2027</x:v>
      </x:c>
      <x:c r="C2457" s="3" t="inlineStr">
        <x:is>
          <x:t xml:space="preserve">Bull</x:t>
        </x:is>
      </x:c>
      <x:c r="D2457" s="3" t="inlineStr">
        <x:is>
          <x:t xml:space="preserve">inference_gw</x:t>
        </x:is>
      </x:c>
      <x:c r="E2457" s="3" t="n">
        <x:v>0.382</x:v>
      </x:c>
      <x:c r="F2457" s="3" t="inlineStr">
        <x:is>
          <x:t xml:space="preserve">GW</x:t>
        </x:is>
      </x:c>
      <x:c r="G2457" s="3" t="inlineStr">
        <x:is>
          <x:t xml:space="preserve">Derived formula</x:t>
        </x:is>
      </x:c>
      <x:c r="H2457" s="3" t="inlineStr">
        <x:is>
          <x:t xml:space="preserve">ai_it_load_gw * inference_power_share</x:t>
        </x:is>
      </x:c>
      <x:c r="I2457" s="3" t="inlineStr">
        <x:is>
          <x:t xml:space="preserve">This is the operational power eligible to become commercial generated output tokens through the selected TPS/MW proxy.</x:t>
        </x:is>
      </x:c>
      <x:c r="J2457" s="3" t="inlineStr">
        <x:is>
          <x:t xml:space="preserve">SRC_XAI_MODELS; SRC_XAI_NVIDIA_COLOSSUS; SRC_EPOCH_AI_DATA_CENTERS</x:t>
        </x:is>
      </x:c>
      <x:c r="K245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57" s="3" t="inlineStr">
        <x:is>
          <x:t xml:space="preserve">Recompute after AI allocation or inference-share evidence changes.</x:t>
        </x:is>
      </x:c>
    </x:row>
    <x:row r="2458">
      <x:c r="A2458" s="3" t="inlineStr">
        <x:is>
          <x:t xml:space="preserve">xAI</x:t>
        </x:is>
      </x:c>
      <x:c r="B2458" s="3" t="n">
        <x:v>2027</x:v>
      </x:c>
      <x:c r="C2458" s="3" t="inlineStr">
        <x:is>
          <x:t xml:space="preserve">Bull</x:t>
        </x:is>
      </x:c>
      <x:c r="D2458" s="3" t="inlineStr">
        <x:is>
          <x:t xml:space="preserve">training_power_share</x:t>
        </x:is>
      </x:c>
      <x:c r="E2458" s="3" t="n">
        <x:v>0.43</x:v>
      </x:c>
      <x:c r="F2458" s="3" t="inlineStr">
        <x:is>
          <x:t xml:space="preserve">share of AI IT load</x:t>
        </x:is>
      </x:c>
      <x:c r="G2458" s="3" t="inlineStr">
        <x:is>
          <x:t xml:space="preserve">Derived allocation</x:t>
        </x:is>
      </x:c>
      <x:c r="H2458" s="3" t="inlineStr">
        <x:is>
          <x:t xml:space="preserve">1 - inference_power_share</x:t>
        </x:is>
      </x:c>
      <x:c r="I2458" s="3" t="inlineStr">
        <x:is>
          <x:t xml:space="preserve">Training receives the complementary modeled AI IT allocation; it is not a disclosed company workload split.</x:t>
        </x:is>
      </x:c>
      <x:c r="J2458" s="3" t="inlineStr">
        <x:is>
          <x:t xml:space="preserve">SRC_XAI_MODELS; SRC_XAI_NVIDIA_COLOSSUS; SRC_EPOCH_AI_DATA_CENTERS; ASSUMP_INFERENCE_SHARE_NOT_FACT_60</x:t>
        </x:is>
      </x:c>
      <x:c r="K245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58" s="3" t="inlineStr">
        <x:is>
          <x:t xml:space="preserve">Provider-specific inference/training workload power telemetry.</x:t>
        </x:is>
      </x:c>
    </x:row>
    <x:row r="2459">
      <x:c r="A2459" s="3" t="inlineStr">
        <x:is>
          <x:t xml:space="preserve">xAI</x:t>
        </x:is>
      </x:c>
      <x:c r="B2459" s="3" t="n">
        <x:v>2027</x:v>
      </x:c>
      <x:c r="C2459" s="3" t="inlineStr">
        <x:is>
          <x:t xml:space="preserve">Bull</x:t>
        </x:is>
      </x:c>
      <x:c r="D2459" s="3" t="inlineStr">
        <x:is>
          <x:t xml:space="preserve">training_gw</x:t>
        </x:is>
      </x:c>
      <x:c r="E2459" s="3" t="n">
        <x:v>0.288</x:v>
      </x:c>
      <x:c r="F2459" s="3" t="inlineStr">
        <x:is>
          <x:t xml:space="preserve">GW</x:t>
        </x:is>
      </x:c>
      <x:c r="G2459" s="3" t="inlineStr">
        <x:is>
          <x:t xml:space="preserve">Derived formula</x:t>
        </x:is>
      </x:c>
      <x:c r="H2459" s="3" t="inlineStr">
        <x:is>
          <x:t xml:space="preserve">ai_it_load_gw * training_power_share</x:t>
        </x:is>
      </x:c>
      <x:c r="I2459" s="3" t="inlineStr">
        <x:is>
          <x:t xml:space="preserve">Training GW is shown separately so commercial inference token capacity is not overstated.</x:t>
        </x:is>
      </x:c>
      <x:c r="J2459" s="3" t="inlineStr">
        <x:is>
          <x:t xml:space="preserve">SRC_XAI_MODELS; SRC_XAI_NVIDIA_COLOSSUS; SRC_EPOCH_AI_DATA_CENTERS</x:t>
        </x:is>
      </x:c>
      <x:c r="K245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59" s="3" t="inlineStr">
        <x:is>
          <x:t xml:space="preserve">Recompute after AI allocation or workload-split evidence changes.</x:t>
        </x:is>
      </x:c>
    </x:row>
    <x:row r="2460">
      <x:c r="A2460" s="3" t="inlineStr">
        <x:is>
          <x:t xml:space="preserve">xAI</x:t>
        </x:is>
      </x:c>
      <x:c r="B2460" s="3" t="n">
        <x:v>2027</x:v>
      </x:c>
      <x:c r="C2460" s="3" t="inlineStr">
        <x:is>
          <x:t xml:space="preserve">Bull</x:t>
        </x:is>
      </x:c>
      <x:c r="D2460" s="3" t="inlineStr">
        <x:is>
          <x:t xml:space="preserve">tokens_per_second_per_mw</x:t>
        </x:is>
      </x:c>
      <x:c r="E2460" s="3" t="n">
        <x:v>1857567</x:v>
      </x:c>
      <x:c r="F2460" s="3" t="inlineStr">
        <x:is>
          <x:t xml:space="preserve">generated output tokens/sec/MW</x:t>
        </x:is>
      </x:c>
      <x:c r="G2460" s="3" t="inlineStr">
        <x:is>
          <x:t xml:space="preserve">Derived estimate + benchmark calibration</x:t>
        </x:is>
      </x:c>
      <x:c r="H2460" s="3" t="inlineStr">
        <x:is>
          <x:t xml:space="preserve">fleet_reference_tps_per_mw * commercial_workload_fit_factor</x:t>
        </x:is>
      </x:c>
      <x:c r="I2460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2460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246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60" s="3" t="inlineStr">
        <x:is>
          <x:t xml:space="preserve">Comparable production output-token throughput with model, hardware, precision, ISL/OSL and SLO matched.</x:t>
        </x:is>
      </x:c>
    </x:row>
    <x:row r="2461">
      <x:c r="A2461" s="3" t="inlineStr">
        <x:is>
          <x:t xml:space="preserve">xAI</x:t>
        </x:is>
      </x:c>
      <x:c r="B2461" s="3" t="n">
        <x:v>2027</x:v>
      </x:c>
      <x:c r="C2461" s="3" t="inlineStr">
        <x:is>
          <x:t xml:space="preserve">Bull</x:t>
        </x:is>
      </x:c>
      <x:c r="D2461" s="3" t="inlineStr">
        <x:is>
          <x:t xml:space="preserve">inference_tokens_per_day</x:t>
        </x:is>
      </x:c>
      <x:c r="E2461" s="3" t="n">
        <x:v>61308627321600</x:v>
      </x:c>
      <x:c r="F2461" s="3" t="inlineStr">
        <x:is>
          <x:t xml:space="preserve">generated output tokens/day</x:t>
        </x:is>
      </x:c>
      <x:c r="G2461" s="3" t="inlineStr">
        <x:is>
          <x:t xml:space="preserve">Derived headline metric</x:t>
        </x:is>
      </x:c>
      <x:c r="H2461" s="3" t="inlineStr">
        <x:is>
          <x:t xml:space="preserve">inference_gw * 1000 * tokens_per_second_per_mw * 86,400</x:t>
        </x:is>
      </x:c>
      <x:c r="I2461" s="3" t="inlineStr">
        <x:is>
          <x:t xml:space="preserve">Headline capacity uses no utilization, MoE, architecture or software-growth multiplier; it is not observed commercial output volume.</x:t>
        </x:is>
      </x:c>
      <x:c r="J2461" s="3" t="inlineStr">
        <x:is>
          <x:t xml:space="preserve">SRC_XAI_MODELS; SRC_XAI_NVIDIA_COLOSSUS; SRC_EPOCH_AI_DATA_CENTERS; SRC_SEMIANALYSIS_INFERENCEX</x:t>
        </x:is>
      </x:c>
      <x:c r="K246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61" s="3" t="inlineStr">
        <x:is>
          <x:t xml:space="preserve">Provider-disclosed generated output token volume or calibrated capacity telemetry.</x:t>
        </x:is>
      </x:c>
    </x:row>
    <x:row r="2462">
      <x:c r="A2462" s="3" t="inlineStr">
        <x:is>
          <x:t xml:space="preserve">xAI</x:t>
        </x:is>
      </x:c>
      <x:c r="B2462" s="3" t="n">
        <x:v>2027</x:v>
      </x:c>
      <x:c r="C2462" s="3" t="inlineStr">
        <x:is>
          <x:t xml:space="preserve">Bull</x:t>
        </x:is>
      </x:c>
      <x:c r="D2462" s="3" t="inlineStr">
        <x:is>
          <x:t xml:space="preserve">inference_tokens_per_year</x:t>
        </x:is>
      </x:c>
      <x:c r="E2462" s="3" t="n">
        <x:v>2.2377648972384e+16</x:v>
      </x:c>
      <x:c r="F2462" s="3" t="inlineStr">
        <x:is>
          <x:t xml:space="preserve">generated output tokens/year</x:t>
        </x:is>
      </x:c>
      <x:c r="G2462" s="3" t="inlineStr">
        <x:is>
          <x:t xml:space="preserve">Derived headline metric</x:t>
        </x:is>
      </x:c>
      <x:c r="H2462" s="3" t="inlineStr">
        <x:is>
          <x:t xml:space="preserve">inference_tokens_per_day * 365</x:t>
        </x:is>
      </x:c>
      <x:c r="I2462" s="3" t="inlineStr">
        <x:is>
          <x:t xml:space="preserve">Annualized version of generated output token capacity; it is not observed annual demand or billable volume.</x:t>
        </x:is>
      </x:c>
      <x:c r="J2462" s="3" t="inlineStr">
        <x:is>
          <x:t xml:space="preserve">SRC_XAI_MODELS; SRC_XAI_NVIDIA_COLOSSUS; SRC_EPOCH_AI_DATA_CENTERS; SRC_SEMIANALYSIS_INFERENCEX</x:t>
        </x:is>
      </x:c>
      <x:c r="K246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62" s="3" t="inlineStr">
        <x:is>
          <x:t xml:space="preserve">Provider-disclosed annual generated-output volume or metered serving telemetry.</x:t>
        </x:is>
      </x:c>
    </x:row>
    <x:row r="2463">
      <x:c r="A2463" s="3" t="inlineStr">
        <x:is>
          <x:t xml:space="preserve">xAI</x:t>
        </x:is>
      </x:c>
      <x:c r="B2463" s="3" t="n">
        <x:v>2028</x:v>
      </x:c>
      <x:c r="C2463" s="3" t="inlineStr">
        <x:is>
          <x:t xml:space="preserve">Bull</x:t>
        </x:is>
      </x:c>
      <x:c r="D2463" s="3" t="inlineStr">
        <x:is>
          <x:t xml:space="preserve">contracted_power_gw</x:t>
        </x:is>
      </x:c>
      <x:c r="E2463" s="3" t="n">
        <x:v>2</x:v>
      </x:c>
      <x:c r="F2463" s="3" t="inlineStr">
        <x:is>
          <x:t xml:space="preserve">GW</x:t>
        </x:is>
      </x:c>
      <x:c r="G2463" s="3" t="inlineStr">
        <x:is>
          <x:t xml:space="preserve">Fact anchor + scenario ceiling</x:t>
        </x:is>
      </x:c>
      <x:c r="H2463" s="3" t="inlineStr">
        <x:is>
          <x:t xml:space="preserve">linear interpolation between 2026 and 2030 company capacity endpoints</x:t>
        </x:is>
      </x:c>
      <x:c r="I2463" s="3" t="inlineStr">
        <x:is>
          <x:t xml:space="preserve">Colossus GPU-count disclosure bounds capacity direction; contracted GW values are modeled power envelopes.</x:t>
        </x:is>
      </x:c>
      <x:c r="J2463" s="3" t="inlineStr">
        <x:is>
          <x:t xml:space="preserve">SRC_XAI_NVIDIA_COLOSSUS; ASSUMP_CLUSTER_RAMP</x:t>
        </x:is>
      </x:c>
      <x:c r="K246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63" s="3" t="inlineStr">
        <x:is>
          <x:t xml:space="preserve">Company/site-level committed MW/GW, interconnect and contract disclosure.</x:t>
        </x:is>
      </x:c>
    </x:row>
    <x:row r="2464">
      <x:c r="A2464" s="3" t="inlineStr">
        <x:is>
          <x:t xml:space="preserve">xAI</x:t>
        </x:is>
      </x:c>
      <x:c r="B2464" s="3" t="n">
        <x:v>2028</x:v>
      </x:c>
      <x:c r="C2464" s="3" t="inlineStr">
        <x:is>
          <x:t xml:space="preserve">Bull</x:t>
        </x:is>
      </x:c>
      <x:c r="D2464" s="3" t="inlineStr">
        <x:is>
          <x:t xml:space="preserve">operational_deployment_share</x:t>
        </x:is>
      </x:c>
      <x:c r="E2464" s="3" t="n">
        <x:v>0.7945</x:v>
      </x:c>
      <x:c r="F2464" s="3" t="inlineStr">
        <x:is>
          <x:t xml:space="preserve">share</x:t>
        </x:is>
      </x:c>
      <x:c r="G2464" s="3" t="inlineStr">
        <x:is>
          <x:t xml:space="preserve">Scenario conversion</x:t>
        </x:is>
      </x:c>
      <x:c r="H2464" s="3" t="inlineStr">
        <x:is>
          <x:t xml:space="preserve">active_power_gw / contracted_power_gw</x:t>
        </x:is>
      </x:c>
      <x:c r="I2464" s="3" t="inlineStr">
        <x:is>
          <x:t xml:space="preserve">This is the single explicit conversion from contracted/attributed capacity to operationally usable capacity.</x:t>
        </x:is>
      </x:c>
      <x:c r="J2464" s="3" t="inlineStr">
        <x:is>
          <x:t xml:space="preserve">SRC_XAI_NVIDIA_COLOSSUS; ASSUMP_CLUSTER_RAMP</x:t>
        </x:is>
      </x:c>
      <x:c r="K246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64" s="3" t="inlineStr">
        <x:is>
          <x:t xml:space="preserve">Energized operational capacity divided by contracted/attributed capacity.</x:t>
        </x:is>
      </x:c>
    </x:row>
    <x:row r="2465">
      <x:c r="A2465" s="3" t="inlineStr">
        <x:is>
          <x:t xml:space="preserve">xAI</x:t>
        </x:is>
      </x:c>
      <x:c r="B2465" s="3" t="n">
        <x:v>2028</x:v>
      </x:c>
      <x:c r="C2465" s="3" t="inlineStr">
        <x:is>
          <x:t xml:space="preserve">Bull</x:t>
        </x:is>
      </x:c>
      <x:c r="D2465" s="3" t="inlineStr">
        <x:is>
          <x:t xml:space="preserve">active_power_gw</x:t>
        </x:is>
      </x:c>
      <x:c r="E2465" s="3" t="n">
        <x:v>1.589</x:v>
      </x:c>
      <x:c r="F2465" s="3" t="inlineStr">
        <x:is>
          <x:t xml:space="preserve">GW</x:t>
        </x:is>
      </x:c>
      <x:c r="G2465" s="3" t="inlineStr">
        <x:is>
          <x:t xml:space="preserve">Derived scenario</x:t>
        </x:is>
      </x:c>
      <x:c r="H2465" s="3" t="inlineStr">
        <x:is>
          <x:t xml:space="preserve">contracted_power_gw * operational_deployment_share</x:t>
        </x:is>
      </x:c>
      <x:c r="I2465" s="3" t="inlineStr">
        <x:is>
          <x:t xml:space="preserve">GPU cluster scale anchors operational possibility, while inference/training allocation and site power draw remain estimates.</x:t>
        </x:is>
      </x:c>
      <x:c r="J2465" s="3" t="inlineStr">
        <x:is>
          <x:t xml:space="preserve">SRC_XAI_NVIDIA_COLOSSUS; ASSUMP_CLUSTER_RAMP</x:t>
        </x:is>
      </x:c>
      <x:c r="K246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65" s="3" t="inlineStr">
        <x:is>
          <x:t xml:space="preserve">Energization dates, accelerator deliveries and operational powered-rack telemetry.</x:t>
        </x:is>
      </x:c>
    </x:row>
    <x:row r="2466">
      <x:c r="A2466" s="3" t="inlineStr">
        <x:is>
          <x:t xml:space="preserve">xAI</x:t>
        </x:is>
      </x:c>
      <x:c r="B2466" s="3" t="n">
        <x:v>2028</x:v>
      </x:c>
      <x:c r="C2466" s="3" t="inlineStr">
        <x:is>
          <x:t xml:space="preserve">Bull</x:t>
        </x:is>
      </x:c>
      <x:c r="D2466" s="3" t="inlineStr">
        <x:is>
          <x:t xml:space="preserve">pue</x:t>
        </x:is>
      </x:c>
      <x:c r="E2466" s="3" t="n">
        <x:v>1.22</x:v>
      </x:c>
      <x:c r="F2466" s="3" t="inlineStr">
        <x:is>
          <x:t xml:space="preserve">ratio</x:t>
        </x:is>
      </x:c>
      <x:c r="G2466" s="3" t="inlineStr">
        <x:is>
          <x:t xml:space="preserve">Scenario parameter</x:t>
        </x:is>
      </x:c>
      <x:c r="H2466" s="3" t="inlineStr">
        <x:is>
          <x:t xml:space="preserve">it_load_gw = active_power_gw / pue</x:t>
        </x:is>
      </x:c>
      <x:c r="I2466" s="3" t="inlineStr">
        <x:is>
          <x:t xml:space="preserve">No provider-wide site-level PUE is used as a disclosed fact; PUE represents facility-to-IT conversion within the scenario.</x:t>
        </x:is>
      </x:c>
      <x:c r="J2466" s="3" t="inlineStr">
        <x:is>
          <x:t xml:space="preserve">ASSUMP_POWER_RAMP</x:t>
        </x:is>
      </x:c>
      <x:c r="K246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66" s="3" t="inlineStr">
        <x:is>
          <x:t xml:space="preserve">Site-level measured PUE matched to attributed AI capacity.</x:t>
        </x:is>
      </x:c>
    </x:row>
    <x:row r="2467">
      <x:c r="A2467" s="3" t="inlineStr">
        <x:is>
          <x:t xml:space="preserve">xAI</x:t>
        </x:is>
      </x:c>
      <x:c r="B2467" s="3" t="n">
        <x:v>2028</x:v>
      </x:c>
      <x:c r="C2467" s="3" t="inlineStr">
        <x:is>
          <x:t xml:space="preserve">Bull</x:t>
        </x:is>
      </x:c>
      <x:c r="D2467" s="3" t="inlineStr">
        <x:is>
          <x:t xml:space="preserve">it_load_gw</x:t>
        </x:is>
      </x:c>
      <x:c r="E2467" s="3" t="n">
        <x:v>1.302</x:v>
      </x:c>
      <x:c r="F2467" s="3" t="inlineStr">
        <x:is>
          <x:t xml:space="preserve">GW</x:t>
        </x:is>
      </x:c>
      <x:c r="G2467" s="3" t="inlineStr">
        <x:is>
          <x:t xml:space="preserve">Derived formula</x:t>
        </x:is>
      </x:c>
      <x:c r="H2467" s="3" t="inlineStr">
        <x:is>
          <x:t xml:space="preserve">active_power_gw / pue</x:t>
        </x:is>
      </x:c>
      <x:c r="I2467" s="3" t="inlineStr">
        <x:is>
          <x:t xml:space="preserve">Facility power is converted to IT-deliverable power before attributing AI workloads.</x:t>
        </x:is>
      </x:c>
      <x:c r="J2467" s="3" t="inlineStr">
        <x:is>
          <x:t xml:space="preserve">SRC_XAI_NVIDIA_COLOSSUS; ASSUMP_CLUSTER_RAMP</x:t>
        </x:is>
      </x:c>
      <x:c r="K246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67" s="3" t="inlineStr">
        <x:is>
          <x:t xml:space="preserve">Recompute once active power and PUE become site-observable.</x:t>
        </x:is>
      </x:c>
    </x:row>
    <x:row r="2468">
      <x:c r="A2468" s="3" t="inlineStr">
        <x:is>
          <x:t xml:space="preserve">xAI</x:t>
        </x:is>
      </x:c>
      <x:c r="B2468" s="3" t="n">
        <x:v>2028</x:v>
      </x:c>
      <x:c r="C2468" s="3" t="inlineStr">
        <x:is>
          <x:t xml:space="preserve">Bull</x:t>
        </x:is>
      </x:c>
      <x:c r="D2468" s="3" t="inlineStr">
        <x:is>
          <x:t xml:space="preserve">ai_workload_share</x:t>
        </x:is>
      </x:c>
      <x:c r="E2468" s="3" t="n">
        <x:v>0.85</x:v>
      </x:c>
      <x:c r="F2468" s="3" t="inlineStr">
        <x:is>
          <x:t xml:space="preserve">share</x:t>
        </x:is>
      </x:c>
      <x:c r="G2468" s="3" t="inlineStr">
        <x:is>
          <x:t xml:space="preserve">Scenario allocation</x:t>
        </x:is>
      </x:c>
      <x:c r="H2468" s="3" t="inlineStr">
        <x:is>
          <x:t xml:space="preserve">ai_it_load_gw = it_load_gw * ai_workload_share</x:t>
        </x:is>
      </x:c>
      <x:c r="I2468" s="3" t="inlineStr">
        <x:is>
          <x:t xml:space="preserve">Colossus is AI-centric; 85% retains cooling/IT allocation boundary and non-serving AI work.</x:t>
        </x:is>
      </x:c>
      <x:c r="J2468" s="3" t="inlineStr">
        <x:is>
          <x:t xml:space="preserve">SRC_XAI_MODELS; SRC_XAI_NVIDIA_COLOSSUS; SRC_EPOCH_AI_DATA_CENTERS</x:t>
        </x:is>
      </x:c>
      <x:c r="K246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68" s="3" t="inlineStr">
        <x:is>
          <x:t xml:space="preserve">Model-owner AI workload allocation or cluster scheduling telemetry.</x:t>
        </x:is>
      </x:c>
    </x:row>
    <x:row r="2469">
      <x:c r="A2469" s="3" t="inlineStr">
        <x:is>
          <x:t xml:space="preserve">xAI</x:t>
        </x:is>
      </x:c>
      <x:c r="B2469" s="3" t="n">
        <x:v>2028</x:v>
      </x:c>
      <x:c r="C2469" s="3" t="inlineStr">
        <x:is>
          <x:t xml:space="preserve">Bull</x:t>
        </x:is>
      </x:c>
      <x:c r="D2469" s="3" t="inlineStr">
        <x:is>
          <x:t xml:space="preserve">ai_it_load_gw</x:t>
        </x:is>
      </x:c>
      <x:c r="E2469" s="3" t="n">
        <x:v>1.107</x:v>
      </x:c>
      <x:c r="F2469" s="3" t="inlineStr">
        <x:is>
          <x:t xml:space="preserve">GW</x:t>
        </x:is>
      </x:c>
      <x:c r="G2469" s="3" t="inlineStr">
        <x:is>
          <x:t xml:space="preserve">Derived formula</x:t>
        </x:is>
      </x:c>
      <x:c r="H2469" s="3" t="inlineStr">
        <x:is>
          <x:t xml:space="preserve">it_load_gw * ai_workload_share</x:t>
        </x:is>
      </x:c>
      <x:c r="I2469" s="3" t="inlineStr">
        <x:is>
          <x:t xml:space="preserve">Only the AI-attributed portion of IT load enters training/inference allocation.</x:t>
        </x:is>
      </x:c>
      <x:c r="J2469" s="3" t="inlineStr">
        <x:is>
          <x:t xml:space="preserve">SRC_XAI_MODELS; SRC_XAI_NVIDIA_COLOSSUS; SRC_EPOCH_AI_DATA_CENTERS</x:t>
        </x:is>
      </x:c>
      <x:c r="K246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69" s="3" t="inlineStr">
        <x:is>
          <x:t xml:space="preserve">Recompute after ai_workload_share is replaced by telemetry.</x:t>
        </x:is>
      </x:c>
    </x:row>
    <x:row r="2470">
      <x:c r="A2470" s="3" t="inlineStr">
        <x:is>
          <x:t xml:space="preserve">xAI</x:t>
        </x:is>
      </x:c>
      <x:c r="B2470" s="3" t="n">
        <x:v>2028</x:v>
      </x:c>
      <x:c r="C2470" s="3" t="inlineStr">
        <x:is>
          <x:t xml:space="preserve">Bull</x:t>
        </x:is>
      </x:c>
      <x:c r="D2470" s="3" t="inlineStr">
        <x:is>
          <x:t xml:space="preserve">gpu_share</x:t>
        </x:is>
      </x:c>
      <x:c r="E2470" s="3" t="n">
        <x:v>1</x:v>
      </x:c>
      <x:c r="F2470" s="3" t="inlineStr">
        <x:is>
          <x:t xml:space="preserve">share of inference-serving accelerator load</x:t>
        </x:is>
      </x:c>
      <x:c r="G2470" s="3" t="inlineStr">
        <x:is>
          <x:t xml:space="preserve">Numeric scenario</x:t>
        </x:is>
      </x:c>
      <x:c r="H2470" s="3" t="inlineStr">
        <x:is>
          <x:t xml:space="preserve">gpu_share interpolated from company 2026/2030 accelerator-mix endpoints</x:t>
        </x:is>
      </x:c>
      <x:c r="I2470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2470" s="3" t="inlineStr">
        <x:is>
          <x:t xml:space="preserve">SRC_XAI_MODELS; SRC_XAI_NVIDIA_COLOSSUS; SRC_EPOCH_AI_DATA_CENTERS; ASSUMP_NUMERIC_ACCELERATOR_MIX</x:t>
        </x:is>
      </x:c>
      <x:c r="K247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70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2471">
      <x:c r="A2471" s="3" t="inlineStr">
        <x:is>
          <x:t xml:space="preserve">xAI</x:t>
        </x:is>
      </x:c>
      <x:c r="B2471" s="3" t="n">
        <x:v>2028</x:v>
      </x:c>
      <x:c r="C2471" s="3" t="inlineStr">
        <x:is>
          <x:t xml:space="preserve">Bull</x:t>
        </x:is>
      </x:c>
      <x:c r="D2471" s="3" t="inlineStr">
        <x:is>
          <x:t xml:space="preserve">h200_share</x:t>
        </x:is>
      </x:c>
      <x:c r="E2471" s="3" t="n">
        <x:v>0.294118</x:v>
      </x:c>
      <x:c r="F2471" s="3" t="inlineStr">
        <x:is>
          <x:t xml:space="preserve">share of inference-serving accelerator load</x:t>
        </x:is>
      </x:c>
      <x:c r="G2471" s="3" t="inlineStr">
        <x:is>
          <x:t xml:space="preserve">Editable numeric scenario</x:t>
        </x:is>
      </x:c>
      <x:c r="H2471" s="3" t="inlineStr">
        <x:is>
          <x:t xml:space="preserve">h200_share = gpu_share * default_gpu_generation_mix_h200</x:t>
        </x:is>
      </x:c>
      <x:c r="I2471" s="3" t="inlineStr">
        <x:is>
          <x:t xml:space="preserve">Default GPU-generation migration assumption; executive workbook allows later manual replacement by company/year/scenario.</x:t>
        </x:is>
      </x:c>
      <x:c r="J2471" s="3" t="inlineStr">
        <x:is>
          <x:t xml:space="preserve">SRC_SEMIANALYSIS_INFERENCEX; ASSUMP_NUMERIC_ACCELERATOR_MIX</x:t>
        </x:is>
      </x:c>
      <x:c r="K247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71" s="3" t="inlineStr">
        <x:is>
          <x:t xml:space="preserve">Company fleet inventory, accelerator-hours or procurement/deployment records by GPU generation.</x:t>
        </x:is>
      </x:c>
    </x:row>
    <x:row r="2472">
      <x:c r="A2472" s="3" t="inlineStr">
        <x:is>
          <x:t xml:space="preserve">xAI</x:t>
        </x:is>
      </x:c>
      <x:c r="B2472" s="3" t="n">
        <x:v>2028</x:v>
      </x:c>
      <x:c r="C2472" s="3" t="inlineStr">
        <x:is>
          <x:t xml:space="preserve">Bull</x:t>
        </x:is>
      </x:c>
      <x:c r="D2472" s="3" t="inlineStr">
        <x:is>
          <x:t xml:space="preserve">b200_share</x:t>
        </x:is>
      </x:c>
      <x:c r="E2472" s="3" t="n">
        <x:v>0.705882</x:v>
      </x:c>
      <x:c r="F2472" s="3" t="inlineStr">
        <x:is>
          <x:t xml:space="preserve">share of inference-serving accelerator load</x:t>
        </x:is>
      </x:c>
      <x:c r="G2472" s="3" t="inlineStr">
        <x:is>
          <x:t xml:space="preserve">Editable numeric scenario</x:t>
        </x:is>
      </x:c>
      <x:c r="H2472" s="3" t="inlineStr">
        <x:is>
          <x:t xml:space="preserve">b200_share = gpu_share * default_gpu_generation_mix_b200</x:t>
        </x:is>
      </x:c>
      <x:c r="I2472" s="3" t="inlineStr">
        <x:is>
          <x:t xml:space="preserve">Default GPU-generation migration assumption; executive workbook allows later manual replacement by company/year/scenario.</x:t>
        </x:is>
      </x:c>
      <x:c r="J2472" s="3" t="inlineStr">
        <x:is>
          <x:t xml:space="preserve">SRC_SEMIANALYSIS_INFERENCEX; ASSUMP_NUMERIC_ACCELERATOR_MIX</x:t>
        </x:is>
      </x:c>
      <x:c r="K247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72" s="3" t="inlineStr">
        <x:is>
          <x:t xml:space="preserve">Company fleet inventory, accelerator-hours or procurement/deployment records by GPU generation.</x:t>
        </x:is>
      </x:c>
    </x:row>
    <x:row r="2473">
      <x:c r="A2473" s="3" t="inlineStr">
        <x:is>
          <x:t xml:space="preserve">xAI</x:t>
        </x:is>
      </x:c>
      <x:c r="B2473" s="3" t="n">
        <x:v>2028</x:v>
      </x:c>
      <x:c r="C2473" s="3" t="inlineStr">
        <x:is>
          <x:t xml:space="preserve">Bull</x:t>
        </x:is>
      </x:c>
      <x:c r="D2473" s="3" t="inlineStr">
        <x:is>
          <x:t xml:space="preserve">gb200_share</x:t>
        </x:is>
      </x:c>
      <x:c r="E2473" s="3" t="n">
        <x:v>0</x:v>
      </x:c>
      <x:c r="F2473" s="3" t="inlineStr">
        <x:is>
          <x:t xml:space="preserve">share of inference-serving accelerator load</x:t>
        </x:is>
      </x:c>
      <x:c r="G2473" s="3" t="inlineStr">
        <x:is>
          <x:t xml:space="preserve">Editable numeric scenario</x:t>
        </x:is>
      </x:c>
      <x:c r="H2473" s="3" t="inlineStr">
        <x:is>
          <x:t xml:space="preserve">gb200_share = gpu_share * default_gpu_generation_mix_gb200</x:t>
        </x:is>
      </x:c>
      <x:c r="I2473" s="3" t="inlineStr">
        <x:is>
          <x:t xml:space="preserve">Default GPU-generation migration assumption; executive workbook allows later manual replacement by company/year/scenario.</x:t>
        </x:is>
      </x:c>
      <x:c r="J2473" s="3" t="inlineStr">
        <x:is>
          <x:t xml:space="preserve">SRC_SEMIANALYSIS_INFERENCEX; ASSUMP_NUMERIC_ACCELERATOR_MIX</x:t>
        </x:is>
      </x:c>
      <x:c r="K247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73" s="3" t="inlineStr">
        <x:is>
          <x:t xml:space="preserve">Company fleet inventory, accelerator-hours or procurement/deployment records by GPU generation.</x:t>
        </x:is>
      </x:c>
    </x:row>
    <x:row r="2474">
      <x:c r="A2474" s="3" t="inlineStr">
        <x:is>
          <x:t xml:space="preserve">xAI</x:t>
        </x:is>
      </x:c>
      <x:c r="B2474" s="3" t="n">
        <x:v>2028</x:v>
      </x:c>
      <x:c r="C2474" s="3" t="inlineStr">
        <x:is>
          <x:t xml:space="preserve">Bull</x:t>
        </x:is>
      </x:c>
      <x:c r="D2474" s="3" t="inlineStr">
        <x:is>
          <x:t xml:space="preserve">purpose_built_accelerator_share</x:t>
        </x:is>
      </x:c>
      <x:c r="E2474" s="3" t="n">
        <x:v>0</x:v>
      </x:c>
      <x:c r="F2474" s="3" t="inlineStr">
        <x:is>
          <x:t xml:space="preserve">share of inference-serving accelerator load</x:t>
        </x:is>
      </x:c>
      <x:c r="G2474" s="3" t="inlineStr">
        <x:is>
          <x:t xml:space="preserve">Numeric scenario</x:t>
        </x:is>
      </x:c>
      <x:c r="H2474" s="3" t="inlineStr">
        <x:is>
          <x:t xml:space="preserve">1 - gpu_share</x:t>
        </x:is>
      </x:c>
      <x:c r="I2474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2474" s="3" t="inlineStr">
        <x:is>
          <x:t xml:space="preserve">SRC_XAI_MODELS; SRC_XAI_NVIDIA_COLOSSUS; SRC_EPOCH_AI_DATA_CENTERS; ASSUMP_NUMERIC_ACCELERATOR_MIX</x:t>
        </x:is>
      </x:c>
      <x:c r="K247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74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2475">
      <x:c r="A2475" s="3" t="inlineStr">
        <x:is>
          <x:t xml:space="preserve">xAI</x:t>
        </x:is>
      </x:c>
      <x:c r="B2475" s="3" t="n">
        <x:v>2028</x:v>
      </x:c>
      <x:c r="C2475" s="3" t="inlineStr">
        <x:is>
          <x:t xml:space="preserve">Bull</x:t>
        </x:is>
      </x:c>
      <x:c r="D2475" s="3" t="inlineStr">
        <x:is>
          <x:t xml:space="preserve">fleet_reference_tps_per_mw</x:t>
        </x:is>
      </x:c>
      <x:c r="E2475" s="3" t="n">
        <x:v>2476756</x:v>
      </x:c>
      <x:c r="F2475" s="3" t="inlineStr">
        <x:is>
          <x:t xml:space="preserve">generated output tokens/sec/MW</x:t>
        </x:is>
      </x:c>
      <x:c r="G2475" s="3" t="inlineStr">
        <x:is>
          <x:t xml:space="preserve">Fleet-weighted public benchmark reference</x:t>
        </x:is>
      </x:c>
      <x:c r="H2475" s="3" t="inlineStr">
        <x:is>
          <x:t xml:space="preserve">h200_share*h200_workload_avg + b200_share*b200_workload_avg + gb200_share*gb200_workload_avg + purpose_built_share*purpose_workload_avg</x:t>
        </x:is>
      </x:c>
      <x:c r="I2475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2475" s="3" t="inlineStr">
        <x:is>
          <x:t xml:space="preserve">SRC_SEMIANALYSIS_INFERENCEX; ASSUMP_NUMERIC_ACCELERATOR_MIX; ASSUMP_WORKLOAD_CLASS_MIX; ASSUMP_AGENTIC_CONTEXT_PENALTY</x:t>
        </x:is>
      </x:c>
      <x:c r="K247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75" s="3" t="inlineStr">
        <x:is>
          <x:t xml:space="preserve">Comparable production output-token throughput or a more closely matched benchmark.</x:t>
        </x:is>
      </x:c>
    </x:row>
    <x:row r="2476">
      <x:c r="A2476" s="3" t="inlineStr">
        <x:is>
          <x:t xml:space="preserve">xAI</x:t>
        </x:is>
      </x:c>
      <x:c r="B2476" s="3" t="n">
        <x:v>2028</x:v>
      </x:c>
      <x:c r="C2476" s="3" t="inlineStr">
        <x:is>
          <x:t xml:space="preserve">Bull</x:t>
        </x:is>
      </x:c>
      <x:c r="D2476" s="3" t="inlineStr">
        <x:is>
          <x:t xml:space="preserve">commercial_workload_fit_factor</x:t>
        </x:is>
      </x:c>
      <x:c r="E2476" s="3" t="n">
        <x:v>0.75</x:v>
      </x:c>
      <x:c r="F2476" s="3" t="inlineStr">
        <x:is>
          <x:t xml:space="preserve">share of public reference throughput</x:t>
        </x:is>
      </x:c>
      <x:c r="G2476" s="3" t="inlineStr">
        <x:is>
          <x:t xml:space="preserve">Scenario assumption</x:t>
        </x:is>
      </x:c>
      <x:c r="H2476" s="3" t="inlineStr">
        <x:is>
          <x:t xml:space="preserve">reference_serving_tps_per_mw = fleet_reference_tps_per_mw * commercial_workload_fit_factor</x:t>
        </x:is>
      </x:c>
      <x:c r="I2476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2476" s="3" t="inlineStr">
        <x:is>
          <x:t xml:space="preserve">SRC_SEMIANALYSIS_INFERENCEX; ASSUMP_NUMERIC_ACCELERATOR_MIX; ASSUMP_WORKLOAD_CLASS_MIX; ASSUMP_AGENTIC_CONTEXT_PENALTY</x:t>
        </x:is>
      </x:c>
      <x:c r="K247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76" s="3" t="inlineStr">
        <x:is>
          <x:t xml:space="preserve">Matched commercial serving benchmark by product surface, context shape and latency SLO.</x:t>
        </x:is>
      </x:c>
    </x:row>
    <x:row r="2477">
      <x:c r="A2477" s="3" t="inlineStr">
        <x:is>
          <x:t xml:space="preserve">xAI</x:t>
        </x:is>
      </x:c>
      <x:c r="B2477" s="3" t="n">
        <x:v>2028</x:v>
      </x:c>
      <x:c r="C2477" s="3" t="inlineStr">
        <x:is>
          <x:t xml:space="preserve">Bull</x:t>
        </x:is>
      </x:c>
      <x:c r="D2477" s="3" t="inlineStr">
        <x:is>
          <x:t xml:space="preserve">reference_serving_tps_per_mw</x:t>
        </x:is>
      </x:c>
      <x:c r="E2477" s="3" t="n">
        <x:v>1857567</x:v>
      </x:c>
      <x:c r="F2477" s="3" t="inlineStr">
        <x:is>
          <x:t xml:space="preserve">generated output tokens/sec/MW</x:t>
        </x:is>
      </x:c>
      <x:c r="G2477" s="3" t="inlineStr">
        <x:is>
          <x:t xml:space="preserve">Workload-adjusted benchmark proxy</x:t>
        </x:is>
      </x:c>
      <x:c r="H2477" s="3" t="inlineStr">
        <x:is>
          <x:t xml:space="preserve">fleet_reference_tps_per_mw * commercial_workload_fit_factor</x:t>
        </x:is>
      </x:c>
      <x:c r="I247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477" s="3" t="inlineStr">
        <x:is>
          <x:t xml:space="preserve">SRC_SEMIANALYSIS_INFERENCEX; ASSUMP_NUMERIC_ACCELERATOR_MIX; ASSUMP_WORKLOAD_CLASS_MIX; ASSUMP_AGENTIC_CONTEXT_PENALTY</x:t>
        </x:is>
      </x:c>
      <x:c r="K247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77" s="3" t="inlineStr">
        <x:is>
          <x:t xml:space="preserve">Provider production output-token throughput with comparable workload/SLO.</x:t>
        </x:is>
      </x:c>
    </x:row>
    <x:row r="2478">
      <x:c r="A2478" s="3" t="inlineStr">
        <x:is>
          <x:t xml:space="preserve">xAI</x:t>
        </x:is>
      </x:c>
      <x:c r="B2478" s="3" t="n">
        <x:v>2028</x:v>
      </x:c>
      <x:c r="C2478" s="3" t="inlineStr">
        <x:is>
          <x:t xml:space="preserve">Bull</x:t>
        </x:is>
      </x:c>
      <x:c r="D2478" s="3" t="inlineStr">
        <x:is>
          <x:t xml:space="preserve">purpose_built_tps_per_mw</x:t>
        </x:is>
      </x:c>
      <x:c r="E2478" s="3" t="n">
        <x:v>3387725</x:v>
      </x:c>
      <x:c r="F2478" s="3" t="inlineStr">
        <x:is>
          <x:t xml:space="preserve">generated output tokens/sec/MW</x:t>
        </x:is>
      </x:c>
      <x:c r="G2478" s="3" t="inlineStr">
        <x:is>
          <x:t xml:space="preserve">Conservative no-uplift proxy</x:t>
        </x:is>
      </x:c>
      <x:c r="H2478" s="3" t="inlineStr">
        <x:is>
          <x:t xml:space="preserve">purpose_built_tps_per_mw = purpose_built_reference_tps_per_mw * commercial_workload_fit_factor until comparable output-token benchmark is adopted</x:t>
        </x:is>
      </x:c>
      <x:c r="I2478" s="3" t="inlineStr">
        <x:is>
          <x:t xml:space="preserve">No comparable public output-token/MW row adopted; B200 public reference placeholder is used and remains editable.</x:t>
        </x:is>
      </x:c>
      <x:c r="J2478" s="3" t="inlineStr">
        <x:is>
          <x:t xml:space="preserve">SRC_XAI_MODELS; SRC_XAI_NVIDIA_COLOSSUS; SRC_EPOCH_AI_DATA_CENTERS; ASSUMP_NUMERIC_ACCELERATOR_MIX</x:t>
        </x:is>
      </x:c>
      <x:c r="K247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78" s="3" t="inlineStr">
        <x:is>
          <x:t xml:space="preserve">Matched-workload generated-output benchmark for the provider purpose-built accelerator.</x:t>
        </x:is>
      </x:c>
    </x:row>
    <x:row r="2479">
      <x:c r="A2479" s="3" t="inlineStr">
        <x:is>
          <x:t xml:space="preserve">xAI</x:t>
        </x:is>
      </x:c>
      <x:c r="B2479" s="3" t="n">
        <x:v>2028</x:v>
      </x:c>
      <x:c r="C2479" s="3" t="inlineStr">
        <x:is>
          <x:t xml:space="preserve">Bull</x:t>
        </x:is>
      </x:c>
      <x:c r="D2479" s="3" t="inlineStr">
        <x:is>
          <x:t xml:space="preserve">inference_power_share</x:t>
        </x:is>
      </x:c>
      <x:c r="E2479" s="3" t="n">
        <x:v>0.64</x:v>
      </x:c>
      <x:c r="F2479" s="3" t="inlineStr">
        <x:is>
          <x:t xml:space="preserve">share of AI IT load</x:t>
        </x:is>
      </x:c>
      <x:c r="G2479" s="3" t="inlineStr">
        <x:is>
          <x:t xml:space="preserve">Scenario allocation</x:t>
        </x:is>
      </x:c>
      <x:c r="H2479" s="3" t="inlineStr">
        <x:is>
          <x:t xml:space="preserve">inference_gw = ai_it_load_gw * inference_power_share</x:t>
        </x:is>
      </x:c>
      <x:c r="I2479" s="3" t="inlineStr">
        <x:is>
          <x:t xml:space="preserve">Grok product expansion is modeled to shift capacity toward inference after initial training-heavy operation.</x:t>
        </x:is>
      </x:c>
      <x:c r="J2479" s="3" t="inlineStr">
        <x:is>
          <x:t xml:space="preserve">SRC_XAI_MODELS; SRC_XAI_NVIDIA_COLOSSUS; SRC_EPOCH_AI_DATA_CENTERS; ASSUMP_INFERENCE_SHARE_NOT_FACT_60</x:t>
        </x:is>
      </x:c>
      <x:c r="K247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79" s="3" t="inlineStr">
        <x:is>
          <x:t xml:space="preserve">Provider-specific inference/training workload power telemetry.</x:t>
        </x:is>
      </x:c>
    </x:row>
    <x:row r="2480">
      <x:c r="A2480" s="3" t="inlineStr">
        <x:is>
          <x:t xml:space="preserve">xAI</x:t>
        </x:is>
      </x:c>
      <x:c r="B2480" s="3" t="n">
        <x:v>2028</x:v>
      </x:c>
      <x:c r="C2480" s="3" t="inlineStr">
        <x:is>
          <x:t xml:space="preserve">Bull</x:t>
        </x:is>
      </x:c>
      <x:c r="D2480" s="3" t="inlineStr">
        <x:is>
          <x:t xml:space="preserve">inference_gw</x:t>
        </x:is>
      </x:c>
      <x:c r="E2480" s="3" t="n">
        <x:v>0.708</x:v>
      </x:c>
      <x:c r="F2480" s="3" t="inlineStr">
        <x:is>
          <x:t xml:space="preserve">GW</x:t>
        </x:is>
      </x:c>
      <x:c r="G2480" s="3" t="inlineStr">
        <x:is>
          <x:t xml:space="preserve">Derived formula</x:t>
        </x:is>
      </x:c>
      <x:c r="H2480" s="3" t="inlineStr">
        <x:is>
          <x:t xml:space="preserve">ai_it_load_gw * inference_power_share</x:t>
        </x:is>
      </x:c>
      <x:c r="I2480" s="3" t="inlineStr">
        <x:is>
          <x:t xml:space="preserve">This is the operational power eligible to become commercial generated output tokens through the selected TPS/MW proxy.</x:t>
        </x:is>
      </x:c>
      <x:c r="J2480" s="3" t="inlineStr">
        <x:is>
          <x:t xml:space="preserve">SRC_XAI_MODELS; SRC_XAI_NVIDIA_COLOSSUS; SRC_EPOCH_AI_DATA_CENTERS</x:t>
        </x:is>
      </x:c>
      <x:c r="K248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80" s="3" t="inlineStr">
        <x:is>
          <x:t xml:space="preserve">Recompute after AI allocation or inference-share evidence changes.</x:t>
        </x:is>
      </x:c>
    </x:row>
    <x:row r="2481">
      <x:c r="A2481" s="3" t="inlineStr">
        <x:is>
          <x:t xml:space="preserve">xAI</x:t>
        </x:is>
      </x:c>
      <x:c r="B2481" s="3" t="n">
        <x:v>2028</x:v>
      </x:c>
      <x:c r="C2481" s="3" t="inlineStr">
        <x:is>
          <x:t xml:space="preserve">Bull</x:t>
        </x:is>
      </x:c>
      <x:c r="D2481" s="3" t="inlineStr">
        <x:is>
          <x:t xml:space="preserve">training_power_share</x:t>
        </x:is>
      </x:c>
      <x:c r="E2481" s="3" t="n">
        <x:v>0.36</x:v>
      </x:c>
      <x:c r="F2481" s="3" t="inlineStr">
        <x:is>
          <x:t xml:space="preserve">share of AI IT load</x:t>
        </x:is>
      </x:c>
      <x:c r="G2481" s="3" t="inlineStr">
        <x:is>
          <x:t xml:space="preserve">Derived allocation</x:t>
        </x:is>
      </x:c>
      <x:c r="H2481" s="3" t="inlineStr">
        <x:is>
          <x:t xml:space="preserve">1 - inference_power_share</x:t>
        </x:is>
      </x:c>
      <x:c r="I2481" s="3" t="inlineStr">
        <x:is>
          <x:t xml:space="preserve">Training receives the complementary modeled AI IT allocation; it is not a disclosed company workload split.</x:t>
        </x:is>
      </x:c>
      <x:c r="J2481" s="3" t="inlineStr">
        <x:is>
          <x:t xml:space="preserve">SRC_XAI_MODELS; SRC_XAI_NVIDIA_COLOSSUS; SRC_EPOCH_AI_DATA_CENTERS; ASSUMP_INFERENCE_SHARE_NOT_FACT_60</x:t>
        </x:is>
      </x:c>
      <x:c r="K248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81" s="3" t="inlineStr">
        <x:is>
          <x:t xml:space="preserve">Provider-specific inference/training workload power telemetry.</x:t>
        </x:is>
      </x:c>
    </x:row>
    <x:row r="2482">
      <x:c r="A2482" s="3" t="inlineStr">
        <x:is>
          <x:t xml:space="preserve">xAI</x:t>
        </x:is>
      </x:c>
      <x:c r="B2482" s="3" t="n">
        <x:v>2028</x:v>
      </x:c>
      <x:c r="C2482" s="3" t="inlineStr">
        <x:is>
          <x:t xml:space="preserve">Bull</x:t>
        </x:is>
      </x:c>
      <x:c r="D2482" s="3" t="inlineStr">
        <x:is>
          <x:t xml:space="preserve">training_gw</x:t>
        </x:is>
      </x:c>
      <x:c r="E2482" s="3" t="n">
        <x:v>0.399</x:v>
      </x:c>
      <x:c r="F2482" s="3" t="inlineStr">
        <x:is>
          <x:t xml:space="preserve">GW</x:t>
        </x:is>
      </x:c>
      <x:c r="G2482" s="3" t="inlineStr">
        <x:is>
          <x:t xml:space="preserve">Derived formula</x:t>
        </x:is>
      </x:c>
      <x:c r="H2482" s="3" t="inlineStr">
        <x:is>
          <x:t xml:space="preserve">ai_it_load_gw * training_power_share</x:t>
        </x:is>
      </x:c>
      <x:c r="I2482" s="3" t="inlineStr">
        <x:is>
          <x:t xml:space="preserve">Training GW is shown separately so commercial inference token capacity is not overstated.</x:t>
        </x:is>
      </x:c>
      <x:c r="J2482" s="3" t="inlineStr">
        <x:is>
          <x:t xml:space="preserve">SRC_XAI_MODELS; SRC_XAI_NVIDIA_COLOSSUS; SRC_EPOCH_AI_DATA_CENTERS</x:t>
        </x:is>
      </x:c>
      <x:c r="K248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82" s="3" t="inlineStr">
        <x:is>
          <x:t xml:space="preserve">Recompute after AI allocation or workload-split evidence changes.</x:t>
        </x:is>
      </x:c>
    </x:row>
    <x:row r="2483">
      <x:c r="A2483" s="3" t="inlineStr">
        <x:is>
          <x:t xml:space="preserve">xAI</x:t>
        </x:is>
      </x:c>
      <x:c r="B2483" s="3" t="n">
        <x:v>2028</x:v>
      </x:c>
      <x:c r="C2483" s="3" t="inlineStr">
        <x:is>
          <x:t xml:space="preserve">Bull</x:t>
        </x:is>
      </x:c>
      <x:c r="D2483" s="3" t="inlineStr">
        <x:is>
          <x:t xml:space="preserve">tokens_per_second_per_mw</x:t>
        </x:is>
      </x:c>
      <x:c r="E2483" s="3" t="n">
        <x:v>1857567</x:v>
      </x:c>
      <x:c r="F2483" s="3" t="inlineStr">
        <x:is>
          <x:t xml:space="preserve">generated output tokens/sec/MW</x:t>
        </x:is>
      </x:c>
      <x:c r="G2483" s="3" t="inlineStr">
        <x:is>
          <x:t xml:space="preserve">Derived estimate + benchmark calibration</x:t>
        </x:is>
      </x:c>
      <x:c r="H2483" s="3" t="inlineStr">
        <x:is>
          <x:t xml:space="preserve">fleet_reference_tps_per_mw * commercial_workload_fit_factor</x:t>
        </x:is>
      </x:c>
      <x:c r="I2483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2483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248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83" s="3" t="inlineStr">
        <x:is>
          <x:t xml:space="preserve">Comparable production output-token throughput with model, hardware, precision, ISL/OSL and SLO matched.</x:t>
        </x:is>
      </x:c>
    </x:row>
    <x:row r="2484">
      <x:c r="A2484" s="3" t="inlineStr">
        <x:is>
          <x:t xml:space="preserve">xAI</x:t>
        </x:is>
      </x:c>
      <x:c r="B2484" s="3" t="n">
        <x:v>2028</x:v>
      </x:c>
      <x:c r="C2484" s="3" t="inlineStr">
        <x:is>
          <x:t xml:space="preserve">Bull</x:t>
        </x:is>
      </x:c>
      <x:c r="D2484" s="3" t="inlineStr">
        <x:is>
          <x:t xml:space="preserve">inference_tokens_per_day</x:t>
        </x:is>
      </x:c>
      <x:c r="E2484" s="3" t="n">
        <x:v>113629602470400</x:v>
      </x:c>
      <x:c r="F2484" s="3" t="inlineStr">
        <x:is>
          <x:t xml:space="preserve">generated output tokens/day</x:t>
        </x:is>
      </x:c>
      <x:c r="G2484" s="3" t="inlineStr">
        <x:is>
          <x:t xml:space="preserve">Derived headline metric</x:t>
        </x:is>
      </x:c>
      <x:c r="H2484" s="3" t="inlineStr">
        <x:is>
          <x:t xml:space="preserve">inference_gw * 1000 * tokens_per_second_per_mw * 86,400</x:t>
        </x:is>
      </x:c>
      <x:c r="I2484" s="3" t="inlineStr">
        <x:is>
          <x:t xml:space="preserve">Headline capacity uses no utilization, MoE, architecture or software-growth multiplier; it is not observed commercial output volume.</x:t>
        </x:is>
      </x:c>
      <x:c r="J2484" s="3" t="inlineStr">
        <x:is>
          <x:t xml:space="preserve">SRC_XAI_MODELS; SRC_XAI_NVIDIA_COLOSSUS; SRC_EPOCH_AI_DATA_CENTERS; SRC_SEMIANALYSIS_INFERENCEX</x:t>
        </x:is>
      </x:c>
      <x:c r="K248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84" s="3" t="inlineStr">
        <x:is>
          <x:t xml:space="preserve">Provider-disclosed generated output token volume or calibrated capacity telemetry.</x:t>
        </x:is>
      </x:c>
    </x:row>
    <x:row r="2485">
      <x:c r="A2485" s="3" t="inlineStr">
        <x:is>
          <x:t xml:space="preserve">xAI</x:t>
        </x:is>
      </x:c>
      <x:c r="B2485" s="3" t="n">
        <x:v>2028</x:v>
      </x:c>
      <x:c r="C2485" s="3" t="inlineStr">
        <x:is>
          <x:t xml:space="preserve">Bull</x:t>
        </x:is>
      </x:c>
      <x:c r="D2485" s="3" t="inlineStr">
        <x:is>
          <x:t xml:space="preserve">inference_tokens_per_year</x:t>
        </x:is>
      </x:c>
      <x:c r="E2485" s="3" t="n">
        <x:v>4.1474804901696e+16</x:v>
      </x:c>
      <x:c r="F2485" s="3" t="inlineStr">
        <x:is>
          <x:t xml:space="preserve">generated output tokens/year</x:t>
        </x:is>
      </x:c>
      <x:c r="G2485" s="3" t="inlineStr">
        <x:is>
          <x:t xml:space="preserve">Derived headline metric</x:t>
        </x:is>
      </x:c>
      <x:c r="H2485" s="3" t="inlineStr">
        <x:is>
          <x:t xml:space="preserve">inference_tokens_per_day * 365</x:t>
        </x:is>
      </x:c>
      <x:c r="I2485" s="3" t="inlineStr">
        <x:is>
          <x:t xml:space="preserve">Annualized version of generated output token capacity; it is not observed annual demand or billable volume.</x:t>
        </x:is>
      </x:c>
      <x:c r="J2485" s="3" t="inlineStr">
        <x:is>
          <x:t xml:space="preserve">SRC_XAI_MODELS; SRC_XAI_NVIDIA_COLOSSUS; SRC_EPOCH_AI_DATA_CENTERS; SRC_SEMIANALYSIS_INFERENCEX</x:t>
        </x:is>
      </x:c>
      <x:c r="K248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85" s="3" t="inlineStr">
        <x:is>
          <x:t xml:space="preserve">Provider-disclosed annual generated-output volume or metered serving telemetry.</x:t>
        </x:is>
      </x:c>
    </x:row>
    <x:row r="2486">
      <x:c r="A2486" s="3" t="inlineStr">
        <x:is>
          <x:t xml:space="preserve">xAI</x:t>
        </x:is>
      </x:c>
      <x:c r="B2486" s="3" t="n">
        <x:v>2029</x:v>
      </x:c>
      <x:c r="C2486" s="3" t="inlineStr">
        <x:is>
          <x:t xml:space="preserve">Bull</x:t>
        </x:is>
      </x:c>
      <x:c r="D2486" s="3" t="inlineStr">
        <x:is>
          <x:t xml:space="preserve">contracted_power_gw</x:t>
        </x:is>
      </x:c>
      <x:c r="E2486" s="3" t="n">
        <x:v>2.5</x:v>
      </x:c>
      <x:c r="F2486" s="3" t="inlineStr">
        <x:is>
          <x:t xml:space="preserve">GW</x:t>
        </x:is>
      </x:c>
      <x:c r="G2486" s="3" t="inlineStr">
        <x:is>
          <x:t xml:space="preserve">Fact anchor + scenario ceiling</x:t>
        </x:is>
      </x:c>
      <x:c r="H2486" s="3" t="inlineStr">
        <x:is>
          <x:t xml:space="preserve">linear interpolation between 2026 and 2030 company capacity endpoints</x:t>
        </x:is>
      </x:c>
      <x:c r="I2486" s="3" t="inlineStr">
        <x:is>
          <x:t xml:space="preserve">Colossus GPU-count disclosure bounds capacity direction; contracted GW values are modeled power envelopes.</x:t>
        </x:is>
      </x:c>
      <x:c r="J2486" s="3" t="inlineStr">
        <x:is>
          <x:t xml:space="preserve">SRC_XAI_NVIDIA_COLOSSUS; ASSUMP_CLUSTER_RAMP</x:t>
        </x:is>
      </x:c>
      <x:c r="K248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86" s="3" t="inlineStr">
        <x:is>
          <x:t xml:space="preserve">Company/site-level committed MW/GW, interconnect and contract disclosure.</x:t>
        </x:is>
      </x:c>
    </x:row>
    <x:row r="2487">
      <x:c r="A2487" s="3" t="inlineStr">
        <x:is>
          <x:t xml:space="preserve">xAI</x:t>
        </x:is>
      </x:c>
      <x:c r="B2487" s="3" t="n">
        <x:v>2029</x:v>
      </x:c>
      <x:c r="C2487" s="3" t="inlineStr">
        <x:is>
          <x:t xml:space="preserve">Bull</x:t>
        </x:is>
      </x:c>
      <x:c r="D2487" s="3" t="inlineStr">
        <x:is>
          <x:t xml:space="preserve">operational_deployment_share</x:t>
        </x:is>
      </x:c>
      <x:c r="E2487" s="3" t="n">
        <x:v>0.9008</x:v>
      </x:c>
      <x:c r="F2487" s="3" t="inlineStr">
        <x:is>
          <x:t xml:space="preserve">share</x:t>
        </x:is>
      </x:c>
      <x:c r="G2487" s="3" t="inlineStr">
        <x:is>
          <x:t xml:space="preserve">Scenario conversion</x:t>
        </x:is>
      </x:c>
      <x:c r="H2487" s="3" t="inlineStr">
        <x:is>
          <x:t xml:space="preserve">active_power_gw / contracted_power_gw</x:t>
        </x:is>
      </x:c>
      <x:c r="I2487" s="3" t="inlineStr">
        <x:is>
          <x:t xml:space="preserve">This is the single explicit conversion from contracted/attributed capacity to operationally usable capacity.</x:t>
        </x:is>
      </x:c>
      <x:c r="J2487" s="3" t="inlineStr">
        <x:is>
          <x:t xml:space="preserve">SRC_XAI_NVIDIA_COLOSSUS; ASSUMP_CLUSTER_RAMP</x:t>
        </x:is>
      </x:c>
      <x:c r="K248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87" s="3" t="inlineStr">
        <x:is>
          <x:t xml:space="preserve">Energized operational capacity divided by contracted/attributed capacity.</x:t>
        </x:is>
      </x:c>
    </x:row>
    <x:row r="2488">
      <x:c r="A2488" s="3" t="inlineStr">
        <x:is>
          <x:t xml:space="preserve">xAI</x:t>
        </x:is>
      </x:c>
      <x:c r="B2488" s="3" t="n">
        <x:v>2029</x:v>
      </x:c>
      <x:c r="C2488" s="3" t="inlineStr">
        <x:is>
          <x:t xml:space="preserve">Bull</x:t>
        </x:is>
      </x:c>
      <x:c r="D2488" s="3" t="inlineStr">
        <x:is>
          <x:t xml:space="preserve">active_power_gw</x:t>
        </x:is>
      </x:c>
      <x:c r="E2488" s="3" t="n">
        <x:v>2.252</x:v>
      </x:c>
      <x:c r="F2488" s="3" t="inlineStr">
        <x:is>
          <x:t xml:space="preserve">GW</x:t>
        </x:is>
      </x:c>
      <x:c r="G2488" s="3" t="inlineStr">
        <x:is>
          <x:t xml:space="preserve">Derived scenario</x:t>
        </x:is>
      </x:c>
      <x:c r="H2488" s="3" t="inlineStr">
        <x:is>
          <x:t xml:space="preserve">contracted_power_gw * operational_deployment_share</x:t>
        </x:is>
      </x:c>
      <x:c r="I2488" s="3" t="inlineStr">
        <x:is>
          <x:t xml:space="preserve">GPU cluster scale anchors operational possibility, while inference/training allocation and site power draw remain estimates.</x:t>
        </x:is>
      </x:c>
      <x:c r="J2488" s="3" t="inlineStr">
        <x:is>
          <x:t xml:space="preserve">SRC_XAI_NVIDIA_COLOSSUS; ASSUMP_CLUSTER_RAMP</x:t>
        </x:is>
      </x:c>
      <x:c r="K248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88" s="3" t="inlineStr">
        <x:is>
          <x:t xml:space="preserve">Energization dates, accelerator deliveries and operational powered-rack telemetry.</x:t>
        </x:is>
      </x:c>
    </x:row>
    <x:row r="2489">
      <x:c r="A2489" s="3" t="inlineStr">
        <x:is>
          <x:t xml:space="preserve">xAI</x:t>
        </x:is>
      </x:c>
      <x:c r="B2489" s="3" t="n">
        <x:v>2029</x:v>
      </x:c>
      <x:c r="C2489" s="3" t="inlineStr">
        <x:is>
          <x:t xml:space="preserve">Bull</x:t>
        </x:is>
      </x:c>
      <x:c r="D2489" s="3" t="inlineStr">
        <x:is>
          <x:t xml:space="preserve">pue</x:t>
        </x:is>
      </x:c>
      <x:c r="E2489" s="3" t="n">
        <x:v>1.22</x:v>
      </x:c>
      <x:c r="F2489" s="3" t="inlineStr">
        <x:is>
          <x:t xml:space="preserve">ratio</x:t>
        </x:is>
      </x:c>
      <x:c r="G2489" s="3" t="inlineStr">
        <x:is>
          <x:t xml:space="preserve">Scenario parameter</x:t>
        </x:is>
      </x:c>
      <x:c r="H2489" s="3" t="inlineStr">
        <x:is>
          <x:t xml:space="preserve">it_load_gw = active_power_gw / pue</x:t>
        </x:is>
      </x:c>
      <x:c r="I2489" s="3" t="inlineStr">
        <x:is>
          <x:t xml:space="preserve">No provider-wide site-level PUE is used as a disclosed fact; PUE represents facility-to-IT conversion within the scenario.</x:t>
        </x:is>
      </x:c>
      <x:c r="J2489" s="3" t="inlineStr">
        <x:is>
          <x:t xml:space="preserve">ASSUMP_POWER_RAMP</x:t>
        </x:is>
      </x:c>
      <x:c r="K248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89" s="3" t="inlineStr">
        <x:is>
          <x:t xml:space="preserve">Site-level measured PUE matched to attributed AI capacity.</x:t>
        </x:is>
      </x:c>
    </x:row>
    <x:row r="2490">
      <x:c r="A2490" s="3" t="inlineStr">
        <x:is>
          <x:t xml:space="preserve">xAI</x:t>
        </x:is>
      </x:c>
      <x:c r="B2490" s="3" t="n">
        <x:v>2029</x:v>
      </x:c>
      <x:c r="C2490" s="3" t="inlineStr">
        <x:is>
          <x:t xml:space="preserve">Bull</x:t>
        </x:is>
      </x:c>
      <x:c r="D2490" s="3" t="inlineStr">
        <x:is>
          <x:t xml:space="preserve">it_load_gw</x:t>
        </x:is>
      </x:c>
      <x:c r="E2490" s="3" t="n">
        <x:v>1.846</x:v>
      </x:c>
      <x:c r="F2490" s="3" t="inlineStr">
        <x:is>
          <x:t xml:space="preserve">GW</x:t>
        </x:is>
      </x:c>
      <x:c r="G2490" s="3" t="inlineStr">
        <x:is>
          <x:t xml:space="preserve">Derived formula</x:t>
        </x:is>
      </x:c>
      <x:c r="H2490" s="3" t="inlineStr">
        <x:is>
          <x:t xml:space="preserve">active_power_gw / pue</x:t>
        </x:is>
      </x:c>
      <x:c r="I2490" s="3" t="inlineStr">
        <x:is>
          <x:t xml:space="preserve">Facility power is converted to IT-deliverable power before attributing AI workloads.</x:t>
        </x:is>
      </x:c>
      <x:c r="J2490" s="3" t="inlineStr">
        <x:is>
          <x:t xml:space="preserve">SRC_XAI_NVIDIA_COLOSSUS; ASSUMP_CLUSTER_RAMP</x:t>
        </x:is>
      </x:c>
      <x:c r="K249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90" s="3" t="inlineStr">
        <x:is>
          <x:t xml:space="preserve">Recompute once active power and PUE become site-observable.</x:t>
        </x:is>
      </x:c>
    </x:row>
    <x:row r="2491">
      <x:c r="A2491" s="3" t="inlineStr">
        <x:is>
          <x:t xml:space="preserve">xAI</x:t>
        </x:is>
      </x:c>
      <x:c r="B2491" s="3" t="n">
        <x:v>2029</x:v>
      </x:c>
      <x:c r="C2491" s="3" t="inlineStr">
        <x:is>
          <x:t xml:space="preserve">Bull</x:t>
        </x:is>
      </x:c>
      <x:c r="D2491" s="3" t="inlineStr">
        <x:is>
          <x:t xml:space="preserve">ai_workload_share</x:t>
        </x:is>
      </x:c>
      <x:c r="E2491" s="3" t="n">
        <x:v>0.85</x:v>
      </x:c>
      <x:c r="F2491" s="3" t="inlineStr">
        <x:is>
          <x:t xml:space="preserve">share</x:t>
        </x:is>
      </x:c>
      <x:c r="G2491" s="3" t="inlineStr">
        <x:is>
          <x:t xml:space="preserve">Scenario allocation</x:t>
        </x:is>
      </x:c>
      <x:c r="H2491" s="3" t="inlineStr">
        <x:is>
          <x:t xml:space="preserve">ai_it_load_gw = it_load_gw * ai_workload_share</x:t>
        </x:is>
      </x:c>
      <x:c r="I2491" s="3" t="inlineStr">
        <x:is>
          <x:t xml:space="preserve">Colossus is AI-centric; 85% retains cooling/IT allocation boundary and non-serving AI work.</x:t>
        </x:is>
      </x:c>
      <x:c r="J2491" s="3" t="inlineStr">
        <x:is>
          <x:t xml:space="preserve">SRC_XAI_MODELS; SRC_XAI_NVIDIA_COLOSSUS; SRC_EPOCH_AI_DATA_CENTERS</x:t>
        </x:is>
      </x:c>
      <x:c r="K249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91" s="3" t="inlineStr">
        <x:is>
          <x:t xml:space="preserve">Model-owner AI workload allocation or cluster scheduling telemetry.</x:t>
        </x:is>
      </x:c>
    </x:row>
    <x:row r="2492">
      <x:c r="A2492" s="3" t="inlineStr">
        <x:is>
          <x:t xml:space="preserve">xAI</x:t>
        </x:is>
      </x:c>
      <x:c r="B2492" s="3" t="n">
        <x:v>2029</x:v>
      </x:c>
      <x:c r="C2492" s="3" t="inlineStr">
        <x:is>
          <x:t xml:space="preserve">Bull</x:t>
        </x:is>
      </x:c>
      <x:c r="D2492" s="3" t="inlineStr">
        <x:is>
          <x:t xml:space="preserve">ai_it_load_gw</x:t>
        </x:is>
      </x:c>
      <x:c r="E2492" s="3" t="n">
        <x:v>1.569</x:v>
      </x:c>
      <x:c r="F2492" s="3" t="inlineStr">
        <x:is>
          <x:t xml:space="preserve">GW</x:t>
        </x:is>
      </x:c>
      <x:c r="G2492" s="3" t="inlineStr">
        <x:is>
          <x:t xml:space="preserve">Derived formula</x:t>
        </x:is>
      </x:c>
      <x:c r="H2492" s="3" t="inlineStr">
        <x:is>
          <x:t xml:space="preserve">it_load_gw * ai_workload_share</x:t>
        </x:is>
      </x:c>
      <x:c r="I2492" s="3" t="inlineStr">
        <x:is>
          <x:t xml:space="preserve">Only the AI-attributed portion of IT load enters training/inference allocation.</x:t>
        </x:is>
      </x:c>
      <x:c r="J2492" s="3" t="inlineStr">
        <x:is>
          <x:t xml:space="preserve">SRC_XAI_MODELS; SRC_XAI_NVIDIA_COLOSSUS; SRC_EPOCH_AI_DATA_CENTERS</x:t>
        </x:is>
      </x:c>
      <x:c r="K249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92" s="3" t="inlineStr">
        <x:is>
          <x:t xml:space="preserve">Recompute after ai_workload_share is replaced by telemetry.</x:t>
        </x:is>
      </x:c>
    </x:row>
    <x:row r="2493">
      <x:c r="A2493" s="3" t="inlineStr">
        <x:is>
          <x:t xml:space="preserve">xAI</x:t>
        </x:is>
      </x:c>
      <x:c r="B2493" s="3" t="n">
        <x:v>2029</x:v>
      </x:c>
      <x:c r="C2493" s="3" t="inlineStr">
        <x:is>
          <x:t xml:space="preserve">Bull</x:t>
        </x:is>
      </x:c>
      <x:c r="D2493" s="3" t="inlineStr">
        <x:is>
          <x:t xml:space="preserve">gpu_share</x:t>
        </x:is>
      </x:c>
      <x:c r="E2493" s="3" t="n">
        <x:v>1</x:v>
      </x:c>
      <x:c r="F2493" s="3" t="inlineStr">
        <x:is>
          <x:t xml:space="preserve">share of inference-serving accelerator load</x:t>
        </x:is>
      </x:c>
      <x:c r="G2493" s="3" t="inlineStr">
        <x:is>
          <x:t xml:space="preserve">Numeric scenario</x:t>
        </x:is>
      </x:c>
      <x:c r="H2493" s="3" t="inlineStr">
        <x:is>
          <x:t xml:space="preserve">gpu_share interpolated from company 2026/2030 accelerator-mix endpoints</x:t>
        </x:is>
      </x:c>
      <x:c r="I2493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2493" s="3" t="inlineStr">
        <x:is>
          <x:t xml:space="preserve">SRC_XAI_MODELS; SRC_XAI_NVIDIA_COLOSSUS; SRC_EPOCH_AI_DATA_CENTERS; ASSUMP_NUMERIC_ACCELERATOR_MIX</x:t>
        </x:is>
      </x:c>
      <x:c r="K249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93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2494">
      <x:c r="A2494" s="3" t="inlineStr">
        <x:is>
          <x:t xml:space="preserve">xAI</x:t>
        </x:is>
      </x:c>
      <x:c r="B2494" s="3" t="n">
        <x:v>2029</x:v>
      </x:c>
      <x:c r="C2494" s="3" t="inlineStr">
        <x:is>
          <x:t xml:space="preserve">Bull</x:t>
        </x:is>
      </x:c>
      <x:c r="D2494" s="3" t="inlineStr">
        <x:is>
          <x:t xml:space="preserve">h200_share</x:t>
        </x:is>
      </x:c>
      <x:c r="E2494" s="3" t="n">
        <x:v>0.294118</x:v>
      </x:c>
      <x:c r="F2494" s="3" t="inlineStr">
        <x:is>
          <x:t xml:space="preserve">share of inference-serving accelerator load</x:t>
        </x:is>
      </x:c>
      <x:c r="G2494" s="3" t="inlineStr">
        <x:is>
          <x:t xml:space="preserve">Editable numeric scenario</x:t>
        </x:is>
      </x:c>
      <x:c r="H2494" s="3" t="inlineStr">
        <x:is>
          <x:t xml:space="preserve">h200_share = gpu_share * default_gpu_generation_mix_h200</x:t>
        </x:is>
      </x:c>
      <x:c r="I2494" s="3" t="inlineStr">
        <x:is>
          <x:t xml:space="preserve">Default GPU-generation migration assumption; executive workbook allows later manual replacement by company/year/scenario.</x:t>
        </x:is>
      </x:c>
      <x:c r="J2494" s="3" t="inlineStr">
        <x:is>
          <x:t xml:space="preserve">SRC_SEMIANALYSIS_INFERENCEX; ASSUMP_NUMERIC_ACCELERATOR_MIX</x:t>
        </x:is>
      </x:c>
      <x:c r="K249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94" s="3" t="inlineStr">
        <x:is>
          <x:t xml:space="preserve">Company fleet inventory, accelerator-hours or procurement/deployment records by GPU generation.</x:t>
        </x:is>
      </x:c>
    </x:row>
    <x:row r="2495">
      <x:c r="A2495" s="3" t="inlineStr">
        <x:is>
          <x:t xml:space="preserve">xAI</x:t>
        </x:is>
      </x:c>
      <x:c r="B2495" s="3" t="n">
        <x:v>2029</x:v>
      </x:c>
      <x:c r="C2495" s="3" t="inlineStr">
        <x:is>
          <x:t xml:space="preserve">Bull</x:t>
        </x:is>
      </x:c>
      <x:c r="D2495" s="3" t="inlineStr">
        <x:is>
          <x:t xml:space="preserve">b200_share</x:t>
        </x:is>
      </x:c>
      <x:c r="E2495" s="3" t="n">
        <x:v>0.705882</x:v>
      </x:c>
      <x:c r="F2495" s="3" t="inlineStr">
        <x:is>
          <x:t xml:space="preserve">share of inference-serving accelerator load</x:t>
        </x:is>
      </x:c>
      <x:c r="G2495" s="3" t="inlineStr">
        <x:is>
          <x:t xml:space="preserve">Editable numeric scenario</x:t>
        </x:is>
      </x:c>
      <x:c r="H2495" s="3" t="inlineStr">
        <x:is>
          <x:t xml:space="preserve">b200_share = gpu_share * default_gpu_generation_mix_b200</x:t>
        </x:is>
      </x:c>
      <x:c r="I2495" s="3" t="inlineStr">
        <x:is>
          <x:t xml:space="preserve">Default GPU-generation migration assumption; executive workbook allows later manual replacement by company/year/scenario.</x:t>
        </x:is>
      </x:c>
      <x:c r="J2495" s="3" t="inlineStr">
        <x:is>
          <x:t xml:space="preserve">SRC_SEMIANALYSIS_INFERENCEX; ASSUMP_NUMERIC_ACCELERATOR_MIX</x:t>
        </x:is>
      </x:c>
      <x:c r="K249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95" s="3" t="inlineStr">
        <x:is>
          <x:t xml:space="preserve">Company fleet inventory, accelerator-hours or procurement/deployment records by GPU generation.</x:t>
        </x:is>
      </x:c>
    </x:row>
    <x:row r="2496">
      <x:c r="A2496" s="3" t="inlineStr">
        <x:is>
          <x:t xml:space="preserve">xAI</x:t>
        </x:is>
      </x:c>
      <x:c r="B2496" s="3" t="n">
        <x:v>2029</x:v>
      </x:c>
      <x:c r="C2496" s="3" t="inlineStr">
        <x:is>
          <x:t xml:space="preserve">Bull</x:t>
        </x:is>
      </x:c>
      <x:c r="D2496" s="3" t="inlineStr">
        <x:is>
          <x:t xml:space="preserve">gb200_share</x:t>
        </x:is>
      </x:c>
      <x:c r="E2496" s="3" t="n">
        <x:v>0</x:v>
      </x:c>
      <x:c r="F2496" s="3" t="inlineStr">
        <x:is>
          <x:t xml:space="preserve">share of inference-serving accelerator load</x:t>
        </x:is>
      </x:c>
      <x:c r="G2496" s="3" t="inlineStr">
        <x:is>
          <x:t xml:space="preserve">Editable numeric scenario</x:t>
        </x:is>
      </x:c>
      <x:c r="H2496" s="3" t="inlineStr">
        <x:is>
          <x:t xml:space="preserve">gb200_share = gpu_share * default_gpu_generation_mix_gb200</x:t>
        </x:is>
      </x:c>
      <x:c r="I2496" s="3" t="inlineStr">
        <x:is>
          <x:t xml:space="preserve">Default GPU-generation migration assumption; executive workbook allows later manual replacement by company/year/scenario.</x:t>
        </x:is>
      </x:c>
      <x:c r="J2496" s="3" t="inlineStr">
        <x:is>
          <x:t xml:space="preserve">SRC_SEMIANALYSIS_INFERENCEX; ASSUMP_NUMERIC_ACCELERATOR_MIX</x:t>
        </x:is>
      </x:c>
      <x:c r="K249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96" s="3" t="inlineStr">
        <x:is>
          <x:t xml:space="preserve">Company fleet inventory, accelerator-hours or procurement/deployment records by GPU generation.</x:t>
        </x:is>
      </x:c>
    </x:row>
    <x:row r="2497">
      <x:c r="A2497" s="3" t="inlineStr">
        <x:is>
          <x:t xml:space="preserve">xAI</x:t>
        </x:is>
      </x:c>
      <x:c r="B2497" s="3" t="n">
        <x:v>2029</x:v>
      </x:c>
      <x:c r="C2497" s="3" t="inlineStr">
        <x:is>
          <x:t xml:space="preserve">Bull</x:t>
        </x:is>
      </x:c>
      <x:c r="D2497" s="3" t="inlineStr">
        <x:is>
          <x:t xml:space="preserve">purpose_built_accelerator_share</x:t>
        </x:is>
      </x:c>
      <x:c r="E2497" s="3" t="n">
        <x:v>0</x:v>
      </x:c>
      <x:c r="F2497" s="3" t="inlineStr">
        <x:is>
          <x:t xml:space="preserve">share of inference-serving accelerator load</x:t>
        </x:is>
      </x:c>
      <x:c r="G2497" s="3" t="inlineStr">
        <x:is>
          <x:t xml:space="preserve">Numeric scenario</x:t>
        </x:is>
      </x:c>
      <x:c r="H2497" s="3" t="inlineStr">
        <x:is>
          <x:t xml:space="preserve">1 - gpu_share</x:t>
        </x:is>
      </x:c>
      <x:c r="I2497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2497" s="3" t="inlineStr">
        <x:is>
          <x:t xml:space="preserve">SRC_XAI_MODELS; SRC_XAI_NVIDIA_COLOSSUS; SRC_EPOCH_AI_DATA_CENTERS; ASSUMP_NUMERIC_ACCELERATOR_MIX</x:t>
        </x:is>
      </x:c>
      <x:c r="K249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97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2498">
      <x:c r="A2498" s="3" t="inlineStr">
        <x:is>
          <x:t xml:space="preserve">xAI</x:t>
        </x:is>
      </x:c>
      <x:c r="B2498" s="3" t="n">
        <x:v>2029</x:v>
      </x:c>
      <x:c r="C2498" s="3" t="inlineStr">
        <x:is>
          <x:t xml:space="preserve">Bull</x:t>
        </x:is>
      </x:c>
      <x:c r="D2498" s="3" t="inlineStr">
        <x:is>
          <x:t xml:space="preserve">fleet_reference_tps_per_mw</x:t>
        </x:is>
      </x:c>
      <x:c r="E2498" s="3" t="n">
        <x:v>2476756</x:v>
      </x:c>
      <x:c r="F2498" s="3" t="inlineStr">
        <x:is>
          <x:t xml:space="preserve">generated output tokens/sec/MW</x:t>
        </x:is>
      </x:c>
      <x:c r="G2498" s="3" t="inlineStr">
        <x:is>
          <x:t xml:space="preserve">Fleet-weighted public benchmark reference</x:t>
        </x:is>
      </x:c>
      <x:c r="H2498" s="3" t="inlineStr">
        <x:is>
          <x:t xml:space="preserve">h200_share*h200_workload_avg + b200_share*b200_workload_avg + gb200_share*gb200_workload_avg + purpose_built_share*purpose_workload_avg</x:t>
        </x:is>
      </x:c>
      <x:c r="I2498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2498" s="3" t="inlineStr">
        <x:is>
          <x:t xml:space="preserve">SRC_SEMIANALYSIS_INFERENCEX; ASSUMP_NUMERIC_ACCELERATOR_MIX; ASSUMP_WORKLOAD_CLASS_MIX; ASSUMP_AGENTIC_CONTEXT_PENALTY</x:t>
        </x:is>
      </x:c>
      <x:c r="K249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98" s="3" t="inlineStr">
        <x:is>
          <x:t xml:space="preserve">Comparable production output-token throughput or a more closely matched benchmark.</x:t>
        </x:is>
      </x:c>
    </x:row>
    <x:row r="2499">
      <x:c r="A2499" s="3" t="inlineStr">
        <x:is>
          <x:t xml:space="preserve">xAI</x:t>
        </x:is>
      </x:c>
      <x:c r="B2499" s="3" t="n">
        <x:v>2029</x:v>
      </x:c>
      <x:c r="C2499" s="3" t="inlineStr">
        <x:is>
          <x:t xml:space="preserve">Bull</x:t>
        </x:is>
      </x:c>
      <x:c r="D2499" s="3" t="inlineStr">
        <x:is>
          <x:t xml:space="preserve">commercial_workload_fit_factor</x:t>
        </x:is>
      </x:c>
      <x:c r="E2499" s="3" t="n">
        <x:v>0.75</x:v>
      </x:c>
      <x:c r="F2499" s="3" t="inlineStr">
        <x:is>
          <x:t xml:space="preserve">share of public reference throughput</x:t>
        </x:is>
      </x:c>
      <x:c r="G2499" s="3" t="inlineStr">
        <x:is>
          <x:t xml:space="preserve">Scenario assumption</x:t>
        </x:is>
      </x:c>
      <x:c r="H2499" s="3" t="inlineStr">
        <x:is>
          <x:t xml:space="preserve">reference_serving_tps_per_mw = fleet_reference_tps_per_mw * commercial_workload_fit_factor</x:t>
        </x:is>
      </x:c>
      <x:c r="I2499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2499" s="3" t="inlineStr">
        <x:is>
          <x:t xml:space="preserve">SRC_SEMIANALYSIS_INFERENCEX; ASSUMP_NUMERIC_ACCELERATOR_MIX; ASSUMP_WORKLOAD_CLASS_MIX; ASSUMP_AGENTIC_CONTEXT_PENALTY</x:t>
        </x:is>
      </x:c>
      <x:c r="K249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499" s="3" t="inlineStr">
        <x:is>
          <x:t xml:space="preserve">Matched commercial serving benchmark by product surface, context shape and latency SLO.</x:t>
        </x:is>
      </x:c>
    </x:row>
    <x:row r="2500">
      <x:c r="A2500" s="3" t="inlineStr">
        <x:is>
          <x:t xml:space="preserve">xAI</x:t>
        </x:is>
      </x:c>
      <x:c r="B2500" s="3" t="n">
        <x:v>2029</x:v>
      </x:c>
      <x:c r="C2500" s="3" t="inlineStr">
        <x:is>
          <x:t xml:space="preserve">Bull</x:t>
        </x:is>
      </x:c>
      <x:c r="D2500" s="3" t="inlineStr">
        <x:is>
          <x:t xml:space="preserve">reference_serving_tps_per_mw</x:t>
        </x:is>
      </x:c>
      <x:c r="E2500" s="3" t="n">
        <x:v>1857567</x:v>
      </x:c>
      <x:c r="F2500" s="3" t="inlineStr">
        <x:is>
          <x:t xml:space="preserve">generated output tokens/sec/MW</x:t>
        </x:is>
      </x:c>
      <x:c r="G2500" s="3" t="inlineStr">
        <x:is>
          <x:t xml:space="preserve">Workload-adjusted benchmark proxy</x:t>
        </x:is>
      </x:c>
      <x:c r="H2500" s="3" t="inlineStr">
        <x:is>
          <x:t xml:space="preserve">fleet_reference_tps_per_mw * commercial_workload_fit_factor</x:t>
        </x:is>
      </x:c>
      <x:c r="I250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500" s="3" t="inlineStr">
        <x:is>
          <x:t xml:space="preserve">SRC_SEMIANALYSIS_INFERENCEX; ASSUMP_NUMERIC_ACCELERATOR_MIX; ASSUMP_WORKLOAD_CLASS_MIX; ASSUMP_AGENTIC_CONTEXT_PENALTY</x:t>
        </x:is>
      </x:c>
      <x:c r="K250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00" s="3" t="inlineStr">
        <x:is>
          <x:t xml:space="preserve">Provider production output-token throughput with comparable workload/SLO.</x:t>
        </x:is>
      </x:c>
    </x:row>
    <x:row r="2501">
      <x:c r="A2501" s="3" t="inlineStr">
        <x:is>
          <x:t xml:space="preserve">xAI</x:t>
        </x:is>
      </x:c>
      <x:c r="B2501" s="3" t="n">
        <x:v>2029</x:v>
      </x:c>
      <x:c r="C2501" s="3" t="inlineStr">
        <x:is>
          <x:t xml:space="preserve">Bull</x:t>
        </x:is>
      </x:c>
      <x:c r="D2501" s="3" t="inlineStr">
        <x:is>
          <x:t xml:space="preserve">purpose_built_tps_per_mw</x:t>
        </x:is>
      </x:c>
      <x:c r="E2501" s="3" t="n">
        <x:v>3387725</x:v>
      </x:c>
      <x:c r="F2501" s="3" t="inlineStr">
        <x:is>
          <x:t xml:space="preserve">generated output tokens/sec/MW</x:t>
        </x:is>
      </x:c>
      <x:c r="G2501" s="3" t="inlineStr">
        <x:is>
          <x:t xml:space="preserve">Conservative no-uplift proxy</x:t>
        </x:is>
      </x:c>
      <x:c r="H2501" s="3" t="inlineStr">
        <x:is>
          <x:t xml:space="preserve">purpose_built_tps_per_mw = purpose_built_reference_tps_per_mw * commercial_workload_fit_factor until comparable output-token benchmark is adopted</x:t>
        </x:is>
      </x:c>
      <x:c r="I2501" s="3" t="inlineStr">
        <x:is>
          <x:t xml:space="preserve">No comparable public output-token/MW row adopted; B200 public reference placeholder is used and remains editable.</x:t>
        </x:is>
      </x:c>
      <x:c r="J2501" s="3" t="inlineStr">
        <x:is>
          <x:t xml:space="preserve">SRC_XAI_MODELS; SRC_XAI_NVIDIA_COLOSSUS; SRC_EPOCH_AI_DATA_CENTERS; ASSUMP_NUMERIC_ACCELERATOR_MIX</x:t>
        </x:is>
      </x:c>
      <x:c r="K250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01" s="3" t="inlineStr">
        <x:is>
          <x:t xml:space="preserve">Matched-workload generated-output benchmark for the provider purpose-built accelerator.</x:t>
        </x:is>
      </x:c>
    </x:row>
    <x:row r="2502">
      <x:c r="A2502" s="3" t="inlineStr">
        <x:is>
          <x:t xml:space="preserve">xAI</x:t>
        </x:is>
      </x:c>
      <x:c r="B2502" s="3" t="n">
        <x:v>2029</x:v>
      </x:c>
      <x:c r="C2502" s="3" t="inlineStr">
        <x:is>
          <x:t xml:space="preserve">Bull</x:t>
        </x:is>
      </x:c>
      <x:c r="D2502" s="3" t="inlineStr">
        <x:is>
          <x:t xml:space="preserve">inference_power_share</x:t>
        </x:is>
      </x:c>
      <x:c r="E2502" s="3" t="n">
        <x:v>0.71</x:v>
      </x:c>
      <x:c r="F2502" s="3" t="inlineStr">
        <x:is>
          <x:t xml:space="preserve">share of AI IT load</x:t>
        </x:is>
      </x:c>
      <x:c r="G2502" s="3" t="inlineStr">
        <x:is>
          <x:t xml:space="preserve">Scenario allocation</x:t>
        </x:is>
      </x:c>
      <x:c r="H2502" s="3" t="inlineStr">
        <x:is>
          <x:t xml:space="preserve">inference_gw = ai_it_load_gw * inference_power_share</x:t>
        </x:is>
      </x:c>
      <x:c r="I2502" s="3" t="inlineStr">
        <x:is>
          <x:t xml:space="preserve">Grok product expansion is modeled to shift capacity toward inference after initial training-heavy operation.</x:t>
        </x:is>
      </x:c>
      <x:c r="J2502" s="3" t="inlineStr">
        <x:is>
          <x:t xml:space="preserve">SRC_XAI_MODELS; SRC_XAI_NVIDIA_COLOSSUS; SRC_EPOCH_AI_DATA_CENTERS; ASSUMP_INFERENCE_SHARE_NOT_FACT_60</x:t>
        </x:is>
      </x:c>
      <x:c r="K250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02" s="3" t="inlineStr">
        <x:is>
          <x:t xml:space="preserve">Provider-specific inference/training workload power telemetry.</x:t>
        </x:is>
      </x:c>
    </x:row>
    <x:row r="2503">
      <x:c r="A2503" s="3" t="inlineStr">
        <x:is>
          <x:t xml:space="preserve">xAI</x:t>
        </x:is>
      </x:c>
      <x:c r="B2503" s="3" t="n">
        <x:v>2029</x:v>
      </x:c>
      <x:c r="C2503" s="3" t="inlineStr">
        <x:is>
          <x:t xml:space="preserve">Bull</x:t>
        </x:is>
      </x:c>
      <x:c r="D2503" s="3" t="inlineStr">
        <x:is>
          <x:t xml:space="preserve">inference_gw</x:t>
        </x:is>
      </x:c>
      <x:c r="E2503" s="3" t="n">
        <x:v>1.114</x:v>
      </x:c>
      <x:c r="F2503" s="3" t="inlineStr">
        <x:is>
          <x:t xml:space="preserve">GW</x:t>
        </x:is>
      </x:c>
      <x:c r="G2503" s="3" t="inlineStr">
        <x:is>
          <x:t xml:space="preserve">Derived formula</x:t>
        </x:is>
      </x:c>
      <x:c r="H2503" s="3" t="inlineStr">
        <x:is>
          <x:t xml:space="preserve">ai_it_load_gw * inference_power_share</x:t>
        </x:is>
      </x:c>
      <x:c r="I2503" s="3" t="inlineStr">
        <x:is>
          <x:t xml:space="preserve">This is the operational power eligible to become commercial generated output tokens through the selected TPS/MW proxy.</x:t>
        </x:is>
      </x:c>
      <x:c r="J2503" s="3" t="inlineStr">
        <x:is>
          <x:t xml:space="preserve">SRC_XAI_MODELS; SRC_XAI_NVIDIA_COLOSSUS; SRC_EPOCH_AI_DATA_CENTERS</x:t>
        </x:is>
      </x:c>
      <x:c r="K250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03" s="3" t="inlineStr">
        <x:is>
          <x:t xml:space="preserve">Recompute after AI allocation or inference-share evidence changes.</x:t>
        </x:is>
      </x:c>
    </x:row>
    <x:row r="2504">
      <x:c r="A2504" s="3" t="inlineStr">
        <x:is>
          <x:t xml:space="preserve">xAI</x:t>
        </x:is>
      </x:c>
      <x:c r="B2504" s="3" t="n">
        <x:v>2029</x:v>
      </x:c>
      <x:c r="C2504" s="3" t="inlineStr">
        <x:is>
          <x:t xml:space="preserve">Bull</x:t>
        </x:is>
      </x:c>
      <x:c r="D2504" s="3" t="inlineStr">
        <x:is>
          <x:t xml:space="preserve">training_power_share</x:t>
        </x:is>
      </x:c>
      <x:c r="E2504" s="3" t="n">
        <x:v>0.29</x:v>
      </x:c>
      <x:c r="F2504" s="3" t="inlineStr">
        <x:is>
          <x:t xml:space="preserve">share of AI IT load</x:t>
        </x:is>
      </x:c>
      <x:c r="G2504" s="3" t="inlineStr">
        <x:is>
          <x:t xml:space="preserve">Derived allocation</x:t>
        </x:is>
      </x:c>
      <x:c r="H2504" s="3" t="inlineStr">
        <x:is>
          <x:t xml:space="preserve">1 - inference_power_share</x:t>
        </x:is>
      </x:c>
      <x:c r="I2504" s="3" t="inlineStr">
        <x:is>
          <x:t xml:space="preserve">Training receives the complementary modeled AI IT allocation; it is not a disclosed company workload split.</x:t>
        </x:is>
      </x:c>
      <x:c r="J2504" s="3" t="inlineStr">
        <x:is>
          <x:t xml:space="preserve">SRC_XAI_MODELS; SRC_XAI_NVIDIA_COLOSSUS; SRC_EPOCH_AI_DATA_CENTERS; ASSUMP_INFERENCE_SHARE_NOT_FACT_60</x:t>
        </x:is>
      </x:c>
      <x:c r="K250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04" s="3" t="inlineStr">
        <x:is>
          <x:t xml:space="preserve">Provider-specific inference/training workload power telemetry.</x:t>
        </x:is>
      </x:c>
    </x:row>
    <x:row r="2505">
      <x:c r="A2505" s="3" t="inlineStr">
        <x:is>
          <x:t xml:space="preserve">xAI</x:t>
        </x:is>
      </x:c>
      <x:c r="B2505" s="3" t="n">
        <x:v>2029</x:v>
      </x:c>
      <x:c r="C2505" s="3" t="inlineStr">
        <x:is>
          <x:t xml:space="preserve">Bull</x:t>
        </x:is>
      </x:c>
      <x:c r="D2505" s="3" t="inlineStr">
        <x:is>
          <x:t xml:space="preserve">training_gw</x:t>
        </x:is>
      </x:c>
      <x:c r="E2505" s="3" t="n">
        <x:v>0.455</x:v>
      </x:c>
      <x:c r="F2505" s="3" t="inlineStr">
        <x:is>
          <x:t xml:space="preserve">GW</x:t>
        </x:is>
      </x:c>
      <x:c r="G2505" s="3" t="inlineStr">
        <x:is>
          <x:t xml:space="preserve">Derived formula</x:t>
        </x:is>
      </x:c>
      <x:c r="H2505" s="3" t="inlineStr">
        <x:is>
          <x:t xml:space="preserve">ai_it_load_gw * training_power_share</x:t>
        </x:is>
      </x:c>
      <x:c r="I2505" s="3" t="inlineStr">
        <x:is>
          <x:t xml:space="preserve">Training GW is shown separately so commercial inference token capacity is not overstated.</x:t>
        </x:is>
      </x:c>
      <x:c r="J2505" s="3" t="inlineStr">
        <x:is>
          <x:t xml:space="preserve">SRC_XAI_MODELS; SRC_XAI_NVIDIA_COLOSSUS; SRC_EPOCH_AI_DATA_CENTERS</x:t>
        </x:is>
      </x:c>
      <x:c r="K250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05" s="3" t="inlineStr">
        <x:is>
          <x:t xml:space="preserve">Recompute after AI allocation or workload-split evidence changes.</x:t>
        </x:is>
      </x:c>
    </x:row>
    <x:row r="2506">
      <x:c r="A2506" s="3" t="inlineStr">
        <x:is>
          <x:t xml:space="preserve">xAI</x:t>
        </x:is>
      </x:c>
      <x:c r="B2506" s="3" t="n">
        <x:v>2029</x:v>
      </x:c>
      <x:c r="C2506" s="3" t="inlineStr">
        <x:is>
          <x:t xml:space="preserve">Bull</x:t>
        </x:is>
      </x:c>
      <x:c r="D2506" s="3" t="inlineStr">
        <x:is>
          <x:t xml:space="preserve">tokens_per_second_per_mw</x:t>
        </x:is>
      </x:c>
      <x:c r="E2506" s="3" t="n">
        <x:v>1857567</x:v>
      </x:c>
      <x:c r="F2506" s="3" t="inlineStr">
        <x:is>
          <x:t xml:space="preserve">generated output tokens/sec/MW</x:t>
        </x:is>
      </x:c>
      <x:c r="G2506" s="3" t="inlineStr">
        <x:is>
          <x:t xml:space="preserve">Derived estimate + benchmark calibration</x:t>
        </x:is>
      </x:c>
      <x:c r="H2506" s="3" t="inlineStr">
        <x:is>
          <x:t xml:space="preserve">fleet_reference_tps_per_mw * commercial_workload_fit_factor</x:t>
        </x:is>
      </x:c>
      <x:c r="I2506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2506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250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06" s="3" t="inlineStr">
        <x:is>
          <x:t xml:space="preserve">Comparable production output-token throughput with model, hardware, precision, ISL/OSL and SLO matched.</x:t>
        </x:is>
      </x:c>
    </x:row>
    <x:row r="2507">
      <x:c r="A2507" s="3" t="inlineStr">
        <x:is>
          <x:t xml:space="preserve">xAI</x:t>
        </x:is>
      </x:c>
      <x:c r="B2507" s="3" t="n">
        <x:v>2029</x:v>
      </x:c>
      <x:c r="C2507" s="3" t="inlineStr">
        <x:is>
          <x:t xml:space="preserve">Bull</x:t>
        </x:is>
      </x:c>
      <x:c r="D2507" s="3" t="inlineStr">
        <x:is>
          <x:t xml:space="preserve">inference_tokens_per_day</x:t>
        </x:is>
      </x:c>
      <x:c r="E2507" s="3" t="n">
        <x:v>178790080723200</x:v>
      </x:c>
      <x:c r="F2507" s="3" t="inlineStr">
        <x:is>
          <x:t xml:space="preserve">generated output tokens/day</x:t>
        </x:is>
      </x:c>
      <x:c r="G2507" s="3" t="inlineStr">
        <x:is>
          <x:t xml:space="preserve">Derived headline metric</x:t>
        </x:is>
      </x:c>
      <x:c r="H2507" s="3" t="inlineStr">
        <x:is>
          <x:t xml:space="preserve">inference_gw * 1000 * tokens_per_second_per_mw * 86,400</x:t>
        </x:is>
      </x:c>
      <x:c r="I2507" s="3" t="inlineStr">
        <x:is>
          <x:t xml:space="preserve">Headline capacity uses no utilization, MoE, architecture or software-growth multiplier; it is not observed commercial output volume.</x:t>
        </x:is>
      </x:c>
      <x:c r="J2507" s="3" t="inlineStr">
        <x:is>
          <x:t xml:space="preserve">SRC_XAI_MODELS; SRC_XAI_NVIDIA_COLOSSUS; SRC_EPOCH_AI_DATA_CENTERS; SRC_SEMIANALYSIS_INFERENCEX</x:t>
        </x:is>
      </x:c>
      <x:c r="K250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07" s="3" t="inlineStr">
        <x:is>
          <x:t xml:space="preserve">Provider-disclosed generated output token volume or calibrated capacity telemetry.</x:t>
        </x:is>
      </x:c>
    </x:row>
    <x:row r="2508">
      <x:c r="A2508" s="3" t="inlineStr">
        <x:is>
          <x:t xml:space="preserve">xAI</x:t>
        </x:is>
      </x:c>
      <x:c r="B2508" s="3" t="n">
        <x:v>2029</x:v>
      </x:c>
      <x:c r="C2508" s="3" t="inlineStr">
        <x:is>
          <x:t xml:space="preserve">Bull</x:t>
        </x:is>
      </x:c>
      <x:c r="D2508" s="3" t="inlineStr">
        <x:is>
          <x:t xml:space="preserve">inference_tokens_per_year</x:t>
        </x:is>
      </x:c>
      <x:c r="E2508" s="3" t="n">
        <x:v>6.5258379463968e+16</x:v>
      </x:c>
      <x:c r="F2508" s="3" t="inlineStr">
        <x:is>
          <x:t xml:space="preserve">generated output tokens/year</x:t>
        </x:is>
      </x:c>
      <x:c r="G2508" s="3" t="inlineStr">
        <x:is>
          <x:t xml:space="preserve">Derived headline metric</x:t>
        </x:is>
      </x:c>
      <x:c r="H2508" s="3" t="inlineStr">
        <x:is>
          <x:t xml:space="preserve">inference_tokens_per_day * 365</x:t>
        </x:is>
      </x:c>
      <x:c r="I2508" s="3" t="inlineStr">
        <x:is>
          <x:t xml:space="preserve">Annualized version of generated output token capacity; it is not observed annual demand or billable volume.</x:t>
        </x:is>
      </x:c>
      <x:c r="J2508" s="3" t="inlineStr">
        <x:is>
          <x:t xml:space="preserve">SRC_XAI_MODELS; SRC_XAI_NVIDIA_COLOSSUS; SRC_EPOCH_AI_DATA_CENTERS; SRC_SEMIANALYSIS_INFERENCEX</x:t>
        </x:is>
      </x:c>
      <x:c r="K250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08" s="3" t="inlineStr">
        <x:is>
          <x:t xml:space="preserve">Provider-disclosed annual generated-output volume or metered serving telemetry.</x:t>
        </x:is>
      </x:c>
    </x:row>
    <x:row r="2509">
      <x:c r="A2509" s="3" t="inlineStr">
        <x:is>
          <x:t xml:space="preserve">xAI</x:t>
        </x:is>
      </x:c>
      <x:c r="B2509" s="3" t="n">
        <x:v>2030</x:v>
      </x:c>
      <x:c r="C2509" s="3" t="inlineStr">
        <x:is>
          <x:t xml:space="preserve">Bull</x:t>
        </x:is>
      </x:c>
      <x:c r="D2509" s="3" t="inlineStr">
        <x:is>
          <x:t xml:space="preserve">contracted_power_gw</x:t>
        </x:is>
      </x:c>
      <x:c r="E2509" s="3" t="n">
        <x:v>3</x:v>
      </x:c>
      <x:c r="F2509" s="3" t="inlineStr">
        <x:is>
          <x:t xml:space="preserve">GW</x:t>
        </x:is>
      </x:c>
      <x:c r="G2509" s="3" t="inlineStr">
        <x:is>
          <x:t xml:space="preserve">Fact anchor + scenario ceiling</x:t>
        </x:is>
      </x:c>
      <x:c r="H2509" s="3" t="inlineStr">
        <x:is>
          <x:t xml:space="preserve">linear interpolation between 2026 and 2030 company capacity endpoints</x:t>
        </x:is>
      </x:c>
      <x:c r="I2509" s="3" t="inlineStr">
        <x:is>
          <x:t xml:space="preserve">Colossus GPU-count disclosure bounds capacity direction; contracted GW values are modeled power envelopes.</x:t>
        </x:is>
      </x:c>
      <x:c r="J2509" s="3" t="inlineStr">
        <x:is>
          <x:t xml:space="preserve">SRC_XAI_NVIDIA_COLOSSUS; ASSUMP_CLUSTER_RAMP</x:t>
        </x:is>
      </x:c>
      <x:c r="K250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09" s="3" t="inlineStr">
        <x:is>
          <x:t xml:space="preserve">Company/site-level committed MW/GW, interconnect and contract disclosure.</x:t>
        </x:is>
      </x:c>
    </x:row>
    <x:row r="2510">
      <x:c r="A2510" s="3" t="inlineStr">
        <x:is>
          <x:t xml:space="preserve">xAI</x:t>
        </x:is>
      </x:c>
      <x:c r="B2510" s="3" t="n">
        <x:v>2030</x:v>
      </x:c>
      <x:c r="C2510" s="3" t="inlineStr">
        <x:is>
          <x:t xml:space="preserve">Bull</x:t>
        </x:is>
      </x:c>
      <x:c r="D2510" s="3" t="inlineStr">
        <x:is>
          <x:t xml:space="preserve">operational_deployment_share</x:t>
        </x:is>
      </x:c>
      <x:c r="E2510" s="3" t="n">
        <x:v>0.98333333</x:v>
      </x:c>
      <x:c r="F2510" s="3" t="inlineStr">
        <x:is>
          <x:t xml:space="preserve">share</x:t>
        </x:is>
      </x:c>
      <x:c r="G2510" s="3" t="inlineStr">
        <x:is>
          <x:t xml:space="preserve">Scenario conversion</x:t>
        </x:is>
      </x:c>
      <x:c r="H2510" s="3" t="inlineStr">
        <x:is>
          <x:t xml:space="preserve">active_power_gw / contracted_power_gw</x:t>
        </x:is>
      </x:c>
      <x:c r="I2510" s="3" t="inlineStr">
        <x:is>
          <x:t xml:space="preserve">This is the single explicit conversion from contracted/attributed capacity to operationally usable capacity.</x:t>
        </x:is>
      </x:c>
      <x:c r="J2510" s="3" t="inlineStr">
        <x:is>
          <x:t xml:space="preserve">SRC_XAI_NVIDIA_COLOSSUS; ASSUMP_CLUSTER_RAMP</x:t>
        </x:is>
      </x:c>
      <x:c r="K251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10" s="3" t="inlineStr">
        <x:is>
          <x:t xml:space="preserve">Energized operational capacity divided by contracted/attributed capacity.</x:t>
        </x:is>
      </x:c>
    </x:row>
    <x:row r="2511">
      <x:c r="A2511" s="3" t="inlineStr">
        <x:is>
          <x:t xml:space="preserve">xAI</x:t>
        </x:is>
      </x:c>
      <x:c r="B2511" s="3" t="n">
        <x:v>2030</x:v>
      </x:c>
      <x:c r="C2511" s="3" t="inlineStr">
        <x:is>
          <x:t xml:space="preserve">Bull</x:t>
        </x:is>
      </x:c>
      <x:c r="D2511" s="3" t="inlineStr">
        <x:is>
          <x:t xml:space="preserve">active_power_gw</x:t>
        </x:is>
      </x:c>
      <x:c r="E2511" s="3" t="n">
        <x:v>2.95</x:v>
      </x:c>
      <x:c r="F2511" s="3" t="inlineStr">
        <x:is>
          <x:t xml:space="preserve">GW</x:t>
        </x:is>
      </x:c>
      <x:c r="G2511" s="3" t="inlineStr">
        <x:is>
          <x:t xml:space="preserve">Derived scenario</x:t>
        </x:is>
      </x:c>
      <x:c r="H2511" s="3" t="inlineStr">
        <x:is>
          <x:t xml:space="preserve">contracted_power_gw * operational_deployment_share</x:t>
        </x:is>
      </x:c>
      <x:c r="I2511" s="3" t="inlineStr">
        <x:is>
          <x:t xml:space="preserve">GPU cluster scale anchors operational possibility, while inference/training allocation and site power draw remain estimates.</x:t>
        </x:is>
      </x:c>
      <x:c r="J2511" s="3" t="inlineStr">
        <x:is>
          <x:t xml:space="preserve">SRC_XAI_NVIDIA_COLOSSUS; ASSUMP_CLUSTER_RAMP</x:t>
        </x:is>
      </x:c>
      <x:c r="K251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11" s="3" t="inlineStr">
        <x:is>
          <x:t xml:space="preserve">Energization dates, accelerator deliveries and operational powered-rack telemetry.</x:t>
        </x:is>
      </x:c>
    </x:row>
    <x:row r="2512">
      <x:c r="A2512" s="3" t="inlineStr">
        <x:is>
          <x:t xml:space="preserve">xAI</x:t>
        </x:is>
      </x:c>
      <x:c r="B2512" s="3" t="n">
        <x:v>2030</x:v>
      </x:c>
      <x:c r="C2512" s="3" t="inlineStr">
        <x:is>
          <x:t xml:space="preserve">Bull</x:t>
        </x:is>
      </x:c>
      <x:c r="D2512" s="3" t="inlineStr">
        <x:is>
          <x:t xml:space="preserve">pue</x:t>
        </x:is>
      </x:c>
      <x:c r="E2512" s="3" t="n">
        <x:v>1.22</x:v>
      </x:c>
      <x:c r="F2512" s="3" t="inlineStr">
        <x:is>
          <x:t xml:space="preserve">ratio</x:t>
        </x:is>
      </x:c>
      <x:c r="G2512" s="3" t="inlineStr">
        <x:is>
          <x:t xml:space="preserve">Scenario parameter</x:t>
        </x:is>
      </x:c>
      <x:c r="H2512" s="3" t="inlineStr">
        <x:is>
          <x:t xml:space="preserve">it_load_gw = active_power_gw / pue</x:t>
        </x:is>
      </x:c>
      <x:c r="I2512" s="3" t="inlineStr">
        <x:is>
          <x:t xml:space="preserve">No provider-wide site-level PUE is used as a disclosed fact; PUE represents facility-to-IT conversion within the scenario.</x:t>
        </x:is>
      </x:c>
      <x:c r="J2512" s="3" t="inlineStr">
        <x:is>
          <x:t xml:space="preserve">ASSUMP_POWER_RAMP</x:t>
        </x:is>
      </x:c>
      <x:c r="K251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12" s="3" t="inlineStr">
        <x:is>
          <x:t xml:space="preserve">Site-level measured PUE matched to attributed AI capacity.</x:t>
        </x:is>
      </x:c>
    </x:row>
    <x:row r="2513">
      <x:c r="A2513" s="3" t="inlineStr">
        <x:is>
          <x:t xml:space="preserve">xAI</x:t>
        </x:is>
      </x:c>
      <x:c r="B2513" s="3" t="n">
        <x:v>2030</x:v>
      </x:c>
      <x:c r="C2513" s="3" t="inlineStr">
        <x:is>
          <x:t xml:space="preserve">Bull</x:t>
        </x:is>
      </x:c>
      <x:c r="D2513" s="3" t="inlineStr">
        <x:is>
          <x:t xml:space="preserve">it_load_gw</x:t>
        </x:is>
      </x:c>
      <x:c r="E2513" s="3" t="n">
        <x:v>2.418</x:v>
      </x:c>
      <x:c r="F2513" s="3" t="inlineStr">
        <x:is>
          <x:t xml:space="preserve">GW</x:t>
        </x:is>
      </x:c>
      <x:c r="G2513" s="3" t="inlineStr">
        <x:is>
          <x:t xml:space="preserve">Derived formula</x:t>
        </x:is>
      </x:c>
      <x:c r="H2513" s="3" t="inlineStr">
        <x:is>
          <x:t xml:space="preserve">active_power_gw / pue</x:t>
        </x:is>
      </x:c>
      <x:c r="I2513" s="3" t="inlineStr">
        <x:is>
          <x:t xml:space="preserve">Facility power is converted to IT-deliverable power before attributing AI workloads.</x:t>
        </x:is>
      </x:c>
      <x:c r="J2513" s="3" t="inlineStr">
        <x:is>
          <x:t xml:space="preserve">SRC_XAI_NVIDIA_COLOSSUS; ASSUMP_CLUSTER_RAMP</x:t>
        </x:is>
      </x:c>
      <x:c r="K251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13" s="3" t="inlineStr">
        <x:is>
          <x:t xml:space="preserve">Recompute once active power and PUE become site-observable.</x:t>
        </x:is>
      </x:c>
    </x:row>
    <x:row r="2514">
      <x:c r="A2514" s="3" t="inlineStr">
        <x:is>
          <x:t xml:space="preserve">xAI</x:t>
        </x:is>
      </x:c>
      <x:c r="B2514" s="3" t="n">
        <x:v>2030</x:v>
      </x:c>
      <x:c r="C2514" s="3" t="inlineStr">
        <x:is>
          <x:t xml:space="preserve">Bull</x:t>
        </x:is>
      </x:c>
      <x:c r="D2514" s="3" t="inlineStr">
        <x:is>
          <x:t xml:space="preserve">ai_workload_share</x:t>
        </x:is>
      </x:c>
      <x:c r="E2514" s="3" t="n">
        <x:v>0.85</x:v>
      </x:c>
      <x:c r="F2514" s="3" t="inlineStr">
        <x:is>
          <x:t xml:space="preserve">share</x:t>
        </x:is>
      </x:c>
      <x:c r="G2514" s="3" t="inlineStr">
        <x:is>
          <x:t xml:space="preserve">Scenario allocation</x:t>
        </x:is>
      </x:c>
      <x:c r="H2514" s="3" t="inlineStr">
        <x:is>
          <x:t xml:space="preserve">ai_it_load_gw = it_load_gw * ai_workload_share</x:t>
        </x:is>
      </x:c>
      <x:c r="I2514" s="3" t="inlineStr">
        <x:is>
          <x:t xml:space="preserve">Colossus is AI-centric; 85% retains cooling/IT allocation boundary and non-serving AI work.</x:t>
        </x:is>
      </x:c>
      <x:c r="J2514" s="3" t="inlineStr">
        <x:is>
          <x:t xml:space="preserve">SRC_XAI_MODELS; SRC_XAI_NVIDIA_COLOSSUS; SRC_EPOCH_AI_DATA_CENTERS</x:t>
        </x:is>
      </x:c>
      <x:c r="K251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14" s="3" t="inlineStr">
        <x:is>
          <x:t xml:space="preserve">Model-owner AI workload allocation or cluster scheduling telemetry.</x:t>
        </x:is>
      </x:c>
    </x:row>
    <x:row r="2515">
      <x:c r="A2515" s="3" t="inlineStr">
        <x:is>
          <x:t xml:space="preserve">xAI</x:t>
        </x:is>
      </x:c>
      <x:c r="B2515" s="3" t="n">
        <x:v>2030</x:v>
      </x:c>
      <x:c r="C2515" s="3" t="inlineStr">
        <x:is>
          <x:t xml:space="preserve">Bull</x:t>
        </x:is>
      </x:c>
      <x:c r="D2515" s="3" t="inlineStr">
        <x:is>
          <x:t xml:space="preserve">ai_it_load_gw</x:t>
        </x:is>
      </x:c>
      <x:c r="E2515" s="3" t="n">
        <x:v>2.055</x:v>
      </x:c>
      <x:c r="F2515" s="3" t="inlineStr">
        <x:is>
          <x:t xml:space="preserve">GW</x:t>
        </x:is>
      </x:c>
      <x:c r="G2515" s="3" t="inlineStr">
        <x:is>
          <x:t xml:space="preserve">Derived formula</x:t>
        </x:is>
      </x:c>
      <x:c r="H2515" s="3" t="inlineStr">
        <x:is>
          <x:t xml:space="preserve">it_load_gw * ai_workload_share</x:t>
        </x:is>
      </x:c>
      <x:c r="I2515" s="3" t="inlineStr">
        <x:is>
          <x:t xml:space="preserve">Only the AI-attributed portion of IT load enters training/inference allocation.</x:t>
        </x:is>
      </x:c>
      <x:c r="J2515" s="3" t="inlineStr">
        <x:is>
          <x:t xml:space="preserve">SRC_XAI_MODELS; SRC_XAI_NVIDIA_COLOSSUS; SRC_EPOCH_AI_DATA_CENTERS</x:t>
        </x:is>
      </x:c>
      <x:c r="K251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15" s="3" t="inlineStr">
        <x:is>
          <x:t xml:space="preserve">Recompute after ai_workload_share is replaced by telemetry.</x:t>
        </x:is>
      </x:c>
    </x:row>
    <x:row r="2516">
      <x:c r="A2516" s="3" t="inlineStr">
        <x:is>
          <x:t xml:space="preserve">xAI</x:t>
        </x:is>
      </x:c>
      <x:c r="B2516" s="3" t="n">
        <x:v>2030</x:v>
      </x:c>
      <x:c r="C2516" s="3" t="inlineStr">
        <x:is>
          <x:t xml:space="preserve">Bull</x:t>
        </x:is>
      </x:c>
      <x:c r="D2516" s="3" t="inlineStr">
        <x:is>
          <x:t xml:space="preserve">gpu_share</x:t>
        </x:is>
      </x:c>
      <x:c r="E2516" s="3" t="n">
        <x:v>1</x:v>
      </x:c>
      <x:c r="F2516" s="3" t="inlineStr">
        <x:is>
          <x:t xml:space="preserve">share of inference-serving accelerator load</x:t>
        </x:is>
      </x:c>
      <x:c r="G2516" s="3" t="inlineStr">
        <x:is>
          <x:t xml:space="preserve">Numeric scenario</x:t>
        </x:is>
      </x:c>
      <x:c r="H2516" s="3" t="inlineStr">
        <x:is>
          <x:t xml:space="preserve">gpu_share interpolated from company 2026/2030 accelerator-mix endpoints</x:t>
        </x:is>
      </x:c>
      <x:c r="I2516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2516" s="3" t="inlineStr">
        <x:is>
          <x:t xml:space="preserve">SRC_XAI_MODELS; SRC_XAI_NVIDIA_COLOSSUS; SRC_EPOCH_AI_DATA_CENTERS; ASSUMP_NUMERIC_ACCELERATOR_MIX</x:t>
        </x:is>
      </x:c>
      <x:c r="K251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16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2517">
      <x:c r="A2517" s="3" t="inlineStr">
        <x:is>
          <x:t xml:space="preserve">xAI</x:t>
        </x:is>
      </x:c>
      <x:c r="B2517" s="3" t="n">
        <x:v>2030</x:v>
      </x:c>
      <x:c r="C2517" s="3" t="inlineStr">
        <x:is>
          <x:t xml:space="preserve">Bull</x:t>
        </x:is>
      </x:c>
      <x:c r="D2517" s="3" t="inlineStr">
        <x:is>
          <x:t xml:space="preserve">h200_share</x:t>
        </x:is>
      </x:c>
      <x:c r="E2517" s="3" t="n">
        <x:v>0.294118</x:v>
      </x:c>
      <x:c r="F2517" s="3" t="inlineStr">
        <x:is>
          <x:t xml:space="preserve">share of inference-serving accelerator load</x:t>
        </x:is>
      </x:c>
      <x:c r="G2517" s="3" t="inlineStr">
        <x:is>
          <x:t xml:space="preserve">Editable numeric scenario</x:t>
        </x:is>
      </x:c>
      <x:c r="H2517" s="3" t="inlineStr">
        <x:is>
          <x:t xml:space="preserve">h200_share = gpu_share * default_gpu_generation_mix_h200</x:t>
        </x:is>
      </x:c>
      <x:c r="I2517" s="3" t="inlineStr">
        <x:is>
          <x:t xml:space="preserve">Default GPU-generation migration assumption; executive workbook allows later manual replacement by company/year/scenario.</x:t>
        </x:is>
      </x:c>
      <x:c r="J2517" s="3" t="inlineStr">
        <x:is>
          <x:t xml:space="preserve">SRC_SEMIANALYSIS_INFERENCEX; ASSUMP_NUMERIC_ACCELERATOR_MIX</x:t>
        </x:is>
      </x:c>
      <x:c r="K251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17" s="3" t="inlineStr">
        <x:is>
          <x:t xml:space="preserve">Company fleet inventory, accelerator-hours or procurement/deployment records by GPU generation.</x:t>
        </x:is>
      </x:c>
    </x:row>
    <x:row r="2518">
      <x:c r="A2518" s="3" t="inlineStr">
        <x:is>
          <x:t xml:space="preserve">xAI</x:t>
        </x:is>
      </x:c>
      <x:c r="B2518" s="3" t="n">
        <x:v>2030</x:v>
      </x:c>
      <x:c r="C2518" s="3" t="inlineStr">
        <x:is>
          <x:t xml:space="preserve">Bull</x:t>
        </x:is>
      </x:c>
      <x:c r="D2518" s="3" t="inlineStr">
        <x:is>
          <x:t xml:space="preserve">b200_share</x:t>
        </x:is>
      </x:c>
      <x:c r="E2518" s="3" t="n">
        <x:v>0.705882</x:v>
      </x:c>
      <x:c r="F2518" s="3" t="inlineStr">
        <x:is>
          <x:t xml:space="preserve">share of inference-serving accelerator load</x:t>
        </x:is>
      </x:c>
      <x:c r="G2518" s="3" t="inlineStr">
        <x:is>
          <x:t xml:space="preserve">Editable numeric scenario</x:t>
        </x:is>
      </x:c>
      <x:c r="H2518" s="3" t="inlineStr">
        <x:is>
          <x:t xml:space="preserve">b200_share = gpu_share * default_gpu_generation_mix_b200</x:t>
        </x:is>
      </x:c>
      <x:c r="I2518" s="3" t="inlineStr">
        <x:is>
          <x:t xml:space="preserve">Default GPU-generation migration assumption; executive workbook allows later manual replacement by company/year/scenario.</x:t>
        </x:is>
      </x:c>
      <x:c r="J2518" s="3" t="inlineStr">
        <x:is>
          <x:t xml:space="preserve">SRC_SEMIANALYSIS_INFERENCEX; ASSUMP_NUMERIC_ACCELERATOR_MIX</x:t>
        </x:is>
      </x:c>
      <x:c r="K251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18" s="3" t="inlineStr">
        <x:is>
          <x:t xml:space="preserve">Company fleet inventory, accelerator-hours or procurement/deployment records by GPU generation.</x:t>
        </x:is>
      </x:c>
    </x:row>
    <x:row r="2519">
      <x:c r="A2519" s="3" t="inlineStr">
        <x:is>
          <x:t xml:space="preserve">xAI</x:t>
        </x:is>
      </x:c>
      <x:c r="B2519" s="3" t="n">
        <x:v>2030</x:v>
      </x:c>
      <x:c r="C2519" s="3" t="inlineStr">
        <x:is>
          <x:t xml:space="preserve">Bull</x:t>
        </x:is>
      </x:c>
      <x:c r="D2519" s="3" t="inlineStr">
        <x:is>
          <x:t xml:space="preserve">gb200_share</x:t>
        </x:is>
      </x:c>
      <x:c r="E2519" s="3" t="n">
        <x:v>0</x:v>
      </x:c>
      <x:c r="F2519" s="3" t="inlineStr">
        <x:is>
          <x:t xml:space="preserve">share of inference-serving accelerator load</x:t>
        </x:is>
      </x:c>
      <x:c r="G2519" s="3" t="inlineStr">
        <x:is>
          <x:t xml:space="preserve">Editable numeric scenario</x:t>
        </x:is>
      </x:c>
      <x:c r="H2519" s="3" t="inlineStr">
        <x:is>
          <x:t xml:space="preserve">gb200_share = gpu_share * default_gpu_generation_mix_gb200</x:t>
        </x:is>
      </x:c>
      <x:c r="I2519" s="3" t="inlineStr">
        <x:is>
          <x:t xml:space="preserve">Default GPU-generation migration assumption; executive workbook allows later manual replacement by company/year/scenario.</x:t>
        </x:is>
      </x:c>
      <x:c r="J2519" s="3" t="inlineStr">
        <x:is>
          <x:t xml:space="preserve">SRC_SEMIANALYSIS_INFERENCEX; ASSUMP_NUMERIC_ACCELERATOR_MIX</x:t>
        </x:is>
      </x:c>
      <x:c r="K251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19" s="3" t="inlineStr">
        <x:is>
          <x:t xml:space="preserve">Company fleet inventory, accelerator-hours or procurement/deployment records by GPU generation.</x:t>
        </x:is>
      </x:c>
    </x:row>
    <x:row r="2520">
      <x:c r="A2520" s="3" t="inlineStr">
        <x:is>
          <x:t xml:space="preserve">xAI</x:t>
        </x:is>
      </x:c>
      <x:c r="B2520" s="3" t="n">
        <x:v>2030</x:v>
      </x:c>
      <x:c r="C2520" s="3" t="inlineStr">
        <x:is>
          <x:t xml:space="preserve">Bull</x:t>
        </x:is>
      </x:c>
      <x:c r="D2520" s="3" t="inlineStr">
        <x:is>
          <x:t xml:space="preserve">purpose_built_accelerator_share</x:t>
        </x:is>
      </x:c>
      <x:c r="E2520" s="3" t="n">
        <x:v>0</x:v>
      </x:c>
      <x:c r="F2520" s="3" t="inlineStr">
        <x:is>
          <x:t xml:space="preserve">share of inference-serving accelerator load</x:t>
        </x:is>
      </x:c>
      <x:c r="G2520" s="3" t="inlineStr">
        <x:is>
          <x:t xml:space="preserve">Numeric scenario</x:t>
        </x:is>
      </x:c>
      <x:c r="H2520" s="3" t="inlineStr">
        <x:is>
          <x:t xml:space="preserve">1 - gpu_share</x:t>
        </x:is>
      </x:c>
      <x:c r="I2520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2520" s="3" t="inlineStr">
        <x:is>
          <x:t xml:space="preserve">SRC_XAI_MODELS; SRC_XAI_NVIDIA_COLOSSUS; SRC_EPOCH_AI_DATA_CENTERS; ASSUMP_NUMERIC_ACCELERATOR_MIX</x:t>
        </x:is>
      </x:c>
      <x:c r="K252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20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2521">
      <x:c r="A2521" s="3" t="inlineStr">
        <x:is>
          <x:t xml:space="preserve">xAI</x:t>
        </x:is>
      </x:c>
      <x:c r="B2521" s="3" t="n">
        <x:v>2030</x:v>
      </x:c>
      <x:c r="C2521" s="3" t="inlineStr">
        <x:is>
          <x:t xml:space="preserve">Bull</x:t>
        </x:is>
      </x:c>
      <x:c r="D2521" s="3" t="inlineStr">
        <x:is>
          <x:t xml:space="preserve">fleet_reference_tps_per_mw</x:t>
        </x:is>
      </x:c>
      <x:c r="E2521" s="3" t="n">
        <x:v>2476756</x:v>
      </x:c>
      <x:c r="F2521" s="3" t="inlineStr">
        <x:is>
          <x:t xml:space="preserve">generated output tokens/sec/MW</x:t>
        </x:is>
      </x:c>
      <x:c r="G2521" s="3" t="inlineStr">
        <x:is>
          <x:t xml:space="preserve">Fleet-weighted public benchmark reference</x:t>
        </x:is>
      </x:c>
      <x:c r="H2521" s="3" t="inlineStr">
        <x:is>
          <x:t xml:space="preserve">h200_share*h200_workload_avg + b200_share*b200_workload_avg + gb200_share*gb200_workload_avg + purpose_built_share*purpose_workload_avg</x:t>
        </x:is>
      </x:c>
      <x:c r="I2521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2521" s="3" t="inlineStr">
        <x:is>
          <x:t xml:space="preserve">SRC_SEMIANALYSIS_INFERENCEX; ASSUMP_NUMERIC_ACCELERATOR_MIX; ASSUMP_WORKLOAD_CLASS_MIX; ASSUMP_AGENTIC_CONTEXT_PENALTY</x:t>
        </x:is>
      </x:c>
      <x:c r="K252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21" s="3" t="inlineStr">
        <x:is>
          <x:t xml:space="preserve">Comparable production output-token throughput or a more closely matched benchmark.</x:t>
        </x:is>
      </x:c>
    </x:row>
    <x:row r="2522">
      <x:c r="A2522" s="3" t="inlineStr">
        <x:is>
          <x:t xml:space="preserve">xAI</x:t>
        </x:is>
      </x:c>
      <x:c r="B2522" s="3" t="n">
        <x:v>2030</x:v>
      </x:c>
      <x:c r="C2522" s="3" t="inlineStr">
        <x:is>
          <x:t xml:space="preserve">Bull</x:t>
        </x:is>
      </x:c>
      <x:c r="D2522" s="3" t="inlineStr">
        <x:is>
          <x:t xml:space="preserve">commercial_workload_fit_factor</x:t>
        </x:is>
      </x:c>
      <x:c r="E2522" s="3" t="n">
        <x:v>0.75</x:v>
      </x:c>
      <x:c r="F2522" s="3" t="inlineStr">
        <x:is>
          <x:t xml:space="preserve">share of public reference throughput</x:t>
        </x:is>
      </x:c>
      <x:c r="G2522" s="3" t="inlineStr">
        <x:is>
          <x:t xml:space="preserve">Scenario assumption</x:t>
        </x:is>
      </x:c>
      <x:c r="H2522" s="3" t="inlineStr">
        <x:is>
          <x:t xml:space="preserve">reference_serving_tps_per_mw = fleet_reference_tps_per_mw * commercial_workload_fit_factor</x:t>
        </x:is>
      </x:c>
      <x:c r="I2522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2522" s="3" t="inlineStr">
        <x:is>
          <x:t xml:space="preserve">SRC_SEMIANALYSIS_INFERENCEX; ASSUMP_NUMERIC_ACCELERATOR_MIX; ASSUMP_WORKLOAD_CLASS_MIX; ASSUMP_AGENTIC_CONTEXT_PENALTY</x:t>
        </x:is>
      </x:c>
      <x:c r="K252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22" s="3" t="inlineStr">
        <x:is>
          <x:t xml:space="preserve">Matched commercial serving benchmark by product surface, context shape and latency SLO.</x:t>
        </x:is>
      </x:c>
    </x:row>
    <x:row r="2523">
      <x:c r="A2523" s="3" t="inlineStr">
        <x:is>
          <x:t xml:space="preserve">xAI</x:t>
        </x:is>
      </x:c>
      <x:c r="B2523" s="3" t="n">
        <x:v>2030</x:v>
      </x:c>
      <x:c r="C2523" s="3" t="inlineStr">
        <x:is>
          <x:t xml:space="preserve">Bull</x:t>
        </x:is>
      </x:c>
      <x:c r="D2523" s="3" t="inlineStr">
        <x:is>
          <x:t xml:space="preserve">reference_serving_tps_per_mw</x:t>
        </x:is>
      </x:c>
      <x:c r="E2523" s="3" t="n">
        <x:v>1857567</x:v>
      </x:c>
      <x:c r="F2523" s="3" t="inlineStr">
        <x:is>
          <x:t xml:space="preserve">generated output tokens/sec/MW</x:t>
        </x:is>
      </x:c>
      <x:c r="G2523" s="3" t="inlineStr">
        <x:is>
          <x:t xml:space="preserve">Workload-adjusted benchmark proxy</x:t>
        </x:is>
      </x:c>
      <x:c r="H2523" s="3" t="inlineStr">
        <x:is>
          <x:t xml:space="preserve">fleet_reference_tps_per_mw * commercial_workload_fit_factor</x:t>
        </x:is>
      </x:c>
      <x:c r="I252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523" s="3" t="inlineStr">
        <x:is>
          <x:t xml:space="preserve">SRC_SEMIANALYSIS_INFERENCEX; ASSUMP_NUMERIC_ACCELERATOR_MIX; ASSUMP_WORKLOAD_CLASS_MIX; ASSUMP_AGENTIC_CONTEXT_PENALTY</x:t>
        </x:is>
      </x:c>
      <x:c r="K252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23" s="3" t="inlineStr">
        <x:is>
          <x:t xml:space="preserve">Provider production output-token throughput with comparable workload/SLO.</x:t>
        </x:is>
      </x:c>
    </x:row>
    <x:row r="2524">
      <x:c r="A2524" s="3" t="inlineStr">
        <x:is>
          <x:t xml:space="preserve">xAI</x:t>
        </x:is>
      </x:c>
      <x:c r="B2524" s="3" t="n">
        <x:v>2030</x:v>
      </x:c>
      <x:c r="C2524" s="3" t="inlineStr">
        <x:is>
          <x:t xml:space="preserve">Bull</x:t>
        </x:is>
      </x:c>
      <x:c r="D2524" s="3" t="inlineStr">
        <x:is>
          <x:t xml:space="preserve">purpose_built_tps_per_mw</x:t>
        </x:is>
      </x:c>
      <x:c r="E2524" s="3" t="n">
        <x:v>3387725</x:v>
      </x:c>
      <x:c r="F2524" s="3" t="inlineStr">
        <x:is>
          <x:t xml:space="preserve">generated output tokens/sec/MW</x:t>
        </x:is>
      </x:c>
      <x:c r="G2524" s="3" t="inlineStr">
        <x:is>
          <x:t xml:space="preserve">Conservative no-uplift proxy</x:t>
        </x:is>
      </x:c>
      <x:c r="H2524" s="3" t="inlineStr">
        <x:is>
          <x:t xml:space="preserve">purpose_built_tps_per_mw = purpose_built_reference_tps_per_mw * commercial_workload_fit_factor until comparable output-token benchmark is adopted</x:t>
        </x:is>
      </x:c>
      <x:c r="I2524" s="3" t="inlineStr">
        <x:is>
          <x:t xml:space="preserve">No comparable public output-token/MW row adopted; B200 public reference placeholder is used and remains editable.</x:t>
        </x:is>
      </x:c>
      <x:c r="J2524" s="3" t="inlineStr">
        <x:is>
          <x:t xml:space="preserve">SRC_XAI_MODELS; SRC_XAI_NVIDIA_COLOSSUS; SRC_EPOCH_AI_DATA_CENTERS; ASSUMP_NUMERIC_ACCELERATOR_MIX</x:t>
        </x:is>
      </x:c>
      <x:c r="K252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24" s="3" t="inlineStr">
        <x:is>
          <x:t xml:space="preserve">Matched-workload generated-output benchmark for the provider purpose-built accelerator.</x:t>
        </x:is>
      </x:c>
    </x:row>
    <x:row r="2525">
      <x:c r="A2525" s="3" t="inlineStr">
        <x:is>
          <x:t xml:space="preserve">xAI</x:t>
        </x:is>
      </x:c>
      <x:c r="B2525" s="3" t="n">
        <x:v>2030</x:v>
      </x:c>
      <x:c r="C2525" s="3" t="inlineStr">
        <x:is>
          <x:t xml:space="preserve">Bull</x:t>
        </x:is>
      </x:c>
      <x:c r="D2525" s="3" t="inlineStr">
        <x:is>
          <x:t xml:space="preserve">inference_power_share</x:t>
        </x:is>
      </x:c>
      <x:c r="E2525" s="3" t="n">
        <x:v>0.78</x:v>
      </x:c>
      <x:c r="F2525" s="3" t="inlineStr">
        <x:is>
          <x:t xml:space="preserve">share of AI IT load</x:t>
        </x:is>
      </x:c>
      <x:c r="G2525" s="3" t="inlineStr">
        <x:is>
          <x:t xml:space="preserve">Scenario allocation</x:t>
        </x:is>
      </x:c>
      <x:c r="H2525" s="3" t="inlineStr">
        <x:is>
          <x:t xml:space="preserve">inference_gw = ai_it_load_gw * inference_power_share</x:t>
        </x:is>
      </x:c>
      <x:c r="I2525" s="3" t="inlineStr">
        <x:is>
          <x:t xml:space="preserve">Grok product expansion is modeled to shift capacity toward inference after initial training-heavy operation.</x:t>
        </x:is>
      </x:c>
      <x:c r="J2525" s="3" t="inlineStr">
        <x:is>
          <x:t xml:space="preserve">SRC_XAI_MODELS; SRC_XAI_NVIDIA_COLOSSUS; SRC_EPOCH_AI_DATA_CENTERS; ASSUMP_INFERENCE_SHARE_NOT_FACT_60</x:t>
        </x:is>
      </x:c>
      <x:c r="K252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25" s="3" t="inlineStr">
        <x:is>
          <x:t xml:space="preserve">Provider-specific inference/training workload power telemetry.</x:t>
        </x:is>
      </x:c>
    </x:row>
    <x:row r="2526">
      <x:c r="A2526" s="3" t="inlineStr">
        <x:is>
          <x:t xml:space="preserve">xAI</x:t>
        </x:is>
      </x:c>
      <x:c r="B2526" s="3" t="n">
        <x:v>2030</x:v>
      </x:c>
      <x:c r="C2526" s="3" t="inlineStr">
        <x:is>
          <x:t xml:space="preserve">Bull</x:t>
        </x:is>
      </x:c>
      <x:c r="D2526" s="3" t="inlineStr">
        <x:is>
          <x:t xml:space="preserve">inference_gw</x:t>
        </x:is>
      </x:c>
      <x:c r="E2526" s="3" t="n">
        <x:v>1.603</x:v>
      </x:c>
      <x:c r="F2526" s="3" t="inlineStr">
        <x:is>
          <x:t xml:space="preserve">GW</x:t>
        </x:is>
      </x:c>
      <x:c r="G2526" s="3" t="inlineStr">
        <x:is>
          <x:t xml:space="preserve">Derived formula</x:t>
        </x:is>
      </x:c>
      <x:c r="H2526" s="3" t="inlineStr">
        <x:is>
          <x:t xml:space="preserve">ai_it_load_gw * inference_power_share</x:t>
        </x:is>
      </x:c>
      <x:c r="I2526" s="3" t="inlineStr">
        <x:is>
          <x:t xml:space="preserve">This is the operational power eligible to become commercial generated output tokens through the selected TPS/MW proxy.</x:t>
        </x:is>
      </x:c>
      <x:c r="J2526" s="3" t="inlineStr">
        <x:is>
          <x:t xml:space="preserve">SRC_XAI_MODELS; SRC_XAI_NVIDIA_COLOSSUS; SRC_EPOCH_AI_DATA_CENTERS</x:t>
        </x:is>
      </x:c>
      <x:c r="K252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26" s="3" t="inlineStr">
        <x:is>
          <x:t xml:space="preserve">Recompute after AI allocation or inference-share evidence changes.</x:t>
        </x:is>
      </x:c>
    </x:row>
    <x:row r="2527">
      <x:c r="A2527" s="3" t="inlineStr">
        <x:is>
          <x:t xml:space="preserve">xAI</x:t>
        </x:is>
      </x:c>
      <x:c r="B2527" s="3" t="n">
        <x:v>2030</x:v>
      </x:c>
      <x:c r="C2527" s="3" t="inlineStr">
        <x:is>
          <x:t xml:space="preserve">Bull</x:t>
        </x:is>
      </x:c>
      <x:c r="D2527" s="3" t="inlineStr">
        <x:is>
          <x:t xml:space="preserve">training_power_share</x:t>
        </x:is>
      </x:c>
      <x:c r="E2527" s="3" t="n">
        <x:v>0.22</x:v>
      </x:c>
      <x:c r="F2527" s="3" t="inlineStr">
        <x:is>
          <x:t xml:space="preserve">share of AI IT load</x:t>
        </x:is>
      </x:c>
      <x:c r="G2527" s="3" t="inlineStr">
        <x:is>
          <x:t xml:space="preserve">Derived allocation</x:t>
        </x:is>
      </x:c>
      <x:c r="H2527" s="3" t="inlineStr">
        <x:is>
          <x:t xml:space="preserve">1 - inference_power_share</x:t>
        </x:is>
      </x:c>
      <x:c r="I2527" s="3" t="inlineStr">
        <x:is>
          <x:t xml:space="preserve">Training receives the complementary modeled AI IT allocation; it is not a disclosed company workload split.</x:t>
        </x:is>
      </x:c>
      <x:c r="J2527" s="3" t="inlineStr">
        <x:is>
          <x:t xml:space="preserve">SRC_XAI_MODELS; SRC_XAI_NVIDIA_COLOSSUS; SRC_EPOCH_AI_DATA_CENTERS; ASSUMP_INFERENCE_SHARE_NOT_FACT_60</x:t>
        </x:is>
      </x:c>
      <x:c r="K252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27" s="3" t="inlineStr">
        <x:is>
          <x:t xml:space="preserve">Provider-specific inference/training workload power telemetry.</x:t>
        </x:is>
      </x:c>
    </x:row>
    <x:row r="2528">
      <x:c r="A2528" s="3" t="inlineStr">
        <x:is>
          <x:t xml:space="preserve">xAI</x:t>
        </x:is>
      </x:c>
      <x:c r="B2528" s="3" t="n">
        <x:v>2030</x:v>
      </x:c>
      <x:c r="C2528" s="3" t="inlineStr">
        <x:is>
          <x:t xml:space="preserve">Bull</x:t>
        </x:is>
      </x:c>
      <x:c r="D2528" s="3" t="inlineStr">
        <x:is>
          <x:t xml:space="preserve">training_gw</x:t>
        </x:is>
      </x:c>
      <x:c r="E2528" s="3" t="n">
        <x:v>0.452</x:v>
      </x:c>
      <x:c r="F2528" s="3" t="inlineStr">
        <x:is>
          <x:t xml:space="preserve">GW</x:t>
        </x:is>
      </x:c>
      <x:c r="G2528" s="3" t="inlineStr">
        <x:is>
          <x:t xml:space="preserve">Derived formula</x:t>
        </x:is>
      </x:c>
      <x:c r="H2528" s="3" t="inlineStr">
        <x:is>
          <x:t xml:space="preserve">ai_it_load_gw * training_power_share</x:t>
        </x:is>
      </x:c>
      <x:c r="I2528" s="3" t="inlineStr">
        <x:is>
          <x:t xml:space="preserve">Training GW is shown separately so commercial inference token capacity is not overstated.</x:t>
        </x:is>
      </x:c>
      <x:c r="J2528" s="3" t="inlineStr">
        <x:is>
          <x:t xml:space="preserve">SRC_XAI_MODELS; SRC_XAI_NVIDIA_COLOSSUS; SRC_EPOCH_AI_DATA_CENTERS</x:t>
        </x:is>
      </x:c>
      <x:c r="K252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28" s="3" t="inlineStr">
        <x:is>
          <x:t xml:space="preserve">Recompute after AI allocation or workload-split evidence changes.</x:t>
        </x:is>
      </x:c>
    </x:row>
    <x:row r="2529">
      <x:c r="A2529" s="3" t="inlineStr">
        <x:is>
          <x:t xml:space="preserve">xAI</x:t>
        </x:is>
      </x:c>
      <x:c r="B2529" s="3" t="n">
        <x:v>2030</x:v>
      </x:c>
      <x:c r="C2529" s="3" t="inlineStr">
        <x:is>
          <x:t xml:space="preserve">Bull</x:t>
        </x:is>
      </x:c>
      <x:c r="D2529" s="3" t="inlineStr">
        <x:is>
          <x:t xml:space="preserve">tokens_per_second_per_mw</x:t>
        </x:is>
      </x:c>
      <x:c r="E2529" s="3" t="n">
        <x:v>1857567</x:v>
      </x:c>
      <x:c r="F2529" s="3" t="inlineStr">
        <x:is>
          <x:t xml:space="preserve">generated output tokens/sec/MW</x:t>
        </x:is>
      </x:c>
      <x:c r="G2529" s="3" t="inlineStr">
        <x:is>
          <x:t xml:space="preserve">Derived estimate + benchmark calibration</x:t>
        </x:is>
      </x:c>
      <x:c r="H2529" s="3" t="inlineStr">
        <x:is>
          <x:t xml:space="preserve">fleet_reference_tps_per_mw * commercial_workload_fit_factor</x:t>
        </x:is>
      </x:c>
      <x:c r="I2529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2529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252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29" s="3" t="inlineStr">
        <x:is>
          <x:t xml:space="preserve">Comparable production output-token throughput with model, hardware, precision, ISL/OSL and SLO matched.</x:t>
        </x:is>
      </x:c>
    </x:row>
    <x:row r="2530">
      <x:c r="A2530" s="3" t="inlineStr">
        <x:is>
          <x:t xml:space="preserve">xAI</x:t>
        </x:is>
      </x:c>
      <x:c r="B2530" s="3" t="n">
        <x:v>2030</x:v>
      </x:c>
      <x:c r="C2530" s="3" t="inlineStr">
        <x:is>
          <x:t xml:space="preserve">Bull</x:t>
        </x:is>
      </x:c>
      <x:c r="D2530" s="3" t="inlineStr">
        <x:is>
          <x:t xml:space="preserve">inference_tokens_per_day</x:t>
        </x:is>
      </x:c>
      <x:c r="E2530" s="3" t="n">
        <x:v>257271543446400</x:v>
      </x:c>
      <x:c r="F2530" s="3" t="inlineStr">
        <x:is>
          <x:t xml:space="preserve">generated output tokens/day</x:t>
        </x:is>
      </x:c>
      <x:c r="G2530" s="3" t="inlineStr">
        <x:is>
          <x:t xml:space="preserve">Derived headline metric</x:t>
        </x:is>
      </x:c>
      <x:c r="H2530" s="3" t="inlineStr">
        <x:is>
          <x:t xml:space="preserve">inference_gw * 1000 * tokens_per_second_per_mw * 86,400</x:t>
        </x:is>
      </x:c>
      <x:c r="I2530" s="3" t="inlineStr">
        <x:is>
          <x:t xml:space="preserve">Headline capacity uses no utilization, MoE, architecture or software-growth multiplier; it is not observed commercial output volume.</x:t>
        </x:is>
      </x:c>
      <x:c r="J2530" s="3" t="inlineStr">
        <x:is>
          <x:t xml:space="preserve">SRC_XAI_MODELS; SRC_XAI_NVIDIA_COLOSSUS; SRC_EPOCH_AI_DATA_CENTERS; SRC_SEMIANALYSIS_INFERENCEX</x:t>
        </x:is>
      </x:c>
      <x:c r="K253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30" s="3" t="inlineStr">
        <x:is>
          <x:t xml:space="preserve">Provider-disclosed generated output token volume or calibrated capacity telemetry.</x:t>
        </x:is>
      </x:c>
    </x:row>
    <x:row r="2531">
      <x:c r="A2531" s="3" t="inlineStr">
        <x:is>
          <x:t xml:space="preserve">xAI</x:t>
        </x:is>
      </x:c>
      <x:c r="B2531" s="3" t="n">
        <x:v>2030</x:v>
      </x:c>
      <x:c r="C2531" s="3" t="inlineStr">
        <x:is>
          <x:t xml:space="preserve">Bull</x:t>
        </x:is>
      </x:c>
      <x:c r="D2531" s="3" t="inlineStr">
        <x:is>
          <x:t xml:space="preserve">inference_tokens_per_year</x:t>
        </x:is>
      </x:c>
      <x:c r="E2531" s="3" t="n">
        <x:v>9.3904113357936e+16</x:v>
      </x:c>
      <x:c r="F2531" s="3" t="inlineStr">
        <x:is>
          <x:t xml:space="preserve">generated output tokens/year</x:t>
        </x:is>
      </x:c>
      <x:c r="G2531" s="3" t="inlineStr">
        <x:is>
          <x:t xml:space="preserve">Derived headline metric</x:t>
        </x:is>
      </x:c>
      <x:c r="H2531" s="3" t="inlineStr">
        <x:is>
          <x:t xml:space="preserve">inference_tokens_per_day * 365</x:t>
        </x:is>
      </x:c>
      <x:c r="I2531" s="3" t="inlineStr">
        <x:is>
          <x:t xml:space="preserve">Annualized version of generated output token capacity; it is not observed annual demand or billable volume.</x:t>
        </x:is>
      </x:c>
      <x:c r="J2531" s="3" t="inlineStr">
        <x:is>
          <x:t xml:space="preserve">SRC_XAI_MODELS; SRC_XAI_NVIDIA_COLOSSUS; SRC_EPOCH_AI_DATA_CENTERS; SRC_SEMIANALYSIS_INFERENCEX</x:t>
        </x:is>
      </x:c>
      <x:c r="K253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2531" s="3" t="inlineStr">
        <x:is>
          <x:t xml:space="preserve">Provider-disclosed annual generated-output volume or metered serving telemetry.</x:t>
        </x:is>
      </x:c>
    </x:row>
    <x:row r="2532">
      <x:c r="A2532" s="3" t="inlineStr">
        <x:is>
          <x:t xml:space="preserve">OpenAI</x:t>
        </x:is>
      </x:c>
      <x:c r="B2532" s="3" t="n">
        <x:v>2026</x:v>
      </x:c>
      <x:c r="C2532" s="3" t="inlineStr">
        <x:is>
          <x:t xml:space="preserve">Bull</x:t>
        </x:is>
      </x:c>
      <x:c r="D2532" s="3" t="inlineStr">
        <x:is>
          <x:t xml:space="preserve">contracted_power_gw</x:t>
        </x:is>
      </x:c>
      <x:c r="E2532" s="3" t="n">
        <x:v>5</x:v>
      </x:c>
      <x:c r="F2532" s="3" t="inlineStr">
        <x:is>
          <x:t xml:space="preserve">GW</x:t>
        </x:is>
      </x:c>
      <x:c r="G2532" s="3" t="inlineStr">
        <x:is>
          <x:t xml:space="preserve">Fact anchor + scenario ceiling</x:t>
        </x:is>
      </x:c>
      <x:c r="H2532" s="3" t="inlineStr">
        <x:is>
          <x:t xml:space="preserve">linear interpolation between 2026 and 2030 company capacity endpoints</x:t>
        </x:is>
      </x:c>
      <x:c r="I2532" s="3" t="inlineStr">
        <x:is>
          <x:t xml:space="preserve">2030 envelope is bounded by official Stargate planned/committed capacity; 2026 and timing remain staged scenario values.</x:t>
        </x:is>
      </x:c>
      <x:c r="J2532" s="3" t="inlineStr">
        <x:is>
          <x:t xml:space="preserve">SRC_OPENAI_STARGATE_ORACLE; SRC_OPENAI_STARGATE_PROGRESS; ASSUMP_STARGATE_RAMP</x:t>
        </x:is>
      </x:c>
      <x:c r="K253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32" s="3" t="inlineStr">
        <x:is>
          <x:t xml:space="preserve">Company/site-level committed MW/GW, interconnect and contract disclosure.</x:t>
        </x:is>
      </x:c>
    </x:row>
    <x:row r="2533">
      <x:c r="A2533" s="3" t="inlineStr">
        <x:is>
          <x:t xml:space="preserve">OpenAI</x:t>
        </x:is>
      </x:c>
      <x:c r="B2533" s="3" t="n">
        <x:v>2026</x:v>
      </x:c>
      <x:c r="C2533" s="3" t="inlineStr">
        <x:is>
          <x:t xml:space="preserve">Bull</x:t>
        </x:is>
      </x:c>
      <x:c r="D2533" s="3" t="inlineStr">
        <x:is>
          <x:t xml:space="preserve">operational_deployment_share</x:t>
        </x:is>
      </x:c>
      <x:c r="E2533" s="3" t="n">
        <x:v>0.294</x:v>
      </x:c>
      <x:c r="F2533" s="3" t="inlineStr">
        <x:is>
          <x:t xml:space="preserve">share</x:t>
        </x:is>
      </x:c>
      <x:c r="G2533" s="3" t="inlineStr">
        <x:is>
          <x:t xml:space="preserve">Scenario conversion</x:t>
        </x:is>
      </x:c>
      <x:c r="H2533" s="3" t="inlineStr">
        <x:is>
          <x:t xml:space="preserve">active_power_gw / contracted_power_gw</x:t>
        </x:is>
      </x:c>
      <x:c r="I2533" s="3" t="inlineStr">
        <x:is>
          <x:t xml:space="preserve">This is the single explicit conversion from contracted/attributed capacity to operationally usable capacity.</x:t>
        </x:is>
      </x:c>
      <x:c r="J2533" s="3" t="inlineStr">
        <x:is>
          <x:t xml:space="preserve">SRC_OPENAI_STARGATE_ORACLE; SRC_OPENAI_STARGATE_PROGRESS; ASSUMP_STARGATE_RAMP</x:t>
        </x:is>
      </x:c>
      <x:c r="K253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33" s="3" t="inlineStr">
        <x:is>
          <x:t xml:space="preserve">Energized operational capacity divided by contracted/attributed capacity.</x:t>
        </x:is>
      </x:c>
    </x:row>
    <x:row r="2534">
      <x:c r="A2534" s="3" t="inlineStr">
        <x:is>
          <x:t xml:space="preserve">OpenAI</x:t>
        </x:is>
      </x:c>
      <x:c r="B2534" s="3" t="n">
        <x:v>2026</x:v>
      </x:c>
      <x:c r="C2534" s="3" t="inlineStr">
        <x:is>
          <x:t xml:space="preserve">Bull</x:t>
        </x:is>
      </x:c>
      <x:c r="D2534" s="3" t="inlineStr">
        <x:is>
          <x:t xml:space="preserve">active_power_gw</x:t>
        </x:is>
      </x:c>
      <x:c r="E2534" s="3" t="n">
        <x:v>1.47</x:v>
      </x:c>
      <x:c r="F2534" s="3" t="inlineStr">
        <x:is>
          <x:t xml:space="preserve">GW</x:t>
        </x:is>
      </x:c>
      <x:c r="G2534" s="3" t="inlineStr">
        <x:is>
          <x:t xml:space="preserve">Derived scenario</x:t>
        </x:is>
      </x:c>
      <x:c r="H2534" s="3" t="inlineStr">
        <x:is>
          <x:t xml:space="preserve">contracted_power_gw * operational_deployment_share</x:t>
        </x:is>
      </x:c>
      <x:c r="I2534" s="3" t="inlineStr">
        <x:is>
          <x:t xml:space="preserve">Official capacity announcements are converted to active GW only through energization/GPU-deployment ramp assumptions.</x:t>
        </x:is>
      </x:c>
      <x:c r="J2534" s="3" t="inlineStr">
        <x:is>
          <x:t xml:space="preserve">SRC_OPENAI_STARGATE_ORACLE; SRC_OPENAI_STARGATE_PROGRESS; ASSUMP_STARGATE_RAMP</x:t>
        </x:is>
      </x:c>
      <x:c r="K253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34" s="3" t="inlineStr">
        <x:is>
          <x:t xml:space="preserve">Energization dates, accelerator deliveries and operational powered-rack telemetry.</x:t>
        </x:is>
      </x:c>
    </x:row>
    <x:row r="2535">
      <x:c r="A2535" s="3" t="inlineStr">
        <x:is>
          <x:t xml:space="preserve">OpenAI</x:t>
        </x:is>
      </x:c>
      <x:c r="B2535" s="3" t="n">
        <x:v>2026</x:v>
      </x:c>
      <x:c r="C2535" s="3" t="inlineStr">
        <x:is>
          <x:t xml:space="preserve">Bull</x:t>
        </x:is>
      </x:c>
      <x:c r="D2535" s="3" t="inlineStr">
        <x:is>
          <x:t xml:space="preserve">pue</x:t>
        </x:is>
      </x:c>
      <x:c r="E2535" s="3" t="n">
        <x:v>1.2</x:v>
      </x:c>
      <x:c r="F2535" s="3" t="inlineStr">
        <x:is>
          <x:t xml:space="preserve">ratio</x:t>
        </x:is>
      </x:c>
      <x:c r="G2535" s="3" t="inlineStr">
        <x:is>
          <x:t xml:space="preserve">Scenario parameter</x:t>
        </x:is>
      </x:c>
      <x:c r="H2535" s="3" t="inlineStr">
        <x:is>
          <x:t xml:space="preserve">it_load_gw = active_power_gw / pue</x:t>
        </x:is>
      </x:c>
      <x:c r="I2535" s="3" t="inlineStr">
        <x:is>
          <x:t xml:space="preserve">No provider-wide site-level PUE is used as a disclosed fact; PUE represents facility-to-IT conversion within the scenario.</x:t>
        </x:is>
      </x:c>
      <x:c r="J2535" s="3" t="inlineStr">
        <x:is>
          <x:t xml:space="preserve">ASSUMP_POWER_RAMP</x:t>
        </x:is>
      </x:c>
      <x:c r="K253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35" s="3" t="inlineStr">
        <x:is>
          <x:t xml:space="preserve">Site-level measured PUE matched to attributed AI capacity.</x:t>
        </x:is>
      </x:c>
    </x:row>
    <x:row r="2536">
      <x:c r="A2536" s="3" t="inlineStr">
        <x:is>
          <x:t xml:space="preserve">OpenAI</x:t>
        </x:is>
      </x:c>
      <x:c r="B2536" s="3" t="n">
        <x:v>2026</x:v>
      </x:c>
      <x:c r="C2536" s="3" t="inlineStr">
        <x:is>
          <x:t xml:space="preserve">Bull</x:t>
        </x:is>
      </x:c>
      <x:c r="D2536" s="3" t="inlineStr">
        <x:is>
          <x:t xml:space="preserve">it_load_gw</x:t>
        </x:is>
      </x:c>
      <x:c r="E2536" s="3" t="n">
        <x:v>1.225</x:v>
      </x:c>
      <x:c r="F2536" s="3" t="inlineStr">
        <x:is>
          <x:t xml:space="preserve">GW</x:t>
        </x:is>
      </x:c>
      <x:c r="G2536" s="3" t="inlineStr">
        <x:is>
          <x:t xml:space="preserve">Derived formula</x:t>
        </x:is>
      </x:c>
      <x:c r="H2536" s="3" t="inlineStr">
        <x:is>
          <x:t xml:space="preserve">active_power_gw / pue</x:t>
        </x:is>
      </x:c>
      <x:c r="I2536" s="3" t="inlineStr">
        <x:is>
          <x:t xml:space="preserve">Facility power is converted to IT-deliverable power before attributing AI workloads.</x:t>
        </x:is>
      </x:c>
      <x:c r="J2536" s="3" t="inlineStr">
        <x:is>
          <x:t xml:space="preserve">SRC_OPENAI_STARGATE_ORACLE; SRC_OPENAI_STARGATE_PROGRESS; ASSUMP_STARGATE_RAMP</x:t>
        </x:is>
      </x:c>
      <x:c r="K253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36" s="3" t="inlineStr">
        <x:is>
          <x:t xml:space="preserve">Recompute once active power and PUE become site-observable.</x:t>
        </x:is>
      </x:c>
    </x:row>
    <x:row r="2537">
      <x:c r="A2537" s="3" t="inlineStr">
        <x:is>
          <x:t xml:space="preserve">OpenAI</x:t>
        </x:is>
      </x:c>
      <x:c r="B2537" s="3" t="n">
        <x:v>2026</x:v>
      </x:c>
      <x:c r="C2537" s="3" t="inlineStr">
        <x:is>
          <x:t xml:space="preserve">Bull</x:t>
        </x:is>
      </x:c>
      <x:c r="D2537" s="3" t="inlineStr">
        <x:is>
          <x:t xml:space="preserve">ai_workload_share</x:t>
        </x:is>
      </x:c>
      <x:c r="E2537" s="3" t="n">
        <x:v>0.88</x:v>
      </x:c>
      <x:c r="F2537" s="3" t="inlineStr">
        <x:is>
          <x:t xml:space="preserve">share</x:t>
        </x:is>
      </x:c>
      <x:c r="G2537" s="3" t="inlineStr">
        <x:is>
          <x:t xml:space="preserve">Scenario allocation</x:t>
        </x:is>
      </x:c>
      <x:c r="H2537" s="3" t="inlineStr">
        <x:is>
          <x:t xml:space="preserve">ai_it_load_gw = it_load_gw * ai_workload_share</x:t>
        </x:is>
      </x:c>
      <x:c r="I2537" s="3" t="inlineStr">
        <x:is>
          <x:t xml:space="preserve">Stargate capacity is AI-oriented but includes reserve, platform and non-token AI activity; 88% is a scenario.</x:t>
        </x:is>
      </x:c>
      <x:c r="J2537" s="3" t="inlineStr">
        <x:is>
          <x:t xml:space="preserve">SRC_OPENAI_GPT41_DOCS; SRC_OPENAI_STARGATE_ORACLE; SRC_OPENAI_STARGATE_PROGRESS; SRC_EPOCH_AI_DATA_CENTERS</x:t>
        </x:is>
      </x:c>
      <x:c r="K253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37" s="3" t="inlineStr">
        <x:is>
          <x:t xml:space="preserve">Model-owner AI workload allocation or cluster scheduling telemetry.</x:t>
        </x:is>
      </x:c>
    </x:row>
    <x:row r="2538">
      <x:c r="A2538" s="3" t="inlineStr">
        <x:is>
          <x:t xml:space="preserve">OpenAI</x:t>
        </x:is>
      </x:c>
      <x:c r="B2538" s="3" t="n">
        <x:v>2026</x:v>
      </x:c>
      <x:c r="C2538" s="3" t="inlineStr">
        <x:is>
          <x:t xml:space="preserve">Bull</x:t>
        </x:is>
      </x:c>
      <x:c r="D2538" s="3" t="inlineStr">
        <x:is>
          <x:t xml:space="preserve">ai_it_load_gw</x:t>
        </x:is>
      </x:c>
      <x:c r="E2538" s="3" t="n">
        <x:v>1.078</x:v>
      </x:c>
      <x:c r="F2538" s="3" t="inlineStr">
        <x:is>
          <x:t xml:space="preserve">GW</x:t>
        </x:is>
      </x:c>
      <x:c r="G2538" s="3" t="inlineStr">
        <x:is>
          <x:t xml:space="preserve">Derived formula</x:t>
        </x:is>
      </x:c>
      <x:c r="H2538" s="3" t="inlineStr">
        <x:is>
          <x:t xml:space="preserve">it_load_gw * ai_workload_share</x:t>
        </x:is>
      </x:c>
      <x:c r="I2538" s="3" t="inlineStr">
        <x:is>
          <x:t xml:space="preserve">Only the AI-attributed portion of IT load enters training/inference allocation.</x:t>
        </x:is>
      </x:c>
      <x:c r="J2538" s="3" t="inlineStr">
        <x:is>
          <x:t xml:space="preserve">SRC_OPENAI_GPT41_DOCS; SRC_OPENAI_STARGATE_ORACLE; SRC_OPENAI_STARGATE_PROGRESS; SRC_EPOCH_AI_DATA_CENTERS</x:t>
        </x:is>
      </x:c>
      <x:c r="K253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38" s="3" t="inlineStr">
        <x:is>
          <x:t xml:space="preserve">Recompute after ai_workload_share is replaced by telemetry.</x:t>
        </x:is>
      </x:c>
    </x:row>
    <x:row r="2539">
      <x:c r="A2539" s="3" t="inlineStr">
        <x:is>
          <x:t xml:space="preserve">OpenAI</x:t>
        </x:is>
      </x:c>
      <x:c r="B2539" s="3" t="n">
        <x:v>2026</x:v>
      </x:c>
      <x:c r="C2539" s="3" t="inlineStr">
        <x:is>
          <x:t xml:space="preserve">Bull</x:t>
        </x:is>
      </x:c>
      <x:c r="D2539" s="3" t="inlineStr">
        <x:is>
          <x:t xml:space="preserve">gpu_share</x:t>
        </x:is>
      </x:c>
      <x:c r="E2539" s="3" t="n">
        <x:v>1</x:v>
      </x:c>
      <x:c r="F2539" s="3" t="inlineStr">
        <x:is>
          <x:t xml:space="preserve">share of inference-serving accelerator load</x:t>
        </x:is>
      </x:c>
      <x:c r="G2539" s="3" t="inlineStr">
        <x:is>
          <x:t xml:space="preserve">Numeric scenario</x:t>
        </x:is>
      </x:c>
      <x:c r="H2539" s="3" t="inlineStr">
        <x:is>
          <x:t xml:space="preserve">gpu_share interpolated from company 2026/2030 accelerator-mix endpoints</x:t>
        </x:is>
      </x:c>
      <x:c r="I2539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2539" s="3" t="inlineStr">
        <x:is>
          <x:t xml:space="preserve">SRC_OPENAI_GPT41_DOCS; SRC_OPENAI_STARGATE_ORACLE; SRC_OPENAI_STARGATE_PROGRESS; SRC_EPOCH_AI_DATA_CENTERS; ASSUMP_NUMERIC_ACCELERATOR_MIX</x:t>
        </x:is>
      </x:c>
      <x:c r="K253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39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2540">
      <x:c r="A2540" s="3" t="inlineStr">
        <x:is>
          <x:t xml:space="preserve">OpenAI</x:t>
        </x:is>
      </x:c>
      <x:c r="B2540" s="3" t="n">
        <x:v>2026</x:v>
      </x:c>
      <x:c r="C2540" s="3" t="inlineStr">
        <x:is>
          <x:t xml:space="preserve">Bull</x:t>
        </x:is>
      </x:c>
      <x:c r="D2540" s="3" t="inlineStr">
        <x:is>
          <x:t xml:space="preserve">h200_share</x:t>
        </x:is>
      </x:c>
      <x:c r="E2540" s="3" t="n">
        <x:v>0.09216000000000001</x:v>
      </x:c>
      <x:c r="F2540" s="3" t="inlineStr">
        <x:is>
          <x:t xml:space="preserve">share of inference-serving accelerator load</x:t>
        </x:is>
      </x:c>
      <x:c r="G2540" s="3" t="inlineStr">
        <x:is>
          <x:t xml:space="preserve">Editable numeric scenario</x:t>
        </x:is>
      </x:c>
      <x:c r="H2540" s="3" t="inlineStr">
        <x:is>
          <x:t xml:space="preserve">h200_share = gpu_share * default_gpu_generation_mix_h200</x:t>
        </x:is>
      </x:c>
      <x:c r="I2540" s="3" t="inlineStr">
        <x:is>
          <x:t xml:space="preserve">Default GPU-generation migration assumption; executive workbook allows later manual replacement by company/year/scenario.</x:t>
        </x:is>
      </x:c>
      <x:c r="J2540" s="3" t="inlineStr">
        <x:is>
          <x:t xml:space="preserve">SRC_SEMIANALYSIS_INFERENCEX; ASSUMP_NUMERIC_ACCELERATOR_MIX</x:t>
        </x:is>
      </x:c>
      <x:c r="K254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40" s="3" t="inlineStr">
        <x:is>
          <x:t xml:space="preserve">Company fleet inventory, accelerator-hours or procurement/deployment records by GPU generation.</x:t>
        </x:is>
      </x:c>
    </x:row>
    <x:row r="2541">
      <x:c r="A2541" s="3" t="inlineStr">
        <x:is>
          <x:t xml:space="preserve">OpenAI</x:t>
        </x:is>
      </x:c>
      <x:c r="B2541" s="3" t="n">
        <x:v>2026</x:v>
      </x:c>
      <x:c r="C2541" s="3" t="inlineStr">
        <x:is>
          <x:t xml:space="preserve">Bull</x:t>
        </x:is>
      </x:c>
      <x:c r="D2541" s="3" t="inlineStr">
        <x:is>
          <x:t xml:space="preserve">b200_share</x:t>
        </x:is>
      </x:c>
      <x:c r="E2541" s="3" t="n">
        <x:v>0.90784</x:v>
      </x:c>
      <x:c r="F2541" s="3" t="inlineStr">
        <x:is>
          <x:t xml:space="preserve">share of inference-serving accelerator load</x:t>
        </x:is>
      </x:c>
      <x:c r="G2541" s="3" t="inlineStr">
        <x:is>
          <x:t xml:space="preserve">Editable numeric scenario</x:t>
        </x:is>
      </x:c>
      <x:c r="H2541" s="3" t="inlineStr">
        <x:is>
          <x:t xml:space="preserve">b200_share = gpu_share * default_gpu_generation_mix_b200</x:t>
        </x:is>
      </x:c>
      <x:c r="I2541" s="3" t="inlineStr">
        <x:is>
          <x:t xml:space="preserve">Default GPU-generation migration assumption; executive workbook allows later manual replacement by company/year/scenario.</x:t>
        </x:is>
      </x:c>
      <x:c r="J2541" s="3" t="inlineStr">
        <x:is>
          <x:t xml:space="preserve">SRC_SEMIANALYSIS_INFERENCEX; ASSUMP_NUMERIC_ACCELERATOR_MIX</x:t>
        </x:is>
      </x:c>
      <x:c r="K254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41" s="3" t="inlineStr">
        <x:is>
          <x:t xml:space="preserve">Company fleet inventory, accelerator-hours or procurement/deployment records by GPU generation.</x:t>
        </x:is>
      </x:c>
    </x:row>
    <x:row r="2542">
      <x:c r="A2542" s="3" t="inlineStr">
        <x:is>
          <x:t xml:space="preserve">OpenAI</x:t>
        </x:is>
      </x:c>
      <x:c r="B2542" s="3" t="n">
        <x:v>2026</x:v>
      </x:c>
      <x:c r="C2542" s="3" t="inlineStr">
        <x:is>
          <x:t xml:space="preserve">Bull</x:t>
        </x:is>
      </x:c>
      <x:c r="D2542" s="3" t="inlineStr">
        <x:is>
          <x:t xml:space="preserve">gb200_share</x:t>
        </x:is>
      </x:c>
      <x:c r="E2542" s="3" t="n">
        <x:v>0</x:v>
      </x:c>
      <x:c r="F2542" s="3" t="inlineStr">
        <x:is>
          <x:t xml:space="preserve">share of inference-serving accelerator load</x:t>
        </x:is>
      </x:c>
      <x:c r="G2542" s="3" t="inlineStr">
        <x:is>
          <x:t xml:space="preserve">Editable numeric scenario</x:t>
        </x:is>
      </x:c>
      <x:c r="H2542" s="3" t="inlineStr">
        <x:is>
          <x:t xml:space="preserve">gb200_share = gpu_share * default_gpu_generation_mix_gb200</x:t>
        </x:is>
      </x:c>
      <x:c r="I2542" s="3" t="inlineStr">
        <x:is>
          <x:t xml:space="preserve">Default GPU-generation migration assumption; executive workbook allows later manual replacement by company/year/scenario.</x:t>
        </x:is>
      </x:c>
      <x:c r="J2542" s="3" t="inlineStr">
        <x:is>
          <x:t xml:space="preserve">SRC_SEMIANALYSIS_INFERENCEX; ASSUMP_NUMERIC_ACCELERATOR_MIX</x:t>
        </x:is>
      </x:c>
      <x:c r="K254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42" s="3" t="inlineStr">
        <x:is>
          <x:t xml:space="preserve">Company fleet inventory, accelerator-hours or procurement/deployment records by GPU generation.</x:t>
        </x:is>
      </x:c>
    </x:row>
    <x:row r="2543">
      <x:c r="A2543" s="3" t="inlineStr">
        <x:is>
          <x:t xml:space="preserve">OpenAI</x:t>
        </x:is>
      </x:c>
      <x:c r="B2543" s="3" t="n">
        <x:v>2026</x:v>
      </x:c>
      <x:c r="C2543" s="3" t="inlineStr">
        <x:is>
          <x:t xml:space="preserve">Bull</x:t>
        </x:is>
      </x:c>
      <x:c r="D2543" s="3" t="inlineStr">
        <x:is>
          <x:t xml:space="preserve">purpose_built_accelerator_share</x:t>
        </x:is>
      </x:c>
      <x:c r="E2543" s="3" t="n">
        <x:v>0</x:v>
      </x:c>
      <x:c r="F2543" s="3" t="inlineStr">
        <x:is>
          <x:t xml:space="preserve">share of inference-serving accelerator load</x:t>
        </x:is>
      </x:c>
      <x:c r="G2543" s="3" t="inlineStr">
        <x:is>
          <x:t xml:space="preserve">Numeric scenario</x:t>
        </x:is>
      </x:c>
      <x:c r="H2543" s="3" t="inlineStr">
        <x:is>
          <x:t xml:space="preserve">1 - gpu_share</x:t>
        </x:is>
      </x:c>
      <x:c r="I2543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2543" s="3" t="inlineStr">
        <x:is>
          <x:t xml:space="preserve">SRC_OPENAI_GPT41_DOCS; SRC_OPENAI_STARGATE_ORACLE; SRC_OPENAI_STARGATE_PROGRESS; SRC_EPOCH_AI_DATA_CENTERS; ASSUMP_NUMERIC_ACCELERATOR_MIX</x:t>
        </x:is>
      </x:c>
      <x:c r="K254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43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2544">
      <x:c r="A2544" s="3" t="inlineStr">
        <x:is>
          <x:t xml:space="preserve">OpenAI</x:t>
        </x:is>
      </x:c>
      <x:c r="B2544" s="3" t="n">
        <x:v>2026</x:v>
      </x:c>
      <x:c r="C2544" s="3" t="inlineStr">
        <x:is>
          <x:t xml:space="preserve">Bull</x:t>
        </x:is>
      </x:c>
      <x:c r="D2544" s="3" t="inlineStr">
        <x:is>
          <x:t xml:space="preserve">fleet_reference_tps_per_mw</x:t>
        </x:is>
      </x:c>
      <x:c r="E2544" s="3" t="n">
        <x:v>222741</x:v>
      </x:c>
      <x:c r="F2544" s="3" t="inlineStr">
        <x:is>
          <x:t xml:space="preserve">generated output tokens/sec/MW</x:t>
        </x:is>
      </x:c>
      <x:c r="G2544" s="3" t="inlineStr">
        <x:is>
          <x:t xml:space="preserve">Fleet-weighted public benchmark reference</x:t>
        </x:is>
      </x:c>
      <x:c r="H2544" s="3" t="inlineStr">
        <x:is>
          <x:t xml:space="preserve">h200_share*h200_workload_avg + b200_share*b200_workload_avg + gb200_share*gb200_workload_avg + purpose_built_share*purpose_workload_avg</x:t>
        </x:is>
      </x:c>
      <x:c r="I2544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2544" s="3" t="inlineStr">
        <x:is>
          <x:t xml:space="preserve">SRC_SEMIANALYSIS_INFERENCEX; ASSUMP_NUMERIC_ACCELERATOR_MIX; ASSUMP_WORKLOAD_CLASS_MIX; ASSUMP_AGENTIC_CONTEXT_PENALTY</x:t>
        </x:is>
      </x:c>
      <x:c r="K254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44" s="3" t="inlineStr">
        <x:is>
          <x:t xml:space="preserve">Comparable production output-token throughput or a more closely matched benchmark.</x:t>
        </x:is>
      </x:c>
    </x:row>
    <x:row r="2545">
      <x:c r="A2545" s="3" t="inlineStr">
        <x:is>
          <x:t xml:space="preserve">OpenAI</x:t>
        </x:is>
      </x:c>
      <x:c r="B2545" s="3" t="n">
        <x:v>2026</x:v>
      </x:c>
      <x:c r="C2545" s="3" t="inlineStr">
        <x:is>
          <x:t xml:space="preserve">Bull</x:t>
        </x:is>
      </x:c>
      <x:c r="D2545" s="3" t="inlineStr">
        <x:is>
          <x:t xml:space="preserve">commercial_workload_fit_factor</x:t>
        </x:is>
      </x:c>
      <x:c r="E2545" s="3" t="n">
        <x:v>0.7</x:v>
      </x:c>
      <x:c r="F2545" s="3" t="inlineStr">
        <x:is>
          <x:t xml:space="preserve">share of public reference throughput</x:t>
        </x:is>
      </x:c>
      <x:c r="G2545" s="3" t="inlineStr">
        <x:is>
          <x:t xml:space="preserve">Scenario assumption</x:t>
        </x:is>
      </x:c>
      <x:c r="H2545" s="3" t="inlineStr">
        <x:is>
          <x:t xml:space="preserve">reference_serving_tps_per_mw = fleet_reference_tps_per_mw * commercial_workload_fit_factor</x:t>
        </x:is>
      </x:c>
      <x:c r="I2545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2545" s="3" t="inlineStr">
        <x:is>
          <x:t xml:space="preserve">SRC_SEMIANALYSIS_INFERENCEX; ASSUMP_NUMERIC_ACCELERATOR_MIX; ASSUMP_WORKLOAD_CLASS_MIX; ASSUMP_AGENTIC_CONTEXT_PENALTY</x:t>
        </x:is>
      </x:c>
      <x:c r="K254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45" s="3" t="inlineStr">
        <x:is>
          <x:t xml:space="preserve">Matched commercial serving benchmark by product surface, context shape and latency SLO.</x:t>
        </x:is>
      </x:c>
    </x:row>
    <x:row r="2546">
      <x:c r="A2546" s="3" t="inlineStr">
        <x:is>
          <x:t xml:space="preserve">OpenAI</x:t>
        </x:is>
      </x:c>
      <x:c r="B2546" s="3" t="n">
        <x:v>2026</x:v>
      </x:c>
      <x:c r="C2546" s="3" t="inlineStr">
        <x:is>
          <x:t xml:space="preserve">Bull</x:t>
        </x:is>
      </x:c>
      <x:c r="D2546" s="3" t="inlineStr">
        <x:is>
          <x:t xml:space="preserve">reference_serving_tps_per_mw</x:t>
        </x:is>
      </x:c>
      <x:c r="E2546" s="3" t="n">
        <x:v>155919</x:v>
      </x:c>
      <x:c r="F2546" s="3" t="inlineStr">
        <x:is>
          <x:t xml:space="preserve">generated output tokens/sec/MW</x:t>
        </x:is>
      </x:c>
      <x:c r="G2546" s="3" t="inlineStr">
        <x:is>
          <x:t xml:space="preserve">Workload-adjusted benchmark proxy</x:t>
        </x:is>
      </x:c>
      <x:c r="H2546" s="3" t="inlineStr">
        <x:is>
          <x:t xml:space="preserve">fleet_reference_tps_per_mw * commercial_workload_fit_factor</x:t>
        </x:is>
      </x:c>
      <x:c r="I254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546" s="3" t="inlineStr">
        <x:is>
          <x:t xml:space="preserve">SRC_SEMIANALYSIS_INFERENCEX; ASSUMP_NUMERIC_ACCELERATOR_MIX; ASSUMP_WORKLOAD_CLASS_MIX; ASSUMP_AGENTIC_CONTEXT_PENALTY</x:t>
        </x:is>
      </x:c>
      <x:c r="K254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46" s="3" t="inlineStr">
        <x:is>
          <x:t xml:space="preserve">Provider production output-token throughput with comparable workload/SLO.</x:t>
        </x:is>
      </x:c>
    </x:row>
    <x:row r="2547">
      <x:c r="A2547" s="3" t="inlineStr">
        <x:is>
          <x:t xml:space="preserve">OpenAI</x:t>
        </x:is>
      </x:c>
      <x:c r="B2547" s="3" t="n">
        <x:v>2026</x:v>
      </x:c>
      <x:c r="C2547" s="3" t="inlineStr">
        <x:is>
          <x:t xml:space="preserve">Bull</x:t>
        </x:is>
      </x:c>
      <x:c r="D2547" s="3" t="inlineStr">
        <x:is>
          <x:t xml:space="preserve">purpose_built_tps_per_mw</x:t>
        </x:is>
      </x:c>
      <x:c r="E2547" s="3" t="n">
        <x:v>94714</x:v>
      </x:c>
      <x:c r="F2547" s="3" t="inlineStr">
        <x:is>
          <x:t xml:space="preserve">generated output tokens/sec/MW</x:t>
        </x:is>
      </x:c>
      <x:c r="G2547" s="3" t="inlineStr">
        <x:is>
          <x:t xml:space="preserve">Conservative no-uplift proxy</x:t>
        </x:is>
      </x:c>
      <x:c r="H2547" s="3" t="inlineStr">
        <x:is>
          <x:t xml:space="preserve">purpose_built_tps_per_mw = purpose_built_reference_tps_per_mw * commercial_workload_fit_factor until comparable output-token benchmark is adopted</x:t>
        </x:is>
      </x:c>
      <x:c r="I2547" s="3" t="inlineStr">
        <x:is>
          <x:t xml:space="preserve">No comparable public output-token/MW row adopted; B200 public reference placeholder is used and remains editable.</x:t>
        </x:is>
      </x:c>
      <x:c r="J2547" s="3" t="inlineStr">
        <x:is>
          <x:t xml:space="preserve">SRC_OPENAI_GPT41_DOCS; SRC_OPENAI_STARGATE_ORACLE; SRC_OPENAI_STARGATE_PROGRESS; SRC_EPOCH_AI_DATA_CENTERS; ASSUMP_NUMERIC_ACCELERATOR_MIX</x:t>
        </x:is>
      </x:c>
      <x:c r="K254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47" s="3" t="inlineStr">
        <x:is>
          <x:t xml:space="preserve">Matched-workload generated-output benchmark for the provider purpose-built accelerator.</x:t>
        </x:is>
      </x:c>
    </x:row>
    <x:row r="2548">
      <x:c r="A2548" s="3" t="inlineStr">
        <x:is>
          <x:t xml:space="preserve">OpenAI</x:t>
        </x:is>
      </x:c>
      <x:c r="B2548" s="3" t="n">
        <x:v>2026</x:v>
      </x:c>
      <x:c r="C2548" s="3" t="inlineStr">
        <x:is>
          <x:t xml:space="preserve">Bull</x:t>
        </x:is>
      </x:c>
      <x:c r="D2548" s="3" t="inlineStr">
        <x:is>
          <x:t xml:space="preserve">inference_power_share</x:t>
        </x:is>
      </x:c>
      <x:c r="E2548" s="3" t="n">
        <x:v>0.63</x:v>
      </x:c>
      <x:c r="F2548" s="3" t="inlineStr">
        <x:is>
          <x:t xml:space="preserve">share of AI IT load</x:t>
        </x:is>
      </x:c>
      <x:c r="G2548" s="3" t="inlineStr">
        <x:is>
          <x:t xml:space="preserve">Scenario allocation</x:t>
        </x:is>
      </x:c>
      <x:c r="H2548" s="3" t="inlineStr">
        <x:is>
          <x:t xml:space="preserve">inference_gw = ai_it_load_gw * inference_power_share</x:t>
        </x:is>
      </x:c>
      <x:c r="I2548" s="3" t="inlineStr">
        <x:is>
          <x:t xml:space="preserve">ChatGPT/API/enterprise commercial surfaces support increasing inference allocation while training remains material.</x:t>
        </x:is>
      </x:c>
      <x:c r="J2548" s="3" t="inlineStr">
        <x:is>
          <x:t xml:space="preserve">SRC_OPENAI_GPT41_DOCS; SRC_OPENAI_STARGATE_ORACLE; SRC_OPENAI_STARGATE_PROGRESS; SRC_EPOCH_AI_DATA_CENTERS; ASSUMP_INFERENCE_SHARE_NOT_FACT_60</x:t>
        </x:is>
      </x:c>
      <x:c r="K254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48" s="3" t="inlineStr">
        <x:is>
          <x:t xml:space="preserve">Provider-specific inference/training workload power telemetry.</x:t>
        </x:is>
      </x:c>
    </x:row>
    <x:row r="2549">
      <x:c r="A2549" s="3" t="inlineStr">
        <x:is>
          <x:t xml:space="preserve">OpenAI</x:t>
        </x:is>
      </x:c>
      <x:c r="B2549" s="3" t="n">
        <x:v>2026</x:v>
      </x:c>
      <x:c r="C2549" s="3" t="inlineStr">
        <x:is>
          <x:t xml:space="preserve">Bull</x:t>
        </x:is>
      </x:c>
      <x:c r="D2549" s="3" t="inlineStr">
        <x:is>
          <x:t xml:space="preserve">inference_gw</x:t>
        </x:is>
      </x:c>
      <x:c r="E2549" s="3" t="n">
        <x:v>0.679</x:v>
      </x:c>
      <x:c r="F2549" s="3" t="inlineStr">
        <x:is>
          <x:t xml:space="preserve">GW</x:t>
        </x:is>
      </x:c>
      <x:c r="G2549" s="3" t="inlineStr">
        <x:is>
          <x:t xml:space="preserve">Derived formula</x:t>
        </x:is>
      </x:c>
      <x:c r="H2549" s="3" t="inlineStr">
        <x:is>
          <x:t xml:space="preserve">ai_it_load_gw * inference_power_share</x:t>
        </x:is>
      </x:c>
      <x:c r="I2549" s="3" t="inlineStr">
        <x:is>
          <x:t xml:space="preserve">This is the operational power eligible to become commercial generated output tokens through the selected TPS/MW proxy.</x:t>
        </x:is>
      </x:c>
      <x:c r="J2549" s="3" t="inlineStr">
        <x:is>
          <x:t xml:space="preserve">SRC_OPENAI_GPT41_DOCS; SRC_OPENAI_STARGATE_ORACLE; SRC_OPENAI_STARGATE_PROGRESS; SRC_EPOCH_AI_DATA_CENTERS</x:t>
        </x:is>
      </x:c>
      <x:c r="K254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49" s="3" t="inlineStr">
        <x:is>
          <x:t xml:space="preserve">Recompute after AI allocation or inference-share evidence changes.</x:t>
        </x:is>
      </x:c>
    </x:row>
    <x:row r="2550">
      <x:c r="A2550" s="3" t="inlineStr">
        <x:is>
          <x:t xml:space="preserve">OpenAI</x:t>
        </x:is>
      </x:c>
      <x:c r="B2550" s="3" t="n">
        <x:v>2026</x:v>
      </x:c>
      <x:c r="C2550" s="3" t="inlineStr">
        <x:is>
          <x:t xml:space="preserve">Bull</x:t>
        </x:is>
      </x:c>
      <x:c r="D2550" s="3" t="inlineStr">
        <x:is>
          <x:t xml:space="preserve">training_power_share</x:t>
        </x:is>
      </x:c>
      <x:c r="E2550" s="3" t="n">
        <x:v>0.37</x:v>
      </x:c>
      <x:c r="F2550" s="3" t="inlineStr">
        <x:is>
          <x:t xml:space="preserve">share of AI IT load</x:t>
        </x:is>
      </x:c>
      <x:c r="G2550" s="3" t="inlineStr">
        <x:is>
          <x:t xml:space="preserve">Derived allocation</x:t>
        </x:is>
      </x:c>
      <x:c r="H2550" s="3" t="inlineStr">
        <x:is>
          <x:t xml:space="preserve">1 - inference_power_share</x:t>
        </x:is>
      </x:c>
      <x:c r="I2550" s="3" t="inlineStr">
        <x:is>
          <x:t xml:space="preserve">Training receives the complementary modeled AI IT allocation; it is not a disclosed company workload split.</x:t>
        </x:is>
      </x:c>
      <x:c r="J2550" s="3" t="inlineStr">
        <x:is>
          <x:t xml:space="preserve">SRC_OPENAI_GPT41_DOCS; SRC_OPENAI_STARGATE_ORACLE; SRC_OPENAI_STARGATE_PROGRESS; SRC_EPOCH_AI_DATA_CENTERS; ASSUMP_INFERENCE_SHARE_NOT_FACT_60</x:t>
        </x:is>
      </x:c>
      <x:c r="K255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50" s="3" t="inlineStr">
        <x:is>
          <x:t xml:space="preserve">Provider-specific inference/training workload power telemetry.</x:t>
        </x:is>
      </x:c>
    </x:row>
    <x:row r="2551">
      <x:c r="A2551" s="3" t="inlineStr">
        <x:is>
          <x:t xml:space="preserve">OpenAI</x:t>
        </x:is>
      </x:c>
      <x:c r="B2551" s="3" t="n">
        <x:v>2026</x:v>
      </x:c>
      <x:c r="C2551" s="3" t="inlineStr">
        <x:is>
          <x:t xml:space="preserve">Bull</x:t>
        </x:is>
      </x:c>
      <x:c r="D2551" s="3" t="inlineStr">
        <x:is>
          <x:t xml:space="preserve">training_gw</x:t>
        </x:is>
      </x:c>
      <x:c r="E2551" s="3" t="n">
        <x:v>0.399</x:v>
      </x:c>
      <x:c r="F2551" s="3" t="inlineStr">
        <x:is>
          <x:t xml:space="preserve">GW</x:t>
        </x:is>
      </x:c>
      <x:c r="G2551" s="3" t="inlineStr">
        <x:is>
          <x:t xml:space="preserve">Derived formula</x:t>
        </x:is>
      </x:c>
      <x:c r="H2551" s="3" t="inlineStr">
        <x:is>
          <x:t xml:space="preserve">ai_it_load_gw * training_power_share</x:t>
        </x:is>
      </x:c>
      <x:c r="I2551" s="3" t="inlineStr">
        <x:is>
          <x:t xml:space="preserve">Training GW is shown separately so commercial inference token capacity is not overstated.</x:t>
        </x:is>
      </x:c>
      <x:c r="J2551" s="3" t="inlineStr">
        <x:is>
          <x:t xml:space="preserve">SRC_OPENAI_GPT41_DOCS; SRC_OPENAI_STARGATE_ORACLE; SRC_OPENAI_STARGATE_PROGRESS; SRC_EPOCH_AI_DATA_CENTERS</x:t>
        </x:is>
      </x:c>
      <x:c r="K255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51" s="3" t="inlineStr">
        <x:is>
          <x:t xml:space="preserve">Recompute after AI allocation or workload-split evidence changes.</x:t>
        </x:is>
      </x:c>
    </x:row>
    <x:row r="2552">
      <x:c r="A2552" s="3" t="inlineStr">
        <x:is>
          <x:t xml:space="preserve">OpenAI</x:t>
        </x:is>
      </x:c>
      <x:c r="B2552" s="3" t="n">
        <x:v>2026</x:v>
      </x:c>
      <x:c r="C2552" s="3" t="inlineStr">
        <x:is>
          <x:t xml:space="preserve">Bull</x:t>
        </x:is>
      </x:c>
      <x:c r="D2552" s="3" t="inlineStr">
        <x:is>
          <x:t xml:space="preserve">tokens_per_second_per_mw</x:t>
        </x:is>
      </x:c>
      <x:c r="E2552" s="3" t="n">
        <x:v>155919</x:v>
      </x:c>
      <x:c r="F2552" s="3" t="inlineStr">
        <x:is>
          <x:t xml:space="preserve">generated output tokens/sec/MW</x:t>
        </x:is>
      </x:c>
      <x:c r="G2552" s="3" t="inlineStr">
        <x:is>
          <x:t xml:space="preserve">Derived estimate + benchmark calibration</x:t>
        </x:is>
      </x:c>
      <x:c r="H2552" s="3" t="inlineStr">
        <x:is>
          <x:t xml:space="preserve">fleet_reference_tps_per_mw * commercial_workload_fit_factor</x:t>
        </x:is>
      </x:c>
      <x:c r="I2552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2552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255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52" s="3" t="inlineStr">
        <x:is>
          <x:t xml:space="preserve">Comparable production output-token throughput with model, hardware, precision, ISL/OSL and SLO matched.</x:t>
        </x:is>
      </x:c>
    </x:row>
    <x:row r="2553">
      <x:c r="A2553" s="3" t="inlineStr">
        <x:is>
          <x:t xml:space="preserve">OpenAI</x:t>
        </x:is>
      </x:c>
      <x:c r="B2553" s="3" t="n">
        <x:v>2026</x:v>
      </x:c>
      <x:c r="C2553" s="3" t="inlineStr">
        <x:is>
          <x:t xml:space="preserve">Bull</x:t>
        </x:is>
      </x:c>
      <x:c r="D2553" s="3" t="inlineStr">
        <x:is>
          <x:t xml:space="preserve">inference_tokens_per_day</x:t>
        </x:is>
      </x:c>
      <x:c r="E2553" s="3" t="n">
        <x:v>9147081686400</x:v>
      </x:c>
      <x:c r="F2553" s="3" t="inlineStr">
        <x:is>
          <x:t xml:space="preserve">generated output tokens/day</x:t>
        </x:is>
      </x:c>
      <x:c r="G2553" s="3" t="inlineStr">
        <x:is>
          <x:t xml:space="preserve">Derived headline metric</x:t>
        </x:is>
      </x:c>
      <x:c r="H2553" s="3" t="inlineStr">
        <x:is>
          <x:t xml:space="preserve">inference_gw * 1000 * tokens_per_second_per_mw * 86,400</x:t>
        </x:is>
      </x:c>
      <x:c r="I2553" s="3" t="inlineStr">
        <x:is>
          <x:t xml:space="preserve">Headline capacity uses no utilization, MoE, architecture or software-growth multiplier; it is not observed commercial output volume.</x:t>
        </x:is>
      </x:c>
      <x:c r="J2553" s="3" t="inlineStr">
        <x:is>
          <x:t xml:space="preserve">SRC_OPENAI_GPT41_DOCS; SRC_OPENAI_STARGATE_ORACLE; SRC_OPENAI_STARGATE_PROGRESS; SRC_EPOCH_AI_DATA_CENTERS; SRC_SEMIANALYSIS_INFERENCEX</x:t>
        </x:is>
      </x:c>
      <x:c r="K255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53" s="3" t="inlineStr">
        <x:is>
          <x:t xml:space="preserve">Provider-disclosed generated output token volume or calibrated capacity telemetry.</x:t>
        </x:is>
      </x:c>
    </x:row>
    <x:row r="2554">
      <x:c r="A2554" s="3" t="inlineStr">
        <x:is>
          <x:t xml:space="preserve">OpenAI</x:t>
        </x:is>
      </x:c>
      <x:c r="B2554" s="3" t="n">
        <x:v>2026</x:v>
      </x:c>
      <x:c r="C2554" s="3" t="inlineStr">
        <x:is>
          <x:t xml:space="preserve">Bull</x:t>
        </x:is>
      </x:c>
      <x:c r="D2554" s="3" t="inlineStr">
        <x:is>
          <x:t xml:space="preserve">inference_tokens_per_year</x:t>
        </x:is>
      </x:c>
      <x:c r="E2554" s="3" t="n">
        <x:v>3338684815536000</x:v>
      </x:c>
      <x:c r="F2554" s="3" t="inlineStr">
        <x:is>
          <x:t xml:space="preserve">generated output tokens/year</x:t>
        </x:is>
      </x:c>
      <x:c r="G2554" s="3" t="inlineStr">
        <x:is>
          <x:t xml:space="preserve">Derived headline metric</x:t>
        </x:is>
      </x:c>
      <x:c r="H2554" s="3" t="inlineStr">
        <x:is>
          <x:t xml:space="preserve">inference_tokens_per_day * 365</x:t>
        </x:is>
      </x:c>
      <x:c r="I2554" s="3" t="inlineStr">
        <x:is>
          <x:t xml:space="preserve">Annualized version of generated output token capacity; it is not observed annual demand or billable volume.</x:t>
        </x:is>
      </x:c>
      <x:c r="J2554" s="3" t="inlineStr">
        <x:is>
          <x:t xml:space="preserve">SRC_OPENAI_GPT41_DOCS; SRC_OPENAI_STARGATE_ORACLE; SRC_OPENAI_STARGATE_PROGRESS; SRC_EPOCH_AI_DATA_CENTERS; SRC_SEMIANALYSIS_INFERENCEX</x:t>
        </x:is>
      </x:c>
      <x:c r="K255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54" s="3" t="inlineStr">
        <x:is>
          <x:t xml:space="preserve">Provider-disclosed annual generated-output volume or metered serving telemetry.</x:t>
        </x:is>
      </x:c>
    </x:row>
    <x:row r="2555">
      <x:c r="A2555" s="3" t="inlineStr">
        <x:is>
          <x:t xml:space="preserve">OpenAI</x:t>
        </x:is>
      </x:c>
      <x:c r="B2555" s="3" t="n">
        <x:v>2027</x:v>
      </x:c>
      <x:c r="C2555" s="3" t="inlineStr">
        <x:is>
          <x:t xml:space="preserve">Bull</x:t>
        </x:is>
      </x:c>
      <x:c r="D2555" s="3" t="inlineStr">
        <x:is>
          <x:t xml:space="preserve">contracted_power_gw</x:t>
        </x:is>
      </x:c>
      <x:c r="E2555" s="3" t="n">
        <x:v>6.75</x:v>
      </x:c>
      <x:c r="F2555" s="3" t="inlineStr">
        <x:is>
          <x:t xml:space="preserve">GW</x:t>
        </x:is>
      </x:c>
      <x:c r="G2555" s="3" t="inlineStr">
        <x:is>
          <x:t xml:space="preserve">Fact anchor + scenario ceiling</x:t>
        </x:is>
      </x:c>
      <x:c r="H2555" s="3" t="inlineStr">
        <x:is>
          <x:t xml:space="preserve">linear interpolation between 2026 and 2030 company capacity endpoints</x:t>
        </x:is>
      </x:c>
      <x:c r="I2555" s="3" t="inlineStr">
        <x:is>
          <x:t xml:space="preserve">2030 envelope is bounded by official Stargate planned/committed capacity; 2026 and timing remain staged scenario values.</x:t>
        </x:is>
      </x:c>
      <x:c r="J2555" s="3" t="inlineStr">
        <x:is>
          <x:t xml:space="preserve">SRC_OPENAI_STARGATE_ORACLE; SRC_OPENAI_STARGATE_PROGRESS; ASSUMP_STARGATE_RAMP</x:t>
        </x:is>
      </x:c>
      <x:c r="K255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55" s="3" t="inlineStr">
        <x:is>
          <x:t xml:space="preserve">Company/site-level committed MW/GW, interconnect and contract disclosure.</x:t>
        </x:is>
      </x:c>
    </x:row>
    <x:row r="2556">
      <x:c r="A2556" s="3" t="inlineStr">
        <x:is>
          <x:t xml:space="preserve">OpenAI</x:t>
        </x:is>
      </x:c>
      <x:c r="B2556" s="3" t="n">
        <x:v>2027</x:v>
      </x:c>
      <x:c r="C2556" s="3" t="inlineStr">
        <x:is>
          <x:t xml:space="preserve">Bull</x:t>
        </x:is>
      </x:c>
      <x:c r="D2556" s="3" t="inlineStr">
        <x:is>
          <x:t xml:space="preserve">operational_deployment_share</x:t>
        </x:is>
      </x:c>
      <x:c r="E2556" s="3" t="n">
        <x:v>0.50918519</x:v>
      </x:c>
      <x:c r="F2556" s="3" t="inlineStr">
        <x:is>
          <x:t xml:space="preserve">share</x:t>
        </x:is>
      </x:c>
      <x:c r="G2556" s="3" t="inlineStr">
        <x:is>
          <x:t xml:space="preserve">Scenario conversion</x:t>
        </x:is>
      </x:c>
      <x:c r="H2556" s="3" t="inlineStr">
        <x:is>
          <x:t xml:space="preserve">active_power_gw / contracted_power_gw</x:t>
        </x:is>
      </x:c>
      <x:c r="I2556" s="3" t="inlineStr">
        <x:is>
          <x:t xml:space="preserve">This is the single explicit conversion from contracted/attributed capacity to operationally usable capacity.</x:t>
        </x:is>
      </x:c>
      <x:c r="J2556" s="3" t="inlineStr">
        <x:is>
          <x:t xml:space="preserve">SRC_OPENAI_STARGATE_ORACLE; SRC_OPENAI_STARGATE_PROGRESS; ASSUMP_STARGATE_RAMP</x:t>
        </x:is>
      </x:c>
      <x:c r="K255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56" s="3" t="inlineStr">
        <x:is>
          <x:t xml:space="preserve">Energized operational capacity divided by contracted/attributed capacity.</x:t>
        </x:is>
      </x:c>
    </x:row>
    <x:row r="2557">
      <x:c r="A2557" s="3" t="inlineStr">
        <x:is>
          <x:t xml:space="preserve">OpenAI</x:t>
        </x:is>
      </x:c>
      <x:c r="B2557" s="3" t="n">
        <x:v>2027</x:v>
      </x:c>
      <x:c r="C2557" s="3" t="inlineStr">
        <x:is>
          <x:t xml:space="preserve">Bull</x:t>
        </x:is>
      </x:c>
      <x:c r="D2557" s="3" t="inlineStr">
        <x:is>
          <x:t xml:space="preserve">active_power_gw</x:t>
        </x:is>
      </x:c>
      <x:c r="E2557" s="3" t="n">
        <x:v>3.437</x:v>
      </x:c>
      <x:c r="F2557" s="3" t="inlineStr">
        <x:is>
          <x:t xml:space="preserve">GW</x:t>
        </x:is>
      </x:c>
      <x:c r="G2557" s="3" t="inlineStr">
        <x:is>
          <x:t xml:space="preserve">Derived scenario</x:t>
        </x:is>
      </x:c>
      <x:c r="H2557" s="3" t="inlineStr">
        <x:is>
          <x:t xml:space="preserve">contracted_power_gw * operational_deployment_share</x:t>
        </x:is>
      </x:c>
      <x:c r="I2557" s="3" t="inlineStr">
        <x:is>
          <x:t xml:space="preserve">Official capacity announcements are converted to active GW only through energization/GPU-deployment ramp assumptions.</x:t>
        </x:is>
      </x:c>
      <x:c r="J2557" s="3" t="inlineStr">
        <x:is>
          <x:t xml:space="preserve">SRC_OPENAI_STARGATE_ORACLE; SRC_OPENAI_STARGATE_PROGRESS; ASSUMP_STARGATE_RAMP</x:t>
        </x:is>
      </x:c>
      <x:c r="K255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57" s="3" t="inlineStr">
        <x:is>
          <x:t xml:space="preserve">Energization dates, accelerator deliveries and operational powered-rack telemetry.</x:t>
        </x:is>
      </x:c>
    </x:row>
    <x:row r="2558">
      <x:c r="A2558" s="3" t="inlineStr">
        <x:is>
          <x:t xml:space="preserve">OpenAI</x:t>
        </x:is>
      </x:c>
      <x:c r="B2558" s="3" t="n">
        <x:v>2027</x:v>
      </x:c>
      <x:c r="C2558" s="3" t="inlineStr">
        <x:is>
          <x:t xml:space="preserve">Bull</x:t>
        </x:is>
      </x:c>
      <x:c r="D2558" s="3" t="inlineStr">
        <x:is>
          <x:t xml:space="preserve">pue</x:t>
        </x:is>
      </x:c>
      <x:c r="E2558" s="3" t="n">
        <x:v>1.2</x:v>
      </x:c>
      <x:c r="F2558" s="3" t="inlineStr">
        <x:is>
          <x:t xml:space="preserve">ratio</x:t>
        </x:is>
      </x:c>
      <x:c r="G2558" s="3" t="inlineStr">
        <x:is>
          <x:t xml:space="preserve">Scenario parameter</x:t>
        </x:is>
      </x:c>
      <x:c r="H2558" s="3" t="inlineStr">
        <x:is>
          <x:t xml:space="preserve">it_load_gw = active_power_gw / pue</x:t>
        </x:is>
      </x:c>
      <x:c r="I2558" s="3" t="inlineStr">
        <x:is>
          <x:t xml:space="preserve">No provider-wide site-level PUE is used as a disclosed fact; PUE represents facility-to-IT conversion within the scenario.</x:t>
        </x:is>
      </x:c>
      <x:c r="J2558" s="3" t="inlineStr">
        <x:is>
          <x:t xml:space="preserve">ASSUMP_POWER_RAMP</x:t>
        </x:is>
      </x:c>
      <x:c r="K255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58" s="3" t="inlineStr">
        <x:is>
          <x:t xml:space="preserve">Site-level measured PUE matched to attributed AI capacity.</x:t>
        </x:is>
      </x:c>
    </x:row>
    <x:row r="2559">
      <x:c r="A2559" s="3" t="inlineStr">
        <x:is>
          <x:t xml:space="preserve">OpenAI</x:t>
        </x:is>
      </x:c>
      <x:c r="B2559" s="3" t="n">
        <x:v>2027</x:v>
      </x:c>
      <x:c r="C2559" s="3" t="inlineStr">
        <x:is>
          <x:t xml:space="preserve">Bull</x:t>
        </x:is>
      </x:c>
      <x:c r="D2559" s="3" t="inlineStr">
        <x:is>
          <x:t xml:space="preserve">it_load_gw</x:t>
        </x:is>
      </x:c>
      <x:c r="E2559" s="3" t="n">
        <x:v>2.864</x:v>
      </x:c>
      <x:c r="F2559" s="3" t="inlineStr">
        <x:is>
          <x:t xml:space="preserve">GW</x:t>
        </x:is>
      </x:c>
      <x:c r="G2559" s="3" t="inlineStr">
        <x:is>
          <x:t xml:space="preserve">Derived formula</x:t>
        </x:is>
      </x:c>
      <x:c r="H2559" s="3" t="inlineStr">
        <x:is>
          <x:t xml:space="preserve">active_power_gw / pue</x:t>
        </x:is>
      </x:c>
      <x:c r="I2559" s="3" t="inlineStr">
        <x:is>
          <x:t xml:space="preserve">Facility power is converted to IT-deliverable power before attributing AI workloads.</x:t>
        </x:is>
      </x:c>
      <x:c r="J2559" s="3" t="inlineStr">
        <x:is>
          <x:t xml:space="preserve">SRC_OPENAI_STARGATE_ORACLE; SRC_OPENAI_STARGATE_PROGRESS; ASSUMP_STARGATE_RAMP</x:t>
        </x:is>
      </x:c>
      <x:c r="K255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59" s="3" t="inlineStr">
        <x:is>
          <x:t xml:space="preserve">Recompute once active power and PUE become site-observable.</x:t>
        </x:is>
      </x:c>
    </x:row>
    <x:row r="2560">
      <x:c r="A2560" s="3" t="inlineStr">
        <x:is>
          <x:t xml:space="preserve">OpenAI</x:t>
        </x:is>
      </x:c>
      <x:c r="B2560" s="3" t="n">
        <x:v>2027</x:v>
      </x:c>
      <x:c r="C2560" s="3" t="inlineStr">
        <x:is>
          <x:t xml:space="preserve">Bull</x:t>
        </x:is>
      </x:c>
      <x:c r="D2560" s="3" t="inlineStr">
        <x:is>
          <x:t xml:space="preserve">ai_workload_share</x:t>
        </x:is>
      </x:c>
      <x:c r="E2560" s="3" t="n">
        <x:v>0.88</x:v>
      </x:c>
      <x:c r="F2560" s="3" t="inlineStr">
        <x:is>
          <x:t xml:space="preserve">share</x:t>
        </x:is>
      </x:c>
      <x:c r="G2560" s="3" t="inlineStr">
        <x:is>
          <x:t xml:space="preserve">Scenario allocation</x:t>
        </x:is>
      </x:c>
      <x:c r="H2560" s="3" t="inlineStr">
        <x:is>
          <x:t xml:space="preserve">ai_it_load_gw = it_load_gw * ai_workload_share</x:t>
        </x:is>
      </x:c>
      <x:c r="I2560" s="3" t="inlineStr">
        <x:is>
          <x:t xml:space="preserve">Stargate capacity is AI-oriented but includes reserve, platform and non-token AI activity; 88% is a scenario.</x:t>
        </x:is>
      </x:c>
      <x:c r="J2560" s="3" t="inlineStr">
        <x:is>
          <x:t xml:space="preserve">SRC_OPENAI_GPT41_DOCS; SRC_OPENAI_STARGATE_ORACLE; SRC_OPENAI_STARGATE_PROGRESS; SRC_EPOCH_AI_DATA_CENTERS</x:t>
        </x:is>
      </x:c>
      <x:c r="K256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60" s="3" t="inlineStr">
        <x:is>
          <x:t xml:space="preserve">Model-owner AI workload allocation or cluster scheduling telemetry.</x:t>
        </x:is>
      </x:c>
    </x:row>
    <x:row r="2561">
      <x:c r="A2561" s="3" t="inlineStr">
        <x:is>
          <x:t xml:space="preserve">OpenAI</x:t>
        </x:is>
      </x:c>
      <x:c r="B2561" s="3" t="n">
        <x:v>2027</x:v>
      </x:c>
      <x:c r="C2561" s="3" t="inlineStr">
        <x:is>
          <x:t xml:space="preserve">Bull</x:t>
        </x:is>
      </x:c>
      <x:c r="D2561" s="3" t="inlineStr">
        <x:is>
          <x:t xml:space="preserve">ai_it_load_gw</x:t>
        </x:is>
      </x:c>
      <x:c r="E2561" s="3" t="n">
        <x:v>2.52</x:v>
      </x:c>
      <x:c r="F2561" s="3" t="inlineStr">
        <x:is>
          <x:t xml:space="preserve">GW</x:t>
        </x:is>
      </x:c>
      <x:c r="G2561" s="3" t="inlineStr">
        <x:is>
          <x:t xml:space="preserve">Derived formula</x:t>
        </x:is>
      </x:c>
      <x:c r="H2561" s="3" t="inlineStr">
        <x:is>
          <x:t xml:space="preserve">it_load_gw * ai_workload_share</x:t>
        </x:is>
      </x:c>
      <x:c r="I2561" s="3" t="inlineStr">
        <x:is>
          <x:t xml:space="preserve">Only the AI-attributed portion of IT load enters training/inference allocation.</x:t>
        </x:is>
      </x:c>
      <x:c r="J2561" s="3" t="inlineStr">
        <x:is>
          <x:t xml:space="preserve">SRC_OPENAI_GPT41_DOCS; SRC_OPENAI_STARGATE_ORACLE; SRC_OPENAI_STARGATE_PROGRESS; SRC_EPOCH_AI_DATA_CENTERS</x:t>
        </x:is>
      </x:c>
      <x:c r="K256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61" s="3" t="inlineStr">
        <x:is>
          <x:t xml:space="preserve">Recompute after ai_workload_share is replaced by telemetry.</x:t>
        </x:is>
      </x:c>
    </x:row>
    <x:row r="2562">
      <x:c r="A2562" s="3" t="inlineStr">
        <x:is>
          <x:t xml:space="preserve">OpenAI</x:t>
        </x:is>
      </x:c>
      <x:c r="B2562" s="3" t="n">
        <x:v>2027</x:v>
      </x:c>
      <x:c r="C2562" s="3" t="inlineStr">
        <x:is>
          <x:t xml:space="preserve">Bull</x:t>
        </x:is>
      </x:c>
      <x:c r="D2562" s="3" t="inlineStr">
        <x:is>
          <x:t xml:space="preserve">gpu_share</x:t>
        </x:is>
      </x:c>
      <x:c r="E2562" s="3" t="n">
        <x:v>0.978068</x:v>
      </x:c>
      <x:c r="F2562" s="3" t="inlineStr">
        <x:is>
          <x:t xml:space="preserve">share of inference-serving accelerator load</x:t>
        </x:is>
      </x:c>
      <x:c r="G2562" s="3" t="inlineStr">
        <x:is>
          <x:t xml:space="preserve">Numeric scenario</x:t>
        </x:is>
      </x:c>
      <x:c r="H2562" s="3" t="inlineStr">
        <x:is>
          <x:t xml:space="preserve">gpu_share interpolated from company 2026/2030 accelerator-mix endpoints</x:t>
        </x:is>
      </x:c>
      <x:c r="I2562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2562" s="3" t="inlineStr">
        <x:is>
          <x:t xml:space="preserve">SRC_OPENAI_GPT41_DOCS; SRC_OPENAI_STARGATE_ORACLE; SRC_OPENAI_STARGATE_PROGRESS; SRC_EPOCH_AI_DATA_CENTERS; ASSUMP_NUMERIC_ACCELERATOR_MIX</x:t>
        </x:is>
      </x:c>
      <x:c r="K256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62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2563">
      <x:c r="A2563" s="3" t="inlineStr">
        <x:is>
          <x:t xml:space="preserve">OpenAI</x:t>
        </x:is>
      </x:c>
      <x:c r="B2563" s="3" t="n">
        <x:v>2027</x:v>
      </x:c>
      <x:c r="C2563" s="3" t="inlineStr">
        <x:is>
          <x:t xml:space="preserve">Bull</x:t>
        </x:is>
      </x:c>
      <x:c r="D2563" s="3" t="inlineStr">
        <x:is>
          <x:t xml:space="preserve">h200_share</x:t>
        </x:is>
      </x:c>
      <x:c r="E2563" s="3" t="n">
        <x:v>0.06987599999999999</x:v>
      </x:c>
      <x:c r="F2563" s="3" t="inlineStr">
        <x:is>
          <x:t xml:space="preserve">share of inference-serving accelerator load</x:t>
        </x:is>
      </x:c>
      <x:c r="G2563" s="3" t="inlineStr">
        <x:is>
          <x:t xml:space="preserve">Editable numeric scenario</x:t>
        </x:is>
      </x:c>
      <x:c r="H2563" s="3" t="inlineStr">
        <x:is>
          <x:t xml:space="preserve">h200_share = gpu_share * default_gpu_generation_mix_h200</x:t>
        </x:is>
      </x:c>
      <x:c r="I2563" s="3" t="inlineStr">
        <x:is>
          <x:t xml:space="preserve">Default GPU-generation migration assumption; executive workbook allows later manual replacement by company/year/scenario.</x:t>
        </x:is>
      </x:c>
      <x:c r="J2563" s="3" t="inlineStr">
        <x:is>
          <x:t xml:space="preserve">SRC_SEMIANALYSIS_INFERENCEX; ASSUMP_NUMERIC_ACCELERATOR_MIX</x:t>
        </x:is>
      </x:c>
      <x:c r="K256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63" s="3" t="inlineStr">
        <x:is>
          <x:t xml:space="preserve">Company fleet inventory, accelerator-hours or procurement/deployment records by GPU generation.</x:t>
        </x:is>
      </x:c>
    </x:row>
    <x:row r="2564">
      <x:c r="A2564" s="3" t="inlineStr">
        <x:is>
          <x:t xml:space="preserve">OpenAI</x:t>
        </x:is>
      </x:c>
      <x:c r="B2564" s="3" t="n">
        <x:v>2027</x:v>
      </x:c>
      <x:c r="C2564" s="3" t="inlineStr">
        <x:is>
          <x:t xml:space="preserve">Bull</x:t>
        </x:is>
      </x:c>
      <x:c r="D2564" s="3" t="inlineStr">
        <x:is>
          <x:t xml:space="preserve">b200_share</x:t>
        </x:is>
      </x:c>
      <x:c r="E2564" s="3" t="n">
        <x:v>0.908192</x:v>
      </x:c>
      <x:c r="F2564" s="3" t="inlineStr">
        <x:is>
          <x:t xml:space="preserve">share of inference-serving accelerator load</x:t>
        </x:is>
      </x:c>
      <x:c r="G2564" s="3" t="inlineStr">
        <x:is>
          <x:t xml:space="preserve">Editable numeric scenario</x:t>
        </x:is>
      </x:c>
      <x:c r="H2564" s="3" t="inlineStr">
        <x:is>
          <x:t xml:space="preserve">b200_share = gpu_share * default_gpu_generation_mix_b200</x:t>
        </x:is>
      </x:c>
      <x:c r="I2564" s="3" t="inlineStr">
        <x:is>
          <x:t xml:space="preserve">Default GPU-generation migration assumption; executive workbook allows later manual replacement by company/year/scenario.</x:t>
        </x:is>
      </x:c>
      <x:c r="J2564" s="3" t="inlineStr">
        <x:is>
          <x:t xml:space="preserve">SRC_SEMIANALYSIS_INFERENCEX; ASSUMP_NUMERIC_ACCELERATOR_MIX</x:t>
        </x:is>
      </x:c>
      <x:c r="K256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64" s="3" t="inlineStr">
        <x:is>
          <x:t xml:space="preserve">Company fleet inventory, accelerator-hours or procurement/deployment records by GPU generation.</x:t>
        </x:is>
      </x:c>
    </x:row>
    <x:row r="2565">
      <x:c r="A2565" s="3" t="inlineStr">
        <x:is>
          <x:t xml:space="preserve">OpenAI</x:t>
        </x:is>
      </x:c>
      <x:c r="B2565" s="3" t="n">
        <x:v>2027</x:v>
      </x:c>
      <x:c r="C2565" s="3" t="inlineStr">
        <x:is>
          <x:t xml:space="preserve">Bull</x:t>
        </x:is>
      </x:c>
      <x:c r="D2565" s="3" t="inlineStr">
        <x:is>
          <x:t xml:space="preserve">gb200_share</x:t>
        </x:is>
      </x:c>
      <x:c r="E2565" s="3" t="n">
        <x:v>0</x:v>
      </x:c>
      <x:c r="F2565" s="3" t="inlineStr">
        <x:is>
          <x:t xml:space="preserve">share of inference-serving accelerator load</x:t>
        </x:is>
      </x:c>
      <x:c r="G2565" s="3" t="inlineStr">
        <x:is>
          <x:t xml:space="preserve">Editable numeric scenario</x:t>
        </x:is>
      </x:c>
      <x:c r="H2565" s="3" t="inlineStr">
        <x:is>
          <x:t xml:space="preserve">gb200_share = gpu_share * default_gpu_generation_mix_gb200</x:t>
        </x:is>
      </x:c>
      <x:c r="I2565" s="3" t="inlineStr">
        <x:is>
          <x:t xml:space="preserve">Default GPU-generation migration assumption; executive workbook allows later manual replacement by company/year/scenario.</x:t>
        </x:is>
      </x:c>
      <x:c r="J2565" s="3" t="inlineStr">
        <x:is>
          <x:t xml:space="preserve">SRC_SEMIANALYSIS_INFERENCEX; ASSUMP_NUMERIC_ACCELERATOR_MIX</x:t>
        </x:is>
      </x:c>
      <x:c r="K256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65" s="3" t="inlineStr">
        <x:is>
          <x:t xml:space="preserve">Company fleet inventory, accelerator-hours or procurement/deployment records by GPU generation.</x:t>
        </x:is>
      </x:c>
    </x:row>
    <x:row r="2566">
      <x:c r="A2566" s="3" t="inlineStr">
        <x:is>
          <x:t xml:space="preserve">OpenAI</x:t>
        </x:is>
      </x:c>
      <x:c r="B2566" s="3" t="n">
        <x:v>2027</x:v>
      </x:c>
      <x:c r="C2566" s="3" t="inlineStr">
        <x:is>
          <x:t xml:space="preserve">Bull</x:t>
        </x:is>
      </x:c>
      <x:c r="D2566" s="3" t="inlineStr">
        <x:is>
          <x:t xml:space="preserve">purpose_built_accelerator_share</x:t>
        </x:is>
      </x:c>
      <x:c r="E2566" s="3" t="n">
        <x:v>0.021932</x:v>
      </x:c>
      <x:c r="F2566" s="3" t="inlineStr">
        <x:is>
          <x:t xml:space="preserve">share of inference-serving accelerator load</x:t>
        </x:is>
      </x:c>
      <x:c r="G2566" s="3" t="inlineStr">
        <x:is>
          <x:t xml:space="preserve">Numeric scenario</x:t>
        </x:is>
      </x:c>
      <x:c r="H2566" s="3" t="inlineStr">
        <x:is>
          <x:t xml:space="preserve">1 - gpu_share</x:t>
        </x:is>
      </x:c>
      <x:c r="I2566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2566" s="3" t="inlineStr">
        <x:is>
          <x:t xml:space="preserve">SRC_OPENAI_GPT41_DOCS; SRC_OPENAI_STARGATE_ORACLE; SRC_OPENAI_STARGATE_PROGRESS; SRC_EPOCH_AI_DATA_CENTERS; ASSUMP_NUMERIC_ACCELERATOR_MIX</x:t>
        </x:is>
      </x:c>
      <x:c r="K256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66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2567">
      <x:c r="A2567" s="3" t="inlineStr">
        <x:is>
          <x:t xml:space="preserve">OpenAI</x:t>
        </x:is>
      </x:c>
      <x:c r="B2567" s="3" t="n">
        <x:v>2027</x:v>
      </x:c>
      <x:c r="C2567" s="3" t="inlineStr">
        <x:is>
          <x:t xml:space="preserve">Bull</x:t>
        </x:is>
      </x:c>
      <x:c r="D2567" s="3" t="inlineStr">
        <x:is>
          <x:t xml:space="preserve">fleet_reference_tps_per_mw</x:t>
        </x:is>
      </x:c>
      <x:c r="E2567" s="3" t="n">
        <x:v>202019</x:v>
      </x:c>
      <x:c r="F2567" s="3" t="inlineStr">
        <x:is>
          <x:t xml:space="preserve">generated output tokens/sec/MW</x:t>
        </x:is>
      </x:c>
      <x:c r="G2567" s="3" t="inlineStr">
        <x:is>
          <x:t xml:space="preserve">Fleet-weighted public benchmark reference</x:t>
        </x:is>
      </x:c>
      <x:c r="H2567" s="3" t="inlineStr">
        <x:is>
          <x:t xml:space="preserve">h200_share*h200_workload_avg + b200_share*b200_workload_avg + gb200_share*gb200_workload_avg + purpose_built_share*purpose_workload_avg</x:t>
        </x:is>
      </x:c>
      <x:c r="I2567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2567" s="3" t="inlineStr">
        <x:is>
          <x:t xml:space="preserve">SRC_SEMIANALYSIS_INFERENCEX; ASSUMP_NUMERIC_ACCELERATOR_MIX; ASSUMP_WORKLOAD_CLASS_MIX; ASSUMP_AGENTIC_CONTEXT_PENALTY</x:t>
        </x:is>
      </x:c>
      <x:c r="K256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67" s="3" t="inlineStr">
        <x:is>
          <x:t xml:space="preserve">Comparable production output-token throughput or a more closely matched benchmark.</x:t>
        </x:is>
      </x:c>
    </x:row>
    <x:row r="2568">
      <x:c r="A2568" s="3" t="inlineStr">
        <x:is>
          <x:t xml:space="preserve">OpenAI</x:t>
        </x:is>
      </x:c>
      <x:c r="B2568" s="3" t="n">
        <x:v>2027</x:v>
      </x:c>
      <x:c r="C2568" s="3" t="inlineStr">
        <x:is>
          <x:t xml:space="preserve">Bull</x:t>
        </x:is>
      </x:c>
      <x:c r="D2568" s="3" t="inlineStr">
        <x:is>
          <x:t xml:space="preserve">commercial_workload_fit_factor</x:t>
        </x:is>
      </x:c>
      <x:c r="E2568" s="3" t="n">
        <x:v>0.7</x:v>
      </x:c>
      <x:c r="F2568" s="3" t="inlineStr">
        <x:is>
          <x:t xml:space="preserve">share of public reference throughput</x:t>
        </x:is>
      </x:c>
      <x:c r="G2568" s="3" t="inlineStr">
        <x:is>
          <x:t xml:space="preserve">Scenario assumption</x:t>
        </x:is>
      </x:c>
      <x:c r="H2568" s="3" t="inlineStr">
        <x:is>
          <x:t xml:space="preserve">reference_serving_tps_per_mw = fleet_reference_tps_per_mw * commercial_workload_fit_factor</x:t>
        </x:is>
      </x:c>
      <x:c r="I2568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2568" s="3" t="inlineStr">
        <x:is>
          <x:t xml:space="preserve">SRC_SEMIANALYSIS_INFERENCEX; ASSUMP_NUMERIC_ACCELERATOR_MIX; ASSUMP_WORKLOAD_CLASS_MIX; ASSUMP_AGENTIC_CONTEXT_PENALTY</x:t>
        </x:is>
      </x:c>
      <x:c r="K256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68" s="3" t="inlineStr">
        <x:is>
          <x:t xml:space="preserve">Matched commercial serving benchmark by product surface, context shape and latency SLO.</x:t>
        </x:is>
      </x:c>
    </x:row>
    <x:row r="2569">
      <x:c r="A2569" s="3" t="inlineStr">
        <x:is>
          <x:t xml:space="preserve">OpenAI</x:t>
        </x:is>
      </x:c>
      <x:c r="B2569" s="3" t="n">
        <x:v>2027</x:v>
      </x:c>
      <x:c r="C2569" s="3" t="inlineStr">
        <x:is>
          <x:t xml:space="preserve">Bull</x:t>
        </x:is>
      </x:c>
      <x:c r="D2569" s="3" t="inlineStr">
        <x:is>
          <x:t xml:space="preserve">reference_serving_tps_per_mw</x:t>
        </x:is>
      </x:c>
      <x:c r="E2569" s="3" t="n">
        <x:v>141413</x:v>
      </x:c>
      <x:c r="F2569" s="3" t="inlineStr">
        <x:is>
          <x:t xml:space="preserve">generated output tokens/sec/MW</x:t>
        </x:is>
      </x:c>
      <x:c r="G2569" s="3" t="inlineStr">
        <x:is>
          <x:t xml:space="preserve">Workload-adjusted benchmark proxy</x:t>
        </x:is>
      </x:c>
      <x:c r="H2569" s="3" t="inlineStr">
        <x:is>
          <x:t xml:space="preserve">fleet_reference_tps_per_mw * commercial_workload_fit_factor</x:t>
        </x:is>
      </x:c>
      <x:c r="I256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569" s="3" t="inlineStr">
        <x:is>
          <x:t xml:space="preserve">SRC_SEMIANALYSIS_INFERENCEX; ASSUMP_NUMERIC_ACCELERATOR_MIX; ASSUMP_WORKLOAD_CLASS_MIX; ASSUMP_AGENTIC_CONTEXT_PENALTY</x:t>
        </x:is>
      </x:c>
      <x:c r="K256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69" s="3" t="inlineStr">
        <x:is>
          <x:t xml:space="preserve">Provider production output-token throughput with comparable workload/SLO.</x:t>
        </x:is>
      </x:c>
    </x:row>
    <x:row r="2570">
      <x:c r="A2570" s="3" t="inlineStr">
        <x:is>
          <x:t xml:space="preserve">OpenAI</x:t>
        </x:is>
      </x:c>
      <x:c r="B2570" s="3" t="n">
        <x:v>2027</x:v>
      </x:c>
      <x:c r="C2570" s="3" t="inlineStr">
        <x:is>
          <x:t xml:space="preserve">Bull</x:t>
        </x:is>
      </x:c>
      <x:c r="D2570" s="3" t="inlineStr">
        <x:is>
          <x:t xml:space="preserve">purpose_built_tps_per_mw</x:t>
        </x:is>
      </x:c>
      <x:c r="E2570" s="3" t="n">
        <x:v>94714</x:v>
      </x:c>
      <x:c r="F2570" s="3" t="inlineStr">
        <x:is>
          <x:t xml:space="preserve">generated output tokens/sec/MW</x:t>
        </x:is>
      </x:c>
      <x:c r="G2570" s="3" t="inlineStr">
        <x:is>
          <x:t xml:space="preserve">Conservative no-uplift proxy</x:t>
        </x:is>
      </x:c>
      <x:c r="H2570" s="3" t="inlineStr">
        <x:is>
          <x:t xml:space="preserve">purpose_built_tps_per_mw = purpose_built_reference_tps_per_mw * commercial_workload_fit_factor until comparable output-token benchmark is adopted</x:t>
        </x:is>
      </x:c>
      <x:c r="I2570" s="3" t="inlineStr">
        <x:is>
          <x:t xml:space="preserve">No comparable public output-token/MW row adopted; B200 public reference placeholder is used and remains editable.</x:t>
        </x:is>
      </x:c>
      <x:c r="J2570" s="3" t="inlineStr">
        <x:is>
          <x:t xml:space="preserve">SRC_OPENAI_GPT41_DOCS; SRC_OPENAI_STARGATE_ORACLE; SRC_OPENAI_STARGATE_PROGRESS; SRC_EPOCH_AI_DATA_CENTERS; ASSUMP_NUMERIC_ACCELERATOR_MIX</x:t>
        </x:is>
      </x:c>
      <x:c r="K257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70" s="3" t="inlineStr">
        <x:is>
          <x:t xml:space="preserve">Matched-workload generated-output benchmark for the provider purpose-built accelerator.</x:t>
        </x:is>
      </x:c>
    </x:row>
    <x:row r="2571">
      <x:c r="A2571" s="3" t="inlineStr">
        <x:is>
          <x:t xml:space="preserve">OpenAI</x:t>
        </x:is>
      </x:c>
      <x:c r="B2571" s="3" t="n">
        <x:v>2027</x:v>
      </x:c>
      <x:c r="C2571" s="3" t="inlineStr">
        <x:is>
          <x:t xml:space="preserve">Bull</x:t>
        </x:is>
      </x:c>
      <x:c r="D2571" s="3" t="inlineStr">
        <x:is>
          <x:t xml:space="preserve">inference_power_share</x:t>
        </x:is>
      </x:c>
      <x:c r="E2571" s="3" t="n">
        <x:v>0.6879999999999999</x:v>
      </x:c>
      <x:c r="F2571" s="3" t="inlineStr">
        <x:is>
          <x:t xml:space="preserve">share of AI IT load</x:t>
        </x:is>
      </x:c>
      <x:c r="G2571" s="3" t="inlineStr">
        <x:is>
          <x:t xml:space="preserve">Scenario allocation</x:t>
        </x:is>
      </x:c>
      <x:c r="H2571" s="3" t="inlineStr">
        <x:is>
          <x:t xml:space="preserve">inference_gw = ai_it_load_gw * inference_power_share</x:t>
        </x:is>
      </x:c>
      <x:c r="I2571" s="3" t="inlineStr">
        <x:is>
          <x:t xml:space="preserve">ChatGPT/API/enterprise commercial surfaces support increasing inference allocation while training remains material.</x:t>
        </x:is>
      </x:c>
      <x:c r="J2571" s="3" t="inlineStr">
        <x:is>
          <x:t xml:space="preserve">SRC_OPENAI_GPT41_DOCS; SRC_OPENAI_STARGATE_ORACLE; SRC_OPENAI_STARGATE_PROGRESS; SRC_EPOCH_AI_DATA_CENTERS; ASSUMP_INFERENCE_SHARE_NOT_FACT_60</x:t>
        </x:is>
      </x:c>
      <x:c r="K257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71" s="3" t="inlineStr">
        <x:is>
          <x:t xml:space="preserve">Provider-specific inference/training workload power telemetry.</x:t>
        </x:is>
      </x:c>
    </x:row>
    <x:row r="2572">
      <x:c r="A2572" s="3" t="inlineStr">
        <x:is>
          <x:t xml:space="preserve">OpenAI</x:t>
        </x:is>
      </x:c>
      <x:c r="B2572" s="3" t="n">
        <x:v>2027</x:v>
      </x:c>
      <x:c r="C2572" s="3" t="inlineStr">
        <x:is>
          <x:t xml:space="preserve">Bull</x:t>
        </x:is>
      </x:c>
      <x:c r="D2572" s="3" t="inlineStr">
        <x:is>
          <x:t xml:space="preserve">inference_gw</x:t>
        </x:is>
      </x:c>
      <x:c r="E2572" s="3" t="n">
        <x:v>1.733</x:v>
      </x:c>
      <x:c r="F2572" s="3" t="inlineStr">
        <x:is>
          <x:t xml:space="preserve">GW</x:t>
        </x:is>
      </x:c>
      <x:c r="G2572" s="3" t="inlineStr">
        <x:is>
          <x:t xml:space="preserve">Derived formula</x:t>
        </x:is>
      </x:c>
      <x:c r="H2572" s="3" t="inlineStr">
        <x:is>
          <x:t xml:space="preserve">ai_it_load_gw * inference_power_share</x:t>
        </x:is>
      </x:c>
      <x:c r="I2572" s="3" t="inlineStr">
        <x:is>
          <x:t xml:space="preserve">This is the operational power eligible to become commercial generated output tokens through the selected TPS/MW proxy.</x:t>
        </x:is>
      </x:c>
      <x:c r="J2572" s="3" t="inlineStr">
        <x:is>
          <x:t xml:space="preserve">SRC_OPENAI_GPT41_DOCS; SRC_OPENAI_STARGATE_ORACLE; SRC_OPENAI_STARGATE_PROGRESS; SRC_EPOCH_AI_DATA_CENTERS</x:t>
        </x:is>
      </x:c>
      <x:c r="K257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72" s="3" t="inlineStr">
        <x:is>
          <x:t xml:space="preserve">Recompute after AI allocation or inference-share evidence changes.</x:t>
        </x:is>
      </x:c>
    </x:row>
    <x:row r="2573">
      <x:c r="A2573" s="3" t="inlineStr">
        <x:is>
          <x:t xml:space="preserve">OpenAI</x:t>
        </x:is>
      </x:c>
      <x:c r="B2573" s="3" t="n">
        <x:v>2027</x:v>
      </x:c>
      <x:c r="C2573" s="3" t="inlineStr">
        <x:is>
          <x:t xml:space="preserve">Bull</x:t>
        </x:is>
      </x:c>
      <x:c r="D2573" s="3" t="inlineStr">
        <x:is>
          <x:t xml:space="preserve">training_power_share</x:t>
        </x:is>
      </x:c>
      <x:c r="E2573" s="3" t="n">
        <x:v>0.312</x:v>
      </x:c>
      <x:c r="F2573" s="3" t="inlineStr">
        <x:is>
          <x:t xml:space="preserve">share of AI IT load</x:t>
        </x:is>
      </x:c>
      <x:c r="G2573" s="3" t="inlineStr">
        <x:is>
          <x:t xml:space="preserve">Derived allocation</x:t>
        </x:is>
      </x:c>
      <x:c r="H2573" s="3" t="inlineStr">
        <x:is>
          <x:t xml:space="preserve">1 - inference_power_share</x:t>
        </x:is>
      </x:c>
      <x:c r="I2573" s="3" t="inlineStr">
        <x:is>
          <x:t xml:space="preserve">Training receives the complementary modeled AI IT allocation; it is not a disclosed company workload split.</x:t>
        </x:is>
      </x:c>
      <x:c r="J2573" s="3" t="inlineStr">
        <x:is>
          <x:t xml:space="preserve">SRC_OPENAI_GPT41_DOCS; SRC_OPENAI_STARGATE_ORACLE; SRC_OPENAI_STARGATE_PROGRESS; SRC_EPOCH_AI_DATA_CENTERS; ASSUMP_INFERENCE_SHARE_NOT_FACT_60</x:t>
        </x:is>
      </x:c>
      <x:c r="K257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73" s="3" t="inlineStr">
        <x:is>
          <x:t xml:space="preserve">Provider-specific inference/training workload power telemetry.</x:t>
        </x:is>
      </x:c>
    </x:row>
    <x:row r="2574">
      <x:c r="A2574" s="3" t="inlineStr">
        <x:is>
          <x:t xml:space="preserve">OpenAI</x:t>
        </x:is>
      </x:c>
      <x:c r="B2574" s="3" t="n">
        <x:v>2027</x:v>
      </x:c>
      <x:c r="C2574" s="3" t="inlineStr">
        <x:is>
          <x:t xml:space="preserve">Bull</x:t>
        </x:is>
      </x:c>
      <x:c r="D2574" s="3" t="inlineStr">
        <x:is>
          <x:t xml:space="preserve">training_gw</x:t>
        </x:is>
      </x:c>
      <x:c r="E2574" s="3" t="n">
        <x:v>0.788</x:v>
      </x:c>
      <x:c r="F2574" s="3" t="inlineStr">
        <x:is>
          <x:t xml:space="preserve">GW</x:t>
        </x:is>
      </x:c>
      <x:c r="G2574" s="3" t="inlineStr">
        <x:is>
          <x:t xml:space="preserve">Derived formula</x:t>
        </x:is>
      </x:c>
      <x:c r="H2574" s="3" t="inlineStr">
        <x:is>
          <x:t xml:space="preserve">ai_it_load_gw * training_power_share</x:t>
        </x:is>
      </x:c>
      <x:c r="I2574" s="3" t="inlineStr">
        <x:is>
          <x:t xml:space="preserve">Training GW is shown separately so commercial inference token capacity is not overstated.</x:t>
        </x:is>
      </x:c>
      <x:c r="J2574" s="3" t="inlineStr">
        <x:is>
          <x:t xml:space="preserve">SRC_OPENAI_GPT41_DOCS; SRC_OPENAI_STARGATE_ORACLE; SRC_OPENAI_STARGATE_PROGRESS; SRC_EPOCH_AI_DATA_CENTERS</x:t>
        </x:is>
      </x:c>
      <x:c r="K257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74" s="3" t="inlineStr">
        <x:is>
          <x:t xml:space="preserve">Recompute after AI allocation or workload-split evidence changes.</x:t>
        </x:is>
      </x:c>
    </x:row>
    <x:row r="2575">
      <x:c r="A2575" s="3" t="inlineStr">
        <x:is>
          <x:t xml:space="preserve">OpenAI</x:t>
        </x:is>
      </x:c>
      <x:c r="B2575" s="3" t="n">
        <x:v>2027</x:v>
      </x:c>
      <x:c r="C2575" s="3" t="inlineStr">
        <x:is>
          <x:t xml:space="preserve">Bull</x:t>
        </x:is>
      </x:c>
      <x:c r="D2575" s="3" t="inlineStr">
        <x:is>
          <x:t xml:space="preserve">tokens_per_second_per_mw</x:t>
        </x:is>
      </x:c>
      <x:c r="E2575" s="3" t="n">
        <x:v>141413</x:v>
      </x:c>
      <x:c r="F2575" s="3" t="inlineStr">
        <x:is>
          <x:t xml:space="preserve">generated output tokens/sec/MW</x:t>
        </x:is>
      </x:c>
      <x:c r="G2575" s="3" t="inlineStr">
        <x:is>
          <x:t xml:space="preserve">Derived estimate + benchmark calibration</x:t>
        </x:is>
      </x:c>
      <x:c r="H2575" s="3" t="inlineStr">
        <x:is>
          <x:t xml:space="preserve">fleet_reference_tps_per_mw * commercial_workload_fit_factor</x:t>
        </x:is>
      </x:c>
      <x:c r="I2575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2575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257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75" s="3" t="inlineStr">
        <x:is>
          <x:t xml:space="preserve">Comparable production output-token throughput with model, hardware, precision, ISL/OSL and SLO matched.</x:t>
        </x:is>
      </x:c>
    </x:row>
    <x:row r="2576">
      <x:c r="A2576" s="3" t="inlineStr">
        <x:is>
          <x:t xml:space="preserve">OpenAI</x:t>
        </x:is>
      </x:c>
      <x:c r="B2576" s="3" t="n">
        <x:v>2027</x:v>
      </x:c>
      <x:c r="C2576" s="3" t="inlineStr">
        <x:is>
          <x:t xml:space="preserve">Bull</x:t>
        </x:is>
      </x:c>
      <x:c r="D2576" s="3" t="inlineStr">
        <x:is>
          <x:t xml:space="preserve">inference_tokens_per_day</x:t>
        </x:is>
      </x:c>
      <x:c r="E2576" s="3" t="n">
        <x:v>21173938185600</x:v>
      </x:c>
      <x:c r="F2576" s="3" t="inlineStr">
        <x:is>
          <x:t xml:space="preserve">generated output tokens/day</x:t>
        </x:is>
      </x:c>
      <x:c r="G2576" s="3" t="inlineStr">
        <x:is>
          <x:t xml:space="preserve">Derived headline metric</x:t>
        </x:is>
      </x:c>
      <x:c r="H2576" s="3" t="inlineStr">
        <x:is>
          <x:t xml:space="preserve">inference_gw * 1000 * tokens_per_second_per_mw * 86,400</x:t>
        </x:is>
      </x:c>
      <x:c r="I2576" s="3" t="inlineStr">
        <x:is>
          <x:t xml:space="preserve">Headline capacity uses no utilization, MoE, architecture or software-growth multiplier; it is not observed commercial output volume.</x:t>
        </x:is>
      </x:c>
      <x:c r="J2576" s="3" t="inlineStr">
        <x:is>
          <x:t xml:space="preserve">SRC_OPENAI_GPT41_DOCS; SRC_OPENAI_STARGATE_ORACLE; SRC_OPENAI_STARGATE_PROGRESS; SRC_EPOCH_AI_DATA_CENTERS; SRC_SEMIANALYSIS_INFERENCEX</x:t>
        </x:is>
      </x:c>
      <x:c r="K257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76" s="3" t="inlineStr">
        <x:is>
          <x:t xml:space="preserve">Provider-disclosed generated output token volume or calibrated capacity telemetry.</x:t>
        </x:is>
      </x:c>
    </x:row>
    <x:row r="2577">
      <x:c r="A2577" s="3" t="inlineStr">
        <x:is>
          <x:t xml:space="preserve">OpenAI</x:t>
        </x:is>
      </x:c>
      <x:c r="B2577" s="3" t="n">
        <x:v>2027</x:v>
      </x:c>
      <x:c r="C2577" s="3" t="inlineStr">
        <x:is>
          <x:t xml:space="preserve">Bull</x:t>
        </x:is>
      </x:c>
      <x:c r="D2577" s="3" t="inlineStr">
        <x:is>
          <x:t xml:space="preserve">inference_tokens_per_year</x:t>
        </x:is>
      </x:c>
      <x:c r="E2577" s="3" t="n">
        <x:v>7728487437744000</x:v>
      </x:c>
      <x:c r="F2577" s="3" t="inlineStr">
        <x:is>
          <x:t xml:space="preserve">generated output tokens/year</x:t>
        </x:is>
      </x:c>
      <x:c r="G2577" s="3" t="inlineStr">
        <x:is>
          <x:t xml:space="preserve">Derived headline metric</x:t>
        </x:is>
      </x:c>
      <x:c r="H2577" s="3" t="inlineStr">
        <x:is>
          <x:t xml:space="preserve">inference_tokens_per_day * 365</x:t>
        </x:is>
      </x:c>
      <x:c r="I2577" s="3" t="inlineStr">
        <x:is>
          <x:t xml:space="preserve">Annualized version of generated output token capacity; it is not observed annual demand or billable volume.</x:t>
        </x:is>
      </x:c>
      <x:c r="J2577" s="3" t="inlineStr">
        <x:is>
          <x:t xml:space="preserve">SRC_OPENAI_GPT41_DOCS; SRC_OPENAI_STARGATE_ORACLE; SRC_OPENAI_STARGATE_PROGRESS; SRC_EPOCH_AI_DATA_CENTERS; SRC_SEMIANALYSIS_INFERENCEX</x:t>
        </x:is>
      </x:c>
      <x:c r="K257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77" s="3" t="inlineStr">
        <x:is>
          <x:t xml:space="preserve">Provider-disclosed annual generated-output volume or metered serving telemetry.</x:t>
        </x:is>
      </x:c>
    </x:row>
    <x:row r="2578">
      <x:c r="A2578" s="3" t="inlineStr">
        <x:is>
          <x:t xml:space="preserve">OpenAI</x:t>
        </x:is>
      </x:c>
      <x:c r="B2578" s="3" t="n">
        <x:v>2028</x:v>
      </x:c>
      <x:c r="C2578" s="3" t="inlineStr">
        <x:is>
          <x:t xml:space="preserve">Bull</x:t>
        </x:is>
      </x:c>
      <x:c r="D2578" s="3" t="inlineStr">
        <x:is>
          <x:t xml:space="preserve">contracted_power_gw</x:t>
        </x:is>
      </x:c>
      <x:c r="E2578" s="3" t="n">
        <x:v>8.5</x:v>
      </x:c>
      <x:c r="F2578" s="3" t="inlineStr">
        <x:is>
          <x:t xml:space="preserve">GW</x:t>
        </x:is>
      </x:c>
      <x:c r="G2578" s="3" t="inlineStr">
        <x:is>
          <x:t xml:space="preserve">Fact anchor + scenario ceiling</x:t>
        </x:is>
      </x:c>
      <x:c r="H2578" s="3" t="inlineStr">
        <x:is>
          <x:t xml:space="preserve">linear interpolation between 2026 and 2030 company capacity endpoints</x:t>
        </x:is>
      </x:c>
      <x:c r="I2578" s="3" t="inlineStr">
        <x:is>
          <x:t xml:space="preserve">2030 envelope is bounded by official Stargate planned/committed capacity; 2026 and timing remain staged scenario values.</x:t>
        </x:is>
      </x:c>
      <x:c r="J2578" s="3" t="inlineStr">
        <x:is>
          <x:t xml:space="preserve">SRC_OPENAI_STARGATE_ORACLE; SRC_OPENAI_STARGATE_PROGRESS; ASSUMP_STARGATE_RAMP</x:t>
        </x:is>
      </x:c>
      <x:c r="K257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78" s="3" t="inlineStr">
        <x:is>
          <x:t xml:space="preserve">Company/site-level committed MW/GW, interconnect and contract disclosure.</x:t>
        </x:is>
      </x:c>
    </x:row>
    <x:row r="2579">
      <x:c r="A2579" s="3" t="inlineStr">
        <x:is>
          <x:t xml:space="preserve">OpenAI</x:t>
        </x:is>
      </x:c>
      <x:c r="B2579" s="3" t="n">
        <x:v>2028</x:v>
      </x:c>
      <x:c r="C2579" s="3" t="inlineStr">
        <x:is>
          <x:t xml:space="preserve">Bull</x:t>
        </x:is>
      </x:c>
      <x:c r="D2579" s="3" t="inlineStr">
        <x:is>
          <x:t xml:space="preserve">operational_deployment_share</x:t>
        </x:is>
      </x:c>
      <x:c r="E2579" s="3" t="n">
        <x:v>0.64929412</x:v>
      </x:c>
      <x:c r="F2579" s="3" t="inlineStr">
        <x:is>
          <x:t xml:space="preserve">share</x:t>
        </x:is>
      </x:c>
      <x:c r="G2579" s="3" t="inlineStr">
        <x:is>
          <x:t xml:space="preserve">Scenario conversion</x:t>
        </x:is>
      </x:c>
      <x:c r="H2579" s="3" t="inlineStr">
        <x:is>
          <x:t xml:space="preserve">active_power_gw / contracted_power_gw</x:t>
        </x:is>
      </x:c>
      <x:c r="I2579" s="3" t="inlineStr">
        <x:is>
          <x:t xml:space="preserve">This is the single explicit conversion from contracted/attributed capacity to operationally usable capacity.</x:t>
        </x:is>
      </x:c>
      <x:c r="J2579" s="3" t="inlineStr">
        <x:is>
          <x:t xml:space="preserve">SRC_OPENAI_STARGATE_ORACLE; SRC_OPENAI_STARGATE_PROGRESS; ASSUMP_STARGATE_RAMP</x:t>
        </x:is>
      </x:c>
      <x:c r="K257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79" s="3" t="inlineStr">
        <x:is>
          <x:t xml:space="preserve">Energized operational capacity divided by contracted/attributed capacity.</x:t>
        </x:is>
      </x:c>
    </x:row>
    <x:row r="2580">
      <x:c r="A2580" s="3" t="inlineStr">
        <x:is>
          <x:t xml:space="preserve">OpenAI</x:t>
        </x:is>
      </x:c>
      <x:c r="B2580" s="3" t="n">
        <x:v>2028</x:v>
      </x:c>
      <x:c r="C2580" s="3" t="inlineStr">
        <x:is>
          <x:t xml:space="preserve">Bull</x:t>
        </x:is>
      </x:c>
      <x:c r="D2580" s="3" t="inlineStr">
        <x:is>
          <x:t xml:space="preserve">active_power_gw</x:t>
        </x:is>
      </x:c>
      <x:c r="E2580" s="3" t="n">
        <x:v>5.519</x:v>
      </x:c>
      <x:c r="F2580" s="3" t="inlineStr">
        <x:is>
          <x:t xml:space="preserve">GW</x:t>
        </x:is>
      </x:c>
      <x:c r="G2580" s="3" t="inlineStr">
        <x:is>
          <x:t xml:space="preserve">Derived scenario</x:t>
        </x:is>
      </x:c>
      <x:c r="H2580" s="3" t="inlineStr">
        <x:is>
          <x:t xml:space="preserve">contracted_power_gw * operational_deployment_share</x:t>
        </x:is>
      </x:c>
      <x:c r="I2580" s="3" t="inlineStr">
        <x:is>
          <x:t xml:space="preserve">Official capacity announcements are converted to active GW only through energization/GPU-deployment ramp assumptions.</x:t>
        </x:is>
      </x:c>
      <x:c r="J2580" s="3" t="inlineStr">
        <x:is>
          <x:t xml:space="preserve">SRC_OPENAI_STARGATE_ORACLE; SRC_OPENAI_STARGATE_PROGRESS; ASSUMP_STARGATE_RAMP</x:t>
        </x:is>
      </x:c>
      <x:c r="K258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80" s="3" t="inlineStr">
        <x:is>
          <x:t xml:space="preserve">Energization dates, accelerator deliveries and operational powered-rack telemetry.</x:t>
        </x:is>
      </x:c>
    </x:row>
    <x:row r="2581">
      <x:c r="A2581" s="3" t="inlineStr">
        <x:is>
          <x:t xml:space="preserve">OpenAI</x:t>
        </x:is>
      </x:c>
      <x:c r="B2581" s="3" t="n">
        <x:v>2028</x:v>
      </x:c>
      <x:c r="C2581" s="3" t="inlineStr">
        <x:is>
          <x:t xml:space="preserve">Bull</x:t>
        </x:is>
      </x:c>
      <x:c r="D2581" s="3" t="inlineStr">
        <x:is>
          <x:t xml:space="preserve">pue</x:t>
        </x:is>
      </x:c>
      <x:c r="E2581" s="3" t="n">
        <x:v>1.2</x:v>
      </x:c>
      <x:c r="F2581" s="3" t="inlineStr">
        <x:is>
          <x:t xml:space="preserve">ratio</x:t>
        </x:is>
      </x:c>
      <x:c r="G2581" s="3" t="inlineStr">
        <x:is>
          <x:t xml:space="preserve">Scenario parameter</x:t>
        </x:is>
      </x:c>
      <x:c r="H2581" s="3" t="inlineStr">
        <x:is>
          <x:t xml:space="preserve">it_load_gw = active_power_gw / pue</x:t>
        </x:is>
      </x:c>
      <x:c r="I2581" s="3" t="inlineStr">
        <x:is>
          <x:t xml:space="preserve">No provider-wide site-level PUE is used as a disclosed fact; PUE represents facility-to-IT conversion within the scenario.</x:t>
        </x:is>
      </x:c>
      <x:c r="J2581" s="3" t="inlineStr">
        <x:is>
          <x:t xml:space="preserve">ASSUMP_POWER_RAMP</x:t>
        </x:is>
      </x:c>
      <x:c r="K258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81" s="3" t="inlineStr">
        <x:is>
          <x:t xml:space="preserve">Site-level measured PUE matched to attributed AI capacity.</x:t>
        </x:is>
      </x:c>
    </x:row>
    <x:row r="2582">
      <x:c r="A2582" s="3" t="inlineStr">
        <x:is>
          <x:t xml:space="preserve">OpenAI</x:t>
        </x:is>
      </x:c>
      <x:c r="B2582" s="3" t="n">
        <x:v>2028</x:v>
      </x:c>
      <x:c r="C2582" s="3" t="inlineStr">
        <x:is>
          <x:t xml:space="preserve">Bull</x:t>
        </x:is>
      </x:c>
      <x:c r="D2582" s="3" t="inlineStr">
        <x:is>
          <x:t xml:space="preserve">it_load_gw</x:t>
        </x:is>
      </x:c>
      <x:c r="E2582" s="3" t="n">
        <x:v>4.599</x:v>
      </x:c>
      <x:c r="F2582" s="3" t="inlineStr">
        <x:is>
          <x:t xml:space="preserve">GW</x:t>
        </x:is>
      </x:c>
      <x:c r="G2582" s="3" t="inlineStr">
        <x:is>
          <x:t xml:space="preserve">Derived formula</x:t>
        </x:is>
      </x:c>
      <x:c r="H2582" s="3" t="inlineStr">
        <x:is>
          <x:t xml:space="preserve">active_power_gw / pue</x:t>
        </x:is>
      </x:c>
      <x:c r="I2582" s="3" t="inlineStr">
        <x:is>
          <x:t xml:space="preserve">Facility power is converted to IT-deliverable power before attributing AI workloads.</x:t>
        </x:is>
      </x:c>
      <x:c r="J2582" s="3" t="inlineStr">
        <x:is>
          <x:t xml:space="preserve">SRC_OPENAI_STARGATE_ORACLE; SRC_OPENAI_STARGATE_PROGRESS; ASSUMP_STARGATE_RAMP</x:t>
        </x:is>
      </x:c>
      <x:c r="K258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82" s="3" t="inlineStr">
        <x:is>
          <x:t xml:space="preserve">Recompute once active power and PUE become site-observable.</x:t>
        </x:is>
      </x:c>
    </x:row>
    <x:row r="2583">
      <x:c r="A2583" s="3" t="inlineStr">
        <x:is>
          <x:t xml:space="preserve">OpenAI</x:t>
        </x:is>
      </x:c>
      <x:c r="B2583" s="3" t="n">
        <x:v>2028</x:v>
      </x:c>
      <x:c r="C2583" s="3" t="inlineStr">
        <x:is>
          <x:t xml:space="preserve">Bull</x:t>
        </x:is>
      </x:c>
      <x:c r="D2583" s="3" t="inlineStr">
        <x:is>
          <x:t xml:space="preserve">ai_workload_share</x:t>
        </x:is>
      </x:c>
      <x:c r="E2583" s="3" t="n">
        <x:v>0.88</x:v>
      </x:c>
      <x:c r="F2583" s="3" t="inlineStr">
        <x:is>
          <x:t xml:space="preserve">share</x:t>
        </x:is>
      </x:c>
      <x:c r="G2583" s="3" t="inlineStr">
        <x:is>
          <x:t xml:space="preserve">Scenario allocation</x:t>
        </x:is>
      </x:c>
      <x:c r="H2583" s="3" t="inlineStr">
        <x:is>
          <x:t xml:space="preserve">ai_it_load_gw = it_load_gw * ai_workload_share</x:t>
        </x:is>
      </x:c>
      <x:c r="I2583" s="3" t="inlineStr">
        <x:is>
          <x:t xml:space="preserve">Stargate capacity is AI-oriented but includes reserve, platform and non-token AI activity; 88% is a scenario.</x:t>
        </x:is>
      </x:c>
      <x:c r="J2583" s="3" t="inlineStr">
        <x:is>
          <x:t xml:space="preserve">SRC_OPENAI_GPT41_DOCS; SRC_OPENAI_STARGATE_ORACLE; SRC_OPENAI_STARGATE_PROGRESS; SRC_EPOCH_AI_DATA_CENTERS</x:t>
        </x:is>
      </x:c>
      <x:c r="K258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83" s="3" t="inlineStr">
        <x:is>
          <x:t xml:space="preserve">Model-owner AI workload allocation or cluster scheduling telemetry.</x:t>
        </x:is>
      </x:c>
    </x:row>
    <x:row r="2584">
      <x:c r="A2584" s="3" t="inlineStr">
        <x:is>
          <x:t xml:space="preserve">OpenAI</x:t>
        </x:is>
      </x:c>
      <x:c r="B2584" s="3" t="n">
        <x:v>2028</x:v>
      </x:c>
      <x:c r="C2584" s="3" t="inlineStr">
        <x:is>
          <x:t xml:space="preserve">Bull</x:t>
        </x:is>
      </x:c>
      <x:c r="D2584" s="3" t="inlineStr">
        <x:is>
          <x:t xml:space="preserve">ai_it_load_gw</x:t>
        </x:is>
      </x:c>
      <x:c r="E2584" s="3" t="n">
        <x:v>4.047</x:v>
      </x:c>
      <x:c r="F2584" s="3" t="inlineStr">
        <x:is>
          <x:t xml:space="preserve">GW</x:t>
        </x:is>
      </x:c>
      <x:c r="G2584" s="3" t="inlineStr">
        <x:is>
          <x:t xml:space="preserve">Derived formula</x:t>
        </x:is>
      </x:c>
      <x:c r="H2584" s="3" t="inlineStr">
        <x:is>
          <x:t xml:space="preserve">it_load_gw * ai_workload_share</x:t>
        </x:is>
      </x:c>
      <x:c r="I2584" s="3" t="inlineStr">
        <x:is>
          <x:t xml:space="preserve">Only the AI-attributed portion of IT load enters training/inference allocation.</x:t>
        </x:is>
      </x:c>
      <x:c r="J2584" s="3" t="inlineStr">
        <x:is>
          <x:t xml:space="preserve">SRC_OPENAI_GPT41_DOCS; SRC_OPENAI_STARGATE_ORACLE; SRC_OPENAI_STARGATE_PROGRESS; SRC_EPOCH_AI_DATA_CENTERS</x:t>
        </x:is>
      </x:c>
      <x:c r="K258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84" s="3" t="inlineStr">
        <x:is>
          <x:t xml:space="preserve">Recompute after ai_workload_share is replaced by telemetry.</x:t>
        </x:is>
      </x:c>
    </x:row>
    <x:row r="2585">
      <x:c r="A2585" s="3" t="inlineStr">
        <x:is>
          <x:t xml:space="preserve">OpenAI</x:t>
        </x:is>
      </x:c>
      <x:c r="B2585" s="3" t="n">
        <x:v>2028</x:v>
      </x:c>
      <x:c r="C2585" s="3" t="inlineStr">
        <x:is>
          <x:t xml:space="preserve">Bull</x:t>
        </x:is>
      </x:c>
      <x:c r="D2585" s="3" t="inlineStr">
        <x:is>
          <x:t xml:space="preserve">gpu_share</x:t>
        </x:is>
      </x:c>
      <x:c r="E2585" s="3" t="n">
        <x:v>0.864358</x:v>
      </x:c>
      <x:c r="F2585" s="3" t="inlineStr">
        <x:is>
          <x:t xml:space="preserve">share of inference-serving accelerator load</x:t>
        </x:is>
      </x:c>
      <x:c r="G2585" s="3" t="inlineStr">
        <x:is>
          <x:t xml:space="preserve">Numeric scenario</x:t>
        </x:is>
      </x:c>
      <x:c r="H2585" s="3" t="inlineStr">
        <x:is>
          <x:t xml:space="preserve">gpu_share interpolated from company 2026/2030 accelerator-mix endpoints</x:t>
        </x:is>
      </x:c>
      <x:c r="I2585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2585" s="3" t="inlineStr">
        <x:is>
          <x:t xml:space="preserve">SRC_OPENAI_GPT41_DOCS; SRC_OPENAI_STARGATE_ORACLE; SRC_OPENAI_STARGATE_PROGRESS; SRC_EPOCH_AI_DATA_CENTERS; ASSUMP_NUMERIC_ACCELERATOR_MIX</x:t>
        </x:is>
      </x:c>
      <x:c r="K258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85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2586">
      <x:c r="A2586" s="3" t="inlineStr">
        <x:is>
          <x:t xml:space="preserve">OpenAI</x:t>
        </x:is>
      </x:c>
      <x:c r="B2586" s="3" t="n">
        <x:v>2028</x:v>
      </x:c>
      <x:c r="C2586" s="3" t="inlineStr">
        <x:is>
          <x:t xml:space="preserve">Bull</x:t>
        </x:is>
      </x:c>
      <x:c r="D2586" s="3" t="inlineStr">
        <x:is>
          <x:t xml:space="preserve">h200_share</x:t>
        </x:is>
      </x:c>
      <x:c r="E2586" s="3" t="n">
        <x:v>0.055734</x:v>
      </x:c>
      <x:c r="F2586" s="3" t="inlineStr">
        <x:is>
          <x:t xml:space="preserve">share of inference-serving accelerator load</x:t>
        </x:is>
      </x:c>
      <x:c r="G2586" s="3" t="inlineStr">
        <x:is>
          <x:t xml:space="preserve">Editable numeric scenario</x:t>
        </x:is>
      </x:c>
      <x:c r="H2586" s="3" t="inlineStr">
        <x:is>
          <x:t xml:space="preserve">h200_share = gpu_share * default_gpu_generation_mix_h200</x:t>
        </x:is>
      </x:c>
      <x:c r="I2586" s="3" t="inlineStr">
        <x:is>
          <x:t xml:space="preserve">Default GPU-generation migration assumption; executive workbook allows later manual replacement by company/year/scenario.</x:t>
        </x:is>
      </x:c>
      <x:c r="J2586" s="3" t="inlineStr">
        <x:is>
          <x:t xml:space="preserve">SRC_SEMIANALYSIS_INFERENCEX; ASSUMP_NUMERIC_ACCELERATOR_MIX</x:t>
        </x:is>
      </x:c>
      <x:c r="K258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86" s="3" t="inlineStr">
        <x:is>
          <x:t xml:space="preserve">Company fleet inventory, accelerator-hours or procurement/deployment records by GPU generation.</x:t>
        </x:is>
      </x:c>
    </x:row>
    <x:row r="2587">
      <x:c r="A2587" s="3" t="inlineStr">
        <x:is>
          <x:t xml:space="preserve">OpenAI</x:t>
        </x:is>
      </x:c>
      <x:c r="B2587" s="3" t="n">
        <x:v>2028</x:v>
      </x:c>
      <x:c r="C2587" s="3" t="inlineStr">
        <x:is>
          <x:t xml:space="preserve">Bull</x:t>
        </x:is>
      </x:c>
      <x:c r="D2587" s="3" t="inlineStr">
        <x:is>
          <x:t xml:space="preserve">b200_share</x:t>
        </x:is>
      </x:c>
      <x:c r="E2587" s="3" t="n">
        <x:v>0.784048</x:v>
      </x:c>
      <x:c r="F2587" s="3" t="inlineStr">
        <x:is>
          <x:t xml:space="preserve">share of inference-serving accelerator load</x:t>
        </x:is>
      </x:c>
      <x:c r="G2587" s="3" t="inlineStr">
        <x:is>
          <x:t xml:space="preserve">Editable numeric scenario</x:t>
        </x:is>
      </x:c>
      <x:c r="H2587" s="3" t="inlineStr">
        <x:is>
          <x:t xml:space="preserve">b200_share = gpu_share * default_gpu_generation_mix_b200</x:t>
        </x:is>
      </x:c>
      <x:c r="I2587" s="3" t="inlineStr">
        <x:is>
          <x:t xml:space="preserve">Default GPU-generation migration assumption; executive workbook allows later manual replacement by company/year/scenario.</x:t>
        </x:is>
      </x:c>
      <x:c r="J2587" s="3" t="inlineStr">
        <x:is>
          <x:t xml:space="preserve">SRC_SEMIANALYSIS_INFERENCEX; ASSUMP_NUMERIC_ACCELERATOR_MIX</x:t>
        </x:is>
      </x:c>
      <x:c r="K258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87" s="3" t="inlineStr">
        <x:is>
          <x:t xml:space="preserve">Company fleet inventory, accelerator-hours or procurement/deployment records by GPU generation.</x:t>
        </x:is>
      </x:c>
    </x:row>
    <x:row r="2588">
      <x:c r="A2588" s="3" t="inlineStr">
        <x:is>
          <x:t xml:space="preserve">OpenAI</x:t>
        </x:is>
      </x:c>
      <x:c r="B2588" s="3" t="n">
        <x:v>2028</x:v>
      </x:c>
      <x:c r="C2588" s="3" t="inlineStr">
        <x:is>
          <x:t xml:space="preserve">Bull</x:t>
        </x:is>
      </x:c>
      <x:c r="D2588" s="3" t="inlineStr">
        <x:is>
          <x:t xml:space="preserve">gb200_share</x:t>
        </x:is>
      </x:c>
      <x:c r="E2588" s="3" t="n">
        <x:v>0.024576</x:v>
      </x:c>
      <x:c r="F2588" s="3" t="inlineStr">
        <x:is>
          <x:t xml:space="preserve">share of inference-serving accelerator load</x:t>
        </x:is>
      </x:c>
      <x:c r="G2588" s="3" t="inlineStr">
        <x:is>
          <x:t xml:space="preserve">Editable numeric scenario</x:t>
        </x:is>
      </x:c>
      <x:c r="H2588" s="3" t="inlineStr">
        <x:is>
          <x:t xml:space="preserve">gb200_share = gpu_share * default_gpu_generation_mix_gb200</x:t>
        </x:is>
      </x:c>
      <x:c r="I2588" s="3" t="inlineStr">
        <x:is>
          <x:t xml:space="preserve">Default GPU-generation migration assumption; executive workbook allows later manual replacement by company/year/scenario.</x:t>
        </x:is>
      </x:c>
      <x:c r="J2588" s="3" t="inlineStr">
        <x:is>
          <x:t xml:space="preserve">SRC_SEMIANALYSIS_INFERENCEX; ASSUMP_NUMERIC_ACCELERATOR_MIX</x:t>
        </x:is>
      </x:c>
      <x:c r="K258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88" s="3" t="inlineStr">
        <x:is>
          <x:t xml:space="preserve">Company fleet inventory, accelerator-hours or procurement/deployment records by GPU generation.</x:t>
        </x:is>
      </x:c>
    </x:row>
    <x:row r="2589">
      <x:c r="A2589" s="3" t="inlineStr">
        <x:is>
          <x:t xml:space="preserve">OpenAI</x:t>
        </x:is>
      </x:c>
      <x:c r="B2589" s="3" t="n">
        <x:v>2028</x:v>
      </x:c>
      <x:c r="C2589" s="3" t="inlineStr">
        <x:is>
          <x:t xml:space="preserve">Bull</x:t>
        </x:is>
      </x:c>
      <x:c r="D2589" s="3" t="inlineStr">
        <x:is>
          <x:t xml:space="preserve">purpose_built_accelerator_share</x:t>
        </x:is>
      </x:c>
      <x:c r="E2589" s="3" t="n">
        <x:v>0.135642</x:v>
      </x:c>
      <x:c r="F2589" s="3" t="inlineStr">
        <x:is>
          <x:t xml:space="preserve">share of inference-serving accelerator load</x:t>
        </x:is>
      </x:c>
      <x:c r="G2589" s="3" t="inlineStr">
        <x:is>
          <x:t xml:space="preserve">Numeric scenario</x:t>
        </x:is>
      </x:c>
      <x:c r="H2589" s="3" t="inlineStr">
        <x:is>
          <x:t xml:space="preserve">1 - gpu_share</x:t>
        </x:is>
      </x:c>
      <x:c r="I2589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2589" s="3" t="inlineStr">
        <x:is>
          <x:t xml:space="preserve">SRC_OPENAI_GPT41_DOCS; SRC_OPENAI_STARGATE_ORACLE; SRC_OPENAI_STARGATE_PROGRESS; SRC_EPOCH_AI_DATA_CENTERS; ASSUMP_NUMERIC_ACCELERATOR_MIX</x:t>
        </x:is>
      </x:c>
      <x:c r="K258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89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2590">
      <x:c r="A2590" s="3" t="inlineStr">
        <x:is>
          <x:t xml:space="preserve">OpenAI</x:t>
        </x:is>
      </x:c>
      <x:c r="B2590" s="3" t="n">
        <x:v>2028</x:v>
      </x:c>
      <x:c r="C2590" s="3" t="inlineStr">
        <x:is>
          <x:t xml:space="preserve">Bull</x:t>
        </x:is>
      </x:c>
      <x:c r="D2590" s="3" t="inlineStr">
        <x:is>
          <x:t xml:space="preserve">fleet_reference_tps_per_mw</x:t>
        </x:is>
      </x:c>
      <x:c r="E2590" s="3" t="n">
        <x:v>189596</x:v>
      </x:c>
      <x:c r="F2590" s="3" t="inlineStr">
        <x:is>
          <x:t xml:space="preserve">generated output tokens/sec/MW</x:t>
        </x:is>
      </x:c>
      <x:c r="G2590" s="3" t="inlineStr">
        <x:is>
          <x:t xml:space="preserve">Fleet-weighted public benchmark reference</x:t>
        </x:is>
      </x:c>
      <x:c r="H2590" s="3" t="inlineStr">
        <x:is>
          <x:t xml:space="preserve">h200_share*h200_workload_avg + b200_share*b200_workload_avg + gb200_share*gb200_workload_avg + purpose_built_share*purpose_workload_avg</x:t>
        </x:is>
      </x:c>
      <x:c r="I2590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2590" s="3" t="inlineStr">
        <x:is>
          <x:t xml:space="preserve">SRC_SEMIANALYSIS_INFERENCEX; ASSUMP_NUMERIC_ACCELERATOR_MIX; ASSUMP_WORKLOAD_CLASS_MIX; ASSUMP_AGENTIC_CONTEXT_PENALTY</x:t>
        </x:is>
      </x:c>
      <x:c r="K259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90" s="3" t="inlineStr">
        <x:is>
          <x:t xml:space="preserve">Comparable production output-token throughput or a more closely matched benchmark.</x:t>
        </x:is>
      </x:c>
    </x:row>
    <x:row r="2591">
      <x:c r="A2591" s="3" t="inlineStr">
        <x:is>
          <x:t xml:space="preserve">OpenAI</x:t>
        </x:is>
      </x:c>
      <x:c r="B2591" s="3" t="n">
        <x:v>2028</x:v>
      </x:c>
      <x:c r="C2591" s="3" t="inlineStr">
        <x:is>
          <x:t xml:space="preserve">Bull</x:t>
        </x:is>
      </x:c>
      <x:c r="D2591" s="3" t="inlineStr">
        <x:is>
          <x:t xml:space="preserve">commercial_workload_fit_factor</x:t>
        </x:is>
      </x:c>
      <x:c r="E2591" s="3" t="n">
        <x:v>0.7</x:v>
      </x:c>
      <x:c r="F2591" s="3" t="inlineStr">
        <x:is>
          <x:t xml:space="preserve">share of public reference throughput</x:t>
        </x:is>
      </x:c>
      <x:c r="G2591" s="3" t="inlineStr">
        <x:is>
          <x:t xml:space="preserve">Scenario assumption</x:t>
        </x:is>
      </x:c>
      <x:c r="H2591" s="3" t="inlineStr">
        <x:is>
          <x:t xml:space="preserve">reference_serving_tps_per_mw = fleet_reference_tps_per_mw * commercial_workload_fit_factor</x:t>
        </x:is>
      </x:c>
      <x:c r="I2591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2591" s="3" t="inlineStr">
        <x:is>
          <x:t xml:space="preserve">SRC_SEMIANALYSIS_INFERENCEX; ASSUMP_NUMERIC_ACCELERATOR_MIX; ASSUMP_WORKLOAD_CLASS_MIX; ASSUMP_AGENTIC_CONTEXT_PENALTY</x:t>
        </x:is>
      </x:c>
      <x:c r="K259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91" s="3" t="inlineStr">
        <x:is>
          <x:t xml:space="preserve">Matched commercial serving benchmark by product surface, context shape and latency SLO.</x:t>
        </x:is>
      </x:c>
    </x:row>
    <x:row r="2592">
      <x:c r="A2592" s="3" t="inlineStr">
        <x:is>
          <x:t xml:space="preserve">OpenAI</x:t>
        </x:is>
      </x:c>
      <x:c r="B2592" s="3" t="n">
        <x:v>2028</x:v>
      </x:c>
      <x:c r="C2592" s="3" t="inlineStr">
        <x:is>
          <x:t xml:space="preserve">Bull</x:t>
        </x:is>
      </x:c>
      <x:c r="D2592" s="3" t="inlineStr">
        <x:is>
          <x:t xml:space="preserve">reference_serving_tps_per_mw</x:t>
        </x:is>
      </x:c>
      <x:c r="E2592" s="3" t="n">
        <x:v>132717</x:v>
      </x:c>
      <x:c r="F2592" s="3" t="inlineStr">
        <x:is>
          <x:t xml:space="preserve">generated output tokens/sec/MW</x:t>
        </x:is>
      </x:c>
      <x:c r="G2592" s="3" t="inlineStr">
        <x:is>
          <x:t xml:space="preserve">Workload-adjusted benchmark proxy</x:t>
        </x:is>
      </x:c>
      <x:c r="H2592" s="3" t="inlineStr">
        <x:is>
          <x:t xml:space="preserve">fleet_reference_tps_per_mw * commercial_workload_fit_factor</x:t>
        </x:is>
      </x:c>
      <x:c r="I259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592" s="3" t="inlineStr">
        <x:is>
          <x:t xml:space="preserve">SRC_SEMIANALYSIS_INFERENCEX; ASSUMP_NUMERIC_ACCELERATOR_MIX; ASSUMP_WORKLOAD_CLASS_MIX; ASSUMP_AGENTIC_CONTEXT_PENALTY</x:t>
        </x:is>
      </x:c>
      <x:c r="K259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92" s="3" t="inlineStr">
        <x:is>
          <x:t xml:space="preserve">Provider production output-token throughput with comparable workload/SLO.</x:t>
        </x:is>
      </x:c>
    </x:row>
    <x:row r="2593">
      <x:c r="A2593" s="3" t="inlineStr">
        <x:is>
          <x:t xml:space="preserve">OpenAI</x:t>
        </x:is>
      </x:c>
      <x:c r="B2593" s="3" t="n">
        <x:v>2028</x:v>
      </x:c>
      <x:c r="C2593" s="3" t="inlineStr">
        <x:is>
          <x:t xml:space="preserve">Bull</x:t>
        </x:is>
      </x:c>
      <x:c r="D2593" s="3" t="inlineStr">
        <x:is>
          <x:t xml:space="preserve">purpose_built_tps_per_mw</x:t>
        </x:is>
      </x:c>
      <x:c r="E2593" s="3" t="n">
        <x:v>94714</x:v>
      </x:c>
      <x:c r="F2593" s="3" t="inlineStr">
        <x:is>
          <x:t xml:space="preserve">generated output tokens/sec/MW</x:t>
        </x:is>
      </x:c>
      <x:c r="G2593" s="3" t="inlineStr">
        <x:is>
          <x:t xml:space="preserve">Conservative no-uplift proxy</x:t>
        </x:is>
      </x:c>
      <x:c r="H2593" s="3" t="inlineStr">
        <x:is>
          <x:t xml:space="preserve">purpose_built_tps_per_mw = purpose_built_reference_tps_per_mw * commercial_workload_fit_factor until comparable output-token benchmark is adopted</x:t>
        </x:is>
      </x:c>
      <x:c r="I2593" s="3" t="inlineStr">
        <x:is>
          <x:t xml:space="preserve">No comparable public output-token/MW row adopted; B200 public reference placeholder is used and remains editable.</x:t>
        </x:is>
      </x:c>
      <x:c r="J2593" s="3" t="inlineStr">
        <x:is>
          <x:t xml:space="preserve">SRC_OPENAI_GPT41_DOCS; SRC_OPENAI_STARGATE_ORACLE; SRC_OPENAI_STARGATE_PROGRESS; SRC_EPOCH_AI_DATA_CENTERS; ASSUMP_NUMERIC_ACCELERATOR_MIX</x:t>
        </x:is>
      </x:c>
      <x:c r="K259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93" s="3" t="inlineStr">
        <x:is>
          <x:t xml:space="preserve">Matched-workload generated-output benchmark for the provider purpose-built accelerator.</x:t>
        </x:is>
      </x:c>
    </x:row>
    <x:row r="2594">
      <x:c r="A2594" s="3" t="inlineStr">
        <x:is>
          <x:t xml:space="preserve">OpenAI</x:t>
        </x:is>
      </x:c>
      <x:c r="B2594" s="3" t="n">
        <x:v>2028</x:v>
      </x:c>
      <x:c r="C2594" s="3" t="inlineStr">
        <x:is>
          <x:t xml:space="preserve">Bull</x:t>
        </x:is>
      </x:c>
      <x:c r="D2594" s="3" t="inlineStr">
        <x:is>
          <x:t xml:space="preserve">inference_power_share</x:t>
        </x:is>
      </x:c>
      <x:c r="E2594" s="3" t="n">
        <x:v>0.745</x:v>
      </x:c>
      <x:c r="F2594" s="3" t="inlineStr">
        <x:is>
          <x:t xml:space="preserve">share of AI IT load</x:t>
        </x:is>
      </x:c>
      <x:c r="G2594" s="3" t="inlineStr">
        <x:is>
          <x:t xml:space="preserve">Scenario allocation</x:t>
        </x:is>
      </x:c>
      <x:c r="H2594" s="3" t="inlineStr">
        <x:is>
          <x:t xml:space="preserve">inference_gw = ai_it_load_gw * inference_power_share</x:t>
        </x:is>
      </x:c>
      <x:c r="I2594" s="3" t="inlineStr">
        <x:is>
          <x:t xml:space="preserve">ChatGPT/API/enterprise commercial surfaces support increasing inference allocation while training remains material.</x:t>
        </x:is>
      </x:c>
      <x:c r="J2594" s="3" t="inlineStr">
        <x:is>
          <x:t xml:space="preserve">SRC_OPENAI_GPT41_DOCS; SRC_OPENAI_STARGATE_ORACLE; SRC_OPENAI_STARGATE_PROGRESS; SRC_EPOCH_AI_DATA_CENTERS; ASSUMP_INFERENCE_SHARE_NOT_FACT_60</x:t>
        </x:is>
      </x:c>
      <x:c r="K259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94" s="3" t="inlineStr">
        <x:is>
          <x:t xml:space="preserve">Provider-specific inference/training workload power telemetry.</x:t>
        </x:is>
      </x:c>
    </x:row>
    <x:row r="2595">
      <x:c r="A2595" s="3" t="inlineStr">
        <x:is>
          <x:t xml:space="preserve">OpenAI</x:t>
        </x:is>
      </x:c>
      <x:c r="B2595" s="3" t="n">
        <x:v>2028</x:v>
      </x:c>
      <x:c r="C2595" s="3" t="inlineStr">
        <x:is>
          <x:t xml:space="preserve">Bull</x:t>
        </x:is>
      </x:c>
      <x:c r="D2595" s="3" t="inlineStr">
        <x:is>
          <x:t xml:space="preserve">inference_gw</x:t>
        </x:is>
      </x:c>
      <x:c r="E2595" s="3" t="n">
        <x:v>3.015</x:v>
      </x:c>
      <x:c r="F2595" s="3" t="inlineStr">
        <x:is>
          <x:t xml:space="preserve">GW</x:t>
        </x:is>
      </x:c>
      <x:c r="G2595" s="3" t="inlineStr">
        <x:is>
          <x:t xml:space="preserve">Derived formula</x:t>
        </x:is>
      </x:c>
      <x:c r="H2595" s="3" t="inlineStr">
        <x:is>
          <x:t xml:space="preserve">ai_it_load_gw * inference_power_share</x:t>
        </x:is>
      </x:c>
      <x:c r="I2595" s="3" t="inlineStr">
        <x:is>
          <x:t xml:space="preserve">This is the operational power eligible to become commercial generated output tokens through the selected TPS/MW proxy.</x:t>
        </x:is>
      </x:c>
      <x:c r="J2595" s="3" t="inlineStr">
        <x:is>
          <x:t xml:space="preserve">SRC_OPENAI_GPT41_DOCS; SRC_OPENAI_STARGATE_ORACLE; SRC_OPENAI_STARGATE_PROGRESS; SRC_EPOCH_AI_DATA_CENTERS</x:t>
        </x:is>
      </x:c>
      <x:c r="K259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95" s="3" t="inlineStr">
        <x:is>
          <x:t xml:space="preserve">Recompute after AI allocation or inference-share evidence changes.</x:t>
        </x:is>
      </x:c>
    </x:row>
    <x:row r="2596">
      <x:c r="A2596" s="3" t="inlineStr">
        <x:is>
          <x:t xml:space="preserve">OpenAI</x:t>
        </x:is>
      </x:c>
      <x:c r="B2596" s="3" t="n">
        <x:v>2028</x:v>
      </x:c>
      <x:c r="C2596" s="3" t="inlineStr">
        <x:is>
          <x:t xml:space="preserve">Bull</x:t>
        </x:is>
      </x:c>
      <x:c r="D2596" s="3" t="inlineStr">
        <x:is>
          <x:t xml:space="preserve">training_power_share</x:t>
        </x:is>
      </x:c>
      <x:c r="E2596" s="3" t="n">
        <x:v>0.255</x:v>
      </x:c>
      <x:c r="F2596" s="3" t="inlineStr">
        <x:is>
          <x:t xml:space="preserve">share of AI IT load</x:t>
        </x:is>
      </x:c>
      <x:c r="G2596" s="3" t="inlineStr">
        <x:is>
          <x:t xml:space="preserve">Derived allocation</x:t>
        </x:is>
      </x:c>
      <x:c r="H2596" s="3" t="inlineStr">
        <x:is>
          <x:t xml:space="preserve">1 - inference_power_share</x:t>
        </x:is>
      </x:c>
      <x:c r="I2596" s="3" t="inlineStr">
        <x:is>
          <x:t xml:space="preserve">Training receives the complementary modeled AI IT allocation; it is not a disclosed company workload split.</x:t>
        </x:is>
      </x:c>
      <x:c r="J2596" s="3" t="inlineStr">
        <x:is>
          <x:t xml:space="preserve">SRC_OPENAI_GPT41_DOCS; SRC_OPENAI_STARGATE_ORACLE; SRC_OPENAI_STARGATE_PROGRESS; SRC_EPOCH_AI_DATA_CENTERS; ASSUMP_INFERENCE_SHARE_NOT_FACT_60</x:t>
        </x:is>
      </x:c>
      <x:c r="K259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96" s="3" t="inlineStr">
        <x:is>
          <x:t xml:space="preserve">Provider-specific inference/training workload power telemetry.</x:t>
        </x:is>
      </x:c>
    </x:row>
    <x:row r="2597">
      <x:c r="A2597" s="3" t="inlineStr">
        <x:is>
          <x:t xml:space="preserve">OpenAI</x:t>
        </x:is>
      </x:c>
      <x:c r="B2597" s="3" t="n">
        <x:v>2028</x:v>
      </x:c>
      <x:c r="C2597" s="3" t="inlineStr">
        <x:is>
          <x:t xml:space="preserve">Bull</x:t>
        </x:is>
      </x:c>
      <x:c r="D2597" s="3" t="inlineStr">
        <x:is>
          <x:t xml:space="preserve">training_gw</x:t>
        </x:is>
      </x:c>
      <x:c r="E2597" s="3" t="n">
        <x:v>1.032</x:v>
      </x:c>
      <x:c r="F2597" s="3" t="inlineStr">
        <x:is>
          <x:t xml:space="preserve">GW</x:t>
        </x:is>
      </x:c>
      <x:c r="G2597" s="3" t="inlineStr">
        <x:is>
          <x:t xml:space="preserve">Derived formula</x:t>
        </x:is>
      </x:c>
      <x:c r="H2597" s="3" t="inlineStr">
        <x:is>
          <x:t xml:space="preserve">ai_it_load_gw * training_power_share</x:t>
        </x:is>
      </x:c>
      <x:c r="I2597" s="3" t="inlineStr">
        <x:is>
          <x:t xml:space="preserve">Training GW is shown separately so commercial inference token capacity is not overstated.</x:t>
        </x:is>
      </x:c>
      <x:c r="J2597" s="3" t="inlineStr">
        <x:is>
          <x:t xml:space="preserve">SRC_OPENAI_GPT41_DOCS; SRC_OPENAI_STARGATE_ORACLE; SRC_OPENAI_STARGATE_PROGRESS; SRC_EPOCH_AI_DATA_CENTERS</x:t>
        </x:is>
      </x:c>
      <x:c r="K259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97" s="3" t="inlineStr">
        <x:is>
          <x:t xml:space="preserve">Recompute after AI allocation or workload-split evidence changes.</x:t>
        </x:is>
      </x:c>
    </x:row>
    <x:row r="2598">
      <x:c r="A2598" s="3" t="inlineStr">
        <x:is>
          <x:t xml:space="preserve">OpenAI</x:t>
        </x:is>
      </x:c>
      <x:c r="B2598" s="3" t="n">
        <x:v>2028</x:v>
      </x:c>
      <x:c r="C2598" s="3" t="inlineStr">
        <x:is>
          <x:t xml:space="preserve">Bull</x:t>
        </x:is>
      </x:c>
      <x:c r="D2598" s="3" t="inlineStr">
        <x:is>
          <x:t xml:space="preserve">tokens_per_second_per_mw</x:t>
        </x:is>
      </x:c>
      <x:c r="E2598" s="3" t="n">
        <x:v>132717</x:v>
      </x:c>
      <x:c r="F2598" s="3" t="inlineStr">
        <x:is>
          <x:t xml:space="preserve">generated output tokens/sec/MW</x:t>
        </x:is>
      </x:c>
      <x:c r="G2598" s="3" t="inlineStr">
        <x:is>
          <x:t xml:space="preserve">Derived estimate + benchmark calibration</x:t>
        </x:is>
      </x:c>
      <x:c r="H2598" s="3" t="inlineStr">
        <x:is>
          <x:t xml:space="preserve">fleet_reference_tps_per_mw * commercial_workload_fit_factor</x:t>
        </x:is>
      </x:c>
      <x:c r="I2598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2598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259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98" s="3" t="inlineStr">
        <x:is>
          <x:t xml:space="preserve">Comparable production output-token throughput with model, hardware, precision, ISL/OSL and SLO matched.</x:t>
        </x:is>
      </x:c>
    </x:row>
    <x:row r="2599">
      <x:c r="A2599" s="3" t="inlineStr">
        <x:is>
          <x:t xml:space="preserve">OpenAI</x:t>
        </x:is>
      </x:c>
      <x:c r="B2599" s="3" t="n">
        <x:v>2028</x:v>
      </x:c>
      <x:c r="C2599" s="3" t="inlineStr">
        <x:is>
          <x:t xml:space="preserve">Bull</x:t>
        </x:is>
      </x:c>
      <x:c r="D2599" s="3" t="inlineStr">
        <x:is>
          <x:t xml:space="preserve">inference_tokens_per_day</x:t>
        </x:is>
      </x:c>
      <x:c r="E2599" s="3" t="n">
        <x:v>34572247632000</x:v>
      </x:c>
      <x:c r="F2599" s="3" t="inlineStr">
        <x:is>
          <x:t xml:space="preserve">generated output tokens/day</x:t>
        </x:is>
      </x:c>
      <x:c r="G2599" s="3" t="inlineStr">
        <x:is>
          <x:t xml:space="preserve">Derived headline metric</x:t>
        </x:is>
      </x:c>
      <x:c r="H2599" s="3" t="inlineStr">
        <x:is>
          <x:t xml:space="preserve">inference_gw * 1000 * tokens_per_second_per_mw * 86,400</x:t>
        </x:is>
      </x:c>
      <x:c r="I2599" s="3" t="inlineStr">
        <x:is>
          <x:t xml:space="preserve">Headline capacity uses no utilization, MoE, architecture or software-growth multiplier; it is not observed commercial output volume.</x:t>
        </x:is>
      </x:c>
      <x:c r="J2599" s="3" t="inlineStr">
        <x:is>
          <x:t xml:space="preserve">SRC_OPENAI_GPT41_DOCS; SRC_OPENAI_STARGATE_ORACLE; SRC_OPENAI_STARGATE_PROGRESS; SRC_EPOCH_AI_DATA_CENTERS; SRC_SEMIANALYSIS_INFERENCEX</x:t>
        </x:is>
      </x:c>
      <x:c r="K259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599" s="3" t="inlineStr">
        <x:is>
          <x:t xml:space="preserve">Provider-disclosed generated output token volume or calibrated capacity telemetry.</x:t>
        </x:is>
      </x:c>
    </x:row>
    <x:row r="2600">
      <x:c r="A2600" s="3" t="inlineStr">
        <x:is>
          <x:t xml:space="preserve">OpenAI</x:t>
        </x:is>
      </x:c>
      <x:c r="B2600" s="3" t="n">
        <x:v>2028</x:v>
      </x:c>
      <x:c r="C2600" s="3" t="inlineStr">
        <x:is>
          <x:t xml:space="preserve">Bull</x:t>
        </x:is>
      </x:c>
      <x:c r="D2600" s="3" t="inlineStr">
        <x:is>
          <x:t xml:space="preserve">inference_tokens_per_year</x:t>
        </x:is>
      </x:c>
      <x:c r="E2600" s="3" t="n">
        <x:v>1.261887038568e+16</x:v>
      </x:c>
      <x:c r="F2600" s="3" t="inlineStr">
        <x:is>
          <x:t xml:space="preserve">generated output tokens/year</x:t>
        </x:is>
      </x:c>
      <x:c r="G2600" s="3" t="inlineStr">
        <x:is>
          <x:t xml:space="preserve">Derived headline metric</x:t>
        </x:is>
      </x:c>
      <x:c r="H2600" s="3" t="inlineStr">
        <x:is>
          <x:t xml:space="preserve">inference_tokens_per_day * 365</x:t>
        </x:is>
      </x:c>
      <x:c r="I2600" s="3" t="inlineStr">
        <x:is>
          <x:t xml:space="preserve">Annualized version of generated output token capacity; it is not observed annual demand or billable volume.</x:t>
        </x:is>
      </x:c>
      <x:c r="J2600" s="3" t="inlineStr">
        <x:is>
          <x:t xml:space="preserve">SRC_OPENAI_GPT41_DOCS; SRC_OPENAI_STARGATE_ORACLE; SRC_OPENAI_STARGATE_PROGRESS; SRC_EPOCH_AI_DATA_CENTERS; SRC_SEMIANALYSIS_INFERENCEX</x:t>
        </x:is>
      </x:c>
      <x:c r="K260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00" s="3" t="inlineStr">
        <x:is>
          <x:t xml:space="preserve">Provider-disclosed annual generated-output volume or metered serving telemetry.</x:t>
        </x:is>
      </x:c>
    </x:row>
    <x:row r="2601">
      <x:c r="A2601" s="3" t="inlineStr">
        <x:is>
          <x:t xml:space="preserve">OpenAI</x:t>
        </x:is>
      </x:c>
      <x:c r="B2601" s="3" t="n">
        <x:v>2029</x:v>
      </x:c>
      <x:c r="C2601" s="3" t="inlineStr">
        <x:is>
          <x:t xml:space="preserve">Bull</x:t>
        </x:is>
      </x:c>
      <x:c r="D2601" s="3" t="inlineStr">
        <x:is>
          <x:t xml:space="preserve">contracted_power_gw</x:t>
        </x:is>
      </x:c>
      <x:c r="E2601" s="3" t="n">
        <x:v>10.25</x:v>
      </x:c>
      <x:c r="F2601" s="3" t="inlineStr">
        <x:is>
          <x:t xml:space="preserve">GW</x:t>
        </x:is>
      </x:c>
      <x:c r="G2601" s="3" t="inlineStr">
        <x:is>
          <x:t xml:space="preserve">Fact anchor + scenario ceiling</x:t>
        </x:is>
      </x:c>
      <x:c r="H2601" s="3" t="inlineStr">
        <x:is>
          <x:t xml:space="preserve">linear interpolation between 2026 and 2030 company capacity endpoints</x:t>
        </x:is>
      </x:c>
      <x:c r="I2601" s="3" t="inlineStr">
        <x:is>
          <x:t xml:space="preserve">2030 envelope is bounded by official Stargate planned/committed capacity; 2026 and timing remain staged scenario values.</x:t>
        </x:is>
      </x:c>
      <x:c r="J2601" s="3" t="inlineStr">
        <x:is>
          <x:t xml:space="preserve">SRC_OPENAI_STARGATE_ORACLE; SRC_OPENAI_STARGATE_PROGRESS; ASSUMP_STARGATE_RAMP</x:t>
        </x:is>
      </x:c>
      <x:c r="K260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01" s="3" t="inlineStr">
        <x:is>
          <x:t xml:space="preserve">Company/site-level committed MW/GW, interconnect and contract disclosure.</x:t>
        </x:is>
      </x:c>
    </x:row>
    <x:row r="2602">
      <x:c r="A2602" s="3" t="inlineStr">
        <x:is>
          <x:t xml:space="preserve">OpenAI</x:t>
        </x:is>
      </x:c>
      <x:c r="B2602" s="3" t="n">
        <x:v>2029</x:v>
      </x:c>
      <x:c r="C2602" s="3" t="inlineStr">
        <x:is>
          <x:t xml:space="preserve">Bull</x:t>
        </x:is>
      </x:c>
      <x:c r="D2602" s="3" t="inlineStr">
        <x:is>
          <x:t xml:space="preserve">operational_deployment_share</x:t>
        </x:is>
      </x:c>
      <x:c r="E2602" s="3" t="n">
        <x:v>0.75287805</x:v>
      </x:c>
      <x:c r="F2602" s="3" t="inlineStr">
        <x:is>
          <x:t xml:space="preserve">share</x:t>
        </x:is>
      </x:c>
      <x:c r="G2602" s="3" t="inlineStr">
        <x:is>
          <x:t xml:space="preserve">Scenario conversion</x:t>
        </x:is>
      </x:c>
      <x:c r="H2602" s="3" t="inlineStr">
        <x:is>
          <x:t xml:space="preserve">active_power_gw / contracted_power_gw</x:t>
        </x:is>
      </x:c>
      <x:c r="I2602" s="3" t="inlineStr">
        <x:is>
          <x:t xml:space="preserve">This is the single explicit conversion from contracted/attributed capacity to operationally usable capacity.</x:t>
        </x:is>
      </x:c>
      <x:c r="J2602" s="3" t="inlineStr">
        <x:is>
          <x:t xml:space="preserve">SRC_OPENAI_STARGATE_ORACLE; SRC_OPENAI_STARGATE_PROGRESS; ASSUMP_STARGATE_RAMP</x:t>
        </x:is>
      </x:c>
      <x:c r="K260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02" s="3" t="inlineStr">
        <x:is>
          <x:t xml:space="preserve">Energized operational capacity divided by contracted/attributed capacity.</x:t>
        </x:is>
      </x:c>
    </x:row>
    <x:row r="2603">
      <x:c r="A2603" s="3" t="inlineStr">
        <x:is>
          <x:t xml:space="preserve">OpenAI</x:t>
        </x:is>
      </x:c>
      <x:c r="B2603" s="3" t="n">
        <x:v>2029</x:v>
      </x:c>
      <x:c r="C2603" s="3" t="inlineStr">
        <x:is>
          <x:t xml:space="preserve">Bull</x:t>
        </x:is>
      </x:c>
      <x:c r="D2603" s="3" t="inlineStr">
        <x:is>
          <x:t xml:space="preserve">active_power_gw</x:t>
        </x:is>
      </x:c>
      <x:c r="E2603" s="3" t="n">
        <x:v>7.717</x:v>
      </x:c>
      <x:c r="F2603" s="3" t="inlineStr">
        <x:is>
          <x:t xml:space="preserve">GW</x:t>
        </x:is>
      </x:c>
      <x:c r="G2603" s="3" t="inlineStr">
        <x:is>
          <x:t xml:space="preserve">Derived scenario</x:t>
        </x:is>
      </x:c>
      <x:c r="H2603" s="3" t="inlineStr">
        <x:is>
          <x:t xml:space="preserve">contracted_power_gw * operational_deployment_share</x:t>
        </x:is>
      </x:c>
      <x:c r="I2603" s="3" t="inlineStr">
        <x:is>
          <x:t xml:space="preserve">Official capacity announcements are converted to active GW only through energization/GPU-deployment ramp assumptions.</x:t>
        </x:is>
      </x:c>
      <x:c r="J2603" s="3" t="inlineStr">
        <x:is>
          <x:t xml:space="preserve">SRC_OPENAI_STARGATE_ORACLE; SRC_OPENAI_STARGATE_PROGRESS; ASSUMP_STARGATE_RAMP</x:t>
        </x:is>
      </x:c>
      <x:c r="K260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03" s="3" t="inlineStr">
        <x:is>
          <x:t xml:space="preserve">Energization dates, accelerator deliveries and operational powered-rack telemetry.</x:t>
        </x:is>
      </x:c>
    </x:row>
    <x:row r="2604">
      <x:c r="A2604" s="3" t="inlineStr">
        <x:is>
          <x:t xml:space="preserve">OpenAI</x:t>
        </x:is>
      </x:c>
      <x:c r="B2604" s="3" t="n">
        <x:v>2029</x:v>
      </x:c>
      <x:c r="C2604" s="3" t="inlineStr">
        <x:is>
          <x:t xml:space="preserve">Bull</x:t>
        </x:is>
      </x:c>
      <x:c r="D2604" s="3" t="inlineStr">
        <x:is>
          <x:t xml:space="preserve">pue</x:t>
        </x:is>
      </x:c>
      <x:c r="E2604" s="3" t="n">
        <x:v>1.2</x:v>
      </x:c>
      <x:c r="F2604" s="3" t="inlineStr">
        <x:is>
          <x:t xml:space="preserve">ratio</x:t>
        </x:is>
      </x:c>
      <x:c r="G2604" s="3" t="inlineStr">
        <x:is>
          <x:t xml:space="preserve">Scenario parameter</x:t>
        </x:is>
      </x:c>
      <x:c r="H2604" s="3" t="inlineStr">
        <x:is>
          <x:t xml:space="preserve">it_load_gw = active_power_gw / pue</x:t>
        </x:is>
      </x:c>
      <x:c r="I2604" s="3" t="inlineStr">
        <x:is>
          <x:t xml:space="preserve">No provider-wide site-level PUE is used as a disclosed fact; PUE represents facility-to-IT conversion within the scenario.</x:t>
        </x:is>
      </x:c>
      <x:c r="J2604" s="3" t="inlineStr">
        <x:is>
          <x:t xml:space="preserve">ASSUMP_POWER_RAMP</x:t>
        </x:is>
      </x:c>
      <x:c r="K260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04" s="3" t="inlineStr">
        <x:is>
          <x:t xml:space="preserve">Site-level measured PUE matched to attributed AI capacity.</x:t>
        </x:is>
      </x:c>
    </x:row>
    <x:row r="2605">
      <x:c r="A2605" s="3" t="inlineStr">
        <x:is>
          <x:t xml:space="preserve">OpenAI</x:t>
        </x:is>
      </x:c>
      <x:c r="B2605" s="3" t="n">
        <x:v>2029</x:v>
      </x:c>
      <x:c r="C2605" s="3" t="inlineStr">
        <x:is>
          <x:t xml:space="preserve">Bull</x:t>
        </x:is>
      </x:c>
      <x:c r="D2605" s="3" t="inlineStr">
        <x:is>
          <x:t xml:space="preserve">it_load_gw</x:t>
        </x:is>
      </x:c>
      <x:c r="E2605" s="3" t="n">
        <x:v>6.431</x:v>
      </x:c>
      <x:c r="F2605" s="3" t="inlineStr">
        <x:is>
          <x:t xml:space="preserve">GW</x:t>
        </x:is>
      </x:c>
      <x:c r="G2605" s="3" t="inlineStr">
        <x:is>
          <x:t xml:space="preserve">Derived formula</x:t>
        </x:is>
      </x:c>
      <x:c r="H2605" s="3" t="inlineStr">
        <x:is>
          <x:t xml:space="preserve">active_power_gw / pue</x:t>
        </x:is>
      </x:c>
      <x:c r="I2605" s="3" t="inlineStr">
        <x:is>
          <x:t xml:space="preserve">Facility power is converted to IT-deliverable power before attributing AI workloads.</x:t>
        </x:is>
      </x:c>
      <x:c r="J2605" s="3" t="inlineStr">
        <x:is>
          <x:t xml:space="preserve">SRC_OPENAI_STARGATE_ORACLE; SRC_OPENAI_STARGATE_PROGRESS; ASSUMP_STARGATE_RAMP</x:t>
        </x:is>
      </x:c>
      <x:c r="K260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05" s="3" t="inlineStr">
        <x:is>
          <x:t xml:space="preserve">Recompute once active power and PUE become site-observable.</x:t>
        </x:is>
      </x:c>
    </x:row>
    <x:row r="2606">
      <x:c r="A2606" s="3" t="inlineStr">
        <x:is>
          <x:t xml:space="preserve">OpenAI</x:t>
        </x:is>
      </x:c>
      <x:c r="B2606" s="3" t="n">
        <x:v>2029</x:v>
      </x:c>
      <x:c r="C2606" s="3" t="inlineStr">
        <x:is>
          <x:t xml:space="preserve">Bull</x:t>
        </x:is>
      </x:c>
      <x:c r="D2606" s="3" t="inlineStr">
        <x:is>
          <x:t xml:space="preserve">ai_workload_share</x:t>
        </x:is>
      </x:c>
      <x:c r="E2606" s="3" t="n">
        <x:v>0.88</x:v>
      </x:c>
      <x:c r="F2606" s="3" t="inlineStr">
        <x:is>
          <x:t xml:space="preserve">share</x:t>
        </x:is>
      </x:c>
      <x:c r="G2606" s="3" t="inlineStr">
        <x:is>
          <x:t xml:space="preserve">Scenario allocation</x:t>
        </x:is>
      </x:c>
      <x:c r="H2606" s="3" t="inlineStr">
        <x:is>
          <x:t xml:space="preserve">ai_it_load_gw = it_load_gw * ai_workload_share</x:t>
        </x:is>
      </x:c>
      <x:c r="I2606" s="3" t="inlineStr">
        <x:is>
          <x:t xml:space="preserve">Stargate capacity is AI-oriented but includes reserve, platform and non-token AI activity; 88% is a scenario.</x:t>
        </x:is>
      </x:c>
      <x:c r="J2606" s="3" t="inlineStr">
        <x:is>
          <x:t xml:space="preserve">SRC_OPENAI_GPT41_DOCS; SRC_OPENAI_STARGATE_ORACLE; SRC_OPENAI_STARGATE_PROGRESS; SRC_EPOCH_AI_DATA_CENTERS</x:t>
        </x:is>
      </x:c>
      <x:c r="K260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06" s="3" t="inlineStr">
        <x:is>
          <x:t xml:space="preserve">Model-owner AI workload allocation or cluster scheduling telemetry.</x:t>
        </x:is>
      </x:c>
    </x:row>
    <x:row r="2607">
      <x:c r="A2607" s="3" t="inlineStr">
        <x:is>
          <x:t xml:space="preserve">OpenAI</x:t>
        </x:is>
      </x:c>
      <x:c r="B2607" s="3" t="n">
        <x:v>2029</x:v>
      </x:c>
      <x:c r="C2607" s="3" t="inlineStr">
        <x:is>
          <x:t xml:space="preserve">Bull</x:t>
        </x:is>
      </x:c>
      <x:c r="D2607" s="3" t="inlineStr">
        <x:is>
          <x:t xml:space="preserve">ai_it_load_gw</x:t>
        </x:is>
      </x:c>
      <x:c r="E2607" s="3" t="n">
        <x:v>5.659</x:v>
      </x:c>
      <x:c r="F2607" s="3" t="inlineStr">
        <x:is>
          <x:t xml:space="preserve">GW</x:t>
        </x:is>
      </x:c>
      <x:c r="G2607" s="3" t="inlineStr">
        <x:is>
          <x:t xml:space="preserve">Derived formula</x:t>
        </x:is>
      </x:c>
      <x:c r="H2607" s="3" t="inlineStr">
        <x:is>
          <x:t xml:space="preserve">it_load_gw * ai_workload_share</x:t>
        </x:is>
      </x:c>
      <x:c r="I2607" s="3" t="inlineStr">
        <x:is>
          <x:t xml:space="preserve">Only the AI-attributed portion of IT load enters training/inference allocation.</x:t>
        </x:is>
      </x:c>
      <x:c r="J2607" s="3" t="inlineStr">
        <x:is>
          <x:t xml:space="preserve">SRC_OPENAI_GPT41_DOCS; SRC_OPENAI_STARGATE_ORACLE; SRC_OPENAI_STARGATE_PROGRESS; SRC_EPOCH_AI_DATA_CENTERS</x:t>
        </x:is>
      </x:c>
      <x:c r="K260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07" s="3" t="inlineStr">
        <x:is>
          <x:t xml:space="preserve">Recompute after ai_workload_share is replaced by telemetry.</x:t>
        </x:is>
      </x:c>
    </x:row>
    <x:row r="2608">
      <x:c r="A2608" s="3" t="inlineStr">
        <x:is>
          <x:t xml:space="preserve">OpenAI</x:t>
        </x:is>
      </x:c>
      <x:c r="B2608" s="3" t="n">
        <x:v>2029</x:v>
      </x:c>
      <x:c r="C2608" s="3" t="inlineStr">
        <x:is>
          <x:t xml:space="preserve">Bull</x:t>
        </x:is>
      </x:c>
      <x:c r="D2608" s="3" t="inlineStr">
        <x:is>
          <x:t xml:space="preserve">gpu_share</x:t>
        </x:is>
      </x:c>
      <x:c r="E2608" s="3" t="n">
        <x:v>0.869305</x:v>
      </x:c>
      <x:c r="F2608" s="3" t="inlineStr">
        <x:is>
          <x:t xml:space="preserve">share of inference-serving accelerator load</x:t>
        </x:is>
      </x:c>
      <x:c r="G2608" s="3" t="inlineStr">
        <x:is>
          <x:t xml:space="preserve">Numeric scenario</x:t>
        </x:is>
      </x:c>
      <x:c r="H2608" s="3" t="inlineStr">
        <x:is>
          <x:t xml:space="preserve">gpu_share interpolated from company 2026/2030 accelerator-mix endpoints</x:t>
        </x:is>
      </x:c>
      <x:c r="I2608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2608" s="3" t="inlineStr">
        <x:is>
          <x:t xml:space="preserve">SRC_OPENAI_GPT41_DOCS; SRC_OPENAI_STARGATE_ORACLE; SRC_OPENAI_STARGATE_PROGRESS; SRC_EPOCH_AI_DATA_CENTERS; ASSUMP_NUMERIC_ACCELERATOR_MIX</x:t>
        </x:is>
      </x:c>
      <x:c r="K260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08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2609">
      <x:c r="A2609" s="3" t="inlineStr">
        <x:is>
          <x:t xml:space="preserve">OpenAI</x:t>
        </x:is>
      </x:c>
      <x:c r="B2609" s="3" t="n">
        <x:v>2029</x:v>
      </x:c>
      <x:c r="C2609" s="3" t="inlineStr">
        <x:is>
          <x:t xml:space="preserve">Bull</x:t>
        </x:is>
      </x:c>
      <x:c r="D2609" s="3" t="inlineStr">
        <x:is>
          <x:t xml:space="preserve">h200_share</x:t>
        </x:is>
      </x:c>
      <x:c r="E2609" s="3" t="n">
        <x:v>0.045663</x:v>
      </x:c>
      <x:c r="F2609" s="3" t="inlineStr">
        <x:is>
          <x:t xml:space="preserve">share of inference-serving accelerator load</x:t>
        </x:is>
      </x:c>
      <x:c r="G2609" s="3" t="inlineStr">
        <x:is>
          <x:t xml:space="preserve">Editable numeric scenario</x:t>
        </x:is>
      </x:c>
      <x:c r="H2609" s="3" t="inlineStr">
        <x:is>
          <x:t xml:space="preserve">h200_share = gpu_share * default_gpu_generation_mix_h200</x:t>
        </x:is>
      </x:c>
      <x:c r="I2609" s="3" t="inlineStr">
        <x:is>
          <x:t xml:space="preserve">Default GPU-generation migration assumption; executive workbook allows later manual replacement by company/year/scenario.</x:t>
        </x:is>
      </x:c>
      <x:c r="J2609" s="3" t="inlineStr">
        <x:is>
          <x:t xml:space="preserve">SRC_SEMIANALYSIS_INFERENCEX; ASSUMP_NUMERIC_ACCELERATOR_MIX</x:t>
        </x:is>
      </x:c>
      <x:c r="K260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09" s="3" t="inlineStr">
        <x:is>
          <x:t xml:space="preserve">Company fleet inventory, accelerator-hours or procurement/deployment records by GPU generation.</x:t>
        </x:is>
      </x:c>
    </x:row>
    <x:row r="2610">
      <x:c r="A2610" s="3" t="inlineStr">
        <x:is>
          <x:t xml:space="preserve">OpenAI</x:t>
        </x:is>
      </x:c>
      <x:c r="B2610" s="3" t="n">
        <x:v>2029</x:v>
      </x:c>
      <x:c r="C2610" s="3" t="inlineStr">
        <x:is>
          <x:t xml:space="preserve">Bull</x:t>
        </x:is>
      </x:c>
      <x:c r="D2610" s="3" t="inlineStr">
        <x:is>
          <x:t xml:space="preserve">b200_share</x:t>
        </x:is>
      </x:c>
      <x:c r="E2610" s="3" t="n">
        <x:v>0.790096</x:v>
      </x:c>
      <x:c r="F2610" s="3" t="inlineStr">
        <x:is>
          <x:t xml:space="preserve">share of inference-serving accelerator load</x:t>
        </x:is>
      </x:c>
      <x:c r="G2610" s="3" t="inlineStr">
        <x:is>
          <x:t xml:space="preserve">Editable numeric scenario</x:t>
        </x:is>
      </x:c>
      <x:c r="H2610" s="3" t="inlineStr">
        <x:is>
          <x:t xml:space="preserve">b200_share = gpu_share * default_gpu_generation_mix_b200</x:t>
        </x:is>
      </x:c>
      <x:c r="I2610" s="3" t="inlineStr">
        <x:is>
          <x:t xml:space="preserve">Default GPU-generation migration assumption; executive workbook allows later manual replacement by company/year/scenario.</x:t>
        </x:is>
      </x:c>
      <x:c r="J2610" s="3" t="inlineStr">
        <x:is>
          <x:t xml:space="preserve">SRC_SEMIANALYSIS_INFERENCEX; ASSUMP_NUMERIC_ACCELERATOR_MIX</x:t>
        </x:is>
      </x:c>
      <x:c r="K261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10" s="3" t="inlineStr">
        <x:is>
          <x:t xml:space="preserve">Company fleet inventory, accelerator-hours or procurement/deployment records by GPU generation.</x:t>
        </x:is>
      </x:c>
    </x:row>
    <x:row r="2611">
      <x:c r="A2611" s="3" t="inlineStr">
        <x:is>
          <x:t xml:space="preserve">OpenAI</x:t>
        </x:is>
      </x:c>
      <x:c r="B2611" s="3" t="n">
        <x:v>2029</x:v>
      </x:c>
      <x:c r="C2611" s="3" t="inlineStr">
        <x:is>
          <x:t xml:space="preserve">Bull</x:t>
        </x:is>
      </x:c>
      <x:c r="D2611" s="3" t="inlineStr">
        <x:is>
          <x:t xml:space="preserve">gb200_share</x:t>
        </x:is>
      </x:c>
      <x:c r="E2611" s="3" t="n">
        <x:v>0.033546</x:v>
      </x:c>
      <x:c r="F2611" s="3" t="inlineStr">
        <x:is>
          <x:t xml:space="preserve">share of inference-serving accelerator load</x:t>
        </x:is>
      </x:c>
      <x:c r="G2611" s="3" t="inlineStr">
        <x:is>
          <x:t xml:space="preserve">Editable numeric scenario</x:t>
        </x:is>
      </x:c>
      <x:c r="H2611" s="3" t="inlineStr">
        <x:is>
          <x:t xml:space="preserve">gb200_share = gpu_share * default_gpu_generation_mix_gb200</x:t>
        </x:is>
      </x:c>
      <x:c r="I2611" s="3" t="inlineStr">
        <x:is>
          <x:t xml:space="preserve">Default GPU-generation migration assumption; executive workbook allows later manual replacement by company/year/scenario.</x:t>
        </x:is>
      </x:c>
      <x:c r="J2611" s="3" t="inlineStr">
        <x:is>
          <x:t xml:space="preserve">SRC_SEMIANALYSIS_INFERENCEX; ASSUMP_NUMERIC_ACCELERATOR_MIX</x:t>
        </x:is>
      </x:c>
      <x:c r="K261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11" s="3" t="inlineStr">
        <x:is>
          <x:t xml:space="preserve">Company fleet inventory, accelerator-hours or procurement/deployment records by GPU generation.</x:t>
        </x:is>
      </x:c>
    </x:row>
    <x:row r="2612">
      <x:c r="A2612" s="3" t="inlineStr">
        <x:is>
          <x:t xml:space="preserve">OpenAI</x:t>
        </x:is>
      </x:c>
      <x:c r="B2612" s="3" t="n">
        <x:v>2029</x:v>
      </x:c>
      <x:c r="C2612" s="3" t="inlineStr">
        <x:is>
          <x:t xml:space="preserve">Bull</x:t>
        </x:is>
      </x:c>
      <x:c r="D2612" s="3" t="inlineStr">
        <x:is>
          <x:t xml:space="preserve">purpose_built_accelerator_share</x:t>
        </x:is>
      </x:c>
      <x:c r="E2612" s="3" t="n">
        <x:v>0.130695</x:v>
      </x:c>
      <x:c r="F2612" s="3" t="inlineStr">
        <x:is>
          <x:t xml:space="preserve">share of inference-serving accelerator load</x:t>
        </x:is>
      </x:c>
      <x:c r="G2612" s="3" t="inlineStr">
        <x:is>
          <x:t xml:space="preserve">Numeric scenario</x:t>
        </x:is>
      </x:c>
      <x:c r="H2612" s="3" t="inlineStr">
        <x:is>
          <x:t xml:space="preserve">1 - gpu_share</x:t>
        </x:is>
      </x:c>
      <x:c r="I2612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2612" s="3" t="inlineStr">
        <x:is>
          <x:t xml:space="preserve">SRC_OPENAI_GPT41_DOCS; SRC_OPENAI_STARGATE_ORACLE; SRC_OPENAI_STARGATE_PROGRESS; SRC_EPOCH_AI_DATA_CENTERS; ASSUMP_NUMERIC_ACCELERATOR_MIX</x:t>
        </x:is>
      </x:c>
      <x:c r="K261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12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2613">
      <x:c r="A2613" s="3" t="inlineStr">
        <x:is>
          <x:t xml:space="preserve">OpenAI</x:t>
        </x:is>
      </x:c>
      <x:c r="B2613" s="3" t="n">
        <x:v>2029</x:v>
      </x:c>
      <x:c r="C2613" s="3" t="inlineStr">
        <x:is>
          <x:t xml:space="preserve">Bull</x:t>
        </x:is>
      </x:c>
      <x:c r="D2613" s="3" t="inlineStr">
        <x:is>
          <x:t xml:space="preserve">fleet_reference_tps_per_mw</x:t>
        </x:is>
      </x:c>
      <x:c r="E2613" s="3" t="n">
        <x:v>180497</x:v>
      </x:c>
      <x:c r="F2613" s="3" t="inlineStr">
        <x:is>
          <x:t xml:space="preserve">generated output tokens/sec/MW</x:t>
        </x:is>
      </x:c>
      <x:c r="G2613" s="3" t="inlineStr">
        <x:is>
          <x:t xml:space="preserve">Fleet-weighted public benchmark reference</x:t>
        </x:is>
      </x:c>
      <x:c r="H2613" s="3" t="inlineStr">
        <x:is>
          <x:t xml:space="preserve">h200_share*h200_workload_avg + b200_share*b200_workload_avg + gb200_share*gb200_workload_avg + purpose_built_share*purpose_workload_avg</x:t>
        </x:is>
      </x:c>
      <x:c r="I2613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2613" s="3" t="inlineStr">
        <x:is>
          <x:t xml:space="preserve">SRC_SEMIANALYSIS_INFERENCEX; ASSUMP_NUMERIC_ACCELERATOR_MIX; ASSUMP_WORKLOAD_CLASS_MIX; ASSUMP_AGENTIC_CONTEXT_PENALTY</x:t>
        </x:is>
      </x:c>
      <x:c r="K261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13" s="3" t="inlineStr">
        <x:is>
          <x:t xml:space="preserve">Comparable production output-token throughput or a more closely matched benchmark.</x:t>
        </x:is>
      </x:c>
    </x:row>
    <x:row r="2614">
      <x:c r="A2614" s="3" t="inlineStr">
        <x:is>
          <x:t xml:space="preserve">OpenAI</x:t>
        </x:is>
      </x:c>
      <x:c r="B2614" s="3" t="n">
        <x:v>2029</x:v>
      </x:c>
      <x:c r="C2614" s="3" t="inlineStr">
        <x:is>
          <x:t xml:space="preserve">Bull</x:t>
        </x:is>
      </x:c>
      <x:c r="D2614" s="3" t="inlineStr">
        <x:is>
          <x:t xml:space="preserve">commercial_workload_fit_factor</x:t>
        </x:is>
      </x:c>
      <x:c r="E2614" s="3" t="n">
        <x:v>0.7</x:v>
      </x:c>
      <x:c r="F2614" s="3" t="inlineStr">
        <x:is>
          <x:t xml:space="preserve">share of public reference throughput</x:t>
        </x:is>
      </x:c>
      <x:c r="G2614" s="3" t="inlineStr">
        <x:is>
          <x:t xml:space="preserve">Scenario assumption</x:t>
        </x:is>
      </x:c>
      <x:c r="H2614" s="3" t="inlineStr">
        <x:is>
          <x:t xml:space="preserve">reference_serving_tps_per_mw = fleet_reference_tps_per_mw * commercial_workload_fit_factor</x:t>
        </x:is>
      </x:c>
      <x:c r="I2614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2614" s="3" t="inlineStr">
        <x:is>
          <x:t xml:space="preserve">SRC_SEMIANALYSIS_INFERENCEX; ASSUMP_NUMERIC_ACCELERATOR_MIX; ASSUMP_WORKLOAD_CLASS_MIX; ASSUMP_AGENTIC_CONTEXT_PENALTY</x:t>
        </x:is>
      </x:c>
      <x:c r="K261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14" s="3" t="inlineStr">
        <x:is>
          <x:t xml:space="preserve">Matched commercial serving benchmark by product surface, context shape and latency SLO.</x:t>
        </x:is>
      </x:c>
    </x:row>
    <x:row r="2615">
      <x:c r="A2615" s="3" t="inlineStr">
        <x:is>
          <x:t xml:space="preserve">OpenAI</x:t>
        </x:is>
      </x:c>
      <x:c r="B2615" s="3" t="n">
        <x:v>2029</x:v>
      </x:c>
      <x:c r="C2615" s="3" t="inlineStr">
        <x:is>
          <x:t xml:space="preserve">Bull</x:t>
        </x:is>
      </x:c>
      <x:c r="D2615" s="3" t="inlineStr">
        <x:is>
          <x:t xml:space="preserve">reference_serving_tps_per_mw</x:t>
        </x:is>
      </x:c>
      <x:c r="E2615" s="3" t="n">
        <x:v>126348</x:v>
      </x:c>
      <x:c r="F2615" s="3" t="inlineStr">
        <x:is>
          <x:t xml:space="preserve">generated output tokens/sec/MW</x:t>
        </x:is>
      </x:c>
      <x:c r="G2615" s="3" t="inlineStr">
        <x:is>
          <x:t xml:space="preserve">Workload-adjusted benchmark proxy</x:t>
        </x:is>
      </x:c>
      <x:c r="H2615" s="3" t="inlineStr">
        <x:is>
          <x:t xml:space="preserve">fleet_reference_tps_per_mw * commercial_workload_fit_factor</x:t>
        </x:is>
      </x:c>
      <x:c r="I261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615" s="3" t="inlineStr">
        <x:is>
          <x:t xml:space="preserve">SRC_SEMIANALYSIS_INFERENCEX; ASSUMP_NUMERIC_ACCELERATOR_MIX; ASSUMP_WORKLOAD_CLASS_MIX; ASSUMP_AGENTIC_CONTEXT_PENALTY</x:t>
        </x:is>
      </x:c>
      <x:c r="K261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15" s="3" t="inlineStr">
        <x:is>
          <x:t xml:space="preserve">Provider production output-token throughput with comparable workload/SLO.</x:t>
        </x:is>
      </x:c>
    </x:row>
    <x:row r="2616">
      <x:c r="A2616" s="3" t="inlineStr">
        <x:is>
          <x:t xml:space="preserve">OpenAI</x:t>
        </x:is>
      </x:c>
      <x:c r="B2616" s="3" t="n">
        <x:v>2029</x:v>
      </x:c>
      <x:c r="C2616" s="3" t="inlineStr">
        <x:is>
          <x:t xml:space="preserve">Bull</x:t>
        </x:is>
      </x:c>
      <x:c r="D2616" s="3" t="inlineStr">
        <x:is>
          <x:t xml:space="preserve">purpose_built_tps_per_mw</x:t>
        </x:is>
      </x:c>
      <x:c r="E2616" s="3" t="n">
        <x:v>94714</x:v>
      </x:c>
      <x:c r="F2616" s="3" t="inlineStr">
        <x:is>
          <x:t xml:space="preserve">generated output tokens/sec/MW</x:t>
        </x:is>
      </x:c>
      <x:c r="G2616" s="3" t="inlineStr">
        <x:is>
          <x:t xml:space="preserve">Conservative no-uplift proxy</x:t>
        </x:is>
      </x:c>
      <x:c r="H2616" s="3" t="inlineStr">
        <x:is>
          <x:t xml:space="preserve">purpose_built_tps_per_mw = purpose_built_reference_tps_per_mw * commercial_workload_fit_factor until comparable output-token benchmark is adopted</x:t>
        </x:is>
      </x:c>
      <x:c r="I2616" s="3" t="inlineStr">
        <x:is>
          <x:t xml:space="preserve">No comparable public output-token/MW row adopted; B200 public reference placeholder is used and remains editable.</x:t>
        </x:is>
      </x:c>
      <x:c r="J2616" s="3" t="inlineStr">
        <x:is>
          <x:t xml:space="preserve">SRC_OPENAI_GPT41_DOCS; SRC_OPENAI_STARGATE_ORACLE; SRC_OPENAI_STARGATE_PROGRESS; SRC_EPOCH_AI_DATA_CENTERS; ASSUMP_NUMERIC_ACCELERATOR_MIX</x:t>
        </x:is>
      </x:c>
      <x:c r="K261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16" s="3" t="inlineStr">
        <x:is>
          <x:t xml:space="preserve">Matched-workload generated-output benchmark for the provider purpose-built accelerator.</x:t>
        </x:is>
      </x:c>
    </x:row>
    <x:row r="2617">
      <x:c r="A2617" s="3" t="inlineStr">
        <x:is>
          <x:t xml:space="preserve">OpenAI</x:t>
        </x:is>
      </x:c>
      <x:c r="B2617" s="3" t="n">
        <x:v>2029</x:v>
      </x:c>
      <x:c r="C2617" s="3" t="inlineStr">
        <x:is>
          <x:t xml:space="preserve">Bull</x:t>
        </x:is>
      </x:c>
      <x:c r="D2617" s="3" t="inlineStr">
        <x:is>
          <x:t xml:space="preserve">inference_power_share</x:t>
        </x:is>
      </x:c>
      <x:c r="E2617" s="3" t="n">
        <x:v>0.802</x:v>
      </x:c>
      <x:c r="F2617" s="3" t="inlineStr">
        <x:is>
          <x:t xml:space="preserve">share of AI IT load</x:t>
        </x:is>
      </x:c>
      <x:c r="G2617" s="3" t="inlineStr">
        <x:is>
          <x:t xml:space="preserve">Scenario allocation</x:t>
        </x:is>
      </x:c>
      <x:c r="H2617" s="3" t="inlineStr">
        <x:is>
          <x:t xml:space="preserve">inference_gw = ai_it_load_gw * inference_power_share</x:t>
        </x:is>
      </x:c>
      <x:c r="I2617" s="3" t="inlineStr">
        <x:is>
          <x:t xml:space="preserve">ChatGPT/API/enterprise commercial surfaces support increasing inference allocation while training remains material.</x:t>
        </x:is>
      </x:c>
      <x:c r="J2617" s="3" t="inlineStr">
        <x:is>
          <x:t xml:space="preserve">SRC_OPENAI_GPT41_DOCS; SRC_OPENAI_STARGATE_ORACLE; SRC_OPENAI_STARGATE_PROGRESS; SRC_EPOCH_AI_DATA_CENTERS; ASSUMP_INFERENCE_SHARE_NOT_FACT_60</x:t>
        </x:is>
      </x:c>
      <x:c r="K261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17" s="3" t="inlineStr">
        <x:is>
          <x:t xml:space="preserve">Provider-specific inference/training workload power telemetry.</x:t>
        </x:is>
      </x:c>
    </x:row>
    <x:row r="2618">
      <x:c r="A2618" s="3" t="inlineStr">
        <x:is>
          <x:t xml:space="preserve">OpenAI</x:t>
        </x:is>
      </x:c>
      <x:c r="B2618" s="3" t="n">
        <x:v>2029</x:v>
      </x:c>
      <x:c r="C2618" s="3" t="inlineStr">
        <x:is>
          <x:t xml:space="preserve">Bull</x:t>
        </x:is>
      </x:c>
      <x:c r="D2618" s="3" t="inlineStr">
        <x:is>
          <x:t xml:space="preserve">inference_gw</x:t>
        </x:is>
      </x:c>
      <x:c r="E2618" s="3" t="n">
        <x:v>4.541</x:v>
      </x:c>
      <x:c r="F2618" s="3" t="inlineStr">
        <x:is>
          <x:t xml:space="preserve">GW</x:t>
        </x:is>
      </x:c>
      <x:c r="G2618" s="3" t="inlineStr">
        <x:is>
          <x:t xml:space="preserve">Derived formula</x:t>
        </x:is>
      </x:c>
      <x:c r="H2618" s="3" t="inlineStr">
        <x:is>
          <x:t xml:space="preserve">ai_it_load_gw * inference_power_share</x:t>
        </x:is>
      </x:c>
      <x:c r="I2618" s="3" t="inlineStr">
        <x:is>
          <x:t xml:space="preserve">This is the operational power eligible to become commercial generated output tokens through the selected TPS/MW proxy.</x:t>
        </x:is>
      </x:c>
      <x:c r="J2618" s="3" t="inlineStr">
        <x:is>
          <x:t xml:space="preserve">SRC_OPENAI_GPT41_DOCS; SRC_OPENAI_STARGATE_ORACLE; SRC_OPENAI_STARGATE_PROGRESS; SRC_EPOCH_AI_DATA_CENTERS</x:t>
        </x:is>
      </x:c>
      <x:c r="K261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18" s="3" t="inlineStr">
        <x:is>
          <x:t xml:space="preserve">Recompute after AI allocation or inference-share evidence changes.</x:t>
        </x:is>
      </x:c>
    </x:row>
    <x:row r="2619">
      <x:c r="A2619" s="3" t="inlineStr">
        <x:is>
          <x:t xml:space="preserve">OpenAI</x:t>
        </x:is>
      </x:c>
      <x:c r="B2619" s="3" t="n">
        <x:v>2029</x:v>
      </x:c>
      <x:c r="C2619" s="3" t="inlineStr">
        <x:is>
          <x:t xml:space="preserve">Bull</x:t>
        </x:is>
      </x:c>
      <x:c r="D2619" s="3" t="inlineStr">
        <x:is>
          <x:t xml:space="preserve">training_power_share</x:t>
        </x:is>
      </x:c>
      <x:c r="E2619" s="3" t="n">
        <x:v>0.198</x:v>
      </x:c>
      <x:c r="F2619" s="3" t="inlineStr">
        <x:is>
          <x:t xml:space="preserve">share of AI IT load</x:t>
        </x:is>
      </x:c>
      <x:c r="G2619" s="3" t="inlineStr">
        <x:is>
          <x:t xml:space="preserve">Derived allocation</x:t>
        </x:is>
      </x:c>
      <x:c r="H2619" s="3" t="inlineStr">
        <x:is>
          <x:t xml:space="preserve">1 - inference_power_share</x:t>
        </x:is>
      </x:c>
      <x:c r="I2619" s="3" t="inlineStr">
        <x:is>
          <x:t xml:space="preserve">Training receives the complementary modeled AI IT allocation; it is not a disclosed company workload split.</x:t>
        </x:is>
      </x:c>
      <x:c r="J2619" s="3" t="inlineStr">
        <x:is>
          <x:t xml:space="preserve">SRC_OPENAI_GPT41_DOCS; SRC_OPENAI_STARGATE_ORACLE; SRC_OPENAI_STARGATE_PROGRESS; SRC_EPOCH_AI_DATA_CENTERS; ASSUMP_INFERENCE_SHARE_NOT_FACT_60</x:t>
        </x:is>
      </x:c>
      <x:c r="K261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19" s="3" t="inlineStr">
        <x:is>
          <x:t xml:space="preserve">Provider-specific inference/training workload power telemetry.</x:t>
        </x:is>
      </x:c>
    </x:row>
    <x:row r="2620">
      <x:c r="A2620" s="3" t="inlineStr">
        <x:is>
          <x:t xml:space="preserve">OpenAI</x:t>
        </x:is>
      </x:c>
      <x:c r="B2620" s="3" t="n">
        <x:v>2029</x:v>
      </x:c>
      <x:c r="C2620" s="3" t="inlineStr">
        <x:is>
          <x:t xml:space="preserve">Bull</x:t>
        </x:is>
      </x:c>
      <x:c r="D2620" s="3" t="inlineStr">
        <x:is>
          <x:t xml:space="preserve">training_gw</x:t>
        </x:is>
      </x:c>
      <x:c r="E2620" s="3" t="n">
        <x:v>1.118</x:v>
      </x:c>
      <x:c r="F2620" s="3" t="inlineStr">
        <x:is>
          <x:t xml:space="preserve">GW</x:t>
        </x:is>
      </x:c>
      <x:c r="G2620" s="3" t="inlineStr">
        <x:is>
          <x:t xml:space="preserve">Derived formula</x:t>
        </x:is>
      </x:c>
      <x:c r="H2620" s="3" t="inlineStr">
        <x:is>
          <x:t xml:space="preserve">ai_it_load_gw * training_power_share</x:t>
        </x:is>
      </x:c>
      <x:c r="I2620" s="3" t="inlineStr">
        <x:is>
          <x:t xml:space="preserve">Training GW is shown separately so commercial inference token capacity is not overstated.</x:t>
        </x:is>
      </x:c>
      <x:c r="J2620" s="3" t="inlineStr">
        <x:is>
          <x:t xml:space="preserve">SRC_OPENAI_GPT41_DOCS; SRC_OPENAI_STARGATE_ORACLE; SRC_OPENAI_STARGATE_PROGRESS; SRC_EPOCH_AI_DATA_CENTERS</x:t>
        </x:is>
      </x:c>
      <x:c r="K262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20" s="3" t="inlineStr">
        <x:is>
          <x:t xml:space="preserve">Recompute after AI allocation or workload-split evidence changes.</x:t>
        </x:is>
      </x:c>
    </x:row>
    <x:row r="2621">
      <x:c r="A2621" s="3" t="inlineStr">
        <x:is>
          <x:t xml:space="preserve">OpenAI</x:t>
        </x:is>
      </x:c>
      <x:c r="B2621" s="3" t="n">
        <x:v>2029</x:v>
      </x:c>
      <x:c r="C2621" s="3" t="inlineStr">
        <x:is>
          <x:t xml:space="preserve">Bull</x:t>
        </x:is>
      </x:c>
      <x:c r="D2621" s="3" t="inlineStr">
        <x:is>
          <x:t xml:space="preserve">tokens_per_second_per_mw</x:t>
        </x:is>
      </x:c>
      <x:c r="E2621" s="3" t="n">
        <x:v>126348</x:v>
      </x:c>
      <x:c r="F2621" s="3" t="inlineStr">
        <x:is>
          <x:t xml:space="preserve">generated output tokens/sec/MW</x:t>
        </x:is>
      </x:c>
      <x:c r="G2621" s="3" t="inlineStr">
        <x:is>
          <x:t xml:space="preserve">Derived estimate + benchmark calibration</x:t>
        </x:is>
      </x:c>
      <x:c r="H2621" s="3" t="inlineStr">
        <x:is>
          <x:t xml:space="preserve">fleet_reference_tps_per_mw * commercial_workload_fit_factor</x:t>
        </x:is>
      </x:c>
      <x:c r="I2621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2621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262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21" s="3" t="inlineStr">
        <x:is>
          <x:t xml:space="preserve">Comparable production output-token throughput with model, hardware, precision, ISL/OSL and SLO matched.</x:t>
        </x:is>
      </x:c>
    </x:row>
    <x:row r="2622">
      <x:c r="A2622" s="3" t="inlineStr">
        <x:is>
          <x:t xml:space="preserve">OpenAI</x:t>
        </x:is>
      </x:c>
      <x:c r="B2622" s="3" t="n">
        <x:v>2029</x:v>
      </x:c>
      <x:c r="C2622" s="3" t="inlineStr">
        <x:is>
          <x:t xml:space="preserve">Bull</x:t>
        </x:is>
      </x:c>
      <x:c r="D2622" s="3" t="inlineStr">
        <x:is>
          <x:t xml:space="preserve">inference_tokens_per_day</x:t>
        </x:is>
      </x:c>
      <x:c r="E2622" s="3" t="n">
        <x:v>49571677555200</x:v>
      </x:c>
      <x:c r="F2622" s="3" t="inlineStr">
        <x:is>
          <x:t xml:space="preserve">generated output tokens/day</x:t>
        </x:is>
      </x:c>
      <x:c r="G2622" s="3" t="inlineStr">
        <x:is>
          <x:t xml:space="preserve">Derived headline metric</x:t>
        </x:is>
      </x:c>
      <x:c r="H2622" s="3" t="inlineStr">
        <x:is>
          <x:t xml:space="preserve">inference_gw * 1000 * tokens_per_second_per_mw * 86,400</x:t>
        </x:is>
      </x:c>
      <x:c r="I2622" s="3" t="inlineStr">
        <x:is>
          <x:t xml:space="preserve">Headline capacity uses no utilization, MoE, architecture or software-growth multiplier; it is not observed commercial output volume.</x:t>
        </x:is>
      </x:c>
      <x:c r="J2622" s="3" t="inlineStr">
        <x:is>
          <x:t xml:space="preserve">SRC_OPENAI_GPT41_DOCS; SRC_OPENAI_STARGATE_ORACLE; SRC_OPENAI_STARGATE_PROGRESS; SRC_EPOCH_AI_DATA_CENTERS; SRC_SEMIANALYSIS_INFERENCEX</x:t>
        </x:is>
      </x:c>
      <x:c r="K262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22" s="3" t="inlineStr">
        <x:is>
          <x:t xml:space="preserve">Provider-disclosed generated output token volume or calibrated capacity telemetry.</x:t>
        </x:is>
      </x:c>
    </x:row>
    <x:row r="2623">
      <x:c r="A2623" s="3" t="inlineStr">
        <x:is>
          <x:t xml:space="preserve">OpenAI</x:t>
        </x:is>
      </x:c>
      <x:c r="B2623" s="3" t="n">
        <x:v>2029</x:v>
      </x:c>
      <x:c r="C2623" s="3" t="inlineStr">
        <x:is>
          <x:t xml:space="preserve">Bull</x:t>
        </x:is>
      </x:c>
      <x:c r="D2623" s="3" t="inlineStr">
        <x:is>
          <x:t xml:space="preserve">inference_tokens_per_year</x:t>
        </x:is>
      </x:c>
      <x:c r="E2623" s="3" t="n">
        <x:v>1.8093662307648e+16</x:v>
      </x:c>
      <x:c r="F2623" s="3" t="inlineStr">
        <x:is>
          <x:t xml:space="preserve">generated output tokens/year</x:t>
        </x:is>
      </x:c>
      <x:c r="G2623" s="3" t="inlineStr">
        <x:is>
          <x:t xml:space="preserve">Derived headline metric</x:t>
        </x:is>
      </x:c>
      <x:c r="H2623" s="3" t="inlineStr">
        <x:is>
          <x:t xml:space="preserve">inference_tokens_per_day * 365</x:t>
        </x:is>
      </x:c>
      <x:c r="I2623" s="3" t="inlineStr">
        <x:is>
          <x:t xml:space="preserve">Annualized version of generated output token capacity; it is not observed annual demand or billable volume.</x:t>
        </x:is>
      </x:c>
      <x:c r="J2623" s="3" t="inlineStr">
        <x:is>
          <x:t xml:space="preserve">SRC_OPENAI_GPT41_DOCS; SRC_OPENAI_STARGATE_ORACLE; SRC_OPENAI_STARGATE_PROGRESS; SRC_EPOCH_AI_DATA_CENTERS; SRC_SEMIANALYSIS_INFERENCEX</x:t>
        </x:is>
      </x:c>
      <x:c r="K262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23" s="3" t="inlineStr">
        <x:is>
          <x:t xml:space="preserve">Provider-disclosed annual generated-output volume or metered serving telemetry.</x:t>
        </x:is>
      </x:c>
    </x:row>
    <x:row r="2624">
      <x:c r="A2624" s="3" t="inlineStr">
        <x:is>
          <x:t xml:space="preserve">OpenAI</x:t>
        </x:is>
      </x:c>
      <x:c r="B2624" s="3" t="n">
        <x:v>2030</x:v>
      </x:c>
      <x:c r="C2624" s="3" t="inlineStr">
        <x:is>
          <x:t xml:space="preserve">Bull</x:t>
        </x:is>
      </x:c>
      <x:c r="D2624" s="3" t="inlineStr">
        <x:is>
          <x:t xml:space="preserve">contracted_power_gw</x:t>
        </x:is>
      </x:c>
      <x:c r="E2624" s="3" t="n">
        <x:v>12</x:v>
      </x:c>
      <x:c r="F2624" s="3" t="inlineStr">
        <x:is>
          <x:t xml:space="preserve">GW</x:t>
        </x:is>
      </x:c>
      <x:c r="G2624" s="3" t="inlineStr">
        <x:is>
          <x:t xml:space="preserve">Fact anchor + scenario ceiling</x:t>
        </x:is>
      </x:c>
      <x:c r="H2624" s="3" t="inlineStr">
        <x:is>
          <x:t xml:space="preserve">linear interpolation between 2026 and 2030 company capacity endpoints</x:t>
        </x:is>
      </x:c>
      <x:c r="I2624" s="3" t="inlineStr">
        <x:is>
          <x:t xml:space="preserve">2030 envelope is bounded by official Stargate planned/committed capacity; 2026 and timing remain staged scenario values.</x:t>
        </x:is>
      </x:c>
      <x:c r="J2624" s="3" t="inlineStr">
        <x:is>
          <x:t xml:space="preserve">SRC_OPENAI_STARGATE_ORACLE; SRC_OPENAI_STARGATE_PROGRESS; ASSUMP_STARGATE_RAMP</x:t>
        </x:is>
      </x:c>
      <x:c r="K262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24" s="3" t="inlineStr">
        <x:is>
          <x:t xml:space="preserve">Company/site-level committed MW/GW, interconnect and contract disclosure.</x:t>
        </x:is>
      </x:c>
    </x:row>
    <x:row r="2625">
      <x:c r="A2625" s="3" t="inlineStr">
        <x:is>
          <x:t xml:space="preserve">OpenAI</x:t>
        </x:is>
      </x:c>
      <x:c r="B2625" s="3" t="n">
        <x:v>2030</x:v>
      </x:c>
      <x:c r="C2625" s="3" t="inlineStr">
        <x:is>
          <x:t xml:space="preserve">Bull</x:t>
        </x:is>
      </x:c>
      <x:c r="D2625" s="3" t="inlineStr">
        <x:is>
          <x:t xml:space="preserve">operational_deployment_share</x:t>
        </x:is>
      </x:c>
      <x:c r="E2625" s="3" t="n">
        <x:v>0.83583333</x:v>
      </x:c>
      <x:c r="F2625" s="3" t="inlineStr">
        <x:is>
          <x:t xml:space="preserve">share</x:t>
        </x:is>
      </x:c>
      <x:c r="G2625" s="3" t="inlineStr">
        <x:is>
          <x:t xml:space="preserve">Scenario conversion</x:t>
        </x:is>
      </x:c>
      <x:c r="H2625" s="3" t="inlineStr">
        <x:is>
          <x:t xml:space="preserve">active_power_gw / contracted_power_gw</x:t>
        </x:is>
      </x:c>
      <x:c r="I2625" s="3" t="inlineStr">
        <x:is>
          <x:t xml:space="preserve">This is the single explicit conversion from contracted/attributed capacity to operationally usable capacity.</x:t>
        </x:is>
      </x:c>
      <x:c r="J2625" s="3" t="inlineStr">
        <x:is>
          <x:t xml:space="preserve">SRC_OPENAI_STARGATE_ORACLE; SRC_OPENAI_STARGATE_PROGRESS; ASSUMP_STARGATE_RAMP</x:t>
        </x:is>
      </x:c>
      <x:c r="K262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25" s="3" t="inlineStr">
        <x:is>
          <x:t xml:space="preserve">Energized operational capacity divided by contracted/attributed capacity.</x:t>
        </x:is>
      </x:c>
    </x:row>
    <x:row r="2626">
      <x:c r="A2626" s="3" t="inlineStr">
        <x:is>
          <x:t xml:space="preserve">OpenAI</x:t>
        </x:is>
      </x:c>
      <x:c r="B2626" s="3" t="n">
        <x:v>2030</x:v>
      </x:c>
      <x:c r="C2626" s="3" t="inlineStr">
        <x:is>
          <x:t xml:space="preserve">Bull</x:t>
        </x:is>
      </x:c>
      <x:c r="D2626" s="3" t="inlineStr">
        <x:is>
          <x:t xml:space="preserve">active_power_gw</x:t>
        </x:is>
      </x:c>
      <x:c r="E2626" s="3" t="n">
        <x:v>10.03</x:v>
      </x:c>
      <x:c r="F2626" s="3" t="inlineStr">
        <x:is>
          <x:t xml:space="preserve">GW</x:t>
        </x:is>
      </x:c>
      <x:c r="G2626" s="3" t="inlineStr">
        <x:is>
          <x:t xml:space="preserve">Derived scenario</x:t>
        </x:is>
      </x:c>
      <x:c r="H2626" s="3" t="inlineStr">
        <x:is>
          <x:t xml:space="preserve">contracted_power_gw * operational_deployment_share</x:t>
        </x:is>
      </x:c>
      <x:c r="I2626" s="3" t="inlineStr">
        <x:is>
          <x:t xml:space="preserve">Official capacity announcements are converted to active GW only through energization/GPU-deployment ramp assumptions.</x:t>
        </x:is>
      </x:c>
      <x:c r="J2626" s="3" t="inlineStr">
        <x:is>
          <x:t xml:space="preserve">SRC_OPENAI_STARGATE_ORACLE; SRC_OPENAI_STARGATE_PROGRESS; ASSUMP_STARGATE_RAMP</x:t>
        </x:is>
      </x:c>
      <x:c r="K262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26" s="3" t="inlineStr">
        <x:is>
          <x:t xml:space="preserve">Energization dates, accelerator deliveries and operational powered-rack telemetry.</x:t>
        </x:is>
      </x:c>
    </x:row>
    <x:row r="2627">
      <x:c r="A2627" s="3" t="inlineStr">
        <x:is>
          <x:t xml:space="preserve">OpenAI</x:t>
        </x:is>
      </x:c>
      <x:c r="B2627" s="3" t="n">
        <x:v>2030</x:v>
      </x:c>
      <x:c r="C2627" s="3" t="inlineStr">
        <x:is>
          <x:t xml:space="preserve">Bull</x:t>
        </x:is>
      </x:c>
      <x:c r="D2627" s="3" t="inlineStr">
        <x:is>
          <x:t xml:space="preserve">pue</x:t>
        </x:is>
      </x:c>
      <x:c r="E2627" s="3" t="n">
        <x:v>1.2</x:v>
      </x:c>
      <x:c r="F2627" s="3" t="inlineStr">
        <x:is>
          <x:t xml:space="preserve">ratio</x:t>
        </x:is>
      </x:c>
      <x:c r="G2627" s="3" t="inlineStr">
        <x:is>
          <x:t xml:space="preserve">Scenario parameter</x:t>
        </x:is>
      </x:c>
      <x:c r="H2627" s="3" t="inlineStr">
        <x:is>
          <x:t xml:space="preserve">it_load_gw = active_power_gw / pue</x:t>
        </x:is>
      </x:c>
      <x:c r="I2627" s="3" t="inlineStr">
        <x:is>
          <x:t xml:space="preserve">No provider-wide site-level PUE is used as a disclosed fact; PUE represents facility-to-IT conversion within the scenario.</x:t>
        </x:is>
      </x:c>
      <x:c r="J2627" s="3" t="inlineStr">
        <x:is>
          <x:t xml:space="preserve">ASSUMP_POWER_RAMP</x:t>
        </x:is>
      </x:c>
      <x:c r="K262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27" s="3" t="inlineStr">
        <x:is>
          <x:t xml:space="preserve">Site-level measured PUE matched to attributed AI capacity.</x:t>
        </x:is>
      </x:c>
    </x:row>
    <x:row r="2628">
      <x:c r="A2628" s="3" t="inlineStr">
        <x:is>
          <x:t xml:space="preserve">OpenAI</x:t>
        </x:is>
      </x:c>
      <x:c r="B2628" s="3" t="n">
        <x:v>2030</x:v>
      </x:c>
      <x:c r="C2628" s="3" t="inlineStr">
        <x:is>
          <x:t xml:space="preserve">Bull</x:t>
        </x:is>
      </x:c>
      <x:c r="D2628" s="3" t="inlineStr">
        <x:is>
          <x:t xml:space="preserve">it_load_gw</x:t>
        </x:is>
      </x:c>
      <x:c r="E2628" s="3" t="n">
        <x:v>8.358000000000001</x:v>
      </x:c>
      <x:c r="F2628" s="3" t="inlineStr">
        <x:is>
          <x:t xml:space="preserve">GW</x:t>
        </x:is>
      </x:c>
      <x:c r="G2628" s="3" t="inlineStr">
        <x:is>
          <x:t xml:space="preserve">Derived formula</x:t>
        </x:is>
      </x:c>
      <x:c r="H2628" s="3" t="inlineStr">
        <x:is>
          <x:t xml:space="preserve">active_power_gw / pue</x:t>
        </x:is>
      </x:c>
      <x:c r="I2628" s="3" t="inlineStr">
        <x:is>
          <x:t xml:space="preserve">Facility power is converted to IT-deliverable power before attributing AI workloads.</x:t>
        </x:is>
      </x:c>
      <x:c r="J2628" s="3" t="inlineStr">
        <x:is>
          <x:t xml:space="preserve">SRC_OPENAI_STARGATE_ORACLE; SRC_OPENAI_STARGATE_PROGRESS; ASSUMP_STARGATE_RAMP</x:t>
        </x:is>
      </x:c>
      <x:c r="K262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28" s="3" t="inlineStr">
        <x:is>
          <x:t xml:space="preserve">Recompute once active power and PUE become site-observable.</x:t>
        </x:is>
      </x:c>
    </x:row>
    <x:row r="2629">
      <x:c r="A2629" s="3" t="inlineStr">
        <x:is>
          <x:t xml:space="preserve">OpenAI</x:t>
        </x:is>
      </x:c>
      <x:c r="B2629" s="3" t="n">
        <x:v>2030</x:v>
      </x:c>
      <x:c r="C2629" s="3" t="inlineStr">
        <x:is>
          <x:t xml:space="preserve">Bull</x:t>
        </x:is>
      </x:c>
      <x:c r="D2629" s="3" t="inlineStr">
        <x:is>
          <x:t xml:space="preserve">ai_workload_share</x:t>
        </x:is>
      </x:c>
      <x:c r="E2629" s="3" t="n">
        <x:v>0.88</x:v>
      </x:c>
      <x:c r="F2629" s="3" t="inlineStr">
        <x:is>
          <x:t xml:space="preserve">share</x:t>
        </x:is>
      </x:c>
      <x:c r="G2629" s="3" t="inlineStr">
        <x:is>
          <x:t xml:space="preserve">Scenario allocation</x:t>
        </x:is>
      </x:c>
      <x:c r="H2629" s="3" t="inlineStr">
        <x:is>
          <x:t xml:space="preserve">ai_it_load_gw = it_load_gw * ai_workload_share</x:t>
        </x:is>
      </x:c>
      <x:c r="I2629" s="3" t="inlineStr">
        <x:is>
          <x:t xml:space="preserve">Stargate capacity is AI-oriented but includes reserve, platform and non-token AI activity; 88% is a scenario.</x:t>
        </x:is>
      </x:c>
      <x:c r="J2629" s="3" t="inlineStr">
        <x:is>
          <x:t xml:space="preserve">SRC_OPENAI_GPT41_DOCS; SRC_OPENAI_STARGATE_ORACLE; SRC_OPENAI_STARGATE_PROGRESS; SRC_EPOCH_AI_DATA_CENTERS</x:t>
        </x:is>
      </x:c>
      <x:c r="K262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29" s="3" t="inlineStr">
        <x:is>
          <x:t xml:space="preserve">Model-owner AI workload allocation or cluster scheduling telemetry.</x:t>
        </x:is>
      </x:c>
    </x:row>
    <x:row r="2630">
      <x:c r="A2630" s="3" t="inlineStr">
        <x:is>
          <x:t xml:space="preserve">OpenAI</x:t>
        </x:is>
      </x:c>
      <x:c r="B2630" s="3" t="n">
        <x:v>2030</x:v>
      </x:c>
      <x:c r="C2630" s="3" t="inlineStr">
        <x:is>
          <x:t xml:space="preserve">Bull</x:t>
        </x:is>
      </x:c>
      <x:c r="D2630" s="3" t="inlineStr">
        <x:is>
          <x:t xml:space="preserve">ai_it_load_gw</x:t>
        </x:is>
      </x:c>
      <x:c r="E2630" s="3" t="n">
        <x:v>7.355</x:v>
      </x:c>
      <x:c r="F2630" s="3" t="inlineStr">
        <x:is>
          <x:t xml:space="preserve">GW</x:t>
        </x:is>
      </x:c>
      <x:c r="G2630" s="3" t="inlineStr">
        <x:is>
          <x:t xml:space="preserve">Derived formula</x:t>
        </x:is>
      </x:c>
      <x:c r="H2630" s="3" t="inlineStr">
        <x:is>
          <x:t xml:space="preserve">it_load_gw * ai_workload_share</x:t>
        </x:is>
      </x:c>
      <x:c r="I2630" s="3" t="inlineStr">
        <x:is>
          <x:t xml:space="preserve">Only the AI-attributed portion of IT load enters training/inference allocation.</x:t>
        </x:is>
      </x:c>
      <x:c r="J2630" s="3" t="inlineStr">
        <x:is>
          <x:t xml:space="preserve">SRC_OPENAI_GPT41_DOCS; SRC_OPENAI_STARGATE_ORACLE; SRC_OPENAI_STARGATE_PROGRESS; SRC_EPOCH_AI_DATA_CENTERS</x:t>
        </x:is>
      </x:c>
      <x:c r="K263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30" s="3" t="inlineStr">
        <x:is>
          <x:t xml:space="preserve">Recompute after ai_workload_share is replaced by telemetry.</x:t>
        </x:is>
      </x:c>
    </x:row>
    <x:row r="2631">
      <x:c r="A2631" s="3" t="inlineStr">
        <x:is>
          <x:t xml:space="preserve">OpenAI</x:t>
        </x:is>
      </x:c>
      <x:c r="B2631" s="3" t="n">
        <x:v>2030</x:v>
      </x:c>
      <x:c r="C2631" s="3" t="inlineStr">
        <x:is>
          <x:t xml:space="preserve">Bull</x:t>
        </x:is>
      </x:c>
      <x:c r="D2631" s="3" t="inlineStr">
        <x:is>
          <x:t xml:space="preserve">gpu_share</x:t>
        </x:is>
      </x:c>
      <x:c r="E2631" s="3" t="n">
        <x:v>0.869305</x:v>
      </x:c>
      <x:c r="F2631" s="3" t="inlineStr">
        <x:is>
          <x:t xml:space="preserve">share of inference-serving accelerator load</x:t>
        </x:is>
      </x:c>
      <x:c r="G2631" s="3" t="inlineStr">
        <x:is>
          <x:t xml:space="preserve">Numeric scenario</x:t>
        </x:is>
      </x:c>
      <x:c r="H2631" s="3" t="inlineStr">
        <x:is>
          <x:t xml:space="preserve">gpu_share interpolated from company 2026/2030 accelerator-mix endpoints</x:t>
        </x:is>
      </x:c>
      <x:c r="I2631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2631" s="3" t="inlineStr">
        <x:is>
          <x:t xml:space="preserve">SRC_OPENAI_GPT41_DOCS; SRC_OPENAI_STARGATE_ORACLE; SRC_OPENAI_STARGATE_PROGRESS; SRC_EPOCH_AI_DATA_CENTERS; ASSUMP_NUMERIC_ACCELERATOR_MIX</x:t>
        </x:is>
      </x:c>
      <x:c r="K263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31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2632">
      <x:c r="A2632" s="3" t="inlineStr">
        <x:is>
          <x:t xml:space="preserve">OpenAI</x:t>
        </x:is>
      </x:c>
      <x:c r="B2632" s="3" t="n">
        <x:v>2030</x:v>
      </x:c>
      <x:c r="C2632" s="3" t="inlineStr">
        <x:is>
          <x:t xml:space="preserve">Bull</x:t>
        </x:is>
      </x:c>
      <x:c r="D2632" s="3" t="inlineStr">
        <x:is>
          <x:t xml:space="preserve">h200_share</x:t>
        </x:is>
      </x:c>
      <x:c r="E2632" s="3" t="n">
        <x:v>0.036744</x:v>
      </x:c>
      <x:c r="F2632" s="3" t="inlineStr">
        <x:is>
          <x:t xml:space="preserve">share of inference-serving accelerator load</x:t>
        </x:is>
      </x:c>
      <x:c r="G2632" s="3" t="inlineStr">
        <x:is>
          <x:t xml:space="preserve">Editable numeric scenario</x:t>
        </x:is>
      </x:c>
      <x:c r="H2632" s="3" t="inlineStr">
        <x:is>
          <x:t xml:space="preserve">h200_share = gpu_share * default_gpu_generation_mix_h200</x:t>
        </x:is>
      </x:c>
      <x:c r="I2632" s="3" t="inlineStr">
        <x:is>
          <x:t xml:space="preserve">Default GPU-generation migration assumption; executive workbook allows later manual replacement by company/year/scenario.</x:t>
        </x:is>
      </x:c>
      <x:c r="J2632" s="3" t="inlineStr">
        <x:is>
          <x:t xml:space="preserve">SRC_SEMIANALYSIS_INFERENCEX; ASSUMP_NUMERIC_ACCELERATOR_MIX</x:t>
        </x:is>
      </x:c>
      <x:c r="K263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32" s="3" t="inlineStr">
        <x:is>
          <x:t xml:space="preserve">Company fleet inventory, accelerator-hours or procurement/deployment records by GPU generation.</x:t>
        </x:is>
      </x:c>
    </x:row>
    <x:row r="2633">
      <x:c r="A2633" s="3" t="inlineStr">
        <x:is>
          <x:t xml:space="preserve">OpenAI</x:t>
        </x:is>
      </x:c>
      <x:c r="B2633" s="3" t="n">
        <x:v>2030</x:v>
      </x:c>
      <x:c r="C2633" s="3" t="inlineStr">
        <x:is>
          <x:t xml:space="preserve">Bull</x:t>
        </x:is>
      </x:c>
      <x:c r="D2633" s="3" t="inlineStr">
        <x:is>
          <x:t xml:space="preserve">b200_share</x:t>
        </x:is>
      </x:c>
      <x:c r="E2633" s="3" t="n">
        <x:v>0.789149</x:v>
      </x:c>
      <x:c r="F2633" s="3" t="inlineStr">
        <x:is>
          <x:t xml:space="preserve">share of inference-serving accelerator load</x:t>
        </x:is>
      </x:c>
      <x:c r="G2633" s="3" t="inlineStr">
        <x:is>
          <x:t xml:space="preserve">Editable numeric scenario</x:t>
        </x:is>
      </x:c>
      <x:c r="H2633" s="3" t="inlineStr">
        <x:is>
          <x:t xml:space="preserve">b200_share = gpu_share * default_gpu_generation_mix_b200</x:t>
        </x:is>
      </x:c>
      <x:c r="I2633" s="3" t="inlineStr">
        <x:is>
          <x:t xml:space="preserve">Default GPU-generation migration assumption; executive workbook allows later manual replacement by company/year/scenario.</x:t>
        </x:is>
      </x:c>
      <x:c r="J2633" s="3" t="inlineStr">
        <x:is>
          <x:t xml:space="preserve">SRC_SEMIANALYSIS_INFERENCEX; ASSUMP_NUMERIC_ACCELERATOR_MIX</x:t>
        </x:is>
      </x:c>
      <x:c r="K263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33" s="3" t="inlineStr">
        <x:is>
          <x:t xml:space="preserve">Company fleet inventory, accelerator-hours or procurement/deployment records by GPU generation.</x:t>
        </x:is>
      </x:c>
    </x:row>
    <x:row r="2634">
      <x:c r="A2634" s="3" t="inlineStr">
        <x:is>
          <x:t xml:space="preserve">OpenAI</x:t>
        </x:is>
      </x:c>
      <x:c r="B2634" s="3" t="n">
        <x:v>2030</x:v>
      </x:c>
      <x:c r="C2634" s="3" t="inlineStr">
        <x:is>
          <x:t xml:space="preserve">Bull</x:t>
        </x:is>
      </x:c>
      <x:c r="D2634" s="3" t="inlineStr">
        <x:is>
          <x:t xml:space="preserve">gb200_share</x:t>
        </x:is>
      </x:c>
      <x:c r="E2634" s="3" t="n">
        <x:v>0.043412</x:v>
      </x:c>
      <x:c r="F2634" s="3" t="inlineStr">
        <x:is>
          <x:t xml:space="preserve">share of inference-serving accelerator load</x:t>
        </x:is>
      </x:c>
      <x:c r="G2634" s="3" t="inlineStr">
        <x:is>
          <x:t xml:space="preserve">Editable numeric scenario</x:t>
        </x:is>
      </x:c>
      <x:c r="H2634" s="3" t="inlineStr">
        <x:is>
          <x:t xml:space="preserve">gb200_share = gpu_share * default_gpu_generation_mix_gb200</x:t>
        </x:is>
      </x:c>
      <x:c r="I2634" s="3" t="inlineStr">
        <x:is>
          <x:t xml:space="preserve">Default GPU-generation migration assumption; executive workbook allows later manual replacement by company/year/scenario.</x:t>
        </x:is>
      </x:c>
      <x:c r="J2634" s="3" t="inlineStr">
        <x:is>
          <x:t xml:space="preserve">SRC_SEMIANALYSIS_INFERENCEX; ASSUMP_NUMERIC_ACCELERATOR_MIX</x:t>
        </x:is>
      </x:c>
      <x:c r="K263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34" s="3" t="inlineStr">
        <x:is>
          <x:t xml:space="preserve">Company fleet inventory, accelerator-hours or procurement/deployment records by GPU generation.</x:t>
        </x:is>
      </x:c>
    </x:row>
    <x:row r="2635">
      <x:c r="A2635" s="3" t="inlineStr">
        <x:is>
          <x:t xml:space="preserve">OpenAI</x:t>
        </x:is>
      </x:c>
      <x:c r="B2635" s="3" t="n">
        <x:v>2030</x:v>
      </x:c>
      <x:c r="C2635" s="3" t="inlineStr">
        <x:is>
          <x:t xml:space="preserve">Bull</x:t>
        </x:is>
      </x:c>
      <x:c r="D2635" s="3" t="inlineStr">
        <x:is>
          <x:t xml:space="preserve">purpose_built_accelerator_share</x:t>
        </x:is>
      </x:c>
      <x:c r="E2635" s="3" t="n">
        <x:v>0.130695</x:v>
      </x:c>
      <x:c r="F2635" s="3" t="inlineStr">
        <x:is>
          <x:t xml:space="preserve">share of inference-serving accelerator load</x:t>
        </x:is>
      </x:c>
      <x:c r="G2635" s="3" t="inlineStr">
        <x:is>
          <x:t xml:space="preserve">Numeric scenario</x:t>
        </x:is>
      </x:c>
      <x:c r="H2635" s="3" t="inlineStr">
        <x:is>
          <x:t xml:space="preserve">1 - gpu_share</x:t>
        </x:is>
      </x:c>
      <x:c r="I2635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2635" s="3" t="inlineStr">
        <x:is>
          <x:t xml:space="preserve">SRC_OPENAI_GPT41_DOCS; SRC_OPENAI_STARGATE_ORACLE; SRC_OPENAI_STARGATE_PROGRESS; SRC_EPOCH_AI_DATA_CENTERS; ASSUMP_NUMERIC_ACCELERATOR_MIX</x:t>
        </x:is>
      </x:c>
      <x:c r="K263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35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2636">
      <x:c r="A2636" s="3" t="inlineStr">
        <x:is>
          <x:t xml:space="preserve">OpenAI</x:t>
        </x:is>
      </x:c>
      <x:c r="B2636" s="3" t="n">
        <x:v>2030</x:v>
      </x:c>
      <x:c r="C2636" s="3" t="inlineStr">
        <x:is>
          <x:t xml:space="preserve">Bull</x:t>
        </x:is>
      </x:c>
      <x:c r="D2636" s="3" t="inlineStr">
        <x:is>
          <x:t xml:space="preserve">fleet_reference_tps_per_mw</x:t>
        </x:is>
      </x:c>
      <x:c r="E2636" s="3" t="n">
        <x:v>172495</x:v>
      </x:c>
      <x:c r="F2636" s="3" t="inlineStr">
        <x:is>
          <x:t xml:space="preserve">generated output tokens/sec/MW</x:t>
        </x:is>
      </x:c>
      <x:c r="G2636" s="3" t="inlineStr">
        <x:is>
          <x:t xml:space="preserve">Fleet-weighted public benchmark reference</x:t>
        </x:is>
      </x:c>
      <x:c r="H2636" s="3" t="inlineStr">
        <x:is>
          <x:t xml:space="preserve">h200_share*h200_workload_avg + b200_share*b200_workload_avg + gb200_share*gb200_workload_avg + purpose_built_share*purpose_workload_avg</x:t>
        </x:is>
      </x:c>
      <x:c r="I2636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2636" s="3" t="inlineStr">
        <x:is>
          <x:t xml:space="preserve">SRC_SEMIANALYSIS_INFERENCEX; ASSUMP_NUMERIC_ACCELERATOR_MIX; ASSUMP_WORKLOAD_CLASS_MIX; ASSUMP_AGENTIC_CONTEXT_PENALTY</x:t>
        </x:is>
      </x:c>
      <x:c r="K263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36" s="3" t="inlineStr">
        <x:is>
          <x:t xml:space="preserve">Comparable production output-token throughput or a more closely matched benchmark.</x:t>
        </x:is>
      </x:c>
    </x:row>
    <x:row r="2637">
      <x:c r="A2637" s="3" t="inlineStr">
        <x:is>
          <x:t xml:space="preserve">OpenAI</x:t>
        </x:is>
      </x:c>
      <x:c r="B2637" s="3" t="n">
        <x:v>2030</x:v>
      </x:c>
      <x:c r="C2637" s="3" t="inlineStr">
        <x:is>
          <x:t xml:space="preserve">Bull</x:t>
        </x:is>
      </x:c>
      <x:c r="D2637" s="3" t="inlineStr">
        <x:is>
          <x:t xml:space="preserve">commercial_workload_fit_factor</x:t>
        </x:is>
      </x:c>
      <x:c r="E2637" s="3" t="n">
        <x:v>0.7</x:v>
      </x:c>
      <x:c r="F2637" s="3" t="inlineStr">
        <x:is>
          <x:t xml:space="preserve">share of public reference throughput</x:t>
        </x:is>
      </x:c>
      <x:c r="G2637" s="3" t="inlineStr">
        <x:is>
          <x:t xml:space="preserve">Scenario assumption</x:t>
        </x:is>
      </x:c>
      <x:c r="H2637" s="3" t="inlineStr">
        <x:is>
          <x:t xml:space="preserve">reference_serving_tps_per_mw = fleet_reference_tps_per_mw * commercial_workload_fit_factor</x:t>
        </x:is>
      </x:c>
      <x:c r="I2637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2637" s="3" t="inlineStr">
        <x:is>
          <x:t xml:space="preserve">SRC_SEMIANALYSIS_INFERENCEX; ASSUMP_NUMERIC_ACCELERATOR_MIX; ASSUMP_WORKLOAD_CLASS_MIX; ASSUMP_AGENTIC_CONTEXT_PENALTY</x:t>
        </x:is>
      </x:c>
      <x:c r="K263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37" s="3" t="inlineStr">
        <x:is>
          <x:t xml:space="preserve">Matched commercial serving benchmark by product surface, context shape and latency SLO.</x:t>
        </x:is>
      </x:c>
    </x:row>
    <x:row r="2638">
      <x:c r="A2638" s="3" t="inlineStr">
        <x:is>
          <x:t xml:space="preserve">OpenAI</x:t>
        </x:is>
      </x:c>
      <x:c r="B2638" s="3" t="n">
        <x:v>2030</x:v>
      </x:c>
      <x:c r="C2638" s="3" t="inlineStr">
        <x:is>
          <x:t xml:space="preserve">Bull</x:t>
        </x:is>
      </x:c>
      <x:c r="D2638" s="3" t="inlineStr">
        <x:is>
          <x:t xml:space="preserve">reference_serving_tps_per_mw</x:t>
        </x:is>
      </x:c>
      <x:c r="E2638" s="3" t="n">
        <x:v>120746</x:v>
      </x:c>
      <x:c r="F2638" s="3" t="inlineStr">
        <x:is>
          <x:t xml:space="preserve">generated output tokens/sec/MW</x:t>
        </x:is>
      </x:c>
      <x:c r="G2638" s="3" t="inlineStr">
        <x:is>
          <x:t xml:space="preserve">Workload-adjusted benchmark proxy</x:t>
        </x:is>
      </x:c>
      <x:c r="H2638" s="3" t="inlineStr">
        <x:is>
          <x:t xml:space="preserve">fleet_reference_tps_per_mw * commercial_workload_fit_factor</x:t>
        </x:is>
      </x:c>
      <x:c r="I263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638" s="3" t="inlineStr">
        <x:is>
          <x:t xml:space="preserve">SRC_SEMIANALYSIS_INFERENCEX; ASSUMP_NUMERIC_ACCELERATOR_MIX; ASSUMP_WORKLOAD_CLASS_MIX; ASSUMP_AGENTIC_CONTEXT_PENALTY</x:t>
        </x:is>
      </x:c>
      <x:c r="K263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38" s="3" t="inlineStr">
        <x:is>
          <x:t xml:space="preserve">Provider production output-token throughput with comparable workload/SLO.</x:t>
        </x:is>
      </x:c>
    </x:row>
    <x:row r="2639">
      <x:c r="A2639" s="3" t="inlineStr">
        <x:is>
          <x:t xml:space="preserve">OpenAI</x:t>
        </x:is>
      </x:c>
      <x:c r="B2639" s="3" t="n">
        <x:v>2030</x:v>
      </x:c>
      <x:c r="C2639" s="3" t="inlineStr">
        <x:is>
          <x:t xml:space="preserve">Bull</x:t>
        </x:is>
      </x:c>
      <x:c r="D2639" s="3" t="inlineStr">
        <x:is>
          <x:t xml:space="preserve">purpose_built_tps_per_mw</x:t>
        </x:is>
      </x:c>
      <x:c r="E2639" s="3" t="n">
        <x:v>94714</x:v>
      </x:c>
      <x:c r="F2639" s="3" t="inlineStr">
        <x:is>
          <x:t xml:space="preserve">generated output tokens/sec/MW</x:t>
        </x:is>
      </x:c>
      <x:c r="G2639" s="3" t="inlineStr">
        <x:is>
          <x:t xml:space="preserve">Conservative no-uplift proxy</x:t>
        </x:is>
      </x:c>
      <x:c r="H2639" s="3" t="inlineStr">
        <x:is>
          <x:t xml:space="preserve">purpose_built_tps_per_mw = purpose_built_reference_tps_per_mw * commercial_workload_fit_factor until comparable output-token benchmark is adopted</x:t>
        </x:is>
      </x:c>
      <x:c r="I2639" s="3" t="inlineStr">
        <x:is>
          <x:t xml:space="preserve">No comparable public output-token/MW row adopted; B200 public reference placeholder is used and remains editable.</x:t>
        </x:is>
      </x:c>
      <x:c r="J2639" s="3" t="inlineStr">
        <x:is>
          <x:t xml:space="preserve">SRC_OPENAI_GPT41_DOCS; SRC_OPENAI_STARGATE_ORACLE; SRC_OPENAI_STARGATE_PROGRESS; SRC_EPOCH_AI_DATA_CENTERS; ASSUMP_NUMERIC_ACCELERATOR_MIX</x:t>
        </x:is>
      </x:c>
      <x:c r="K263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39" s="3" t="inlineStr">
        <x:is>
          <x:t xml:space="preserve">Matched-workload generated-output benchmark for the provider purpose-built accelerator.</x:t>
        </x:is>
      </x:c>
    </x:row>
    <x:row r="2640">
      <x:c r="A2640" s="3" t="inlineStr">
        <x:is>
          <x:t xml:space="preserve">OpenAI</x:t>
        </x:is>
      </x:c>
      <x:c r="B2640" s="3" t="n">
        <x:v>2030</x:v>
      </x:c>
      <x:c r="C2640" s="3" t="inlineStr">
        <x:is>
          <x:t xml:space="preserve">Bull</x:t>
        </x:is>
      </x:c>
      <x:c r="D2640" s="3" t="inlineStr">
        <x:is>
          <x:t xml:space="preserve">inference_power_share</x:t>
        </x:is>
      </x:c>
      <x:c r="E2640" s="3" t="n">
        <x:v>0.86</x:v>
      </x:c>
      <x:c r="F2640" s="3" t="inlineStr">
        <x:is>
          <x:t xml:space="preserve">share of AI IT load</x:t>
        </x:is>
      </x:c>
      <x:c r="G2640" s="3" t="inlineStr">
        <x:is>
          <x:t xml:space="preserve">Scenario allocation</x:t>
        </x:is>
      </x:c>
      <x:c r="H2640" s="3" t="inlineStr">
        <x:is>
          <x:t xml:space="preserve">inference_gw = ai_it_load_gw * inference_power_share</x:t>
        </x:is>
      </x:c>
      <x:c r="I2640" s="3" t="inlineStr">
        <x:is>
          <x:t xml:space="preserve">ChatGPT/API/enterprise commercial surfaces support increasing inference allocation while training remains material.</x:t>
        </x:is>
      </x:c>
      <x:c r="J2640" s="3" t="inlineStr">
        <x:is>
          <x:t xml:space="preserve">SRC_OPENAI_GPT41_DOCS; SRC_OPENAI_STARGATE_ORACLE; SRC_OPENAI_STARGATE_PROGRESS; SRC_EPOCH_AI_DATA_CENTERS; ASSUMP_INFERENCE_SHARE_NOT_FACT_60</x:t>
        </x:is>
      </x:c>
      <x:c r="K264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40" s="3" t="inlineStr">
        <x:is>
          <x:t xml:space="preserve">Provider-specific inference/training workload power telemetry.</x:t>
        </x:is>
      </x:c>
    </x:row>
    <x:row r="2641">
      <x:c r="A2641" s="3" t="inlineStr">
        <x:is>
          <x:t xml:space="preserve">OpenAI</x:t>
        </x:is>
      </x:c>
      <x:c r="B2641" s="3" t="n">
        <x:v>2030</x:v>
      </x:c>
      <x:c r="C2641" s="3" t="inlineStr">
        <x:is>
          <x:t xml:space="preserve">Bull</x:t>
        </x:is>
      </x:c>
      <x:c r="D2641" s="3" t="inlineStr">
        <x:is>
          <x:t xml:space="preserve">inference_gw</x:t>
        </x:is>
      </x:c>
      <x:c r="E2641" s="3" t="n">
        <x:v>6.326</x:v>
      </x:c>
      <x:c r="F2641" s="3" t="inlineStr">
        <x:is>
          <x:t xml:space="preserve">GW</x:t>
        </x:is>
      </x:c>
      <x:c r="G2641" s="3" t="inlineStr">
        <x:is>
          <x:t xml:space="preserve">Derived formula</x:t>
        </x:is>
      </x:c>
      <x:c r="H2641" s="3" t="inlineStr">
        <x:is>
          <x:t xml:space="preserve">ai_it_load_gw * inference_power_share</x:t>
        </x:is>
      </x:c>
      <x:c r="I2641" s="3" t="inlineStr">
        <x:is>
          <x:t xml:space="preserve">This is the operational power eligible to become commercial generated output tokens through the selected TPS/MW proxy.</x:t>
        </x:is>
      </x:c>
      <x:c r="J2641" s="3" t="inlineStr">
        <x:is>
          <x:t xml:space="preserve">SRC_OPENAI_GPT41_DOCS; SRC_OPENAI_STARGATE_ORACLE; SRC_OPENAI_STARGATE_PROGRESS; SRC_EPOCH_AI_DATA_CENTERS</x:t>
        </x:is>
      </x:c>
      <x:c r="K264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41" s="3" t="inlineStr">
        <x:is>
          <x:t xml:space="preserve">Recompute after AI allocation or inference-share evidence changes.</x:t>
        </x:is>
      </x:c>
    </x:row>
    <x:row r="2642">
      <x:c r="A2642" s="3" t="inlineStr">
        <x:is>
          <x:t xml:space="preserve">OpenAI</x:t>
        </x:is>
      </x:c>
      <x:c r="B2642" s="3" t="n">
        <x:v>2030</x:v>
      </x:c>
      <x:c r="C2642" s="3" t="inlineStr">
        <x:is>
          <x:t xml:space="preserve">Bull</x:t>
        </x:is>
      </x:c>
      <x:c r="D2642" s="3" t="inlineStr">
        <x:is>
          <x:t xml:space="preserve">training_power_share</x:t>
        </x:is>
      </x:c>
      <x:c r="E2642" s="3" t="n">
        <x:v>0.14</x:v>
      </x:c>
      <x:c r="F2642" s="3" t="inlineStr">
        <x:is>
          <x:t xml:space="preserve">share of AI IT load</x:t>
        </x:is>
      </x:c>
      <x:c r="G2642" s="3" t="inlineStr">
        <x:is>
          <x:t xml:space="preserve">Derived allocation</x:t>
        </x:is>
      </x:c>
      <x:c r="H2642" s="3" t="inlineStr">
        <x:is>
          <x:t xml:space="preserve">1 - inference_power_share</x:t>
        </x:is>
      </x:c>
      <x:c r="I2642" s="3" t="inlineStr">
        <x:is>
          <x:t xml:space="preserve">Training receives the complementary modeled AI IT allocation; it is not a disclosed company workload split.</x:t>
        </x:is>
      </x:c>
      <x:c r="J2642" s="3" t="inlineStr">
        <x:is>
          <x:t xml:space="preserve">SRC_OPENAI_GPT41_DOCS; SRC_OPENAI_STARGATE_ORACLE; SRC_OPENAI_STARGATE_PROGRESS; SRC_EPOCH_AI_DATA_CENTERS; ASSUMP_INFERENCE_SHARE_NOT_FACT_60</x:t>
        </x:is>
      </x:c>
      <x:c r="K264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42" s="3" t="inlineStr">
        <x:is>
          <x:t xml:space="preserve">Provider-specific inference/training workload power telemetry.</x:t>
        </x:is>
      </x:c>
    </x:row>
    <x:row r="2643">
      <x:c r="A2643" s="3" t="inlineStr">
        <x:is>
          <x:t xml:space="preserve">OpenAI</x:t>
        </x:is>
      </x:c>
      <x:c r="B2643" s="3" t="n">
        <x:v>2030</x:v>
      </x:c>
      <x:c r="C2643" s="3" t="inlineStr">
        <x:is>
          <x:t xml:space="preserve">Bull</x:t>
        </x:is>
      </x:c>
      <x:c r="D2643" s="3" t="inlineStr">
        <x:is>
          <x:t xml:space="preserve">training_gw</x:t>
        </x:is>
      </x:c>
      <x:c r="E2643" s="3" t="n">
        <x:v>1.03</x:v>
      </x:c>
      <x:c r="F2643" s="3" t="inlineStr">
        <x:is>
          <x:t xml:space="preserve">GW</x:t>
        </x:is>
      </x:c>
      <x:c r="G2643" s="3" t="inlineStr">
        <x:is>
          <x:t xml:space="preserve">Derived formula</x:t>
        </x:is>
      </x:c>
      <x:c r="H2643" s="3" t="inlineStr">
        <x:is>
          <x:t xml:space="preserve">ai_it_load_gw * training_power_share</x:t>
        </x:is>
      </x:c>
      <x:c r="I2643" s="3" t="inlineStr">
        <x:is>
          <x:t xml:space="preserve">Training GW is shown separately so commercial inference token capacity is not overstated.</x:t>
        </x:is>
      </x:c>
      <x:c r="J2643" s="3" t="inlineStr">
        <x:is>
          <x:t xml:space="preserve">SRC_OPENAI_GPT41_DOCS; SRC_OPENAI_STARGATE_ORACLE; SRC_OPENAI_STARGATE_PROGRESS; SRC_EPOCH_AI_DATA_CENTERS</x:t>
        </x:is>
      </x:c>
      <x:c r="K264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43" s="3" t="inlineStr">
        <x:is>
          <x:t xml:space="preserve">Recompute after AI allocation or workload-split evidence changes.</x:t>
        </x:is>
      </x:c>
    </x:row>
    <x:row r="2644">
      <x:c r="A2644" s="3" t="inlineStr">
        <x:is>
          <x:t xml:space="preserve">OpenAI</x:t>
        </x:is>
      </x:c>
      <x:c r="B2644" s="3" t="n">
        <x:v>2030</x:v>
      </x:c>
      <x:c r="C2644" s="3" t="inlineStr">
        <x:is>
          <x:t xml:space="preserve">Bull</x:t>
        </x:is>
      </x:c>
      <x:c r="D2644" s="3" t="inlineStr">
        <x:is>
          <x:t xml:space="preserve">tokens_per_second_per_mw</x:t>
        </x:is>
      </x:c>
      <x:c r="E2644" s="3" t="n">
        <x:v>120746</x:v>
      </x:c>
      <x:c r="F2644" s="3" t="inlineStr">
        <x:is>
          <x:t xml:space="preserve">generated output tokens/sec/MW</x:t>
        </x:is>
      </x:c>
      <x:c r="G2644" s="3" t="inlineStr">
        <x:is>
          <x:t xml:space="preserve">Derived estimate + benchmark calibration</x:t>
        </x:is>
      </x:c>
      <x:c r="H2644" s="3" t="inlineStr">
        <x:is>
          <x:t xml:space="preserve">fleet_reference_tps_per_mw * commercial_workload_fit_factor</x:t>
        </x:is>
      </x:c>
      <x:c r="I2644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2644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264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44" s="3" t="inlineStr">
        <x:is>
          <x:t xml:space="preserve">Comparable production output-token throughput with model, hardware, precision, ISL/OSL and SLO matched.</x:t>
        </x:is>
      </x:c>
    </x:row>
    <x:row r="2645">
      <x:c r="A2645" s="3" t="inlineStr">
        <x:is>
          <x:t xml:space="preserve">OpenAI</x:t>
        </x:is>
      </x:c>
      <x:c r="B2645" s="3" t="n">
        <x:v>2030</x:v>
      </x:c>
      <x:c r="C2645" s="3" t="inlineStr">
        <x:is>
          <x:t xml:space="preserve">Bull</x:t>
        </x:is>
      </x:c>
      <x:c r="D2645" s="3" t="inlineStr">
        <x:is>
          <x:t xml:space="preserve">inference_tokens_per_day</x:t>
        </x:is>
      </x:c>
      <x:c r="E2645" s="3" t="n">
        <x:v>65995706534400</x:v>
      </x:c>
      <x:c r="F2645" s="3" t="inlineStr">
        <x:is>
          <x:t xml:space="preserve">generated output tokens/day</x:t>
        </x:is>
      </x:c>
      <x:c r="G2645" s="3" t="inlineStr">
        <x:is>
          <x:t xml:space="preserve">Derived headline metric</x:t>
        </x:is>
      </x:c>
      <x:c r="H2645" s="3" t="inlineStr">
        <x:is>
          <x:t xml:space="preserve">inference_gw * 1000 * tokens_per_second_per_mw * 86,400</x:t>
        </x:is>
      </x:c>
      <x:c r="I2645" s="3" t="inlineStr">
        <x:is>
          <x:t xml:space="preserve">Headline capacity uses no utilization, MoE, architecture or software-growth multiplier; it is not observed commercial output volume.</x:t>
        </x:is>
      </x:c>
      <x:c r="J2645" s="3" t="inlineStr">
        <x:is>
          <x:t xml:space="preserve">SRC_OPENAI_GPT41_DOCS; SRC_OPENAI_STARGATE_ORACLE; SRC_OPENAI_STARGATE_PROGRESS; SRC_EPOCH_AI_DATA_CENTERS; SRC_SEMIANALYSIS_INFERENCEX</x:t>
        </x:is>
      </x:c>
      <x:c r="K264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45" s="3" t="inlineStr">
        <x:is>
          <x:t xml:space="preserve">Provider-disclosed generated output token volume or calibrated capacity telemetry.</x:t>
        </x:is>
      </x:c>
    </x:row>
    <x:row r="2646">
      <x:c r="A2646" s="3" t="inlineStr">
        <x:is>
          <x:t xml:space="preserve">OpenAI</x:t>
        </x:is>
      </x:c>
      <x:c r="B2646" s="3" t="n">
        <x:v>2030</x:v>
      </x:c>
      <x:c r="C2646" s="3" t="inlineStr">
        <x:is>
          <x:t xml:space="preserve">Bull</x:t>
        </x:is>
      </x:c>
      <x:c r="D2646" s="3" t="inlineStr">
        <x:is>
          <x:t xml:space="preserve">inference_tokens_per_year</x:t>
        </x:is>
      </x:c>
      <x:c r="E2646" s="3" t="n">
        <x:v>2.4088432885056e+16</x:v>
      </x:c>
      <x:c r="F2646" s="3" t="inlineStr">
        <x:is>
          <x:t xml:space="preserve">generated output tokens/year</x:t>
        </x:is>
      </x:c>
      <x:c r="G2646" s="3" t="inlineStr">
        <x:is>
          <x:t xml:space="preserve">Derived headline metric</x:t>
        </x:is>
      </x:c>
      <x:c r="H2646" s="3" t="inlineStr">
        <x:is>
          <x:t xml:space="preserve">inference_tokens_per_day * 365</x:t>
        </x:is>
      </x:c>
      <x:c r="I2646" s="3" t="inlineStr">
        <x:is>
          <x:t xml:space="preserve">Annualized version of generated output token capacity; it is not observed annual demand or billable volume.</x:t>
        </x:is>
      </x:c>
      <x:c r="J2646" s="3" t="inlineStr">
        <x:is>
          <x:t xml:space="preserve">SRC_OPENAI_GPT41_DOCS; SRC_OPENAI_STARGATE_ORACLE; SRC_OPENAI_STARGATE_PROGRESS; SRC_EPOCH_AI_DATA_CENTERS; SRC_SEMIANALYSIS_INFERENCEX</x:t>
        </x:is>
      </x:c>
      <x:c r="K264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2646" s="3" t="inlineStr">
        <x:is>
          <x:t xml:space="preserve">Provider-disclosed annual generated-output volume or metered serving telemetry.</x:t>
        </x:is>
      </x:c>
    </x:row>
    <x:row r="2647">
      <x:c r="A2647" s="3" t="inlineStr">
        <x:is>
          <x:t xml:space="preserve">Anthropic</x:t>
        </x:is>
      </x:c>
      <x:c r="B2647" s="3" t="n">
        <x:v>2026</x:v>
      </x:c>
      <x:c r="C2647" s="3" t="inlineStr">
        <x:is>
          <x:t xml:space="preserve">Bull</x:t>
        </x:is>
      </x:c>
      <x:c r="D2647" s="3" t="inlineStr">
        <x:is>
          <x:t xml:space="preserve">contracted_power_gw</x:t>
        </x:is>
      </x:c>
      <x:c r="E2647" s="3" t="n">
        <x:v>3.5</x:v>
      </x:c>
      <x:c r="F2647" s="3" t="inlineStr">
        <x:is>
          <x:t xml:space="preserve">GW</x:t>
        </x:is>
      </x:c>
      <x:c r="G2647" s="3" t="inlineStr">
        <x:is>
          <x:t xml:space="preserve">Fact anchor + scenario ceiling</x:t>
        </x:is>
      </x:c>
      <x:c r="H2647" s="3" t="inlineStr">
        <x:is>
          <x:t xml:space="preserve">linear interpolation between 2026 and 2030 company capacity endpoints</x:t>
        </x:is>
      </x:c>
      <x:c r="I2647" s="3" t="inlineStr">
        <x:is>
          <x:t xml:space="preserve">Hosted capacity envelope is anchored by Anthropic/AWS Project Rainier direction; it is attributed to Claude outputs, not AWS as a model owner.</x:t>
        </x:is>
      </x:c>
      <x:c r="J2647" s="3" t="inlineStr">
        <x:is>
          <x:t xml:space="preserve">SRC_ANTHROPIC_AMAZON_COMPUTE; SRC_AWS_RAINIER_ACTIVE; ASSUMP_POWER_RAMP</x:t>
        </x:is>
      </x:c>
      <x:c r="K264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47" s="3" t="inlineStr">
        <x:is>
          <x:t xml:space="preserve">Company/site-level committed MW/GW, interconnect and contract disclosure.</x:t>
        </x:is>
      </x:c>
    </x:row>
    <x:row r="2648">
      <x:c r="A2648" s="3" t="inlineStr">
        <x:is>
          <x:t xml:space="preserve">Anthropic</x:t>
        </x:is>
      </x:c>
      <x:c r="B2648" s="3" t="n">
        <x:v>2026</x:v>
      </x:c>
      <x:c r="C2648" s="3" t="inlineStr">
        <x:is>
          <x:t xml:space="preserve">Bull</x:t>
        </x:is>
      </x:c>
      <x:c r="D2648" s="3" t="inlineStr">
        <x:is>
          <x:t xml:space="preserve">operational_deployment_share</x:t>
        </x:is>
      </x:c>
      <x:c r="E2648" s="3" t="n">
        <x:v>0.3</x:v>
      </x:c>
      <x:c r="F2648" s="3" t="inlineStr">
        <x:is>
          <x:t xml:space="preserve">share</x:t>
        </x:is>
      </x:c>
      <x:c r="G2648" s="3" t="inlineStr">
        <x:is>
          <x:t xml:space="preserve">Scenario conversion</x:t>
        </x:is>
      </x:c>
      <x:c r="H2648" s="3" t="inlineStr">
        <x:is>
          <x:t xml:space="preserve">active_power_gw / contracted_power_gw</x:t>
        </x:is>
      </x:c>
      <x:c r="I2648" s="3" t="inlineStr">
        <x:is>
          <x:t xml:space="preserve">This is the single explicit conversion from contracted/attributed capacity to operationally usable capacity.</x:t>
        </x:is>
      </x:c>
      <x:c r="J2648" s="3" t="inlineStr">
        <x:is>
          <x:t xml:space="preserve">SRC_ANTHROPIC_AMAZON_COMPUTE; SRC_AWS_RAINIER_ACTIVE; ASSUMP_POWER_RAMP</x:t>
        </x:is>
      </x:c>
      <x:c r="K264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48" s="3" t="inlineStr">
        <x:is>
          <x:t xml:space="preserve">Energized operational capacity divided by contracted/attributed capacity.</x:t>
        </x:is>
      </x:c>
    </x:row>
    <x:row r="2649">
      <x:c r="A2649" s="3" t="inlineStr">
        <x:is>
          <x:t xml:space="preserve">Anthropic</x:t>
        </x:is>
      </x:c>
      <x:c r="B2649" s="3" t="n">
        <x:v>2026</x:v>
      </x:c>
      <x:c r="C2649" s="3" t="inlineStr">
        <x:is>
          <x:t xml:space="preserve">Bull</x:t>
        </x:is>
      </x:c>
      <x:c r="D2649" s="3" t="inlineStr">
        <x:is>
          <x:t xml:space="preserve">active_power_gw</x:t>
        </x:is>
      </x:c>
      <x:c r="E2649" s="3" t="n">
        <x:v>1.05</x:v>
      </x:c>
      <x:c r="F2649" s="3" t="inlineStr">
        <x:is>
          <x:t xml:space="preserve">GW</x:t>
        </x:is>
      </x:c>
      <x:c r="G2649" s="3" t="inlineStr">
        <x:is>
          <x:t xml:space="preserve">Derived scenario</x:t>
        </x:is>
      </x:c>
      <x:c r="H2649" s="3" t="inlineStr">
        <x:is>
          <x:t xml:space="preserve">contracted_power_gw * operational_deployment_share</x:t>
        </x:is>
      </x:c>
      <x:c r="I2649" s="3" t="inlineStr">
        <x:is>
          <x:t xml:space="preserve">Trainium cluster activation supports staged active ramp; Claude inference-versus-training use remains estimated.</x:t>
        </x:is>
      </x:c>
      <x:c r="J2649" s="3" t="inlineStr">
        <x:is>
          <x:t xml:space="preserve">SRC_ANTHROPIC_AMAZON_COMPUTE; SRC_AWS_RAINIER_ACTIVE; ASSUMP_POWER_RAMP</x:t>
        </x:is>
      </x:c>
      <x:c r="K264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49" s="3" t="inlineStr">
        <x:is>
          <x:t xml:space="preserve">Energization dates, accelerator deliveries and operational powered-rack telemetry.</x:t>
        </x:is>
      </x:c>
    </x:row>
    <x:row r="2650">
      <x:c r="A2650" s="3" t="inlineStr">
        <x:is>
          <x:t xml:space="preserve">Anthropic</x:t>
        </x:is>
      </x:c>
      <x:c r="B2650" s="3" t="n">
        <x:v>2026</x:v>
      </x:c>
      <x:c r="C2650" s="3" t="inlineStr">
        <x:is>
          <x:t xml:space="preserve">Bull</x:t>
        </x:is>
      </x:c>
      <x:c r="D2650" s="3" t="inlineStr">
        <x:is>
          <x:t xml:space="preserve">pue</x:t>
        </x:is>
      </x:c>
      <x:c r="E2650" s="3" t="n">
        <x:v>1.18</x:v>
      </x:c>
      <x:c r="F2650" s="3" t="inlineStr">
        <x:is>
          <x:t xml:space="preserve">ratio</x:t>
        </x:is>
      </x:c>
      <x:c r="G2650" s="3" t="inlineStr">
        <x:is>
          <x:t xml:space="preserve">Scenario parameter</x:t>
        </x:is>
      </x:c>
      <x:c r="H2650" s="3" t="inlineStr">
        <x:is>
          <x:t xml:space="preserve">it_load_gw = active_power_gw / pue</x:t>
        </x:is>
      </x:c>
      <x:c r="I2650" s="3" t="inlineStr">
        <x:is>
          <x:t xml:space="preserve">No provider-wide site-level PUE is used as a disclosed fact; PUE represents facility-to-IT conversion within the scenario.</x:t>
        </x:is>
      </x:c>
      <x:c r="J2650" s="3" t="inlineStr">
        <x:is>
          <x:t xml:space="preserve">ASSUMP_POWER_RAMP</x:t>
        </x:is>
      </x:c>
      <x:c r="K265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50" s="3" t="inlineStr">
        <x:is>
          <x:t xml:space="preserve">Site-level measured PUE matched to attributed AI capacity.</x:t>
        </x:is>
      </x:c>
    </x:row>
    <x:row r="2651">
      <x:c r="A2651" s="3" t="inlineStr">
        <x:is>
          <x:t xml:space="preserve">Anthropic</x:t>
        </x:is>
      </x:c>
      <x:c r="B2651" s="3" t="n">
        <x:v>2026</x:v>
      </x:c>
      <x:c r="C2651" s="3" t="inlineStr">
        <x:is>
          <x:t xml:space="preserve">Bull</x:t>
        </x:is>
      </x:c>
      <x:c r="D2651" s="3" t="inlineStr">
        <x:is>
          <x:t xml:space="preserve">it_load_gw</x:t>
        </x:is>
      </x:c>
      <x:c r="E2651" s="3" t="n">
        <x:v>0.89</x:v>
      </x:c>
      <x:c r="F2651" s="3" t="inlineStr">
        <x:is>
          <x:t xml:space="preserve">GW</x:t>
        </x:is>
      </x:c>
      <x:c r="G2651" s="3" t="inlineStr">
        <x:is>
          <x:t xml:space="preserve">Derived formula</x:t>
        </x:is>
      </x:c>
      <x:c r="H2651" s="3" t="inlineStr">
        <x:is>
          <x:t xml:space="preserve">active_power_gw / pue</x:t>
        </x:is>
      </x:c>
      <x:c r="I2651" s="3" t="inlineStr">
        <x:is>
          <x:t xml:space="preserve">Facility power is converted to IT-deliverable power before attributing AI workloads.</x:t>
        </x:is>
      </x:c>
      <x:c r="J2651" s="3" t="inlineStr">
        <x:is>
          <x:t xml:space="preserve">SRC_ANTHROPIC_AMAZON_COMPUTE; SRC_AWS_RAINIER_ACTIVE; ASSUMP_POWER_RAMP</x:t>
        </x:is>
      </x:c>
      <x:c r="K265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51" s="3" t="inlineStr">
        <x:is>
          <x:t xml:space="preserve">Recompute once active power and PUE become site-observable.</x:t>
        </x:is>
      </x:c>
    </x:row>
    <x:row r="2652">
      <x:c r="A2652" s="3" t="inlineStr">
        <x:is>
          <x:t xml:space="preserve">Anthropic</x:t>
        </x:is>
      </x:c>
      <x:c r="B2652" s="3" t="n">
        <x:v>2026</x:v>
      </x:c>
      <x:c r="C2652" s="3" t="inlineStr">
        <x:is>
          <x:t xml:space="preserve">Bull</x:t>
        </x:is>
      </x:c>
      <x:c r="D2652" s="3" t="inlineStr">
        <x:is>
          <x:t xml:space="preserve">ai_workload_share</x:t>
        </x:is>
      </x:c>
      <x:c r="E2652" s="3" t="n">
        <x:v>0.86</x:v>
      </x:c>
      <x:c r="F2652" s="3" t="inlineStr">
        <x:is>
          <x:t xml:space="preserve">share</x:t>
        </x:is>
      </x:c>
      <x:c r="G2652" s="3" t="inlineStr">
        <x:is>
          <x:t xml:space="preserve">Scenario allocation</x:t>
        </x:is>
      </x:c>
      <x:c r="H2652" s="3" t="inlineStr">
        <x:is>
          <x:t xml:space="preserve">ai_it_load_gw = it_load_gw * ai_workload_share</x:t>
        </x:is>
      </x:c>
      <x:c r="I2652" s="3" t="inlineStr">
        <x:is>
          <x:t xml:space="preserve">Anthropic-directed hosted capacity is predominantly AI; 86% excludes platform, reserve and non-serving allocation.</x:t>
        </x:is>
      </x:c>
      <x:c r="J2652" s="3" t="inlineStr">
        <x:is>
          <x:t xml:space="preserve">SRC_ANTHROPIC_CLAUDE_DOCS; SRC_ANTHROPIC_AMAZON_COMPUTE; SRC_AWS_RAINIER_ACTIVE; SRC_EPOCH_AI_DATA_CENTERS</x:t>
        </x:is>
      </x:c>
      <x:c r="K265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52" s="3" t="inlineStr">
        <x:is>
          <x:t xml:space="preserve">Model-owner AI workload allocation or cluster scheduling telemetry.</x:t>
        </x:is>
      </x:c>
    </x:row>
    <x:row r="2653">
      <x:c r="A2653" s="3" t="inlineStr">
        <x:is>
          <x:t xml:space="preserve">Anthropic</x:t>
        </x:is>
      </x:c>
      <x:c r="B2653" s="3" t="n">
        <x:v>2026</x:v>
      </x:c>
      <x:c r="C2653" s="3" t="inlineStr">
        <x:is>
          <x:t xml:space="preserve">Bull</x:t>
        </x:is>
      </x:c>
      <x:c r="D2653" s="3" t="inlineStr">
        <x:is>
          <x:t xml:space="preserve">ai_it_load_gw</x:t>
        </x:is>
      </x:c>
      <x:c r="E2653" s="3" t="n">
        <x:v>0.765</x:v>
      </x:c>
      <x:c r="F2653" s="3" t="inlineStr">
        <x:is>
          <x:t xml:space="preserve">GW</x:t>
        </x:is>
      </x:c>
      <x:c r="G2653" s="3" t="inlineStr">
        <x:is>
          <x:t xml:space="preserve">Derived formula</x:t>
        </x:is>
      </x:c>
      <x:c r="H2653" s="3" t="inlineStr">
        <x:is>
          <x:t xml:space="preserve">it_load_gw * ai_workload_share</x:t>
        </x:is>
      </x:c>
      <x:c r="I2653" s="3" t="inlineStr">
        <x:is>
          <x:t xml:space="preserve">Only the AI-attributed portion of IT load enters training/inference allocation.</x:t>
        </x:is>
      </x:c>
      <x:c r="J2653" s="3" t="inlineStr">
        <x:is>
          <x:t xml:space="preserve">SRC_ANTHROPIC_CLAUDE_DOCS; SRC_ANTHROPIC_AMAZON_COMPUTE; SRC_AWS_RAINIER_ACTIVE; SRC_EPOCH_AI_DATA_CENTERS</x:t>
        </x:is>
      </x:c>
      <x:c r="K265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53" s="3" t="inlineStr">
        <x:is>
          <x:t xml:space="preserve">Recompute after ai_workload_share is replaced by telemetry.</x:t>
        </x:is>
      </x:c>
    </x:row>
    <x:row r="2654">
      <x:c r="A2654" s="3" t="inlineStr">
        <x:is>
          <x:t xml:space="preserve">Anthropic</x:t>
        </x:is>
      </x:c>
      <x:c r="B2654" s="3" t="n">
        <x:v>2026</x:v>
      </x:c>
      <x:c r="C2654" s="3" t="inlineStr">
        <x:is>
          <x:t xml:space="preserve">Bull</x:t>
        </x:is>
      </x:c>
      <x:c r="D2654" s="3" t="inlineStr">
        <x:is>
          <x:t xml:space="preserve">gpu_share</x:t>
        </x:is>
      </x:c>
      <x:c r="E2654" s="3" t="n">
        <x:v>0.342088</x:v>
      </x:c>
      <x:c r="F2654" s="3" t="inlineStr">
        <x:is>
          <x:t xml:space="preserve">share of inference-serving accelerator load</x:t>
        </x:is>
      </x:c>
      <x:c r="G2654" s="3" t="inlineStr">
        <x:is>
          <x:t xml:space="preserve">Numeric scenario</x:t>
        </x:is>
      </x:c>
      <x:c r="H2654" s="3" t="inlineStr">
        <x:is>
          <x:t xml:space="preserve">gpu_share interpolated from company 2026/2030 accelerator-mix endpoints</x:t>
        </x:is>
      </x:c>
      <x:c r="I2654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2654" s="3" t="inlineStr">
        <x:is>
          <x:t xml:space="preserve">SRC_ANTHROPIC_CLAUDE_DOCS; SRC_ANTHROPIC_AMAZON_COMPUTE; SRC_AWS_RAINIER_ACTIVE; SRC_EPOCH_AI_DATA_CENTERS; ASSUMP_NUMERIC_ACCELERATOR_MIX</x:t>
        </x:is>
      </x:c>
      <x:c r="K265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54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2655">
      <x:c r="A2655" s="3" t="inlineStr">
        <x:is>
          <x:t xml:space="preserve">Anthropic</x:t>
        </x:is>
      </x:c>
      <x:c r="B2655" s="3" t="n">
        <x:v>2026</x:v>
      </x:c>
      <x:c r="C2655" s="3" t="inlineStr">
        <x:is>
          <x:t xml:space="preserve">Bull</x:t>
        </x:is>
      </x:c>
      <x:c r="D2655" s="3" t="inlineStr">
        <x:is>
          <x:t xml:space="preserve">h200_share</x:t>
        </x:is>
      </x:c>
      <x:c r="E2655" s="3" t="n">
        <x:v>0.114987</x:v>
      </x:c>
      <x:c r="F2655" s="3" t="inlineStr">
        <x:is>
          <x:t xml:space="preserve">share of inference-serving accelerator load</x:t>
        </x:is>
      </x:c>
      <x:c r="G2655" s="3" t="inlineStr">
        <x:is>
          <x:t xml:space="preserve">Editable numeric scenario</x:t>
        </x:is>
      </x:c>
      <x:c r="H2655" s="3" t="inlineStr">
        <x:is>
          <x:t xml:space="preserve">h200_share = gpu_share * default_gpu_generation_mix_h200</x:t>
        </x:is>
      </x:c>
      <x:c r="I2655" s="3" t="inlineStr">
        <x:is>
          <x:t xml:space="preserve">Default GPU-generation migration assumption; executive workbook allows later manual replacement by company/year/scenario.</x:t>
        </x:is>
      </x:c>
      <x:c r="J2655" s="3" t="inlineStr">
        <x:is>
          <x:t xml:space="preserve">SRC_SEMIANALYSIS_INFERENCEX; ASSUMP_NUMERIC_ACCELERATOR_MIX</x:t>
        </x:is>
      </x:c>
      <x:c r="K265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55" s="3" t="inlineStr">
        <x:is>
          <x:t xml:space="preserve">Company fleet inventory, accelerator-hours or procurement/deployment records by GPU generation.</x:t>
        </x:is>
      </x:c>
    </x:row>
    <x:row r="2656">
      <x:c r="A2656" s="3" t="inlineStr">
        <x:is>
          <x:t xml:space="preserve">Anthropic</x:t>
        </x:is>
      </x:c>
      <x:c r="B2656" s="3" t="n">
        <x:v>2026</x:v>
      </x:c>
      <x:c r="C2656" s="3" t="inlineStr">
        <x:is>
          <x:t xml:space="preserve">Bull</x:t>
        </x:is>
      </x:c>
      <x:c r="D2656" s="3" t="inlineStr">
        <x:is>
          <x:t xml:space="preserve">b200_share</x:t>
        </x:is>
      </x:c>
      <x:c r="E2656" s="3" t="n">
        <x:v>0.227101</x:v>
      </x:c>
      <x:c r="F2656" s="3" t="inlineStr">
        <x:is>
          <x:t xml:space="preserve">share of inference-serving accelerator load</x:t>
        </x:is>
      </x:c>
      <x:c r="G2656" s="3" t="inlineStr">
        <x:is>
          <x:t xml:space="preserve">Editable numeric scenario</x:t>
        </x:is>
      </x:c>
      <x:c r="H2656" s="3" t="inlineStr">
        <x:is>
          <x:t xml:space="preserve">b200_share = gpu_share * default_gpu_generation_mix_b200</x:t>
        </x:is>
      </x:c>
      <x:c r="I2656" s="3" t="inlineStr">
        <x:is>
          <x:t xml:space="preserve">Default GPU-generation migration assumption; executive workbook allows later manual replacement by company/year/scenario.</x:t>
        </x:is>
      </x:c>
      <x:c r="J2656" s="3" t="inlineStr">
        <x:is>
          <x:t xml:space="preserve">SRC_SEMIANALYSIS_INFERENCEX; ASSUMP_NUMERIC_ACCELERATOR_MIX</x:t>
        </x:is>
      </x:c>
      <x:c r="K265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56" s="3" t="inlineStr">
        <x:is>
          <x:t xml:space="preserve">Company fleet inventory, accelerator-hours or procurement/deployment records by GPU generation.</x:t>
        </x:is>
      </x:c>
    </x:row>
    <x:row r="2657">
      <x:c r="A2657" s="3" t="inlineStr">
        <x:is>
          <x:t xml:space="preserve">Anthropic</x:t>
        </x:is>
      </x:c>
      <x:c r="B2657" s="3" t="n">
        <x:v>2026</x:v>
      </x:c>
      <x:c r="C2657" s="3" t="inlineStr">
        <x:is>
          <x:t xml:space="preserve">Bull</x:t>
        </x:is>
      </x:c>
      <x:c r="D2657" s="3" t="inlineStr">
        <x:is>
          <x:t xml:space="preserve">gb200_share</x:t>
        </x:is>
      </x:c>
      <x:c r="E2657" s="3" t="n">
        <x:v>0</x:v>
      </x:c>
      <x:c r="F2657" s="3" t="inlineStr">
        <x:is>
          <x:t xml:space="preserve">share of inference-serving accelerator load</x:t>
        </x:is>
      </x:c>
      <x:c r="G2657" s="3" t="inlineStr">
        <x:is>
          <x:t xml:space="preserve">Editable numeric scenario</x:t>
        </x:is>
      </x:c>
      <x:c r="H2657" s="3" t="inlineStr">
        <x:is>
          <x:t xml:space="preserve">gb200_share = gpu_share * default_gpu_generation_mix_gb200</x:t>
        </x:is>
      </x:c>
      <x:c r="I2657" s="3" t="inlineStr">
        <x:is>
          <x:t xml:space="preserve">Default GPU-generation migration assumption; executive workbook allows later manual replacement by company/year/scenario.</x:t>
        </x:is>
      </x:c>
      <x:c r="J2657" s="3" t="inlineStr">
        <x:is>
          <x:t xml:space="preserve">SRC_SEMIANALYSIS_INFERENCEX; ASSUMP_NUMERIC_ACCELERATOR_MIX</x:t>
        </x:is>
      </x:c>
      <x:c r="K265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57" s="3" t="inlineStr">
        <x:is>
          <x:t xml:space="preserve">Company fleet inventory, accelerator-hours or procurement/deployment records by GPU generation.</x:t>
        </x:is>
      </x:c>
    </x:row>
    <x:row r="2658">
      <x:c r="A2658" s="3" t="inlineStr">
        <x:is>
          <x:t xml:space="preserve">Anthropic</x:t>
        </x:is>
      </x:c>
      <x:c r="B2658" s="3" t="n">
        <x:v>2026</x:v>
      </x:c>
      <x:c r="C2658" s="3" t="inlineStr">
        <x:is>
          <x:t xml:space="preserve">Bull</x:t>
        </x:is>
      </x:c>
      <x:c r="D2658" s="3" t="inlineStr">
        <x:is>
          <x:t xml:space="preserve">purpose_built_accelerator_share</x:t>
        </x:is>
      </x:c>
      <x:c r="E2658" s="3" t="n">
        <x:v>0.6579120000000001</x:v>
      </x:c>
      <x:c r="F2658" s="3" t="inlineStr">
        <x:is>
          <x:t xml:space="preserve">share of inference-serving accelerator load</x:t>
        </x:is>
      </x:c>
      <x:c r="G2658" s="3" t="inlineStr">
        <x:is>
          <x:t xml:space="preserve">Numeric scenario</x:t>
        </x:is>
      </x:c>
      <x:c r="H2658" s="3" t="inlineStr">
        <x:is>
          <x:t xml:space="preserve">1 - gpu_share</x:t>
        </x:is>
      </x:c>
      <x:c r="I2658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2658" s="3" t="inlineStr">
        <x:is>
          <x:t xml:space="preserve">SRC_ANTHROPIC_CLAUDE_DOCS; SRC_ANTHROPIC_AMAZON_COMPUTE; SRC_AWS_RAINIER_ACTIVE; SRC_EPOCH_AI_DATA_CENTERS; ASSUMP_NUMERIC_ACCELERATOR_MIX</x:t>
        </x:is>
      </x:c>
      <x:c r="K265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58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2659">
      <x:c r="A2659" s="3" t="inlineStr">
        <x:is>
          <x:t xml:space="preserve">Anthropic</x:t>
        </x:is>
      </x:c>
      <x:c r="B2659" s="3" t="n">
        <x:v>2026</x:v>
      </x:c>
      <x:c r="C2659" s="3" t="inlineStr">
        <x:is>
          <x:t xml:space="preserve">Bull</x:t>
        </x:is>
      </x:c>
      <x:c r="D2659" s="3" t="inlineStr">
        <x:is>
          <x:t xml:space="preserve">fleet_reference_tps_per_mw</x:t>
        </x:is>
      </x:c>
      <x:c r="E2659" s="3" t="n">
        <x:v>225504</x:v>
      </x:c>
      <x:c r="F2659" s="3" t="inlineStr">
        <x:is>
          <x:t xml:space="preserve">generated output tokens/sec/MW</x:t>
        </x:is>
      </x:c>
      <x:c r="G2659" s="3" t="inlineStr">
        <x:is>
          <x:t xml:space="preserve">Fleet-weighted public benchmark reference</x:t>
        </x:is>
      </x:c>
      <x:c r="H2659" s="3" t="inlineStr">
        <x:is>
          <x:t xml:space="preserve">h200_share*h200_workload_avg + b200_share*b200_workload_avg + gb200_share*gb200_workload_avg + purpose_built_share*purpose_workload_avg</x:t>
        </x:is>
      </x:c>
      <x:c r="I2659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2659" s="3" t="inlineStr">
        <x:is>
          <x:t xml:space="preserve">SRC_SEMIANALYSIS_INFERENCEX; ASSUMP_NUMERIC_ACCELERATOR_MIX; ASSUMP_WORKLOAD_CLASS_MIX; ASSUMP_AGENTIC_CONTEXT_PENALTY</x:t>
        </x:is>
      </x:c>
      <x:c r="K265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59" s="3" t="inlineStr">
        <x:is>
          <x:t xml:space="preserve">Comparable production output-token throughput or a more closely matched benchmark.</x:t>
        </x:is>
      </x:c>
    </x:row>
    <x:row r="2660">
      <x:c r="A2660" s="3" t="inlineStr">
        <x:is>
          <x:t xml:space="preserve">Anthropic</x:t>
        </x:is>
      </x:c>
      <x:c r="B2660" s="3" t="n">
        <x:v>2026</x:v>
      </x:c>
      <x:c r="C2660" s="3" t="inlineStr">
        <x:is>
          <x:t xml:space="preserve">Bull</x:t>
        </x:is>
      </x:c>
      <x:c r="D2660" s="3" t="inlineStr">
        <x:is>
          <x:t xml:space="preserve">commercial_workload_fit_factor</x:t>
        </x:is>
      </x:c>
      <x:c r="E2660" s="3" t="n">
        <x:v>0.7</x:v>
      </x:c>
      <x:c r="F2660" s="3" t="inlineStr">
        <x:is>
          <x:t xml:space="preserve">share of public reference throughput</x:t>
        </x:is>
      </x:c>
      <x:c r="G2660" s="3" t="inlineStr">
        <x:is>
          <x:t xml:space="preserve">Scenario assumption</x:t>
        </x:is>
      </x:c>
      <x:c r="H2660" s="3" t="inlineStr">
        <x:is>
          <x:t xml:space="preserve">reference_serving_tps_per_mw = fleet_reference_tps_per_mw * commercial_workload_fit_factor</x:t>
        </x:is>
      </x:c>
      <x:c r="I2660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2660" s="3" t="inlineStr">
        <x:is>
          <x:t xml:space="preserve">SRC_SEMIANALYSIS_INFERENCEX; ASSUMP_NUMERIC_ACCELERATOR_MIX; ASSUMP_WORKLOAD_CLASS_MIX; ASSUMP_AGENTIC_CONTEXT_PENALTY</x:t>
        </x:is>
      </x:c>
      <x:c r="K266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60" s="3" t="inlineStr">
        <x:is>
          <x:t xml:space="preserve">Matched commercial serving benchmark by product surface, context shape and latency SLO.</x:t>
        </x:is>
      </x:c>
    </x:row>
    <x:row r="2661">
      <x:c r="A2661" s="3" t="inlineStr">
        <x:is>
          <x:t xml:space="preserve">Anthropic</x:t>
        </x:is>
      </x:c>
      <x:c r="B2661" s="3" t="n">
        <x:v>2026</x:v>
      </x:c>
      <x:c r="C2661" s="3" t="inlineStr">
        <x:is>
          <x:t xml:space="preserve">Bull</x:t>
        </x:is>
      </x:c>
      <x:c r="D2661" s="3" t="inlineStr">
        <x:is>
          <x:t xml:space="preserve">reference_serving_tps_per_mw</x:t>
        </x:is>
      </x:c>
      <x:c r="E2661" s="3" t="n">
        <x:v>157853</x:v>
      </x:c>
      <x:c r="F2661" s="3" t="inlineStr">
        <x:is>
          <x:t xml:space="preserve">generated output tokens/sec/MW</x:t>
        </x:is>
      </x:c>
      <x:c r="G2661" s="3" t="inlineStr">
        <x:is>
          <x:t xml:space="preserve">Workload-adjusted benchmark proxy</x:t>
        </x:is>
      </x:c>
      <x:c r="H2661" s="3" t="inlineStr">
        <x:is>
          <x:t xml:space="preserve">fleet_reference_tps_per_mw * commercial_workload_fit_factor</x:t>
        </x:is>
      </x:c>
      <x:c r="I266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661" s="3" t="inlineStr">
        <x:is>
          <x:t xml:space="preserve">SRC_SEMIANALYSIS_INFERENCEX; ASSUMP_NUMERIC_ACCELERATOR_MIX; ASSUMP_WORKLOAD_CLASS_MIX; ASSUMP_AGENTIC_CONTEXT_PENALTY</x:t>
        </x:is>
      </x:c>
      <x:c r="K266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61" s="3" t="inlineStr">
        <x:is>
          <x:t xml:space="preserve">Provider production output-token throughput with comparable workload/SLO.</x:t>
        </x:is>
      </x:c>
    </x:row>
    <x:row r="2662">
      <x:c r="A2662" s="3" t="inlineStr">
        <x:is>
          <x:t xml:space="preserve">Anthropic</x:t>
        </x:is>
      </x:c>
      <x:c r="B2662" s="3" t="n">
        <x:v>2026</x:v>
      </x:c>
      <x:c r="C2662" s="3" t="inlineStr">
        <x:is>
          <x:t xml:space="preserve">Bull</x:t>
        </x:is>
      </x:c>
      <x:c r="D2662" s="3" t="inlineStr">
        <x:is>
          <x:t xml:space="preserve">purpose_built_tps_per_mw</x:t>
        </x:is>
      </x:c>
      <x:c r="E2662" s="3" t="n">
        <x:v>94714</x:v>
      </x:c>
      <x:c r="F2662" s="3" t="inlineStr">
        <x:is>
          <x:t xml:space="preserve">generated output tokens/sec/MW</x:t>
        </x:is>
      </x:c>
      <x:c r="G2662" s="3" t="inlineStr">
        <x:is>
          <x:t xml:space="preserve">Conservative no-uplift proxy</x:t>
        </x:is>
      </x:c>
      <x:c r="H2662" s="3" t="inlineStr">
        <x:is>
          <x:t xml:space="preserve">purpose_built_tps_per_mw = purpose_built_reference_tps_per_mw * commercial_workload_fit_factor until comparable output-token benchmark is adopted</x:t>
        </x:is>
      </x:c>
      <x:c r="I2662" s="3" t="inlineStr">
        <x:is>
          <x:t xml:space="preserve">No comparable public output-token/MW row adopted; B200 public reference placeholder is used and remains editable.</x:t>
        </x:is>
      </x:c>
      <x:c r="J2662" s="3" t="inlineStr">
        <x:is>
          <x:t xml:space="preserve">SRC_ANTHROPIC_CLAUDE_DOCS; SRC_ANTHROPIC_AMAZON_COMPUTE; SRC_AWS_RAINIER_ACTIVE; SRC_EPOCH_AI_DATA_CENTERS; ASSUMP_NUMERIC_ACCELERATOR_MIX</x:t>
        </x:is>
      </x:c>
      <x:c r="K266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62" s="3" t="inlineStr">
        <x:is>
          <x:t xml:space="preserve">Matched-workload generated-output benchmark for the provider purpose-built accelerator.</x:t>
        </x:is>
      </x:c>
    </x:row>
    <x:row r="2663">
      <x:c r="A2663" s="3" t="inlineStr">
        <x:is>
          <x:t xml:space="preserve">Anthropic</x:t>
        </x:is>
      </x:c>
      <x:c r="B2663" s="3" t="n">
        <x:v>2026</x:v>
      </x:c>
      <x:c r="C2663" s="3" t="inlineStr">
        <x:is>
          <x:t xml:space="preserve">Bull</x:t>
        </x:is>
      </x:c>
      <x:c r="D2663" s="3" t="inlineStr">
        <x:is>
          <x:t xml:space="preserve">inference_power_share</x:t>
        </x:is>
      </x:c>
      <x:c r="E2663" s="3" t="n">
        <x:v>0.57</x:v>
      </x:c>
      <x:c r="F2663" s="3" t="inlineStr">
        <x:is>
          <x:t xml:space="preserve">share of AI IT load</x:t>
        </x:is>
      </x:c>
      <x:c r="G2663" s="3" t="inlineStr">
        <x:is>
          <x:t xml:space="preserve">Scenario allocation</x:t>
        </x:is>
      </x:c>
      <x:c r="H2663" s="3" t="inlineStr">
        <x:is>
          <x:t xml:space="preserve">inference_gw = ai_it_load_gw * inference_power_share</x:t>
        </x:is>
      </x:c>
      <x:c r="I2663" s="3" t="inlineStr">
        <x:is>
          <x:t xml:space="preserve">Claude API/product growth supports a rising inference share, while continued model training prevents full conversion.</x:t>
        </x:is>
      </x:c>
      <x:c r="J2663" s="3" t="inlineStr">
        <x:is>
          <x:t xml:space="preserve">SRC_ANTHROPIC_CLAUDE_DOCS; SRC_ANTHROPIC_AMAZON_COMPUTE; SRC_AWS_RAINIER_ACTIVE; SRC_EPOCH_AI_DATA_CENTERS; ASSUMP_INFERENCE_SHARE_NOT_FACT_60</x:t>
        </x:is>
      </x:c>
      <x:c r="K266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63" s="3" t="inlineStr">
        <x:is>
          <x:t xml:space="preserve">Provider-specific inference/training workload power telemetry.</x:t>
        </x:is>
      </x:c>
    </x:row>
    <x:row r="2664">
      <x:c r="A2664" s="3" t="inlineStr">
        <x:is>
          <x:t xml:space="preserve">Anthropic</x:t>
        </x:is>
      </x:c>
      <x:c r="B2664" s="3" t="n">
        <x:v>2026</x:v>
      </x:c>
      <x:c r="C2664" s="3" t="inlineStr">
        <x:is>
          <x:t xml:space="preserve">Bull</x:t>
        </x:is>
      </x:c>
      <x:c r="D2664" s="3" t="inlineStr">
        <x:is>
          <x:t xml:space="preserve">inference_gw</x:t>
        </x:is>
      </x:c>
      <x:c r="E2664" s="3" t="n">
        <x:v>0.436</x:v>
      </x:c>
      <x:c r="F2664" s="3" t="inlineStr">
        <x:is>
          <x:t xml:space="preserve">GW</x:t>
        </x:is>
      </x:c>
      <x:c r="G2664" s="3" t="inlineStr">
        <x:is>
          <x:t xml:space="preserve">Derived formula</x:t>
        </x:is>
      </x:c>
      <x:c r="H2664" s="3" t="inlineStr">
        <x:is>
          <x:t xml:space="preserve">ai_it_load_gw * inference_power_share</x:t>
        </x:is>
      </x:c>
      <x:c r="I2664" s="3" t="inlineStr">
        <x:is>
          <x:t xml:space="preserve">This is the operational power eligible to become commercial generated output tokens through the selected TPS/MW proxy.</x:t>
        </x:is>
      </x:c>
      <x:c r="J2664" s="3" t="inlineStr">
        <x:is>
          <x:t xml:space="preserve">SRC_ANTHROPIC_CLAUDE_DOCS; SRC_ANTHROPIC_AMAZON_COMPUTE; SRC_AWS_RAINIER_ACTIVE; SRC_EPOCH_AI_DATA_CENTERS</x:t>
        </x:is>
      </x:c>
      <x:c r="K266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64" s="3" t="inlineStr">
        <x:is>
          <x:t xml:space="preserve">Recompute after AI allocation or inference-share evidence changes.</x:t>
        </x:is>
      </x:c>
    </x:row>
    <x:row r="2665">
      <x:c r="A2665" s="3" t="inlineStr">
        <x:is>
          <x:t xml:space="preserve">Anthropic</x:t>
        </x:is>
      </x:c>
      <x:c r="B2665" s="3" t="n">
        <x:v>2026</x:v>
      </x:c>
      <x:c r="C2665" s="3" t="inlineStr">
        <x:is>
          <x:t xml:space="preserve">Bull</x:t>
        </x:is>
      </x:c>
      <x:c r="D2665" s="3" t="inlineStr">
        <x:is>
          <x:t xml:space="preserve">training_power_share</x:t>
        </x:is>
      </x:c>
      <x:c r="E2665" s="3" t="n">
        <x:v>0.43</x:v>
      </x:c>
      <x:c r="F2665" s="3" t="inlineStr">
        <x:is>
          <x:t xml:space="preserve">share of AI IT load</x:t>
        </x:is>
      </x:c>
      <x:c r="G2665" s="3" t="inlineStr">
        <x:is>
          <x:t xml:space="preserve">Derived allocation</x:t>
        </x:is>
      </x:c>
      <x:c r="H2665" s="3" t="inlineStr">
        <x:is>
          <x:t xml:space="preserve">1 - inference_power_share</x:t>
        </x:is>
      </x:c>
      <x:c r="I2665" s="3" t="inlineStr">
        <x:is>
          <x:t xml:space="preserve">Training receives the complementary modeled AI IT allocation; it is not a disclosed company workload split.</x:t>
        </x:is>
      </x:c>
      <x:c r="J2665" s="3" t="inlineStr">
        <x:is>
          <x:t xml:space="preserve">SRC_ANTHROPIC_CLAUDE_DOCS; SRC_ANTHROPIC_AMAZON_COMPUTE; SRC_AWS_RAINIER_ACTIVE; SRC_EPOCH_AI_DATA_CENTERS; ASSUMP_INFERENCE_SHARE_NOT_FACT_60</x:t>
        </x:is>
      </x:c>
      <x:c r="K266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65" s="3" t="inlineStr">
        <x:is>
          <x:t xml:space="preserve">Provider-specific inference/training workload power telemetry.</x:t>
        </x:is>
      </x:c>
    </x:row>
    <x:row r="2666">
      <x:c r="A2666" s="3" t="inlineStr">
        <x:is>
          <x:t xml:space="preserve">Anthropic</x:t>
        </x:is>
      </x:c>
      <x:c r="B2666" s="3" t="n">
        <x:v>2026</x:v>
      </x:c>
      <x:c r="C2666" s="3" t="inlineStr">
        <x:is>
          <x:t xml:space="preserve">Bull</x:t>
        </x:is>
      </x:c>
      <x:c r="D2666" s="3" t="inlineStr">
        <x:is>
          <x:t xml:space="preserve">training_gw</x:t>
        </x:is>
      </x:c>
      <x:c r="E2666" s="3" t="n">
        <x:v>0.329</x:v>
      </x:c>
      <x:c r="F2666" s="3" t="inlineStr">
        <x:is>
          <x:t xml:space="preserve">GW</x:t>
        </x:is>
      </x:c>
      <x:c r="G2666" s="3" t="inlineStr">
        <x:is>
          <x:t xml:space="preserve">Derived formula</x:t>
        </x:is>
      </x:c>
      <x:c r="H2666" s="3" t="inlineStr">
        <x:is>
          <x:t xml:space="preserve">ai_it_load_gw * training_power_share</x:t>
        </x:is>
      </x:c>
      <x:c r="I2666" s="3" t="inlineStr">
        <x:is>
          <x:t xml:space="preserve">Training GW is shown separately so commercial inference token capacity is not overstated.</x:t>
        </x:is>
      </x:c>
      <x:c r="J2666" s="3" t="inlineStr">
        <x:is>
          <x:t xml:space="preserve">SRC_ANTHROPIC_CLAUDE_DOCS; SRC_ANTHROPIC_AMAZON_COMPUTE; SRC_AWS_RAINIER_ACTIVE; SRC_EPOCH_AI_DATA_CENTERS</x:t>
        </x:is>
      </x:c>
      <x:c r="K266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66" s="3" t="inlineStr">
        <x:is>
          <x:t xml:space="preserve">Recompute after AI allocation or workload-split evidence changes.</x:t>
        </x:is>
      </x:c>
    </x:row>
    <x:row r="2667">
      <x:c r="A2667" s="3" t="inlineStr">
        <x:is>
          <x:t xml:space="preserve">Anthropic</x:t>
        </x:is>
      </x:c>
      <x:c r="B2667" s="3" t="n">
        <x:v>2026</x:v>
      </x:c>
      <x:c r="C2667" s="3" t="inlineStr">
        <x:is>
          <x:t xml:space="preserve">Bull</x:t>
        </x:is>
      </x:c>
      <x:c r="D2667" s="3" t="inlineStr">
        <x:is>
          <x:t xml:space="preserve">tokens_per_second_per_mw</x:t>
        </x:is>
      </x:c>
      <x:c r="E2667" s="3" t="n">
        <x:v>157853</x:v>
      </x:c>
      <x:c r="F2667" s="3" t="inlineStr">
        <x:is>
          <x:t xml:space="preserve">generated output tokens/sec/MW</x:t>
        </x:is>
      </x:c>
      <x:c r="G2667" s="3" t="inlineStr">
        <x:is>
          <x:t xml:space="preserve">Derived estimate + benchmark calibration</x:t>
        </x:is>
      </x:c>
      <x:c r="H2667" s="3" t="inlineStr">
        <x:is>
          <x:t xml:space="preserve">fleet_reference_tps_per_mw * commercial_workload_fit_factor</x:t>
        </x:is>
      </x:c>
      <x:c r="I2667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2667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266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67" s="3" t="inlineStr">
        <x:is>
          <x:t xml:space="preserve">Comparable production output-token throughput with model, hardware, precision, ISL/OSL and SLO matched.</x:t>
        </x:is>
      </x:c>
    </x:row>
    <x:row r="2668">
      <x:c r="A2668" s="3" t="inlineStr">
        <x:is>
          <x:t xml:space="preserve">Anthropic</x:t>
        </x:is>
      </x:c>
      <x:c r="B2668" s="3" t="n">
        <x:v>2026</x:v>
      </x:c>
      <x:c r="C2668" s="3" t="inlineStr">
        <x:is>
          <x:t xml:space="preserve">Bull</x:t>
        </x:is>
      </x:c>
      <x:c r="D2668" s="3" t="inlineStr">
        <x:is>
          <x:t xml:space="preserve">inference_tokens_per_day</x:t>
        </x:is>
      </x:c>
      <x:c r="E2668" s="3" t="n">
        <x:v>5946385651200</x:v>
      </x:c>
      <x:c r="F2668" s="3" t="inlineStr">
        <x:is>
          <x:t xml:space="preserve">generated output tokens/day</x:t>
        </x:is>
      </x:c>
      <x:c r="G2668" s="3" t="inlineStr">
        <x:is>
          <x:t xml:space="preserve">Derived headline metric</x:t>
        </x:is>
      </x:c>
      <x:c r="H2668" s="3" t="inlineStr">
        <x:is>
          <x:t xml:space="preserve">inference_gw * 1000 * tokens_per_second_per_mw * 86,400</x:t>
        </x:is>
      </x:c>
      <x:c r="I2668" s="3" t="inlineStr">
        <x:is>
          <x:t xml:space="preserve">Headline capacity uses no utilization, MoE, architecture or software-growth multiplier; it is not observed commercial output volume.</x:t>
        </x:is>
      </x:c>
      <x:c r="J2668" s="3" t="inlineStr">
        <x:is>
          <x:t xml:space="preserve">SRC_ANTHROPIC_CLAUDE_DOCS; SRC_ANTHROPIC_AMAZON_COMPUTE; SRC_AWS_RAINIER_ACTIVE; SRC_EPOCH_AI_DATA_CENTERS; SRC_SEMIANALYSIS_INFERENCEX</x:t>
        </x:is>
      </x:c>
      <x:c r="K266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68" s="3" t="inlineStr">
        <x:is>
          <x:t xml:space="preserve">Provider-disclosed generated output token volume or calibrated capacity telemetry.</x:t>
        </x:is>
      </x:c>
    </x:row>
    <x:row r="2669">
      <x:c r="A2669" s="3" t="inlineStr">
        <x:is>
          <x:t xml:space="preserve">Anthropic</x:t>
        </x:is>
      </x:c>
      <x:c r="B2669" s="3" t="n">
        <x:v>2026</x:v>
      </x:c>
      <x:c r="C2669" s="3" t="inlineStr">
        <x:is>
          <x:t xml:space="preserve">Bull</x:t>
        </x:is>
      </x:c>
      <x:c r="D2669" s="3" t="inlineStr">
        <x:is>
          <x:t xml:space="preserve">inference_tokens_per_year</x:t>
        </x:is>
      </x:c>
      <x:c r="E2669" s="3" t="n">
        <x:v>2170430762688000</x:v>
      </x:c>
      <x:c r="F2669" s="3" t="inlineStr">
        <x:is>
          <x:t xml:space="preserve">generated output tokens/year</x:t>
        </x:is>
      </x:c>
      <x:c r="G2669" s="3" t="inlineStr">
        <x:is>
          <x:t xml:space="preserve">Derived headline metric</x:t>
        </x:is>
      </x:c>
      <x:c r="H2669" s="3" t="inlineStr">
        <x:is>
          <x:t xml:space="preserve">inference_tokens_per_day * 365</x:t>
        </x:is>
      </x:c>
      <x:c r="I2669" s="3" t="inlineStr">
        <x:is>
          <x:t xml:space="preserve">Annualized version of generated output token capacity; it is not observed annual demand or billable volume.</x:t>
        </x:is>
      </x:c>
      <x:c r="J2669" s="3" t="inlineStr">
        <x:is>
          <x:t xml:space="preserve">SRC_ANTHROPIC_CLAUDE_DOCS; SRC_ANTHROPIC_AMAZON_COMPUTE; SRC_AWS_RAINIER_ACTIVE; SRC_EPOCH_AI_DATA_CENTERS; SRC_SEMIANALYSIS_INFERENCEX</x:t>
        </x:is>
      </x:c>
      <x:c r="K266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69" s="3" t="inlineStr">
        <x:is>
          <x:t xml:space="preserve">Provider-disclosed annual generated-output volume or metered serving telemetry.</x:t>
        </x:is>
      </x:c>
    </x:row>
    <x:row r="2670">
      <x:c r="A2670" s="3" t="inlineStr">
        <x:is>
          <x:t xml:space="preserve">Anthropic</x:t>
        </x:is>
      </x:c>
      <x:c r="B2670" s="3" t="n">
        <x:v>2027</x:v>
      </x:c>
      <x:c r="C2670" s="3" t="inlineStr">
        <x:is>
          <x:t xml:space="preserve">Bull</x:t>
        </x:is>
      </x:c>
      <x:c r="D2670" s="3" t="inlineStr">
        <x:is>
          <x:t xml:space="preserve">contracted_power_gw</x:t>
        </x:is>
      </x:c>
      <x:c r="E2670" s="3" t="n">
        <x:v>4.375</x:v>
      </x:c>
      <x:c r="F2670" s="3" t="inlineStr">
        <x:is>
          <x:t xml:space="preserve">GW</x:t>
        </x:is>
      </x:c>
      <x:c r="G2670" s="3" t="inlineStr">
        <x:is>
          <x:t xml:space="preserve">Fact anchor + scenario ceiling</x:t>
        </x:is>
      </x:c>
      <x:c r="H2670" s="3" t="inlineStr">
        <x:is>
          <x:t xml:space="preserve">linear interpolation between 2026 and 2030 company capacity endpoints</x:t>
        </x:is>
      </x:c>
      <x:c r="I2670" s="3" t="inlineStr">
        <x:is>
          <x:t xml:space="preserve">Hosted capacity envelope is anchored by Anthropic/AWS Project Rainier direction; it is attributed to Claude outputs, not AWS as a model owner.</x:t>
        </x:is>
      </x:c>
      <x:c r="J2670" s="3" t="inlineStr">
        <x:is>
          <x:t xml:space="preserve">SRC_ANTHROPIC_AMAZON_COMPUTE; SRC_AWS_RAINIER_ACTIVE; ASSUMP_POWER_RAMP</x:t>
        </x:is>
      </x:c>
      <x:c r="K267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70" s="3" t="inlineStr">
        <x:is>
          <x:t xml:space="preserve">Company/site-level committed MW/GW, interconnect and contract disclosure.</x:t>
        </x:is>
      </x:c>
    </x:row>
    <x:row r="2671">
      <x:c r="A2671" s="3" t="inlineStr">
        <x:is>
          <x:t xml:space="preserve">Anthropic</x:t>
        </x:is>
      </x:c>
      <x:c r="B2671" s="3" t="n">
        <x:v>2027</x:v>
      </x:c>
      <x:c r="C2671" s="3" t="inlineStr">
        <x:is>
          <x:t xml:space="preserve">Bull</x:t>
        </x:is>
      </x:c>
      <x:c r="D2671" s="3" t="inlineStr">
        <x:is>
          <x:t xml:space="preserve">operational_deployment_share</x:t>
        </x:is>
      </x:c>
      <x:c r="E2671" s="3" t="n">
        <x:v>0.52571429</x:v>
      </x:c>
      <x:c r="F2671" s="3" t="inlineStr">
        <x:is>
          <x:t xml:space="preserve">share</x:t>
        </x:is>
      </x:c>
      <x:c r="G2671" s="3" t="inlineStr">
        <x:is>
          <x:t xml:space="preserve">Scenario conversion</x:t>
        </x:is>
      </x:c>
      <x:c r="H2671" s="3" t="inlineStr">
        <x:is>
          <x:t xml:space="preserve">active_power_gw / contracted_power_gw</x:t>
        </x:is>
      </x:c>
      <x:c r="I2671" s="3" t="inlineStr">
        <x:is>
          <x:t xml:space="preserve">This is the single explicit conversion from contracted/attributed capacity to operationally usable capacity.</x:t>
        </x:is>
      </x:c>
      <x:c r="J2671" s="3" t="inlineStr">
        <x:is>
          <x:t xml:space="preserve">SRC_ANTHROPIC_AMAZON_COMPUTE; SRC_AWS_RAINIER_ACTIVE; ASSUMP_POWER_RAMP</x:t>
        </x:is>
      </x:c>
      <x:c r="K267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71" s="3" t="inlineStr">
        <x:is>
          <x:t xml:space="preserve">Energized operational capacity divided by contracted/attributed capacity.</x:t>
        </x:is>
      </x:c>
    </x:row>
    <x:row r="2672">
      <x:c r="A2672" s="3" t="inlineStr">
        <x:is>
          <x:t xml:space="preserve">Anthropic</x:t>
        </x:is>
      </x:c>
      <x:c r="B2672" s="3" t="n">
        <x:v>2027</x:v>
      </x:c>
      <x:c r="C2672" s="3" t="inlineStr">
        <x:is>
          <x:t xml:space="preserve">Bull</x:t>
        </x:is>
      </x:c>
      <x:c r="D2672" s="3" t="inlineStr">
        <x:is>
          <x:t xml:space="preserve">active_power_gw</x:t>
        </x:is>
      </x:c>
      <x:c r="E2672" s="3" t="n">
        <x:v>2.3</x:v>
      </x:c>
      <x:c r="F2672" s="3" t="inlineStr">
        <x:is>
          <x:t xml:space="preserve">GW</x:t>
        </x:is>
      </x:c>
      <x:c r="G2672" s="3" t="inlineStr">
        <x:is>
          <x:t xml:space="preserve">Derived scenario</x:t>
        </x:is>
      </x:c>
      <x:c r="H2672" s="3" t="inlineStr">
        <x:is>
          <x:t xml:space="preserve">contracted_power_gw * operational_deployment_share</x:t>
        </x:is>
      </x:c>
      <x:c r="I2672" s="3" t="inlineStr">
        <x:is>
          <x:t xml:space="preserve">Trainium cluster activation supports staged active ramp; Claude inference-versus-training use remains estimated.</x:t>
        </x:is>
      </x:c>
      <x:c r="J2672" s="3" t="inlineStr">
        <x:is>
          <x:t xml:space="preserve">SRC_ANTHROPIC_AMAZON_COMPUTE; SRC_AWS_RAINIER_ACTIVE; ASSUMP_POWER_RAMP</x:t>
        </x:is>
      </x:c>
      <x:c r="K267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72" s="3" t="inlineStr">
        <x:is>
          <x:t xml:space="preserve">Energization dates, accelerator deliveries and operational powered-rack telemetry.</x:t>
        </x:is>
      </x:c>
    </x:row>
    <x:row r="2673">
      <x:c r="A2673" s="3" t="inlineStr">
        <x:is>
          <x:t xml:space="preserve">Anthropic</x:t>
        </x:is>
      </x:c>
      <x:c r="B2673" s="3" t="n">
        <x:v>2027</x:v>
      </x:c>
      <x:c r="C2673" s="3" t="inlineStr">
        <x:is>
          <x:t xml:space="preserve">Bull</x:t>
        </x:is>
      </x:c>
      <x:c r="D2673" s="3" t="inlineStr">
        <x:is>
          <x:t xml:space="preserve">pue</x:t>
        </x:is>
      </x:c>
      <x:c r="E2673" s="3" t="n">
        <x:v>1.18</x:v>
      </x:c>
      <x:c r="F2673" s="3" t="inlineStr">
        <x:is>
          <x:t xml:space="preserve">ratio</x:t>
        </x:is>
      </x:c>
      <x:c r="G2673" s="3" t="inlineStr">
        <x:is>
          <x:t xml:space="preserve">Scenario parameter</x:t>
        </x:is>
      </x:c>
      <x:c r="H2673" s="3" t="inlineStr">
        <x:is>
          <x:t xml:space="preserve">it_load_gw = active_power_gw / pue</x:t>
        </x:is>
      </x:c>
      <x:c r="I2673" s="3" t="inlineStr">
        <x:is>
          <x:t xml:space="preserve">No provider-wide site-level PUE is used as a disclosed fact; PUE represents facility-to-IT conversion within the scenario.</x:t>
        </x:is>
      </x:c>
      <x:c r="J2673" s="3" t="inlineStr">
        <x:is>
          <x:t xml:space="preserve">ASSUMP_POWER_RAMP</x:t>
        </x:is>
      </x:c>
      <x:c r="K267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73" s="3" t="inlineStr">
        <x:is>
          <x:t xml:space="preserve">Site-level measured PUE matched to attributed AI capacity.</x:t>
        </x:is>
      </x:c>
    </x:row>
    <x:row r="2674">
      <x:c r="A2674" s="3" t="inlineStr">
        <x:is>
          <x:t xml:space="preserve">Anthropic</x:t>
        </x:is>
      </x:c>
      <x:c r="B2674" s="3" t="n">
        <x:v>2027</x:v>
      </x:c>
      <x:c r="C2674" s="3" t="inlineStr">
        <x:is>
          <x:t xml:space="preserve">Bull</x:t>
        </x:is>
      </x:c>
      <x:c r="D2674" s="3" t="inlineStr">
        <x:is>
          <x:t xml:space="preserve">it_load_gw</x:t>
        </x:is>
      </x:c>
      <x:c r="E2674" s="3" t="n">
        <x:v>1.949</x:v>
      </x:c>
      <x:c r="F2674" s="3" t="inlineStr">
        <x:is>
          <x:t xml:space="preserve">GW</x:t>
        </x:is>
      </x:c>
      <x:c r="G2674" s="3" t="inlineStr">
        <x:is>
          <x:t xml:space="preserve">Derived formula</x:t>
        </x:is>
      </x:c>
      <x:c r="H2674" s="3" t="inlineStr">
        <x:is>
          <x:t xml:space="preserve">active_power_gw / pue</x:t>
        </x:is>
      </x:c>
      <x:c r="I2674" s="3" t="inlineStr">
        <x:is>
          <x:t xml:space="preserve">Facility power is converted to IT-deliverable power before attributing AI workloads.</x:t>
        </x:is>
      </x:c>
      <x:c r="J2674" s="3" t="inlineStr">
        <x:is>
          <x:t xml:space="preserve">SRC_ANTHROPIC_AMAZON_COMPUTE; SRC_AWS_RAINIER_ACTIVE; ASSUMP_POWER_RAMP</x:t>
        </x:is>
      </x:c>
      <x:c r="K267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74" s="3" t="inlineStr">
        <x:is>
          <x:t xml:space="preserve">Recompute once active power and PUE become site-observable.</x:t>
        </x:is>
      </x:c>
    </x:row>
    <x:row r="2675">
      <x:c r="A2675" s="3" t="inlineStr">
        <x:is>
          <x:t xml:space="preserve">Anthropic</x:t>
        </x:is>
      </x:c>
      <x:c r="B2675" s="3" t="n">
        <x:v>2027</x:v>
      </x:c>
      <x:c r="C2675" s="3" t="inlineStr">
        <x:is>
          <x:t xml:space="preserve">Bull</x:t>
        </x:is>
      </x:c>
      <x:c r="D2675" s="3" t="inlineStr">
        <x:is>
          <x:t xml:space="preserve">ai_workload_share</x:t>
        </x:is>
      </x:c>
      <x:c r="E2675" s="3" t="n">
        <x:v>0.86</x:v>
      </x:c>
      <x:c r="F2675" s="3" t="inlineStr">
        <x:is>
          <x:t xml:space="preserve">share</x:t>
        </x:is>
      </x:c>
      <x:c r="G2675" s="3" t="inlineStr">
        <x:is>
          <x:t xml:space="preserve">Scenario allocation</x:t>
        </x:is>
      </x:c>
      <x:c r="H2675" s="3" t="inlineStr">
        <x:is>
          <x:t xml:space="preserve">ai_it_load_gw = it_load_gw * ai_workload_share</x:t>
        </x:is>
      </x:c>
      <x:c r="I2675" s="3" t="inlineStr">
        <x:is>
          <x:t xml:space="preserve">Anthropic-directed hosted capacity is predominantly AI; 86% excludes platform, reserve and non-serving allocation.</x:t>
        </x:is>
      </x:c>
      <x:c r="J2675" s="3" t="inlineStr">
        <x:is>
          <x:t xml:space="preserve">SRC_ANTHROPIC_CLAUDE_DOCS; SRC_ANTHROPIC_AMAZON_COMPUTE; SRC_AWS_RAINIER_ACTIVE; SRC_EPOCH_AI_DATA_CENTERS</x:t>
        </x:is>
      </x:c>
      <x:c r="K267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75" s="3" t="inlineStr">
        <x:is>
          <x:t xml:space="preserve">Model-owner AI workload allocation or cluster scheduling telemetry.</x:t>
        </x:is>
      </x:c>
    </x:row>
    <x:row r="2676">
      <x:c r="A2676" s="3" t="inlineStr">
        <x:is>
          <x:t xml:space="preserve">Anthropic</x:t>
        </x:is>
      </x:c>
      <x:c r="B2676" s="3" t="n">
        <x:v>2027</x:v>
      </x:c>
      <x:c r="C2676" s="3" t="inlineStr">
        <x:is>
          <x:t xml:space="preserve">Bull</x:t>
        </x:is>
      </x:c>
      <x:c r="D2676" s="3" t="inlineStr">
        <x:is>
          <x:t xml:space="preserve">ai_it_load_gw</x:t>
        </x:is>
      </x:c>
      <x:c r="E2676" s="3" t="n">
        <x:v>1.676</x:v>
      </x:c>
      <x:c r="F2676" s="3" t="inlineStr">
        <x:is>
          <x:t xml:space="preserve">GW</x:t>
        </x:is>
      </x:c>
      <x:c r="G2676" s="3" t="inlineStr">
        <x:is>
          <x:t xml:space="preserve">Derived formula</x:t>
        </x:is>
      </x:c>
      <x:c r="H2676" s="3" t="inlineStr">
        <x:is>
          <x:t xml:space="preserve">it_load_gw * ai_workload_share</x:t>
        </x:is>
      </x:c>
      <x:c r="I2676" s="3" t="inlineStr">
        <x:is>
          <x:t xml:space="preserve">Only the AI-attributed portion of IT load enters training/inference allocation.</x:t>
        </x:is>
      </x:c>
      <x:c r="J2676" s="3" t="inlineStr">
        <x:is>
          <x:t xml:space="preserve">SRC_ANTHROPIC_CLAUDE_DOCS; SRC_ANTHROPIC_AMAZON_COMPUTE; SRC_AWS_RAINIER_ACTIVE; SRC_EPOCH_AI_DATA_CENTERS</x:t>
        </x:is>
      </x:c>
      <x:c r="K267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76" s="3" t="inlineStr">
        <x:is>
          <x:t xml:space="preserve">Recompute after ai_workload_share is replaced by telemetry.</x:t>
        </x:is>
      </x:c>
    </x:row>
    <x:row r="2677">
      <x:c r="A2677" s="3" t="inlineStr">
        <x:is>
          <x:t xml:space="preserve">Anthropic</x:t>
        </x:is>
      </x:c>
      <x:c r="B2677" s="3" t="n">
        <x:v>2027</x:v>
      </x:c>
      <x:c r="C2677" s="3" t="inlineStr">
        <x:is>
          <x:t xml:space="preserve">Bull</x:t>
        </x:is>
      </x:c>
      <x:c r="D2677" s="3" t="inlineStr">
        <x:is>
          <x:t xml:space="preserve">gpu_share</x:t>
        </x:is>
      </x:c>
      <x:c r="E2677" s="3" t="n">
        <x:v>0.336499</x:v>
      </x:c>
      <x:c r="F2677" s="3" t="inlineStr">
        <x:is>
          <x:t xml:space="preserve">share of inference-serving accelerator load</x:t>
        </x:is>
      </x:c>
      <x:c r="G2677" s="3" t="inlineStr">
        <x:is>
          <x:t xml:space="preserve">Numeric scenario</x:t>
        </x:is>
      </x:c>
      <x:c r="H2677" s="3" t="inlineStr">
        <x:is>
          <x:t xml:space="preserve">gpu_share interpolated from company 2026/2030 accelerator-mix endpoints</x:t>
        </x:is>
      </x:c>
      <x:c r="I2677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2677" s="3" t="inlineStr">
        <x:is>
          <x:t xml:space="preserve">SRC_ANTHROPIC_CLAUDE_DOCS; SRC_ANTHROPIC_AMAZON_COMPUTE; SRC_AWS_RAINIER_ACTIVE; SRC_EPOCH_AI_DATA_CENTERS; ASSUMP_NUMERIC_ACCELERATOR_MIX</x:t>
        </x:is>
      </x:c>
      <x:c r="K267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77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2678">
      <x:c r="A2678" s="3" t="inlineStr">
        <x:is>
          <x:t xml:space="preserve">Anthropic</x:t>
        </x:is>
      </x:c>
      <x:c r="B2678" s="3" t="n">
        <x:v>2027</x:v>
      </x:c>
      <x:c r="C2678" s="3" t="inlineStr">
        <x:is>
          <x:t xml:space="preserve">Bull</x:t>
        </x:is>
      </x:c>
      <x:c r="D2678" s="3" t="inlineStr">
        <x:is>
          <x:t xml:space="preserve">h200_share</x:t>
        </x:is>
      </x:c>
      <x:c r="E2678" s="3" t="n">
        <x:v>0.120505</x:v>
      </x:c>
      <x:c r="F2678" s="3" t="inlineStr">
        <x:is>
          <x:t xml:space="preserve">share of inference-serving accelerator load</x:t>
        </x:is>
      </x:c>
      <x:c r="G2678" s="3" t="inlineStr">
        <x:is>
          <x:t xml:space="preserve">Editable numeric scenario</x:t>
        </x:is>
      </x:c>
      <x:c r="H2678" s="3" t="inlineStr">
        <x:is>
          <x:t xml:space="preserve">h200_share = gpu_share * default_gpu_generation_mix_h200</x:t>
        </x:is>
      </x:c>
      <x:c r="I2678" s="3" t="inlineStr">
        <x:is>
          <x:t xml:space="preserve">Default GPU-generation migration assumption; executive workbook allows later manual replacement by company/year/scenario.</x:t>
        </x:is>
      </x:c>
      <x:c r="J2678" s="3" t="inlineStr">
        <x:is>
          <x:t xml:space="preserve">SRC_SEMIANALYSIS_INFERENCEX; ASSUMP_NUMERIC_ACCELERATOR_MIX</x:t>
        </x:is>
      </x:c>
      <x:c r="K267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78" s="3" t="inlineStr">
        <x:is>
          <x:t xml:space="preserve">Company fleet inventory, accelerator-hours or procurement/deployment records by GPU generation.</x:t>
        </x:is>
      </x:c>
    </x:row>
    <x:row r="2679">
      <x:c r="A2679" s="3" t="inlineStr">
        <x:is>
          <x:t xml:space="preserve">Anthropic</x:t>
        </x:is>
      </x:c>
      <x:c r="B2679" s="3" t="n">
        <x:v>2027</x:v>
      </x:c>
      <x:c r="C2679" s="3" t="inlineStr">
        <x:is>
          <x:t xml:space="preserve">Bull</x:t>
        </x:is>
      </x:c>
      <x:c r="D2679" s="3" t="inlineStr">
        <x:is>
          <x:t xml:space="preserve">b200_share</x:t>
        </x:is>
      </x:c>
      <x:c r="E2679" s="3" t="n">
        <x:v>0.215994</x:v>
      </x:c>
      <x:c r="F2679" s="3" t="inlineStr">
        <x:is>
          <x:t xml:space="preserve">share of inference-serving accelerator load</x:t>
        </x:is>
      </x:c>
      <x:c r="G2679" s="3" t="inlineStr">
        <x:is>
          <x:t xml:space="preserve">Editable numeric scenario</x:t>
        </x:is>
      </x:c>
      <x:c r="H2679" s="3" t="inlineStr">
        <x:is>
          <x:t xml:space="preserve">b200_share = gpu_share * default_gpu_generation_mix_b200</x:t>
        </x:is>
      </x:c>
      <x:c r="I2679" s="3" t="inlineStr">
        <x:is>
          <x:t xml:space="preserve">Default GPU-generation migration assumption; executive workbook allows later manual replacement by company/year/scenario.</x:t>
        </x:is>
      </x:c>
      <x:c r="J2679" s="3" t="inlineStr">
        <x:is>
          <x:t xml:space="preserve">SRC_SEMIANALYSIS_INFERENCEX; ASSUMP_NUMERIC_ACCELERATOR_MIX</x:t>
        </x:is>
      </x:c>
      <x:c r="K267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79" s="3" t="inlineStr">
        <x:is>
          <x:t xml:space="preserve">Company fleet inventory, accelerator-hours or procurement/deployment records by GPU generation.</x:t>
        </x:is>
      </x:c>
    </x:row>
    <x:row r="2680">
      <x:c r="A2680" s="3" t="inlineStr">
        <x:is>
          <x:t xml:space="preserve">Anthropic</x:t>
        </x:is>
      </x:c>
      <x:c r="B2680" s="3" t="n">
        <x:v>2027</x:v>
      </x:c>
      <x:c r="C2680" s="3" t="inlineStr">
        <x:is>
          <x:t xml:space="preserve">Bull</x:t>
        </x:is>
      </x:c>
      <x:c r="D2680" s="3" t="inlineStr">
        <x:is>
          <x:t xml:space="preserve">gb200_share</x:t>
        </x:is>
      </x:c>
      <x:c r="E2680" s="3" t="n">
        <x:v>0</x:v>
      </x:c>
      <x:c r="F2680" s="3" t="inlineStr">
        <x:is>
          <x:t xml:space="preserve">share of inference-serving accelerator load</x:t>
        </x:is>
      </x:c>
      <x:c r="G2680" s="3" t="inlineStr">
        <x:is>
          <x:t xml:space="preserve">Editable numeric scenario</x:t>
        </x:is>
      </x:c>
      <x:c r="H2680" s="3" t="inlineStr">
        <x:is>
          <x:t xml:space="preserve">gb200_share = gpu_share * default_gpu_generation_mix_gb200</x:t>
        </x:is>
      </x:c>
      <x:c r="I2680" s="3" t="inlineStr">
        <x:is>
          <x:t xml:space="preserve">Default GPU-generation migration assumption; executive workbook allows later manual replacement by company/year/scenario.</x:t>
        </x:is>
      </x:c>
      <x:c r="J2680" s="3" t="inlineStr">
        <x:is>
          <x:t xml:space="preserve">SRC_SEMIANALYSIS_INFERENCEX; ASSUMP_NUMERIC_ACCELERATOR_MIX</x:t>
        </x:is>
      </x:c>
      <x:c r="K268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80" s="3" t="inlineStr">
        <x:is>
          <x:t xml:space="preserve">Company fleet inventory, accelerator-hours or procurement/deployment records by GPU generation.</x:t>
        </x:is>
      </x:c>
    </x:row>
    <x:row r="2681">
      <x:c r="A2681" s="3" t="inlineStr">
        <x:is>
          <x:t xml:space="preserve">Anthropic</x:t>
        </x:is>
      </x:c>
      <x:c r="B2681" s="3" t="n">
        <x:v>2027</x:v>
      </x:c>
      <x:c r="C2681" s="3" t="inlineStr">
        <x:is>
          <x:t xml:space="preserve">Bull</x:t>
        </x:is>
      </x:c>
      <x:c r="D2681" s="3" t="inlineStr">
        <x:is>
          <x:t xml:space="preserve">purpose_built_accelerator_share</x:t>
        </x:is>
      </x:c>
      <x:c r="E2681" s="3" t="n">
        <x:v>0.663501</x:v>
      </x:c>
      <x:c r="F2681" s="3" t="inlineStr">
        <x:is>
          <x:t xml:space="preserve">share of inference-serving accelerator load</x:t>
        </x:is>
      </x:c>
      <x:c r="G2681" s="3" t="inlineStr">
        <x:is>
          <x:t xml:space="preserve">Numeric scenario</x:t>
        </x:is>
      </x:c>
      <x:c r="H2681" s="3" t="inlineStr">
        <x:is>
          <x:t xml:space="preserve">1 - gpu_share</x:t>
        </x:is>
      </x:c>
      <x:c r="I2681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2681" s="3" t="inlineStr">
        <x:is>
          <x:t xml:space="preserve">SRC_ANTHROPIC_CLAUDE_DOCS; SRC_ANTHROPIC_AMAZON_COMPUTE; SRC_AWS_RAINIER_ACTIVE; SRC_EPOCH_AI_DATA_CENTERS; ASSUMP_NUMERIC_ACCELERATOR_MIX</x:t>
        </x:is>
      </x:c>
      <x:c r="K268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81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2682">
      <x:c r="A2682" s="3" t="inlineStr">
        <x:is>
          <x:t xml:space="preserve">Anthropic</x:t>
        </x:is>
      </x:c>
      <x:c r="B2682" s="3" t="n">
        <x:v>2027</x:v>
      </x:c>
      <x:c r="C2682" s="3" t="inlineStr">
        <x:is>
          <x:t xml:space="preserve">Bull</x:t>
        </x:is>
      </x:c>
      <x:c r="D2682" s="3" t="inlineStr">
        <x:is>
          <x:t xml:space="preserve">fleet_reference_tps_per_mw</x:t>
        </x:is>
      </x:c>
      <x:c r="E2682" s="3" t="n">
        <x:v>229936</x:v>
      </x:c>
      <x:c r="F2682" s="3" t="inlineStr">
        <x:is>
          <x:t xml:space="preserve">generated output tokens/sec/MW</x:t>
        </x:is>
      </x:c>
      <x:c r="G2682" s="3" t="inlineStr">
        <x:is>
          <x:t xml:space="preserve">Fleet-weighted public benchmark reference</x:t>
        </x:is>
      </x:c>
      <x:c r="H2682" s="3" t="inlineStr">
        <x:is>
          <x:t xml:space="preserve">h200_share*h200_workload_avg + b200_share*b200_workload_avg + gb200_share*gb200_workload_avg + purpose_built_share*purpose_workload_avg</x:t>
        </x:is>
      </x:c>
      <x:c r="I2682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2682" s="3" t="inlineStr">
        <x:is>
          <x:t xml:space="preserve">SRC_SEMIANALYSIS_INFERENCEX; ASSUMP_NUMERIC_ACCELERATOR_MIX; ASSUMP_WORKLOAD_CLASS_MIX; ASSUMP_AGENTIC_CONTEXT_PENALTY</x:t>
        </x:is>
      </x:c>
      <x:c r="K268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82" s="3" t="inlineStr">
        <x:is>
          <x:t xml:space="preserve">Comparable production output-token throughput or a more closely matched benchmark.</x:t>
        </x:is>
      </x:c>
    </x:row>
    <x:row r="2683">
      <x:c r="A2683" s="3" t="inlineStr">
        <x:is>
          <x:t xml:space="preserve">Anthropic</x:t>
        </x:is>
      </x:c>
      <x:c r="B2683" s="3" t="n">
        <x:v>2027</x:v>
      </x:c>
      <x:c r="C2683" s="3" t="inlineStr">
        <x:is>
          <x:t xml:space="preserve">Bull</x:t>
        </x:is>
      </x:c>
      <x:c r="D2683" s="3" t="inlineStr">
        <x:is>
          <x:t xml:space="preserve">commercial_workload_fit_factor</x:t>
        </x:is>
      </x:c>
      <x:c r="E2683" s="3" t="n">
        <x:v>0.7</x:v>
      </x:c>
      <x:c r="F2683" s="3" t="inlineStr">
        <x:is>
          <x:t xml:space="preserve">share of public reference throughput</x:t>
        </x:is>
      </x:c>
      <x:c r="G2683" s="3" t="inlineStr">
        <x:is>
          <x:t xml:space="preserve">Scenario assumption</x:t>
        </x:is>
      </x:c>
      <x:c r="H2683" s="3" t="inlineStr">
        <x:is>
          <x:t xml:space="preserve">reference_serving_tps_per_mw = fleet_reference_tps_per_mw * commercial_workload_fit_factor</x:t>
        </x:is>
      </x:c>
      <x:c r="I2683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2683" s="3" t="inlineStr">
        <x:is>
          <x:t xml:space="preserve">SRC_SEMIANALYSIS_INFERENCEX; ASSUMP_NUMERIC_ACCELERATOR_MIX; ASSUMP_WORKLOAD_CLASS_MIX; ASSUMP_AGENTIC_CONTEXT_PENALTY</x:t>
        </x:is>
      </x:c>
      <x:c r="K268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83" s="3" t="inlineStr">
        <x:is>
          <x:t xml:space="preserve">Matched commercial serving benchmark by product surface, context shape and latency SLO.</x:t>
        </x:is>
      </x:c>
    </x:row>
    <x:row r="2684">
      <x:c r="A2684" s="3" t="inlineStr">
        <x:is>
          <x:t xml:space="preserve">Anthropic</x:t>
        </x:is>
      </x:c>
      <x:c r="B2684" s="3" t="n">
        <x:v>2027</x:v>
      </x:c>
      <x:c r="C2684" s="3" t="inlineStr">
        <x:is>
          <x:t xml:space="preserve">Bull</x:t>
        </x:is>
      </x:c>
      <x:c r="D2684" s="3" t="inlineStr">
        <x:is>
          <x:t xml:space="preserve">reference_serving_tps_per_mw</x:t>
        </x:is>
      </x:c>
      <x:c r="E2684" s="3" t="n">
        <x:v>160955</x:v>
      </x:c>
      <x:c r="F2684" s="3" t="inlineStr">
        <x:is>
          <x:t xml:space="preserve">generated output tokens/sec/MW</x:t>
        </x:is>
      </x:c>
      <x:c r="G2684" s="3" t="inlineStr">
        <x:is>
          <x:t xml:space="preserve">Workload-adjusted benchmark proxy</x:t>
        </x:is>
      </x:c>
      <x:c r="H2684" s="3" t="inlineStr">
        <x:is>
          <x:t xml:space="preserve">fleet_reference_tps_per_mw * commercial_workload_fit_factor</x:t>
        </x:is>
      </x:c>
      <x:c r="I268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684" s="3" t="inlineStr">
        <x:is>
          <x:t xml:space="preserve">SRC_SEMIANALYSIS_INFERENCEX; ASSUMP_NUMERIC_ACCELERATOR_MIX; ASSUMP_WORKLOAD_CLASS_MIX; ASSUMP_AGENTIC_CONTEXT_PENALTY</x:t>
        </x:is>
      </x:c>
      <x:c r="K268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84" s="3" t="inlineStr">
        <x:is>
          <x:t xml:space="preserve">Provider production output-token throughput with comparable workload/SLO.</x:t>
        </x:is>
      </x:c>
    </x:row>
    <x:row r="2685">
      <x:c r="A2685" s="3" t="inlineStr">
        <x:is>
          <x:t xml:space="preserve">Anthropic</x:t>
        </x:is>
      </x:c>
      <x:c r="B2685" s="3" t="n">
        <x:v>2027</x:v>
      </x:c>
      <x:c r="C2685" s="3" t="inlineStr">
        <x:is>
          <x:t xml:space="preserve">Bull</x:t>
        </x:is>
      </x:c>
      <x:c r="D2685" s="3" t="inlineStr">
        <x:is>
          <x:t xml:space="preserve">purpose_built_tps_per_mw</x:t>
        </x:is>
      </x:c>
      <x:c r="E2685" s="3" t="n">
        <x:v>94714</x:v>
      </x:c>
      <x:c r="F2685" s="3" t="inlineStr">
        <x:is>
          <x:t xml:space="preserve">generated output tokens/sec/MW</x:t>
        </x:is>
      </x:c>
      <x:c r="G2685" s="3" t="inlineStr">
        <x:is>
          <x:t xml:space="preserve">Conservative no-uplift proxy</x:t>
        </x:is>
      </x:c>
      <x:c r="H2685" s="3" t="inlineStr">
        <x:is>
          <x:t xml:space="preserve">purpose_built_tps_per_mw = purpose_built_reference_tps_per_mw * commercial_workload_fit_factor until comparable output-token benchmark is adopted</x:t>
        </x:is>
      </x:c>
      <x:c r="I2685" s="3" t="inlineStr">
        <x:is>
          <x:t xml:space="preserve">No comparable public output-token/MW row adopted; B200 public reference placeholder is used and remains editable.</x:t>
        </x:is>
      </x:c>
      <x:c r="J2685" s="3" t="inlineStr">
        <x:is>
          <x:t xml:space="preserve">SRC_ANTHROPIC_CLAUDE_DOCS; SRC_ANTHROPIC_AMAZON_COMPUTE; SRC_AWS_RAINIER_ACTIVE; SRC_EPOCH_AI_DATA_CENTERS; ASSUMP_NUMERIC_ACCELERATOR_MIX</x:t>
        </x:is>
      </x:c>
      <x:c r="K268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85" s="3" t="inlineStr">
        <x:is>
          <x:t xml:space="preserve">Matched-workload generated-output benchmark for the provider purpose-built accelerator.</x:t>
        </x:is>
      </x:c>
    </x:row>
    <x:row r="2686">
      <x:c r="A2686" s="3" t="inlineStr">
        <x:is>
          <x:t xml:space="preserve">Anthropic</x:t>
        </x:is>
      </x:c>
      <x:c r="B2686" s="3" t="n">
        <x:v>2027</x:v>
      </x:c>
      <x:c r="C2686" s="3" t="inlineStr">
        <x:is>
          <x:t xml:space="preserve">Bull</x:t>
        </x:is>
      </x:c>
      <x:c r="D2686" s="3" t="inlineStr">
        <x:is>
          <x:t xml:space="preserve">inference_power_share</x:t>
        </x:is>
      </x:c>
      <x:c r="E2686" s="3" t="n">
        <x:v>0.632</x:v>
      </x:c>
      <x:c r="F2686" s="3" t="inlineStr">
        <x:is>
          <x:t xml:space="preserve">share of AI IT load</x:t>
        </x:is>
      </x:c>
      <x:c r="G2686" s="3" t="inlineStr">
        <x:is>
          <x:t xml:space="preserve">Scenario allocation</x:t>
        </x:is>
      </x:c>
      <x:c r="H2686" s="3" t="inlineStr">
        <x:is>
          <x:t xml:space="preserve">inference_gw = ai_it_load_gw * inference_power_share</x:t>
        </x:is>
      </x:c>
      <x:c r="I2686" s="3" t="inlineStr">
        <x:is>
          <x:t xml:space="preserve">Claude API/product growth supports a rising inference share, while continued model training prevents full conversion.</x:t>
        </x:is>
      </x:c>
      <x:c r="J2686" s="3" t="inlineStr">
        <x:is>
          <x:t xml:space="preserve">SRC_ANTHROPIC_CLAUDE_DOCS; SRC_ANTHROPIC_AMAZON_COMPUTE; SRC_AWS_RAINIER_ACTIVE; SRC_EPOCH_AI_DATA_CENTERS; ASSUMP_INFERENCE_SHARE_NOT_FACT_60</x:t>
        </x:is>
      </x:c>
      <x:c r="K268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86" s="3" t="inlineStr">
        <x:is>
          <x:t xml:space="preserve">Provider-specific inference/training workload power telemetry.</x:t>
        </x:is>
      </x:c>
    </x:row>
    <x:row r="2687">
      <x:c r="A2687" s="3" t="inlineStr">
        <x:is>
          <x:t xml:space="preserve">Anthropic</x:t>
        </x:is>
      </x:c>
      <x:c r="B2687" s="3" t="n">
        <x:v>2027</x:v>
      </x:c>
      <x:c r="C2687" s="3" t="inlineStr">
        <x:is>
          <x:t xml:space="preserve">Bull</x:t>
        </x:is>
      </x:c>
      <x:c r="D2687" s="3" t="inlineStr">
        <x:is>
          <x:t xml:space="preserve">inference_gw</x:t>
        </x:is>
      </x:c>
      <x:c r="E2687" s="3" t="n">
        <x:v>1.06</x:v>
      </x:c>
      <x:c r="F2687" s="3" t="inlineStr">
        <x:is>
          <x:t xml:space="preserve">GW</x:t>
        </x:is>
      </x:c>
      <x:c r="G2687" s="3" t="inlineStr">
        <x:is>
          <x:t xml:space="preserve">Derived formula</x:t>
        </x:is>
      </x:c>
      <x:c r="H2687" s="3" t="inlineStr">
        <x:is>
          <x:t xml:space="preserve">ai_it_load_gw * inference_power_share</x:t>
        </x:is>
      </x:c>
      <x:c r="I2687" s="3" t="inlineStr">
        <x:is>
          <x:t xml:space="preserve">This is the operational power eligible to become commercial generated output tokens through the selected TPS/MW proxy.</x:t>
        </x:is>
      </x:c>
      <x:c r="J2687" s="3" t="inlineStr">
        <x:is>
          <x:t xml:space="preserve">SRC_ANTHROPIC_CLAUDE_DOCS; SRC_ANTHROPIC_AMAZON_COMPUTE; SRC_AWS_RAINIER_ACTIVE; SRC_EPOCH_AI_DATA_CENTERS</x:t>
        </x:is>
      </x:c>
      <x:c r="K268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87" s="3" t="inlineStr">
        <x:is>
          <x:t xml:space="preserve">Recompute after AI allocation or inference-share evidence changes.</x:t>
        </x:is>
      </x:c>
    </x:row>
    <x:row r="2688">
      <x:c r="A2688" s="3" t="inlineStr">
        <x:is>
          <x:t xml:space="preserve">Anthropic</x:t>
        </x:is>
      </x:c>
      <x:c r="B2688" s="3" t="n">
        <x:v>2027</x:v>
      </x:c>
      <x:c r="C2688" s="3" t="inlineStr">
        <x:is>
          <x:t xml:space="preserve">Bull</x:t>
        </x:is>
      </x:c>
      <x:c r="D2688" s="3" t="inlineStr">
        <x:is>
          <x:t xml:space="preserve">training_power_share</x:t>
        </x:is>
      </x:c>
      <x:c r="E2688" s="3" t="n">
        <x:v>0.368</x:v>
      </x:c>
      <x:c r="F2688" s="3" t="inlineStr">
        <x:is>
          <x:t xml:space="preserve">share of AI IT load</x:t>
        </x:is>
      </x:c>
      <x:c r="G2688" s="3" t="inlineStr">
        <x:is>
          <x:t xml:space="preserve">Derived allocation</x:t>
        </x:is>
      </x:c>
      <x:c r="H2688" s="3" t="inlineStr">
        <x:is>
          <x:t xml:space="preserve">1 - inference_power_share</x:t>
        </x:is>
      </x:c>
      <x:c r="I2688" s="3" t="inlineStr">
        <x:is>
          <x:t xml:space="preserve">Training receives the complementary modeled AI IT allocation; it is not a disclosed company workload split.</x:t>
        </x:is>
      </x:c>
      <x:c r="J2688" s="3" t="inlineStr">
        <x:is>
          <x:t xml:space="preserve">SRC_ANTHROPIC_CLAUDE_DOCS; SRC_ANTHROPIC_AMAZON_COMPUTE; SRC_AWS_RAINIER_ACTIVE; SRC_EPOCH_AI_DATA_CENTERS; ASSUMP_INFERENCE_SHARE_NOT_FACT_60</x:t>
        </x:is>
      </x:c>
      <x:c r="K268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88" s="3" t="inlineStr">
        <x:is>
          <x:t xml:space="preserve">Provider-specific inference/training workload power telemetry.</x:t>
        </x:is>
      </x:c>
    </x:row>
    <x:row r="2689">
      <x:c r="A2689" s="3" t="inlineStr">
        <x:is>
          <x:t xml:space="preserve">Anthropic</x:t>
        </x:is>
      </x:c>
      <x:c r="B2689" s="3" t="n">
        <x:v>2027</x:v>
      </x:c>
      <x:c r="C2689" s="3" t="inlineStr">
        <x:is>
          <x:t xml:space="preserve">Bull</x:t>
        </x:is>
      </x:c>
      <x:c r="D2689" s="3" t="inlineStr">
        <x:is>
          <x:t xml:space="preserve">training_gw</x:t>
        </x:is>
      </x:c>
      <x:c r="E2689" s="3" t="n">
        <x:v>0.616</x:v>
      </x:c>
      <x:c r="F2689" s="3" t="inlineStr">
        <x:is>
          <x:t xml:space="preserve">GW</x:t>
        </x:is>
      </x:c>
      <x:c r="G2689" s="3" t="inlineStr">
        <x:is>
          <x:t xml:space="preserve">Derived formula</x:t>
        </x:is>
      </x:c>
      <x:c r="H2689" s="3" t="inlineStr">
        <x:is>
          <x:t xml:space="preserve">ai_it_load_gw * training_power_share</x:t>
        </x:is>
      </x:c>
      <x:c r="I2689" s="3" t="inlineStr">
        <x:is>
          <x:t xml:space="preserve">Training GW is shown separately so commercial inference token capacity is not overstated.</x:t>
        </x:is>
      </x:c>
      <x:c r="J2689" s="3" t="inlineStr">
        <x:is>
          <x:t xml:space="preserve">SRC_ANTHROPIC_CLAUDE_DOCS; SRC_ANTHROPIC_AMAZON_COMPUTE; SRC_AWS_RAINIER_ACTIVE; SRC_EPOCH_AI_DATA_CENTERS</x:t>
        </x:is>
      </x:c>
      <x:c r="K268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89" s="3" t="inlineStr">
        <x:is>
          <x:t xml:space="preserve">Recompute after AI allocation or workload-split evidence changes.</x:t>
        </x:is>
      </x:c>
    </x:row>
    <x:row r="2690">
      <x:c r="A2690" s="3" t="inlineStr">
        <x:is>
          <x:t xml:space="preserve">Anthropic</x:t>
        </x:is>
      </x:c>
      <x:c r="B2690" s="3" t="n">
        <x:v>2027</x:v>
      </x:c>
      <x:c r="C2690" s="3" t="inlineStr">
        <x:is>
          <x:t xml:space="preserve">Bull</x:t>
        </x:is>
      </x:c>
      <x:c r="D2690" s="3" t="inlineStr">
        <x:is>
          <x:t xml:space="preserve">tokens_per_second_per_mw</x:t>
        </x:is>
      </x:c>
      <x:c r="E2690" s="3" t="n">
        <x:v>160955</x:v>
      </x:c>
      <x:c r="F2690" s="3" t="inlineStr">
        <x:is>
          <x:t xml:space="preserve">generated output tokens/sec/MW</x:t>
        </x:is>
      </x:c>
      <x:c r="G2690" s="3" t="inlineStr">
        <x:is>
          <x:t xml:space="preserve">Derived estimate + benchmark calibration</x:t>
        </x:is>
      </x:c>
      <x:c r="H2690" s="3" t="inlineStr">
        <x:is>
          <x:t xml:space="preserve">fleet_reference_tps_per_mw * commercial_workload_fit_factor</x:t>
        </x:is>
      </x:c>
      <x:c r="I2690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2690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269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90" s="3" t="inlineStr">
        <x:is>
          <x:t xml:space="preserve">Comparable production output-token throughput with model, hardware, precision, ISL/OSL and SLO matched.</x:t>
        </x:is>
      </x:c>
    </x:row>
    <x:row r="2691">
      <x:c r="A2691" s="3" t="inlineStr">
        <x:is>
          <x:t xml:space="preserve">Anthropic</x:t>
        </x:is>
      </x:c>
      <x:c r="B2691" s="3" t="n">
        <x:v>2027</x:v>
      </x:c>
      <x:c r="C2691" s="3" t="inlineStr">
        <x:is>
          <x:t xml:space="preserve">Bull</x:t>
        </x:is>
      </x:c>
      <x:c r="D2691" s="3" t="inlineStr">
        <x:is>
          <x:t xml:space="preserve">inference_tokens_per_day</x:t>
        </x:is>
      </x:c>
      <x:c r="E2691" s="3" t="n">
        <x:v>14740902720000</x:v>
      </x:c>
      <x:c r="F2691" s="3" t="inlineStr">
        <x:is>
          <x:t xml:space="preserve">generated output tokens/day</x:t>
        </x:is>
      </x:c>
      <x:c r="G2691" s="3" t="inlineStr">
        <x:is>
          <x:t xml:space="preserve">Derived headline metric</x:t>
        </x:is>
      </x:c>
      <x:c r="H2691" s="3" t="inlineStr">
        <x:is>
          <x:t xml:space="preserve">inference_gw * 1000 * tokens_per_second_per_mw * 86,400</x:t>
        </x:is>
      </x:c>
      <x:c r="I2691" s="3" t="inlineStr">
        <x:is>
          <x:t xml:space="preserve">Headline capacity uses no utilization, MoE, architecture or software-growth multiplier; it is not observed commercial output volume.</x:t>
        </x:is>
      </x:c>
      <x:c r="J2691" s="3" t="inlineStr">
        <x:is>
          <x:t xml:space="preserve">SRC_ANTHROPIC_CLAUDE_DOCS; SRC_ANTHROPIC_AMAZON_COMPUTE; SRC_AWS_RAINIER_ACTIVE; SRC_EPOCH_AI_DATA_CENTERS; SRC_SEMIANALYSIS_INFERENCEX</x:t>
        </x:is>
      </x:c>
      <x:c r="K269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91" s="3" t="inlineStr">
        <x:is>
          <x:t xml:space="preserve">Provider-disclosed generated output token volume or calibrated capacity telemetry.</x:t>
        </x:is>
      </x:c>
    </x:row>
    <x:row r="2692">
      <x:c r="A2692" s="3" t="inlineStr">
        <x:is>
          <x:t xml:space="preserve">Anthropic</x:t>
        </x:is>
      </x:c>
      <x:c r="B2692" s="3" t="n">
        <x:v>2027</x:v>
      </x:c>
      <x:c r="C2692" s="3" t="inlineStr">
        <x:is>
          <x:t xml:space="preserve">Bull</x:t>
        </x:is>
      </x:c>
      <x:c r="D2692" s="3" t="inlineStr">
        <x:is>
          <x:t xml:space="preserve">inference_tokens_per_year</x:t>
        </x:is>
      </x:c>
      <x:c r="E2692" s="3" t="n">
        <x:v>5380429492800000</x:v>
      </x:c>
      <x:c r="F2692" s="3" t="inlineStr">
        <x:is>
          <x:t xml:space="preserve">generated output tokens/year</x:t>
        </x:is>
      </x:c>
      <x:c r="G2692" s="3" t="inlineStr">
        <x:is>
          <x:t xml:space="preserve">Derived headline metric</x:t>
        </x:is>
      </x:c>
      <x:c r="H2692" s="3" t="inlineStr">
        <x:is>
          <x:t xml:space="preserve">inference_tokens_per_day * 365</x:t>
        </x:is>
      </x:c>
      <x:c r="I2692" s="3" t="inlineStr">
        <x:is>
          <x:t xml:space="preserve">Annualized version of generated output token capacity; it is not observed annual demand or billable volume.</x:t>
        </x:is>
      </x:c>
      <x:c r="J2692" s="3" t="inlineStr">
        <x:is>
          <x:t xml:space="preserve">SRC_ANTHROPIC_CLAUDE_DOCS; SRC_ANTHROPIC_AMAZON_COMPUTE; SRC_AWS_RAINIER_ACTIVE; SRC_EPOCH_AI_DATA_CENTERS; SRC_SEMIANALYSIS_INFERENCEX</x:t>
        </x:is>
      </x:c>
      <x:c r="K269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92" s="3" t="inlineStr">
        <x:is>
          <x:t xml:space="preserve">Provider-disclosed annual generated-output volume or metered serving telemetry.</x:t>
        </x:is>
      </x:c>
    </x:row>
    <x:row r="2693">
      <x:c r="A2693" s="3" t="inlineStr">
        <x:is>
          <x:t xml:space="preserve">Anthropic</x:t>
        </x:is>
      </x:c>
      <x:c r="B2693" s="3" t="n">
        <x:v>2028</x:v>
      </x:c>
      <x:c r="C2693" s="3" t="inlineStr">
        <x:is>
          <x:t xml:space="preserve">Bull</x:t>
        </x:is>
      </x:c>
      <x:c r="D2693" s="3" t="inlineStr">
        <x:is>
          <x:t xml:space="preserve">contracted_power_gw</x:t>
        </x:is>
      </x:c>
      <x:c r="E2693" s="3" t="n">
        <x:v>5.25</x:v>
      </x:c>
      <x:c r="F2693" s="3" t="inlineStr">
        <x:is>
          <x:t xml:space="preserve">GW</x:t>
        </x:is>
      </x:c>
      <x:c r="G2693" s="3" t="inlineStr">
        <x:is>
          <x:t xml:space="preserve">Fact anchor + scenario ceiling</x:t>
        </x:is>
      </x:c>
      <x:c r="H2693" s="3" t="inlineStr">
        <x:is>
          <x:t xml:space="preserve">linear interpolation between 2026 and 2030 company capacity endpoints</x:t>
        </x:is>
      </x:c>
      <x:c r="I2693" s="3" t="inlineStr">
        <x:is>
          <x:t xml:space="preserve">Hosted capacity envelope is anchored by Anthropic/AWS Project Rainier direction; it is attributed to Claude outputs, not AWS as a model owner.</x:t>
        </x:is>
      </x:c>
      <x:c r="J2693" s="3" t="inlineStr">
        <x:is>
          <x:t xml:space="preserve">SRC_ANTHROPIC_AMAZON_COMPUTE; SRC_AWS_RAINIER_ACTIVE; ASSUMP_POWER_RAMP</x:t>
        </x:is>
      </x:c>
      <x:c r="K269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93" s="3" t="inlineStr">
        <x:is>
          <x:t xml:space="preserve">Company/site-level committed MW/GW, interconnect and contract disclosure.</x:t>
        </x:is>
      </x:c>
    </x:row>
    <x:row r="2694">
      <x:c r="A2694" s="3" t="inlineStr">
        <x:is>
          <x:t xml:space="preserve">Anthropic</x:t>
        </x:is>
      </x:c>
      <x:c r="B2694" s="3" t="n">
        <x:v>2028</x:v>
      </x:c>
      <x:c r="C2694" s="3" t="inlineStr">
        <x:is>
          <x:t xml:space="preserve">Bull</x:t>
        </x:is>
      </x:c>
      <x:c r="D2694" s="3" t="inlineStr">
        <x:is>
          <x:t xml:space="preserve">operational_deployment_share</x:t>
        </x:is>
      </x:c>
      <x:c r="E2694" s="3" t="n">
        <x:v>0.6902857100000001</x:v>
      </x:c>
      <x:c r="F2694" s="3" t="inlineStr">
        <x:is>
          <x:t xml:space="preserve">share</x:t>
        </x:is>
      </x:c>
      <x:c r="G2694" s="3" t="inlineStr">
        <x:is>
          <x:t xml:space="preserve">Scenario conversion</x:t>
        </x:is>
      </x:c>
      <x:c r="H2694" s="3" t="inlineStr">
        <x:is>
          <x:t xml:space="preserve">active_power_gw / contracted_power_gw</x:t>
        </x:is>
      </x:c>
      <x:c r="I2694" s="3" t="inlineStr">
        <x:is>
          <x:t xml:space="preserve">This is the single explicit conversion from contracted/attributed capacity to operationally usable capacity.</x:t>
        </x:is>
      </x:c>
      <x:c r="J2694" s="3" t="inlineStr">
        <x:is>
          <x:t xml:space="preserve">SRC_ANTHROPIC_AMAZON_COMPUTE; SRC_AWS_RAINIER_ACTIVE; ASSUMP_POWER_RAMP</x:t>
        </x:is>
      </x:c>
      <x:c r="K269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94" s="3" t="inlineStr">
        <x:is>
          <x:t xml:space="preserve">Energized operational capacity divided by contracted/attributed capacity.</x:t>
        </x:is>
      </x:c>
    </x:row>
    <x:row r="2695">
      <x:c r="A2695" s="3" t="inlineStr">
        <x:is>
          <x:t xml:space="preserve">Anthropic</x:t>
        </x:is>
      </x:c>
      <x:c r="B2695" s="3" t="n">
        <x:v>2028</x:v>
      </x:c>
      <x:c r="C2695" s="3" t="inlineStr">
        <x:is>
          <x:t xml:space="preserve">Bull</x:t>
        </x:is>
      </x:c>
      <x:c r="D2695" s="3" t="inlineStr">
        <x:is>
          <x:t xml:space="preserve">active_power_gw</x:t>
        </x:is>
      </x:c>
      <x:c r="E2695" s="3" t="n">
        <x:v>3.624</x:v>
      </x:c>
      <x:c r="F2695" s="3" t="inlineStr">
        <x:is>
          <x:t xml:space="preserve">GW</x:t>
        </x:is>
      </x:c>
      <x:c r="G2695" s="3" t="inlineStr">
        <x:is>
          <x:t xml:space="preserve">Derived scenario</x:t>
        </x:is>
      </x:c>
      <x:c r="H2695" s="3" t="inlineStr">
        <x:is>
          <x:t xml:space="preserve">contracted_power_gw * operational_deployment_share</x:t>
        </x:is>
      </x:c>
      <x:c r="I2695" s="3" t="inlineStr">
        <x:is>
          <x:t xml:space="preserve">Trainium cluster activation supports staged active ramp; Claude inference-versus-training use remains estimated.</x:t>
        </x:is>
      </x:c>
      <x:c r="J2695" s="3" t="inlineStr">
        <x:is>
          <x:t xml:space="preserve">SRC_ANTHROPIC_AMAZON_COMPUTE; SRC_AWS_RAINIER_ACTIVE; ASSUMP_POWER_RAMP</x:t>
        </x:is>
      </x:c>
      <x:c r="K269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95" s="3" t="inlineStr">
        <x:is>
          <x:t xml:space="preserve">Energization dates, accelerator deliveries and operational powered-rack telemetry.</x:t>
        </x:is>
      </x:c>
    </x:row>
    <x:row r="2696">
      <x:c r="A2696" s="3" t="inlineStr">
        <x:is>
          <x:t xml:space="preserve">Anthropic</x:t>
        </x:is>
      </x:c>
      <x:c r="B2696" s="3" t="n">
        <x:v>2028</x:v>
      </x:c>
      <x:c r="C2696" s="3" t="inlineStr">
        <x:is>
          <x:t xml:space="preserve">Bull</x:t>
        </x:is>
      </x:c>
      <x:c r="D2696" s="3" t="inlineStr">
        <x:is>
          <x:t xml:space="preserve">pue</x:t>
        </x:is>
      </x:c>
      <x:c r="E2696" s="3" t="n">
        <x:v>1.18</x:v>
      </x:c>
      <x:c r="F2696" s="3" t="inlineStr">
        <x:is>
          <x:t xml:space="preserve">ratio</x:t>
        </x:is>
      </x:c>
      <x:c r="G2696" s="3" t="inlineStr">
        <x:is>
          <x:t xml:space="preserve">Scenario parameter</x:t>
        </x:is>
      </x:c>
      <x:c r="H2696" s="3" t="inlineStr">
        <x:is>
          <x:t xml:space="preserve">it_load_gw = active_power_gw / pue</x:t>
        </x:is>
      </x:c>
      <x:c r="I2696" s="3" t="inlineStr">
        <x:is>
          <x:t xml:space="preserve">No provider-wide site-level PUE is used as a disclosed fact; PUE represents facility-to-IT conversion within the scenario.</x:t>
        </x:is>
      </x:c>
      <x:c r="J2696" s="3" t="inlineStr">
        <x:is>
          <x:t xml:space="preserve">ASSUMP_POWER_RAMP</x:t>
        </x:is>
      </x:c>
      <x:c r="K269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96" s="3" t="inlineStr">
        <x:is>
          <x:t xml:space="preserve">Site-level measured PUE matched to attributed AI capacity.</x:t>
        </x:is>
      </x:c>
    </x:row>
    <x:row r="2697">
      <x:c r="A2697" s="3" t="inlineStr">
        <x:is>
          <x:t xml:space="preserve">Anthropic</x:t>
        </x:is>
      </x:c>
      <x:c r="B2697" s="3" t="n">
        <x:v>2028</x:v>
      </x:c>
      <x:c r="C2697" s="3" t="inlineStr">
        <x:is>
          <x:t xml:space="preserve">Bull</x:t>
        </x:is>
      </x:c>
      <x:c r="D2697" s="3" t="inlineStr">
        <x:is>
          <x:t xml:space="preserve">it_load_gw</x:t>
        </x:is>
      </x:c>
      <x:c r="E2697" s="3" t="n">
        <x:v>3.071</x:v>
      </x:c>
      <x:c r="F2697" s="3" t="inlineStr">
        <x:is>
          <x:t xml:space="preserve">GW</x:t>
        </x:is>
      </x:c>
      <x:c r="G2697" s="3" t="inlineStr">
        <x:is>
          <x:t xml:space="preserve">Derived formula</x:t>
        </x:is>
      </x:c>
      <x:c r="H2697" s="3" t="inlineStr">
        <x:is>
          <x:t xml:space="preserve">active_power_gw / pue</x:t>
        </x:is>
      </x:c>
      <x:c r="I2697" s="3" t="inlineStr">
        <x:is>
          <x:t xml:space="preserve">Facility power is converted to IT-deliverable power before attributing AI workloads.</x:t>
        </x:is>
      </x:c>
      <x:c r="J2697" s="3" t="inlineStr">
        <x:is>
          <x:t xml:space="preserve">SRC_ANTHROPIC_AMAZON_COMPUTE; SRC_AWS_RAINIER_ACTIVE; ASSUMP_POWER_RAMP</x:t>
        </x:is>
      </x:c>
      <x:c r="K269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97" s="3" t="inlineStr">
        <x:is>
          <x:t xml:space="preserve">Recompute once active power and PUE become site-observable.</x:t>
        </x:is>
      </x:c>
    </x:row>
    <x:row r="2698">
      <x:c r="A2698" s="3" t="inlineStr">
        <x:is>
          <x:t xml:space="preserve">Anthropic</x:t>
        </x:is>
      </x:c>
      <x:c r="B2698" s="3" t="n">
        <x:v>2028</x:v>
      </x:c>
      <x:c r="C2698" s="3" t="inlineStr">
        <x:is>
          <x:t xml:space="preserve">Bull</x:t>
        </x:is>
      </x:c>
      <x:c r="D2698" s="3" t="inlineStr">
        <x:is>
          <x:t xml:space="preserve">ai_workload_share</x:t>
        </x:is>
      </x:c>
      <x:c r="E2698" s="3" t="n">
        <x:v>0.86</x:v>
      </x:c>
      <x:c r="F2698" s="3" t="inlineStr">
        <x:is>
          <x:t xml:space="preserve">share</x:t>
        </x:is>
      </x:c>
      <x:c r="G2698" s="3" t="inlineStr">
        <x:is>
          <x:t xml:space="preserve">Scenario allocation</x:t>
        </x:is>
      </x:c>
      <x:c r="H2698" s="3" t="inlineStr">
        <x:is>
          <x:t xml:space="preserve">ai_it_load_gw = it_load_gw * ai_workload_share</x:t>
        </x:is>
      </x:c>
      <x:c r="I2698" s="3" t="inlineStr">
        <x:is>
          <x:t xml:space="preserve">Anthropic-directed hosted capacity is predominantly AI; 86% excludes platform, reserve and non-serving allocation.</x:t>
        </x:is>
      </x:c>
      <x:c r="J2698" s="3" t="inlineStr">
        <x:is>
          <x:t xml:space="preserve">SRC_ANTHROPIC_CLAUDE_DOCS; SRC_ANTHROPIC_AMAZON_COMPUTE; SRC_AWS_RAINIER_ACTIVE; SRC_EPOCH_AI_DATA_CENTERS</x:t>
        </x:is>
      </x:c>
      <x:c r="K269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98" s="3" t="inlineStr">
        <x:is>
          <x:t xml:space="preserve">Model-owner AI workload allocation or cluster scheduling telemetry.</x:t>
        </x:is>
      </x:c>
    </x:row>
    <x:row r="2699">
      <x:c r="A2699" s="3" t="inlineStr">
        <x:is>
          <x:t xml:space="preserve">Anthropic</x:t>
        </x:is>
      </x:c>
      <x:c r="B2699" s="3" t="n">
        <x:v>2028</x:v>
      </x:c>
      <x:c r="C2699" s="3" t="inlineStr">
        <x:is>
          <x:t xml:space="preserve">Bull</x:t>
        </x:is>
      </x:c>
      <x:c r="D2699" s="3" t="inlineStr">
        <x:is>
          <x:t xml:space="preserve">ai_it_load_gw</x:t>
        </x:is>
      </x:c>
      <x:c r="E2699" s="3" t="n">
        <x:v>2.641</x:v>
      </x:c>
      <x:c r="F2699" s="3" t="inlineStr">
        <x:is>
          <x:t xml:space="preserve">GW</x:t>
        </x:is>
      </x:c>
      <x:c r="G2699" s="3" t="inlineStr">
        <x:is>
          <x:t xml:space="preserve">Derived formula</x:t>
        </x:is>
      </x:c>
      <x:c r="H2699" s="3" t="inlineStr">
        <x:is>
          <x:t xml:space="preserve">it_load_gw * ai_workload_share</x:t>
        </x:is>
      </x:c>
      <x:c r="I2699" s="3" t="inlineStr">
        <x:is>
          <x:t xml:space="preserve">Only the AI-attributed portion of IT load enters training/inference allocation.</x:t>
        </x:is>
      </x:c>
      <x:c r="J2699" s="3" t="inlineStr">
        <x:is>
          <x:t xml:space="preserve">SRC_ANTHROPIC_CLAUDE_DOCS; SRC_ANTHROPIC_AMAZON_COMPUTE; SRC_AWS_RAINIER_ACTIVE; SRC_EPOCH_AI_DATA_CENTERS</x:t>
        </x:is>
      </x:c>
      <x:c r="K269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699" s="3" t="inlineStr">
        <x:is>
          <x:t xml:space="preserve">Recompute after ai_workload_share is replaced by telemetry.</x:t>
        </x:is>
      </x:c>
    </x:row>
    <x:row r="2700">
      <x:c r="A2700" s="3" t="inlineStr">
        <x:is>
          <x:t xml:space="preserve">Anthropic</x:t>
        </x:is>
      </x:c>
      <x:c r="B2700" s="3" t="n">
        <x:v>2028</x:v>
      </x:c>
      <x:c r="C2700" s="3" t="inlineStr">
        <x:is>
          <x:t xml:space="preserve">Bull</x:t>
        </x:is>
      </x:c>
      <x:c r="D2700" s="3" t="inlineStr">
        <x:is>
          <x:t xml:space="preserve">gpu_share</x:t>
        </x:is>
      </x:c>
      <x:c r="E2700" s="3" t="n">
        <x:v>0.19944</x:v>
      </x:c>
      <x:c r="F2700" s="3" t="inlineStr">
        <x:is>
          <x:t xml:space="preserve">share of inference-serving accelerator load</x:t>
        </x:is>
      </x:c>
      <x:c r="G2700" s="3" t="inlineStr">
        <x:is>
          <x:t xml:space="preserve">Numeric scenario</x:t>
        </x:is>
      </x:c>
      <x:c r="H2700" s="3" t="inlineStr">
        <x:is>
          <x:t xml:space="preserve">gpu_share interpolated from company 2026/2030 accelerator-mix endpoints</x:t>
        </x:is>
      </x:c>
      <x:c r="I2700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2700" s="3" t="inlineStr">
        <x:is>
          <x:t xml:space="preserve">SRC_ANTHROPIC_CLAUDE_DOCS; SRC_ANTHROPIC_AMAZON_COMPUTE; SRC_AWS_RAINIER_ACTIVE; SRC_EPOCH_AI_DATA_CENTERS; ASSUMP_NUMERIC_ACCELERATOR_MIX</x:t>
        </x:is>
      </x:c>
      <x:c r="K270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00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2701">
      <x:c r="A2701" s="3" t="inlineStr">
        <x:is>
          <x:t xml:space="preserve">Anthropic</x:t>
        </x:is>
      </x:c>
      <x:c r="B2701" s="3" t="n">
        <x:v>2028</x:v>
      </x:c>
      <x:c r="C2701" s="3" t="inlineStr">
        <x:is>
          <x:t xml:space="preserve">Bull</x:t>
        </x:is>
      </x:c>
      <x:c r="D2701" s="3" t="inlineStr">
        <x:is>
          <x:t xml:space="preserve">h200_share</x:t>
        </x:is>
      </x:c>
      <x:c r="E2701" s="3" t="n">
        <x:v>0.07884099999999999</x:v>
      </x:c>
      <x:c r="F2701" s="3" t="inlineStr">
        <x:is>
          <x:t xml:space="preserve">share of inference-serving accelerator load</x:t>
        </x:is>
      </x:c>
      <x:c r="G2701" s="3" t="inlineStr">
        <x:is>
          <x:t xml:space="preserve">Editable numeric scenario</x:t>
        </x:is>
      </x:c>
      <x:c r="H2701" s="3" t="inlineStr">
        <x:is>
          <x:t xml:space="preserve">h200_share = gpu_share * default_gpu_generation_mix_h200</x:t>
        </x:is>
      </x:c>
      <x:c r="I2701" s="3" t="inlineStr">
        <x:is>
          <x:t xml:space="preserve">Default GPU-generation migration assumption; executive workbook allows later manual replacement by company/year/scenario.</x:t>
        </x:is>
      </x:c>
      <x:c r="J2701" s="3" t="inlineStr">
        <x:is>
          <x:t xml:space="preserve">SRC_SEMIANALYSIS_INFERENCEX; ASSUMP_NUMERIC_ACCELERATOR_MIX</x:t>
        </x:is>
      </x:c>
      <x:c r="K270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01" s="3" t="inlineStr">
        <x:is>
          <x:t xml:space="preserve">Company fleet inventory, accelerator-hours or procurement/deployment records by GPU generation.</x:t>
        </x:is>
      </x:c>
    </x:row>
    <x:row r="2702">
      <x:c r="A2702" s="3" t="inlineStr">
        <x:is>
          <x:t xml:space="preserve">Anthropic</x:t>
        </x:is>
      </x:c>
      <x:c r="B2702" s="3" t="n">
        <x:v>2028</x:v>
      </x:c>
      <x:c r="C2702" s="3" t="inlineStr">
        <x:is>
          <x:t xml:space="preserve">Bull</x:t>
        </x:is>
      </x:c>
      <x:c r="D2702" s="3" t="inlineStr">
        <x:is>
          <x:t xml:space="preserve">b200_share</x:t>
        </x:is>
      </x:c>
      <x:c r="E2702" s="3" t="n">
        <x:v>0.120599</x:v>
      </x:c>
      <x:c r="F2702" s="3" t="inlineStr">
        <x:is>
          <x:t xml:space="preserve">share of inference-serving accelerator load</x:t>
        </x:is>
      </x:c>
      <x:c r="G2702" s="3" t="inlineStr">
        <x:is>
          <x:t xml:space="preserve">Editable numeric scenario</x:t>
        </x:is>
      </x:c>
      <x:c r="H2702" s="3" t="inlineStr">
        <x:is>
          <x:t xml:space="preserve">b200_share = gpu_share * default_gpu_generation_mix_b200</x:t>
        </x:is>
      </x:c>
      <x:c r="I2702" s="3" t="inlineStr">
        <x:is>
          <x:t xml:space="preserve">Default GPU-generation migration assumption; executive workbook allows later manual replacement by company/year/scenario.</x:t>
        </x:is>
      </x:c>
      <x:c r="J2702" s="3" t="inlineStr">
        <x:is>
          <x:t xml:space="preserve">SRC_SEMIANALYSIS_INFERENCEX; ASSUMP_NUMERIC_ACCELERATOR_MIX</x:t>
        </x:is>
      </x:c>
      <x:c r="K270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02" s="3" t="inlineStr">
        <x:is>
          <x:t xml:space="preserve">Company fleet inventory, accelerator-hours or procurement/deployment records by GPU generation.</x:t>
        </x:is>
      </x:c>
    </x:row>
    <x:row r="2703">
      <x:c r="A2703" s="3" t="inlineStr">
        <x:is>
          <x:t xml:space="preserve">Anthropic</x:t>
        </x:is>
      </x:c>
      <x:c r="B2703" s="3" t="n">
        <x:v>2028</x:v>
      </x:c>
      <x:c r="C2703" s="3" t="inlineStr">
        <x:is>
          <x:t xml:space="preserve">Bull</x:t>
        </x:is>
      </x:c>
      <x:c r="D2703" s="3" t="inlineStr">
        <x:is>
          <x:t xml:space="preserve">gb200_share</x:t>
        </x:is>
      </x:c>
      <x:c r="E2703" s="3" t="n">
        <x:v>0</x:v>
      </x:c>
      <x:c r="F2703" s="3" t="inlineStr">
        <x:is>
          <x:t xml:space="preserve">share of inference-serving accelerator load</x:t>
        </x:is>
      </x:c>
      <x:c r="G2703" s="3" t="inlineStr">
        <x:is>
          <x:t xml:space="preserve">Editable numeric scenario</x:t>
        </x:is>
      </x:c>
      <x:c r="H2703" s="3" t="inlineStr">
        <x:is>
          <x:t xml:space="preserve">gb200_share = gpu_share * default_gpu_generation_mix_gb200</x:t>
        </x:is>
      </x:c>
      <x:c r="I2703" s="3" t="inlineStr">
        <x:is>
          <x:t xml:space="preserve">Default GPU-generation migration assumption; executive workbook allows later manual replacement by company/year/scenario.</x:t>
        </x:is>
      </x:c>
      <x:c r="J2703" s="3" t="inlineStr">
        <x:is>
          <x:t xml:space="preserve">SRC_SEMIANALYSIS_INFERENCEX; ASSUMP_NUMERIC_ACCELERATOR_MIX</x:t>
        </x:is>
      </x:c>
      <x:c r="K270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03" s="3" t="inlineStr">
        <x:is>
          <x:t xml:space="preserve">Company fleet inventory, accelerator-hours or procurement/deployment records by GPU generation.</x:t>
        </x:is>
      </x:c>
    </x:row>
    <x:row r="2704">
      <x:c r="A2704" s="3" t="inlineStr">
        <x:is>
          <x:t xml:space="preserve">Anthropic</x:t>
        </x:is>
      </x:c>
      <x:c r="B2704" s="3" t="n">
        <x:v>2028</x:v>
      </x:c>
      <x:c r="C2704" s="3" t="inlineStr">
        <x:is>
          <x:t xml:space="preserve">Bull</x:t>
        </x:is>
      </x:c>
      <x:c r="D2704" s="3" t="inlineStr">
        <x:is>
          <x:t xml:space="preserve">purpose_built_accelerator_share</x:t>
        </x:is>
      </x:c>
      <x:c r="E2704" s="3" t="n">
        <x:v>0.80056</x:v>
      </x:c>
      <x:c r="F2704" s="3" t="inlineStr">
        <x:is>
          <x:t xml:space="preserve">share of inference-serving accelerator load</x:t>
        </x:is>
      </x:c>
      <x:c r="G2704" s="3" t="inlineStr">
        <x:is>
          <x:t xml:space="preserve">Numeric scenario</x:t>
        </x:is>
      </x:c>
      <x:c r="H2704" s="3" t="inlineStr">
        <x:is>
          <x:t xml:space="preserve">1 - gpu_share</x:t>
        </x:is>
      </x:c>
      <x:c r="I2704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2704" s="3" t="inlineStr">
        <x:is>
          <x:t xml:space="preserve">SRC_ANTHROPIC_CLAUDE_DOCS; SRC_ANTHROPIC_AMAZON_COMPUTE; SRC_AWS_RAINIER_ACTIVE; SRC_EPOCH_AI_DATA_CENTERS; ASSUMP_NUMERIC_ACCELERATOR_MIX</x:t>
        </x:is>
      </x:c>
      <x:c r="K270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04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2705">
      <x:c r="A2705" s="3" t="inlineStr">
        <x:is>
          <x:t xml:space="preserve">Anthropic</x:t>
        </x:is>
      </x:c>
      <x:c r="B2705" s="3" t="n">
        <x:v>2028</x:v>
      </x:c>
      <x:c r="C2705" s="3" t="inlineStr">
        <x:is>
          <x:t xml:space="preserve">Bull</x:t>
        </x:is>
      </x:c>
      <x:c r="D2705" s="3" t="inlineStr">
        <x:is>
          <x:t xml:space="preserve">fleet_reference_tps_per_mw</x:t>
        </x:is>
      </x:c>
      <x:c r="E2705" s="3" t="n">
        <x:v>196472</x:v>
      </x:c>
      <x:c r="F2705" s="3" t="inlineStr">
        <x:is>
          <x:t xml:space="preserve">generated output tokens/sec/MW</x:t>
        </x:is>
      </x:c>
      <x:c r="G2705" s="3" t="inlineStr">
        <x:is>
          <x:t xml:space="preserve">Fleet-weighted public benchmark reference</x:t>
        </x:is>
      </x:c>
      <x:c r="H2705" s="3" t="inlineStr">
        <x:is>
          <x:t xml:space="preserve">h200_share*h200_workload_avg + b200_share*b200_workload_avg + gb200_share*gb200_workload_avg + purpose_built_share*purpose_workload_avg</x:t>
        </x:is>
      </x:c>
      <x:c r="I2705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2705" s="3" t="inlineStr">
        <x:is>
          <x:t xml:space="preserve">SRC_SEMIANALYSIS_INFERENCEX; ASSUMP_NUMERIC_ACCELERATOR_MIX; ASSUMP_WORKLOAD_CLASS_MIX; ASSUMP_AGENTIC_CONTEXT_PENALTY</x:t>
        </x:is>
      </x:c>
      <x:c r="K270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05" s="3" t="inlineStr">
        <x:is>
          <x:t xml:space="preserve">Comparable production output-token throughput or a more closely matched benchmark.</x:t>
        </x:is>
      </x:c>
    </x:row>
    <x:row r="2706">
      <x:c r="A2706" s="3" t="inlineStr">
        <x:is>
          <x:t xml:space="preserve">Anthropic</x:t>
        </x:is>
      </x:c>
      <x:c r="B2706" s="3" t="n">
        <x:v>2028</x:v>
      </x:c>
      <x:c r="C2706" s="3" t="inlineStr">
        <x:is>
          <x:t xml:space="preserve">Bull</x:t>
        </x:is>
      </x:c>
      <x:c r="D2706" s="3" t="inlineStr">
        <x:is>
          <x:t xml:space="preserve">commercial_workload_fit_factor</x:t>
        </x:is>
      </x:c>
      <x:c r="E2706" s="3" t="n">
        <x:v>0.7</x:v>
      </x:c>
      <x:c r="F2706" s="3" t="inlineStr">
        <x:is>
          <x:t xml:space="preserve">share of public reference throughput</x:t>
        </x:is>
      </x:c>
      <x:c r="G2706" s="3" t="inlineStr">
        <x:is>
          <x:t xml:space="preserve">Scenario assumption</x:t>
        </x:is>
      </x:c>
      <x:c r="H2706" s="3" t="inlineStr">
        <x:is>
          <x:t xml:space="preserve">reference_serving_tps_per_mw = fleet_reference_tps_per_mw * commercial_workload_fit_factor</x:t>
        </x:is>
      </x:c>
      <x:c r="I2706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2706" s="3" t="inlineStr">
        <x:is>
          <x:t xml:space="preserve">SRC_SEMIANALYSIS_INFERENCEX; ASSUMP_NUMERIC_ACCELERATOR_MIX; ASSUMP_WORKLOAD_CLASS_MIX; ASSUMP_AGENTIC_CONTEXT_PENALTY</x:t>
        </x:is>
      </x:c>
      <x:c r="K270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06" s="3" t="inlineStr">
        <x:is>
          <x:t xml:space="preserve">Matched commercial serving benchmark by product surface, context shape and latency SLO.</x:t>
        </x:is>
      </x:c>
    </x:row>
    <x:row r="2707">
      <x:c r="A2707" s="3" t="inlineStr">
        <x:is>
          <x:t xml:space="preserve">Anthropic</x:t>
        </x:is>
      </x:c>
      <x:c r="B2707" s="3" t="n">
        <x:v>2028</x:v>
      </x:c>
      <x:c r="C2707" s="3" t="inlineStr">
        <x:is>
          <x:t xml:space="preserve">Bull</x:t>
        </x:is>
      </x:c>
      <x:c r="D2707" s="3" t="inlineStr">
        <x:is>
          <x:t xml:space="preserve">reference_serving_tps_per_mw</x:t>
        </x:is>
      </x:c>
      <x:c r="E2707" s="3" t="n">
        <x:v>137530</x:v>
      </x:c>
      <x:c r="F2707" s="3" t="inlineStr">
        <x:is>
          <x:t xml:space="preserve">generated output tokens/sec/MW</x:t>
        </x:is>
      </x:c>
      <x:c r="G2707" s="3" t="inlineStr">
        <x:is>
          <x:t xml:space="preserve">Workload-adjusted benchmark proxy</x:t>
        </x:is>
      </x:c>
      <x:c r="H2707" s="3" t="inlineStr">
        <x:is>
          <x:t xml:space="preserve">fleet_reference_tps_per_mw * commercial_workload_fit_factor</x:t>
        </x:is>
      </x:c>
      <x:c r="I270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707" s="3" t="inlineStr">
        <x:is>
          <x:t xml:space="preserve">SRC_SEMIANALYSIS_INFERENCEX; ASSUMP_NUMERIC_ACCELERATOR_MIX; ASSUMP_WORKLOAD_CLASS_MIX; ASSUMP_AGENTIC_CONTEXT_PENALTY</x:t>
        </x:is>
      </x:c>
      <x:c r="K270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07" s="3" t="inlineStr">
        <x:is>
          <x:t xml:space="preserve">Provider production output-token throughput with comparable workload/SLO.</x:t>
        </x:is>
      </x:c>
    </x:row>
    <x:row r="2708">
      <x:c r="A2708" s="3" t="inlineStr">
        <x:is>
          <x:t xml:space="preserve">Anthropic</x:t>
        </x:is>
      </x:c>
      <x:c r="B2708" s="3" t="n">
        <x:v>2028</x:v>
      </x:c>
      <x:c r="C2708" s="3" t="inlineStr">
        <x:is>
          <x:t xml:space="preserve">Bull</x:t>
        </x:is>
      </x:c>
      <x:c r="D2708" s="3" t="inlineStr">
        <x:is>
          <x:t xml:space="preserve">purpose_built_tps_per_mw</x:t>
        </x:is>
      </x:c>
      <x:c r="E2708" s="3" t="n">
        <x:v>94714</x:v>
      </x:c>
      <x:c r="F2708" s="3" t="inlineStr">
        <x:is>
          <x:t xml:space="preserve">generated output tokens/sec/MW</x:t>
        </x:is>
      </x:c>
      <x:c r="G2708" s="3" t="inlineStr">
        <x:is>
          <x:t xml:space="preserve">Conservative no-uplift proxy</x:t>
        </x:is>
      </x:c>
      <x:c r="H2708" s="3" t="inlineStr">
        <x:is>
          <x:t xml:space="preserve">purpose_built_tps_per_mw = purpose_built_reference_tps_per_mw * commercial_workload_fit_factor until comparable output-token benchmark is adopted</x:t>
        </x:is>
      </x:c>
      <x:c r="I2708" s="3" t="inlineStr">
        <x:is>
          <x:t xml:space="preserve">No comparable public output-token/MW row adopted; B200 public reference placeholder is used and remains editable.</x:t>
        </x:is>
      </x:c>
      <x:c r="J2708" s="3" t="inlineStr">
        <x:is>
          <x:t xml:space="preserve">SRC_ANTHROPIC_CLAUDE_DOCS; SRC_ANTHROPIC_AMAZON_COMPUTE; SRC_AWS_RAINIER_ACTIVE; SRC_EPOCH_AI_DATA_CENTERS; ASSUMP_NUMERIC_ACCELERATOR_MIX</x:t>
        </x:is>
      </x:c>
      <x:c r="K270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08" s="3" t="inlineStr">
        <x:is>
          <x:t xml:space="preserve">Matched-workload generated-output benchmark for the provider purpose-built accelerator.</x:t>
        </x:is>
      </x:c>
    </x:row>
    <x:row r="2709">
      <x:c r="A2709" s="3" t="inlineStr">
        <x:is>
          <x:t xml:space="preserve">Anthropic</x:t>
        </x:is>
      </x:c>
      <x:c r="B2709" s="3" t="n">
        <x:v>2028</x:v>
      </x:c>
      <x:c r="C2709" s="3" t="inlineStr">
        <x:is>
          <x:t xml:space="preserve">Bull</x:t>
        </x:is>
      </x:c>
      <x:c r="D2709" s="3" t="inlineStr">
        <x:is>
          <x:t xml:space="preserve">inference_power_share</x:t>
        </x:is>
      </x:c>
      <x:c r="E2709" s="3" t="n">
        <x:v>0.695</x:v>
      </x:c>
      <x:c r="F2709" s="3" t="inlineStr">
        <x:is>
          <x:t xml:space="preserve">share of AI IT load</x:t>
        </x:is>
      </x:c>
      <x:c r="G2709" s="3" t="inlineStr">
        <x:is>
          <x:t xml:space="preserve">Scenario allocation</x:t>
        </x:is>
      </x:c>
      <x:c r="H2709" s="3" t="inlineStr">
        <x:is>
          <x:t xml:space="preserve">inference_gw = ai_it_load_gw * inference_power_share</x:t>
        </x:is>
      </x:c>
      <x:c r="I2709" s="3" t="inlineStr">
        <x:is>
          <x:t xml:space="preserve">Claude API/product growth supports a rising inference share, while continued model training prevents full conversion.</x:t>
        </x:is>
      </x:c>
      <x:c r="J2709" s="3" t="inlineStr">
        <x:is>
          <x:t xml:space="preserve">SRC_ANTHROPIC_CLAUDE_DOCS; SRC_ANTHROPIC_AMAZON_COMPUTE; SRC_AWS_RAINIER_ACTIVE; SRC_EPOCH_AI_DATA_CENTERS; ASSUMP_INFERENCE_SHARE_NOT_FACT_60</x:t>
        </x:is>
      </x:c>
      <x:c r="K270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09" s="3" t="inlineStr">
        <x:is>
          <x:t xml:space="preserve">Provider-specific inference/training workload power telemetry.</x:t>
        </x:is>
      </x:c>
    </x:row>
    <x:row r="2710">
      <x:c r="A2710" s="3" t="inlineStr">
        <x:is>
          <x:t xml:space="preserve">Anthropic</x:t>
        </x:is>
      </x:c>
      <x:c r="B2710" s="3" t="n">
        <x:v>2028</x:v>
      </x:c>
      <x:c r="C2710" s="3" t="inlineStr">
        <x:is>
          <x:t xml:space="preserve">Bull</x:t>
        </x:is>
      </x:c>
      <x:c r="D2710" s="3" t="inlineStr">
        <x:is>
          <x:t xml:space="preserve">inference_gw</x:t>
        </x:is>
      </x:c>
      <x:c r="E2710" s="3" t="n">
        <x:v>1.836</x:v>
      </x:c>
      <x:c r="F2710" s="3" t="inlineStr">
        <x:is>
          <x:t xml:space="preserve">GW</x:t>
        </x:is>
      </x:c>
      <x:c r="G2710" s="3" t="inlineStr">
        <x:is>
          <x:t xml:space="preserve">Derived formula</x:t>
        </x:is>
      </x:c>
      <x:c r="H2710" s="3" t="inlineStr">
        <x:is>
          <x:t xml:space="preserve">ai_it_load_gw * inference_power_share</x:t>
        </x:is>
      </x:c>
      <x:c r="I2710" s="3" t="inlineStr">
        <x:is>
          <x:t xml:space="preserve">This is the operational power eligible to become commercial generated output tokens through the selected TPS/MW proxy.</x:t>
        </x:is>
      </x:c>
      <x:c r="J2710" s="3" t="inlineStr">
        <x:is>
          <x:t xml:space="preserve">SRC_ANTHROPIC_CLAUDE_DOCS; SRC_ANTHROPIC_AMAZON_COMPUTE; SRC_AWS_RAINIER_ACTIVE; SRC_EPOCH_AI_DATA_CENTERS</x:t>
        </x:is>
      </x:c>
      <x:c r="K271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10" s="3" t="inlineStr">
        <x:is>
          <x:t xml:space="preserve">Recompute after AI allocation or inference-share evidence changes.</x:t>
        </x:is>
      </x:c>
    </x:row>
    <x:row r="2711">
      <x:c r="A2711" s="3" t="inlineStr">
        <x:is>
          <x:t xml:space="preserve">Anthropic</x:t>
        </x:is>
      </x:c>
      <x:c r="B2711" s="3" t="n">
        <x:v>2028</x:v>
      </x:c>
      <x:c r="C2711" s="3" t="inlineStr">
        <x:is>
          <x:t xml:space="preserve">Bull</x:t>
        </x:is>
      </x:c>
      <x:c r="D2711" s="3" t="inlineStr">
        <x:is>
          <x:t xml:space="preserve">training_power_share</x:t>
        </x:is>
      </x:c>
      <x:c r="E2711" s="3" t="n">
        <x:v>0.305</x:v>
      </x:c>
      <x:c r="F2711" s="3" t="inlineStr">
        <x:is>
          <x:t xml:space="preserve">share of AI IT load</x:t>
        </x:is>
      </x:c>
      <x:c r="G2711" s="3" t="inlineStr">
        <x:is>
          <x:t xml:space="preserve">Derived allocation</x:t>
        </x:is>
      </x:c>
      <x:c r="H2711" s="3" t="inlineStr">
        <x:is>
          <x:t xml:space="preserve">1 - inference_power_share</x:t>
        </x:is>
      </x:c>
      <x:c r="I2711" s="3" t="inlineStr">
        <x:is>
          <x:t xml:space="preserve">Training receives the complementary modeled AI IT allocation; it is not a disclosed company workload split.</x:t>
        </x:is>
      </x:c>
      <x:c r="J2711" s="3" t="inlineStr">
        <x:is>
          <x:t xml:space="preserve">SRC_ANTHROPIC_CLAUDE_DOCS; SRC_ANTHROPIC_AMAZON_COMPUTE; SRC_AWS_RAINIER_ACTIVE; SRC_EPOCH_AI_DATA_CENTERS; ASSUMP_INFERENCE_SHARE_NOT_FACT_60</x:t>
        </x:is>
      </x:c>
      <x:c r="K271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11" s="3" t="inlineStr">
        <x:is>
          <x:t xml:space="preserve">Provider-specific inference/training workload power telemetry.</x:t>
        </x:is>
      </x:c>
    </x:row>
    <x:row r="2712">
      <x:c r="A2712" s="3" t="inlineStr">
        <x:is>
          <x:t xml:space="preserve">Anthropic</x:t>
        </x:is>
      </x:c>
      <x:c r="B2712" s="3" t="n">
        <x:v>2028</x:v>
      </x:c>
      <x:c r="C2712" s="3" t="inlineStr">
        <x:is>
          <x:t xml:space="preserve">Bull</x:t>
        </x:is>
      </x:c>
      <x:c r="D2712" s="3" t="inlineStr">
        <x:is>
          <x:t xml:space="preserve">training_gw</x:t>
        </x:is>
      </x:c>
      <x:c r="E2712" s="3" t="n">
        <x:v>0.806</x:v>
      </x:c>
      <x:c r="F2712" s="3" t="inlineStr">
        <x:is>
          <x:t xml:space="preserve">GW</x:t>
        </x:is>
      </x:c>
      <x:c r="G2712" s="3" t="inlineStr">
        <x:is>
          <x:t xml:space="preserve">Derived formula</x:t>
        </x:is>
      </x:c>
      <x:c r="H2712" s="3" t="inlineStr">
        <x:is>
          <x:t xml:space="preserve">ai_it_load_gw * training_power_share</x:t>
        </x:is>
      </x:c>
      <x:c r="I2712" s="3" t="inlineStr">
        <x:is>
          <x:t xml:space="preserve">Training GW is shown separately so commercial inference token capacity is not overstated.</x:t>
        </x:is>
      </x:c>
      <x:c r="J2712" s="3" t="inlineStr">
        <x:is>
          <x:t xml:space="preserve">SRC_ANTHROPIC_CLAUDE_DOCS; SRC_ANTHROPIC_AMAZON_COMPUTE; SRC_AWS_RAINIER_ACTIVE; SRC_EPOCH_AI_DATA_CENTERS</x:t>
        </x:is>
      </x:c>
      <x:c r="K271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12" s="3" t="inlineStr">
        <x:is>
          <x:t xml:space="preserve">Recompute after AI allocation or workload-split evidence changes.</x:t>
        </x:is>
      </x:c>
    </x:row>
    <x:row r="2713">
      <x:c r="A2713" s="3" t="inlineStr">
        <x:is>
          <x:t xml:space="preserve">Anthropic</x:t>
        </x:is>
      </x:c>
      <x:c r="B2713" s="3" t="n">
        <x:v>2028</x:v>
      </x:c>
      <x:c r="C2713" s="3" t="inlineStr">
        <x:is>
          <x:t xml:space="preserve">Bull</x:t>
        </x:is>
      </x:c>
      <x:c r="D2713" s="3" t="inlineStr">
        <x:is>
          <x:t xml:space="preserve">tokens_per_second_per_mw</x:t>
        </x:is>
      </x:c>
      <x:c r="E2713" s="3" t="n">
        <x:v>137530</x:v>
      </x:c>
      <x:c r="F2713" s="3" t="inlineStr">
        <x:is>
          <x:t xml:space="preserve">generated output tokens/sec/MW</x:t>
        </x:is>
      </x:c>
      <x:c r="G2713" s="3" t="inlineStr">
        <x:is>
          <x:t xml:space="preserve">Derived estimate + benchmark calibration</x:t>
        </x:is>
      </x:c>
      <x:c r="H2713" s="3" t="inlineStr">
        <x:is>
          <x:t xml:space="preserve">fleet_reference_tps_per_mw * commercial_workload_fit_factor</x:t>
        </x:is>
      </x:c>
      <x:c r="I2713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2713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271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13" s="3" t="inlineStr">
        <x:is>
          <x:t xml:space="preserve">Comparable production output-token throughput with model, hardware, precision, ISL/OSL and SLO matched.</x:t>
        </x:is>
      </x:c>
    </x:row>
    <x:row r="2714">
      <x:c r="A2714" s="3" t="inlineStr">
        <x:is>
          <x:t xml:space="preserve">Anthropic</x:t>
        </x:is>
      </x:c>
      <x:c r="B2714" s="3" t="n">
        <x:v>2028</x:v>
      </x:c>
      <x:c r="C2714" s="3" t="inlineStr">
        <x:is>
          <x:t xml:space="preserve">Bull</x:t>
        </x:is>
      </x:c>
      <x:c r="D2714" s="3" t="inlineStr">
        <x:is>
          <x:t xml:space="preserve">inference_tokens_per_day</x:t>
        </x:is>
      </x:c>
      <x:c r="E2714" s="3" t="n">
        <x:v>21816438912000</x:v>
      </x:c>
      <x:c r="F2714" s="3" t="inlineStr">
        <x:is>
          <x:t xml:space="preserve">generated output tokens/day</x:t>
        </x:is>
      </x:c>
      <x:c r="G2714" s="3" t="inlineStr">
        <x:is>
          <x:t xml:space="preserve">Derived headline metric</x:t>
        </x:is>
      </x:c>
      <x:c r="H2714" s="3" t="inlineStr">
        <x:is>
          <x:t xml:space="preserve">inference_gw * 1000 * tokens_per_second_per_mw * 86,400</x:t>
        </x:is>
      </x:c>
      <x:c r="I2714" s="3" t="inlineStr">
        <x:is>
          <x:t xml:space="preserve">Headline capacity uses no utilization, MoE, architecture or software-growth multiplier; it is not observed commercial output volume.</x:t>
        </x:is>
      </x:c>
      <x:c r="J2714" s="3" t="inlineStr">
        <x:is>
          <x:t xml:space="preserve">SRC_ANTHROPIC_CLAUDE_DOCS; SRC_ANTHROPIC_AMAZON_COMPUTE; SRC_AWS_RAINIER_ACTIVE; SRC_EPOCH_AI_DATA_CENTERS; SRC_SEMIANALYSIS_INFERENCEX</x:t>
        </x:is>
      </x:c>
      <x:c r="K271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14" s="3" t="inlineStr">
        <x:is>
          <x:t xml:space="preserve">Provider-disclosed generated output token volume or calibrated capacity telemetry.</x:t>
        </x:is>
      </x:c>
    </x:row>
    <x:row r="2715">
      <x:c r="A2715" s="3" t="inlineStr">
        <x:is>
          <x:t xml:space="preserve">Anthropic</x:t>
        </x:is>
      </x:c>
      <x:c r="B2715" s="3" t="n">
        <x:v>2028</x:v>
      </x:c>
      <x:c r="C2715" s="3" t="inlineStr">
        <x:is>
          <x:t xml:space="preserve">Bull</x:t>
        </x:is>
      </x:c>
      <x:c r="D2715" s="3" t="inlineStr">
        <x:is>
          <x:t xml:space="preserve">inference_tokens_per_year</x:t>
        </x:is>
      </x:c>
      <x:c r="E2715" s="3" t="n">
        <x:v>7963000202880000</x:v>
      </x:c>
      <x:c r="F2715" s="3" t="inlineStr">
        <x:is>
          <x:t xml:space="preserve">generated output tokens/year</x:t>
        </x:is>
      </x:c>
      <x:c r="G2715" s="3" t="inlineStr">
        <x:is>
          <x:t xml:space="preserve">Derived headline metric</x:t>
        </x:is>
      </x:c>
      <x:c r="H2715" s="3" t="inlineStr">
        <x:is>
          <x:t xml:space="preserve">inference_tokens_per_day * 365</x:t>
        </x:is>
      </x:c>
      <x:c r="I2715" s="3" t="inlineStr">
        <x:is>
          <x:t xml:space="preserve">Annualized version of generated output token capacity; it is not observed annual demand or billable volume.</x:t>
        </x:is>
      </x:c>
      <x:c r="J2715" s="3" t="inlineStr">
        <x:is>
          <x:t xml:space="preserve">SRC_ANTHROPIC_CLAUDE_DOCS; SRC_ANTHROPIC_AMAZON_COMPUTE; SRC_AWS_RAINIER_ACTIVE; SRC_EPOCH_AI_DATA_CENTERS; SRC_SEMIANALYSIS_INFERENCEX</x:t>
        </x:is>
      </x:c>
      <x:c r="K271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15" s="3" t="inlineStr">
        <x:is>
          <x:t xml:space="preserve">Provider-disclosed annual generated-output volume or metered serving telemetry.</x:t>
        </x:is>
      </x:c>
    </x:row>
    <x:row r="2716">
      <x:c r="A2716" s="3" t="inlineStr">
        <x:is>
          <x:t xml:space="preserve">Anthropic</x:t>
        </x:is>
      </x:c>
      <x:c r="B2716" s="3" t="n">
        <x:v>2029</x:v>
      </x:c>
      <x:c r="C2716" s="3" t="inlineStr">
        <x:is>
          <x:t xml:space="preserve">Bull</x:t>
        </x:is>
      </x:c>
      <x:c r="D2716" s="3" t="inlineStr">
        <x:is>
          <x:t xml:space="preserve">contracted_power_gw</x:t>
        </x:is>
      </x:c>
      <x:c r="E2716" s="3" t="n">
        <x:v>6.125</x:v>
      </x:c>
      <x:c r="F2716" s="3" t="inlineStr">
        <x:is>
          <x:t xml:space="preserve">GW</x:t>
        </x:is>
      </x:c>
      <x:c r="G2716" s="3" t="inlineStr">
        <x:is>
          <x:t xml:space="preserve">Fact anchor + scenario ceiling</x:t>
        </x:is>
      </x:c>
      <x:c r="H2716" s="3" t="inlineStr">
        <x:is>
          <x:t xml:space="preserve">linear interpolation between 2026 and 2030 company capacity endpoints</x:t>
        </x:is>
      </x:c>
      <x:c r="I2716" s="3" t="inlineStr">
        <x:is>
          <x:t xml:space="preserve">Hosted capacity envelope is anchored by Anthropic/AWS Project Rainier direction; it is attributed to Claude outputs, not AWS as a model owner.</x:t>
        </x:is>
      </x:c>
      <x:c r="J2716" s="3" t="inlineStr">
        <x:is>
          <x:t xml:space="preserve">SRC_ANTHROPIC_AMAZON_COMPUTE; SRC_AWS_RAINIER_ACTIVE; ASSUMP_POWER_RAMP</x:t>
        </x:is>
      </x:c>
      <x:c r="K271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16" s="3" t="inlineStr">
        <x:is>
          <x:t xml:space="preserve">Company/site-level committed MW/GW, interconnect and contract disclosure.</x:t>
        </x:is>
      </x:c>
    </x:row>
    <x:row r="2717">
      <x:c r="A2717" s="3" t="inlineStr">
        <x:is>
          <x:t xml:space="preserve">Anthropic</x:t>
        </x:is>
      </x:c>
      <x:c r="B2717" s="3" t="n">
        <x:v>2029</x:v>
      </x:c>
      <x:c r="C2717" s="3" t="inlineStr">
        <x:is>
          <x:t xml:space="preserve">Bull</x:t>
        </x:is>
      </x:c>
      <x:c r="D2717" s="3" t="inlineStr">
        <x:is>
          <x:t xml:space="preserve">operational_deployment_share</x:t>
        </x:is>
      </x:c>
      <x:c r="E2717" s="3" t="n">
        <x:v>0.81959184</x:v>
      </x:c>
      <x:c r="F2717" s="3" t="inlineStr">
        <x:is>
          <x:t xml:space="preserve">share</x:t>
        </x:is>
      </x:c>
      <x:c r="G2717" s="3" t="inlineStr">
        <x:is>
          <x:t xml:space="preserve">Scenario conversion</x:t>
        </x:is>
      </x:c>
      <x:c r="H2717" s="3" t="inlineStr">
        <x:is>
          <x:t xml:space="preserve">active_power_gw / contracted_power_gw</x:t>
        </x:is>
      </x:c>
      <x:c r="I2717" s="3" t="inlineStr">
        <x:is>
          <x:t xml:space="preserve">This is the single explicit conversion from contracted/attributed capacity to operationally usable capacity.</x:t>
        </x:is>
      </x:c>
      <x:c r="J2717" s="3" t="inlineStr">
        <x:is>
          <x:t xml:space="preserve">SRC_ANTHROPIC_AMAZON_COMPUTE; SRC_AWS_RAINIER_ACTIVE; ASSUMP_POWER_RAMP</x:t>
        </x:is>
      </x:c>
      <x:c r="K271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17" s="3" t="inlineStr">
        <x:is>
          <x:t xml:space="preserve">Energized operational capacity divided by contracted/attributed capacity.</x:t>
        </x:is>
      </x:c>
    </x:row>
    <x:row r="2718">
      <x:c r="A2718" s="3" t="inlineStr">
        <x:is>
          <x:t xml:space="preserve">Anthropic</x:t>
        </x:is>
      </x:c>
      <x:c r="B2718" s="3" t="n">
        <x:v>2029</x:v>
      </x:c>
      <x:c r="C2718" s="3" t="inlineStr">
        <x:is>
          <x:t xml:space="preserve">Bull</x:t>
        </x:is>
      </x:c>
      <x:c r="D2718" s="3" t="inlineStr">
        <x:is>
          <x:t xml:space="preserve">active_power_gw</x:t>
        </x:is>
      </x:c>
      <x:c r="E2718" s="3" t="n">
        <x:v>5.02</x:v>
      </x:c>
      <x:c r="F2718" s="3" t="inlineStr">
        <x:is>
          <x:t xml:space="preserve">GW</x:t>
        </x:is>
      </x:c>
      <x:c r="G2718" s="3" t="inlineStr">
        <x:is>
          <x:t xml:space="preserve">Derived scenario</x:t>
        </x:is>
      </x:c>
      <x:c r="H2718" s="3" t="inlineStr">
        <x:is>
          <x:t xml:space="preserve">contracted_power_gw * operational_deployment_share</x:t>
        </x:is>
      </x:c>
      <x:c r="I2718" s="3" t="inlineStr">
        <x:is>
          <x:t xml:space="preserve">Trainium cluster activation supports staged active ramp; Claude inference-versus-training use remains estimated.</x:t>
        </x:is>
      </x:c>
      <x:c r="J2718" s="3" t="inlineStr">
        <x:is>
          <x:t xml:space="preserve">SRC_ANTHROPIC_AMAZON_COMPUTE; SRC_AWS_RAINIER_ACTIVE; ASSUMP_POWER_RAMP</x:t>
        </x:is>
      </x:c>
      <x:c r="K271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18" s="3" t="inlineStr">
        <x:is>
          <x:t xml:space="preserve">Energization dates, accelerator deliveries and operational powered-rack telemetry.</x:t>
        </x:is>
      </x:c>
    </x:row>
    <x:row r="2719">
      <x:c r="A2719" s="3" t="inlineStr">
        <x:is>
          <x:t xml:space="preserve">Anthropic</x:t>
        </x:is>
      </x:c>
      <x:c r="B2719" s="3" t="n">
        <x:v>2029</x:v>
      </x:c>
      <x:c r="C2719" s="3" t="inlineStr">
        <x:is>
          <x:t xml:space="preserve">Bull</x:t>
        </x:is>
      </x:c>
      <x:c r="D2719" s="3" t="inlineStr">
        <x:is>
          <x:t xml:space="preserve">pue</x:t>
        </x:is>
      </x:c>
      <x:c r="E2719" s="3" t="n">
        <x:v>1.18</x:v>
      </x:c>
      <x:c r="F2719" s="3" t="inlineStr">
        <x:is>
          <x:t xml:space="preserve">ratio</x:t>
        </x:is>
      </x:c>
      <x:c r="G2719" s="3" t="inlineStr">
        <x:is>
          <x:t xml:space="preserve">Scenario parameter</x:t>
        </x:is>
      </x:c>
      <x:c r="H2719" s="3" t="inlineStr">
        <x:is>
          <x:t xml:space="preserve">it_load_gw = active_power_gw / pue</x:t>
        </x:is>
      </x:c>
      <x:c r="I2719" s="3" t="inlineStr">
        <x:is>
          <x:t xml:space="preserve">No provider-wide site-level PUE is used as a disclosed fact; PUE represents facility-to-IT conversion within the scenario.</x:t>
        </x:is>
      </x:c>
      <x:c r="J2719" s="3" t="inlineStr">
        <x:is>
          <x:t xml:space="preserve">ASSUMP_POWER_RAMP</x:t>
        </x:is>
      </x:c>
      <x:c r="K271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19" s="3" t="inlineStr">
        <x:is>
          <x:t xml:space="preserve">Site-level measured PUE matched to attributed AI capacity.</x:t>
        </x:is>
      </x:c>
    </x:row>
    <x:row r="2720">
      <x:c r="A2720" s="3" t="inlineStr">
        <x:is>
          <x:t xml:space="preserve">Anthropic</x:t>
        </x:is>
      </x:c>
      <x:c r="B2720" s="3" t="n">
        <x:v>2029</x:v>
      </x:c>
      <x:c r="C2720" s="3" t="inlineStr">
        <x:is>
          <x:t xml:space="preserve">Bull</x:t>
        </x:is>
      </x:c>
      <x:c r="D2720" s="3" t="inlineStr">
        <x:is>
          <x:t xml:space="preserve">it_load_gw</x:t>
        </x:is>
      </x:c>
      <x:c r="E2720" s="3" t="n">
        <x:v>4.255</x:v>
      </x:c>
      <x:c r="F2720" s="3" t="inlineStr">
        <x:is>
          <x:t xml:space="preserve">GW</x:t>
        </x:is>
      </x:c>
      <x:c r="G2720" s="3" t="inlineStr">
        <x:is>
          <x:t xml:space="preserve">Derived formula</x:t>
        </x:is>
      </x:c>
      <x:c r="H2720" s="3" t="inlineStr">
        <x:is>
          <x:t xml:space="preserve">active_power_gw / pue</x:t>
        </x:is>
      </x:c>
      <x:c r="I2720" s="3" t="inlineStr">
        <x:is>
          <x:t xml:space="preserve">Facility power is converted to IT-deliverable power before attributing AI workloads.</x:t>
        </x:is>
      </x:c>
      <x:c r="J2720" s="3" t="inlineStr">
        <x:is>
          <x:t xml:space="preserve">SRC_ANTHROPIC_AMAZON_COMPUTE; SRC_AWS_RAINIER_ACTIVE; ASSUMP_POWER_RAMP</x:t>
        </x:is>
      </x:c>
      <x:c r="K272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20" s="3" t="inlineStr">
        <x:is>
          <x:t xml:space="preserve">Recompute once active power and PUE become site-observable.</x:t>
        </x:is>
      </x:c>
    </x:row>
    <x:row r="2721">
      <x:c r="A2721" s="3" t="inlineStr">
        <x:is>
          <x:t xml:space="preserve">Anthropic</x:t>
        </x:is>
      </x:c>
      <x:c r="B2721" s="3" t="n">
        <x:v>2029</x:v>
      </x:c>
      <x:c r="C2721" s="3" t="inlineStr">
        <x:is>
          <x:t xml:space="preserve">Bull</x:t>
        </x:is>
      </x:c>
      <x:c r="D2721" s="3" t="inlineStr">
        <x:is>
          <x:t xml:space="preserve">ai_workload_share</x:t>
        </x:is>
      </x:c>
      <x:c r="E2721" s="3" t="n">
        <x:v>0.86</x:v>
      </x:c>
      <x:c r="F2721" s="3" t="inlineStr">
        <x:is>
          <x:t xml:space="preserve">share</x:t>
        </x:is>
      </x:c>
      <x:c r="G2721" s="3" t="inlineStr">
        <x:is>
          <x:t xml:space="preserve">Scenario allocation</x:t>
        </x:is>
      </x:c>
      <x:c r="H2721" s="3" t="inlineStr">
        <x:is>
          <x:t xml:space="preserve">ai_it_load_gw = it_load_gw * ai_workload_share</x:t>
        </x:is>
      </x:c>
      <x:c r="I2721" s="3" t="inlineStr">
        <x:is>
          <x:t xml:space="preserve">Anthropic-directed hosted capacity is predominantly AI; 86% excludes platform, reserve and non-serving allocation.</x:t>
        </x:is>
      </x:c>
      <x:c r="J2721" s="3" t="inlineStr">
        <x:is>
          <x:t xml:space="preserve">SRC_ANTHROPIC_CLAUDE_DOCS; SRC_ANTHROPIC_AMAZON_COMPUTE; SRC_AWS_RAINIER_ACTIVE; SRC_EPOCH_AI_DATA_CENTERS</x:t>
        </x:is>
      </x:c>
      <x:c r="K272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21" s="3" t="inlineStr">
        <x:is>
          <x:t xml:space="preserve">Model-owner AI workload allocation or cluster scheduling telemetry.</x:t>
        </x:is>
      </x:c>
    </x:row>
    <x:row r="2722">
      <x:c r="A2722" s="3" t="inlineStr">
        <x:is>
          <x:t xml:space="preserve">Anthropic</x:t>
        </x:is>
      </x:c>
      <x:c r="B2722" s="3" t="n">
        <x:v>2029</x:v>
      </x:c>
      <x:c r="C2722" s="3" t="inlineStr">
        <x:is>
          <x:t xml:space="preserve">Bull</x:t>
        </x:is>
      </x:c>
      <x:c r="D2722" s="3" t="inlineStr">
        <x:is>
          <x:t xml:space="preserve">ai_it_load_gw</x:t>
        </x:is>
      </x:c>
      <x:c r="E2722" s="3" t="n">
        <x:v>3.659</x:v>
      </x:c>
      <x:c r="F2722" s="3" t="inlineStr">
        <x:is>
          <x:t xml:space="preserve">GW</x:t>
        </x:is>
      </x:c>
      <x:c r="G2722" s="3" t="inlineStr">
        <x:is>
          <x:t xml:space="preserve">Derived formula</x:t>
        </x:is>
      </x:c>
      <x:c r="H2722" s="3" t="inlineStr">
        <x:is>
          <x:t xml:space="preserve">it_load_gw * ai_workload_share</x:t>
        </x:is>
      </x:c>
      <x:c r="I2722" s="3" t="inlineStr">
        <x:is>
          <x:t xml:space="preserve">Only the AI-attributed portion of IT load enters training/inference allocation.</x:t>
        </x:is>
      </x:c>
      <x:c r="J2722" s="3" t="inlineStr">
        <x:is>
          <x:t xml:space="preserve">SRC_ANTHROPIC_CLAUDE_DOCS; SRC_ANTHROPIC_AMAZON_COMPUTE; SRC_AWS_RAINIER_ACTIVE; SRC_EPOCH_AI_DATA_CENTERS</x:t>
        </x:is>
      </x:c>
      <x:c r="K272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22" s="3" t="inlineStr">
        <x:is>
          <x:t xml:space="preserve">Recompute after ai_workload_share is replaced by telemetry.</x:t>
        </x:is>
      </x:c>
    </x:row>
    <x:row r="2723">
      <x:c r="A2723" s="3" t="inlineStr">
        <x:is>
          <x:t xml:space="preserve">Anthropic</x:t>
        </x:is>
      </x:c>
      <x:c r="B2723" s="3" t="n">
        <x:v>2029</x:v>
      </x:c>
      <x:c r="C2723" s="3" t="inlineStr">
        <x:is>
          <x:t xml:space="preserve">Bull</x:t>
        </x:is>
      </x:c>
      <x:c r="D2723" s="3" t="inlineStr">
        <x:is>
          <x:t xml:space="preserve">gpu_share</x:t>
        </x:is>
      </x:c>
      <x:c r="E2723" s="3" t="n">
        <x:v>0.19944</x:v>
      </x:c>
      <x:c r="F2723" s="3" t="inlineStr">
        <x:is>
          <x:t xml:space="preserve">share of inference-serving accelerator load</x:t>
        </x:is>
      </x:c>
      <x:c r="G2723" s="3" t="inlineStr">
        <x:is>
          <x:t xml:space="preserve">Numeric scenario</x:t>
        </x:is>
      </x:c>
      <x:c r="H2723" s="3" t="inlineStr">
        <x:is>
          <x:t xml:space="preserve">gpu_share interpolated from company 2026/2030 accelerator-mix endpoints</x:t>
        </x:is>
      </x:c>
      <x:c r="I2723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2723" s="3" t="inlineStr">
        <x:is>
          <x:t xml:space="preserve">SRC_ANTHROPIC_CLAUDE_DOCS; SRC_ANTHROPIC_AMAZON_COMPUTE; SRC_AWS_RAINIER_ACTIVE; SRC_EPOCH_AI_DATA_CENTERS; ASSUMP_NUMERIC_ACCELERATOR_MIX</x:t>
        </x:is>
      </x:c>
      <x:c r="K272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23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2724">
      <x:c r="A2724" s="3" t="inlineStr">
        <x:is>
          <x:t xml:space="preserve">Anthropic</x:t>
        </x:is>
      </x:c>
      <x:c r="B2724" s="3" t="n">
        <x:v>2029</x:v>
      </x:c>
      <x:c r="C2724" s="3" t="inlineStr">
        <x:is>
          <x:t xml:space="preserve">Bull</x:t>
        </x:is>
      </x:c>
      <x:c r="D2724" s="3" t="inlineStr">
        <x:is>
          <x:t xml:space="preserve">h200_share</x:t>
        </x:is>
      </x:c>
      <x:c r="E2724" s="3" t="n">
        <x:v>0.07884099999999999</x:v>
      </x:c>
      <x:c r="F2724" s="3" t="inlineStr">
        <x:is>
          <x:t xml:space="preserve">share of inference-serving accelerator load</x:t>
        </x:is>
      </x:c>
      <x:c r="G2724" s="3" t="inlineStr">
        <x:is>
          <x:t xml:space="preserve">Editable numeric scenario</x:t>
        </x:is>
      </x:c>
      <x:c r="H2724" s="3" t="inlineStr">
        <x:is>
          <x:t xml:space="preserve">h200_share = gpu_share * default_gpu_generation_mix_h200</x:t>
        </x:is>
      </x:c>
      <x:c r="I2724" s="3" t="inlineStr">
        <x:is>
          <x:t xml:space="preserve">Default GPU-generation migration assumption; executive workbook allows later manual replacement by company/year/scenario.</x:t>
        </x:is>
      </x:c>
      <x:c r="J2724" s="3" t="inlineStr">
        <x:is>
          <x:t xml:space="preserve">SRC_SEMIANALYSIS_INFERENCEX; ASSUMP_NUMERIC_ACCELERATOR_MIX</x:t>
        </x:is>
      </x:c>
      <x:c r="K272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24" s="3" t="inlineStr">
        <x:is>
          <x:t xml:space="preserve">Company fleet inventory, accelerator-hours or procurement/deployment records by GPU generation.</x:t>
        </x:is>
      </x:c>
    </x:row>
    <x:row r="2725">
      <x:c r="A2725" s="3" t="inlineStr">
        <x:is>
          <x:t xml:space="preserve">Anthropic</x:t>
        </x:is>
      </x:c>
      <x:c r="B2725" s="3" t="n">
        <x:v>2029</x:v>
      </x:c>
      <x:c r="C2725" s="3" t="inlineStr">
        <x:is>
          <x:t xml:space="preserve">Bull</x:t>
        </x:is>
      </x:c>
      <x:c r="D2725" s="3" t="inlineStr">
        <x:is>
          <x:t xml:space="preserve">b200_share</x:t>
        </x:is>
      </x:c>
      <x:c r="E2725" s="3" t="n">
        <x:v>0.120599</x:v>
      </x:c>
      <x:c r="F2725" s="3" t="inlineStr">
        <x:is>
          <x:t xml:space="preserve">share of inference-serving accelerator load</x:t>
        </x:is>
      </x:c>
      <x:c r="G2725" s="3" t="inlineStr">
        <x:is>
          <x:t xml:space="preserve">Editable numeric scenario</x:t>
        </x:is>
      </x:c>
      <x:c r="H2725" s="3" t="inlineStr">
        <x:is>
          <x:t xml:space="preserve">b200_share = gpu_share * default_gpu_generation_mix_b200</x:t>
        </x:is>
      </x:c>
      <x:c r="I2725" s="3" t="inlineStr">
        <x:is>
          <x:t xml:space="preserve">Default GPU-generation migration assumption; executive workbook allows later manual replacement by company/year/scenario.</x:t>
        </x:is>
      </x:c>
      <x:c r="J2725" s="3" t="inlineStr">
        <x:is>
          <x:t xml:space="preserve">SRC_SEMIANALYSIS_INFERENCEX; ASSUMP_NUMERIC_ACCELERATOR_MIX</x:t>
        </x:is>
      </x:c>
      <x:c r="K272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25" s="3" t="inlineStr">
        <x:is>
          <x:t xml:space="preserve">Company fleet inventory, accelerator-hours or procurement/deployment records by GPU generation.</x:t>
        </x:is>
      </x:c>
    </x:row>
    <x:row r="2726">
      <x:c r="A2726" s="3" t="inlineStr">
        <x:is>
          <x:t xml:space="preserve">Anthropic</x:t>
        </x:is>
      </x:c>
      <x:c r="B2726" s="3" t="n">
        <x:v>2029</x:v>
      </x:c>
      <x:c r="C2726" s="3" t="inlineStr">
        <x:is>
          <x:t xml:space="preserve">Bull</x:t>
        </x:is>
      </x:c>
      <x:c r="D2726" s="3" t="inlineStr">
        <x:is>
          <x:t xml:space="preserve">gb200_share</x:t>
        </x:is>
      </x:c>
      <x:c r="E2726" s="3" t="n">
        <x:v>0</x:v>
      </x:c>
      <x:c r="F2726" s="3" t="inlineStr">
        <x:is>
          <x:t xml:space="preserve">share of inference-serving accelerator load</x:t>
        </x:is>
      </x:c>
      <x:c r="G2726" s="3" t="inlineStr">
        <x:is>
          <x:t xml:space="preserve">Editable numeric scenario</x:t>
        </x:is>
      </x:c>
      <x:c r="H2726" s="3" t="inlineStr">
        <x:is>
          <x:t xml:space="preserve">gb200_share = gpu_share * default_gpu_generation_mix_gb200</x:t>
        </x:is>
      </x:c>
      <x:c r="I2726" s="3" t="inlineStr">
        <x:is>
          <x:t xml:space="preserve">Default GPU-generation migration assumption; executive workbook allows later manual replacement by company/year/scenario.</x:t>
        </x:is>
      </x:c>
      <x:c r="J2726" s="3" t="inlineStr">
        <x:is>
          <x:t xml:space="preserve">SRC_SEMIANALYSIS_INFERENCEX; ASSUMP_NUMERIC_ACCELERATOR_MIX</x:t>
        </x:is>
      </x:c>
      <x:c r="K272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26" s="3" t="inlineStr">
        <x:is>
          <x:t xml:space="preserve">Company fleet inventory, accelerator-hours or procurement/deployment records by GPU generation.</x:t>
        </x:is>
      </x:c>
    </x:row>
    <x:row r="2727">
      <x:c r="A2727" s="3" t="inlineStr">
        <x:is>
          <x:t xml:space="preserve">Anthropic</x:t>
        </x:is>
      </x:c>
      <x:c r="B2727" s="3" t="n">
        <x:v>2029</x:v>
      </x:c>
      <x:c r="C2727" s="3" t="inlineStr">
        <x:is>
          <x:t xml:space="preserve">Bull</x:t>
        </x:is>
      </x:c>
      <x:c r="D2727" s="3" t="inlineStr">
        <x:is>
          <x:t xml:space="preserve">purpose_built_accelerator_share</x:t>
        </x:is>
      </x:c>
      <x:c r="E2727" s="3" t="n">
        <x:v>0.80056</x:v>
      </x:c>
      <x:c r="F2727" s="3" t="inlineStr">
        <x:is>
          <x:t xml:space="preserve">share of inference-serving accelerator load</x:t>
        </x:is>
      </x:c>
      <x:c r="G2727" s="3" t="inlineStr">
        <x:is>
          <x:t xml:space="preserve">Numeric scenario</x:t>
        </x:is>
      </x:c>
      <x:c r="H2727" s="3" t="inlineStr">
        <x:is>
          <x:t xml:space="preserve">1 - gpu_share</x:t>
        </x:is>
      </x:c>
      <x:c r="I2727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2727" s="3" t="inlineStr">
        <x:is>
          <x:t xml:space="preserve">SRC_ANTHROPIC_CLAUDE_DOCS; SRC_ANTHROPIC_AMAZON_COMPUTE; SRC_AWS_RAINIER_ACTIVE; SRC_EPOCH_AI_DATA_CENTERS; ASSUMP_NUMERIC_ACCELERATOR_MIX</x:t>
        </x:is>
      </x:c>
      <x:c r="K272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27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2728">
      <x:c r="A2728" s="3" t="inlineStr">
        <x:is>
          <x:t xml:space="preserve">Anthropic</x:t>
        </x:is>
      </x:c>
      <x:c r="B2728" s="3" t="n">
        <x:v>2029</x:v>
      </x:c>
      <x:c r="C2728" s="3" t="inlineStr">
        <x:is>
          <x:t xml:space="preserve">Bull</x:t>
        </x:is>
      </x:c>
      <x:c r="D2728" s="3" t="inlineStr">
        <x:is>
          <x:t xml:space="preserve">fleet_reference_tps_per_mw</x:t>
        </x:is>
      </x:c>
      <x:c r="E2728" s="3" t="n">
        <x:v>196472</x:v>
      </x:c>
      <x:c r="F2728" s="3" t="inlineStr">
        <x:is>
          <x:t xml:space="preserve">generated output tokens/sec/MW</x:t>
        </x:is>
      </x:c>
      <x:c r="G2728" s="3" t="inlineStr">
        <x:is>
          <x:t xml:space="preserve">Fleet-weighted public benchmark reference</x:t>
        </x:is>
      </x:c>
      <x:c r="H2728" s="3" t="inlineStr">
        <x:is>
          <x:t xml:space="preserve">h200_share*h200_workload_avg + b200_share*b200_workload_avg + gb200_share*gb200_workload_avg + purpose_built_share*purpose_workload_avg</x:t>
        </x:is>
      </x:c>
      <x:c r="I2728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2728" s="3" t="inlineStr">
        <x:is>
          <x:t xml:space="preserve">SRC_SEMIANALYSIS_INFERENCEX; ASSUMP_NUMERIC_ACCELERATOR_MIX; ASSUMP_WORKLOAD_CLASS_MIX; ASSUMP_AGENTIC_CONTEXT_PENALTY</x:t>
        </x:is>
      </x:c>
      <x:c r="K272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28" s="3" t="inlineStr">
        <x:is>
          <x:t xml:space="preserve">Comparable production output-token throughput or a more closely matched benchmark.</x:t>
        </x:is>
      </x:c>
    </x:row>
    <x:row r="2729">
      <x:c r="A2729" s="3" t="inlineStr">
        <x:is>
          <x:t xml:space="preserve">Anthropic</x:t>
        </x:is>
      </x:c>
      <x:c r="B2729" s="3" t="n">
        <x:v>2029</x:v>
      </x:c>
      <x:c r="C2729" s="3" t="inlineStr">
        <x:is>
          <x:t xml:space="preserve">Bull</x:t>
        </x:is>
      </x:c>
      <x:c r="D2729" s="3" t="inlineStr">
        <x:is>
          <x:t xml:space="preserve">commercial_workload_fit_factor</x:t>
        </x:is>
      </x:c>
      <x:c r="E2729" s="3" t="n">
        <x:v>0.7</x:v>
      </x:c>
      <x:c r="F2729" s="3" t="inlineStr">
        <x:is>
          <x:t xml:space="preserve">share of public reference throughput</x:t>
        </x:is>
      </x:c>
      <x:c r="G2729" s="3" t="inlineStr">
        <x:is>
          <x:t xml:space="preserve">Scenario assumption</x:t>
        </x:is>
      </x:c>
      <x:c r="H2729" s="3" t="inlineStr">
        <x:is>
          <x:t xml:space="preserve">reference_serving_tps_per_mw = fleet_reference_tps_per_mw * commercial_workload_fit_factor</x:t>
        </x:is>
      </x:c>
      <x:c r="I2729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2729" s="3" t="inlineStr">
        <x:is>
          <x:t xml:space="preserve">SRC_SEMIANALYSIS_INFERENCEX; ASSUMP_NUMERIC_ACCELERATOR_MIX; ASSUMP_WORKLOAD_CLASS_MIX; ASSUMP_AGENTIC_CONTEXT_PENALTY</x:t>
        </x:is>
      </x:c>
      <x:c r="K272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29" s="3" t="inlineStr">
        <x:is>
          <x:t xml:space="preserve">Matched commercial serving benchmark by product surface, context shape and latency SLO.</x:t>
        </x:is>
      </x:c>
    </x:row>
    <x:row r="2730">
      <x:c r="A2730" s="3" t="inlineStr">
        <x:is>
          <x:t xml:space="preserve">Anthropic</x:t>
        </x:is>
      </x:c>
      <x:c r="B2730" s="3" t="n">
        <x:v>2029</x:v>
      </x:c>
      <x:c r="C2730" s="3" t="inlineStr">
        <x:is>
          <x:t xml:space="preserve">Bull</x:t>
        </x:is>
      </x:c>
      <x:c r="D2730" s="3" t="inlineStr">
        <x:is>
          <x:t xml:space="preserve">reference_serving_tps_per_mw</x:t>
        </x:is>
      </x:c>
      <x:c r="E2730" s="3" t="n">
        <x:v>137530</x:v>
      </x:c>
      <x:c r="F2730" s="3" t="inlineStr">
        <x:is>
          <x:t xml:space="preserve">generated output tokens/sec/MW</x:t>
        </x:is>
      </x:c>
      <x:c r="G2730" s="3" t="inlineStr">
        <x:is>
          <x:t xml:space="preserve">Workload-adjusted benchmark proxy</x:t>
        </x:is>
      </x:c>
      <x:c r="H2730" s="3" t="inlineStr">
        <x:is>
          <x:t xml:space="preserve">fleet_reference_tps_per_mw * commercial_workload_fit_factor</x:t>
        </x:is>
      </x:c>
      <x:c r="I273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730" s="3" t="inlineStr">
        <x:is>
          <x:t xml:space="preserve">SRC_SEMIANALYSIS_INFERENCEX; ASSUMP_NUMERIC_ACCELERATOR_MIX; ASSUMP_WORKLOAD_CLASS_MIX; ASSUMP_AGENTIC_CONTEXT_PENALTY</x:t>
        </x:is>
      </x:c>
      <x:c r="K273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30" s="3" t="inlineStr">
        <x:is>
          <x:t xml:space="preserve">Provider production output-token throughput with comparable workload/SLO.</x:t>
        </x:is>
      </x:c>
    </x:row>
    <x:row r="2731">
      <x:c r="A2731" s="3" t="inlineStr">
        <x:is>
          <x:t xml:space="preserve">Anthropic</x:t>
        </x:is>
      </x:c>
      <x:c r="B2731" s="3" t="n">
        <x:v>2029</x:v>
      </x:c>
      <x:c r="C2731" s="3" t="inlineStr">
        <x:is>
          <x:t xml:space="preserve">Bull</x:t>
        </x:is>
      </x:c>
      <x:c r="D2731" s="3" t="inlineStr">
        <x:is>
          <x:t xml:space="preserve">purpose_built_tps_per_mw</x:t>
        </x:is>
      </x:c>
      <x:c r="E2731" s="3" t="n">
        <x:v>94714</x:v>
      </x:c>
      <x:c r="F2731" s="3" t="inlineStr">
        <x:is>
          <x:t xml:space="preserve">generated output tokens/sec/MW</x:t>
        </x:is>
      </x:c>
      <x:c r="G2731" s="3" t="inlineStr">
        <x:is>
          <x:t xml:space="preserve">Conservative no-uplift proxy</x:t>
        </x:is>
      </x:c>
      <x:c r="H2731" s="3" t="inlineStr">
        <x:is>
          <x:t xml:space="preserve">purpose_built_tps_per_mw = purpose_built_reference_tps_per_mw * commercial_workload_fit_factor until comparable output-token benchmark is adopted</x:t>
        </x:is>
      </x:c>
      <x:c r="I2731" s="3" t="inlineStr">
        <x:is>
          <x:t xml:space="preserve">No comparable public output-token/MW row adopted; B200 public reference placeholder is used and remains editable.</x:t>
        </x:is>
      </x:c>
      <x:c r="J2731" s="3" t="inlineStr">
        <x:is>
          <x:t xml:space="preserve">SRC_ANTHROPIC_CLAUDE_DOCS; SRC_ANTHROPIC_AMAZON_COMPUTE; SRC_AWS_RAINIER_ACTIVE; SRC_EPOCH_AI_DATA_CENTERS; ASSUMP_NUMERIC_ACCELERATOR_MIX</x:t>
        </x:is>
      </x:c>
      <x:c r="K273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31" s="3" t="inlineStr">
        <x:is>
          <x:t xml:space="preserve">Matched-workload generated-output benchmark for the provider purpose-built accelerator.</x:t>
        </x:is>
      </x:c>
    </x:row>
    <x:row r="2732">
      <x:c r="A2732" s="3" t="inlineStr">
        <x:is>
          <x:t xml:space="preserve">Anthropic</x:t>
        </x:is>
      </x:c>
      <x:c r="B2732" s="3" t="n">
        <x:v>2029</x:v>
      </x:c>
      <x:c r="C2732" s="3" t="inlineStr">
        <x:is>
          <x:t xml:space="preserve">Bull</x:t>
        </x:is>
      </x:c>
      <x:c r="D2732" s="3" t="inlineStr">
        <x:is>
          <x:t xml:space="preserve">inference_power_share</x:t>
        </x:is>
      </x:c>
      <x:c r="E2732" s="3" t="n">
        <x:v>0.758</x:v>
      </x:c>
      <x:c r="F2732" s="3" t="inlineStr">
        <x:is>
          <x:t xml:space="preserve">share of AI IT load</x:t>
        </x:is>
      </x:c>
      <x:c r="G2732" s="3" t="inlineStr">
        <x:is>
          <x:t xml:space="preserve">Scenario allocation</x:t>
        </x:is>
      </x:c>
      <x:c r="H2732" s="3" t="inlineStr">
        <x:is>
          <x:t xml:space="preserve">inference_gw = ai_it_load_gw * inference_power_share</x:t>
        </x:is>
      </x:c>
      <x:c r="I2732" s="3" t="inlineStr">
        <x:is>
          <x:t xml:space="preserve">Claude API/product growth supports a rising inference share, while continued model training prevents full conversion.</x:t>
        </x:is>
      </x:c>
      <x:c r="J2732" s="3" t="inlineStr">
        <x:is>
          <x:t xml:space="preserve">SRC_ANTHROPIC_CLAUDE_DOCS; SRC_ANTHROPIC_AMAZON_COMPUTE; SRC_AWS_RAINIER_ACTIVE; SRC_EPOCH_AI_DATA_CENTERS; ASSUMP_INFERENCE_SHARE_NOT_FACT_60</x:t>
        </x:is>
      </x:c>
      <x:c r="K273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32" s="3" t="inlineStr">
        <x:is>
          <x:t xml:space="preserve">Provider-specific inference/training workload power telemetry.</x:t>
        </x:is>
      </x:c>
    </x:row>
    <x:row r="2733">
      <x:c r="A2733" s="3" t="inlineStr">
        <x:is>
          <x:t xml:space="preserve">Anthropic</x:t>
        </x:is>
      </x:c>
      <x:c r="B2733" s="3" t="n">
        <x:v>2029</x:v>
      </x:c>
      <x:c r="C2733" s="3" t="inlineStr">
        <x:is>
          <x:t xml:space="preserve">Bull</x:t>
        </x:is>
      </x:c>
      <x:c r="D2733" s="3" t="inlineStr">
        <x:is>
          <x:t xml:space="preserve">inference_gw</x:t>
        </x:is>
      </x:c>
      <x:c r="E2733" s="3" t="n">
        <x:v>2.772</x:v>
      </x:c>
      <x:c r="F2733" s="3" t="inlineStr">
        <x:is>
          <x:t xml:space="preserve">GW</x:t>
        </x:is>
      </x:c>
      <x:c r="G2733" s="3" t="inlineStr">
        <x:is>
          <x:t xml:space="preserve">Derived formula</x:t>
        </x:is>
      </x:c>
      <x:c r="H2733" s="3" t="inlineStr">
        <x:is>
          <x:t xml:space="preserve">ai_it_load_gw * inference_power_share</x:t>
        </x:is>
      </x:c>
      <x:c r="I2733" s="3" t="inlineStr">
        <x:is>
          <x:t xml:space="preserve">This is the operational power eligible to become commercial generated output tokens through the selected TPS/MW proxy.</x:t>
        </x:is>
      </x:c>
      <x:c r="J2733" s="3" t="inlineStr">
        <x:is>
          <x:t xml:space="preserve">SRC_ANTHROPIC_CLAUDE_DOCS; SRC_ANTHROPIC_AMAZON_COMPUTE; SRC_AWS_RAINIER_ACTIVE; SRC_EPOCH_AI_DATA_CENTERS</x:t>
        </x:is>
      </x:c>
      <x:c r="K273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33" s="3" t="inlineStr">
        <x:is>
          <x:t xml:space="preserve">Recompute after AI allocation or inference-share evidence changes.</x:t>
        </x:is>
      </x:c>
    </x:row>
    <x:row r="2734">
      <x:c r="A2734" s="3" t="inlineStr">
        <x:is>
          <x:t xml:space="preserve">Anthropic</x:t>
        </x:is>
      </x:c>
      <x:c r="B2734" s="3" t="n">
        <x:v>2029</x:v>
      </x:c>
      <x:c r="C2734" s="3" t="inlineStr">
        <x:is>
          <x:t xml:space="preserve">Bull</x:t>
        </x:is>
      </x:c>
      <x:c r="D2734" s="3" t="inlineStr">
        <x:is>
          <x:t xml:space="preserve">training_power_share</x:t>
        </x:is>
      </x:c>
      <x:c r="E2734" s="3" t="n">
        <x:v>0.242</x:v>
      </x:c>
      <x:c r="F2734" s="3" t="inlineStr">
        <x:is>
          <x:t xml:space="preserve">share of AI IT load</x:t>
        </x:is>
      </x:c>
      <x:c r="G2734" s="3" t="inlineStr">
        <x:is>
          <x:t xml:space="preserve">Derived allocation</x:t>
        </x:is>
      </x:c>
      <x:c r="H2734" s="3" t="inlineStr">
        <x:is>
          <x:t xml:space="preserve">1 - inference_power_share</x:t>
        </x:is>
      </x:c>
      <x:c r="I2734" s="3" t="inlineStr">
        <x:is>
          <x:t xml:space="preserve">Training receives the complementary modeled AI IT allocation; it is not a disclosed company workload split.</x:t>
        </x:is>
      </x:c>
      <x:c r="J2734" s="3" t="inlineStr">
        <x:is>
          <x:t xml:space="preserve">SRC_ANTHROPIC_CLAUDE_DOCS; SRC_ANTHROPIC_AMAZON_COMPUTE; SRC_AWS_RAINIER_ACTIVE; SRC_EPOCH_AI_DATA_CENTERS; ASSUMP_INFERENCE_SHARE_NOT_FACT_60</x:t>
        </x:is>
      </x:c>
      <x:c r="K273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34" s="3" t="inlineStr">
        <x:is>
          <x:t xml:space="preserve">Provider-specific inference/training workload power telemetry.</x:t>
        </x:is>
      </x:c>
    </x:row>
    <x:row r="2735">
      <x:c r="A2735" s="3" t="inlineStr">
        <x:is>
          <x:t xml:space="preserve">Anthropic</x:t>
        </x:is>
      </x:c>
      <x:c r="B2735" s="3" t="n">
        <x:v>2029</x:v>
      </x:c>
      <x:c r="C2735" s="3" t="inlineStr">
        <x:is>
          <x:t xml:space="preserve">Bull</x:t>
        </x:is>
      </x:c>
      <x:c r="D2735" s="3" t="inlineStr">
        <x:is>
          <x:t xml:space="preserve">training_gw</x:t>
        </x:is>
      </x:c>
      <x:c r="E2735" s="3" t="n">
        <x:v>0.887</x:v>
      </x:c>
      <x:c r="F2735" s="3" t="inlineStr">
        <x:is>
          <x:t xml:space="preserve">GW</x:t>
        </x:is>
      </x:c>
      <x:c r="G2735" s="3" t="inlineStr">
        <x:is>
          <x:t xml:space="preserve">Derived formula</x:t>
        </x:is>
      </x:c>
      <x:c r="H2735" s="3" t="inlineStr">
        <x:is>
          <x:t xml:space="preserve">ai_it_load_gw * training_power_share</x:t>
        </x:is>
      </x:c>
      <x:c r="I2735" s="3" t="inlineStr">
        <x:is>
          <x:t xml:space="preserve">Training GW is shown separately so commercial inference token capacity is not overstated.</x:t>
        </x:is>
      </x:c>
      <x:c r="J2735" s="3" t="inlineStr">
        <x:is>
          <x:t xml:space="preserve">SRC_ANTHROPIC_CLAUDE_DOCS; SRC_ANTHROPIC_AMAZON_COMPUTE; SRC_AWS_RAINIER_ACTIVE; SRC_EPOCH_AI_DATA_CENTERS</x:t>
        </x:is>
      </x:c>
      <x:c r="K273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35" s="3" t="inlineStr">
        <x:is>
          <x:t xml:space="preserve">Recompute after AI allocation or workload-split evidence changes.</x:t>
        </x:is>
      </x:c>
    </x:row>
    <x:row r="2736">
      <x:c r="A2736" s="3" t="inlineStr">
        <x:is>
          <x:t xml:space="preserve">Anthropic</x:t>
        </x:is>
      </x:c>
      <x:c r="B2736" s="3" t="n">
        <x:v>2029</x:v>
      </x:c>
      <x:c r="C2736" s="3" t="inlineStr">
        <x:is>
          <x:t xml:space="preserve">Bull</x:t>
        </x:is>
      </x:c>
      <x:c r="D2736" s="3" t="inlineStr">
        <x:is>
          <x:t xml:space="preserve">tokens_per_second_per_mw</x:t>
        </x:is>
      </x:c>
      <x:c r="E2736" s="3" t="n">
        <x:v>137530</x:v>
      </x:c>
      <x:c r="F2736" s="3" t="inlineStr">
        <x:is>
          <x:t xml:space="preserve">generated output tokens/sec/MW</x:t>
        </x:is>
      </x:c>
      <x:c r="G2736" s="3" t="inlineStr">
        <x:is>
          <x:t xml:space="preserve">Derived estimate + benchmark calibration</x:t>
        </x:is>
      </x:c>
      <x:c r="H2736" s="3" t="inlineStr">
        <x:is>
          <x:t xml:space="preserve">fleet_reference_tps_per_mw * commercial_workload_fit_factor</x:t>
        </x:is>
      </x:c>
      <x:c r="I2736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2736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273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36" s="3" t="inlineStr">
        <x:is>
          <x:t xml:space="preserve">Comparable production output-token throughput with model, hardware, precision, ISL/OSL and SLO matched.</x:t>
        </x:is>
      </x:c>
    </x:row>
    <x:row r="2737">
      <x:c r="A2737" s="3" t="inlineStr">
        <x:is>
          <x:t xml:space="preserve">Anthropic</x:t>
        </x:is>
      </x:c>
      <x:c r="B2737" s="3" t="n">
        <x:v>2029</x:v>
      </x:c>
      <x:c r="C2737" s="3" t="inlineStr">
        <x:is>
          <x:t xml:space="preserve">Bull</x:t>
        </x:is>
      </x:c>
      <x:c r="D2737" s="3" t="inlineStr">
        <x:is>
          <x:t xml:space="preserve">inference_tokens_per_day</x:t>
        </x:is>
      </x:c>
      <x:c r="E2737" s="3" t="n">
        <x:v>32938545024000</x:v>
      </x:c>
      <x:c r="F2737" s="3" t="inlineStr">
        <x:is>
          <x:t xml:space="preserve">generated output tokens/day</x:t>
        </x:is>
      </x:c>
      <x:c r="G2737" s="3" t="inlineStr">
        <x:is>
          <x:t xml:space="preserve">Derived headline metric</x:t>
        </x:is>
      </x:c>
      <x:c r="H2737" s="3" t="inlineStr">
        <x:is>
          <x:t xml:space="preserve">inference_gw * 1000 * tokens_per_second_per_mw * 86,400</x:t>
        </x:is>
      </x:c>
      <x:c r="I2737" s="3" t="inlineStr">
        <x:is>
          <x:t xml:space="preserve">Headline capacity uses no utilization, MoE, architecture or software-growth multiplier; it is not observed commercial output volume.</x:t>
        </x:is>
      </x:c>
      <x:c r="J2737" s="3" t="inlineStr">
        <x:is>
          <x:t xml:space="preserve">SRC_ANTHROPIC_CLAUDE_DOCS; SRC_ANTHROPIC_AMAZON_COMPUTE; SRC_AWS_RAINIER_ACTIVE; SRC_EPOCH_AI_DATA_CENTERS; SRC_SEMIANALYSIS_INFERENCEX</x:t>
        </x:is>
      </x:c>
      <x:c r="K273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37" s="3" t="inlineStr">
        <x:is>
          <x:t xml:space="preserve">Provider-disclosed generated output token volume or calibrated capacity telemetry.</x:t>
        </x:is>
      </x:c>
    </x:row>
    <x:row r="2738">
      <x:c r="A2738" s="3" t="inlineStr">
        <x:is>
          <x:t xml:space="preserve">Anthropic</x:t>
        </x:is>
      </x:c>
      <x:c r="B2738" s="3" t="n">
        <x:v>2029</x:v>
      </x:c>
      <x:c r="C2738" s="3" t="inlineStr">
        <x:is>
          <x:t xml:space="preserve">Bull</x:t>
        </x:is>
      </x:c>
      <x:c r="D2738" s="3" t="inlineStr">
        <x:is>
          <x:t xml:space="preserve">inference_tokens_per_year</x:t>
        </x:is>
      </x:c>
      <x:c r="E2738" s="3" t="n">
        <x:v>1.202256893376e+16</x:v>
      </x:c>
      <x:c r="F2738" s="3" t="inlineStr">
        <x:is>
          <x:t xml:space="preserve">generated output tokens/year</x:t>
        </x:is>
      </x:c>
      <x:c r="G2738" s="3" t="inlineStr">
        <x:is>
          <x:t xml:space="preserve">Derived headline metric</x:t>
        </x:is>
      </x:c>
      <x:c r="H2738" s="3" t="inlineStr">
        <x:is>
          <x:t xml:space="preserve">inference_tokens_per_day * 365</x:t>
        </x:is>
      </x:c>
      <x:c r="I2738" s="3" t="inlineStr">
        <x:is>
          <x:t xml:space="preserve">Annualized version of generated output token capacity; it is not observed annual demand or billable volume.</x:t>
        </x:is>
      </x:c>
      <x:c r="J2738" s="3" t="inlineStr">
        <x:is>
          <x:t xml:space="preserve">SRC_ANTHROPIC_CLAUDE_DOCS; SRC_ANTHROPIC_AMAZON_COMPUTE; SRC_AWS_RAINIER_ACTIVE; SRC_EPOCH_AI_DATA_CENTERS; SRC_SEMIANALYSIS_INFERENCEX</x:t>
        </x:is>
      </x:c>
      <x:c r="K273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38" s="3" t="inlineStr">
        <x:is>
          <x:t xml:space="preserve">Provider-disclosed annual generated-output volume or metered serving telemetry.</x:t>
        </x:is>
      </x:c>
    </x:row>
    <x:row r="2739">
      <x:c r="A2739" s="3" t="inlineStr">
        <x:is>
          <x:t xml:space="preserve">Anthropic</x:t>
        </x:is>
      </x:c>
      <x:c r="B2739" s="3" t="n">
        <x:v>2030</x:v>
      </x:c>
      <x:c r="C2739" s="3" t="inlineStr">
        <x:is>
          <x:t xml:space="preserve">Bull</x:t>
        </x:is>
      </x:c>
      <x:c r="D2739" s="3" t="inlineStr">
        <x:is>
          <x:t xml:space="preserve">contracted_power_gw</x:t>
        </x:is>
      </x:c>
      <x:c r="E2739" s="3" t="n">
        <x:v>7</x:v>
      </x:c>
      <x:c r="F2739" s="3" t="inlineStr">
        <x:is>
          <x:t xml:space="preserve">GW</x:t>
        </x:is>
      </x:c>
      <x:c r="G2739" s="3" t="inlineStr">
        <x:is>
          <x:t xml:space="preserve">Fact anchor + scenario ceiling</x:t>
        </x:is>
      </x:c>
      <x:c r="H2739" s="3" t="inlineStr">
        <x:is>
          <x:t xml:space="preserve">linear interpolation between 2026 and 2030 company capacity endpoints</x:t>
        </x:is>
      </x:c>
      <x:c r="I2739" s="3" t="inlineStr">
        <x:is>
          <x:t xml:space="preserve">Hosted capacity envelope is anchored by Anthropic/AWS Project Rainier direction; it is attributed to Claude outputs, not AWS as a model owner.</x:t>
        </x:is>
      </x:c>
      <x:c r="J2739" s="3" t="inlineStr">
        <x:is>
          <x:t xml:space="preserve">SRC_ANTHROPIC_AMAZON_COMPUTE; SRC_AWS_RAINIER_ACTIVE; ASSUMP_POWER_RAMP</x:t>
        </x:is>
      </x:c>
      <x:c r="K273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39" s="3" t="inlineStr">
        <x:is>
          <x:t xml:space="preserve">Company/site-level committed MW/GW, interconnect and contract disclosure.</x:t>
        </x:is>
      </x:c>
    </x:row>
    <x:row r="2740">
      <x:c r="A2740" s="3" t="inlineStr">
        <x:is>
          <x:t xml:space="preserve">Anthropic</x:t>
        </x:is>
      </x:c>
      <x:c r="B2740" s="3" t="n">
        <x:v>2030</x:v>
      </x:c>
      <x:c r="C2740" s="3" t="inlineStr">
        <x:is>
          <x:t xml:space="preserve">Bull</x:t>
        </x:is>
      </x:c>
      <x:c r="D2740" s="3" t="inlineStr">
        <x:is>
          <x:t xml:space="preserve">operational_deployment_share</x:t>
        </x:is>
      </x:c>
      <x:c r="E2740" s="3" t="n">
        <x:v>0.92714286</x:v>
      </x:c>
      <x:c r="F2740" s="3" t="inlineStr">
        <x:is>
          <x:t xml:space="preserve">share</x:t>
        </x:is>
      </x:c>
      <x:c r="G2740" s="3" t="inlineStr">
        <x:is>
          <x:t xml:space="preserve">Scenario conversion</x:t>
        </x:is>
      </x:c>
      <x:c r="H2740" s="3" t="inlineStr">
        <x:is>
          <x:t xml:space="preserve">active_power_gw / contracted_power_gw</x:t>
        </x:is>
      </x:c>
      <x:c r="I2740" s="3" t="inlineStr">
        <x:is>
          <x:t xml:space="preserve">This is the single explicit conversion from contracted/attributed capacity to operationally usable capacity.</x:t>
        </x:is>
      </x:c>
      <x:c r="J2740" s="3" t="inlineStr">
        <x:is>
          <x:t xml:space="preserve">SRC_ANTHROPIC_AMAZON_COMPUTE; SRC_AWS_RAINIER_ACTIVE; ASSUMP_POWER_RAMP</x:t>
        </x:is>
      </x:c>
      <x:c r="K274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40" s="3" t="inlineStr">
        <x:is>
          <x:t xml:space="preserve">Energized operational capacity divided by contracted/attributed capacity.</x:t>
        </x:is>
      </x:c>
    </x:row>
    <x:row r="2741">
      <x:c r="A2741" s="3" t="inlineStr">
        <x:is>
          <x:t xml:space="preserve">Anthropic</x:t>
        </x:is>
      </x:c>
      <x:c r="B2741" s="3" t="n">
        <x:v>2030</x:v>
      </x:c>
      <x:c r="C2741" s="3" t="inlineStr">
        <x:is>
          <x:t xml:space="preserve">Bull</x:t>
        </x:is>
      </x:c>
      <x:c r="D2741" s="3" t="inlineStr">
        <x:is>
          <x:t xml:space="preserve">active_power_gw</x:t>
        </x:is>
      </x:c>
      <x:c r="E2741" s="3" t="n">
        <x:v>6.49</x:v>
      </x:c>
      <x:c r="F2741" s="3" t="inlineStr">
        <x:is>
          <x:t xml:space="preserve">GW</x:t>
        </x:is>
      </x:c>
      <x:c r="G2741" s="3" t="inlineStr">
        <x:is>
          <x:t xml:space="preserve">Derived scenario</x:t>
        </x:is>
      </x:c>
      <x:c r="H2741" s="3" t="inlineStr">
        <x:is>
          <x:t xml:space="preserve">contracted_power_gw * operational_deployment_share</x:t>
        </x:is>
      </x:c>
      <x:c r="I2741" s="3" t="inlineStr">
        <x:is>
          <x:t xml:space="preserve">Trainium cluster activation supports staged active ramp; Claude inference-versus-training use remains estimated.</x:t>
        </x:is>
      </x:c>
      <x:c r="J2741" s="3" t="inlineStr">
        <x:is>
          <x:t xml:space="preserve">SRC_ANTHROPIC_AMAZON_COMPUTE; SRC_AWS_RAINIER_ACTIVE; ASSUMP_POWER_RAMP</x:t>
        </x:is>
      </x:c>
      <x:c r="K274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41" s="3" t="inlineStr">
        <x:is>
          <x:t xml:space="preserve">Energization dates, accelerator deliveries and operational powered-rack telemetry.</x:t>
        </x:is>
      </x:c>
    </x:row>
    <x:row r="2742">
      <x:c r="A2742" s="3" t="inlineStr">
        <x:is>
          <x:t xml:space="preserve">Anthropic</x:t>
        </x:is>
      </x:c>
      <x:c r="B2742" s="3" t="n">
        <x:v>2030</x:v>
      </x:c>
      <x:c r="C2742" s="3" t="inlineStr">
        <x:is>
          <x:t xml:space="preserve">Bull</x:t>
        </x:is>
      </x:c>
      <x:c r="D2742" s="3" t="inlineStr">
        <x:is>
          <x:t xml:space="preserve">pue</x:t>
        </x:is>
      </x:c>
      <x:c r="E2742" s="3" t="n">
        <x:v>1.18</x:v>
      </x:c>
      <x:c r="F2742" s="3" t="inlineStr">
        <x:is>
          <x:t xml:space="preserve">ratio</x:t>
        </x:is>
      </x:c>
      <x:c r="G2742" s="3" t="inlineStr">
        <x:is>
          <x:t xml:space="preserve">Scenario parameter</x:t>
        </x:is>
      </x:c>
      <x:c r="H2742" s="3" t="inlineStr">
        <x:is>
          <x:t xml:space="preserve">it_load_gw = active_power_gw / pue</x:t>
        </x:is>
      </x:c>
      <x:c r="I2742" s="3" t="inlineStr">
        <x:is>
          <x:t xml:space="preserve">No provider-wide site-level PUE is used as a disclosed fact; PUE represents facility-to-IT conversion within the scenario.</x:t>
        </x:is>
      </x:c>
      <x:c r="J2742" s="3" t="inlineStr">
        <x:is>
          <x:t xml:space="preserve">ASSUMP_POWER_RAMP</x:t>
        </x:is>
      </x:c>
      <x:c r="K274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42" s="3" t="inlineStr">
        <x:is>
          <x:t xml:space="preserve">Site-level measured PUE matched to attributed AI capacity.</x:t>
        </x:is>
      </x:c>
    </x:row>
    <x:row r="2743">
      <x:c r="A2743" s="3" t="inlineStr">
        <x:is>
          <x:t xml:space="preserve">Anthropic</x:t>
        </x:is>
      </x:c>
      <x:c r="B2743" s="3" t="n">
        <x:v>2030</x:v>
      </x:c>
      <x:c r="C2743" s="3" t="inlineStr">
        <x:is>
          <x:t xml:space="preserve">Bull</x:t>
        </x:is>
      </x:c>
      <x:c r="D2743" s="3" t="inlineStr">
        <x:is>
          <x:t xml:space="preserve">it_load_gw</x:t>
        </x:is>
      </x:c>
      <x:c r="E2743" s="3" t="n">
        <x:v>5.5</x:v>
      </x:c>
      <x:c r="F2743" s="3" t="inlineStr">
        <x:is>
          <x:t xml:space="preserve">GW</x:t>
        </x:is>
      </x:c>
      <x:c r="G2743" s="3" t="inlineStr">
        <x:is>
          <x:t xml:space="preserve">Derived formula</x:t>
        </x:is>
      </x:c>
      <x:c r="H2743" s="3" t="inlineStr">
        <x:is>
          <x:t xml:space="preserve">active_power_gw / pue</x:t>
        </x:is>
      </x:c>
      <x:c r="I2743" s="3" t="inlineStr">
        <x:is>
          <x:t xml:space="preserve">Facility power is converted to IT-deliverable power before attributing AI workloads.</x:t>
        </x:is>
      </x:c>
      <x:c r="J2743" s="3" t="inlineStr">
        <x:is>
          <x:t xml:space="preserve">SRC_ANTHROPIC_AMAZON_COMPUTE; SRC_AWS_RAINIER_ACTIVE; ASSUMP_POWER_RAMP</x:t>
        </x:is>
      </x:c>
      <x:c r="K274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43" s="3" t="inlineStr">
        <x:is>
          <x:t xml:space="preserve">Recompute once active power and PUE become site-observable.</x:t>
        </x:is>
      </x:c>
    </x:row>
    <x:row r="2744">
      <x:c r="A2744" s="3" t="inlineStr">
        <x:is>
          <x:t xml:space="preserve">Anthropic</x:t>
        </x:is>
      </x:c>
      <x:c r="B2744" s="3" t="n">
        <x:v>2030</x:v>
      </x:c>
      <x:c r="C2744" s="3" t="inlineStr">
        <x:is>
          <x:t xml:space="preserve">Bull</x:t>
        </x:is>
      </x:c>
      <x:c r="D2744" s="3" t="inlineStr">
        <x:is>
          <x:t xml:space="preserve">ai_workload_share</x:t>
        </x:is>
      </x:c>
      <x:c r="E2744" s="3" t="n">
        <x:v>0.86</x:v>
      </x:c>
      <x:c r="F2744" s="3" t="inlineStr">
        <x:is>
          <x:t xml:space="preserve">share</x:t>
        </x:is>
      </x:c>
      <x:c r="G2744" s="3" t="inlineStr">
        <x:is>
          <x:t xml:space="preserve">Scenario allocation</x:t>
        </x:is>
      </x:c>
      <x:c r="H2744" s="3" t="inlineStr">
        <x:is>
          <x:t xml:space="preserve">ai_it_load_gw = it_load_gw * ai_workload_share</x:t>
        </x:is>
      </x:c>
      <x:c r="I2744" s="3" t="inlineStr">
        <x:is>
          <x:t xml:space="preserve">Anthropic-directed hosted capacity is predominantly AI; 86% excludes platform, reserve and non-serving allocation.</x:t>
        </x:is>
      </x:c>
      <x:c r="J2744" s="3" t="inlineStr">
        <x:is>
          <x:t xml:space="preserve">SRC_ANTHROPIC_CLAUDE_DOCS; SRC_ANTHROPIC_AMAZON_COMPUTE; SRC_AWS_RAINIER_ACTIVE; SRC_EPOCH_AI_DATA_CENTERS</x:t>
        </x:is>
      </x:c>
      <x:c r="K274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44" s="3" t="inlineStr">
        <x:is>
          <x:t xml:space="preserve">Model-owner AI workload allocation or cluster scheduling telemetry.</x:t>
        </x:is>
      </x:c>
    </x:row>
    <x:row r="2745">
      <x:c r="A2745" s="3" t="inlineStr">
        <x:is>
          <x:t xml:space="preserve">Anthropic</x:t>
        </x:is>
      </x:c>
      <x:c r="B2745" s="3" t="n">
        <x:v>2030</x:v>
      </x:c>
      <x:c r="C2745" s="3" t="inlineStr">
        <x:is>
          <x:t xml:space="preserve">Bull</x:t>
        </x:is>
      </x:c>
      <x:c r="D2745" s="3" t="inlineStr">
        <x:is>
          <x:t xml:space="preserve">ai_it_load_gw</x:t>
        </x:is>
      </x:c>
      <x:c r="E2745" s="3" t="n">
        <x:v>4.73</x:v>
      </x:c>
      <x:c r="F2745" s="3" t="inlineStr">
        <x:is>
          <x:t xml:space="preserve">GW</x:t>
        </x:is>
      </x:c>
      <x:c r="G2745" s="3" t="inlineStr">
        <x:is>
          <x:t xml:space="preserve">Derived formula</x:t>
        </x:is>
      </x:c>
      <x:c r="H2745" s="3" t="inlineStr">
        <x:is>
          <x:t xml:space="preserve">it_load_gw * ai_workload_share</x:t>
        </x:is>
      </x:c>
      <x:c r="I2745" s="3" t="inlineStr">
        <x:is>
          <x:t xml:space="preserve">Only the AI-attributed portion of IT load enters training/inference allocation.</x:t>
        </x:is>
      </x:c>
      <x:c r="J2745" s="3" t="inlineStr">
        <x:is>
          <x:t xml:space="preserve">SRC_ANTHROPIC_CLAUDE_DOCS; SRC_ANTHROPIC_AMAZON_COMPUTE; SRC_AWS_RAINIER_ACTIVE; SRC_EPOCH_AI_DATA_CENTERS</x:t>
        </x:is>
      </x:c>
      <x:c r="K274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45" s="3" t="inlineStr">
        <x:is>
          <x:t xml:space="preserve">Recompute after ai_workload_share is replaced by telemetry.</x:t>
        </x:is>
      </x:c>
    </x:row>
    <x:row r="2746">
      <x:c r="A2746" s="3" t="inlineStr">
        <x:is>
          <x:t xml:space="preserve">Anthropic</x:t>
        </x:is>
      </x:c>
      <x:c r="B2746" s="3" t="n">
        <x:v>2030</x:v>
      </x:c>
      <x:c r="C2746" s="3" t="inlineStr">
        <x:is>
          <x:t xml:space="preserve">Bull</x:t>
        </x:is>
      </x:c>
      <x:c r="D2746" s="3" t="inlineStr">
        <x:is>
          <x:t xml:space="preserve">gpu_share</x:t>
        </x:is>
      </x:c>
      <x:c r="E2746" s="3" t="n">
        <x:v>0.19944</x:v>
      </x:c>
      <x:c r="F2746" s="3" t="inlineStr">
        <x:is>
          <x:t xml:space="preserve">share of inference-serving accelerator load</x:t>
        </x:is>
      </x:c>
      <x:c r="G2746" s="3" t="inlineStr">
        <x:is>
          <x:t xml:space="preserve">Numeric scenario</x:t>
        </x:is>
      </x:c>
      <x:c r="H2746" s="3" t="inlineStr">
        <x:is>
          <x:t xml:space="preserve">gpu_share interpolated from company 2026/2030 accelerator-mix endpoints</x:t>
        </x:is>
      </x:c>
      <x:c r="I2746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2746" s="3" t="inlineStr">
        <x:is>
          <x:t xml:space="preserve">SRC_ANTHROPIC_CLAUDE_DOCS; SRC_ANTHROPIC_AMAZON_COMPUTE; SRC_AWS_RAINIER_ACTIVE; SRC_EPOCH_AI_DATA_CENTERS; ASSUMP_NUMERIC_ACCELERATOR_MIX</x:t>
        </x:is>
      </x:c>
      <x:c r="K274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46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2747">
      <x:c r="A2747" s="3" t="inlineStr">
        <x:is>
          <x:t xml:space="preserve">Anthropic</x:t>
        </x:is>
      </x:c>
      <x:c r="B2747" s="3" t="n">
        <x:v>2030</x:v>
      </x:c>
      <x:c r="C2747" s="3" t="inlineStr">
        <x:is>
          <x:t xml:space="preserve">Bull</x:t>
        </x:is>
      </x:c>
      <x:c r="D2747" s="3" t="inlineStr">
        <x:is>
          <x:t xml:space="preserve">h200_share</x:t>
        </x:is>
      </x:c>
      <x:c r="E2747" s="3" t="n">
        <x:v>0.07884099999999999</x:v>
      </x:c>
      <x:c r="F2747" s="3" t="inlineStr">
        <x:is>
          <x:t xml:space="preserve">share of inference-serving accelerator load</x:t>
        </x:is>
      </x:c>
      <x:c r="G2747" s="3" t="inlineStr">
        <x:is>
          <x:t xml:space="preserve">Editable numeric scenario</x:t>
        </x:is>
      </x:c>
      <x:c r="H2747" s="3" t="inlineStr">
        <x:is>
          <x:t xml:space="preserve">h200_share = gpu_share * default_gpu_generation_mix_h200</x:t>
        </x:is>
      </x:c>
      <x:c r="I2747" s="3" t="inlineStr">
        <x:is>
          <x:t xml:space="preserve">Default GPU-generation migration assumption; executive workbook allows later manual replacement by company/year/scenario.</x:t>
        </x:is>
      </x:c>
      <x:c r="J2747" s="3" t="inlineStr">
        <x:is>
          <x:t xml:space="preserve">SRC_SEMIANALYSIS_INFERENCEX; ASSUMP_NUMERIC_ACCELERATOR_MIX</x:t>
        </x:is>
      </x:c>
      <x:c r="K274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47" s="3" t="inlineStr">
        <x:is>
          <x:t xml:space="preserve">Company fleet inventory, accelerator-hours or procurement/deployment records by GPU generation.</x:t>
        </x:is>
      </x:c>
    </x:row>
    <x:row r="2748">
      <x:c r="A2748" s="3" t="inlineStr">
        <x:is>
          <x:t xml:space="preserve">Anthropic</x:t>
        </x:is>
      </x:c>
      <x:c r="B2748" s="3" t="n">
        <x:v>2030</x:v>
      </x:c>
      <x:c r="C2748" s="3" t="inlineStr">
        <x:is>
          <x:t xml:space="preserve">Bull</x:t>
        </x:is>
      </x:c>
      <x:c r="D2748" s="3" t="inlineStr">
        <x:is>
          <x:t xml:space="preserve">b200_share</x:t>
        </x:is>
      </x:c>
      <x:c r="E2748" s="3" t="n">
        <x:v>0.120599</x:v>
      </x:c>
      <x:c r="F2748" s="3" t="inlineStr">
        <x:is>
          <x:t xml:space="preserve">share of inference-serving accelerator load</x:t>
        </x:is>
      </x:c>
      <x:c r="G2748" s="3" t="inlineStr">
        <x:is>
          <x:t xml:space="preserve">Editable numeric scenario</x:t>
        </x:is>
      </x:c>
      <x:c r="H2748" s="3" t="inlineStr">
        <x:is>
          <x:t xml:space="preserve">b200_share = gpu_share * default_gpu_generation_mix_b200</x:t>
        </x:is>
      </x:c>
      <x:c r="I2748" s="3" t="inlineStr">
        <x:is>
          <x:t xml:space="preserve">Default GPU-generation migration assumption; executive workbook allows later manual replacement by company/year/scenario.</x:t>
        </x:is>
      </x:c>
      <x:c r="J2748" s="3" t="inlineStr">
        <x:is>
          <x:t xml:space="preserve">SRC_SEMIANALYSIS_INFERENCEX; ASSUMP_NUMERIC_ACCELERATOR_MIX</x:t>
        </x:is>
      </x:c>
      <x:c r="K274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48" s="3" t="inlineStr">
        <x:is>
          <x:t xml:space="preserve">Company fleet inventory, accelerator-hours or procurement/deployment records by GPU generation.</x:t>
        </x:is>
      </x:c>
    </x:row>
    <x:row r="2749">
      <x:c r="A2749" s="3" t="inlineStr">
        <x:is>
          <x:t xml:space="preserve">Anthropic</x:t>
        </x:is>
      </x:c>
      <x:c r="B2749" s="3" t="n">
        <x:v>2030</x:v>
      </x:c>
      <x:c r="C2749" s="3" t="inlineStr">
        <x:is>
          <x:t xml:space="preserve">Bull</x:t>
        </x:is>
      </x:c>
      <x:c r="D2749" s="3" t="inlineStr">
        <x:is>
          <x:t xml:space="preserve">gb200_share</x:t>
        </x:is>
      </x:c>
      <x:c r="E2749" s="3" t="n">
        <x:v>0</x:v>
      </x:c>
      <x:c r="F2749" s="3" t="inlineStr">
        <x:is>
          <x:t xml:space="preserve">share of inference-serving accelerator load</x:t>
        </x:is>
      </x:c>
      <x:c r="G2749" s="3" t="inlineStr">
        <x:is>
          <x:t xml:space="preserve">Editable numeric scenario</x:t>
        </x:is>
      </x:c>
      <x:c r="H2749" s="3" t="inlineStr">
        <x:is>
          <x:t xml:space="preserve">gb200_share = gpu_share * default_gpu_generation_mix_gb200</x:t>
        </x:is>
      </x:c>
      <x:c r="I2749" s="3" t="inlineStr">
        <x:is>
          <x:t xml:space="preserve">Default GPU-generation migration assumption; executive workbook allows later manual replacement by company/year/scenario.</x:t>
        </x:is>
      </x:c>
      <x:c r="J2749" s="3" t="inlineStr">
        <x:is>
          <x:t xml:space="preserve">SRC_SEMIANALYSIS_INFERENCEX; ASSUMP_NUMERIC_ACCELERATOR_MIX</x:t>
        </x:is>
      </x:c>
      <x:c r="K274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49" s="3" t="inlineStr">
        <x:is>
          <x:t xml:space="preserve">Company fleet inventory, accelerator-hours or procurement/deployment records by GPU generation.</x:t>
        </x:is>
      </x:c>
    </x:row>
    <x:row r="2750">
      <x:c r="A2750" s="3" t="inlineStr">
        <x:is>
          <x:t xml:space="preserve">Anthropic</x:t>
        </x:is>
      </x:c>
      <x:c r="B2750" s="3" t="n">
        <x:v>2030</x:v>
      </x:c>
      <x:c r="C2750" s="3" t="inlineStr">
        <x:is>
          <x:t xml:space="preserve">Bull</x:t>
        </x:is>
      </x:c>
      <x:c r="D2750" s="3" t="inlineStr">
        <x:is>
          <x:t xml:space="preserve">purpose_built_accelerator_share</x:t>
        </x:is>
      </x:c>
      <x:c r="E2750" s="3" t="n">
        <x:v>0.80056</x:v>
      </x:c>
      <x:c r="F2750" s="3" t="inlineStr">
        <x:is>
          <x:t xml:space="preserve">share of inference-serving accelerator load</x:t>
        </x:is>
      </x:c>
      <x:c r="G2750" s="3" t="inlineStr">
        <x:is>
          <x:t xml:space="preserve">Numeric scenario</x:t>
        </x:is>
      </x:c>
      <x:c r="H2750" s="3" t="inlineStr">
        <x:is>
          <x:t xml:space="preserve">1 - gpu_share</x:t>
        </x:is>
      </x:c>
      <x:c r="I2750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2750" s="3" t="inlineStr">
        <x:is>
          <x:t xml:space="preserve">SRC_ANTHROPIC_CLAUDE_DOCS; SRC_ANTHROPIC_AMAZON_COMPUTE; SRC_AWS_RAINIER_ACTIVE; SRC_EPOCH_AI_DATA_CENTERS; ASSUMP_NUMERIC_ACCELERATOR_MIX</x:t>
        </x:is>
      </x:c>
      <x:c r="K275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50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2751">
      <x:c r="A2751" s="3" t="inlineStr">
        <x:is>
          <x:t xml:space="preserve">Anthropic</x:t>
        </x:is>
      </x:c>
      <x:c r="B2751" s="3" t="n">
        <x:v>2030</x:v>
      </x:c>
      <x:c r="C2751" s="3" t="inlineStr">
        <x:is>
          <x:t xml:space="preserve">Bull</x:t>
        </x:is>
      </x:c>
      <x:c r="D2751" s="3" t="inlineStr">
        <x:is>
          <x:t xml:space="preserve">fleet_reference_tps_per_mw</x:t>
        </x:is>
      </x:c>
      <x:c r="E2751" s="3" t="n">
        <x:v>196472</x:v>
      </x:c>
      <x:c r="F2751" s="3" t="inlineStr">
        <x:is>
          <x:t xml:space="preserve">generated output tokens/sec/MW</x:t>
        </x:is>
      </x:c>
      <x:c r="G2751" s="3" t="inlineStr">
        <x:is>
          <x:t xml:space="preserve">Fleet-weighted public benchmark reference</x:t>
        </x:is>
      </x:c>
      <x:c r="H2751" s="3" t="inlineStr">
        <x:is>
          <x:t xml:space="preserve">h200_share*h200_workload_avg + b200_share*b200_workload_avg + gb200_share*gb200_workload_avg + purpose_built_share*purpose_workload_avg</x:t>
        </x:is>
      </x:c>
      <x:c r="I2751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2751" s="3" t="inlineStr">
        <x:is>
          <x:t xml:space="preserve">SRC_SEMIANALYSIS_INFERENCEX; ASSUMP_NUMERIC_ACCELERATOR_MIX; ASSUMP_WORKLOAD_CLASS_MIX; ASSUMP_AGENTIC_CONTEXT_PENALTY</x:t>
        </x:is>
      </x:c>
      <x:c r="K275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51" s="3" t="inlineStr">
        <x:is>
          <x:t xml:space="preserve">Comparable production output-token throughput or a more closely matched benchmark.</x:t>
        </x:is>
      </x:c>
    </x:row>
    <x:row r="2752">
      <x:c r="A2752" s="3" t="inlineStr">
        <x:is>
          <x:t xml:space="preserve">Anthropic</x:t>
        </x:is>
      </x:c>
      <x:c r="B2752" s="3" t="n">
        <x:v>2030</x:v>
      </x:c>
      <x:c r="C2752" s="3" t="inlineStr">
        <x:is>
          <x:t xml:space="preserve">Bull</x:t>
        </x:is>
      </x:c>
      <x:c r="D2752" s="3" t="inlineStr">
        <x:is>
          <x:t xml:space="preserve">commercial_workload_fit_factor</x:t>
        </x:is>
      </x:c>
      <x:c r="E2752" s="3" t="n">
        <x:v>0.7</x:v>
      </x:c>
      <x:c r="F2752" s="3" t="inlineStr">
        <x:is>
          <x:t xml:space="preserve">share of public reference throughput</x:t>
        </x:is>
      </x:c>
      <x:c r="G2752" s="3" t="inlineStr">
        <x:is>
          <x:t xml:space="preserve">Scenario assumption</x:t>
        </x:is>
      </x:c>
      <x:c r="H2752" s="3" t="inlineStr">
        <x:is>
          <x:t xml:space="preserve">reference_serving_tps_per_mw = fleet_reference_tps_per_mw * commercial_workload_fit_factor</x:t>
        </x:is>
      </x:c>
      <x:c r="I2752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2752" s="3" t="inlineStr">
        <x:is>
          <x:t xml:space="preserve">SRC_SEMIANALYSIS_INFERENCEX; ASSUMP_NUMERIC_ACCELERATOR_MIX; ASSUMP_WORKLOAD_CLASS_MIX; ASSUMP_AGENTIC_CONTEXT_PENALTY</x:t>
        </x:is>
      </x:c>
      <x:c r="K275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52" s="3" t="inlineStr">
        <x:is>
          <x:t xml:space="preserve">Matched commercial serving benchmark by product surface, context shape and latency SLO.</x:t>
        </x:is>
      </x:c>
    </x:row>
    <x:row r="2753">
      <x:c r="A2753" s="3" t="inlineStr">
        <x:is>
          <x:t xml:space="preserve">Anthropic</x:t>
        </x:is>
      </x:c>
      <x:c r="B2753" s="3" t="n">
        <x:v>2030</x:v>
      </x:c>
      <x:c r="C2753" s="3" t="inlineStr">
        <x:is>
          <x:t xml:space="preserve">Bull</x:t>
        </x:is>
      </x:c>
      <x:c r="D2753" s="3" t="inlineStr">
        <x:is>
          <x:t xml:space="preserve">reference_serving_tps_per_mw</x:t>
        </x:is>
      </x:c>
      <x:c r="E2753" s="3" t="n">
        <x:v>137530</x:v>
      </x:c>
      <x:c r="F2753" s="3" t="inlineStr">
        <x:is>
          <x:t xml:space="preserve">generated output tokens/sec/MW</x:t>
        </x:is>
      </x:c>
      <x:c r="G2753" s="3" t="inlineStr">
        <x:is>
          <x:t xml:space="preserve">Workload-adjusted benchmark proxy</x:t>
        </x:is>
      </x:c>
      <x:c r="H2753" s="3" t="inlineStr">
        <x:is>
          <x:t xml:space="preserve">fleet_reference_tps_per_mw * commercial_workload_fit_factor</x:t>
        </x:is>
      </x:c>
      <x:c r="I275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753" s="3" t="inlineStr">
        <x:is>
          <x:t xml:space="preserve">SRC_SEMIANALYSIS_INFERENCEX; ASSUMP_NUMERIC_ACCELERATOR_MIX; ASSUMP_WORKLOAD_CLASS_MIX; ASSUMP_AGENTIC_CONTEXT_PENALTY</x:t>
        </x:is>
      </x:c>
      <x:c r="K275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53" s="3" t="inlineStr">
        <x:is>
          <x:t xml:space="preserve">Provider production output-token throughput with comparable workload/SLO.</x:t>
        </x:is>
      </x:c>
    </x:row>
    <x:row r="2754">
      <x:c r="A2754" s="3" t="inlineStr">
        <x:is>
          <x:t xml:space="preserve">Anthropic</x:t>
        </x:is>
      </x:c>
      <x:c r="B2754" s="3" t="n">
        <x:v>2030</x:v>
      </x:c>
      <x:c r="C2754" s="3" t="inlineStr">
        <x:is>
          <x:t xml:space="preserve">Bull</x:t>
        </x:is>
      </x:c>
      <x:c r="D2754" s="3" t="inlineStr">
        <x:is>
          <x:t xml:space="preserve">purpose_built_tps_per_mw</x:t>
        </x:is>
      </x:c>
      <x:c r="E2754" s="3" t="n">
        <x:v>94714</x:v>
      </x:c>
      <x:c r="F2754" s="3" t="inlineStr">
        <x:is>
          <x:t xml:space="preserve">generated output tokens/sec/MW</x:t>
        </x:is>
      </x:c>
      <x:c r="G2754" s="3" t="inlineStr">
        <x:is>
          <x:t xml:space="preserve">Conservative no-uplift proxy</x:t>
        </x:is>
      </x:c>
      <x:c r="H2754" s="3" t="inlineStr">
        <x:is>
          <x:t xml:space="preserve">purpose_built_tps_per_mw = purpose_built_reference_tps_per_mw * commercial_workload_fit_factor until comparable output-token benchmark is adopted</x:t>
        </x:is>
      </x:c>
      <x:c r="I2754" s="3" t="inlineStr">
        <x:is>
          <x:t xml:space="preserve">No comparable public output-token/MW row adopted; B200 public reference placeholder is used and remains editable.</x:t>
        </x:is>
      </x:c>
      <x:c r="J2754" s="3" t="inlineStr">
        <x:is>
          <x:t xml:space="preserve">SRC_ANTHROPIC_CLAUDE_DOCS; SRC_ANTHROPIC_AMAZON_COMPUTE; SRC_AWS_RAINIER_ACTIVE; SRC_EPOCH_AI_DATA_CENTERS; ASSUMP_NUMERIC_ACCELERATOR_MIX</x:t>
        </x:is>
      </x:c>
      <x:c r="K275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54" s="3" t="inlineStr">
        <x:is>
          <x:t xml:space="preserve">Matched-workload generated-output benchmark for the provider purpose-built accelerator.</x:t>
        </x:is>
      </x:c>
    </x:row>
    <x:row r="2755">
      <x:c r="A2755" s="3" t="inlineStr">
        <x:is>
          <x:t xml:space="preserve">Anthropic</x:t>
        </x:is>
      </x:c>
      <x:c r="B2755" s="3" t="n">
        <x:v>2030</x:v>
      </x:c>
      <x:c r="C2755" s="3" t="inlineStr">
        <x:is>
          <x:t xml:space="preserve">Bull</x:t>
        </x:is>
      </x:c>
      <x:c r="D2755" s="3" t="inlineStr">
        <x:is>
          <x:t xml:space="preserve">inference_power_share</x:t>
        </x:is>
      </x:c>
      <x:c r="E2755" s="3" t="n">
        <x:v>0.82</x:v>
      </x:c>
      <x:c r="F2755" s="3" t="inlineStr">
        <x:is>
          <x:t xml:space="preserve">share of AI IT load</x:t>
        </x:is>
      </x:c>
      <x:c r="G2755" s="3" t="inlineStr">
        <x:is>
          <x:t xml:space="preserve">Scenario allocation</x:t>
        </x:is>
      </x:c>
      <x:c r="H2755" s="3" t="inlineStr">
        <x:is>
          <x:t xml:space="preserve">inference_gw = ai_it_load_gw * inference_power_share</x:t>
        </x:is>
      </x:c>
      <x:c r="I2755" s="3" t="inlineStr">
        <x:is>
          <x:t xml:space="preserve">Claude API/product growth supports a rising inference share, while continued model training prevents full conversion.</x:t>
        </x:is>
      </x:c>
      <x:c r="J2755" s="3" t="inlineStr">
        <x:is>
          <x:t xml:space="preserve">SRC_ANTHROPIC_CLAUDE_DOCS; SRC_ANTHROPIC_AMAZON_COMPUTE; SRC_AWS_RAINIER_ACTIVE; SRC_EPOCH_AI_DATA_CENTERS; ASSUMP_INFERENCE_SHARE_NOT_FACT_60</x:t>
        </x:is>
      </x:c>
      <x:c r="K275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55" s="3" t="inlineStr">
        <x:is>
          <x:t xml:space="preserve">Provider-specific inference/training workload power telemetry.</x:t>
        </x:is>
      </x:c>
    </x:row>
    <x:row r="2756">
      <x:c r="A2756" s="3" t="inlineStr">
        <x:is>
          <x:t xml:space="preserve">Anthropic</x:t>
        </x:is>
      </x:c>
      <x:c r="B2756" s="3" t="n">
        <x:v>2030</x:v>
      </x:c>
      <x:c r="C2756" s="3" t="inlineStr">
        <x:is>
          <x:t xml:space="preserve">Bull</x:t>
        </x:is>
      </x:c>
      <x:c r="D2756" s="3" t="inlineStr">
        <x:is>
          <x:t xml:space="preserve">inference_gw</x:t>
        </x:is>
      </x:c>
      <x:c r="E2756" s="3" t="n">
        <x:v>3.879</x:v>
      </x:c>
      <x:c r="F2756" s="3" t="inlineStr">
        <x:is>
          <x:t xml:space="preserve">GW</x:t>
        </x:is>
      </x:c>
      <x:c r="G2756" s="3" t="inlineStr">
        <x:is>
          <x:t xml:space="preserve">Derived formula</x:t>
        </x:is>
      </x:c>
      <x:c r="H2756" s="3" t="inlineStr">
        <x:is>
          <x:t xml:space="preserve">ai_it_load_gw * inference_power_share</x:t>
        </x:is>
      </x:c>
      <x:c r="I2756" s="3" t="inlineStr">
        <x:is>
          <x:t xml:space="preserve">This is the operational power eligible to become commercial generated output tokens through the selected TPS/MW proxy.</x:t>
        </x:is>
      </x:c>
      <x:c r="J2756" s="3" t="inlineStr">
        <x:is>
          <x:t xml:space="preserve">SRC_ANTHROPIC_CLAUDE_DOCS; SRC_ANTHROPIC_AMAZON_COMPUTE; SRC_AWS_RAINIER_ACTIVE; SRC_EPOCH_AI_DATA_CENTERS</x:t>
        </x:is>
      </x:c>
      <x:c r="K275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56" s="3" t="inlineStr">
        <x:is>
          <x:t xml:space="preserve">Recompute after AI allocation or inference-share evidence changes.</x:t>
        </x:is>
      </x:c>
    </x:row>
    <x:row r="2757">
      <x:c r="A2757" s="3" t="inlineStr">
        <x:is>
          <x:t xml:space="preserve">Anthropic</x:t>
        </x:is>
      </x:c>
      <x:c r="B2757" s="3" t="n">
        <x:v>2030</x:v>
      </x:c>
      <x:c r="C2757" s="3" t="inlineStr">
        <x:is>
          <x:t xml:space="preserve">Bull</x:t>
        </x:is>
      </x:c>
      <x:c r="D2757" s="3" t="inlineStr">
        <x:is>
          <x:t xml:space="preserve">training_power_share</x:t>
        </x:is>
      </x:c>
      <x:c r="E2757" s="3" t="n">
        <x:v>0.18</x:v>
      </x:c>
      <x:c r="F2757" s="3" t="inlineStr">
        <x:is>
          <x:t xml:space="preserve">share of AI IT load</x:t>
        </x:is>
      </x:c>
      <x:c r="G2757" s="3" t="inlineStr">
        <x:is>
          <x:t xml:space="preserve">Derived allocation</x:t>
        </x:is>
      </x:c>
      <x:c r="H2757" s="3" t="inlineStr">
        <x:is>
          <x:t xml:space="preserve">1 - inference_power_share</x:t>
        </x:is>
      </x:c>
      <x:c r="I2757" s="3" t="inlineStr">
        <x:is>
          <x:t xml:space="preserve">Training receives the complementary modeled AI IT allocation; it is not a disclosed company workload split.</x:t>
        </x:is>
      </x:c>
      <x:c r="J2757" s="3" t="inlineStr">
        <x:is>
          <x:t xml:space="preserve">SRC_ANTHROPIC_CLAUDE_DOCS; SRC_ANTHROPIC_AMAZON_COMPUTE; SRC_AWS_RAINIER_ACTIVE; SRC_EPOCH_AI_DATA_CENTERS; ASSUMP_INFERENCE_SHARE_NOT_FACT_60</x:t>
        </x:is>
      </x:c>
      <x:c r="K275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57" s="3" t="inlineStr">
        <x:is>
          <x:t xml:space="preserve">Provider-specific inference/training workload power telemetry.</x:t>
        </x:is>
      </x:c>
    </x:row>
    <x:row r="2758">
      <x:c r="A2758" s="3" t="inlineStr">
        <x:is>
          <x:t xml:space="preserve">Anthropic</x:t>
        </x:is>
      </x:c>
      <x:c r="B2758" s="3" t="n">
        <x:v>2030</x:v>
      </x:c>
      <x:c r="C2758" s="3" t="inlineStr">
        <x:is>
          <x:t xml:space="preserve">Bull</x:t>
        </x:is>
      </x:c>
      <x:c r="D2758" s="3" t="inlineStr">
        <x:is>
          <x:t xml:space="preserve">training_gw</x:t>
        </x:is>
      </x:c>
      <x:c r="E2758" s="3" t="n">
        <x:v>0.851</x:v>
      </x:c>
      <x:c r="F2758" s="3" t="inlineStr">
        <x:is>
          <x:t xml:space="preserve">GW</x:t>
        </x:is>
      </x:c>
      <x:c r="G2758" s="3" t="inlineStr">
        <x:is>
          <x:t xml:space="preserve">Derived formula</x:t>
        </x:is>
      </x:c>
      <x:c r="H2758" s="3" t="inlineStr">
        <x:is>
          <x:t xml:space="preserve">ai_it_load_gw * training_power_share</x:t>
        </x:is>
      </x:c>
      <x:c r="I2758" s="3" t="inlineStr">
        <x:is>
          <x:t xml:space="preserve">Training GW is shown separately so commercial inference token capacity is not overstated.</x:t>
        </x:is>
      </x:c>
      <x:c r="J2758" s="3" t="inlineStr">
        <x:is>
          <x:t xml:space="preserve">SRC_ANTHROPIC_CLAUDE_DOCS; SRC_ANTHROPIC_AMAZON_COMPUTE; SRC_AWS_RAINIER_ACTIVE; SRC_EPOCH_AI_DATA_CENTERS</x:t>
        </x:is>
      </x:c>
      <x:c r="K275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58" s="3" t="inlineStr">
        <x:is>
          <x:t xml:space="preserve">Recompute after AI allocation or workload-split evidence changes.</x:t>
        </x:is>
      </x:c>
    </x:row>
    <x:row r="2759">
      <x:c r="A2759" s="3" t="inlineStr">
        <x:is>
          <x:t xml:space="preserve">Anthropic</x:t>
        </x:is>
      </x:c>
      <x:c r="B2759" s="3" t="n">
        <x:v>2030</x:v>
      </x:c>
      <x:c r="C2759" s="3" t="inlineStr">
        <x:is>
          <x:t xml:space="preserve">Bull</x:t>
        </x:is>
      </x:c>
      <x:c r="D2759" s="3" t="inlineStr">
        <x:is>
          <x:t xml:space="preserve">tokens_per_second_per_mw</x:t>
        </x:is>
      </x:c>
      <x:c r="E2759" s="3" t="n">
        <x:v>137530</x:v>
      </x:c>
      <x:c r="F2759" s="3" t="inlineStr">
        <x:is>
          <x:t xml:space="preserve">generated output tokens/sec/MW</x:t>
        </x:is>
      </x:c>
      <x:c r="G2759" s="3" t="inlineStr">
        <x:is>
          <x:t xml:space="preserve">Derived estimate + benchmark calibration</x:t>
        </x:is>
      </x:c>
      <x:c r="H2759" s="3" t="inlineStr">
        <x:is>
          <x:t xml:space="preserve">fleet_reference_tps_per_mw * commercial_workload_fit_factor</x:t>
        </x:is>
      </x:c>
      <x:c r="I2759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2759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275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59" s="3" t="inlineStr">
        <x:is>
          <x:t xml:space="preserve">Comparable production output-token throughput with model, hardware, precision, ISL/OSL and SLO matched.</x:t>
        </x:is>
      </x:c>
    </x:row>
    <x:row r="2760">
      <x:c r="A2760" s="3" t="inlineStr">
        <x:is>
          <x:t xml:space="preserve">Anthropic</x:t>
        </x:is>
      </x:c>
      <x:c r="B2760" s="3" t="n">
        <x:v>2030</x:v>
      </x:c>
      <x:c r="C2760" s="3" t="inlineStr">
        <x:is>
          <x:t xml:space="preserve">Bull</x:t>
        </x:is>
      </x:c>
      <x:c r="D2760" s="3" t="inlineStr">
        <x:is>
          <x:t xml:space="preserve">inference_tokens_per_day</x:t>
        </x:is>
      </x:c>
      <x:c r="E2760" s="3" t="n">
        <x:v>46092574368000</x:v>
      </x:c>
      <x:c r="F2760" s="3" t="inlineStr">
        <x:is>
          <x:t xml:space="preserve">generated output tokens/day</x:t>
        </x:is>
      </x:c>
      <x:c r="G2760" s="3" t="inlineStr">
        <x:is>
          <x:t xml:space="preserve">Derived headline metric</x:t>
        </x:is>
      </x:c>
      <x:c r="H2760" s="3" t="inlineStr">
        <x:is>
          <x:t xml:space="preserve">inference_gw * 1000 * tokens_per_second_per_mw * 86,400</x:t>
        </x:is>
      </x:c>
      <x:c r="I2760" s="3" t="inlineStr">
        <x:is>
          <x:t xml:space="preserve">Headline capacity uses no utilization, MoE, architecture or software-growth multiplier; it is not observed commercial output volume.</x:t>
        </x:is>
      </x:c>
      <x:c r="J2760" s="3" t="inlineStr">
        <x:is>
          <x:t xml:space="preserve">SRC_ANTHROPIC_CLAUDE_DOCS; SRC_ANTHROPIC_AMAZON_COMPUTE; SRC_AWS_RAINIER_ACTIVE; SRC_EPOCH_AI_DATA_CENTERS; SRC_SEMIANALYSIS_INFERENCEX</x:t>
        </x:is>
      </x:c>
      <x:c r="K276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60" s="3" t="inlineStr">
        <x:is>
          <x:t xml:space="preserve">Provider-disclosed generated output token volume or calibrated capacity telemetry.</x:t>
        </x:is>
      </x:c>
    </x:row>
    <x:row r="2761">
      <x:c r="A2761" s="3" t="inlineStr">
        <x:is>
          <x:t xml:space="preserve">Anthropic</x:t>
        </x:is>
      </x:c>
      <x:c r="B2761" s="3" t="n">
        <x:v>2030</x:v>
      </x:c>
      <x:c r="C2761" s="3" t="inlineStr">
        <x:is>
          <x:t xml:space="preserve">Bull</x:t>
        </x:is>
      </x:c>
      <x:c r="D2761" s="3" t="inlineStr">
        <x:is>
          <x:t xml:space="preserve">inference_tokens_per_year</x:t>
        </x:is>
      </x:c>
      <x:c r="E2761" s="3" t="n">
        <x:v>1.682378964432e+16</x:v>
      </x:c>
      <x:c r="F2761" s="3" t="inlineStr">
        <x:is>
          <x:t xml:space="preserve">generated output tokens/year</x:t>
        </x:is>
      </x:c>
      <x:c r="G2761" s="3" t="inlineStr">
        <x:is>
          <x:t xml:space="preserve">Derived headline metric</x:t>
        </x:is>
      </x:c>
      <x:c r="H2761" s="3" t="inlineStr">
        <x:is>
          <x:t xml:space="preserve">inference_tokens_per_day * 365</x:t>
        </x:is>
      </x:c>
      <x:c r="I2761" s="3" t="inlineStr">
        <x:is>
          <x:t xml:space="preserve">Annualized version of generated output token capacity; it is not observed annual demand or billable volume.</x:t>
        </x:is>
      </x:c>
      <x:c r="J2761" s="3" t="inlineStr">
        <x:is>
          <x:t xml:space="preserve">SRC_ANTHROPIC_CLAUDE_DOCS; SRC_ANTHROPIC_AMAZON_COMPUTE; SRC_AWS_RAINIER_ACTIVE; SRC_EPOCH_AI_DATA_CENTERS; SRC_SEMIANALYSIS_INFERENCEX</x:t>
        </x:is>
      </x:c>
      <x:c r="K276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2761" s="3" t="inlineStr">
        <x:is>
          <x:t xml:space="preserve">Provider-disclosed annual generated-output volume or metered serving telemetry.</x:t>
        </x:is>
      </x:c>
    </x:row>
    <x:row r="2762">
      <x:c r="A2762" s="3" t="inlineStr">
        <x:is>
          <x:t xml:space="preserve">DeepSeek</x:t>
        </x:is>
      </x:c>
      <x:c r="B2762" s="3" t="n">
        <x:v>2026</x:v>
      </x:c>
      <x:c r="C2762" s="3" t="inlineStr">
        <x:is>
          <x:t xml:space="preserve">Bull</x:t>
        </x:is>
      </x:c>
      <x:c r="D2762" s="3" t="inlineStr">
        <x:is>
          <x:t xml:space="preserve">contracted_power_gw</x:t>
        </x:is>
      </x:c>
      <x:c r="E2762" s="3" t="n">
        <x:v>0.5</x:v>
      </x:c>
      <x:c r="F2762" s="3" t="inlineStr">
        <x:is>
          <x:t xml:space="preserve">GW</x:t>
        </x:is>
      </x:c>
      <x:c r="G2762" s="3" t="inlineStr">
        <x:is>
          <x:t xml:space="preserve">Scenario capacity envelope</x:t>
        </x:is>
      </x:c>
      <x:c r="H2762" s="3" t="inlineStr">
        <x:is>
          <x:t xml:space="preserve">linear interpolation between 2026 and 2030 company capacity endpoints</x:t>
        </x:is>
      </x:c>
      <x:c r="I2762" s="3" t="inlineStr">
        <x:is>
          <x:t xml:space="preserve">Capacity is a low-transparency scenario; official infrastructure evidence supports H800 inference hardware, not company GW.</x:t>
        </x:is>
      </x:c>
      <x:c r="J2762" s="3" t="inlineStr">
        <x:is>
          <x:t xml:space="preserve">SRC_DEEPSEEK_H800_INFERENCE; ASSUMP_CN_CAPACITY_TRANSPARENCY</x:t>
        </x:is>
      </x:c>
      <x:c r="K276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62" s="3" t="inlineStr">
        <x:is>
          <x:t xml:space="preserve">Company/site-level committed MW/GW, interconnect and contract disclosure.</x:t>
        </x:is>
      </x:c>
    </x:row>
    <x:row r="2763">
      <x:c r="A2763" s="3" t="inlineStr">
        <x:is>
          <x:t xml:space="preserve">DeepSeek</x:t>
        </x:is>
      </x:c>
      <x:c r="B2763" s="3" t="n">
        <x:v>2026</x:v>
      </x:c>
      <x:c r="C2763" s="3" t="inlineStr">
        <x:is>
          <x:t xml:space="preserve">Bull</x:t>
        </x:is>
      </x:c>
      <x:c r="D2763" s="3" t="inlineStr">
        <x:is>
          <x:t xml:space="preserve">operational_deployment_share</x:t>
        </x:is>
      </x:c>
      <x:c r="E2763" s="3" t="n">
        <x:v>0.316</x:v>
      </x:c>
      <x:c r="F2763" s="3" t="inlineStr">
        <x:is>
          <x:t xml:space="preserve">share</x:t>
        </x:is>
      </x:c>
      <x:c r="G2763" s="3" t="inlineStr">
        <x:is>
          <x:t xml:space="preserve">Scenario conversion</x:t>
        </x:is>
      </x:c>
      <x:c r="H2763" s="3" t="inlineStr">
        <x:is>
          <x:t xml:space="preserve">active_power_gw / contracted_power_gw</x:t>
        </x:is>
      </x:c>
      <x:c r="I2763" s="3" t="inlineStr">
        <x:is>
          <x:t xml:space="preserve">This is the single explicit conversion from contracted/attributed capacity to operationally usable capacity.</x:t>
        </x:is>
      </x:c>
      <x:c r="J2763" s="3" t="inlineStr">
        <x:is>
          <x:t xml:space="preserve">SRC_DEEPSEEK_H800_INFERENCE; ASSUMP_CN_CAPACITY_TRANSPARENCY</x:t>
        </x:is>
      </x:c>
      <x:c r="K276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63" s="3" t="inlineStr">
        <x:is>
          <x:t xml:space="preserve">Energized operational capacity divided by contracted/attributed capacity.</x:t>
        </x:is>
      </x:c>
    </x:row>
    <x:row r="2764">
      <x:c r="A2764" s="3" t="inlineStr">
        <x:is>
          <x:t xml:space="preserve">DeepSeek</x:t>
        </x:is>
      </x:c>
      <x:c r="B2764" s="3" t="n">
        <x:v>2026</x:v>
      </x:c>
      <x:c r="C2764" s="3" t="inlineStr">
        <x:is>
          <x:t xml:space="preserve">Bull</x:t>
        </x:is>
      </x:c>
      <x:c r="D2764" s="3" t="inlineStr">
        <x:is>
          <x:t xml:space="preserve">active_power_gw</x:t>
        </x:is>
      </x:c>
      <x:c r="E2764" s="3" t="n">
        <x:v>0.158</x:v>
      </x:c>
      <x:c r="F2764" s="3" t="inlineStr">
        <x:is>
          <x:t xml:space="preserve">GW</x:t>
        </x:is>
      </x:c>
      <x:c r="G2764" s="3" t="inlineStr">
        <x:is>
          <x:t xml:space="preserve">Derived scenario</x:t>
        </x:is>
      </x:c>
      <x:c r="H2764" s="3" t="inlineStr">
        <x:is>
          <x:t xml:space="preserve">contracted_power_gw * operational_deployment_share</x:t>
        </x:is>
      </x:c>
      <x:c r="I2764" s="3" t="inlineStr">
        <x:is>
          <x:t xml:space="preserve">Active GW is conservative because operated cluster scale beyond disclosed infrastructure is not public.</x:t>
        </x:is>
      </x:c>
      <x:c r="J2764" s="3" t="inlineStr">
        <x:is>
          <x:t xml:space="preserve">SRC_DEEPSEEK_H800_INFERENCE; ASSUMP_CN_CAPACITY_TRANSPARENCY</x:t>
        </x:is>
      </x:c>
      <x:c r="K276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64" s="3" t="inlineStr">
        <x:is>
          <x:t xml:space="preserve">Energization dates, accelerator deliveries and operational powered-rack telemetry.</x:t>
        </x:is>
      </x:c>
    </x:row>
    <x:row r="2765">
      <x:c r="A2765" s="3" t="inlineStr">
        <x:is>
          <x:t xml:space="preserve">DeepSeek</x:t>
        </x:is>
      </x:c>
      <x:c r="B2765" s="3" t="n">
        <x:v>2026</x:v>
      </x:c>
      <x:c r="C2765" s="3" t="inlineStr">
        <x:is>
          <x:t xml:space="preserve">Bull</x:t>
        </x:is>
      </x:c>
      <x:c r="D2765" s="3" t="inlineStr">
        <x:is>
          <x:t xml:space="preserve">pue</x:t>
        </x:is>
      </x:c>
      <x:c r="E2765" s="3" t="n">
        <x:v>1.24</x:v>
      </x:c>
      <x:c r="F2765" s="3" t="inlineStr">
        <x:is>
          <x:t xml:space="preserve">ratio</x:t>
        </x:is>
      </x:c>
      <x:c r="G2765" s="3" t="inlineStr">
        <x:is>
          <x:t xml:space="preserve">Scenario parameter</x:t>
        </x:is>
      </x:c>
      <x:c r="H2765" s="3" t="inlineStr">
        <x:is>
          <x:t xml:space="preserve">it_load_gw = active_power_gw / pue</x:t>
        </x:is>
      </x:c>
      <x:c r="I2765" s="3" t="inlineStr">
        <x:is>
          <x:t xml:space="preserve">No provider-wide site-level PUE is used as a disclosed fact; PUE represents facility-to-IT conversion within the scenario.</x:t>
        </x:is>
      </x:c>
      <x:c r="J2765" s="3" t="inlineStr">
        <x:is>
          <x:t xml:space="preserve">ASSUMP_POWER_RAMP</x:t>
        </x:is>
      </x:c>
      <x:c r="K276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65" s="3" t="inlineStr">
        <x:is>
          <x:t xml:space="preserve">Site-level measured PUE matched to attributed AI capacity.</x:t>
        </x:is>
      </x:c>
    </x:row>
    <x:row r="2766">
      <x:c r="A2766" s="3" t="inlineStr">
        <x:is>
          <x:t xml:space="preserve">DeepSeek</x:t>
        </x:is>
      </x:c>
      <x:c r="B2766" s="3" t="n">
        <x:v>2026</x:v>
      </x:c>
      <x:c r="C2766" s="3" t="inlineStr">
        <x:is>
          <x:t xml:space="preserve">Bull</x:t>
        </x:is>
      </x:c>
      <x:c r="D2766" s="3" t="inlineStr">
        <x:is>
          <x:t xml:space="preserve">it_load_gw</x:t>
        </x:is>
      </x:c>
      <x:c r="E2766" s="3" t="n">
        <x:v>0.127</x:v>
      </x:c>
      <x:c r="F2766" s="3" t="inlineStr">
        <x:is>
          <x:t xml:space="preserve">GW</x:t>
        </x:is>
      </x:c>
      <x:c r="G2766" s="3" t="inlineStr">
        <x:is>
          <x:t xml:space="preserve">Derived formula</x:t>
        </x:is>
      </x:c>
      <x:c r="H2766" s="3" t="inlineStr">
        <x:is>
          <x:t xml:space="preserve">active_power_gw / pue</x:t>
        </x:is>
      </x:c>
      <x:c r="I2766" s="3" t="inlineStr">
        <x:is>
          <x:t xml:space="preserve">Facility power is converted to IT-deliverable power before attributing AI workloads.</x:t>
        </x:is>
      </x:c>
      <x:c r="J2766" s="3" t="inlineStr">
        <x:is>
          <x:t xml:space="preserve">SRC_DEEPSEEK_H800_INFERENCE; ASSUMP_CN_CAPACITY_TRANSPARENCY</x:t>
        </x:is>
      </x:c>
      <x:c r="K276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66" s="3" t="inlineStr">
        <x:is>
          <x:t xml:space="preserve">Recompute once active power and PUE become site-observable.</x:t>
        </x:is>
      </x:c>
    </x:row>
    <x:row r="2767">
      <x:c r="A2767" s="3" t="inlineStr">
        <x:is>
          <x:t xml:space="preserve">DeepSeek</x:t>
        </x:is>
      </x:c>
      <x:c r="B2767" s="3" t="n">
        <x:v>2026</x:v>
      </x:c>
      <x:c r="C2767" s="3" t="inlineStr">
        <x:is>
          <x:t xml:space="preserve">Bull</x:t>
        </x:is>
      </x:c>
      <x:c r="D2767" s="3" t="inlineStr">
        <x:is>
          <x:t xml:space="preserve">ai_workload_share</x:t>
        </x:is>
      </x:c>
      <x:c r="E2767" s="3" t="n">
        <x:v>0.82</x:v>
      </x:c>
      <x:c r="F2767" s="3" t="inlineStr">
        <x:is>
          <x:t xml:space="preserve">share</x:t>
        </x:is>
      </x:c>
      <x:c r="G2767" s="3" t="inlineStr">
        <x:is>
          <x:t xml:space="preserve">Scenario allocation</x:t>
        </x:is>
      </x:c>
      <x:c r="H2767" s="3" t="inlineStr">
        <x:is>
          <x:t xml:space="preserve">ai_it_load_gw = it_load_gw * ai_workload_share</x:t>
        </x:is>
      </x:c>
      <x:c r="I2767" s="3" t="inlineStr">
        <x:is>
          <x:t xml:space="preserve">DeepSeek-operated service capacity is modeled as AI-focused, reduced for reserve and ancillary processing.</x:t>
        </x:is>
      </x:c>
      <x:c r="J2767" s="3" t="inlineStr">
        <x:is>
          <x:t xml:space="preserve">SRC_DEEPSEEK_V3; SRC_DEEPSEEK_R1; SRC_DEEPSEEK_H800_INFERENCE; SRC_EPOCH_AI_DATA_CENTERS</x:t>
        </x:is>
      </x:c>
      <x:c r="K276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67" s="3" t="inlineStr">
        <x:is>
          <x:t xml:space="preserve">Model-owner AI workload allocation or cluster scheduling telemetry.</x:t>
        </x:is>
      </x:c>
    </x:row>
    <x:row r="2768">
      <x:c r="A2768" s="3" t="inlineStr">
        <x:is>
          <x:t xml:space="preserve">DeepSeek</x:t>
        </x:is>
      </x:c>
      <x:c r="B2768" s="3" t="n">
        <x:v>2026</x:v>
      </x:c>
      <x:c r="C2768" s="3" t="inlineStr">
        <x:is>
          <x:t xml:space="preserve">Bull</x:t>
        </x:is>
      </x:c>
      <x:c r="D2768" s="3" t="inlineStr">
        <x:is>
          <x:t xml:space="preserve">ai_it_load_gw</x:t>
        </x:is>
      </x:c>
      <x:c r="E2768" s="3" t="n">
        <x:v>0.104</x:v>
      </x:c>
      <x:c r="F2768" s="3" t="inlineStr">
        <x:is>
          <x:t xml:space="preserve">GW</x:t>
        </x:is>
      </x:c>
      <x:c r="G2768" s="3" t="inlineStr">
        <x:is>
          <x:t xml:space="preserve">Derived formula</x:t>
        </x:is>
      </x:c>
      <x:c r="H2768" s="3" t="inlineStr">
        <x:is>
          <x:t xml:space="preserve">it_load_gw * ai_workload_share</x:t>
        </x:is>
      </x:c>
      <x:c r="I2768" s="3" t="inlineStr">
        <x:is>
          <x:t xml:space="preserve">Only the AI-attributed portion of IT load enters training/inference allocation.</x:t>
        </x:is>
      </x:c>
      <x:c r="J2768" s="3" t="inlineStr">
        <x:is>
          <x:t xml:space="preserve">SRC_DEEPSEEK_V3; SRC_DEEPSEEK_R1; SRC_DEEPSEEK_H800_INFERENCE; SRC_EPOCH_AI_DATA_CENTERS</x:t>
        </x:is>
      </x:c>
      <x:c r="K276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68" s="3" t="inlineStr">
        <x:is>
          <x:t xml:space="preserve">Recompute after ai_workload_share is replaced by telemetry.</x:t>
        </x:is>
      </x:c>
    </x:row>
    <x:row r="2769">
      <x:c r="A2769" s="3" t="inlineStr">
        <x:is>
          <x:t xml:space="preserve">DeepSeek</x:t>
        </x:is>
      </x:c>
      <x:c r="B2769" s="3" t="n">
        <x:v>2026</x:v>
      </x:c>
      <x:c r="C2769" s="3" t="inlineStr">
        <x:is>
          <x:t xml:space="preserve">Bull</x:t>
        </x:is>
      </x:c>
      <x:c r="D2769" s="3" t="inlineStr">
        <x:is>
          <x:t xml:space="preserve">gpu_share</x:t>
        </x:is>
      </x:c>
      <x:c r="E2769" s="3" t="n">
        <x:v>1</x:v>
      </x:c>
      <x:c r="F2769" s="3" t="inlineStr">
        <x:is>
          <x:t xml:space="preserve">share of inference-serving accelerator load</x:t>
        </x:is>
      </x:c>
      <x:c r="G2769" s="3" t="inlineStr">
        <x:is>
          <x:t xml:space="preserve">Numeric scenario</x:t>
        </x:is>
      </x:c>
      <x:c r="H2769" s="3" t="inlineStr">
        <x:is>
          <x:t xml:space="preserve">gpu_share interpolated from company 2026/2030 accelerator-mix endpoints</x:t>
        </x:is>
      </x:c>
      <x:c r="I2769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2769" s="3" t="inlineStr">
        <x:is>
          <x:t xml:space="preserve">SRC_DEEPSEEK_V3; SRC_DEEPSEEK_R1; SRC_DEEPSEEK_H800_INFERENCE; SRC_EPOCH_AI_DATA_CENTERS; ASSUMP_NUMERIC_ACCELERATOR_MIX</x:t>
        </x:is>
      </x:c>
      <x:c r="K276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69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2770">
      <x:c r="A2770" s="3" t="inlineStr">
        <x:is>
          <x:t xml:space="preserve">DeepSeek</x:t>
        </x:is>
      </x:c>
      <x:c r="B2770" s="3" t="n">
        <x:v>2026</x:v>
      </x:c>
      <x:c r="C2770" s="3" t="inlineStr">
        <x:is>
          <x:t xml:space="preserve">Bull</x:t>
        </x:is>
      </x:c>
      <x:c r="D2770" s="3" t="inlineStr">
        <x:is>
          <x:t xml:space="preserve">h200_share</x:t>
        </x:is>
      </x:c>
      <x:c r="E2770" s="3" t="n">
        <x:v>0.55</x:v>
      </x:c>
      <x:c r="F2770" s="3" t="inlineStr">
        <x:is>
          <x:t xml:space="preserve">share of inference-serving accelerator load</x:t>
        </x:is>
      </x:c>
      <x:c r="G2770" s="3" t="inlineStr">
        <x:is>
          <x:t xml:space="preserve">Editable numeric scenario</x:t>
        </x:is>
      </x:c>
      <x:c r="H2770" s="3" t="inlineStr">
        <x:is>
          <x:t xml:space="preserve">h200_share = gpu_share * default_gpu_generation_mix_h200</x:t>
        </x:is>
      </x:c>
      <x:c r="I2770" s="3" t="inlineStr">
        <x:is>
          <x:t xml:space="preserve">Default GPU-generation migration assumption; executive workbook allows later manual replacement by company/year/scenario.</x:t>
        </x:is>
      </x:c>
      <x:c r="J2770" s="3" t="inlineStr">
        <x:is>
          <x:t xml:space="preserve">SRC_SEMIANALYSIS_INFERENCEX; ASSUMP_NUMERIC_ACCELERATOR_MIX</x:t>
        </x:is>
      </x:c>
      <x:c r="K277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70" s="3" t="inlineStr">
        <x:is>
          <x:t xml:space="preserve">Company fleet inventory, accelerator-hours or procurement/deployment records by GPU generation.</x:t>
        </x:is>
      </x:c>
    </x:row>
    <x:row r="2771">
      <x:c r="A2771" s="3" t="inlineStr">
        <x:is>
          <x:t xml:space="preserve">DeepSeek</x:t>
        </x:is>
      </x:c>
      <x:c r="B2771" s="3" t="n">
        <x:v>2026</x:v>
      </x:c>
      <x:c r="C2771" s="3" t="inlineStr">
        <x:is>
          <x:t xml:space="preserve">Bull</x:t>
        </x:is>
      </x:c>
      <x:c r="D2771" s="3" t="inlineStr">
        <x:is>
          <x:t xml:space="preserve">b200_share</x:t>
        </x:is>
      </x:c>
      <x:c r="E2771" s="3" t="n">
        <x:v>0.4</x:v>
      </x:c>
      <x:c r="F2771" s="3" t="inlineStr">
        <x:is>
          <x:t xml:space="preserve">share of inference-serving accelerator load</x:t>
        </x:is>
      </x:c>
      <x:c r="G2771" s="3" t="inlineStr">
        <x:is>
          <x:t xml:space="preserve">Editable numeric scenario</x:t>
        </x:is>
      </x:c>
      <x:c r="H2771" s="3" t="inlineStr">
        <x:is>
          <x:t xml:space="preserve">b200_share = gpu_share * default_gpu_generation_mix_b200</x:t>
        </x:is>
      </x:c>
      <x:c r="I2771" s="3" t="inlineStr">
        <x:is>
          <x:t xml:space="preserve">Default GPU-generation migration assumption; executive workbook allows later manual replacement by company/year/scenario.</x:t>
        </x:is>
      </x:c>
      <x:c r="J2771" s="3" t="inlineStr">
        <x:is>
          <x:t xml:space="preserve">SRC_SEMIANALYSIS_INFERENCEX; ASSUMP_NUMERIC_ACCELERATOR_MIX</x:t>
        </x:is>
      </x:c>
      <x:c r="K277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71" s="3" t="inlineStr">
        <x:is>
          <x:t xml:space="preserve">Company fleet inventory, accelerator-hours or procurement/deployment records by GPU generation.</x:t>
        </x:is>
      </x:c>
    </x:row>
    <x:row r="2772">
      <x:c r="A2772" s="3" t="inlineStr">
        <x:is>
          <x:t xml:space="preserve">DeepSeek</x:t>
        </x:is>
      </x:c>
      <x:c r="B2772" s="3" t="n">
        <x:v>2026</x:v>
      </x:c>
      <x:c r="C2772" s="3" t="inlineStr">
        <x:is>
          <x:t xml:space="preserve">Bull</x:t>
        </x:is>
      </x:c>
      <x:c r="D2772" s="3" t="inlineStr">
        <x:is>
          <x:t xml:space="preserve">gb200_share</x:t>
        </x:is>
      </x:c>
      <x:c r="E2772" s="3" t="n">
        <x:v>0.05</x:v>
      </x:c>
      <x:c r="F2772" s="3" t="inlineStr">
        <x:is>
          <x:t xml:space="preserve">share of inference-serving accelerator load</x:t>
        </x:is>
      </x:c>
      <x:c r="G2772" s="3" t="inlineStr">
        <x:is>
          <x:t xml:space="preserve">Editable numeric scenario</x:t>
        </x:is>
      </x:c>
      <x:c r="H2772" s="3" t="inlineStr">
        <x:is>
          <x:t xml:space="preserve">gb200_share = gpu_share * default_gpu_generation_mix_gb200</x:t>
        </x:is>
      </x:c>
      <x:c r="I2772" s="3" t="inlineStr">
        <x:is>
          <x:t xml:space="preserve">Default GPU-generation migration assumption; executive workbook allows later manual replacement by company/year/scenario.</x:t>
        </x:is>
      </x:c>
      <x:c r="J2772" s="3" t="inlineStr">
        <x:is>
          <x:t xml:space="preserve">SRC_SEMIANALYSIS_INFERENCEX; ASSUMP_NUMERIC_ACCELERATOR_MIX</x:t>
        </x:is>
      </x:c>
      <x:c r="K277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72" s="3" t="inlineStr">
        <x:is>
          <x:t xml:space="preserve">Company fleet inventory, accelerator-hours or procurement/deployment records by GPU generation.</x:t>
        </x:is>
      </x:c>
    </x:row>
    <x:row r="2773">
      <x:c r="A2773" s="3" t="inlineStr">
        <x:is>
          <x:t xml:space="preserve">DeepSeek</x:t>
        </x:is>
      </x:c>
      <x:c r="B2773" s="3" t="n">
        <x:v>2026</x:v>
      </x:c>
      <x:c r="C2773" s="3" t="inlineStr">
        <x:is>
          <x:t xml:space="preserve">Bull</x:t>
        </x:is>
      </x:c>
      <x:c r="D2773" s="3" t="inlineStr">
        <x:is>
          <x:t xml:space="preserve">purpose_built_accelerator_share</x:t>
        </x:is>
      </x:c>
      <x:c r="E2773" s="3" t="n">
        <x:v>0</x:v>
      </x:c>
      <x:c r="F2773" s="3" t="inlineStr">
        <x:is>
          <x:t xml:space="preserve">share of inference-serving accelerator load</x:t>
        </x:is>
      </x:c>
      <x:c r="G2773" s="3" t="inlineStr">
        <x:is>
          <x:t xml:space="preserve">Numeric scenario</x:t>
        </x:is>
      </x:c>
      <x:c r="H2773" s="3" t="inlineStr">
        <x:is>
          <x:t xml:space="preserve">1 - gpu_share</x:t>
        </x:is>
      </x:c>
      <x:c r="I2773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2773" s="3" t="inlineStr">
        <x:is>
          <x:t xml:space="preserve">SRC_DEEPSEEK_V3; SRC_DEEPSEEK_R1; SRC_DEEPSEEK_H800_INFERENCE; SRC_EPOCH_AI_DATA_CENTERS; ASSUMP_NUMERIC_ACCELERATOR_MIX</x:t>
        </x:is>
      </x:c>
      <x:c r="K277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73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2774">
      <x:c r="A2774" s="3" t="inlineStr">
        <x:is>
          <x:t xml:space="preserve">DeepSeek</x:t>
        </x:is>
      </x:c>
      <x:c r="B2774" s="3" t="n">
        <x:v>2026</x:v>
      </x:c>
      <x:c r="C2774" s="3" t="inlineStr">
        <x:is>
          <x:t xml:space="preserve">Bull</x:t>
        </x:is>
      </x:c>
      <x:c r="D2774" s="3" t="inlineStr">
        <x:is>
          <x:t xml:space="preserve">fleet_reference_tps_per_mw</x:t>
        </x:is>
      </x:c>
      <x:c r="E2774" s="3" t="n">
        <x:v>140577</x:v>
      </x:c>
      <x:c r="F2774" s="3" t="inlineStr">
        <x:is>
          <x:t xml:space="preserve">generated output tokens/sec/MW</x:t>
        </x:is>
      </x:c>
      <x:c r="G2774" s="3" t="inlineStr">
        <x:is>
          <x:t xml:space="preserve">Fleet-weighted public benchmark reference</x:t>
        </x:is>
      </x:c>
      <x:c r="H2774" s="3" t="inlineStr">
        <x:is>
          <x:t xml:space="preserve">h200_share*h200_workload_avg + b200_share*b200_workload_avg + gb200_share*gb200_workload_avg + purpose_built_share*purpose_workload_avg</x:t>
        </x:is>
      </x:c>
      <x:c r="I2774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2774" s="3" t="inlineStr">
        <x:is>
          <x:t xml:space="preserve">SRC_SEMIANALYSIS_INFERENCEX; ASSUMP_NUMERIC_ACCELERATOR_MIX; ASSUMP_WORKLOAD_CLASS_MIX; ASSUMP_AGENTIC_CONTEXT_PENALTY</x:t>
        </x:is>
      </x:c>
      <x:c r="K277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74" s="3" t="inlineStr">
        <x:is>
          <x:t xml:space="preserve">Comparable production output-token throughput or a more closely matched benchmark.</x:t>
        </x:is>
      </x:c>
    </x:row>
    <x:row r="2775">
      <x:c r="A2775" s="3" t="inlineStr">
        <x:is>
          <x:t xml:space="preserve">DeepSeek</x:t>
        </x:is>
      </x:c>
      <x:c r="B2775" s="3" t="n">
        <x:v>2026</x:v>
      </x:c>
      <x:c r="C2775" s="3" t="inlineStr">
        <x:is>
          <x:t xml:space="preserve">Bull</x:t>
        </x:is>
      </x:c>
      <x:c r="D2775" s="3" t="inlineStr">
        <x:is>
          <x:t xml:space="preserve">commercial_workload_fit_factor</x:t>
        </x:is>
      </x:c>
      <x:c r="E2775" s="3" t="n">
        <x:v>1</x:v>
      </x:c>
      <x:c r="F2775" s="3" t="inlineStr">
        <x:is>
          <x:t xml:space="preserve">share of public reference throughput</x:t>
        </x:is>
      </x:c>
      <x:c r="G2775" s="3" t="inlineStr">
        <x:is>
          <x:t xml:space="preserve">Scenario assumption</x:t>
        </x:is>
      </x:c>
      <x:c r="H2775" s="3" t="inlineStr">
        <x:is>
          <x:t xml:space="preserve">reference_serving_tps_per_mw = fleet_reference_tps_per_mw * commercial_workload_fit_factor</x:t>
        </x:is>
      </x:c>
      <x:c r="I2775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2775" s="3" t="inlineStr">
        <x:is>
          <x:t xml:space="preserve">SRC_SEMIANALYSIS_INFERENCEX; ASSUMP_NUMERIC_ACCELERATOR_MIX; ASSUMP_WORKLOAD_CLASS_MIX; ASSUMP_AGENTIC_CONTEXT_PENALTY</x:t>
        </x:is>
      </x:c>
      <x:c r="K277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75" s="3" t="inlineStr">
        <x:is>
          <x:t xml:space="preserve">Matched commercial serving benchmark by product surface, context shape and latency SLO.</x:t>
        </x:is>
      </x:c>
    </x:row>
    <x:row r="2776">
      <x:c r="A2776" s="3" t="inlineStr">
        <x:is>
          <x:t xml:space="preserve">DeepSeek</x:t>
        </x:is>
      </x:c>
      <x:c r="B2776" s="3" t="n">
        <x:v>2026</x:v>
      </x:c>
      <x:c r="C2776" s="3" t="inlineStr">
        <x:is>
          <x:t xml:space="preserve">Bull</x:t>
        </x:is>
      </x:c>
      <x:c r="D2776" s="3" t="inlineStr">
        <x:is>
          <x:t xml:space="preserve">reference_serving_tps_per_mw</x:t>
        </x:is>
      </x:c>
      <x:c r="E2776" s="3" t="n">
        <x:v>140577</x:v>
      </x:c>
      <x:c r="F2776" s="3" t="inlineStr">
        <x:is>
          <x:t xml:space="preserve">generated output tokens/sec/MW</x:t>
        </x:is>
      </x:c>
      <x:c r="G2776" s="3" t="inlineStr">
        <x:is>
          <x:t xml:space="preserve">Workload-adjusted benchmark proxy</x:t>
        </x:is>
      </x:c>
      <x:c r="H2776" s="3" t="inlineStr">
        <x:is>
          <x:t xml:space="preserve">fleet_reference_tps_per_mw * commercial_workload_fit_factor</x:t>
        </x:is>
      </x:c>
      <x:c r="I277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776" s="3" t="inlineStr">
        <x:is>
          <x:t xml:space="preserve">SRC_SEMIANALYSIS_INFERENCEX; ASSUMP_NUMERIC_ACCELERATOR_MIX; ASSUMP_WORKLOAD_CLASS_MIX; ASSUMP_AGENTIC_CONTEXT_PENALTY</x:t>
        </x:is>
      </x:c>
      <x:c r="K277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76" s="3" t="inlineStr">
        <x:is>
          <x:t xml:space="preserve">Provider production output-token throughput with comparable workload/SLO.</x:t>
        </x:is>
      </x:c>
    </x:row>
    <x:row r="2777">
      <x:c r="A2777" s="3" t="inlineStr">
        <x:is>
          <x:t xml:space="preserve">DeepSeek</x:t>
        </x:is>
      </x:c>
      <x:c r="B2777" s="3" t="n">
        <x:v>2026</x:v>
      </x:c>
      <x:c r="C2777" s="3" t="inlineStr">
        <x:is>
          <x:t xml:space="preserve">Bull</x:t>
        </x:is>
      </x:c>
      <x:c r="D2777" s="3" t="inlineStr">
        <x:is>
          <x:t xml:space="preserve">purpose_built_tps_per_mw</x:t>
        </x:is>
      </x:c>
      <x:c r="E2777" s="3" t="n">
        <x:v>393572</x:v>
      </x:c>
      <x:c r="F2777" s="3" t="inlineStr">
        <x:is>
          <x:t xml:space="preserve">generated output tokens/sec/MW</x:t>
        </x:is>
      </x:c>
      <x:c r="G2777" s="3" t="inlineStr">
        <x:is>
          <x:t xml:space="preserve">Conservative no-uplift proxy</x:t>
        </x:is>
      </x:c>
      <x:c r="H2777" s="3" t="inlineStr">
        <x:is>
          <x:t xml:space="preserve">purpose_built_tps_per_mw = purpose_built_reference_tps_per_mw * commercial_workload_fit_factor until comparable output-token benchmark is adopted</x:t>
        </x:is>
      </x:c>
      <x:c r="I2777" s="3" t="inlineStr">
        <x:is>
          <x:t xml:space="preserve">No comparable public output-token/MW row adopted; B200 public reference placeholder is used and remains editable.</x:t>
        </x:is>
      </x:c>
      <x:c r="J2777" s="3" t="inlineStr">
        <x:is>
          <x:t xml:space="preserve">SRC_DEEPSEEK_V3; SRC_DEEPSEEK_R1; SRC_DEEPSEEK_H800_INFERENCE; SRC_EPOCH_AI_DATA_CENTERS; ASSUMP_NUMERIC_ACCELERATOR_MIX</x:t>
        </x:is>
      </x:c>
      <x:c r="K277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77" s="3" t="inlineStr">
        <x:is>
          <x:t xml:space="preserve">Matched-workload generated-output benchmark for the provider purpose-built accelerator.</x:t>
        </x:is>
      </x:c>
    </x:row>
    <x:row r="2778">
      <x:c r="A2778" s="3" t="inlineStr">
        <x:is>
          <x:t xml:space="preserve">DeepSeek</x:t>
        </x:is>
      </x:c>
      <x:c r="B2778" s="3" t="n">
        <x:v>2026</x:v>
      </x:c>
      <x:c r="C2778" s="3" t="inlineStr">
        <x:is>
          <x:t xml:space="preserve">Bull</x:t>
        </x:is>
      </x:c>
      <x:c r="D2778" s="3" t="inlineStr">
        <x:is>
          <x:t xml:space="preserve">inference_power_share</x:t>
        </x:is>
      </x:c>
      <x:c r="E2778" s="3" t="n">
        <x:v>0.67</x:v>
      </x:c>
      <x:c r="F2778" s="3" t="inlineStr">
        <x:is>
          <x:t xml:space="preserve">share of AI IT load</x:t>
        </x:is>
      </x:c>
      <x:c r="G2778" s="3" t="inlineStr">
        <x:is>
          <x:t xml:space="preserve">Scenario allocation</x:t>
        </x:is>
      </x:c>
      <x:c r="H2778" s="3" t="inlineStr">
        <x:is>
          <x:t xml:space="preserve">inference_gw = ai_it_load_gw * inference_power_share</x:t>
        </x:is>
      </x:c>
      <x:c r="I2778" s="3" t="inlineStr">
        <x:is>
          <x:t xml:space="preserve">API/app availability and inference-system disclosure support higher inference share; the value remains scenario.</x:t>
        </x:is>
      </x:c>
      <x:c r="J2778" s="3" t="inlineStr">
        <x:is>
          <x:t xml:space="preserve">SRC_DEEPSEEK_V3; SRC_DEEPSEEK_R1; SRC_DEEPSEEK_H800_INFERENCE; SRC_EPOCH_AI_DATA_CENTERS; ASSUMP_INFERENCE_SHARE_NOT_FACT_60</x:t>
        </x:is>
      </x:c>
      <x:c r="K277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78" s="3" t="inlineStr">
        <x:is>
          <x:t xml:space="preserve">Provider-specific inference/training workload power telemetry.</x:t>
        </x:is>
      </x:c>
    </x:row>
    <x:row r="2779">
      <x:c r="A2779" s="3" t="inlineStr">
        <x:is>
          <x:t xml:space="preserve">DeepSeek</x:t>
        </x:is>
      </x:c>
      <x:c r="B2779" s="3" t="n">
        <x:v>2026</x:v>
      </x:c>
      <x:c r="C2779" s="3" t="inlineStr">
        <x:is>
          <x:t xml:space="preserve">Bull</x:t>
        </x:is>
      </x:c>
      <x:c r="D2779" s="3" t="inlineStr">
        <x:is>
          <x:t xml:space="preserve">inference_gw</x:t>
        </x:is>
      </x:c>
      <x:c r="E2779" s="3" t="n">
        <x:v>0.07000000000000001</x:v>
      </x:c>
      <x:c r="F2779" s="3" t="inlineStr">
        <x:is>
          <x:t xml:space="preserve">GW</x:t>
        </x:is>
      </x:c>
      <x:c r="G2779" s="3" t="inlineStr">
        <x:is>
          <x:t xml:space="preserve">Derived formula</x:t>
        </x:is>
      </x:c>
      <x:c r="H2779" s="3" t="inlineStr">
        <x:is>
          <x:t xml:space="preserve">ai_it_load_gw * inference_power_share</x:t>
        </x:is>
      </x:c>
      <x:c r="I2779" s="3" t="inlineStr">
        <x:is>
          <x:t xml:space="preserve">This is the operational power eligible to become commercial generated output tokens through the selected TPS/MW proxy.</x:t>
        </x:is>
      </x:c>
      <x:c r="J2779" s="3" t="inlineStr">
        <x:is>
          <x:t xml:space="preserve">SRC_DEEPSEEK_V3; SRC_DEEPSEEK_R1; SRC_DEEPSEEK_H800_INFERENCE; SRC_EPOCH_AI_DATA_CENTERS</x:t>
        </x:is>
      </x:c>
      <x:c r="K277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79" s="3" t="inlineStr">
        <x:is>
          <x:t xml:space="preserve">Recompute after AI allocation or inference-share evidence changes.</x:t>
        </x:is>
      </x:c>
    </x:row>
    <x:row r="2780">
      <x:c r="A2780" s="3" t="inlineStr">
        <x:is>
          <x:t xml:space="preserve">DeepSeek</x:t>
        </x:is>
      </x:c>
      <x:c r="B2780" s="3" t="n">
        <x:v>2026</x:v>
      </x:c>
      <x:c r="C2780" s="3" t="inlineStr">
        <x:is>
          <x:t xml:space="preserve">Bull</x:t>
        </x:is>
      </x:c>
      <x:c r="D2780" s="3" t="inlineStr">
        <x:is>
          <x:t xml:space="preserve">training_power_share</x:t>
        </x:is>
      </x:c>
      <x:c r="E2780" s="3" t="n">
        <x:v>0.33</x:v>
      </x:c>
      <x:c r="F2780" s="3" t="inlineStr">
        <x:is>
          <x:t xml:space="preserve">share of AI IT load</x:t>
        </x:is>
      </x:c>
      <x:c r="G2780" s="3" t="inlineStr">
        <x:is>
          <x:t xml:space="preserve">Derived allocation</x:t>
        </x:is>
      </x:c>
      <x:c r="H2780" s="3" t="inlineStr">
        <x:is>
          <x:t xml:space="preserve">1 - inference_power_share</x:t>
        </x:is>
      </x:c>
      <x:c r="I2780" s="3" t="inlineStr">
        <x:is>
          <x:t xml:space="preserve">Training receives the complementary modeled AI IT allocation; it is not a disclosed company workload split.</x:t>
        </x:is>
      </x:c>
      <x:c r="J2780" s="3" t="inlineStr">
        <x:is>
          <x:t xml:space="preserve">SRC_DEEPSEEK_V3; SRC_DEEPSEEK_R1; SRC_DEEPSEEK_H800_INFERENCE; SRC_EPOCH_AI_DATA_CENTERS; ASSUMP_INFERENCE_SHARE_NOT_FACT_60</x:t>
        </x:is>
      </x:c>
      <x:c r="K278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80" s="3" t="inlineStr">
        <x:is>
          <x:t xml:space="preserve">Provider-specific inference/training workload power telemetry.</x:t>
        </x:is>
      </x:c>
    </x:row>
    <x:row r="2781">
      <x:c r="A2781" s="3" t="inlineStr">
        <x:is>
          <x:t xml:space="preserve">DeepSeek</x:t>
        </x:is>
      </x:c>
      <x:c r="B2781" s="3" t="n">
        <x:v>2026</x:v>
      </x:c>
      <x:c r="C2781" s="3" t="inlineStr">
        <x:is>
          <x:t xml:space="preserve">Bull</x:t>
        </x:is>
      </x:c>
      <x:c r="D2781" s="3" t="inlineStr">
        <x:is>
          <x:t xml:space="preserve">training_gw</x:t>
        </x:is>
      </x:c>
      <x:c r="E2781" s="3" t="n">
        <x:v>0.034</x:v>
      </x:c>
      <x:c r="F2781" s="3" t="inlineStr">
        <x:is>
          <x:t xml:space="preserve">GW</x:t>
        </x:is>
      </x:c>
      <x:c r="G2781" s="3" t="inlineStr">
        <x:is>
          <x:t xml:space="preserve">Derived formula</x:t>
        </x:is>
      </x:c>
      <x:c r="H2781" s="3" t="inlineStr">
        <x:is>
          <x:t xml:space="preserve">ai_it_load_gw * training_power_share</x:t>
        </x:is>
      </x:c>
      <x:c r="I2781" s="3" t="inlineStr">
        <x:is>
          <x:t xml:space="preserve">Training GW is shown separately so commercial inference token capacity is not overstated.</x:t>
        </x:is>
      </x:c>
      <x:c r="J2781" s="3" t="inlineStr">
        <x:is>
          <x:t xml:space="preserve">SRC_DEEPSEEK_V3; SRC_DEEPSEEK_R1; SRC_DEEPSEEK_H800_INFERENCE; SRC_EPOCH_AI_DATA_CENTERS</x:t>
        </x:is>
      </x:c>
      <x:c r="K278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81" s="3" t="inlineStr">
        <x:is>
          <x:t xml:space="preserve">Recompute after AI allocation or workload-split evidence changes.</x:t>
        </x:is>
      </x:c>
    </x:row>
    <x:row r="2782">
      <x:c r="A2782" s="3" t="inlineStr">
        <x:is>
          <x:t xml:space="preserve">DeepSeek</x:t>
        </x:is>
      </x:c>
      <x:c r="B2782" s="3" t="n">
        <x:v>2026</x:v>
      </x:c>
      <x:c r="C2782" s="3" t="inlineStr">
        <x:is>
          <x:t xml:space="preserve">Bull</x:t>
        </x:is>
      </x:c>
      <x:c r="D2782" s="3" t="inlineStr">
        <x:is>
          <x:t xml:space="preserve">tokens_per_second_per_mw</x:t>
        </x:is>
      </x:c>
      <x:c r="E2782" s="3" t="n">
        <x:v>140577</x:v>
      </x:c>
      <x:c r="F2782" s="3" t="inlineStr">
        <x:is>
          <x:t xml:space="preserve">generated output tokens/sec/MW</x:t>
        </x:is>
      </x:c>
      <x:c r="G2782" s="3" t="inlineStr">
        <x:is>
          <x:t xml:space="preserve">Derived estimate + benchmark calibration</x:t>
        </x:is>
      </x:c>
      <x:c r="H2782" s="3" t="inlineStr">
        <x:is>
          <x:t xml:space="preserve">fleet_reference_tps_per_mw * commercial_workload_fit_factor</x:t>
        </x:is>
      </x:c>
      <x:c r="I2782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2782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278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82" s="3" t="inlineStr">
        <x:is>
          <x:t xml:space="preserve">Comparable production output-token throughput with model, hardware, precision, ISL/OSL and SLO matched.</x:t>
        </x:is>
      </x:c>
    </x:row>
    <x:row r="2783">
      <x:c r="A2783" s="3" t="inlineStr">
        <x:is>
          <x:t xml:space="preserve">DeepSeek</x:t>
        </x:is>
      </x:c>
      <x:c r="B2783" s="3" t="n">
        <x:v>2026</x:v>
      </x:c>
      <x:c r="C2783" s="3" t="inlineStr">
        <x:is>
          <x:t xml:space="preserve">Bull</x:t>
        </x:is>
      </x:c>
      <x:c r="D2783" s="3" t="inlineStr">
        <x:is>
          <x:t xml:space="preserve">inference_tokens_per_day</x:t>
        </x:is>
      </x:c>
      <x:c r="E2783" s="3" t="n">
        <x:v>850209696000</x:v>
      </x:c>
      <x:c r="F2783" s="3" t="inlineStr">
        <x:is>
          <x:t xml:space="preserve">generated output tokens/day</x:t>
        </x:is>
      </x:c>
      <x:c r="G2783" s="3" t="inlineStr">
        <x:is>
          <x:t xml:space="preserve">Derived headline metric</x:t>
        </x:is>
      </x:c>
      <x:c r="H2783" s="3" t="inlineStr">
        <x:is>
          <x:t xml:space="preserve">inference_gw * 1000 * tokens_per_second_per_mw * 86,400</x:t>
        </x:is>
      </x:c>
      <x:c r="I2783" s="3" t="inlineStr">
        <x:is>
          <x:t xml:space="preserve">Headline capacity uses no utilization, MoE, architecture or software-growth multiplier; it is not observed commercial output volume.</x:t>
        </x:is>
      </x:c>
      <x:c r="J2783" s="3" t="inlineStr">
        <x:is>
          <x:t xml:space="preserve">SRC_DEEPSEEK_V3; SRC_DEEPSEEK_R1; SRC_DEEPSEEK_H800_INFERENCE; SRC_EPOCH_AI_DATA_CENTERS; SRC_SEMIANALYSIS_INFERENCEX</x:t>
        </x:is>
      </x:c>
      <x:c r="K278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83" s="3" t="inlineStr">
        <x:is>
          <x:t xml:space="preserve">Provider-disclosed generated output token volume or calibrated capacity telemetry.</x:t>
        </x:is>
      </x:c>
    </x:row>
    <x:row r="2784">
      <x:c r="A2784" s="3" t="inlineStr">
        <x:is>
          <x:t xml:space="preserve">DeepSeek</x:t>
        </x:is>
      </x:c>
      <x:c r="B2784" s="3" t="n">
        <x:v>2026</x:v>
      </x:c>
      <x:c r="C2784" s="3" t="inlineStr">
        <x:is>
          <x:t xml:space="preserve">Bull</x:t>
        </x:is>
      </x:c>
      <x:c r="D2784" s="3" t="inlineStr">
        <x:is>
          <x:t xml:space="preserve">inference_tokens_per_year</x:t>
        </x:is>
      </x:c>
      <x:c r="E2784" s="3" t="n">
        <x:v>310326539040000</x:v>
      </x:c>
      <x:c r="F2784" s="3" t="inlineStr">
        <x:is>
          <x:t xml:space="preserve">generated output tokens/year</x:t>
        </x:is>
      </x:c>
      <x:c r="G2784" s="3" t="inlineStr">
        <x:is>
          <x:t xml:space="preserve">Derived headline metric</x:t>
        </x:is>
      </x:c>
      <x:c r="H2784" s="3" t="inlineStr">
        <x:is>
          <x:t xml:space="preserve">inference_tokens_per_day * 365</x:t>
        </x:is>
      </x:c>
      <x:c r="I2784" s="3" t="inlineStr">
        <x:is>
          <x:t xml:space="preserve">Annualized version of generated output token capacity; it is not observed annual demand or billable volume.</x:t>
        </x:is>
      </x:c>
      <x:c r="J2784" s="3" t="inlineStr">
        <x:is>
          <x:t xml:space="preserve">SRC_DEEPSEEK_V3; SRC_DEEPSEEK_R1; SRC_DEEPSEEK_H800_INFERENCE; SRC_EPOCH_AI_DATA_CENTERS; SRC_SEMIANALYSIS_INFERENCEX</x:t>
        </x:is>
      </x:c>
      <x:c r="K278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84" s="3" t="inlineStr">
        <x:is>
          <x:t xml:space="preserve">Provider-disclosed annual generated-output volume or metered serving telemetry.</x:t>
        </x:is>
      </x:c>
    </x:row>
    <x:row r="2785">
      <x:c r="A2785" s="3" t="inlineStr">
        <x:is>
          <x:t xml:space="preserve">DeepSeek</x:t>
        </x:is>
      </x:c>
      <x:c r="B2785" s="3" t="n">
        <x:v>2027</x:v>
      </x:c>
      <x:c r="C2785" s="3" t="inlineStr">
        <x:is>
          <x:t xml:space="preserve">Bull</x:t>
        </x:is>
      </x:c>
      <x:c r="D2785" s="3" t="inlineStr">
        <x:is>
          <x:t xml:space="preserve">contracted_power_gw</x:t>
        </x:is>
      </x:c>
      <x:c r="E2785" s="3" t="n">
        <x:v>0.825</x:v>
      </x:c>
      <x:c r="F2785" s="3" t="inlineStr">
        <x:is>
          <x:t xml:space="preserve">GW</x:t>
        </x:is>
      </x:c>
      <x:c r="G2785" s="3" t="inlineStr">
        <x:is>
          <x:t xml:space="preserve">Scenario capacity envelope</x:t>
        </x:is>
      </x:c>
      <x:c r="H2785" s="3" t="inlineStr">
        <x:is>
          <x:t xml:space="preserve">linear interpolation between 2026 and 2030 company capacity endpoints</x:t>
        </x:is>
      </x:c>
      <x:c r="I2785" s="3" t="inlineStr">
        <x:is>
          <x:t xml:space="preserve">Capacity is a low-transparency scenario; official infrastructure evidence supports H800 inference hardware, not company GW.</x:t>
        </x:is>
      </x:c>
      <x:c r="J2785" s="3" t="inlineStr">
        <x:is>
          <x:t xml:space="preserve">SRC_DEEPSEEK_H800_INFERENCE; ASSUMP_CN_CAPACITY_TRANSPARENCY</x:t>
        </x:is>
      </x:c>
      <x:c r="K278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85" s="3" t="inlineStr">
        <x:is>
          <x:t xml:space="preserve">Company/site-level committed MW/GW, interconnect and contract disclosure.</x:t>
        </x:is>
      </x:c>
    </x:row>
    <x:row r="2786">
      <x:c r="A2786" s="3" t="inlineStr">
        <x:is>
          <x:t xml:space="preserve">DeepSeek</x:t>
        </x:is>
      </x:c>
      <x:c r="B2786" s="3" t="n">
        <x:v>2027</x:v>
      </x:c>
      <x:c r="C2786" s="3" t="inlineStr">
        <x:is>
          <x:t xml:space="preserve">Bull</x:t>
        </x:is>
      </x:c>
      <x:c r="D2786" s="3" t="inlineStr">
        <x:is>
          <x:t xml:space="preserve">operational_deployment_share</x:t>
        </x:is>
      </x:c>
      <x:c r="E2786" s="3" t="n">
        <x:v>0.54181818</x:v>
      </x:c>
      <x:c r="F2786" s="3" t="inlineStr">
        <x:is>
          <x:t xml:space="preserve">share</x:t>
        </x:is>
      </x:c>
      <x:c r="G2786" s="3" t="inlineStr">
        <x:is>
          <x:t xml:space="preserve">Scenario conversion</x:t>
        </x:is>
      </x:c>
      <x:c r="H2786" s="3" t="inlineStr">
        <x:is>
          <x:t xml:space="preserve">active_power_gw / contracted_power_gw</x:t>
        </x:is>
      </x:c>
      <x:c r="I2786" s="3" t="inlineStr">
        <x:is>
          <x:t xml:space="preserve">This is the single explicit conversion from contracted/attributed capacity to operationally usable capacity.</x:t>
        </x:is>
      </x:c>
      <x:c r="J2786" s="3" t="inlineStr">
        <x:is>
          <x:t xml:space="preserve">SRC_DEEPSEEK_H800_INFERENCE; ASSUMP_CN_CAPACITY_TRANSPARENCY</x:t>
        </x:is>
      </x:c>
      <x:c r="K278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86" s="3" t="inlineStr">
        <x:is>
          <x:t xml:space="preserve">Energized operational capacity divided by contracted/attributed capacity.</x:t>
        </x:is>
      </x:c>
    </x:row>
    <x:row r="2787">
      <x:c r="A2787" s="3" t="inlineStr">
        <x:is>
          <x:t xml:space="preserve">DeepSeek</x:t>
        </x:is>
      </x:c>
      <x:c r="B2787" s="3" t="n">
        <x:v>2027</x:v>
      </x:c>
      <x:c r="C2787" s="3" t="inlineStr">
        <x:is>
          <x:t xml:space="preserve">Bull</x:t>
        </x:is>
      </x:c>
      <x:c r="D2787" s="3" t="inlineStr">
        <x:is>
          <x:t xml:space="preserve">active_power_gw</x:t>
        </x:is>
      </x:c>
      <x:c r="E2787" s="3" t="n">
        <x:v>0.447</x:v>
      </x:c>
      <x:c r="F2787" s="3" t="inlineStr">
        <x:is>
          <x:t xml:space="preserve">GW</x:t>
        </x:is>
      </x:c>
      <x:c r="G2787" s="3" t="inlineStr">
        <x:is>
          <x:t xml:space="preserve">Derived scenario</x:t>
        </x:is>
      </x:c>
      <x:c r="H2787" s="3" t="inlineStr">
        <x:is>
          <x:t xml:space="preserve">contracted_power_gw * operational_deployment_share</x:t>
        </x:is>
      </x:c>
      <x:c r="I2787" s="3" t="inlineStr">
        <x:is>
          <x:t xml:space="preserve">Active GW is conservative because operated cluster scale beyond disclosed infrastructure is not public.</x:t>
        </x:is>
      </x:c>
      <x:c r="J2787" s="3" t="inlineStr">
        <x:is>
          <x:t xml:space="preserve">SRC_DEEPSEEK_H800_INFERENCE; ASSUMP_CN_CAPACITY_TRANSPARENCY</x:t>
        </x:is>
      </x:c>
      <x:c r="K278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87" s="3" t="inlineStr">
        <x:is>
          <x:t xml:space="preserve">Energization dates, accelerator deliveries and operational powered-rack telemetry.</x:t>
        </x:is>
      </x:c>
    </x:row>
    <x:row r="2788">
      <x:c r="A2788" s="3" t="inlineStr">
        <x:is>
          <x:t xml:space="preserve">DeepSeek</x:t>
        </x:is>
      </x:c>
      <x:c r="B2788" s="3" t="n">
        <x:v>2027</x:v>
      </x:c>
      <x:c r="C2788" s="3" t="inlineStr">
        <x:is>
          <x:t xml:space="preserve">Bull</x:t>
        </x:is>
      </x:c>
      <x:c r="D2788" s="3" t="inlineStr">
        <x:is>
          <x:t xml:space="preserve">pue</x:t>
        </x:is>
      </x:c>
      <x:c r="E2788" s="3" t="n">
        <x:v>1.24</x:v>
      </x:c>
      <x:c r="F2788" s="3" t="inlineStr">
        <x:is>
          <x:t xml:space="preserve">ratio</x:t>
        </x:is>
      </x:c>
      <x:c r="G2788" s="3" t="inlineStr">
        <x:is>
          <x:t xml:space="preserve">Scenario parameter</x:t>
        </x:is>
      </x:c>
      <x:c r="H2788" s="3" t="inlineStr">
        <x:is>
          <x:t xml:space="preserve">it_load_gw = active_power_gw / pue</x:t>
        </x:is>
      </x:c>
      <x:c r="I2788" s="3" t="inlineStr">
        <x:is>
          <x:t xml:space="preserve">No provider-wide site-level PUE is used as a disclosed fact; PUE represents facility-to-IT conversion within the scenario.</x:t>
        </x:is>
      </x:c>
      <x:c r="J2788" s="3" t="inlineStr">
        <x:is>
          <x:t xml:space="preserve">ASSUMP_POWER_RAMP</x:t>
        </x:is>
      </x:c>
      <x:c r="K278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88" s="3" t="inlineStr">
        <x:is>
          <x:t xml:space="preserve">Site-level measured PUE matched to attributed AI capacity.</x:t>
        </x:is>
      </x:c>
    </x:row>
    <x:row r="2789">
      <x:c r="A2789" s="3" t="inlineStr">
        <x:is>
          <x:t xml:space="preserve">DeepSeek</x:t>
        </x:is>
      </x:c>
      <x:c r="B2789" s="3" t="n">
        <x:v>2027</x:v>
      </x:c>
      <x:c r="C2789" s="3" t="inlineStr">
        <x:is>
          <x:t xml:space="preserve">Bull</x:t>
        </x:is>
      </x:c>
      <x:c r="D2789" s="3" t="inlineStr">
        <x:is>
          <x:t xml:space="preserve">it_load_gw</x:t>
        </x:is>
      </x:c>
      <x:c r="E2789" s="3" t="n">
        <x:v>0.36</x:v>
      </x:c>
      <x:c r="F2789" s="3" t="inlineStr">
        <x:is>
          <x:t xml:space="preserve">GW</x:t>
        </x:is>
      </x:c>
      <x:c r="G2789" s="3" t="inlineStr">
        <x:is>
          <x:t xml:space="preserve">Derived formula</x:t>
        </x:is>
      </x:c>
      <x:c r="H2789" s="3" t="inlineStr">
        <x:is>
          <x:t xml:space="preserve">active_power_gw / pue</x:t>
        </x:is>
      </x:c>
      <x:c r="I2789" s="3" t="inlineStr">
        <x:is>
          <x:t xml:space="preserve">Facility power is converted to IT-deliverable power before attributing AI workloads.</x:t>
        </x:is>
      </x:c>
      <x:c r="J2789" s="3" t="inlineStr">
        <x:is>
          <x:t xml:space="preserve">SRC_DEEPSEEK_H800_INFERENCE; ASSUMP_CN_CAPACITY_TRANSPARENCY</x:t>
        </x:is>
      </x:c>
      <x:c r="K278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89" s="3" t="inlineStr">
        <x:is>
          <x:t xml:space="preserve">Recompute once active power and PUE become site-observable.</x:t>
        </x:is>
      </x:c>
    </x:row>
    <x:row r="2790">
      <x:c r="A2790" s="3" t="inlineStr">
        <x:is>
          <x:t xml:space="preserve">DeepSeek</x:t>
        </x:is>
      </x:c>
      <x:c r="B2790" s="3" t="n">
        <x:v>2027</x:v>
      </x:c>
      <x:c r="C2790" s="3" t="inlineStr">
        <x:is>
          <x:t xml:space="preserve">Bull</x:t>
        </x:is>
      </x:c>
      <x:c r="D2790" s="3" t="inlineStr">
        <x:is>
          <x:t xml:space="preserve">ai_workload_share</x:t>
        </x:is>
      </x:c>
      <x:c r="E2790" s="3" t="n">
        <x:v>0.82</x:v>
      </x:c>
      <x:c r="F2790" s="3" t="inlineStr">
        <x:is>
          <x:t xml:space="preserve">share</x:t>
        </x:is>
      </x:c>
      <x:c r="G2790" s="3" t="inlineStr">
        <x:is>
          <x:t xml:space="preserve">Scenario allocation</x:t>
        </x:is>
      </x:c>
      <x:c r="H2790" s="3" t="inlineStr">
        <x:is>
          <x:t xml:space="preserve">ai_it_load_gw = it_load_gw * ai_workload_share</x:t>
        </x:is>
      </x:c>
      <x:c r="I2790" s="3" t="inlineStr">
        <x:is>
          <x:t xml:space="preserve">DeepSeek-operated service capacity is modeled as AI-focused, reduced for reserve and ancillary processing.</x:t>
        </x:is>
      </x:c>
      <x:c r="J2790" s="3" t="inlineStr">
        <x:is>
          <x:t xml:space="preserve">SRC_DEEPSEEK_V3; SRC_DEEPSEEK_R1; SRC_DEEPSEEK_H800_INFERENCE; SRC_EPOCH_AI_DATA_CENTERS</x:t>
        </x:is>
      </x:c>
      <x:c r="K279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90" s="3" t="inlineStr">
        <x:is>
          <x:t xml:space="preserve">Model-owner AI workload allocation or cluster scheduling telemetry.</x:t>
        </x:is>
      </x:c>
    </x:row>
    <x:row r="2791">
      <x:c r="A2791" s="3" t="inlineStr">
        <x:is>
          <x:t xml:space="preserve">DeepSeek</x:t>
        </x:is>
      </x:c>
      <x:c r="B2791" s="3" t="n">
        <x:v>2027</x:v>
      </x:c>
      <x:c r="C2791" s="3" t="inlineStr">
        <x:is>
          <x:t xml:space="preserve">Bull</x:t>
        </x:is>
      </x:c>
      <x:c r="D2791" s="3" t="inlineStr">
        <x:is>
          <x:t xml:space="preserve">ai_it_load_gw</x:t>
        </x:is>
      </x:c>
      <x:c r="E2791" s="3" t="n">
        <x:v>0.295</x:v>
      </x:c>
      <x:c r="F2791" s="3" t="inlineStr">
        <x:is>
          <x:t xml:space="preserve">GW</x:t>
        </x:is>
      </x:c>
      <x:c r="G2791" s="3" t="inlineStr">
        <x:is>
          <x:t xml:space="preserve">Derived formula</x:t>
        </x:is>
      </x:c>
      <x:c r="H2791" s="3" t="inlineStr">
        <x:is>
          <x:t xml:space="preserve">it_load_gw * ai_workload_share</x:t>
        </x:is>
      </x:c>
      <x:c r="I2791" s="3" t="inlineStr">
        <x:is>
          <x:t xml:space="preserve">Only the AI-attributed portion of IT load enters training/inference allocation.</x:t>
        </x:is>
      </x:c>
      <x:c r="J2791" s="3" t="inlineStr">
        <x:is>
          <x:t xml:space="preserve">SRC_DEEPSEEK_V3; SRC_DEEPSEEK_R1; SRC_DEEPSEEK_H800_INFERENCE; SRC_EPOCH_AI_DATA_CENTERS</x:t>
        </x:is>
      </x:c>
      <x:c r="K279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91" s="3" t="inlineStr">
        <x:is>
          <x:t xml:space="preserve">Recompute after ai_workload_share is replaced by telemetry.</x:t>
        </x:is>
      </x:c>
    </x:row>
    <x:row r="2792">
      <x:c r="A2792" s="3" t="inlineStr">
        <x:is>
          <x:t xml:space="preserve">DeepSeek</x:t>
        </x:is>
      </x:c>
      <x:c r="B2792" s="3" t="n">
        <x:v>2027</x:v>
      </x:c>
      <x:c r="C2792" s="3" t="inlineStr">
        <x:is>
          <x:t xml:space="preserve">Bull</x:t>
        </x:is>
      </x:c>
      <x:c r="D2792" s="3" t="inlineStr">
        <x:is>
          <x:t xml:space="preserve">gpu_share</x:t>
        </x:is>
      </x:c>
      <x:c r="E2792" s="3" t="n">
        <x:v>1</x:v>
      </x:c>
      <x:c r="F2792" s="3" t="inlineStr">
        <x:is>
          <x:t xml:space="preserve">share of inference-serving accelerator load</x:t>
        </x:is>
      </x:c>
      <x:c r="G2792" s="3" t="inlineStr">
        <x:is>
          <x:t xml:space="preserve">Numeric scenario</x:t>
        </x:is>
      </x:c>
      <x:c r="H2792" s="3" t="inlineStr">
        <x:is>
          <x:t xml:space="preserve">gpu_share interpolated from company 2026/2030 accelerator-mix endpoints</x:t>
        </x:is>
      </x:c>
      <x:c r="I2792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2792" s="3" t="inlineStr">
        <x:is>
          <x:t xml:space="preserve">SRC_DEEPSEEK_V3; SRC_DEEPSEEK_R1; SRC_DEEPSEEK_H800_INFERENCE; SRC_EPOCH_AI_DATA_CENTERS; ASSUMP_NUMERIC_ACCELERATOR_MIX</x:t>
        </x:is>
      </x:c>
      <x:c r="K279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92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2793">
      <x:c r="A2793" s="3" t="inlineStr">
        <x:is>
          <x:t xml:space="preserve">DeepSeek</x:t>
        </x:is>
      </x:c>
      <x:c r="B2793" s="3" t="n">
        <x:v>2027</x:v>
      </x:c>
      <x:c r="C2793" s="3" t="inlineStr">
        <x:is>
          <x:t xml:space="preserve">Bull</x:t>
        </x:is>
      </x:c>
      <x:c r="D2793" s="3" t="inlineStr">
        <x:is>
          <x:t xml:space="preserve">h200_share</x:t>
        </x:is>
      </x:c>
      <x:c r="E2793" s="3" t="n">
        <x:v>0.438</x:v>
      </x:c>
      <x:c r="F2793" s="3" t="inlineStr">
        <x:is>
          <x:t xml:space="preserve">share of inference-serving accelerator load</x:t>
        </x:is>
      </x:c>
      <x:c r="G2793" s="3" t="inlineStr">
        <x:is>
          <x:t xml:space="preserve">Editable numeric scenario</x:t>
        </x:is>
      </x:c>
      <x:c r="H2793" s="3" t="inlineStr">
        <x:is>
          <x:t xml:space="preserve">h200_share = gpu_share * default_gpu_generation_mix_h200</x:t>
        </x:is>
      </x:c>
      <x:c r="I2793" s="3" t="inlineStr">
        <x:is>
          <x:t xml:space="preserve">Default GPU-generation migration assumption; executive workbook allows later manual replacement by company/year/scenario.</x:t>
        </x:is>
      </x:c>
      <x:c r="J2793" s="3" t="inlineStr">
        <x:is>
          <x:t xml:space="preserve">SRC_SEMIANALYSIS_INFERENCEX; ASSUMP_NUMERIC_ACCELERATOR_MIX</x:t>
        </x:is>
      </x:c>
      <x:c r="K279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93" s="3" t="inlineStr">
        <x:is>
          <x:t xml:space="preserve">Company fleet inventory, accelerator-hours or procurement/deployment records by GPU generation.</x:t>
        </x:is>
      </x:c>
    </x:row>
    <x:row r="2794">
      <x:c r="A2794" s="3" t="inlineStr">
        <x:is>
          <x:t xml:space="preserve">DeepSeek</x:t>
        </x:is>
      </x:c>
      <x:c r="B2794" s="3" t="n">
        <x:v>2027</x:v>
      </x:c>
      <x:c r="C2794" s="3" t="inlineStr">
        <x:is>
          <x:t xml:space="preserve">Bull</x:t>
        </x:is>
      </x:c>
      <x:c r="D2794" s="3" t="inlineStr">
        <x:is>
          <x:t xml:space="preserve">b200_share</x:t>
        </x:is>
      </x:c>
      <x:c r="E2794" s="3" t="n">
        <x:v>0.388</x:v>
      </x:c>
      <x:c r="F2794" s="3" t="inlineStr">
        <x:is>
          <x:t xml:space="preserve">share of inference-serving accelerator load</x:t>
        </x:is>
      </x:c>
      <x:c r="G2794" s="3" t="inlineStr">
        <x:is>
          <x:t xml:space="preserve">Editable numeric scenario</x:t>
        </x:is>
      </x:c>
      <x:c r="H2794" s="3" t="inlineStr">
        <x:is>
          <x:t xml:space="preserve">b200_share = gpu_share * default_gpu_generation_mix_b200</x:t>
        </x:is>
      </x:c>
      <x:c r="I2794" s="3" t="inlineStr">
        <x:is>
          <x:t xml:space="preserve">Default GPU-generation migration assumption; executive workbook allows later manual replacement by company/year/scenario.</x:t>
        </x:is>
      </x:c>
      <x:c r="J2794" s="3" t="inlineStr">
        <x:is>
          <x:t xml:space="preserve">SRC_SEMIANALYSIS_INFERENCEX; ASSUMP_NUMERIC_ACCELERATOR_MIX</x:t>
        </x:is>
      </x:c>
      <x:c r="K279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94" s="3" t="inlineStr">
        <x:is>
          <x:t xml:space="preserve">Company fleet inventory, accelerator-hours or procurement/deployment records by GPU generation.</x:t>
        </x:is>
      </x:c>
    </x:row>
    <x:row r="2795">
      <x:c r="A2795" s="3" t="inlineStr">
        <x:is>
          <x:t xml:space="preserve">DeepSeek</x:t>
        </x:is>
      </x:c>
      <x:c r="B2795" s="3" t="n">
        <x:v>2027</x:v>
      </x:c>
      <x:c r="C2795" s="3" t="inlineStr">
        <x:is>
          <x:t xml:space="preserve">Bull</x:t>
        </x:is>
      </x:c>
      <x:c r="D2795" s="3" t="inlineStr">
        <x:is>
          <x:t xml:space="preserve">gb200_share</x:t>
        </x:is>
      </x:c>
      <x:c r="E2795" s="3" t="n">
        <x:v>0.174</x:v>
      </x:c>
      <x:c r="F2795" s="3" t="inlineStr">
        <x:is>
          <x:t xml:space="preserve">share of inference-serving accelerator load</x:t>
        </x:is>
      </x:c>
      <x:c r="G2795" s="3" t="inlineStr">
        <x:is>
          <x:t xml:space="preserve">Editable numeric scenario</x:t>
        </x:is>
      </x:c>
      <x:c r="H2795" s="3" t="inlineStr">
        <x:is>
          <x:t xml:space="preserve">gb200_share = gpu_share * default_gpu_generation_mix_gb200</x:t>
        </x:is>
      </x:c>
      <x:c r="I2795" s="3" t="inlineStr">
        <x:is>
          <x:t xml:space="preserve">Default GPU-generation migration assumption; executive workbook allows later manual replacement by company/year/scenario.</x:t>
        </x:is>
      </x:c>
      <x:c r="J2795" s="3" t="inlineStr">
        <x:is>
          <x:t xml:space="preserve">SRC_SEMIANALYSIS_INFERENCEX; ASSUMP_NUMERIC_ACCELERATOR_MIX</x:t>
        </x:is>
      </x:c>
      <x:c r="K279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95" s="3" t="inlineStr">
        <x:is>
          <x:t xml:space="preserve">Company fleet inventory, accelerator-hours or procurement/deployment records by GPU generation.</x:t>
        </x:is>
      </x:c>
    </x:row>
    <x:row r="2796">
      <x:c r="A2796" s="3" t="inlineStr">
        <x:is>
          <x:t xml:space="preserve">DeepSeek</x:t>
        </x:is>
      </x:c>
      <x:c r="B2796" s="3" t="n">
        <x:v>2027</x:v>
      </x:c>
      <x:c r="C2796" s="3" t="inlineStr">
        <x:is>
          <x:t xml:space="preserve">Bull</x:t>
        </x:is>
      </x:c>
      <x:c r="D2796" s="3" t="inlineStr">
        <x:is>
          <x:t xml:space="preserve">purpose_built_accelerator_share</x:t>
        </x:is>
      </x:c>
      <x:c r="E2796" s="3" t="n">
        <x:v>0</x:v>
      </x:c>
      <x:c r="F2796" s="3" t="inlineStr">
        <x:is>
          <x:t xml:space="preserve">share of inference-serving accelerator load</x:t>
        </x:is>
      </x:c>
      <x:c r="G2796" s="3" t="inlineStr">
        <x:is>
          <x:t xml:space="preserve">Numeric scenario</x:t>
        </x:is>
      </x:c>
      <x:c r="H2796" s="3" t="inlineStr">
        <x:is>
          <x:t xml:space="preserve">1 - gpu_share</x:t>
        </x:is>
      </x:c>
      <x:c r="I2796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2796" s="3" t="inlineStr">
        <x:is>
          <x:t xml:space="preserve">SRC_DEEPSEEK_V3; SRC_DEEPSEEK_R1; SRC_DEEPSEEK_H800_INFERENCE; SRC_EPOCH_AI_DATA_CENTERS; ASSUMP_NUMERIC_ACCELERATOR_MIX</x:t>
        </x:is>
      </x:c>
      <x:c r="K279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96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2797">
      <x:c r="A2797" s="3" t="inlineStr">
        <x:is>
          <x:t xml:space="preserve">DeepSeek</x:t>
        </x:is>
      </x:c>
      <x:c r="B2797" s="3" t="n">
        <x:v>2027</x:v>
      </x:c>
      <x:c r="C2797" s="3" t="inlineStr">
        <x:is>
          <x:t xml:space="preserve">Bull</x:t>
        </x:is>
      </x:c>
      <x:c r="D2797" s="3" t="inlineStr">
        <x:is>
          <x:t xml:space="preserve">fleet_reference_tps_per_mw</x:t>
        </x:is>
      </x:c>
      <x:c r="E2797" s="3" t="n">
        <x:v>151424</x:v>
      </x:c>
      <x:c r="F2797" s="3" t="inlineStr">
        <x:is>
          <x:t xml:space="preserve">generated output tokens/sec/MW</x:t>
        </x:is>
      </x:c>
      <x:c r="G2797" s="3" t="inlineStr">
        <x:is>
          <x:t xml:space="preserve">Fleet-weighted public benchmark reference</x:t>
        </x:is>
      </x:c>
      <x:c r="H2797" s="3" t="inlineStr">
        <x:is>
          <x:t xml:space="preserve">h200_share*h200_workload_avg + b200_share*b200_workload_avg + gb200_share*gb200_workload_avg + purpose_built_share*purpose_workload_avg</x:t>
        </x:is>
      </x:c>
      <x:c r="I2797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2797" s="3" t="inlineStr">
        <x:is>
          <x:t xml:space="preserve">SRC_SEMIANALYSIS_INFERENCEX; ASSUMP_NUMERIC_ACCELERATOR_MIX; ASSUMP_WORKLOAD_CLASS_MIX; ASSUMP_AGENTIC_CONTEXT_PENALTY</x:t>
        </x:is>
      </x:c>
      <x:c r="K279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97" s="3" t="inlineStr">
        <x:is>
          <x:t xml:space="preserve">Comparable production output-token throughput or a more closely matched benchmark.</x:t>
        </x:is>
      </x:c>
    </x:row>
    <x:row r="2798">
      <x:c r="A2798" s="3" t="inlineStr">
        <x:is>
          <x:t xml:space="preserve">DeepSeek</x:t>
        </x:is>
      </x:c>
      <x:c r="B2798" s="3" t="n">
        <x:v>2027</x:v>
      </x:c>
      <x:c r="C2798" s="3" t="inlineStr">
        <x:is>
          <x:t xml:space="preserve">Bull</x:t>
        </x:is>
      </x:c>
      <x:c r="D2798" s="3" t="inlineStr">
        <x:is>
          <x:t xml:space="preserve">commercial_workload_fit_factor</x:t>
        </x:is>
      </x:c>
      <x:c r="E2798" s="3" t="n">
        <x:v>1</x:v>
      </x:c>
      <x:c r="F2798" s="3" t="inlineStr">
        <x:is>
          <x:t xml:space="preserve">share of public reference throughput</x:t>
        </x:is>
      </x:c>
      <x:c r="G2798" s="3" t="inlineStr">
        <x:is>
          <x:t xml:space="preserve">Scenario assumption</x:t>
        </x:is>
      </x:c>
      <x:c r="H2798" s="3" t="inlineStr">
        <x:is>
          <x:t xml:space="preserve">reference_serving_tps_per_mw = fleet_reference_tps_per_mw * commercial_workload_fit_factor</x:t>
        </x:is>
      </x:c>
      <x:c r="I2798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2798" s="3" t="inlineStr">
        <x:is>
          <x:t xml:space="preserve">SRC_SEMIANALYSIS_INFERENCEX; ASSUMP_NUMERIC_ACCELERATOR_MIX; ASSUMP_WORKLOAD_CLASS_MIX; ASSUMP_AGENTIC_CONTEXT_PENALTY</x:t>
        </x:is>
      </x:c>
      <x:c r="K279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98" s="3" t="inlineStr">
        <x:is>
          <x:t xml:space="preserve">Matched commercial serving benchmark by product surface, context shape and latency SLO.</x:t>
        </x:is>
      </x:c>
    </x:row>
    <x:row r="2799">
      <x:c r="A2799" s="3" t="inlineStr">
        <x:is>
          <x:t xml:space="preserve">DeepSeek</x:t>
        </x:is>
      </x:c>
      <x:c r="B2799" s="3" t="n">
        <x:v>2027</x:v>
      </x:c>
      <x:c r="C2799" s="3" t="inlineStr">
        <x:is>
          <x:t xml:space="preserve">Bull</x:t>
        </x:is>
      </x:c>
      <x:c r="D2799" s="3" t="inlineStr">
        <x:is>
          <x:t xml:space="preserve">reference_serving_tps_per_mw</x:t>
        </x:is>
      </x:c>
      <x:c r="E2799" s="3" t="n">
        <x:v>151424</x:v>
      </x:c>
      <x:c r="F2799" s="3" t="inlineStr">
        <x:is>
          <x:t xml:space="preserve">generated output tokens/sec/MW</x:t>
        </x:is>
      </x:c>
      <x:c r="G2799" s="3" t="inlineStr">
        <x:is>
          <x:t xml:space="preserve">Workload-adjusted benchmark proxy</x:t>
        </x:is>
      </x:c>
      <x:c r="H2799" s="3" t="inlineStr">
        <x:is>
          <x:t xml:space="preserve">fleet_reference_tps_per_mw * commercial_workload_fit_factor</x:t>
        </x:is>
      </x:c>
      <x:c r="I279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799" s="3" t="inlineStr">
        <x:is>
          <x:t xml:space="preserve">SRC_SEMIANALYSIS_INFERENCEX; ASSUMP_NUMERIC_ACCELERATOR_MIX; ASSUMP_WORKLOAD_CLASS_MIX; ASSUMP_AGENTIC_CONTEXT_PENALTY</x:t>
        </x:is>
      </x:c>
      <x:c r="K279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799" s="3" t="inlineStr">
        <x:is>
          <x:t xml:space="preserve">Provider production output-token throughput with comparable workload/SLO.</x:t>
        </x:is>
      </x:c>
    </x:row>
    <x:row r="2800">
      <x:c r="A2800" s="3" t="inlineStr">
        <x:is>
          <x:t xml:space="preserve">DeepSeek</x:t>
        </x:is>
      </x:c>
      <x:c r="B2800" s="3" t="n">
        <x:v>2027</x:v>
      </x:c>
      <x:c r="C2800" s="3" t="inlineStr">
        <x:is>
          <x:t xml:space="preserve">Bull</x:t>
        </x:is>
      </x:c>
      <x:c r="D2800" s="3" t="inlineStr">
        <x:is>
          <x:t xml:space="preserve">purpose_built_tps_per_mw</x:t>
        </x:is>
      </x:c>
      <x:c r="E2800" s="3" t="n">
        <x:v>393572</x:v>
      </x:c>
      <x:c r="F2800" s="3" t="inlineStr">
        <x:is>
          <x:t xml:space="preserve">generated output tokens/sec/MW</x:t>
        </x:is>
      </x:c>
      <x:c r="G2800" s="3" t="inlineStr">
        <x:is>
          <x:t xml:space="preserve">Conservative no-uplift proxy</x:t>
        </x:is>
      </x:c>
      <x:c r="H2800" s="3" t="inlineStr">
        <x:is>
          <x:t xml:space="preserve">purpose_built_tps_per_mw = purpose_built_reference_tps_per_mw * commercial_workload_fit_factor until comparable output-token benchmark is adopted</x:t>
        </x:is>
      </x:c>
      <x:c r="I2800" s="3" t="inlineStr">
        <x:is>
          <x:t xml:space="preserve">No comparable public output-token/MW row adopted; B200 public reference placeholder is used and remains editable.</x:t>
        </x:is>
      </x:c>
      <x:c r="J2800" s="3" t="inlineStr">
        <x:is>
          <x:t xml:space="preserve">SRC_DEEPSEEK_V3; SRC_DEEPSEEK_R1; SRC_DEEPSEEK_H800_INFERENCE; SRC_EPOCH_AI_DATA_CENTERS; ASSUMP_NUMERIC_ACCELERATOR_MIX</x:t>
        </x:is>
      </x:c>
      <x:c r="K280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00" s="3" t="inlineStr">
        <x:is>
          <x:t xml:space="preserve">Matched-workload generated-output benchmark for the provider purpose-built accelerator.</x:t>
        </x:is>
      </x:c>
    </x:row>
    <x:row r="2801">
      <x:c r="A2801" s="3" t="inlineStr">
        <x:is>
          <x:t xml:space="preserve">DeepSeek</x:t>
        </x:is>
      </x:c>
      <x:c r="B2801" s="3" t="n">
        <x:v>2027</x:v>
      </x:c>
      <x:c r="C2801" s="3" t="inlineStr">
        <x:is>
          <x:t xml:space="preserve">Bull</x:t>
        </x:is>
      </x:c>
      <x:c r="D2801" s="3" t="inlineStr">
        <x:is>
          <x:t xml:space="preserve">inference_power_share</x:t>
        </x:is>
      </x:c>
      <x:c r="E2801" s="3" t="n">
        <x:v>0.727</x:v>
      </x:c>
      <x:c r="F2801" s="3" t="inlineStr">
        <x:is>
          <x:t xml:space="preserve">share of AI IT load</x:t>
        </x:is>
      </x:c>
      <x:c r="G2801" s="3" t="inlineStr">
        <x:is>
          <x:t xml:space="preserve">Scenario allocation</x:t>
        </x:is>
      </x:c>
      <x:c r="H2801" s="3" t="inlineStr">
        <x:is>
          <x:t xml:space="preserve">inference_gw = ai_it_load_gw * inference_power_share</x:t>
        </x:is>
      </x:c>
      <x:c r="I2801" s="3" t="inlineStr">
        <x:is>
          <x:t xml:space="preserve">API/app availability and inference-system disclosure support higher inference share; the value remains scenario.</x:t>
        </x:is>
      </x:c>
      <x:c r="J2801" s="3" t="inlineStr">
        <x:is>
          <x:t xml:space="preserve">SRC_DEEPSEEK_V3; SRC_DEEPSEEK_R1; SRC_DEEPSEEK_H800_INFERENCE; SRC_EPOCH_AI_DATA_CENTERS; ASSUMP_INFERENCE_SHARE_NOT_FACT_60</x:t>
        </x:is>
      </x:c>
      <x:c r="K280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01" s="3" t="inlineStr">
        <x:is>
          <x:t xml:space="preserve">Provider-specific inference/training workload power telemetry.</x:t>
        </x:is>
      </x:c>
    </x:row>
    <x:row r="2802">
      <x:c r="A2802" s="3" t="inlineStr">
        <x:is>
          <x:t xml:space="preserve">DeepSeek</x:t>
        </x:is>
      </x:c>
      <x:c r="B2802" s="3" t="n">
        <x:v>2027</x:v>
      </x:c>
      <x:c r="C2802" s="3" t="inlineStr">
        <x:is>
          <x:t xml:space="preserve">Bull</x:t>
        </x:is>
      </x:c>
      <x:c r="D2802" s="3" t="inlineStr">
        <x:is>
          <x:t xml:space="preserve">inference_gw</x:t>
        </x:is>
      </x:c>
      <x:c r="E2802" s="3" t="n">
        <x:v>0.215</x:v>
      </x:c>
      <x:c r="F2802" s="3" t="inlineStr">
        <x:is>
          <x:t xml:space="preserve">GW</x:t>
        </x:is>
      </x:c>
      <x:c r="G2802" s="3" t="inlineStr">
        <x:is>
          <x:t xml:space="preserve">Derived formula</x:t>
        </x:is>
      </x:c>
      <x:c r="H2802" s="3" t="inlineStr">
        <x:is>
          <x:t xml:space="preserve">ai_it_load_gw * inference_power_share</x:t>
        </x:is>
      </x:c>
      <x:c r="I2802" s="3" t="inlineStr">
        <x:is>
          <x:t xml:space="preserve">This is the operational power eligible to become commercial generated output tokens through the selected TPS/MW proxy.</x:t>
        </x:is>
      </x:c>
      <x:c r="J2802" s="3" t="inlineStr">
        <x:is>
          <x:t xml:space="preserve">SRC_DEEPSEEK_V3; SRC_DEEPSEEK_R1; SRC_DEEPSEEK_H800_INFERENCE; SRC_EPOCH_AI_DATA_CENTERS</x:t>
        </x:is>
      </x:c>
      <x:c r="K280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02" s="3" t="inlineStr">
        <x:is>
          <x:t xml:space="preserve">Recompute after AI allocation or inference-share evidence changes.</x:t>
        </x:is>
      </x:c>
    </x:row>
    <x:row r="2803">
      <x:c r="A2803" s="3" t="inlineStr">
        <x:is>
          <x:t xml:space="preserve">DeepSeek</x:t>
        </x:is>
      </x:c>
      <x:c r="B2803" s="3" t="n">
        <x:v>2027</x:v>
      </x:c>
      <x:c r="C2803" s="3" t="inlineStr">
        <x:is>
          <x:t xml:space="preserve">Bull</x:t>
        </x:is>
      </x:c>
      <x:c r="D2803" s="3" t="inlineStr">
        <x:is>
          <x:t xml:space="preserve">training_power_share</x:t>
        </x:is>
      </x:c>
      <x:c r="E2803" s="3" t="n">
        <x:v>0.273</x:v>
      </x:c>
      <x:c r="F2803" s="3" t="inlineStr">
        <x:is>
          <x:t xml:space="preserve">share of AI IT load</x:t>
        </x:is>
      </x:c>
      <x:c r="G2803" s="3" t="inlineStr">
        <x:is>
          <x:t xml:space="preserve">Derived allocation</x:t>
        </x:is>
      </x:c>
      <x:c r="H2803" s="3" t="inlineStr">
        <x:is>
          <x:t xml:space="preserve">1 - inference_power_share</x:t>
        </x:is>
      </x:c>
      <x:c r="I2803" s="3" t="inlineStr">
        <x:is>
          <x:t xml:space="preserve">Training receives the complementary modeled AI IT allocation; it is not a disclosed company workload split.</x:t>
        </x:is>
      </x:c>
      <x:c r="J2803" s="3" t="inlineStr">
        <x:is>
          <x:t xml:space="preserve">SRC_DEEPSEEK_V3; SRC_DEEPSEEK_R1; SRC_DEEPSEEK_H800_INFERENCE; SRC_EPOCH_AI_DATA_CENTERS; ASSUMP_INFERENCE_SHARE_NOT_FACT_60</x:t>
        </x:is>
      </x:c>
      <x:c r="K280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03" s="3" t="inlineStr">
        <x:is>
          <x:t xml:space="preserve">Provider-specific inference/training workload power telemetry.</x:t>
        </x:is>
      </x:c>
    </x:row>
    <x:row r="2804">
      <x:c r="A2804" s="3" t="inlineStr">
        <x:is>
          <x:t xml:space="preserve">DeepSeek</x:t>
        </x:is>
      </x:c>
      <x:c r="B2804" s="3" t="n">
        <x:v>2027</x:v>
      </x:c>
      <x:c r="C2804" s="3" t="inlineStr">
        <x:is>
          <x:t xml:space="preserve">Bull</x:t>
        </x:is>
      </x:c>
      <x:c r="D2804" s="3" t="inlineStr">
        <x:is>
          <x:t xml:space="preserve">training_gw</x:t>
        </x:is>
      </x:c>
      <x:c r="E2804" s="3" t="n">
        <x:v>0.08</x:v>
      </x:c>
      <x:c r="F2804" s="3" t="inlineStr">
        <x:is>
          <x:t xml:space="preserve">GW</x:t>
        </x:is>
      </x:c>
      <x:c r="G2804" s="3" t="inlineStr">
        <x:is>
          <x:t xml:space="preserve">Derived formula</x:t>
        </x:is>
      </x:c>
      <x:c r="H2804" s="3" t="inlineStr">
        <x:is>
          <x:t xml:space="preserve">ai_it_load_gw * training_power_share</x:t>
        </x:is>
      </x:c>
      <x:c r="I2804" s="3" t="inlineStr">
        <x:is>
          <x:t xml:space="preserve">Training GW is shown separately so commercial inference token capacity is not overstated.</x:t>
        </x:is>
      </x:c>
      <x:c r="J2804" s="3" t="inlineStr">
        <x:is>
          <x:t xml:space="preserve">SRC_DEEPSEEK_V3; SRC_DEEPSEEK_R1; SRC_DEEPSEEK_H800_INFERENCE; SRC_EPOCH_AI_DATA_CENTERS</x:t>
        </x:is>
      </x:c>
      <x:c r="K280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04" s="3" t="inlineStr">
        <x:is>
          <x:t xml:space="preserve">Recompute after AI allocation or workload-split evidence changes.</x:t>
        </x:is>
      </x:c>
    </x:row>
    <x:row r="2805">
      <x:c r="A2805" s="3" t="inlineStr">
        <x:is>
          <x:t xml:space="preserve">DeepSeek</x:t>
        </x:is>
      </x:c>
      <x:c r="B2805" s="3" t="n">
        <x:v>2027</x:v>
      </x:c>
      <x:c r="C2805" s="3" t="inlineStr">
        <x:is>
          <x:t xml:space="preserve">Bull</x:t>
        </x:is>
      </x:c>
      <x:c r="D2805" s="3" t="inlineStr">
        <x:is>
          <x:t xml:space="preserve">tokens_per_second_per_mw</x:t>
        </x:is>
      </x:c>
      <x:c r="E2805" s="3" t="n">
        <x:v>151424</x:v>
      </x:c>
      <x:c r="F2805" s="3" t="inlineStr">
        <x:is>
          <x:t xml:space="preserve">generated output tokens/sec/MW</x:t>
        </x:is>
      </x:c>
      <x:c r="G2805" s="3" t="inlineStr">
        <x:is>
          <x:t xml:space="preserve">Derived estimate + benchmark calibration</x:t>
        </x:is>
      </x:c>
      <x:c r="H2805" s="3" t="inlineStr">
        <x:is>
          <x:t xml:space="preserve">fleet_reference_tps_per_mw * commercial_workload_fit_factor</x:t>
        </x:is>
      </x:c>
      <x:c r="I2805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2805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280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05" s="3" t="inlineStr">
        <x:is>
          <x:t xml:space="preserve">Comparable production output-token throughput with model, hardware, precision, ISL/OSL and SLO matched.</x:t>
        </x:is>
      </x:c>
    </x:row>
    <x:row r="2806">
      <x:c r="A2806" s="3" t="inlineStr">
        <x:is>
          <x:t xml:space="preserve">DeepSeek</x:t>
        </x:is>
      </x:c>
      <x:c r="B2806" s="3" t="n">
        <x:v>2027</x:v>
      </x:c>
      <x:c r="C2806" s="3" t="inlineStr">
        <x:is>
          <x:t xml:space="preserve">Bull</x:t>
        </x:is>
      </x:c>
      <x:c r="D2806" s="3" t="inlineStr">
        <x:is>
          <x:t xml:space="preserve">inference_tokens_per_day</x:t>
        </x:is>
      </x:c>
      <x:c r="E2806" s="3" t="n">
        <x:v>2812852224000</x:v>
      </x:c>
      <x:c r="F2806" s="3" t="inlineStr">
        <x:is>
          <x:t xml:space="preserve">generated output tokens/day</x:t>
        </x:is>
      </x:c>
      <x:c r="G2806" s="3" t="inlineStr">
        <x:is>
          <x:t xml:space="preserve">Derived headline metric</x:t>
        </x:is>
      </x:c>
      <x:c r="H2806" s="3" t="inlineStr">
        <x:is>
          <x:t xml:space="preserve">inference_gw * 1000 * tokens_per_second_per_mw * 86,400</x:t>
        </x:is>
      </x:c>
      <x:c r="I2806" s="3" t="inlineStr">
        <x:is>
          <x:t xml:space="preserve">Headline capacity uses no utilization, MoE, architecture or software-growth multiplier; it is not observed commercial output volume.</x:t>
        </x:is>
      </x:c>
      <x:c r="J2806" s="3" t="inlineStr">
        <x:is>
          <x:t xml:space="preserve">SRC_DEEPSEEK_V3; SRC_DEEPSEEK_R1; SRC_DEEPSEEK_H800_INFERENCE; SRC_EPOCH_AI_DATA_CENTERS; SRC_SEMIANALYSIS_INFERENCEX</x:t>
        </x:is>
      </x:c>
      <x:c r="K280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06" s="3" t="inlineStr">
        <x:is>
          <x:t xml:space="preserve">Provider-disclosed generated output token volume or calibrated capacity telemetry.</x:t>
        </x:is>
      </x:c>
    </x:row>
    <x:row r="2807">
      <x:c r="A2807" s="3" t="inlineStr">
        <x:is>
          <x:t xml:space="preserve">DeepSeek</x:t>
        </x:is>
      </x:c>
      <x:c r="B2807" s="3" t="n">
        <x:v>2027</x:v>
      </x:c>
      <x:c r="C2807" s="3" t="inlineStr">
        <x:is>
          <x:t xml:space="preserve">Bull</x:t>
        </x:is>
      </x:c>
      <x:c r="D2807" s="3" t="inlineStr">
        <x:is>
          <x:t xml:space="preserve">inference_tokens_per_year</x:t>
        </x:is>
      </x:c>
      <x:c r="E2807" s="3" t="n">
        <x:v>1026691061760000</x:v>
      </x:c>
      <x:c r="F2807" s="3" t="inlineStr">
        <x:is>
          <x:t xml:space="preserve">generated output tokens/year</x:t>
        </x:is>
      </x:c>
      <x:c r="G2807" s="3" t="inlineStr">
        <x:is>
          <x:t xml:space="preserve">Derived headline metric</x:t>
        </x:is>
      </x:c>
      <x:c r="H2807" s="3" t="inlineStr">
        <x:is>
          <x:t xml:space="preserve">inference_tokens_per_day * 365</x:t>
        </x:is>
      </x:c>
      <x:c r="I2807" s="3" t="inlineStr">
        <x:is>
          <x:t xml:space="preserve">Annualized version of generated output token capacity; it is not observed annual demand or billable volume.</x:t>
        </x:is>
      </x:c>
      <x:c r="J2807" s="3" t="inlineStr">
        <x:is>
          <x:t xml:space="preserve">SRC_DEEPSEEK_V3; SRC_DEEPSEEK_R1; SRC_DEEPSEEK_H800_INFERENCE; SRC_EPOCH_AI_DATA_CENTERS; SRC_SEMIANALYSIS_INFERENCEX</x:t>
        </x:is>
      </x:c>
      <x:c r="K280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07" s="3" t="inlineStr">
        <x:is>
          <x:t xml:space="preserve">Provider-disclosed annual generated-output volume or metered serving telemetry.</x:t>
        </x:is>
      </x:c>
    </x:row>
    <x:row r="2808">
      <x:c r="A2808" s="3" t="inlineStr">
        <x:is>
          <x:t xml:space="preserve">DeepSeek</x:t>
        </x:is>
      </x:c>
      <x:c r="B2808" s="3" t="n">
        <x:v>2028</x:v>
      </x:c>
      <x:c r="C2808" s="3" t="inlineStr">
        <x:is>
          <x:t xml:space="preserve">Bull</x:t>
        </x:is>
      </x:c>
      <x:c r="D2808" s="3" t="inlineStr">
        <x:is>
          <x:t xml:space="preserve">contracted_power_gw</x:t>
        </x:is>
      </x:c>
      <x:c r="E2808" s="3" t="n">
        <x:v>1.15</x:v>
      </x:c>
      <x:c r="F2808" s="3" t="inlineStr">
        <x:is>
          <x:t xml:space="preserve">GW</x:t>
        </x:is>
      </x:c>
      <x:c r="G2808" s="3" t="inlineStr">
        <x:is>
          <x:t xml:space="preserve">Scenario capacity envelope</x:t>
        </x:is>
      </x:c>
      <x:c r="H2808" s="3" t="inlineStr">
        <x:is>
          <x:t xml:space="preserve">linear interpolation between 2026 and 2030 company capacity endpoints</x:t>
        </x:is>
      </x:c>
      <x:c r="I2808" s="3" t="inlineStr">
        <x:is>
          <x:t xml:space="preserve">Capacity is a low-transparency scenario; official infrastructure evidence supports H800 inference hardware, not company GW.</x:t>
        </x:is>
      </x:c>
      <x:c r="J2808" s="3" t="inlineStr">
        <x:is>
          <x:t xml:space="preserve">SRC_DEEPSEEK_H800_INFERENCE; ASSUMP_CN_CAPACITY_TRANSPARENCY</x:t>
        </x:is>
      </x:c>
      <x:c r="K280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08" s="3" t="inlineStr">
        <x:is>
          <x:t xml:space="preserve">Company/site-level committed MW/GW, interconnect and contract disclosure.</x:t>
        </x:is>
      </x:c>
    </x:row>
    <x:row r="2809">
      <x:c r="A2809" s="3" t="inlineStr">
        <x:is>
          <x:t xml:space="preserve">DeepSeek</x:t>
        </x:is>
      </x:c>
      <x:c r="B2809" s="3" t="n">
        <x:v>2028</x:v>
      </x:c>
      <x:c r="C2809" s="3" t="inlineStr">
        <x:is>
          <x:t xml:space="preserve">Bull</x:t>
        </x:is>
      </x:c>
      <x:c r="D2809" s="3" t="inlineStr">
        <x:is>
          <x:t xml:space="preserve">operational_deployment_share</x:t>
        </x:is>
      </x:c>
      <x:c r="E2809" s="3" t="n">
        <x:v>0.65478261</x:v>
      </x:c>
      <x:c r="F2809" s="3" t="inlineStr">
        <x:is>
          <x:t xml:space="preserve">share</x:t>
        </x:is>
      </x:c>
      <x:c r="G2809" s="3" t="inlineStr">
        <x:is>
          <x:t xml:space="preserve">Scenario conversion</x:t>
        </x:is>
      </x:c>
      <x:c r="H2809" s="3" t="inlineStr">
        <x:is>
          <x:t xml:space="preserve">active_power_gw / contracted_power_gw</x:t>
        </x:is>
      </x:c>
      <x:c r="I2809" s="3" t="inlineStr">
        <x:is>
          <x:t xml:space="preserve">This is the single explicit conversion from contracted/attributed capacity to operationally usable capacity.</x:t>
        </x:is>
      </x:c>
      <x:c r="J2809" s="3" t="inlineStr">
        <x:is>
          <x:t xml:space="preserve">SRC_DEEPSEEK_H800_INFERENCE; ASSUMP_CN_CAPACITY_TRANSPARENCY</x:t>
        </x:is>
      </x:c>
      <x:c r="K280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09" s="3" t="inlineStr">
        <x:is>
          <x:t xml:space="preserve">Energized operational capacity divided by contracted/attributed capacity.</x:t>
        </x:is>
      </x:c>
    </x:row>
    <x:row r="2810">
      <x:c r="A2810" s="3" t="inlineStr">
        <x:is>
          <x:t xml:space="preserve">DeepSeek</x:t>
        </x:is>
      </x:c>
      <x:c r="B2810" s="3" t="n">
        <x:v>2028</x:v>
      </x:c>
      <x:c r="C2810" s="3" t="inlineStr">
        <x:is>
          <x:t xml:space="preserve">Bull</x:t>
        </x:is>
      </x:c>
      <x:c r="D2810" s="3" t="inlineStr">
        <x:is>
          <x:t xml:space="preserve">active_power_gw</x:t>
        </x:is>
      </x:c>
      <x:c r="E2810" s="3" t="n">
        <x:v>0.753</x:v>
      </x:c>
      <x:c r="F2810" s="3" t="inlineStr">
        <x:is>
          <x:t xml:space="preserve">GW</x:t>
        </x:is>
      </x:c>
      <x:c r="G2810" s="3" t="inlineStr">
        <x:is>
          <x:t xml:space="preserve">Derived scenario</x:t>
        </x:is>
      </x:c>
      <x:c r="H2810" s="3" t="inlineStr">
        <x:is>
          <x:t xml:space="preserve">contracted_power_gw * operational_deployment_share</x:t>
        </x:is>
      </x:c>
      <x:c r="I2810" s="3" t="inlineStr">
        <x:is>
          <x:t xml:space="preserve">Active GW is conservative because operated cluster scale beyond disclosed infrastructure is not public.</x:t>
        </x:is>
      </x:c>
      <x:c r="J2810" s="3" t="inlineStr">
        <x:is>
          <x:t xml:space="preserve">SRC_DEEPSEEK_H800_INFERENCE; ASSUMP_CN_CAPACITY_TRANSPARENCY</x:t>
        </x:is>
      </x:c>
      <x:c r="K281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10" s="3" t="inlineStr">
        <x:is>
          <x:t xml:space="preserve">Energization dates, accelerator deliveries and operational powered-rack telemetry.</x:t>
        </x:is>
      </x:c>
    </x:row>
    <x:row r="2811">
      <x:c r="A2811" s="3" t="inlineStr">
        <x:is>
          <x:t xml:space="preserve">DeepSeek</x:t>
        </x:is>
      </x:c>
      <x:c r="B2811" s="3" t="n">
        <x:v>2028</x:v>
      </x:c>
      <x:c r="C2811" s="3" t="inlineStr">
        <x:is>
          <x:t xml:space="preserve">Bull</x:t>
        </x:is>
      </x:c>
      <x:c r="D2811" s="3" t="inlineStr">
        <x:is>
          <x:t xml:space="preserve">pue</x:t>
        </x:is>
      </x:c>
      <x:c r="E2811" s="3" t="n">
        <x:v>1.24</x:v>
      </x:c>
      <x:c r="F2811" s="3" t="inlineStr">
        <x:is>
          <x:t xml:space="preserve">ratio</x:t>
        </x:is>
      </x:c>
      <x:c r="G2811" s="3" t="inlineStr">
        <x:is>
          <x:t xml:space="preserve">Scenario parameter</x:t>
        </x:is>
      </x:c>
      <x:c r="H2811" s="3" t="inlineStr">
        <x:is>
          <x:t xml:space="preserve">it_load_gw = active_power_gw / pue</x:t>
        </x:is>
      </x:c>
      <x:c r="I2811" s="3" t="inlineStr">
        <x:is>
          <x:t xml:space="preserve">No provider-wide site-level PUE is used as a disclosed fact; PUE represents facility-to-IT conversion within the scenario.</x:t>
        </x:is>
      </x:c>
      <x:c r="J2811" s="3" t="inlineStr">
        <x:is>
          <x:t xml:space="preserve">ASSUMP_POWER_RAMP</x:t>
        </x:is>
      </x:c>
      <x:c r="K281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11" s="3" t="inlineStr">
        <x:is>
          <x:t xml:space="preserve">Site-level measured PUE matched to attributed AI capacity.</x:t>
        </x:is>
      </x:c>
    </x:row>
    <x:row r="2812">
      <x:c r="A2812" s="3" t="inlineStr">
        <x:is>
          <x:t xml:space="preserve">DeepSeek</x:t>
        </x:is>
      </x:c>
      <x:c r="B2812" s="3" t="n">
        <x:v>2028</x:v>
      </x:c>
      <x:c r="C2812" s="3" t="inlineStr">
        <x:is>
          <x:t xml:space="preserve">Bull</x:t>
        </x:is>
      </x:c>
      <x:c r="D2812" s="3" t="inlineStr">
        <x:is>
          <x:t xml:space="preserve">it_load_gw</x:t>
        </x:is>
      </x:c>
      <x:c r="E2812" s="3" t="n">
        <x:v>0.607</x:v>
      </x:c>
      <x:c r="F2812" s="3" t="inlineStr">
        <x:is>
          <x:t xml:space="preserve">GW</x:t>
        </x:is>
      </x:c>
      <x:c r="G2812" s="3" t="inlineStr">
        <x:is>
          <x:t xml:space="preserve">Derived formula</x:t>
        </x:is>
      </x:c>
      <x:c r="H2812" s="3" t="inlineStr">
        <x:is>
          <x:t xml:space="preserve">active_power_gw / pue</x:t>
        </x:is>
      </x:c>
      <x:c r="I2812" s="3" t="inlineStr">
        <x:is>
          <x:t xml:space="preserve">Facility power is converted to IT-deliverable power before attributing AI workloads.</x:t>
        </x:is>
      </x:c>
      <x:c r="J2812" s="3" t="inlineStr">
        <x:is>
          <x:t xml:space="preserve">SRC_DEEPSEEK_H800_INFERENCE; ASSUMP_CN_CAPACITY_TRANSPARENCY</x:t>
        </x:is>
      </x:c>
      <x:c r="K281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12" s="3" t="inlineStr">
        <x:is>
          <x:t xml:space="preserve">Recompute once active power and PUE become site-observable.</x:t>
        </x:is>
      </x:c>
    </x:row>
    <x:row r="2813">
      <x:c r="A2813" s="3" t="inlineStr">
        <x:is>
          <x:t xml:space="preserve">DeepSeek</x:t>
        </x:is>
      </x:c>
      <x:c r="B2813" s="3" t="n">
        <x:v>2028</x:v>
      </x:c>
      <x:c r="C2813" s="3" t="inlineStr">
        <x:is>
          <x:t xml:space="preserve">Bull</x:t>
        </x:is>
      </x:c>
      <x:c r="D2813" s="3" t="inlineStr">
        <x:is>
          <x:t xml:space="preserve">ai_workload_share</x:t>
        </x:is>
      </x:c>
      <x:c r="E2813" s="3" t="n">
        <x:v>0.82</x:v>
      </x:c>
      <x:c r="F2813" s="3" t="inlineStr">
        <x:is>
          <x:t xml:space="preserve">share</x:t>
        </x:is>
      </x:c>
      <x:c r="G2813" s="3" t="inlineStr">
        <x:is>
          <x:t xml:space="preserve">Scenario allocation</x:t>
        </x:is>
      </x:c>
      <x:c r="H2813" s="3" t="inlineStr">
        <x:is>
          <x:t xml:space="preserve">ai_it_load_gw = it_load_gw * ai_workload_share</x:t>
        </x:is>
      </x:c>
      <x:c r="I2813" s="3" t="inlineStr">
        <x:is>
          <x:t xml:space="preserve">DeepSeek-operated service capacity is modeled as AI-focused, reduced for reserve and ancillary processing.</x:t>
        </x:is>
      </x:c>
      <x:c r="J2813" s="3" t="inlineStr">
        <x:is>
          <x:t xml:space="preserve">SRC_DEEPSEEK_V3; SRC_DEEPSEEK_R1; SRC_DEEPSEEK_H800_INFERENCE; SRC_EPOCH_AI_DATA_CENTERS</x:t>
        </x:is>
      </x:c>
      <x:c r="K281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13" s="3" t="inlineStr">
        <x:is>
          <x:t xml:space="preserve">Model-owner AI workload allocation or cluster scheduling telemetry.</x:t>
        </x:is>
      </x:c>
    </x:row>
    <x:row r="2814">
      <x:c r="A2814" s="3" t="inlineStr">
        <x:is>
          <x:t xml:space="preserve">DeepSeek</x:t>
        </x:is>
      </x:c>
      <x:c r="B2814" s="3" t="n">
        <x:v>2028</x:v>
      </x:c>
      <x:c r="C2814" s="3" t="inlineStr">
        <x:is>
          <x:t xml:space="preserve">Bull</x:t>
        </x:is>
      </x:c>
      <x:c r="D2814" s="3" t="inlineStr">
        <x:is>
          <x:t xml:space="preserve">ai_it_load_gw</x:t>
        </x:is>
      </x:c>
      <x:c r="E2814" s="3" t="n">
        <x:v>0.498</x:v>
      </x:c>
      <x:c r="F2814" s="3" t="inlineStr">
        <x:is>
          <x:t xml:space="preserve">GW</x:t>
        </x:is>
      </x:c>
      <x:c r="G2814" s="3" t="inlineStr">
        <x:is>
          <x:t xml:space="preserve">Derived formula</x:t>
        </x:is>
      </x:c>
      <x:c r="H2814" s="3" t="inlineStr">
        <x:is>
          <x:t xml:space="preserve">it_load_gw * ai_workload_share</x:t>
        </x:is>
      </x:c>
      <x:c r="I2814" s="3" t="inlineStr">
        <x:is>
          <x:t xml:space="preserve">Only the AI-attributed portion of IT load enters training/inference allocation.</x:t>
        </x:is>
      </x:c>
      <x:c r="J2814" s="3" t="inlineStr">
        <x:is>
          <x:t xml:space="preserve">SRC_DEEPSEEK_V3; SRC_DEEPSEEK_R1; SRC_DEEPSEEK_H800_INFERENCE; SRC_EPOCH_AI_DATA_CENTERS</x:t>
        </x:is>
      </x:c>
      <x:c r="K281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14" s="3" t="inlineStr">
        <x:is>
          <x:t xml:space="preserve">Recompute after ai_workload_share is replaced by telemetry.</x:t>
        </x:is>
      </x:c>
    </x:row>
    <x:row r="2815">
      <x:c r="A2815" s="3" t="inlineStr">
        <x:is>
          <x:t xml:space="preserve">DeepSeek</x:t>
        </x:is>
      </x:c>
      <x:c r="B2815" s="3" t="n">
        <x:v>2028</x:v>
      </x:c>
      <x:c r="C2815" s="3" t="inlineStr">
        <x:is>
          <x:t xml:space="preserve">Bull</x:t>
        </x:is>
      </x:c>
      <x:c r="D2815" s="3" t="inlineStr">
        <x:is>
          <x:t xml:space="preserve">gpu_share</x:t>
        </x:is>
      </x:c>
      <x:c r="E2815" s="3" t="n">
        <x:v>1</x:v>
      </x:c>
      <x:c r="F2815" s="3" t="inlineStr">
        <x:is>
          <x:t xml:space="preserve">share of inference-serving accelerator load</x:t>
        </x:is>
      </x:c>
      <x:c r="G2815" s="3" t="inlineStr">
        <x:is>
          <x:t xml:space="preserve">Numeric scenario</x:t>
        </x:is>
      </x:c>
      <x:c r="H2815" s="3" t="inlineStr">
        <x:is>
          <x:t xml:space="preserve">gpu_share interpolated from company 2026/2030 accelerator-mix endpoints</x:t>
        </x:is>
      </x:c>
      <x:c r="I2815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2815" s="3" t="inlineStr">
        <x:is>
          <x:t xml:space="preserve">SRC_DEEPSEEK_V3; SRC_DEEPSEEK_R1; SRC_DEEPSEEK_H800_INFERENCE; SRC_EPOCH_AI_DATA_CENTERS; ASSUMP_NUMERIC_ACCELERATOR_MIX</x:t>
        </x:is>
      </x:c>
      <x:c r="K281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15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2816">
      <x:c r="A2816" s="3" t="inlineStr">
        <x:is>
          <x:t xml:space="preserve">DeepSeek</x:t>
        </x:is>
      </x:c>
      <x:c r="B2816" s="3" t="n">
        <x:v>2028</x:v>
      </x:c>
      <x:c r="C2816" s="3" t="inlineStr">
        <x:is>
          <x:t xml:space="preserve">Bull</x:t>
        </x:is>
      </x:c>
      <x:c r="D2816" s="3" t="inlineStr">
        <x:is>
          <x:t xml:space="preserve">h200_share</x:t>
        </x:is>
      </x:c>
      <x:c r="E2816" s="3" t="n">
        <x:v>0.325</x:v>
      </x:c>
      <x:c r="F2816" s="3" t="inlineStr">
        <x:is>
          <x:t xml:space="preserve">share of inference-serving accelerator load</x:t>
        </x:is>
      </x:c>
      <x:c r="G2816" s="3" t="inlineStr">
        <x:is>
          <x:t xml:space="preserve">Editable numeric scenario</x:t>
        </x:is>
      </x:c>
      <x:c r="H2816" s="3" t="inlineStr">
        <x:is>
          <x:t xml:space="preserve">h200_share = gpu_share * default_gpu_generation_mix_h200</x:t>
        </x:is>
      </x:c>
      <x:c r="I2816" s="3" t="inlineStr">
        <x:is>
          <x:t xml:space="preserve">Default GPU-generation migration assumption; executive workbook allows later manual replacement by company/year/scenario.</x:t>
        </x:is>
      </x:c>
      <x:c r="J2816" s="3" t="inlineStr">
        <x:is>
          <x:t xml:space="preserve">SRC_SEMIANALYSIS_INFERENCEX; ASSUMP_NUMERIC_ACCELERATOR_MIX</x:t>
        </x:is>
      </x:c>
      <x:c r="K281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16" s="3" t="inlineStr">
        <x:is>
          <x:t xml:space="preserve">Company fleet inventory, accelerator-hours or procurement/deployment records by GPU generation.</x:t>
        </x:is>
      </x:c>
    </x:row>
    <x:row r="2817">
      <x:c r="A2817" s="3" t="inlineStr">
        <x:is>
          <x:t xml:space="preserve">DeepSeek</x:t>
        </x:is>
      </x:c>
      <x:c r="B2817" s="3" t="n">
        <x:v>2028</x:v>
      </x:c>
      <x:c r="C2817" s="3" t="inlineStr">
        <x:is>
          <x:t xml:space="preserve">Bull</x:t>
        </x:is>
      </x:c>
      <x:c r="D2817" s="3" t="inlineStr">
        <x:is>
          <x:t xml:space="preserve">b200_share</x:t>
        </x:is>
      </x:c>
      <x:c r="E2817" s="3" t="n">
        <x:v>0.375</x:v>
      </x:c>
      <x:c r="F2817" s="3" t="inlineStr">
        <x:is>
          <x:t xml:space="preserve">share of inference-serving accelerator load</x:t>
        </x:is>
      </x:c>
      <x:c r="G2817" s="3" t="inlineStr">
        <x:is>
          <x:t xml:space="preserve">Editable numeric scenario</x:t>
        </x:is>
      </x:c>
      <x:c r="H2817" s="3" t="inlineStr">
        <x:is>
          <x:t xml:space="preserve">b200_share = gpu_share * default_gpu_generation_mix_b200</x:t>
        </x:is>
      </x:c>
      <x:c r="I2817" s="3" t="inlineStr">
        <x:is>
          <x:t xml:space="preserve">Default GPU-generation migration assumption; executive workbook allows later manual replacement by company/year/scenario.</x:t>
        </x:is>
      </x:c>
      <x:c r="J2817" s="3" t="inlineStr">
        <x:is>
          <x:t xml:space="preserve">SRC_SEMIANALYSIS_INFERENCEX; ASSUMP_NUMERIC_ACCELERATOR_MIX</x:t>
        </x:is>
      </x:c>
      <x:c r="K281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17" s="3" t="inlineStr">
        <x:is>
          <x:t xml:space="preserve">Company fleet inventory, accelerator-hours or procurement/deployment records by GPU generation.</x:t>
        </x:is>
      </x:c>
    </x:row>
    <x:row r="2818">
      <x:c r="A2818" s="3" t="inlineStr">
        <x:is>
          <x:t xml:space="preserve">DeepSeek</x:t>
        </x:is>
      </x:c>
      <x:c r="B2818" s="3" t="n">
        <x:v>2028</x:v>
      </x:c>
      <x:c r="C2818" s="3" t="inlineStr">
        <x:is>
          <x:t xml:space="preserve">Bull</x:t>
        </x:is>
      </x:c>
      <x:c r="D2818" s="3" t="inlineStr">
        <x:is>
          <x:t xml:space="preserve">gb200_share</x:t>
        </x:is>
      </x:c>
      <x:c r="E2818" s="3" t="n">
        <x:v>0.3</x:v>
      </x:c>
      <x:c r="F2818" s="3" t="inlineStr">
        <x:is>
          <x:t xml:space="preserve">share of inference-serving accelerator load</x:t>
        </x:is>
      </x:c>
      <x:c r="G2818" s="3" t="inlineStr">
        <x:is>
          <x:t xml:space="preserve">Editable numeric scenario</x:t>
        </x:is>
      </x:c>
      <x:c r="H2818" s="3" t="inlineStr">
        <x:is>
          <x:t xml:space="preserve">gb200_share = gpu_share * default_gpu_generation_mix_gb200</x:t>
        </x:is>
      </x:c>
      <x:c r="I2818" s="3" t="inlineStr">
        <x:is>
          <x:t xml:space="preserve">Default GPU-generation migration assumption; executive workbook allows later manual replacement by company/year/scenario.</x:t>
        </x:is>
      </x:c>
      <x:c r="J2818" s="3" t="inlineStr">
        <x:is>
          <x:t xml:space="preserve">SRC_SEMIANALYSIS_INFERENCEX; ASSUMP_NUMERIC_ACCELERATOR_MIX</x:t>
        </x:is>
      </x:c>
      <x:c r="K281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18" s="3" t="inlineStr">
        <x:is>
          <x:t xml:space="preserve">Company fleet inventory, accelerator-hours or procurement/deployment records by GPU generation.</x:t>
        </x:is>
      </x:c>
    </x:row>
    <x:row r="2819">
      <x:c r="A2819" s="3" t="inlineStr">
        <x:is>
          <x:t xml:space="preserve">DeepSeek</x:t>
        </x:is>
      </x:c>
      <x:c r="B2819" s="3" t="n">
        <x:v>2028</x:v>
      </x:c>
      <x:c r="C2819" s="3" t="inlineStr">
        <x:is>
          <x:t xml:space="preserve">Bull</x:t>
        </x:is>
      </x:c>
      <x:c r="D2819" s="3" t="inlineStr">
        <x:is>
          <x:t xml:space="preserve">purpose_built_accelerator_share</x:t>
        </x:is>
      </x:c>
      <x:c r="E2819" s="3" t="n">
        <x:v>0</x:v>
      </x:c>
      <x:c r="F2819" s="3" t="inlineStr">
        <x:is>
          <x:t xml:space="preserve">share of inference-serving accelerator load</x:t>
        </x:is>
      </x:c>
      <x:c r="G2819" s="3" t="inlineStr">
        <x:is>
          <x:t xml:space="preserve">Numeric scenario</x:t>
        </x:is>
      </x:c>
      <x:c r="H2819" s="3" t="inlineStr">
        <x:is>
          <x:t xml:space="preserve">1 - gpu_share</x:t>
        </x:is>
      </x:c>
      <x:c r="I2819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2819" s="3" t="inlineStr">
        <x:is>
          <x:t xml:space="preserve">SRC_DEEPSEEK_V3; SRC_DEEPSEEK_R1; SRC_DEEPSEEK_H800_INFERENCE; SRC_EPOCH_AI_DATA_CENTERS; ASSUMP_NUMERIC_ACCELERATOR_MIX</x:t>
        </x:is>
      </x:c>
      <x:c r="K281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19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2820">
      <x:c r="A2820" s="3" t="inlineStr">
        <x:is>
          <x:t xml:space="preserve">DeepSeek</x:t>
        </x:is>
      </x:c>
      <x:c r="B2820" s="3" t="n">
        <x:v>2028</x:v>
      </x:c>
      <x:c r="C2820" s="3" t="inlineStr">
        <x:is>
          <x:t xml:space="preserve">Bull</x:t>
        </x:is>
      </x:c>
      <x:c r="D2820" s="3" t="inlineStr">
        <x:is>
          <x:t xml:space="preserve">fleet_reference_tps_per_mw</x:t>
        </x:is>
      </x:c>
      <x:c r="E2820" s="3" t="n">
        <x:v>162367</x:v>
      </x:c>
      <x:c r="F2820" s="3" t="inlineStr">
        <x:is>
          <x:t xml:space="preserve">generated output tokens/sec/MW</x:t>
        </x:is>
      </x:c>
      <x:c r="G2820" s="3" t="inlineStr">
        <x:is>
          <x:t xml:space="preserve">Fleet-weighted public benchmark reference</x:t>
        </x:is>
      </x:c>
      <x:c r="H2820" s="3" t="inlineStr">
        <x:is>
          <x:t xml:space="preserve">h200_share*h200_workload_avg + b200_share*b200_workload_avg + gb200_share*gb200_workload_avg + purpose_built_share*purpose_workload_avg</x:t>
        </x:is>
      </x:c>
      <x:c r="I2820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2820" s="3" t="inlineStr">
        <x:is>
          <x:t xml:space="preserve">SRC_SEMIANALYSIS_INFERENCEX; ASSUMP_NUMERIC_ACCELERATOR_MIX; ASSUMP_WORKLOAD_CLASS_MIX; ASSUMP_AGENTIC_CONTEXT_PENALTY</x:t>
        </x:is>
      </x:c>
      <x:c r="K282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20" s="3" t="inlineStr">
        <x:is>
          <x:t xml:space="preserve">Comparable production output-token throughput or a more closely matched benchmark.</x:t>
        </x:is>
      </x:c>
    </x:row>
    <x:row r="2821">
      <x:c r="A2821" s="3" t="inlineStr">
        <x:is>
          <x:t xml:space="preserve">DeepSeek</x:t>
        </x:is>
      </x:c>
      <x:c r="B2821" s="3" t="n">
        <x:v>2028</x:v>
      </x:c>
      <x:c r="C2821" s="3" t="inlineStr">
        <x:is>
          <x:t xml:space="preserve">Bull</x:t>
        </x:is>
      </x:c>
      <x:c r="D2821" s="3" t="inlineStr">
        <x:is>
          <x:t xml:space="preserve">commercial_workload_fit_factor</x:t>
        </x:is>
      </x:c>
      <x:c r="E2821" s="3" t="n">
        <x:v>1</x:v>
      </x:c>
      <x:c r="F2821" s="3" t="inlineStr">
        <x:is>
          <x:t xml:space="preserve">share of public reference throughput</x:t>
        </x:is>
      </x:c>
      <x:c r="G2821" s="3" t="inlineStr">
        <x:is>
          <x:t xml:space="preserve">Scenario assumption</x:t>
        </x:is>
      </x:c>
      <x:c r="H2821" s="3" t="inlineStr">
        <x:is>
          <x:t xml:space="preserve">reference_serving_tps_per_mw = fleet_reference_tps_per_mw * commercial_workload_fit_factor</x:t>
        </x:is>
      </x:c>
      <x:c r="I2821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2821" s="3" t="inlineStr">
        <x:is>
          <x:t xml:space="preserve">SRC_SEMIANALYSIS_INFERENCEX; ASSUMP_NUMERIC_ACCELERATOR_MIX; ASSUMP_WORKLOAD_CLASS_MIX; ASSUMP_AGENTIC_CONTEXT_PENALTY</x:t>
        </x:is>
      </x:c>
      <x:c r="K282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21" s="3" t="inlineStr">
        <x:is>
          <x:t xml:space="preserve">Matched commercial serving benchmark by product surface, context shape and latency SLO.</x:t>
        </x:is>
      </x:c>
    </x:row>
    <x:row r="2822">
      <x:c r="A2822" s="3" t="inlineStr">
        <x:is>
          <x:t xml:space="preserve">DeepSeek</x:t>
        </x:is>
      </x:c>
      <x:c r="B2822" s="3" t="n">
        <x:v>2028</x:v>
      </x:c>
      <x:c r="C2822" s="3" t="inlineStr">
        <x:is>
          <x:t xml:space="preserve">Bull</x:t>
        </x:is>
      </x:c>
      <x:c r="D2822" s="3" t="inlineStr">
        <x:is>
          <x:t xml:space="preserve">reference_serving_tps_per_mw</x:t>
        </x:is>
      </x:c>
      <x:c r="E2822" s="3" t="n">
        <x:v>162367</x:v>
      </x:c>
      <x:c r="F2822" s="3" t="inlineStr">
        <x:is>
          <x:t xml:space="preserve">generated output tokens/sec/MW</x:t>
        </x:is>
      </x:c>
      <x:c r="G2822" s="3" t="inlineStr">
        <x:is>
          <x:t xml:space="preserve">Workload-adjusted benchmark proxy</x:t>
        </x:is>
      </x:c>
      <x:c r="H2822" s="3" t="inlineStr">
        <x:is>
          <x:t xml:space="preserve">fleet_reference_tps_per_mw * commercial_workload_fit_factor</x:t>
        </x:is>
      </x:c>
      <x:c r="I282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822" s="3" t="inlineStr">
        <x:is>
          <x:t xml:space="preserve">SRC_SEMIANALYSIS_INFERENCEX; ASSUMP_NUMERIC_ACCELERATOR_MIX; ASSUMP_WORKLOAD_CLASS_MIX; ASSUMP_AGENTIC_CONTEXT_PENALTY</x:t>
        </x:is>
      </x:c>
      <x:c r="K282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22" s="3" t="inlineStr">
        <x:is>
          <x:t xml:space="preserve">Provider production output-token throughput with comparable workload/SLO.</x:t>
        </x:is>
      </x:c>
    </x:row>
    <x:row r="2823">
      <x:c r="A2823" s="3" t="inlineStr">
        <x:is>
          <x:t xml:space="preserve">DeepSeek</x:t>
        </x:is>
      </x:c>
      <x:c r="B2823" s="3" t="n">
        <x:v>2028</x:v>
      </x:c>
      <x:c r="C2823" s="3" t="inlineStr">
        <x:is>
          <x:t xml:space="preserve">Bull</x:t>
        </x:is>
      </x:c>
      <x:c r="D2823" s="3" t="inlineStr">
        <x:is>
          <x:t xml:space="preserve">purpose_built_tps_per_mw</x:t>
        </x:is>
      </x:c>
      <x:c r="E2823" s="3" t="n">
        <x:v>393572</x:v>
      </x:c>
      <x:c r="F2823" s="3" t="inlineStr">
        <x:is>
          <x:t xml:space="preserve">generated output tokens/sec/MW</x:t>
        </x:is>
      </x:c>
      <x:c r="G2823" s="3" t="inlineStr">
        <x:is>
          <x:t xml:space="preserve">Conservative no-uplift proxy</x:t>
        </x:is>
      </x:c>
      <x:c r="H2823" s="3" t="inlineStr">
        <x:is>
          <x:t xml:space="preserve">purpose_built_tps_per_mw = purpose_built_reference_tps_per_mw * commercial_workload_fit_factor until comparable output-token benchmark is adopted</x:t>
        </x:is>
      </x:c>
      <x:c r="I2823" s="3" t="inlineStr">
        <x:is>
          <x:t xml:space="preserve">No comparable public output-token/MW row adopted; B200 public reference placeholder is used and remains editable.</x:t>
        </x:is>
      </x:c>
      <x:c r="J2823" s="3" t="inlineStr">
        <x:is>
          <x:t xml:space="preserve">SRC_DEEPSEEK_V3; SRC_DEEPSEEK_R1; SRC_DEEPSEEK_H800_INFERENCE; SRC_EPOCH_AI_DATA_CENTERS; ASSUMP_NUMERIC_ACCELERATOR_MIX</x:t>
        </x:is>
      </x:c>
      <x:c r="K282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23" s="3" t="inlineStr">
        <x:is>
          <x:t xml:space="preserve">Matched-workload generated-output benchmark for the provider purpose-built accelerator.</x:t>
        </x:is>
      </x:c>
    </x:row>
    <x:row r="2824">
      <x:c r="A2824" s="3" t="inlineStr">
        <x:is>
          <x:t xml:space="preserve">DeepSeek</x:t>
        </x:is>
      </x:c>
      <x:c r="B2824" s="3" t="n">
        <x:v>2028</x:v>
      </x:c>
      <x:c r="C2824" s="3" t="inlineStr">
        <x:is>
          <x:t xml:space="preserve">Bull</x:t>
        </x:is>
      </x:c>
      <x:c r="D2824" s="3" t="inlineStr">
        <x:is>
          <x:t xml:space="preserve">inference_power_share</x:t>
        </x:is>
      </x:c>
      <x:c r="E2824" s="3" t="n">
        <x:v>0.785</x:v>
      </x:c>
      <x:c r="F2824" s="3" t="inlineStr">
        <x:is>
          <x:t xml:space="preserve">share of AI IT load</x:t>
        </x:is>
      </x:c>
      <x:c r="G2824" s="3" t="inlineStr">
        <x:is>
          <x:t xml:space="preserve">Scenario allocation</x:t>
        </x:is>
      </x:c>
      <x:c r="H2824" s="3" t="inlineStr">
        <x:is>
          <x:t xml:space="preserve">inference_gw = ai_it_load_gw * inference_power_share</x:t>
        </x:is>
      </x:c>
      <x:c r="I2824" s="3" t="inlineStr">
        <x:is>
          <x:t xml:space="preserve">API/app availability and inference-system disclosure support higher inference share; the value remains scenario.</x:t>
        </x:is>
      </x:c>
      <x:c r="J2824" s="3" t="inlineStr">
        <x:is>
          <x:t xml:space="preserve">SRC_DEEPSEEK_V3; SRC_DEEPSEEK_R1; SRC_DEEPSEEK_H800_INFERENCE; SRC_EPOCH_AI_DATA_CENTERS; ASSUMP_INFERENCE_SHARE_NOT_FACT_60</x:t>
        </x:is>
      </x:c>
      <x:c r="K282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24" s="3" t="inlineStr">
        <x:is>
          <x:t xml:space="preserve">Provider-specific inference/training workload power telemetry.</x:t>
        </x:is>
      </x:c>
    </x:row>
    <x:row r="2825">
      <x:c r="A2825" s="3" t="inlineStr">
        <x:is>
          <x:t xml:space="preserve">DeepSeek</x:t>
        </x:is>
      </x:c>
      <x:c r="B2825" s="3" t="n">
        <x:v>2028</x:v>
      </x:c>
      <x:c r="C2825" s="3" t="inlineStr">
        <x:is>
          <x:t xml:space="preserve">Bull</x:t>
        </x:is>
      </x:c>
      <x:c r="D2825" s="3" t="inlineStr">
        <x:is>
          <x:t xml:space="preserve">inference_gw</x:t>
        </x:is>
      </x:c>
      <x:c r="E2825" s="3" t="n">
        <x:v>0.391</x:v>
      </x:c>
      <x:c r="F2825" s="3" t="inlineStr">
        <x:is>
          <x:t xml:space="preserve">GW</x:t>
        </x:is>
      </x:c>
      <x:c r="G2825" s="3" t="inlineStr">
        <x:is>
          <x:t xml:space="preserve">Derived formula</x:t>
        </x:is>
      </x:c>
      <x:c r="H2825" s="3" t="inlineStr">
        <x:is>
          <x:t xml:space="preserve">ai_it_load_gw * inference_power_share</x:t>
        </x:is>
      </x:c>
      <x:c r="I2825" s="3" t="inlineStr">
        <x:is>
          <x:t xml:space="preserve">This is the operational power eligible to become commercial generated output tokens through the selected TPS/MW proxy.</x:t>
        </x:is>
      </x:c>
      <x:c r="J2825" s="3" t="inlineStr">
        <x:is>
          <x:t xml:space="preserve">SRC_DEEPSEEK_V3; SRC_DEEPSEEK_R1; SRC_DEEPSEEK_H800_INFERENCE; SRC_EPOCH_AI_DATA_CENTERS</x:t>
        </x:is>
      </x:c>
      <x:c r="K282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25" s="3" t="inlineStr">
        <x:is>
          <x:t xml:space="preserve">Recompute after AI allocation or inference-share evidence changes.</x:t>
        </x:is>
      </x:c>
    </x:row>
    <x:row r="2826">
      <x:c r="A2826" s="3" t="inlineStr">
        <x:is>
          <x:t xml:space="preserve">DeepSeek</x:t>
        </x:is>
      </x:c>
      <x:c r="B2826" s="3" t="n">
        <x:v>2028</x:v>
      </x:c>
      <x:c r="C2826" s="3" t="inlineStr">
        <x:is>
          <x:t xml:space="preserve">Bull</x:t>
        </x:is>
      </x:c>
      <x:c r="D2826" s="3" t="inlineStr">
        <x:is>
          <x:t xml:space="preserve">training_power_share</x:t>
        </x:is>
      </x:c>
      <x:c r="E2826" s="3" t="n">
        <x:v>0.215</x:v>
      </x:c>
      <x:c r="F2826" s="3" t="inlineStr">
        <x:is>
          <x:t xml:space="preserve">share of AI IT load</x:t>
        </x:is>
      </x:c>
      <x:c r="G2826" s="3" t="inlineStr">
        <x:is>
          <x:t xml:space="preserve">Derived allocation</x:t>
        </x:is>
      </x:c>
      <x:c r="H2826" s="3" t="inlineStr">
        <x:is>
          <x:t xml:space="preserve">1 - inference_power_share</x:t>
        </x:is>
      </x:c>
      <x:c r="I2826" s="3" t="inlineStr">
        <x:is>
          <x:t xml:space="preserve">Training receives the complementary modeled AI IT allocation; it is not a disclosed company workload split.</x:t>
        </x:is>
      </x:c>
      <x:c r="J2826" s="3" t="inlineStr">
        <x:is>
          <x:t xml:space="preserve">SRC_DEEPSEEK_V3; SRC_DEEPSEEK_R1; SRC_DEEPSEEK_H800_INFERENCE; SRC_EPOCH_AI_DATA_CENTERS; ASSUMP_INFERENCE_SHARE_NOT_FACT_60</x:t>
        </x:is>
      </x:c>
      <x:c r="K282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26" s="3" t="inlineStr">
        <x:is>
          <x:t xml:space="preserve">Provider-specific inference/training workload power telemetry.</x:t>
        </x:is>
      </x:c>
    </x:row>
    <x:row r="2827">
      <x:c r="A2827" s="3" t="inlineStr">
        <x:is>
          <x:t xml:space="preserve">DeepSeek</x:t>
        </x:is>
      </x:c>
      <x:c r="B2827" s="3" t="n">
        <x:v>2028</x:v>
      </x:c>
      <x:c r="C2827" s="3" t="inlineStr">
        <x:is>
          <x:t xml:space="preserve">Bull</x:t>
        </x:is>
      </x:c>
      <x:c r="D2827" s="3" t="inlineStr">
        <x:is>
          <x:t xml:space="preserve">training_gw</x:t>
        </x:is>
      </x:c>
      <x:c r="E2827" s="3" t="n">
        <x:v>0.107</x:v>
      </x:c>
      <x:c r="F2827" s="3" t="inlineStr">
        <x:is>
          <x:t xml:space="preserve">GW</x:t>
        </x:is>
      </x:c>
      <x:c r="G2827" s="3" t="inlineStr">
        <x:is>
          <x:t xml:space="preserve">Derived formula</x:t>
        </x:is>
      </x:c>
      <x:c r="H2827" s="3" t="inlineStr">
        <x:is>
          <x:t xml:space="preserve">ai_it_load_gw * training_power_share</x:t>
        </x:is>
      </x:c>
      <x:c r="I2827" s="3" t="inlineStr">
        <x:is>
          <x:t xml:space="preserve">Training GW is shown separately so commercial inference token capacity is not overstated.</x:t>
        </x:is>
      </x:c>
      <x:c r="J2827" s="3" t="inlineStr">
        <x:is>
          <x:t xml:space="preserve">SRC_DEEPSEEK_V3; SRC_DEEPSEEK_R1; SRC_DEEPSEEK_H800_INFERENCE; SRC_EPOCH_AI_DATA_CENTERS</x:t>
        </x:is>
      </x:c>
      <x:c r="K282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27" s="3" t="inlineStr">
        <x:is>
          <x:t xml:space="preserve">Recompute after AI allocation or workload-split evidence changes.</x:t>
        </x:is>
      </x:c>
    </x:row>
    <x:row r="2828">
      <x:c r="A2828" s="3" t="inlineStr">
        <x:is>
          <x:t xml:space="preserve">DeepSeek</x:t>
        </x:is>
      </x:c>
      <x:c r="B2828" s="3" t="n">
        <x:v>2028</x:v>
      </x:c>
      <x:c r="C2828" s="3" t="inlineStr">
        <x:is>
          <x:t xml:space="preserve">Bull</x:t>
        </x:is>
      </x:c>
      <x:c r="D2828" s="3" t="inlineStr">
        <x:is>
          <x:t xml:space="preserve">tokens_per_second_per_mw</x:t>
        </x:is>
      </x:c>
      <x:c r="E2828" s="3" t="n">
        <x:v>162367</x:v>
      </x:c>
      <x:c r="F2828" s="3" t="inlineStr">
        <x:is>
          <x:t xml:space="preserve">generated output tokens/sec/MW</x:t>
        </x:is>
      </x:c>
      <x:c r="G2828" s="3" t="inlineStr">
        <x:is>
          <x:t xml:space="preserve">Derived estimate + benchmark calibration</x:t>
        </x:is>
      </x:c>
      <x:c r="H2828" s="3" t="inlineStr">
        <x:is>
          <x:t xml:space="preserve">fleet_reference_tps_per_mw * commercial_workload_fit_factor</x:t>
        </x:is>
      </x:c>
      <x:c r="I2828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2828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282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28" s="3" t="inlineStr">
        <x:is>
          <x:t xml:space="preserve">Comparable production output-token throughput with model, hardware, precision, ISL/OSL and SLO matched.</x:t>
        </x:is>
      </x:c>
    </x:row>
    <x:row r="2829">
      <x:c r="A2829" s="3" t="inlineStr">
        <x:is>
          <x:t xml:space="preserve">DeepSeek</x:t>
        </x:is>
      </x:c>
      <x:c r="B2829" s="3" t="n">
        <x:v>2028</x:v>
      </x:c>
      <x:c r="C2829" s="3" t="inlineStr">
        <x:is>
          <x:t xml:space="preserve">Bull</x:t>
        </x:is>
      </x:c>
      <x:c r="D2829" s="3" t="inlineStr">
        <x:is>
          <x:t xml:space="preserve">inference_tokens_per_day</x:t>
        </x:is>
      </x:c>
      <x:c r="E2829" s="3" t="n">
        <x:v>5485146940800</x:v>
      </x:c>
      <x:c r="F2829" s="3" t="inlineStr">
        <x:is>
          <x:t xml:space="preserve">generated output tokens/day</x:t>
        </x:is>
      </x:c>
      <x:c r="G2829" s="3" t="inlineStr">
        <x:is>
          <x:t xml:space="preserve">Derived headline metric</x:t>
        </x:is>
      </x:c>
      <x:c r="H2829" s="3" t="inlineStr">
        <x:is>
          <x:t xml:space="preserve">inference_gw * 1000 * tokens_per_second_per_mw * 86,400</x:t>
        </x:is>
      </x:c>
      <x:c r="I2829" s="3" t="inlineStr">
        <x:is>
          <x:t xml:space="preserve">Headline capacity uses no utilization, MoE, architecture or software-growth multiplier; it is not observed commercial output volume.</x:t>
        </x:is>
      </x:c>
      <x:c r="J2829" s="3" t="inlineStr">
        <x:is>
          <x:t xml:space="preserve">SRC_DEEPSEEK_V3; SRC_DEEPSEEK_R1; SRC_DEEPSEEK_H800_INFERENCE; SRC_EPOCH_AI_DATA_CENTERS; SRC_SEMIANALYSIS_INFERENCEX</x:t>
        </x:is>
      </x:c>
      <x:c r="K282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29" s="3" t="inlineStr">
        <x:is>
          <x:t xml:space="preserve">Provider-disclosed generated output token volume or calibrated capacity telemetry.</x:t>
        </x:is>
      </x:c>
    </x:row>
    <x:row r="2830">
      <x:c r="A2830" s="3" t="inlineStr">
        <x:is>
          <x:t xml:space="preserve">DeepSeek</x:t>
        </x:is>
      </x:c>
      <x:c r="B2830" s="3" t="n">
        <x:v>2028</x:v>
      </x:c>
      <x:c r="C2830" s="3" t="inlineStr">
        <x:is>
          <x:t xml:space="preserve">Bull</x:t>
        </x:is>
      </x:c>
      <x:c r="D2830" s="3" t="inlineStr">
        <x:is>
          <x:t xml:space="preserve">inference_tokens_per_year</x:t>
        </x:is>
      </x:c>
      <x:c r="E2830" s="3" t="n">
        <x:v>2002078633392000</x:v>
      </x:c>
      <x:c r="F2830" s="3" t="inlineStr">
        <x:is>
          <x:t xml:space="preserve">generated output tokens/year</x:t>
        </x:is>
      </x:c>
      <x:c r="G2830" s="3" t="inlineStr">
        <x:is>
          <x:t xml:space="preserve">Derived headline metric</x:t>
        </x:is>
      </x:c>
      <x:c r="H2830" s="3" t="inlineStr">
        <x:is>
          <x:t xml:space="preserve">inference_tokens_per_day * 365</x:t>
        </x:is>
      </x:c>
      <x:c r="I2830" s="3" t="inlineStr">
        <x:is>
          <x:t xml:space="preserve">Annualized version of generated output token capacity; it is not observed annual demand or billable volume.</x:t>
        </x:is>
      </x:c>
      <x:c r="J2830" s="3" t="inlineStr">
        <x:is>
          <x:t xml:space="preserve">SRC_DEEPSEEK_V3; SRC_DEEPSEEK_R1; SRC_DEEPSEEK_H800_INFERENCE; SRC_EPOCH_AI_DATA_CENTERS; SRC_SEMIANALYSIS_INFERENCEX</x:t>
        </x:is>
      </x:c>
      <x:c r="K283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30" s="3" t="inlineStr">
        <x:is>
          <x:t xml:space="preserve">Provider-disclosed annual generated-output volume or metered serving telemetry.</x:t>
        </x:is>
      </x:c>
    </x:row>
    <x:row r="2831">
      <x:c r="A2831" s="3" t="inlineStr">
        <x:is>
          <x:t xml:space="preserve">DeepSeek</x:t>
        </x:is>
      </x:c>
      <x:c r="B2831" s="3" t="n">
        <x:v>2029</x:v>
      </x:c>
      <x:c r="C2831" s="3" t="inlineStr">
        <x:is>
          <x:t xml:space="preserve">Bull</x:t>
        </x:is>
      </x:c>
      <x:c r="D2831" s="3" t="inlineStr">
        <x:is>
          <x:t xml:space="preserve">contracted_power_gw</x:t>
        </x:is>
      </x:c>
      <x:c r="E2831" s="3" t="n">
        <x:v>1.475</x:v>
      </x:c>
      <x:c r="F2831" s="3" t="inlineStr">
        <x:is>
          <x:t xml:space="preserve">GW</x:t>
        </x:is>
      </x:c>
      <x:c r="G2831" s="3" t="inlineStr">
        <x:is>
          <x:t xml:space="preserve">Scenario capacity envelope</x:t>
        </x:is>
      </x:c>
      <x:c r="H2831" s="3" t="inlineStr">
        <x:is>
          <x:t xml:space="preserve">linear interpolation between 2026 and 2030 company capacity endpoints</x:t>
        </x:is>
      </x:c>
      <x:c r="I2831" s="3" t="inlineStr">
        <x:is>
          <x:t xml:space="preserve">Capacity is a low-transparency scenario; official infrastructure evidence supports H800 inference hardware, not company GW.</x:t>
        </x:is>
      </x:c>
      <x:c r="J2831" s="3" t="inlineStr">
        <x:is>
          <x:t xml:space="preserve">SRC_DEEPSEEK_H800_INFERENCE; ASSUMP_CN_CAPACITY_TRANSPARENCY</x:t>
        </x:is>
      </x:c>
      <x:c r="K283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31" s="3" t="inlineStr">
        <x:is>
          <x:t xml:space="preserve">Company/site-level committed MW/GW, interconnect and contract disclosure.</x:t>
        </x:is>
      </x:c>
    </x:row>
    <x:row r="2832">
      <x:c r="A2832" s="3" t="inlineStr">
        <x:is>
          <x:t xml:space="preserve">DeepSeek</x:t>
        </x:is>
      </x:c>
      <x:c r="B2832" s="3" t="n">
        <x:v>2029</x:v>
      </x:c>
      <x:c r="C2832" s="3" t="inlineStr">
        <x:is>
          <x:t xml:space="preserve">Bull</x:t>
        </x:is>
      </x:c>
      <x:c r="D2832" s="3" t="inlineStr">
        <x:is>
          <x:t xml:space="preserve">operational_deployment_share</x:t>
        </x:is>
      </x:c>
      <x:c r="E2832" s="3" t="n">
        <x:v>0.72949153</x:v>
      </x:c>
      <x:c r="F2832" s="3" t="inlineStr">
        <x:is>
          <x:t xml:space="preserve">share</x:t>
        </x:is>
      </x:c>
      <x:c r="G2832" s="3" t="inlineStr">
        <x:is>
          <x:t xml:space="preserve">Scenario conversion</x:t>
        </x:is>
      </x:c>
      <x:c r="H2832" s="3" t="inlineStr">
        <x:is>
          <x:t xml:space="preserve">active_power_gw / contracted_power_gw</x:t>
        </x:is>
      </x:c>
      <x:c r="I2832" s="3" t="inlineStr">
        <x:is>
          <x:t xml:space="preserve">This is the single explicit conversion from contracted/attributed capacity to operationally usable capacity.</x:t>
        </x:is>
      </x:c>
      <x:c r="J2832" s="3" t="inlineStr">
        <x:is>
          <x:t xml:space="preserve">SRC_DEEPSEEK_H800_INFERENCE; ASSUMP_CN_CAPACITY_TRANSPARENCY</x:t>
        </x:is>
      </x:c>
      <x:c r="K283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32" s="3" t="inlineStr">
        <x:is>
          <x:t xml:space="preserve">Energized operational capacity divided by contracted/attributed capacity.</x:t>
        </x:is>
      </x:c>
    </x:row>
    <x:row r="2833">
      <x:c r="A2833" s="3" t="inlineStr">
        <x:is>
          <x:t xml:space="preserve">DeepSeek</x:t>
        </x:is>
      </x:c>
      <x:c r="B2833" s="3" t="n">
        <x:v>2029</x:v>
      </x:c>
      <x:c r="C2833" s="3" t="inlineStr">
        <x:is>
          <x:t xml:space="preserve">Bull</x:t>
        </x:is>
      </x:c>
      <x:c r="D2833" s="3" t="inlineStr">
        <x:is>
          <x:t xml:space="preserve">active_power_gw</x:t>
        </x:is>
      </x:c>
      <x:c r="E2833" s="3" t="n">
        <x:v>1.076</x:v>
      </x:c>
      <x:c r="F2833" s="3" t="inlineStr">
        <x:is>
          <x:t xml:space="preserve">GW</x:t>
        </x:is>
      </x:c>
      <x:c r="G2833" s="3" t="inlineStr">
        <x:is>
          <x:t xml:space="preserve">Derived scenario</x:t>
        </x:is>
      </x:c>
      <x:c r="H2833" s="3" t="inlineStr">
        <x:is>
          <x:t xml:space="preserve">contracted_power_gw * operational_deployment_share</x:t>
        </x:is>
      </x:c>
      <x:c r="I2833" s="3" t="inlineStr">
        <x:is>
          <x:t xml:space="preserve">Active GW is conservative because operated cluster scale beyond disclosed infrastructure is not public.</x:t>
        </x:is>
      </x:c>
      <x:c r="J2833" s="3" t="inlineStr">
        <x:is>
          <x:t xml:space="preserve">SRC_DEEPSEEK_H800_INFERENCE; ASSUMP_CN_CAPACITY_TRANSPARENCY</x:t>
        </x:is>
      </x:c>
      <x:c r="K283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33" s="3" t="inlineStr">
        <x:is>
          <x:t xml:space="preserve">Energization dates, accelerator deliveries and operational powered-rack telemetry.</x:t>
        </x:is>
      </x:c>
    </x:row>
    <x:row r="2834">
      <x:c r="A2834" s="3" t="inlineStr">
        <x:is>
          <x:t xml:space="preserve">DeepSeek</x:t>
        </x:is>
      </x:c>
      <x:c r="B2834" s="3" t="n">
        <x:v>2029</x:v>
      </x:c>
      <x:c r="C2834" s="3" t="inlineStr">
        <x:is>
          <x:t xml:space="preserve">Bull</x:t>
        </x:is>
      </x:c>
      <x:c r="D2834" s="3" t="inlineStr">
        <x:is>
          <x:t xml:space="preserve">pue</x:t>
        </x:is>
      </x:c>
      <x:c r="E2834" s="3" t="n">
        <x:v>1.24</x:v>
      </x:c>
      <x:c r="F2834" s="3" t="inlineStr">
        <x:is>
          <x:t xml:space="preserve">ratio</x:t>
        </x:is>
      </x:c>
      <x:c r="G2834" s="3" t="inlineStr">
        <x:is>
          <x:t xml:space="preserve">Scenario parameter</x:t>
        </x:is>
      </x:c>
      <x:c r="H2834" s="3" t="inlineStr">
        <x:is>
          <x:t xml:space="preserve">it_load_gw = active_power_gw / pue</x:t>
        </x:is>
      </x:c>
      <x:c r="I2834" s="3" t="inlineStr">
        <x:is>
          <x:t xml:space="preserve">No provider-wide site-level PUE is used as a disclosed fact; PUE represents facility-to-IT conversion within the scenario.</x:t>
        </x:is>
      </x:c>
      <x:c r="J2834" s="3" t="inlineStr">
        <x:is>
          <x:t xml:space="preserve">ASSUMP_POWER_RAMP</x:t>
        </x:is>
      </x:c>
      <x:c r="K283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34" s="3" t="inlineStr">
        <x:is>
          <x:t xml:space="preserve">Site-level measured PUE matched to attributed AI capacity.</x:t>
        </x:is>
      </x:c>
    </x:row>
    <x:row r="2835">
      <x:c r="A2835" s="3" t="inlineStr">
        <x:is>
          <x:t xml:space="preserve">DeepSeek</x:t>
        </x:is>
      </x:c>
      <x:c r="B2835" s="3" t="n">
        <x:v>2029</x:v>
      </x:c>
      <x:c r="C2835" s="3" t="inlineStr">
        <x:is>
          <x:t xml:space="preserve">Bull</x:t>
        </x:is>
      </x:c>
      <x:c r="D2835" s="3" t="inlineStr">
        <x:is>
          <x:t xml:space="preserve">it_load_gw</x:t>
        </x:is>
      </x:c>
      <x:c r="E2835" s="3" t="n">
        <x:v>0.868</x:v>
      </x:c>
      <x:c r="F2835" s="3" t="inlineStr">
        <x:is>
          <x:t xml:space="preserve">GW</x:t>
        </x:is>
      </x:c>
      <x:c r="G2835" s="3" t="inlineStr">
        <x:is>
          <x:t xml:space="preserve">Derived formula</x:t>
        </x:is>
      </x:c>
      <x:c r="H2835" s="3" t="inlineStr">
        <x:is>
          <x:t xml:space="preserve">active_power_gw / pue</x:t>
        </x:is>
      </x:c>
      <x:c r="I2835" s="3" t="inlineStr">
        <x:is>
          <x:t xml:space="preserve">Facility power is converted to IT-deliverable power before attributing AI workloads.</x:t>
        </x:is>
      </x:c>
      <x:c r="J2835" s="3" t="inlineStr">
        <x:is>
          <x:t xml:space="preserve">SRC_DEEPSEEK_H800_INFERENCE; ASSUMP_CN_CAPACITY_TRANSPARENCY</x:t>
        </x:is>
      </x:c>
      <x:c r="K283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35" s="3" t="inlineStr">
        <x:is>
          <x:t xml:space="preserve">Recompute once active power and PUE become site-observable.</x:t>
        </x:is>
      </x:c>
    </x:row>
    <x:row r="2836">
      <x:c r="A2836" s="3" t="inlineStr">
        <x:is>
          <x:t xml:space="preserve">DeepSeek</x:t>
        </x:is>
      </x:c>
      <x:c r="B2836" s="3" t="n">
        <x:v>2029</x:v>
      </x:c>
      <x:c r="C2836" s="3" t="inlineStr">
        <x:is>
          <x:t xml:space="preserve">Bull</x:t>
        </x:is>
      </x:c>
      <x:c r="D2836" s="3" t="inlineStr">
        <x:is>
          <x:t xml:space="preserve">ai_workload_share</x:t>
        </x:is>
      </x:c>
      <x:c r="E2836" s="3" t="n">
        <x:v>0.82</x:v>
      </x:c>
      <x:c r="F2836" s="3" t="inlineStr">
        <x:is>
          <x:t xml:space="preserve">share</x:t>
        </x:is>
      </x:c>
      <x:c r="G2836" s="3" t="inlineStr">
        <x:is>
          <x:t xml:space="preserve">Scenario allocation</x:t>
        </x:is>
      </x:c>
      <x:c r="H2836" s="3" t="inlineStr">
        <x:is>
          <x:t xml:space="preserve">ai_it_load_gw = it_load_gw * ai_workload_share</x:t>
        </x:is>
      </x:c>
      <x:c r="I2836" s="3" t="inlineStr">
        <x:is>
          <x:t xml:space="preserve">DeepSeek-operated service capacity is modeled as AI-focused, reduced for reserve and ancillary processing.</x:t>
        </x:is>
      </x:c>
      <x:c r="J2836" s="3" t="inlineStr">
        <x:is>
          <x:t xml:space="preserve">SRC_DEEPSEEK_V3; SRC_DEEPSEEK_R1; SRC_DEEPSEEK_H800_INFERENCE; SRC_EPOCH_AI_DATA_CENTERS</x:t>
        </x:is>
      </x:c>
      <x:c r="K283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36" s="3" t="inlineStr">
        <x:is>
          <x:t xml:space="preserve">Model-owner AI workload allocation or cluster scheduling telemetry.</x:t>
        </x:is>
      </x:c>
    </x:row>
    <x:row r="2837">
      <x:c r="A2837" s="3" t="inlineStr">
        <x:is>
          <x:t xml:space="preserve">DeepSeek</x:t>
        </x:is>
      </x:c>
      <x:c r="B2837" s="3" t="n">
        <x:v>2029</x:v>
      </x:c>
      <x:c r="C2837" s="3" t="inlineStr">
        <x:is>
          <x:t xml:space="preserve">Bull</x:t>
        </x:is>
      </x:c>
      <x:c r="D2837" s="3" t="inlineStr">
        <x:is>
          <x:t xml:space="preserve">ai_it_load_gw</x:t>
        </x:is>
      </x:c>
      <x:c r="E2837" s="3" t="n">
        <x:v>0.711</x:v>
      </x:c>
      <x:c r="F2837" s="3" t="inlineStr">
        <x:is>
          <x:t xml:space="preserve">GW</x:t>
        </x:is>
      </x:c>
      <x:c r="G2837" s="3" t="inlineStr">
        <x:is>
          <x:t xml:space="preserve">Derived formula</x:t>
        </x:is>
      </x:c>
      <x:c r="H2837" s="3" t="inlineStr">
        <x:is>
          <x:t xml:space="preserve">it_load_gw * ai_workload_share</x:t>
        </x:is>
      </x:c>
      <x:c r="I2837" s="3" t="inlineStr">
        <x:is>
          <x:t xml:space="preserve">Only the AI-attributed portion of IT load enters training/inference allocation.</x:t>
        </x:is>
      </x:c>
      <x:c r="J2837" s="3" t="inlineStr">
        <x:is>
          <x:t xml:space="preserve">SRC_DEEPSEEK_V3; SRC_DEEPSEEK_R1; SRC_DEEPSEEK_H800_INFERENCE; SRC_EPOCH_AI_DATA_CENTERS</x:t>
        </x:is>
      </x:c>
      <x:c r="K283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37" s="3" t="inlineStr">
        <x:is>
          <x:t xml:space="preserve">Recompute after ai_workload_share is replaced by telemetry.</x:t>
        </x:is>
      </x:c>
    </x:row>
    <x:row r="2838">
      <x:c r="A2838" s="3" t="inlineStr">
        <x:is>
          <x:t xml:space="preserve">DeepSeek</x:t>
        </x:is>
      </x:c>
      <x:c r="B2838" s="3" t="n">
        <x:v>2029</x:v>
      </x:c>
      <x:c r="C2838" s="3" t="inlineStr">
        <x:is>
          <x:t xml:space="preserve">Bull</x:t>
        </x:is>
      </x:c>
      <x:c r="D2838" s="3" t="inlineStr">
        <x:is>
          <x:t xml:space="preserve">gpu_share</x:t>
        </x:is>
      </x:c>
      <x:c r="E2838" s="3" t="n">
        <x:v>1</x:v>
      </x:c>
      <x:c r="F2838" s="3" t="inlineStr">
        <x:is>
          <x:t xml:space="preserve">share of inference-serving accelerator load</x:t>
        </x:is>
      </x:c>
      <x:c r="G2838" s="3" t="inlineStr">
        <x:is>
          <x:t xml:space="preserve">Numeric scenario</x:t>
        </x:is>
      </x:c>
      <x:c r="H2838" s="3" t="inlineStr">
        <x:is>
          <x:t xml:space="preserve">gpu_share interpolated from company 2026/2030 accelerator-mix endpoints</x:t>
        </x:is>
      </x:c>
      <x:c r="I2838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2838" s="3" t="inlineStr">
        <x:is>
          <x:t xml:space="preserve">SRC_DEEPSEEK_V3; SRC_DEEPSEEK_R1; SRC_DEEPSEEK_H800_INFERENCE; SRC_EPOCH_AI_DATA_CENTERS; ASSUMP_NUMERIC_ACCELERATOR_MIX</x:t>
        </x:is>
      </x:c>
      <x:c r="K283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38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2839">
      <x:c r="A2839" s="3" t="inlineStr">
        <x:is>
          <x:t xml:space="preserve">DeepSeek</x:t>
        </x:is>
      </x:c>
      <x:c r="B2839" s="3" t="n">
        <x:v>2029</x:v>
      </x:c>
      <x:c r="C2839" s="3" t="inlineStr">
        <x:is>
          <x:t xml:space="preserve">Bull</x:t>
        </x:is>
      </x:c>
      <x:c r="D2839" s="3" t="inlineStr">
        <x:is>
          <x:t xml:space="preserve">h200_share</x:t>
        </x:is>
      </x:c>
      <x:c r="E2839" s="3" t="n">
        <x:v>0.213</x:v>
      </x:c>
      <x:c r="F2839" s="3" t="inlineStr">
        <x:is>
          <x:t xml:space="preserve">share of inference-serving accelerator load</x:t>
        </x:is>
      </x:c>
      <x:c r="G2839" s="3" t="inlineStr">
        <x:is>
          <x:t xml:space="preserve">Editable numeric scenario</x:t>
        </x:is>
      </x:c>
      <x:c r="H2839" s="3" t="inlineStr">
        <x:is>
          <x:t xml:space="preserve">h200_share = gpu_share * default_gpu_generation_mix_h200</x:t>
        </x:is>
      </x:c>
      <x:c r="I2839" s="3" t="inlineStr">
        <x:is>
          <x:t xml:space="preserve">Default GPU-generation migration assumption; executive workbook allows later manual replacement by company/year/scenario.</x:t>
        </x:is>
      </x:c>
      <x:c r="J2839" s="3" t="inlineStr">
        <x:is>
          <x:t xml:space="preserve">SRC_SEMIANALYSIS_INFERENCEX; ASSUMP_NUMERIC_ACCELERATOR_MIX</x:t>
        </x:is>
      </x:c>
      <x:c r="K283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39" s="3" t="inlineStr">
        <x:is>
          <x:t xml:space="preserve">Company fleet inventory, accelerator-hours or procurement/deployment records by GPU generation.</x:t>
        </x:is>
      </x:c>
    </x:row>
    <x:row r="2840">
      <x:c r="A2840" s="3" t="inlineStr">
        <x:is>
          <x:t xml:space="preserve">DeepSeek</x:t>
        </x:is>
      </x:c>
      <x:c r="B2840" s="3" t="n">
        <x:v>2029</x:v>
      </x:c>
      <x:c r="C2840" s="3" t="inlineStr">
        <x:is>
          <x:t xml:space="preserve">Bull</x:t>
        </x:is>
      </x:c>
      <x:c r="D2840" s="3" t="inlineStr">
        <x:is>
          <x:t xml:space="preserve">b200_share</x:t>
        </x:is>
      </x:c>
      <x:c r="E2840" s="3" t="n">
        <x:v>0.362</x:v>
      </x:c>
      <x:c r="F2840" s="3" t="inlineStr">
        <x:is>
          <x:t xml:space="preserve">share of inference-serving accelerator load</x:t>
        </x:is>
      </x:c>
      <x:c r="G2840" s="3" t="inlineStr">
        <x:is>
          <x:t xml:space="preserve">Editable numeric scenario</x:t>
        </x:is>
      </x:c>
      <x:c r="H2840" s="3" t="inlineStr">
        <x:is>
          <x:t xml:space="preserve">b200_share = gpu_share * default_gpu_generation_mix_b200</x:t>
        </x:is>
      </x:c>
      <x:c r="I2840" s="3" t="inlineStr">
        <x:is>
          <x:t xml:space="preserve">Default GPU-generation migration assumption; executive workbook allows later manual replacement by company/year/scenario.</x:t>
        </x:is>
      </x:c>
      <x:c r="J2840" s="3" t="inlineStr">
        <x:is>
          <x:t xml:space="preserve">SRC_SEMIANALYSIS_INFERENCEX; ASSUMP_NUMERIC_ACCELERATOR_MIX</x:t>
        </x:is>
      </x:c>
      <x:c r="K284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40" s="3" t="inlineStr">
        <x:is>
          <x:t xml:space="preserve">Company fleet inventory, accelerator-hours or procurement/deployment records by GPU generation.</x:t>
        </x:is>
      </x:c>
    </x:row>
    <x:row r="2841">
      <x:c r="A2841" s="3" t="inlineStr">
        <x:is>
          <x:t xml:space="preserve">DeepSeek</x:t>
        </x:is>
      </x:c>
      <x:c r="B2841" s="3" t="n">
        <x:v>2029</x:v>
      </x:c>
      <x:c r="C2841" s="3" t="inlineStr">
        <x:is>
          <x:t xml:space="preserve">Bull</x:t>
        </x:is>
      </x:c>
      <x:c r="D2841" s="3" t="inlineStr">
        <x:is>
          <x:t xml:space="preserve">gb200_share</x:t>
        </x:is>
      </x:c>
      <x:c r="E2841" s="3" t="n">
        <x:v>0.425</x:v>
      </x:c>
      <x:c r="F2841" s="3" t="inlineStr">
        <x:is>
          <x:t xml:space="preserve">share of inference-serving accelerator load</x:t>
        </x:is>
      </x:c>
      <x:c r="G2841" s="3" t="inlineStr">
        <x:is>
          <x:t xml:space="preserve">Editable numeric scenario</x:t>
        </x:is>
      </x:c>
      <x:c r="H2841" s="3" t="inlineStr">
        <x:is>
          <x:t xml:space="preserve">gb200_share = gpu_share * default_gpu_generation_mix_gb200</x:t>
        </x:is>
      </x:c>
      <x:c r="I2841" s="3" t="inlineStr">
        <x:is>
          <x:t xml:space="preserve">Default GPU-generation migration assumption; executive workbook allows later manual replacement by company/year/scenario.</x:t>
        </x:is>
      </x:c>
      <x:c r="J2841" s="3" t="inlineStr">
        <x:is>
          <x:t xml:space="preserve">SRC_SEMIANALYSIS_INFERENCEX; ASSUMP_NUMERIC_ACCELERATOR_MIX</x:t>
        </x:is>
      </x:c>
      <x:c r="K284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41" s="3" t="inlineStr">
        <x:is>
          <x:t xml:space="preserve">Company fleet inventory, accelerator-hours or procurement/deployment records by GPU generation.</x:t>
        </x:is>
      </x:c>
    </x:row>
    <x:row r="2842">
      <x:c r="A2842" s="3" t="inlineStr">
        <x:is>
          <x:t xml:space="preserve">DeepSeek</x:t>
        </x:is>
      </x:c>
      <x:c r="B2842" s="3" t="n">
        <x:v>2029</x:v>
      </x:c>
      <x:c r="C2842" s="3" t="inlineStr">
        <x:is>
          <x:t xml:space="preserve">Bull</x:t>
        </x:is>
      </x:c>
      <x:c r="D2842" s="3" t="inlineStr">
        <x:is>
          <x:t xml:space="preserve">purpose_built_accelerator_share</x:t>
        </x:is>
      </x:c>
      <x:c r="E2842" s="3" t="n">
        <x:v>0</x:v>
      </x:c>
      <x:c r="F2842" s="3" t="inlineStr">
        <x:is>
          <x:t xml:space="preserve">share of inference-serving accelerator load</x:t>
        </x:is>
      </x:c>
      <x:c r="G2842" s="3" t="inlineStr">
        <x:is>
          <x:t xml:space="preserve">Numeric scenario</x:t>
        </x:is>
      </x:c>
      <x:c r="H2842" s="3" t="inlineStr">
        <x:is>
          <x:t xml:space="preserve">1 - gpu_share</x:t>
        </x:is>
      </x:c>
      <x:c r="I2842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2842" s="3" t="inlineStr">
        <x:is>
          <x:t xml:space="preserve">SRC_DEEPSEEK_V3; SRC_DEEPSEEK_R1; SRC_DEEPSEEK_H800_INFERENCE; SRC_EPOCH_AI_DATA_CENTERS; ASSUMP_NUMERIC_ACCELERATOR_MIX</x:t>
        </x:is>
      </x:c>
      <x:c r="K284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42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2843">
      <x:c r="A2843" s="3" t="inlineStr">
        <x:is>
          <x:t xml:space="preserve">DeepSeek</x:t>
        </x:is>
      </x:c>
      <x:c r="B2843" s="3" t="n">
        <x:v>2029</x:v>
      </x:c>
      <x:c r="C2843" s="3" t="inlineStr">
        <x:is>
          <x:t xml:space="preserve">Bull</x:t>
        </x:is>
      </x:c>
      <x:c r="D2843" s="3" t="inlineStr">
        <x:is>
          <x:t xml:space="preserve">fleet_reference_tps_per_mw</x:t>
        </x:is>
      </x:c>
      <x:c r="E2843" s="3" t="n">
        <x:v>173214</x:v>
      </x:c>
      <x:c r="F2843" s="3" t="inlineStr">
        <x:is>
          <x:t xml:space="preserve">generated output tokens/sec/MW</x:t>
        </x:is>
      </x:c>
      <x:c r="G2843" s="3" t="inlineStr">
        <x:is>
          <x:t xml:space="preserve">Fleet-weighted public benchmark reference</x:t>
        </x:is>
      </x:c>
      <x:c r="H2843" s="3" t="inlineStr">
        <x:is>
          <x:t xml:space="preserve">h200_share*h200_workload_avg + b200_share*b200_workload_avg + gb200_share*gb200_workload_avg + purpose_built_share*purpose_workload_avg</x:t>
        </x:is>
      </x:c>
      <x:c r="I2843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2843" s="3" t="inlineStr">
        <x:is>
          <x:t xml:space="preserve">SRC_SEMIANALYSIS_INFERENCEX; ASSUMP_NUMERIC_ACCELERATOR_MIX; ASSUMP_WORKLOAD_CLASS_MIX; ASSUMP_AGENTIC_CONTEXT_PENALTY</x:t>
        </x:is>
      </x:c>
      <x:c r="K284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43" s="3" t="inlineStr">
        <x:is>
          <x:t xml:space="preserve">Comparable production output-token throughput or a more closely matched benchmark.</x:t>
        </x:is>
      </x:c>
    </x:row>
    <x:row r="2844">
      <x:c r="A2844" s="3" t="inlineStr">
        <x:is>
          <x:t xml:space="preserve">DeepSeek</x:t>
        </x:is>
      </x:c>
      <x:c r="B2844" s="3" t="n">
        <x:v>2029</x:v>
      </x:c>
      <x:c r="C2844" s="3" t="inlineStr">
        <x:is>
          <x:t xml:space="preserve">Bull</x:t>
        </x:is>
      </x:c>
      <x:c r="D2844" s="3" t="inlineStr">
        <x:is>
          <x:t xml:space="preserve">commercial_workload_fit_factor</x:t>
        </x:is>
      </x:c>
      <x:c r="E2844" s="3" t="n">
        <x:v>1</x:v>
      </x:c>
      <x:c r="F2844" s="3" t="inlineStr">
        <x:is>
          <x:t xml:space="preserve">share of public reference throughput</x:t>
        </x:is>
      </x:c>
      <x:c r="G2844" s="3" t="inlineStr">
        <x:is>
          <x:t xml:space="preserve">Scenario assumption</x:t>
        </x:is>
      </x:c>
      <x:c r="H2844" s="3" t="inlineStr">
        <x:is>
          <x:t xml:space="preserve">reference_serving_tps_per_mw = fleet_reference_tps_per_mw * commercial_workload_fit_factor</x:t>
        </x:is>
      </x:c>
      <x:c r="I2844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2844" s="3" t="inlineStr">
        <x:is>
          <x:t xml:space="preserve">SRC_SEMIANALYSIS_INFERENCEX; ASSUMP_NUMERIC_ACCELERATOR_MIX; ASSUMP_WORKLOAD_CLASS_MIX; ASSUMP_AGENTIC_CONTEXT_PENALTY</x:t>
        </x:is>
      </x:c>
      <x:c r="K284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44" s="3" t="inlineStr">
        <x:is>
          <x:t xml:space="preserve">Matched commercial serving benchmark by product surface, context shape and latency SLO.</x:t>
        </x:is>
      </x:c>
    </x:row>
    <x:row r="2845">
      <x:c r="A2845" s="3" t="inlineStr">
        <x:is>
          <x:t xml:space="preserve">DeepSeek</x:t>
        </x:is>
      </x:c>
      <x:c r="B2845" s="3" t="n">
        <x:v>2029</x:v>
      </x:c>
      <x:c r="C2845" s="3" t="inlineStr">
        <x:is>
          <x:t xml:space="preserve">Bull</x:t>
        </x:is>
      </x:c>
      <x:c r="D2845" s="3" t="inlineStr">
        <x:is>
          <x:t xml:space="preserve">reference_serving_tps_per_mw</x:t>
        </x:is>
      </x:c>
      <x:c r="E2845" s="3" t="n">
        <x:v>173214</x:v>
      </x:c>
      <x:c r="F2845" s="3" t="inlineStr">
        <x:is>
          <x:t xml:space="preserve">generated output tokens/sec/MW</x:t>
        </x:is>
      </x:c>
      <x:c r="G2845" s="3" t="inlineStr">
        <x:is>
          <x:t xml:space="preserve">Workload-adjusted benchmark proxy</x:t>
        </x:is>
      </x:c>
      <x:c r="H2845" s="3" t="inlineStr">
        <x:is>
          <x:t xml:space="preserve">fleet_reference_tps_per_mw * commercial_workload_fit_factor</x:t>
        </x:is>
      </x:c>
      <x:c r="I284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845" s="3" t="inlineStr">
        <x:is>
          <x:t xml:space="preserve">SRC_SEMIANALYSIS_INFERENCEX; ASSUMP_NUMERIC_ACCELERATOR_MIX; ASSUMP_WORKLOAD_CLASS_MIX; ASSUMP_AGENTIC_CONTEXT_PENALTY</x:t>
        </x:is>
      </x:c>
      <x:c r="K284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45" s="3" t="inlineStr">
        <x:is>
          <x:t xml:space="preserve">Provider production output-token throughput with comparable workload/SLO.</x:t>
        </x:is>
      </x:c>
    </x:row>
    <x:row r="2846">
      <x:c r="A2846" s="3" t="inlineStr">
        <x:is>
          <x:t xml:space="preserve">DeepSeek</x:t>
        </x:is>
      </x:c>
      <x:c r="B2846" s="3" t="n">
        <x:v>2029</x:v>
      </x:c>
      <x:c r="C2846" s="3" t="inlineStr">
        <x:is>
          <x:t xml:space="preserve">Bull</x:t>
        </x:is>
      </x:c>
      <x:c r="D2846" s="3" t="inlineStr">
        <x:is>
          <x:t xml:space="preserve">purpose_built_tps_per_mw</x:t>
        </x:is>
      </x:c>
      <x:c r="E2846" s="3" t="n">
        <x:v>393572</x:v>
      </x:c>
      <x:c r="F2846" s="3" t="inlineStr">
        <x:is>
          <x:t xml:space="preserve">generated output tokens/sec/MW</x:t>
        </x:is>
      </x:c>
      <x:c r="G2846" s="3" t="inlineStr">
        <x:is>
          <x:t xml:space="preserve">Conservative no-uplift proxy</x:t>
        </x:is>
      </x:c>
      <x:c r="H2846" s="3" t="inlineStr">
        <x:is>
          <x:t xml:space="preserve">purpose_built_tps_per_mw = purpose_built_reference_tps_per_mw * commercial_workload_fit_factor until comparable output-token benchmark is adopted</x:t>
        </x:is>
      </x:c>
      <x:c r="I2846" s="3" t="inlineStr">
        <x:is>
          <x:t xml:space="preserve">No comparable public output-token/MW row adopted; B200 public reference placeholder is used and remains editable.</x:t>
        </x:is>
      </x:c>
      <x:c r="J2846" s="3" t="inlineStr">
        <x:is>
          <x:t xml:space="preserve">SRC_DEEPSEEK_V3; SRC_DEEPSEEK_R1; SRC_DEEPSEEK_H800_INFERENCE; SRC_EPOCH_AI_DATA_CENTERS; ASSUMP_NUMERIC_ACCELERATOR_MIX</x:t>
        </x:is>
      </x:c>
      <x:c r="K284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46" s="3" t="inlineStr">
        <x:is>
          <x:t xml:space="preserve">Matched-workload generated-output benchmark for the provider purpose-built accelerator.</x:t>
        </x:is>
      </x:c>
    </x:row>
    <x:row r="2847">
      <x:c r="A2847" s="3" t="inlineStr">
        <x:is>
          <x:t xml:space="preserve">DeepSeek</x:t>
        </x:is>
      </x:c>
      <x:c r="B2847" s="3" t="n">
        <x:v>2029</x:v>
      </x:c>
      <x:c r="C2847" s="3" t="inlineStr">
        <x:is>
          <x:t xml:space="preserve">Bull</x:t>
        </x:is>
      </x:c>
      <x:c r="D2847" s="3" t="inlineStr">
        <x:is>
          <x:t xml:space="preserve">inference_power_share</x:t>
        </x:is>
      </x:c>
      <x:c r="E2847" s="3" t="n">
        <x:v>0.843</x:v>
      </x:c>
      <x:c r="F2847" s="3" t="inlineStr">
        <x:is>
          <x:t xml:space="preserve">share of AI IT load</x:t>
        </x:is>
      </x:c>
      <x:c r="G2847" s="3" t="inlineStr">
        <x:is>
          <x:t xml:space="preserve">Scenario allocation</x:t>
        </x:is>
      </x:c>
      <x:c r="H2847" s="3" t="inlineStr">
        <x:is>
          <x:t xml:space="preserve">inference_gw = ai_it_load_gw * inference_power_share</x:t>
        </x:is>
      </x:c>
      <x:c r="I2847" s="3" t="inlineStr">
        <x:is>
          <x:t xml:space="preserve">API/app availability and inference-system disclosure support higher inference share; the value remains scenario.</x:t>
        </x:is>
      </x:c>
      <x:c r="J2847" s="3" t="inlineStr">
        <x:is>
          <x:t xml:space="preserve">SRC_DEEPSEEK_V3; SRC_DEEPSEEK_R1; SRC_DEEPSEEK_H800_INFERENCE; SRC_EPOCH_AI_DATA_CENTERS; ASSUMP_INFERENCE_SHARE_NOT_FACT_60</x:t>
        </x:is>
      </x:c>
      <x:c r="K284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47" s="3" t="inlineStr">
        <x:is>
          <x:t xml:space="preserve">Provider-specific inference/training workload power telemetry.</x:t>
        </x:is>
      </x:c>
    </x:row>
    <x:row r="2848">
      <x:c r="A2848" s="3" t="inlineStr">
        <x:is>
          <x:t xml:space="preserve">DeepSeek</x:t>
        </x:is>
      </x:c>
      <x:c r="B2848" s="3" t="n">
        <x:v>2029</x:v>
      </x:c>
      <x:c r="C2848" s="3" t="inlineStr">
        <x:is>
          <x:t xml:space="preserve">Bull</x:t>
        </x:is>
      </x:c>
      <x:c r="D2848" s="3" t="inlineStr">
        <x:is>
          <x:t xml:space="preserve">inference_gw</x:t>
        </x:is>
      </x:c>
      <x:c r="E2848" s="3" t="n">
        <x:v>0.599</x:v>
      </x:c>
      <x:c r="F2848" s="3" t="inlineStr">
        <x:is>
          <x:t xml:space="preserve">GW</x:t>
        </x:is>
      </x:c>
      <x:c r="G2848" s="3" t="inlineStr">
        <x:is>
          <x:t xml:space="preserve">Derived formula</x:t>
        </x:is>
      </x:c>
      <x:c r="H2848" s="3" t="inlineStr">
        <x:is>
          <x:t xml:space="preserve">ai_it_load_gw * inference_power_share</x:t>
        </x:is>
      </x:c>
      <x:c r="I2848" s="3" t="inlineStr">
        <x:is>
          <x:t xml:space="preserve">This is the operational power eligible to become commercial generated output tokens through the selected TPS/MW proxy.</x:t>
        </x:is>
      </x:c>
      <x:c r="J2848" s="3" t="inlineStr">
        <x:is>
          <x:t xml:space="preserve">SRC_DEEPSEEK_V3; SRC_DEEPSEEK_R1; SRC_DEEPSEEK_H800_INFERENCE; SRC_EPOCH_AI_DATA_CENTERS</x:t>
        </x:is>
      </x:c>
      <x:c r="K284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48" s="3" t="inlineStr">
        <x:is>
          <x:t xml:space="preserve">Recompute after AI allocation or inference-share evidence changes.</x:t>
        </x:is>
      </x:c>
    </x:row>
    <x:row r="2849">
      <x:c r="A2849" s="3" t="inlineStr">
        <x:is>
          <x:t xml:space="preserve">DeepSeek</x:t>
        </x:is>
      </x:c>
      <x:c r="B2849" s="3" t="n">
        <x:v>2029</x:v>
      </x:c>
      <x:c r="C2849" s="3" t="inlineStr">
        <x:is>
          <x:t xml:space="preserve">Bull</x:t>
        </x:is>
      </x:c>
      <x:c r="D2849" s="3" t="inlineStr">
        <x:is>
          <x:t xml:space="preserve">training_power_share</x:t>
        </x:is>
      </x:c>
      <x:c r="E2849" s="3" t="n">
        <x:v>0.157</x:v>
      </x:c>
      <x:c r="F2849" s="3" t="inlineStr">
        <x:is>
          <x:t xml:space="preserve">share of AI IT load</x:t>
        </x:is>
      </x:c>
      <x:c r="G2849" s="3" t="inlineStr">
        <x:is>
          <x:t xml:space="preserve">Derived allocation</x:t>
        </x:is>
      </x:c>
      <x:c r="H2849" s="3" t="inlineStr">
        <x:is>
          <x:t xml:space="preserve">1 - inference_power_share</x:t>
        </x:is>
      </x:c>
      <x:c r="I2849" s="3" t="inlineStr">
        <x:is>
          <x:t xml:space="preserve">Training receives the complementary modeled AI IT allocation; it is not a disclosed company workload split.</x:t>
        </x:is>
      </x:c>
      <x:c r="J2849" s="3" t="inlineStr">
        <x:is>
          <x:t xml:space="preserve">SRC_DEEPSEEK_V3; SRC_DEEPSEEK_R1; SRC_DEEPSEEK_H800_INFERENCE; SRC_EPOCH_AI_DATA_CENTERS; ASSUMP_INFERENCE_SHARE_NOT_FACT_60</x:t>
        </x:is>
      </x:c>
      <x:c r="K284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49" s="3" t="inlineStr">
        <x:is>
          <x:t xml:space="preserve">Provider-specific inference/training workload power telemetry.</x:t>
        </x:is>
      </x:c>
    </x:row>
    <x:row r="2850">
      <x:c r="A2850" s="3" t="inlineStr">
        <x:is>
          <x:t xml:space="preserve">DeepSeek</x:t>
        </x:is>
      </x:c>
      <x:c r="B2850" s="3" t="n">
        <x:v>2029</x:v>
      </x:c>
      <x:c r="C2850" s="3" t="inlineStr">
        <x:is>
          <x:t xml:space="preserve">Bull</x:t>
        </x:is>
      </x:c>
      <x:c r="D2850" s="3" t="inlineStr">
        <x:is>
          <x:t xml:space="preserve">training_gw</x:t>
        </x:is>
      </x:c>
      <x:c r="E2850" s="3" t="n">
        <x:v>0.112</x:v>
      </x:c>
      <x:c r="F2850" s="3" t="inlineStr">
        <x:is>
          <x:t xml:space="preserve">GW</x:t>
        </x:is>
      </x:c>
      <x:c r="G2850" s="3" t="inlineStr">
        <x:is>
          <x:t xml:space="preserve">Derived formula</x:t>
        </x:is>
      </x:c>
      <x:c r="H2850" s="3" t="inlineStr">
        <x:is>
          <x:t xml:space="preserve">ai_it_load_gw * training_power_share</x:t>
        </x:is>
      </x:c>
      <x:c r="I2850" s="3" t="inlineStr">
        <x:is>
          <x:t xml:space="preserve">Training GW is shown separately so commercial inference token capacity is not overstated.</x:t>
        </x:is>
      </x:c>
      <x:c r="J2850" s="3" t="inlineStr">
        <x:is>
          <x:t xml:space="preserve">SRC_DEEPSEEK_V3; SRC_DEEPSEEK_R1; SRC_DEEPSEEK_H800_INFERENCE; SRC_EPOCH_AI_DATA_CENTERS</x:t>
        </x:is>
      </x:c>
      <x:c r="K285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50" s="3" t="inlineStr">
        <x:is>
          <x:t xml:space="preserve">Recompute after AI allocation or workload-split evidence changes.</x:t>
        </x:is>
      </x:c>
    </x:row>
    <x:row r="2851">
      <x:c r="A2851" s="3" t="inlineStr">
        <x:is>
          <x:t xml:space="preserve">DeepSeek</x:t>
        </x:is>
      </x:c>
      <x:c r="B2851" s="3" t="n">
        <x:v>2029</x:v>
      </x:c>
      <x:c r="C2851" s="3" t="inlineStr">
        <x:is>
          <x:t xml:space="preserve">Bull</x:t>
        </x:is>
      </x:c>
      <x:c r="D2851" s="3" t="inlineStr">
        <x:is>
          <x:t xml:space="preserve">tokens_per_second_per_mw</x:t>
        </x:is>
      </x:c>
      <x:c r="E2851" s="3" t="n">
        <x:v>173214</x:v>
      </x:c>
      <x:c r="F2851" s="3" t="inlineStr">
        <x:is>
          <x:t xml:space="preserve">generated output tokens/sec/MW</x:t>
        </x:is>
      </x:c>
      <x:c r="G2851" s="3" t="inlineStr">
        <x:is>
          <x:t xml:space="preserve">Derived estimate + benchmark calibration</x:t>
        </x:is>
      </x:c>
      <x:c r="H2851" s="3" t="inlineStr">
        <x:is>
          <x:t xml:space="preserve">fleet_reference_tps_per_mw * commercial_workload_fit_factor</x:t>
        </x:is>
      </x:c>
      <x:c r="I2851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2851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285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51" s="3" t="inlineStr">
        <x:is>
          <x:t xml:space="preserve">Comparable production output-token throughput with model, hardware, precision, ISL/OSL and SLO matched.</x:t>
        </x:is>
      </x:c>
    </x:row>
    <x:row r="2852">
      <x:c r="A2852" s="3" t="inlineStr">
        <x:is>
          <x:t xml:space="preserve">DeepSeek</x:t>
        </x:is>
      </x:c>
      <x:c r="B2852" s="3" t="n">
        <x:v>2029</x:v>
      </x:c>
      <x:c r="C2852" s="3" t="inlineStr">
        <x:is>
          <x:t xml:space="preserve">Bull</x:t>
        </x:is>
      </x:c>
      <x:c r="D2852" s="3" t="inlineStr">
        <x:is>
          <x:t xml:space="preserve">inference_tokens_per_day</x:t>
        </x:is>
      </x:c>
      <x:c r="E2852" s="3" t="n">
        <x:v>8964448070400</x:v>
      </x:c>
      <x:c r="F2852" s="3" t="inlineStr">
        <x:is>
          <x:t xml:space="preserve">generated output tokens/day</x:t>
        </x:is>
      </x:c>
      <x:c r="G2852" s="3" t="inlineStr">
        <x:is>
          <x:t xml:space="preserve">Derived headline metric</x:t>
        </x:is>
      </x:c>
      <x:c r="H2852" s="3" t="inlineStr">
        <x:is>
          <x:t xml:space="preserve">inference_gw * 1000 * tokens_per_second_per_mw * 86,400</x:t>
        </x:is>
      </x:c>
      <x:c r="I2852" s="3" t="inlineStr">
        <x:is>
          <x:t xml:space="preserve">Headline capacity uses no utilization, MoE, architecture or software-growth multiplier; it is not observed commercial output volume.</x:t>
        </x:is>
      </x:c>
      <x:c r="J2852" s="3" t="inlineStr">
        <x:is>
          <x:t xml:space="preserve">SRC_DEEPSEEK_V3; SRC_DEEPSEEK_R1; SRC_DEEPSEEK_H800_INFERENCE; SRC_EPOCH_AI_DATA_CENTERS; SRC_SEMIANALYSIS_INFERENCEX</x:t>
        </x:is>
      </x:c>
      <x:c r="K285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52" s="3" t="inlineStr">
        <x:is>
          <x:t xml:space="preserve">Provider-disclosed generated output token volume or calibrated capacity telemetry.</x:t>
        </x:is>
      </x:c>
    </x:row>
    <x:row r="2853">
      <x:c r="A2853" s="3" t="inlineStr">
        <x:is>
          <x:t xml:space="preserve">DeepSeek</x:t>
        </x:is>
      </x:c>
      <x:c r="B2853" s="3" t="n">
        <x:v>2029</x:v>
      </x:c>
      <x:c r="C2853" s="3" t="inlineStr">
        <x:is>
          <x:t xml:space="preserve">Bull</x:t>
        </x:is>
      </x:c>
      <x:c r="D2853" s="3" t="inlineStr">
        <x:is>
          <x:t xml:space="preserve">inference_tokens_per_year</x:t>
        </x:is>
      </x:c>
      <x:c r="E2853" s="3" t="n">
        <x:v>3272023545696000</x:v>
      </x:c>
      <x:c r="F2853" s="3" t="inlineStr">
        <x:is>
          <x:t xml:space="preserve">generated output tokens/year</x:t>
        </x:is>
      </x:c>
      <x:c r="G2853" s="3" t="inlineStr">
        <x:is>
          <x:t xml:space="preserve">Derived headline metric</x:t>
        </x:is>
      </x:c>
      <x:c r="H2853" s="3" t="inlineStr">
        <x:is>
          <x:t xml:space="preserve">inference_tokens_per_day * 365</x:t>
        </x:is>
      </x:c>
      <x:c r="I2853" s="3" t="inlineStr">
        <x:is>
          <x:t xml:space="preserve">Annualized version of generated output token capacity; it is not observed annual demand or billable volume.</x:t>
        </x:is>
      </x:c>
      <x:c r="J2853" s="3" t="inlineStr">
        <x:is>
          <x:t xml:space="preserve">SRC_DEEPSEEK_V3; SRC_DEEPSEEK_R1; SRC_DEEPSEEK_H800_INFERENCE; SRC_EPOCH_AI_DATA_CENTERS; SRC_SEMIANALYSIS_INFERENCEX</x:t>
        </x:is>
      </x:c>
      <x:c r="K285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53" s="3" t="inlineStr">
        <x:is>
          <x:t xml:space="preserve">Provider-disclosed annual generated-output volume or metered serving telemetry.</x:t>
        </x:is>
      </x:c>
    </x:row>
    <x:row r="2854">
      <x:c r="A2854" s="3" t="inlineStr">
        <x:is>
          <x:t xml:space="preserve">DeepSeek</x:t>
        </x:is>
      </x:c>
      <x:c r="B2854" s="3" t="n">
        <x:v>2030</x:v>
      </x:c>
      <x:c r="C2854" s="3" t="inlineStr">
        <x:is>
          <x:t xml:space="preserve">Bull</x:t>
        </x:is>
      </x:c>
      <x:c r="D2854" s="3" t="inlineStr">
        <x:is>
          <x:t xml:space="preserve">contracted_power_gw</x:t>
        </x:is>
      </x:c>
      <x:c r="E2854" s="3" t="n">
        <x:v>1.8</x:v>
      </x:c>
      <x:c r="F2854" s="3" t="inlineStr">
        <x:is>
          <x:t xml:space="preserve">GW</x:t>
        </x:is>
      </x:c>
      <x:c r="G2854" s="3" t="inlineStr">
        <x:is>
          <x:t xml:space="preserve">Scenario capacity envelope</x:t>
        </x:is>
      </x:c>
      <x:c r="H2854" s="3" t="inlineStr">
        <x:is>
          <x:t xml:space="preserve">linear interpolation between 2026 and 2030 company capacity endpoints</x:t>
        </x:is>
      </x:c>
      <x:c r="I2854" s="3" t="inlineStr">
        <x:is>
          <x:t xml:space="preserve">Capacity is a low-transparency scenario; official infrastructure evidence supports H800 inference hardware, not company GW.</x:t>
        </x:is>
      </x:c>
      <x:c r="J2854" s="3" t="inlineStr">
        <x:is>
          <x:t xml:space="preserve">SRC_DEEPSEEK_H800_INFERENCE; ASSUMP_CN_CAPACITY_TRANSPARENCY</x:t>
        </x:is>
      </x:c>
      <x:c r="K285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54" s="3" t="inlineStr">
        <x:is>
          <x:t xml:space="preserve">Company/site-level committed MW/GW, interconnect and contract disclosure.</x:t>
        </x:is>
      </x:c>
    </x:row>
    <x:row r="2855">
      <x:c r="A2855" s="3" t="inlineStr">
        <x:is>
          <x:t xml:space="preserve">DeepSeek</x:t>
        </x:is>
      </x:c>
      <x:c r="B2855" s="3" t="n">
        <x:v>2030</x:v>
      </x:c>
      <x:c r="C2855" s="3" t="inlineStr">
        <x:is>
          <x:t xml:space="preserve">Bull</x:t>
        </x:is>
      </x:c>
      <x:c r="D2855" s="3" t="inlineStr">
        <x:is>
          <x:t xml:space="preserve">operational_deployment_share</x:t>
        </x:is>
      </x:c>
      <x:c r="E2855" s="3" t="n">
        <x:v>0.78666667</x:v>
      </x:c>
      <x:c r="F2855" s="3" t="inlineStr">
        <x:is>
          <x:t xml:space="preserve">share</x:t>
        </x:is>
      </x:c>
      <x:c r="G2855" s="3" t="inlineStr">
        <x:is>
          <x:t xml:space="preserve">Scenario conversion</x:t>
        </x:is>
      </x:c>
      <x:c r="H2855" s="3" t="inlineStr">
        <x:is>
          <x:t xml:space="preserve">active_power_gw / contracted_power_gw</x:t>
        </x:is>
      </x:c>
      <x:c r="I2855" s="3" t="inlineStr">
        <x:is>
          <x:t xml:space="preserve">This is the single explicit conversion from contracted/attributed capacity to operationally usable capacity.</x:t>
        </x:is>
      </x:c>
      <x:c r="J2855" s="3" t="inlineStr">
        <x:is>
          <x:t xml:space="preserve">SRC_DEEPSEEK_H800_INFERENCE; ASSUMP_CN_CAPACITY_TRANSPARENCY</x:t>
        </x:is>
      </x:c>
      <x:c r="K285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55" s="3" t="inlineStr">
        <x:is>
          <x:t xml:space="preserve">Energized operational capacity divided by contracted/attributed capacity.</x:t>
        </x:is>
      </x:c>
    </x:row>
    <x:row r="2856">
      <x:c r="A2856" s="3" t="inlineStr">
        <x:is>
          <x:t xml:space="preserve">DeepSeek</x:t>
        </x:is>
      </x:c>
      <x:c r="B2856" s="3" t="n">
        <x:v>2030</x:v>
      </x:c>
      <x:c r="C2856" s="3" t="inlineStr">
        <x:is>
          <x:t xml:space="preserve">Bull</x:t>
        </x:is>
      </x:c>
      <x:c r="D2856" s="3" t="inlineStr">
        <x:is>
          <x:t xml:space="preserve">active_power_gw</x:t>
        </x:is>
      </x:c>
      <x:c r="E2856" s="3" t="n">
        <x:v>1.416</x:v>
      </x:c>
      <x:c r="F2856" s="3" t="inlineStr">
        <x:is>
          <x:t xml:space="preserve">GW</x:t>
        </x:is>
      </x:c>
      <x:c r="G2856" s="3" t="inlineStr">
        <x:is>
          <x:t xml:space="preserve">Derived scenario</x:t>
        </x:is>
      </x:c>
      <x:c r="H2856" s="3" t="inlineStr">
        <x:is>
          <x:t xml:space="preserve">contracted_power_gw * operational_deployment_share</x:t>
        </x:is>
      </x:c>
      <x:c r="I2856" s="3" t="inlineStr">
        <x:is>
          <x:t xml:space="preserve">Active GW is conservative because operated cluster scale beyond disclosed infrastructure is not public.</x:t>
        </x:is>
      </x:c>
      <x:c r="J2856" s="3" t="inlineStr">
        <x:is>
          <x:t xml:space="preserve">SRC_DEEPSEEK_H800_INFERENCE; ASSUMP_CN_CAPACITY_TRANSPARENCY</x:t>
        </x:is>
      </x:c>
      <x:c r="K285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56" s="3" t="inlineStr">
        <x:is>
          <x:t xml:space="preserve">Energization dates, accelerator deliveries and operational powered-rack telemetry.</x:t>
        </x:is>
      </x:c>
    </x:row>
    <x:row r="2857">
      <x:c r="A2857" s="3" t="inlineStr">
        <x:is>
          <x:t xml:space="preserve">DeepSeek</x:t>
        </x:is>
      </x:c>
      <x:c r="B2857" s="3" t="n">
        <x:v>2030</x:v>
      </x:c>
      <x:c r="C2857" s="3" t="inlineStr">
        <x:is>
          <x:t xml:space="preserve">Bull</x:t>
        </x:is>
      </x:c>
      <x:c r="D2857" s="3" t="inlineStr">
        <x:is>
          <x:t xml:space="preserve">pue</x:t>
        </x:is>
      </x:c>
      <x:c r="E2857" s="3" t="n">
        <x:v>1.24</x:v>
      </x:c>
      <x:c r="F2857" s="3" t="inlineStr">
        <x:is>
          <x:t xml:space="preserve">ratio</x:t>
        </x:is>
      </x:c>
      <x:c r="G2857" s="3" t="inlineStr">
        <x:is>
          <x:t xml:space="preserve">Scenario parameter</x:t>
        </x:is>
      </x:c>
      <x:c r="H2857" s="3" t="inlineStr">
        <x:is>
          <x:t xml:space="preserve">it_load_gw = active_power_gw / pue</x:t>
        </x:is>
      </x:c>
      <x:c r="I2857" s="3" t="inlineStr">
        <x:is>
          <x:t xml:space="preserve">No provider-wide site-level PUE is used as a disclosed fact; PUE represents facility-to-IT conversion within the scenario.</x:t>
        </x:is>
      </x:c>
      <x:c r="J2857" s="3" t="inlineStr">
        <x:is>
          <x:t xml:space="preserve">ASSUMP_POWER_RAMP</x:t>
        </x:is>
      </x:c>
      <x:c r="K285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57" s="3" t="inlineStr">
        <x:is>
          <x:t xml:space="preserve">Site-level measured PUE matched to attributed AI capacity.</x:t>
        </x:is>
      </x:c>
    </x:row>
    <x:row r="2858">
      <x:c r="A2858" s="3" t="inlineStr">
        <x:is>
          <x:t xml:space="preserve">DeepSeek</x:t>
        </x:is>
      </x:c>
      <x:c r="B2858" s="3" t="n">
        <x:v>2030</x:v>
      </x:c>
      <x:c r="C2858" s="3" t="inlineStr">
        <x:is>
          <x:t xml:space="preserve">Bull</x:t>
        </x:is>
      </x:c>
      <x:c r="D2858" s="3" t="inlineStr">
        <x:is>
          <x:t xml:space="preserve">it_load_gw</x:t>
        </x:is>
      </x:c>
      <x:c r="E2858" s="3" t="n">
        <x:v>1.142</x:v>
      </x:c>
      <x:c r="F2858" s="3" t="inlineStr">
        <x:is>
          <x:t xml:space="preserve">GW</x:t>
        </x:is>
      </x:c>
      <x:c r="G2858" s="3" t="inlineStr">
        <x:is>
          <x:t xml:space="preserve">Derived formula</x:t>
        </x:is>
      </x:c>
      <x:c r="H2858" s="3" t="inlineStr">
        <x:is>
          <x:t xml:space="preserve">active_power_gw / pue</x:t>
        </x:is>
      </x:c>
      <x:c r="I2858" s="3" t="inlineStr">
        <x:is>
          <x:t xml:space="preserve">Facility power is converted to IT-deliverable power before attributing AI workloads.</x:t>
        </x:is>
      </x:c>
      <x:c r="J2858" s="3" t="inlineStr">
        <x:is>
          <x:t xml:space="preserve">SRC_DEEPSEEK_H800_INFERENCE; ASSUMP_CN_CAPACITY_TRANSPARENCY</x:t>
        </x:is>
      </x:c>
      <x:c r="K285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58" s="3" t="inlineStr">
        <x:is>
          <x:t xml:space="preserve">Recompute once active power and PUE become site-observable.</x:t>
        </x:is>
      </x:c>
    </x:row>
    <x:row r="2859">
      <x:c r="A2859" s="3" t="inlineStr">
        <x:is>
          <x:t xml:space="preserve">DeepSeek</x:t>
        </x:is>
      </x:c>
      <x:c r="B2859" s="3" t="n">
        <x:v>2030</x:v>
      </x:c>
      <x:c r="C2859" s="3" t="inlineStr">
        <x:is>
          <x:t xml:space="preserve">Bull</x:t>
        </x:is>
      </x:c>
      <x:c r="D2859" s="3" t="inlineStr">
        <x:is>
          <x:t xml:space="preserve">ai_workload_share</x:t>
        </x:is>
      </x:c>
      <x:c r="E2859" s="3" t="n">
        <x:v>0.82</x:v>
      </x:c>
      <x:c r="F2859" s="3" t="inlineStr">
        <x:is>
          <x:t xml:space="preserve">share</x:t>
        </x:is>
      </x:c>
      <x:c r="G2859" s="3" t="inlineStr">
        <x:is>
          <x:t xml:space="preserve">Scenario allocation</x:t>
        </x:is>
      </x:c>
      <x:c r="H2859" s="3" t="inlineStr">
        <x:is>
          <x:t xml:space="preserve">ai_it_load_gw = it_load_gw * ai_workload_share</x:t>
        </x:is>
      </x:c>
      <x:c r="I2859" s="3" t="inlineStr">
        <x:is>
          <x:t xml:space="preserve">DeepSeek-operated service capacity is modeled as AI-focused, reduced for reserve and ancillary processing.</x:t>
        </x:is>
      </x:c>
      <x:c r="J2859" s="3" t="inlineStr">
        <x:is>
          <x:t xml:space="preserve">SRC_DEEPSEEK_V3; SRC_DEEPSEEK_R1; SRC_DEEPSEEK_H800_INFERENCE; SRC_EPOCH_AI_DATA_CENTERS</x:t>
        </x:is>
      </x:c>
      <x:c r="K285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59" s="3" t="inlineStr">
        <x:is>
          <x:t xml:space="preserve">Model-owner AI workload allocation or cluster scheduling telemetry.</x:t>
        </x:is>
      </x:c>
    </x:row>
    <x:row r="2860">
      <x:c r="A2860" s="3" t="inlineStr">
        <x:is>
          <x:t xml:space="preserve">DeepSeek</x:t>
        </x:is>
      </x:c>
      <x:c r="B2860" s="3" t="n">
        <x:v>2030</x:v>
      </x:c>
      <x:c r="C2860" s="3" t="inlineStr">
        <x:is>
          <x:t xml:space="preserve">Bull</x:t>
        </x:is>
      </x:c>
      <x:c r="D2860" s="3" t="inlineStr">
        <x:is>
          <x:t xml:space="preserve">ai_it_load_gw</x:t>
        </x:is>
      </x:c>
      <x:c r="E2860" s="3" t="n">
        <x:v>0.9360000000000001</x:v>
      </x:c>
      <x:c r="F2860" s="3" t="inlineStr">
        <x:is>
          <x:t xml:space="preserve">GW</x:t>
        </x:is>
      </x:c>
      <x:c r="G2860" s="3" t="inlineStr">
        <x:is>
          <x:t xml:space="preserve">Derived formula</x:t>
        </x:is>
      </x:c>
      <x:c r="H2860" s="3" t="inlineStr">
        <x:is>
          <x:t xml:space="preserve">it_load_gw * ai_workload_share</x:t>
        </x:is>
      </x:c>
      <x:c r="I2860" s="3" t="inlineStr">
        <x:is>
          <x:t xml:space="preserve">Only the AI-attributed portion of IT load enters training/inference allocation.</x:t>
        </x:is>
      </x:c>
      <x:c r="J2860" s="3" t="inlineStr">
        <x:is>
          <x:t xml:space="preserve">SRC_DEEPSEEK_V3; SRC_DEEPSEEK_R1; SRC_DEEPSEEK_H800_INFERENCE; SRC_EPOCH_AI_DATA_CENTERS</x:t>
        </x:is>
      </x:c>
      <x:c r="K286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60" s="3" t="inlineStr">
        <x:is>
          <x:t xml:space="preserve">Recompute after ai_workload_share is replaced by telemetry.</x:t>
        </x:is>
      </x:c>
    </x:row>
    <x:row r="2861">
      <x:c r="A2861" s="3" t="inlineStr">
        <x:is>
          <x:t xml:space="preserve">DeepSeek</x:t>
        </x:is>
      </x:c>
      <x:c r="B2861" s="3" t="n">
        <x:v>2030</x:v>
      </x:c>
      <x:c r="C2861" s="3" t="inlineStr">
        <x:is>
          <x:t xml:space="preserve">Bull</x:t>
        </x:is>
      </x:c>
      <x:c r="D2861" s="3" t="inlineStr">
        <x:is>
          <x:t xml:space="preserve">gpu_share</x:t>
        </x:is>
      </x:c>
      <x:c r="E2861" s="3" t="n">
        <x:v>1</x:v>
      </x:c>
      <x:c r="F2861" s="3" t="inlineStr">
        <x:is>
          <x:t xml:space="preserve">share of inference-serving accelerator load</x:t>
        </x:is>
      </x:c>
      <x:c r="G2861" s="3" t="inlineStr">
        <x:is>
          <x:t xml:space="preserve">Numeric scenario</x:t>
        </x:is>
      </x:c>
      <x:c r="H2861" s="3" t="inlineStr">
        <x:is>
          <x:t xml:space="preserve">gpu_share interpolated from company 2026/2030 accelerator-mix endpoints</x:t>
        </x:is>
      </x:c>
      <x:c r="I2861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2861" s="3" t="inlineStr">
        <x:is>
          <x:t xml:space="preserve">SRC_DEEPSEEK_V3; SRC_DEEPSEEK_R1; SRC_DEEPSEEK_H800_INFERENCE; SRC_EPOCH_AI_DATA_CENTERS; ASSUMP_NUMERIC_ACCELERATOR_MIX</x:t>
        </x:is>
      </x:c>
      <x:c r="K286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61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2862">
      <x:c r="A2862" s="3" t="inlineStr">
        <x:is>
          <x:t xml:space="preserve">DeepSeek</x:t>
        </x:is>
      </x:c>
      <x:c r="B2862" s="3" t="n">
        <x:v>2030</x:v>
      </x:c>
      <x:c r="C2862" s="3" t="inlineStr">
        <x:is>
          <x:t xml:space="preserve">Bull</x:t>
        </x:is>
      </x:c>
      <x:c r="D2862" s="3" t="inlineStr">
        <x:is>
          <x:t xml:space="preserve">h200_share</x:t>
        </x:is>
      </x:c>
      <x:c r="E2862" s="3" t="n">
        <x:v>0.1</x:v>
      </x:c>
      <x:c r="F2862" s="3" t="inlineStr">
        <x:is>
          <x:t xml:space="preserve">share of inference-serving accelerator load</x:t>
        </x:is>
      </x:c>
      <x:c r="G2862" s="3" t="inlineStr">
        <x:is>
          <x:t xml:space="preserve">Editable numeric scenario</x:t>
        </x:is>
      </x:c>
      <x:c r="H2862" s="3" t="inlineStr">
        <x:is>
          <x:t xml:space="preserve">h200_share = gpu_share * default_gpu_generation_mix_h200</x:t>
        </x:is>
      </x:c>
      <x:c r="I2862" s="3" t="inlineStr">
        <x:is>
          <x:t xml:space="preserve">Default GPU-generation migration assumption; executive workbook allows later manual replacement by company/year/scenario.</x:t>
        </x:is>
      </x:c>
      <x:c r="J2862" s="3" t="inlineStr">
        <x:is>
          <x:t xml:space="preserve">SRC_SEMIANALYSIS_INFERENCEX; ASSUMP_NUMERIC_ACCELERATOR_MIX</x:t>
        </x:is>
      </x:c>
      <x:c r="K286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62" s="3" t="inlineStr">
        <x:is>
          <x:t xml:space="preserve">Company fleet inventory, accelerator-hours or procurement/deployment records by GPU generation.</x:t>
        </x:is>
      </x:c>
    </x:row>
    <x:row r="2863">
      <x:c r="A2863" s="3" t="inlineStr">
        <x:is>
          <x:t xml:space="preserve">DeepSeek</x:t>
        </x:is>
      </x:c>
      <x:c r="B2863" s="3" t="n">
        <x:v>2030</x:v>
      </x:c>
      <x:c r="C2863" s="3" t="inlineStr">
        <x:is>
          <x:t xml:space="preserve">Bull</x:t>
        </x:is>
      </x:c>
      <x:c r="D2863" s="3" t="inlineStr">
        <x:is>
          <x:t xml:space="preserve">b200_share</x:t>
        </x:is>
      </x:c>
      <x:c r="E2863" s="3" t="n">
        <x:v>0.35</x:v>
      </x:c>
      <x:c r="F2863" s="3" t="inlineStr">
        <x:is>
          <x:t xml:space="preserve">share of inference-serving accelerator load</x:t>
        </x:is>
      </x:c>
      <x:c r="G2863" s="3" t="inlineStr">
        <x:is>
          <x:t xml:space="preserve">Editable numeric scenario</x:t>
        </x:is>
      </x:c>
      <x:c r="H2863" s="3" t="inlineStr">
        <x:is>
          <x:t xml:space="preserve">b200_share = gpu_share * default_gpu_generation_mix_b200</x:t>
        </x:is>
      </x:c>
      <x:c r="I2863" s="3" t="inlineStr">
        <x:is>
          <x:t xml:space="preserve">Default GPU-generation migration assumption; executive workbook allows later manual replacement by company/year/scenario.</x:t>
        </x:is>
      </x:c>
      <x:c r="J2863" s="3" t="inlineStr">
        <x:is>
          <x:t xml:space="preserve">SRC_SEMIANALYSIS_INFERENCEX; ASSUMP_NUMERIC_ACCELERATOR_MIX</x:t>
        </x:is>
      </x:c>
      <x:c r="K286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63" s="3" t="inlineStr">
        <x:is>
          <x:t xml:space="preserve">Company fleet inventory, accelerator-hours or procurement/deployment records by GPU generation.</x:t>
        </x:is>
      </x:c>
    </x:row>
    <x:row r="2864">
      <x:c r="A2864" s="3" t="inlineStr">
        <x:is>
          <x:t xml:space="preserve">DeepSeek</x:t>
        </x:is>
      </x:c>
      <x:c r="B2864" s="3" t="n">
        <x:v>2030</x:v>
      </x:c>
      <x:c r="C2864" s="3" t="inlineStr">
        <x:is>
          <x:t xml:space="preserve">Bull</x:t>
        </x:is>
      </x:c>
      <x:c r="D2864" s="3" t="inlineStr">
        <x:is>
          <x:t xml:space="preserve">gb200_share</x:t>
        </x:is>
      </x:c>
      <x:c r="E2864" s="3" t="n">
        <x:v>0.55</x:v>
      </x:c>
      <x:c r="F2864" s="3" t="inlineStr">
        <x:is>
          <x:t xml:space="preserve">share of inference-serving accelerator load</x:t>
        </x:is>
      </x:c>
      <x:c r="G2864" s="3" t="inlineStr">
        <x:is>
          <x:t xml:space="preserve">Editable numeric scenario</x:t>
        </x:is>
      </x:c>
      <x:c r="H2864" s="3" t="inlineStr">
        <x:is>
          <x:t xml:space="preserve">gb200_share = gpu_share * default_gpu_generation_mix_gb200</x:t>
        </x:is>
      </x:c>
      <x:c r="I2864" s="3" t="inlineStr">
        <x:is>
          <x:t xml:space="preserve">Default GPU-generation migration assumption; executive workbook allows later manual replacement by company/year/scenario.</x:t>
        </x:is>
      </x:c>
      <x:c r="J2864" s="3" t="inlineStr">
        <x:is>
          <x:t xml:space="preserve">SRC_SEMIANALYSIS_INFERENCEX; ASSUMP_NUMERIC_ACCELERATOR_MIX</x:t>
        </x:is>
      </x:c>
      <x:c r="K286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64" s="3" t="inlineStr">
        <x:is>
          <x:t xml:space="preserve">Company fleet inventory, accelerator-hours or procurement/deployment records by GPU generation.</x:t>
        </x:is>
      </x:c>
    </x:row>
    <x:row r="2865">
      <x:c r="A2865" s="3" t="inlineStr">
        <x:is>
          <x:t xml:space="preserve">DeepSeek</x:t>
        </x:is>
      </x:c>
      <x:c r="B2865" s="3" t="n">
        <x:v>2030</x:v>
      </x:c>
      <x:c r="C2865" s="3" t="inlineStr">
        <x:is>
          <x:t xml:space="preserve">Bull</x:t>
        </x:is>
      </x:c>
      <x:c r="D2865" s="3" t="inlineStr">
        <x:is>
          <x:t xml:space="preserve">purpose_built_accelerator_share</x:t>
        </x:is>
      </x:c>
      <x:c r="E2865" s="3" t="n">
        <x:v>0</x:v>
      </x:c>
      <x:c r="F2865" s="3" t="inlineStr">
        <x:is>
          <x:t xml:space="preserve">share of inference-serving accelerator load</x:t>
        </x:is>
      </x:c>
      <x:c r="G2865" s="3" t="inlineStr">
        <x:is>
          <x:t xml:space="preserve">Numeric scenario</x:t>
        </x:is>
      </x:c>
      <x:c r="H2865" s="3" t="inlineStr">
        <x:is>
          <x:t xml:space="preserve">1 - gpu_share</x:t>
        </x:is>
      </x:c>
      <x:c r="I2865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2865" s="3" t="inlineStr">
        <x:is>
          <x:t xml:space="preserve">SRC_DEEPSEEK_V3; SRC_DEEPSEEK_R1; SRC_DEEPSEEK_H800_INFERENCE; SRC_EPOCH_AI_DATA_CENTERS; ASSUMP_NUMERIC_ACCELERATOR_MIX</x:t>
        </x:is>
      </x:c>
      <x:c r="K286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65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2866">
      <x:c r="A2866" s="3" t="inlineStr">
        <x:is>
          <x:t xml:space="preserve">DeepSeek</x:t>
        </x:is>
      </x:c>
      <x:c r="B2866" s="3" t="n">
        <x:v>2030</x:v>
      </x:c>
      <x:c r="C2866" s="3" t="inlineStr">
        <x:is>
          <x:t xml:space="preserve">Bull</x:t>
        </x:is>
      </x:c>
      <x:c r="D2866" s="3" t="inlineStr">
        <x:is>
          <x:t xml:space="preserve">fleet_reference_tps_per_mw</x:t>
        </x:is>
      </x:c>
      <x:c r="E2866" s="3" t="n">
        <x:v>184158</x:v>
      </x:c>
      <x:c r="F2866" s="3" t="inlineStr">
        <x:is>
          <x:t xml:space="preserve">generated output tokens/sec/MW</x:t>
        </x:is>
      </x:c>
      <x:c r="G2866" s="3" t="inlineStr">
        <x:is>
          <x:t xml:space="preserve">Fleet-weighted public benchmark reference</x:t>
        </x:is>
      </x:c>
      <x:c r="H2866" s="3" t="inlineStr">
        <x:is>
          <x:t xml:space="preserve">h200_share*h200_workload_avg + b200_share*b200_workload_avg + gb200_share*gb200_workload_avg + purpose_built_share*purpose_workload_avg</x:t>
        </x:is>
      </x:c>
      <x:c r="I2866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2866" s="3" t="inlineStr">
        <x:is>
          <x:t xml:space="preserve">SRC_SEMIANALYSIS_INFERENCEX; ASSUMP_NUMERIC_ACCELERATOR_MIX; ASSUMP_WORKLOAD_CLASS_MIX; ASSUMP_AGENTIC_CONTEXT_PENALTY</x:t>
        </x:is>
      </x:c>
      <x:c r="K286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66" s="3" t="inlineStr">
        <x:is>
          <x:t xml:space="preserve">Comparable production output-token throughput or a more closely matched benchmark.</x:t>
        </x:is>
      </x:c>
    </x:row>
    <x:row r="2867">
      <x:c r="A2867" s="3" t="inlineStr">
        <x:is>
          <x:t xml:space="preserve">DeepSeek</x:t>
        </x:is>
      </x:c>
      <x:c r="B2867" s="3" t="n">
        <x:v>2030</x:v>
      </x:c>
      <x:c r="C2867" s="3" t="inlineStr">
        <x:is>
          <x:t xml:space="preserve">Bull</x:t>
        </x:is>
      </x:c>
      <x:c r="D2867" s="3" t="inlineStr">
        <x:is>
          <x:t xml:space="preserve">commercial_workload_fit_factor</x:t>
        </x:is>
      </x:c>
      <x:c r="E2867" s="3" t="n">
        <x:v>1</x:v>
      </x:c>
      <x:c r="F2867" s="3" t="inlineStr">
        <x:is>
          <x:t xml:space="preserve">share of public reference throughput</x:t>
        </x:is>
      </x:c>
      <x:c r="G2867" s="3" t="inlineStr">
        <x:is>
          <x:t xml:space="preserve">Scenario assumption</x:t>
        </x:is>
      </x:c>
      <x:c r="H2867" s="3" t="inlineStr">
        <x:is>
          <x:t xml:space="preserve">reference_serving_tps_per_mw = fleet_reference_tps_per_mw * commercial_workload_fit_factor</x:t>
        </x:is>
      </x:c>
      <x:c r="I2867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2867" s="3" t="inlineStr">
        <x:is>
          <x:t xml:space="preserve">SRC_SEMIANALYSIS_INFERENCEX; ASSUMP_NUMERIC_ACCELERATOR_MIX; ASSUMP_WORKLOAD_CLASS_MIX; ASSUMP_AGENTIC_CONTEXT_PENALTY</x:t>
        </x:is>
      </x:c>
      <x:c r="K286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67" s="3" t="inlineStr">
        <x:is>
          <x:t xml:space="preserve">Matched commercial serving benchmark by product surface, context shape and latency SLO.</x:t>
        </x:is>
      </x:c>
    </x:row>
    <x:row r="2868">
      <x:c r="A2868" s="3" t="inlineStr">
        <x:is>
          <x:t xml:space="preserve">DeepSeek</x:t>
        </x:is>
      </x:c>
      <x:c r="B2868" s="3" t="n">
        <x:v>2030</x:v>
      </x:c>
      <x:c r="C2868" s="3" t="inlineStr">
        <x:is>
          <x:t xml:space="preserve">Bull</x:t>
        </x:is>
      </x:c>
      <x:c r="D2868" s="3" t="inlineStr">
        <x:is>
          <x:t xml:space="preserve">reference_serving_tps_per_mw</x:t>
        </x:is>
      </x:c>
      <x:c r="E2868" s="3" t="n">
        <x:v>184158</x:v>
      </x:c>
      <x:c r="F2868" s="3" t="inlineStr">
        <x:is>
          <x:t xml:space="preserve">generated output tokens/sec/MW</x:t>
        </x:is>
      </x:c>
      <x:c r="G2868" s="3" t="inlineStr">
        <x:is>
          <x:t xml:space="preserve">Workload-adjusted benchmark proxy</x:t>
        </x:is>
      </x:c>
      <x:c r="H2868" s="3" t="inlineStr">
        <x:is>
          <x:t xml:space="preserve">fleet_reference_tps_per_mw * commercial_workload_fit_factor</x:t>
        </x:is>
      </x:c>
      <x:c r="I286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868" s="3" t="inlineStr">
        <x:is>
          <x:t xml:space="preserve">SRC_SEMIANALYSIS_INFERENCEX; ASSUMP_NUMERIC_ACCELERATOR_MIX; ASSUMP_WORKLOAD_CLASS_MIX; ASSUMP_AGENTIC_CONTEXT_PENALTY</x:t>
        </x:is>
      </x:c>
      <x:c r="K286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68" s="3" t="inlineStr">
        <x:is>
          <x:t xml:space="preserve">Provider production output-token throughput with comparable workload/SLO.</x:t>
        </x:is>
      </x:c>
    </x:row>
    <x:row r="2869">
      <x:c r="A2869" s="3" t="inlineStr">
        <x:is>
          <x:t xml:space="preserve">DeepSeek</x:t>
        </x:is>
      </x:c>
      <x:c r="B2869" s="3" t="n">
        <x:v>2030</x:v>
      </x:c>
      <x:c r="C2869" s="3" t="inlineStr">
        <x:is>
          <x:t xml:space="preserve">Bull</x:t>
        </x:is>
      </x:c>
      <x:c r="D2869" s="3" t="inlineStr">
        <x:is>
          <x:t xml:space="preserve">purpose_built_tps_per_mw</x:t>
        </x:is>
      </x:c>
      <x:c r="E2869" s="3" t="n">
        <x:v>393572</x:v>
      </x:c>
      <x:c r="F2869" s="3" t="inlineStr">
        <x:is>
          <x:t xml:space="preserve">generated output tokens/sec/MW</x:t>
        </x:is>
      </x:c>
      <x:c r="G2869" s="3" t="inlineStr">
        <x:is>
          <x:t xml:space="preserve">Conservative no-uplift proxy</x:t>
        </x:is>
      </x:c>
      <x:c r="H2869" s="3" t="inlineStr">
        <x:is>
          <x:t xml:space="preserve">purpose_built_tps_per_mw = purpose_built_reference_tps_per_mw * commercial_workload_fit_factor until comparable output-token benchmark is adopted</x:t>
        </x:is>
      </x:c>
      <x:c r="I2869" s="3" t="inlineStr">
        <x:is>
          <x:t xml:space="preserve">No comparable public output-token/MW row adopted; B200 public reference placeholder is used and remains editable.</x:t>
        </x:is>
      </x:c>
      <x:c r="J2869" s="3" t="inlineStr">
        <x:is>
          <x:t xml:space="preserve">SRC_DEEPSEEK_V3; SRC_DEEPSEEK_R1; SRC_DEEPSEEK_H800_INFERENCE; SRC_EPOCH_AI_DATA_CENTERS; ASSUMP_NUMERIC_ACCELERATOR_MIX</x:t>
        </x:is>
      </x:c>
      <x:c r="K286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69" s="3" t="inlineStr">
        <x:is>
          <x:t xml:space="preserve">Matched-workload generated-output benchmark for the provider purpose-built accelerator.</x:t>
        </x:is>
      </x:c>
    </x:row>
    <x:row r="2870">
      <x:c r="A2870" s="3" t="inlineStr">
        <x:is>
          <x:t xml:space="preserve">DeepSeek</x:t>
        </x:is>
      </x:c>
      <x:c r="B2870" s="3" t="n">
        <x:v>2030</x:v>
      </x:c>
      <x:c r="C2870" s="3" t="inlineStr">
        <x:is>
          <x:t xml:space="preserve">Bull</x:t>
        </x:is>
      </x:c>
      <x:c r="D2870" s="3" t="inlineStr">
        <x:is>
          <x:t xml:space="preserve">inference_power_share</x:t>
        </x:is>
      </x:c>
      <x:c r="E2870" s="3" t="n">
        <x:v>0.9</x:v>
      </x:c>
      <x:c r="F2870" s="3" t="inlineStr">
        <x:is>
          <x:t xml:space="preserve">share of AI IT load</x:t>
        </x:is>
      </x:c>
      <x:c r="G2870" s="3" t="inlineStr">
        <x:is>
          <x:t xml:space="preserve">Scenario allocation</x:t>
        </x:is>
      </x:c>
      <x:c r="H2870" s="3" t="inlineStr">
        <x:is>
          <x:t xml:space="preserve">inference_gw = ai_it_load_gw * inference_power_share</x:t>
        </x:is>
      </x:c>
      <x:c r="I2870" s="3" t="inlineStr">
        <x:is>
          <x:t xml:space="preserve">API/app availability and inference-system disclosure support higher inference share; the value remains scenario.</x:t>
        </x:is>
      </x:c>
      <x:c r="J2870" s="3" t="inlineStr">
        <x:is>
          <x:t xml:space="preserve">SRC_DEEPSEEK_V3; SRC_DEEPSEEK_R1; SRC_DEEPSEEK_H800_INFERENCE; SRC_EPOCH_AI_DATA_CENTERS; ASSUMP_INFERENCE_SHARE_NOT_FACT_60</x:t>
        </x:is>
      </x:c>
      <x:c r="K287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70" s="3" t="inlineStr">
        <x:is>
          <x:t xml:space="preserve">Provider-specific inference/training workload power telemetry.</x:t>
        </x:is>
      </x:c>
    </x:row>
    <x:row r="2871">
      <x:c r="A2871" s="3" t="inlineStr">
        <x:is>
          <x:t xml:space="preserve">DeepSeek</x:t>
        </x:is>
      </x:c>
      <x:c r="B2871" s="3" t="n">
        <x:v>2030</x:v>
      </x:c>
      <x:c r="C2871" s="3" t="inlineStr">
        <x:is>
          <x:t xml:space="preserve">Bull</x:t>
        </x:is>
      </x:c>
      <x:c r="D2871" s="3" t="inlineStr">
        <x:is>
          <x:t xml:space="preserve">inference_gw</x:t>
        </x:is>
      </x:c>
      <x:c r="E2871" s="3" t="n">
        <x:v>0.843</x:v>
      </x:c>
      <x:c r="F2871" s="3" t="inlineStr">
        <x:is>
          <x:t xml:space="preserve">GW</x:t>
        </x:is>
      </x:c>
      <x:c r="G2871" s="3" t="inlineStr">
        <x:is>
          <x:t xml:space="preserve">Derived formula</x:t>
        </x:is>
      </x:c>
      <x:c r="H2871" s="3" t="inlineStr">
        <x:is>
          <x:t xml:space="preserve">ai_it_load_gw * inference_power_share</x:t>
        </x:is>
      </x:c>
      <x:c r="I2871" s="3" t="inlineStr">
        <x:is>
          <x:t xml:space="preserve">This is the operational power eligible to become commercial generated output tokens through the selected TPS/MW proxy.</x:t>
        </x:is>
      </x:c>
      <x:c r="J2871" s="3" t="inlineStr">
        <x:is>
          <x:t xml:space="preserve">SRC_DEEPSEEK_V3; SRC_DEEPSEEK_R1; SRC_DEEPSEEK_H800_INFERENCE; SRC_EPOCH_AI_DATA_CENTERS</x:t>
        </x:is>
      </x:c>
      <x:c r="K287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71" s="3" t="inlineStr">
        <x:is>
          <x:t xml:space="preserve">Recompute after AI allocation or inference-share evidence changes.</x:t>
        </x:is>
      </x:c>
    </x:row>
    <x:row r="2872">
      <x:c r="A2872" s="3" t="inlineStr">
        <x:is>
          <x:t xml:space="preserve">DeepSeek</x:t>
        </x:is>
      </x:c>
      <x:c r="B2872" s="3" t="n">
        <x:v>2030</x:v>
      </x:c>
      <x:c r="C2872" s="3" t="inlineStr">
        <x:is>
          <x:t xml:space="preserve">Bull</x:t>
        </x:is>
      </x:c>
      <x:c r="D2872" s="3" t="inlineStr">
        <x:is>
          <x:t xml:space="preserve">training_power_share</x:t>
        </x:is>
      </x:c>
      <x:c r="E2872" s="3" t="n">
        <x:v>0.1</x:v>
      </x:c>
      <x:c r="F2872" s="3" t="inlineStr">
        <x:is>
          <x:t xml:space="preserve">share of AI IT load</x:t>
        </x:is>
      </x:c>
      <x:c r="G2872" s="3" t="inlineStr">
        <x:is>
          <x:t xml:space="preserve">Derived allocation</x:t>
        </x:is>
      </x:c>
      <x:c r="H2872" s="3" t="inlineStr">
        <x:is>
          <x:t xml:space="preserve">1 - inference_power_share</x:t>
        </x:is>
      </x:c>
      <x:c r="I2872" s="3" t="inlineStr">
        <x:is>
          <x:t xml:space="preserve">Training receives the complementary modeled AI IT allocation; it is not a disclosed company workload split.</x:t>
        </x:is>
      </x:c>
      <x:c r="J2872" s="3" t="inlineStr">
        <x:is>
          <x:t xml:space="preserve">SRC_DEEPSEEK_V3; SRC_DEEPSEEK_R1; SRC_DEEPSEEK_H800_INFERENCE; SRC_EPOCH_AI_DATA_CENTERS; ASSUMP_INFERENCE_SHARE_NOT_FACT_60</x:t>
        </x:is>
      </x:c>
      <x:c r="K287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72" s="3" t="inlineStr">
        <x:is>
          <x:t xml:space="preserve">Provider-specific inference/training workload power telemetry.</x:t>
        </x:is>
      </x:c>
    </x:row>
    <x:row r="2873">
      <x:c r="A2873" s="3" t="inlineStr">
        <x:is>
          <x:t xml:space="preserve">DeepSeek</x:t>
        </x:is>
      </x:c>
      <x:c r="B2873" s="3" t="n">
        <x:v>2030</x:v>
      </x:c>
      <x:c r="C2873" s="3" t="inlineStr">
        <x:is>
          <x:t xml:space="preserve">Bull</x:t>
        </x:is>
      </x:c>
      <x:c r="D2873" s="3" t="inlineStr">
        <x:is>
          <x:t xml:space="preserve">training_gw</x:t>
        </x:is>
      </x:c>
      <x:c r="E2873" s="3" t="n">
        <x:v>0.094</x:v>
      </x:c>
      <x:c r="F2873" s="3" t="inlineStr">
        <x:is>
          <x:t xml:space="preserve">GW</x:t>
        </x:is>
      </x:c>
      <x:c r="G2873" s="3" t="inlineStr">
        <x:is>
          <x:t xml:space="preserve">Derived formula</x:t>
        </x:is>
      </x:c>
      <x:c r="H2873" s="3" t="inlineStr">
        <x:is>
          <x:t xml:space="preserve">ai_it_load_gw * training_power_share</x:t>
        </x:is>
      </x:c>
      <x:c r="I2873" s="3" t="inlineStr">
        <x:is>
          <x:t xml:space="preserve">Training GW is shown separately so commercial inference token capacity is not overstated.</x:t>
        </x:is>
      </x:c>
      <x:c r="J2873" s="3" t="inlineStr">
        <x:is>
          <x:t xml:space="preserve">SRC_DEEPSEEK_V3; SRC_DEEPSEEK_R1; SRC_DEEPSEEK_H800_INFERENCE; SRC_EPOCH_AI_DATA_CENTERS</x:t>
        </x:is>
      </x:c>
      <x:c r="K287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73" s="3" t="inlineStr">
        <x:is>
          <x:t xml:space="preserve">Recompute after AI allocation or workload-split evidence changes.</x:t>
        </x:is>
      </x:c>
    </x:row>
    <x:row r="2874">
      <x:c r="A2874" s="3" t="inlineStr">
        <x:is>
          <x:t xml:space="preserve">DeepSeek</x:t>
        </x:is>
      </x:c>
      <x:c r="B2874" s="3" t="n">
        <x:v>2030</x:v>
      </x:c>
      <x:c r="C2874" s="3" t="inlineStr">
        <x:is>
          <x:t xml:space="preserve">Bull</x:t>
        </x:is>
      </x:c>
      <x:c r="D2874" s="3" t="inlineStr">
        <x:is>
          <x:t xml:space="preserve">tokens_per_second_per_mw</x:t>
        </x:is>
      </x:c>
      <x:c r="E2874" s="3" t="n">
        <x:v>184158</x:v>
      </x:c>
      <x:c r="F2874" s="3" t="inlineStr">
        <x:is>
          <x:t xml:space="preserve">generated output tokens/sec/MW</x:t>
        </x:is>
      </x:c>
      <x:c r="G2874" s="3" t="inlineStr">
        <x:is>
          <x:t xml:space="preserve">Derived estimate + benchmark calibration</x:t>
        </x:is>
      </x:c>
      <x:c r="H2874" s="3" t="inlineStr">
        <x:is>
          <x:t xml:space="preserve">fleet_reference_tps_per_mw * commercial_workload_fit_factor</x:t>
        </x:is>
      </x:c>
      <x:c r="I2874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2874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287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74" s="3" t="inlineStr">
        <x:is>
          <x:t xml:space="preserve">Comparable production output-token throughput with model, hardware, precision, ISL/OSL and SLO matched.</x:t>
        </x:is>
      </x:c>
    </x:row>
    <x:row r="2875">
      <x:c r="A2875" s="3" t="inlineStr">
        <x:is>
          <x:t xml:space="preserve">DeepSeek</x:t>
        </x:is>
      </x:c>
      <x:c r="B2875" s="3" t="n">
        <x:v>2030</x:v>
      </x:c>
      <x:c r="C2875" s="3" t="inlineStr">
        <x:is>
          <x:t xml:space="preserve">Bull</x:t>
        </x:is>
      </x:c>
      <x:c r="D2875" s="3" t="inlineStr">
        <x:is>
          <x:t xml:space="preserve">inference_tokens_per_day</x:t>
        </x:is>
      </x:c>
      <x:c r="E2875" s="3" t="n">
        <x:v>13413184761600</x:v>
      </x:c>
      <x:c r="F2875" s="3" t="inlineStr">
        <x:is>
          <x:t xml:space="preserve">generated output tokens/day</x:t>
        </x:is>
      </x:c>
      <x:c r="G2875" s="3" t="inlineStr">
        <x:is>
          <x:t xml:space="preserve">Derived headline metric</x:t>
        </x:is>
      </x:c>
      <x:c r="H2875" s="3" t="inlineStr">
        <x:is>
          <x:t xml:space="preserve">inference_gw * 1000 * tokens_per_second_per_mw * 86,400</x:t>
        </x:is>
      </x:c>
      <x:c r="I2875" s="3" t="inlineStr">
        <x:is>
          <x:t xml:space="preserve">Headline capacity uses no utilization, MoE, architecture or software-growth multiplier; it is not observed commercial output volume.</x:t>
        </x:is>
      </x:c>
      <x:c r="J2875" s="3" t="inlineStr">
        <x:is>
          <x:t xml:space="preserve">SRC_DEEPSEEK_V3; SRC_DEEPSEEK_R1; SRC_DEEPSEEK_H800_INFERENCE; SRC_EPOCH_AI_DATA_CENTERS; SRC_SEMIANALYSIS_INFERENCEX</x:t>
        </x:is>
      </x:c>
      <x:c r="K287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75" s="3" t="inlineStr">
        <x:is>
          <x:t xml:space="preserve">Provider-disclosed generated output token volume or calibrated capacity telemetry.</x:t>
        </x:is>
      </x:c>
    </x:row>
    <x:row r="2876">
      <x:c r="A2876" s="3" t="inlineStr">
        <x:is>
          <x:t xml:space="preserve">DeepSeek</x:t>
        </x:is>
      </x:c>
      <x:c r="B2876" s="3" t="n">
        <x:v>2030</x:v>
      </x:c>
      <x:c r="C2876" s="3" t="inlineStr">
        <x:is>
          <x:t xml:space="preserve">Bull</x:t>
        </x:is>
      </x:c>
      <x:c r="D2876" s="3" t="inlineStr">
        <x:is>
          <x:t xml:space="preserve">inference_tokens_per_year</x:t>
        </x:is>
      </x:c>
      <x:c r="E2876" s="3" t="n">
        <x:v>4895812437984000</x:v>
      </x:c>
      <x:c r="F2876" s="3" t="inlineStr">
        <x:is>
          <x:t xml:space="preserve">generated output tokens/year</x:t>
        </x:is>
      </x:c>
      <x:c r="G2876" s="3" t="inlineStr">
        <x:is>
          <x:t xml:space="preserve">Derived headline metric</x:t>
        </x:is>
      </x:c>
      <x:c r="H2876" s="3" t="inlineStr">
        <x:is>
          <x:t xml:space="preserve">inference_tokens_per_day * 365</x:t>
        </x:is>
      </x:c>
      <x:c r="I2876" s="3" t="inlineStr">
        <x:is>
          <x:t xml:space="preserve">Annualized version of generated output token capacity; it is not observed annual demand or billable volume.</x:t>
        </x:is>
      </x:c>
      <x:c r="J2876" s="3" t="inlineStr">
        <x:is>
          <x:t xml:space="preserve">SRC_DEEPSEEK_V3; SRC_DEEPSEEK_R1; SRC_DEEPSEEK_H800_INFERENCE; SRC_EPOCH_AI_DATA_CENTERS; SRC_SEMIANALYSIS_INFERENCEX</x:t>
        </x:is>
      </x:c>
      <x:c r="K287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76" s="3" t="inlineStr">
        <x:is>
          <x:t xml:space="preserve">Provider-disclosed annual generated-output volume or metered serving telemetry.</x:t>
        </x:is>
      </x:c>
    </x:row>
    <x:row r="2877">
      <x:c r="A2877" s="3" t="inlineStr">
        <x:is>
          <x:t xml:space="preserve">Alibaba</x:t>
        </x:is>
      </x:c>
      <x:c r="B2877" s="3" t="n">
        <x:v>2026</x:v>
      </x:c>
      <x:c r="C2877" s="3" t="inlineStr">
        <x:is>
          <x:t xml:space="preserve">Bull</x:t>
        </x:is>
      </x:c>
      <x:c r="D2877" s="3" t="inlineStr">
        <x:is>
          <x:t xml:space="preserve">contracted_power_gw</x:t>
        </x:is>
      </x:c>
      <x:c r="E2877" s="3" t="n">
        <x:v>1.8</x:v>
      </x:c>
      <x:c r="F2877" s="3" t="inlineStr">
        <x:is>
          <x:t xml:space="preserve">GW</x:t>
        </x:is>
      </x:c>
      <x:c r="G2877" s="3" t="inlineStr">
        <x:is>
          <x:t xml:space="preserve">Scenario capacity envelope</x:t>
        </x:is>
      </x:c>
      <x:c r="H2877" s="3" t="inlineStr">
        <x:is>
          <x:t xml:space="preserve">linear interpolation between 2026 and 2030 company capacity endpoints</x:t>
        </x:is>
      </x:c>
      <x:c r="I2877" s="3" t="inlineStr">
        <x:is>
          <x:t xml:space="preserve">Alibaba Cloud/Qwen capacity is a scenario envelope; official model and deployment documentation does not state operated GW.</x:t>
        </x:is>
      </x:c>
      <x:c r="J2877" s="3" t="inlineStr">
        <x:is>
          <x:t xml:space="preserve">SRC_ALIBABA_QWEN_GPU_DEPLOY; ASSUMP_CN_CAPACITY_TRANSPARENCY</x:t>
        </x:is>
      </x:c>
      <x:c r="K287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77" s="3" t="inlineStr">
        <x:is>
          <x:t xml:space="preserve">Company/site-level committed MW/GW, interconnect and contract disclosure.</x:t>
        </x:is>
      </x:c>
    </x:row>
    <x:row r="2878">
      <x:c r="A2878" s="3" t="inlineStr">
        <x:is>
          <x:t xml:space="preserve">Alibaba</x:t>
        </x:is>
      </x:c>
      <x:c r="B2878" s="3" t="n">
        <x:v>2026</x:v>
      </x:c>
      <x:c r="C2878" s="3" t="inlineStr">
        <x:is>
          <x:t xml:space="preserve">Bull</x:t>
        </x:is>
      </x:c>
      <x:c r="D2878" s="3" t="inlineStr">
        <x:is>
          <x:t xml:space="preserve">operational_deployment_share</x:t>
        </x:is>
      </x:c>
      <x:c r="E2878" s="3" t="n">
        <x:v>0.37944444</x:v>
      </x:c>
      <x:c r="F2878" s="3" t="inlineStr">
        <x:is>
          <x:t xml:space="preserve">share</x:t>
        </x:is>
      </x:c>
      <x:c r="G2878" s="3" t="inlineStr">
        <x:is>
          <x:t xml:space="preserve">Scenario conversion</x:t>
        </x:is>
      </x:c>
      <x:c r="H2878" s="3" t="inlineStr">
        <x:is>
          <x:t xml:space="preserve">active_power_gw / contracted_power_gw</x:t>
        </x:is>
      </x:c>
      <x:c r="I2878" s="3" t="inlineStr">
        <x:is>
          <x:t xml:space="preserve">This is the single explicit conversion from contracted/attributed capacity to operationally usable capacity.</x:t>
        </x:is>
      </x:c>
      <x:c r="J2878" s="3" t="inlineStr">
        <x:is>
          <x:t xml:space="preserve">SRC_ALIBABA_QWEN_GPU_DEPLOY; ASSUMP_CN_CAPACITY_TRANSPARENCY</x:t>
        </x:is>
      </x:c>
      <x:c r="K287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78" s="3" t="inlineStr">
        <x:is>
          <x:t xml:space="preserve">Energized operational capacity divided by contracted/attributed capacity.</x:t>
        </x:is>
      </x:c>
    </x:row>
    <x:row r="2879">
      <x:c r="A2879" s="3" t="inlineStr">
        <x:is>
          <x:t xml:space="preserve">Alibaba</x:t>
        </x:is>
      </x:c>
      <x:c r="B2879" s="3" t="n">
        <x:v>2026</x:v>
      </x:c>
      <x:c r="C2879" s="3" t="inlineStr">
        <x:is>
          <x:t xml:space="preserve">Bull</x:t>
        </x:is>
      </x:c>
      <x:c r="D2879" s="3" t="inlineStr">
        <x:is>
          <x:t xml:space="preserve">active_power_gw</x:t>
        </x:is>
      </x:c>
      <x:c r="E2879" s="3" t="n">
        <x:v>0.6830000000000001</x:v>
      </x:c>
      <x:c r="F2879" s="3" t="inlineStr">
        <x:is>
          <x:t xml:space="preserve">GW</x:t>
        </x:is>
      </x:c>
      <x:c r="G2879" s="3" t="inlineStr">
        <x:is>
          <x:t xml:space="preserve">Derived scenario</x:t>
        </x:is>
      </x:c>
      <x:c r="H2879" s="3" t="inlineStr">
        <x:is>
          <x:t xml:space="preserve">contracted_power_gw * operational_deployment_share</x:t>
        </x:is>
      </x:c>
      <x:c r="I2879" s="3" t="inlineStr">
        <x:is>
          <x:t xml:space="preserve">Active GW is staged below capacity due to undisclosed accelerator allocation and cloud multi-tenant use.</x:t>
        </x:is>
      </x:c>
      <x:c r="J2879" s="3" t="inlineStr">
        <x:is>
          <x:t xml:space="preserve">SRC_ALIBABA_QWEN_GPU_DEPLOY; ASSUMP_CN_CAPACITY_TRANSPARENCY</x:t>
        </x:is>
      </x:c>
      <x:c r="K287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79" s="3" t="inlineStr">
        <x:is>
          <x:t xml:space="preserve">Energization dates, accelerator deliveries and operational powered-rack telemetry.</x:t>
        </x:is>
      </x:c>
    </x:row>
    <x:row r="2880">
      <x:c r="A2880" s="3" t="inlineStr">
        <x:is>
          <x:t xml:space="preserve">Alibaba</x:t>
        </x:is>
      </x:c>
      <x:c r="B2880" s="3" t="n">
        <x:v>2026</x:v>
      </x:c>
      <x:c r="C2880" s="3" t="inlineStr">
        <x:is>
          <x:t xml:space="preserve">Bull</x:t>
        </x:is>
      </x:c>
      <x:c r="D2880" s="3" t="inlineStr">
        <x:is>
          <x:t xml:space="preserve">pue</x:t>
        </x:is>
      </x:c>
      <x:c r="E2880" s="3" t="n">
        <x:v>1.23</x:v>
      </x:c>
      <x:c r="F2880" s="3" t="inlineStr">
        <x:is>
          <x:t xml:space="preserve">ratio</x:t>
        </x:is>
      </x:c>
      <x:c r="G2880" s="3" t="inlineStr">
        <x:is>
          <x:t xml:space="preserve">Scenario parameter</x:t>
        </x:is>
      </x:c>
      <x:c r="H2880" s="3" t="inlineStr">
        <x:is>
          <x:t xml:space="preserve">it_load_gw = active_power_gw / pue</x:t>
        </x:is>
      </x:c>
      <x:c r="I2880" s="3" t="inlineStr">
        <x:is>
          <x:t xml:space="preserve">No provider-wide site-level PUE is used as a disclosed fact; PUE represents facility-to-IT conversion within the scenario.</x:t>
        </x:is>
      </x:c>
      <x:c r="J2880" s="3" t="inlineStr">
        <x:is>
          <x:t xml:space="preserve">ASSUMP_POWER_RAMP</x:t>
        </x:is>
      </x:c>
      <x:c r="K288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80" s="3" t="inlineStr">
        <x:is>
          <x:t xml:space="preserve">Site-level measured PUE matched to attributed AI capacity.</x:t>
        </x:is>
      </x:c>
    </x:row>
    <x:row r="2881">
      <x:c r="A2881" s="3" t="inlineStr">
        <x:is>
          <x:t xml:space="preserve">Alibaba</x:t>
        </x:is>
      </x:c>
      <x:c r="B2881" s="3" t="n">
        <x:v>2026</x:v>
      </x:c>
      <x:c r="C2881" s="3" t="inlineStr">
        <x:is>
          <x:t xml:space="preserve">Bull</x:t>
        </x:is>
      </x:c>
      <x:c r="D2881" s="3" t="inlineStr">
        <x:is>
          <x:t xml:space="preserve">it_load_gw</x:t>
        </x:is>
      </x:c>
      <x:c r="E2881" s="3" t="n">
        <x:v>0.555</x:v>
      </x:c>
      <x:c r="F2881" s="3" t="inlineStr">
        <x:is>
          <x:t xml:space="preserve">GW</x:t>
        </x:is>
      </x:c>
      <x:c r="G2881" s="3" t="inlineStr">
        <x:is>
          <x:t xml:space="preserve">Derived formula</x:t>
        </x:is>
      </x:c>
      <x:c r="H2881" s="3" t="inlineStr">
        <x:is>
          <x:t xml:space="preserve">active_power_gw / pue</x:t>
        </x:is>
      </x:c>
      <x:c r="I2881" s="3" t="inlineStr">
        <x:is>
          <x:t xml:space="preserve">Facility power is converted to IT-deliverable power before attributing AI workloads.</x:t>
        </x:is>
      </x:c>
      <x:c r="J2881" s="3" t="inlineStr">
        <x:is>
          <x:t xml:space="preserve">SRC_ALIBABA_QWEN_GPU_DEPLOY; ASSUMP_CN_CAPACITY_TRANSPARENCY</x:t>
        </x:is>
      </x:c>
      <x:c r="K288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81" s="3" t="inlineStr">
        <x:is>
          <x:t xml:space="preserve">Recompute once active power and PUE become site-observable.</x:t>
        </x:is>
      </x:c>
    </x:row>
    <x:row r="2882">
      <x:c r="A2882" s="3" t="inlineStr">
        <x:is>
          <x:t xml:space="preserve">Alibaba</x:t>
        </x:is>
      </x:c>
      <x:c r="B2882" s="3" t="n">
        <x:v>2026</x:v>
      </x:c>
      <x:c r="C2882" s="3" t="inlineStr">
        <x:is>
          <x:t xml:space="preserve">Bull</x:t>
        </x:is>
      </x:c>
      <x:c r="D2882" s="3" t="inlineStr">
        <x:is>
          <x:t xml:space="preserve">ai_workload_share</x:t>
        </x:is>
      </x:c>
      <x:c r="E2882" s="3" t="n">
        <x:v>0.84</x:v>
      </x:c>
      <x:c r="F2882" s="3" t="inlineStr">
        <x:is>
          <x:t xml:space="preserve">share</x:t>
        </x:is>
      </x:c>
      <x:c r="G2882" s="3" t="inlineStr">
        <x:is>
          <x:t xml:space="preserve">Scenario allocation</x:t>
        </x:is>
      </x:c>
      <x:c r="H2882" s="3" t="inlineStr">
        <x:is>
          <x:t xml:space="preserve">ai_it_load_gw = it_load_gw * ai_workload_share</x:t>
        </x:is>
      </x:c>
      <x:c r="I2882" s="3" t="inlineStr">
        <x:is>
          <x:t xml:space="preserve">Model Studio/Qwen-serving envelope is AI-focused, while cloud platform/reserve allocation is excluded through 84%.</x:t>
        </x:is>
      </x:c>
      <x:c r="J2882" s="3" t="inlineStr">
        <x:is>
          <x:t xml:space="preserve">SRC_QWEN3_GITHUB; SRC_ALIBABA_QWEN_GPU_DEPLOY; SRC_EPOCH_AI_DATA_CENTERS</x:t>
        </x:is>
      </x:c>
      <x:c r="K288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82" s="3" t="inlineStr">
        <x:is>
          <x:t xml:space="preserve">Model-owner AI workload allocation or cluster scheduling telemetry.</x:t>
        </x:is>
      </x:c>
    </x:row>
    <x:row r="2883">
      <x:c r="A2883" s="3" t="inlineStr">
        <x:is>
          <x:t xml:space="preserve">Alibaba</x:t>
        </x:is>
      </x:c>
      <x:c r="B2883" s="3" t="n">
        <x:v>2026</x:v>
      </x:c>
      <x:c r="C2883" s="3" t="inlineStr">
        <x:is>
          <x:t xml:space="preserve">Bull</x:t>
        </x:is>
      </x:c>
      <x:c r="D2883" s="3" t="inlineStr">
        <x:is>
          <x:t xml:space="preserve">ai_it_load_gw</x:t>
        </x:is>
      </x:c>
      <x:c r="E2883" s="3" t="n">
        <x:v>0.466</x:v>
      </x:c>
      <x:c r="F2883" s="3" t="inlineStr">
        <x:is>
          <x:t xml:space="preserve">GW</x:t>
        </x:is>
      </x:c>
      <x:c r="G2883" s="3" t="inlineStr">
        <x:is>
          <x:t xml:space="preserve">Derived formula</x:t>
        </x:is>
      </x:c>
      <x:c r="H2883" s="3" t="inlineStr">
        <x:is>
          <x:t xml:space="preserve">it_load_gw * ai_workload_share</x:t>
        </x:is>
      </x:c>
      <x:c r="I2883" s="3" t="inlineStr">
        <x:is>
          <x:t xml:space="preserve">Only the AI-attributed portion of IT load enters training/inference allocation.</x:t>
        </x:is>
      </x:c>
      <x:c r="J2883" s="3" t="inlineStr">
        <x:is>
          <x:t xml:space="preserve">SRC_QWEN3_GITHUB; SRC_ALIBABA_QWEN_GPU_DEPLOY; SRC_EPOCH_AI_DATA_CENTERS</x:t>
        </x:is>
      </x:c>
      <x:c r="K288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83" s="3" t="inlineStr">
        <x:is>
          <x:t xml:space="preserve">Recompute after ai_workload_share is replaced by telemetry.</x:t>
        </x:is>
      </x:c>
    </x:row>
    <x:row r="2884">
      <x:c r="A2884" s="3" t="inlineStr">
        <x:is>
          <x:t xml:space="preserve">Alibaba</x:t>
        </x:is>
      </x:c>
      <x:c r="B2884" s="3" t="n">
        <x:v>2026</x:v>
      </x:c>
      <x:c r="C2884" s="3" t="inlineStr">
        <x:is>
          <x:t xml:space="preserve">Bull</x:t>
        </x:is>
      </x:c>
      <x:c r="D2884" s="3" t="inlineStr">
        <x:is>
          <x:t xml:space="preserve">gpu_share</x:t>
        </x:is>
      </x:c>
      <x:c r="E2884" s="3" t="n">
        <x:v>1</x:v>
      </x:c>
      <x:c r="F2884" s="3" t="inlineStr">
        <x:is>
          <x:t xml:space="preserve">share of inference-serving accelerator load</x:t>
        </x:is>
      </x:c>
      <x:c r="G2884" s="3" t="inlineStr">
        <x:is>
          <x:t xml:space="preserve">Numeric scenario</x:t>
        </x:is>
      </x:c>
      <x:c r="H2884" s="3" t="inlineStr">
        <x:is>
          <x:t xml:space="preserve">gpu_share interpolated from company 2026/2030 accelerator-mix endpoints</x:t>
        </x:is>
      </x:c>
      <x:c r="I2884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2884" s="3" t="inlineStr">
        <x:is>
          <x:t xml:space="preserve">SRC_QWEN3_GITHUB; SRC_ALIBABA_QWEN_GPU_DEPLOY; SRC_EPOCH_AI_DATA_CENTERS; ASSUMP_NUMERIC_ACCELERATOR_MIX</x:t>
        </x:is>
      </x:c>
      <x:c r="K288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84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2885">
      <x:c r="A2885" s="3" t="inlineStr">
        <x:is>
          <x:t xml:space="preserve">Alibaba</x:t>
        </x:is>
      </x:c>
      <x:c r="B2885" s="3" t="n">
        <x:v>2026</x:v>
      </x:c>
      <x:c r="C2885" s="3" t="inlineStr">
        <x:is>
          <x:t xml:space="preserve">Bull</x:t>
        </x:is>
      </x:c>
      <x:c r="D2885" s="3" t="inlineStr">
        <x:is>
          <x:t xml:space="preserve">h200_share</x:t>
        </x:is>
      </x:c>
      <x:c r="E2885" s="3" t="n">
        <x:v>1</x:v>
      </x:c>
      <x:c r="F2885" s="3" t="inlineStr">
        <x:is>
          <x:t xml:space="preserve">share of inference-serving accelerator load</x:t>
        </x:is>
      </x:c>
      <x:c r="G2885" s="3" t="inlineStr">
        <x:is>
          <x:t xml:space="preserve">Editable numeric scenario</x:t>
        </x:is>
      </x:c>
      <x:c r="H2885" s="3" t="inlineStr">
        <x:is>
          <x:t xml:space="preserve">h200_share = gpu_share * default_gpu_generation_mix_h200</x:t>
        </x:is>
      </x:c>
      <x:c r="I2885" s="3" t="inlineStr">
        <x:is>
          <x:t xml:space="preserve">Default GPU-generation migration assumption; executive workbook allows later manual replacement by company/year/scenario.</x:t>
        </x:is>
      </x:c>
      <x:c r="J2885" s="3" t="inlineStr">
        <x:is>
          <x:t xml:space="preserve">SRC_SEMIANALYSIS_INFERENCEX; ASSUMP_NUMERIC_ACCELERATOR_MIX</x:t>
        </x:is>
      </x:c>
      <x:c r="K288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85" s="3" t="inlineStr">
        <x:is>
          <x:t xml:space="preserve">Company fleet inventory, accelerator-hours or procurement/deployment records by GPU generation.</x:t>
        </x:is>
      </x:c>
    </x:row>
    <x:row r="2886">
      <x:c r="A2886" s="3" t="inlineStr">
        <x:is>
          <x:t xml:space="preserve">Alibaba</x:t>
        </x:is>
      </x:c>
      <x:c r="B2886" s="3" t="n">
        <x:v>2026</x:v>
      </x:c>
      <x:c r="C2886" s="3" t="inlineStr">
        <x:is>
          <x:t xml:space="preserve">Bull</x:t>
        </x:is>
      </x:c>
      <x:c r="D2886" s="3" t="inlineStr">
        <x:is>
          <x:t xml:space="preserve">b200_share</x:t>
        </x:is>
      </x:c>
      <x:c r="E2886" s="3" t="n">
        <x:v>0</x:v>
      </x:c>
      <x:c r="F2886" s="3" t="inlineStr">
        <x:is>
          <x:t xml:space="preserve">share of inference-serving accelerator load</x:t>
        </x:is>
      </x:c>
      <x:c r="G2886" s="3" t="inlineStr">
        <x:is>
          <x:t xml:space="preserve">Editable numeric scenario</x:t>
        </x:is>
      </x:c>
      <x:c r="H2886" s="3" t="inlineStr">
        <x:is>
          <x:t xml:space="preserve">b200_share = gpu_share * default_gpu_generation_mix_b200</x:t>
        </x:is>
      </x:c>
      <x:c r="I2886" s="3" t="inlineStr">
        <x:is>
          <x:t xml:space="preserve">Default GPU-generation migration assumption; executive workbook allows later manual replacement by company/year/scenario.</x:t>
        </x:is>
      </x:c>
      <x:c r="J2886" s="3" t="inlineStr">
        <x:is>
          <x:t xml:space="preserve">SRC_SEMIANALYSIS_INFERENCEX; ASSUMP_NUMERIC_ACCELERATOR_MIX</x:t>
        </x:is>
      </x:c>
      <x:c r="K288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86" s="3" t="inlineStr">
        <x:is>
          <x:t xml:space="preserve">Company fleet inventory, accelerator-hours or procurement/deployment records by GPU generation.</x:t>
        </x:is>
      </x:c>
    </x:row>
    <x:row r="2887">
      <x:c r="A2887" s="3" t="inlineStr">
        <x:is>
          <x:t xml:space="preserve">Alibaba</x:t>
        </x:is>
      </x:c>
      <x:c r="B2887" s="3" t="n">
        <x:v>2026</x:v>
      </x:c>
      <x:c r="C2887" s="3" t="inlineStr">
        <x:is>
          <x:t xml:space="preserve">Bull</x:t>
        </x:is>
      </x:c>
      <x:c r="D2887" s="3" t="inlineStr">
        <x:is>
          <x:t xml:space="preserve">gb200_share</x:t>
        </x:is>
      </x:c>
      <x:c r="E2887" s="3" t="n">
        <x:v>0</x:v>
      </x:c>
      <x:c r="F2887" s="3" t="inlineStr">
        <x:is>
          <x:t xml:space="preserve">share of inference-serving accelerator load</x:t>
        </x:is>
      </x:c>
      <x:c r="G2887" s="3" t="inlineStr">
        <x:is>
          <x:t xml:space="preserve">Editable numeric scenario</x:t>
        </x:is>
      </x:c>
      <x:c r="H2887" s="3" t="inlineStr">
        <x:is>
          <x:t xml:space="preserve">gb200_share = gpu_share * default_gpu_generation_mix_gb200</x:t>
        </x:is>
      </x:c>
      <x:c r="I2887" s="3" t="inlineStr">
        <x:is>
          <x:t xml:space="preserve">Default GPU-generation migration assumption; executive workbook allows later manual replacement by company/year/scenario.</x:t>
        </x:is>
      </x:c>
      <x:c r="J2887" s="3" t="inlineStr">
        <x:is>
          <x:t xml:space="preserve">SRC_SEMIANALYSIS_INFERENCEX; ASSUMP_NUMERIC_ACCELERATOR_MIX</x:t>
        </x:is>
      </x:c>
      <x:c r="K288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87" s="3" t="inlineStr">
        <x:is>
          <x:t xml:space="preserve">Company fleet inventory, accelerator-hours or procurement/deployment records by GPU generation.</x:t>
        </x:is>
      </x:c>
    </x:row>
    <x:row r="2888">
      <x:c r="A2888" s="3" t="inlineStr">
        <x:is>
          <x:t xml:space="preserve">Alibaba</x:t>
        </x:is>
      </x:c>
      <x:c r="B2888" s="3" t="n">
        <x:v>2026</x:v>
      </x:c>
      <x:c r="C2888" s="3" t="inlineStr">
        <x:is>
          <x:t xml:space="preserve">Bull</x:t>
        </x:is>
      </x:c>
      <x:c r="D2888" s="3" t="inlineStr">
        <x:is>
          <x:t xml:space="preserve">purpose_built_accelerator_share</x:t>
        </x:is>
      </x:c>
      <x:c r="E2888" s="3" t="n">
        <x:v>0</x:v>
      </x:c>
      <x:c r="F2888" s="3" t="inlineStr">
        <x:is>
          <x:t xml:space="preserve">share of inference-serving accelerator load</x:t>
        </x:is>
      </x:c>
      <x:c r="G2888" s="3" t="inlineStr">
        <x:is>
          <x:t xml:space="preserve">Numeric scenario</x:t>
        </x:is>
      </x:c>
      <x:c r="H2888" s="3" t="inlineStr">
        <x:is>
          <x:t xml:space="preserve">1 - gpu_share</x:t>
        </x:is>
      </x:c>
      <x:c r="I2888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2888" s="3" t="inlineStr">
        <x:is>
          <x:t xml:space="preserve">SRC_QWEN3_GITHUB; SRC_ALIBABA_QWEN_GPU_DEPLOY; SRC_EPOCH_AI_DATA_CENTERS; ASSUMP_NUMERIC_ACCELERATOR_MIX</x:t>
        </x:is>
      </x:c>
      <x:c r="K288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88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2889">
      <x:c r="A2889" s="3" t="inlineStr">
        <x:is>
          <x:t xml:space="preserve">Alibaba</x:t>
        </x:is>
      </x:c>
      <x:c r="B2889" s="3" t="n">
        <x:v>2026</x:v>
      </x:c>
      <x:c r="C2889" s="3" t="inlineStr">
        <x:is>
          <x:t xml:space="preserve">Bull</x:t>
        </x:is>
      </x:c>
      <x:c r="D2889" s="3" t="inlineStr">
        <x:is>
          <x:t xml:space="preserve">fleet_reference_tps_per_mw</x:t>
        </x:is>
      </x:c>
      <x:c r="E2889" s="3" t="n">
        <x:v>166591</x:v>
      </x:c>
      <x:c r="F2889" s="3" t="inlineStr">
        <x:is>
          <x:t xml:space="preserve">generated output tokens/sec/MW</x:t>
        </x:is>
      </x:c>
      <x:c r="G2889" s="3" t="inlineStr">
        <x:is>
          <x:t xml:space="preserve">Fleet-weighted public benchmark reference</x:t>
        </x:is>
      </x:c>
      <x:c r="H2889" s="3" t="inlineStr">
        <x:is>
          <x:t xml:space="preserve">h200_share*h200_workload_avg + b200_share*b200_workload_avg + gb200_share*gb200_workload_avg + purpose_built_share*purpose_workload_avg</x:t>
        </x:is>
      </x:c>
      <x:c r="I2889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2889" s="3" t="inlineStr">
        <x:is>
          <x:t xml:space="preserve">SRC_SEMIANALYSIS_INFERENCEX; ASSUMP_NUMERIC_ACCELERATOR_MIX; ASSUMP_WORKLOAD_CLASS_MIX; ASSUMP_AGENTIC_CONTEXT_PENALTY</x:t>
        </x:is>
      </x:c>
      <x:c r="K288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89" s="3" t="inlineStr">
        <x:is>
          <x:t xml:space="preserve">Comparable production output-token throughput or a more closely matched benchmark.</x:t>
        </x:is>
      </x:c>
    </x:row>
    <x:row r="2890">
      <x:c r="A2890" s="3" t="inlineStr">
        <x:is>
          <x:t xml:space="preserve">Alibaba</x:t>
        </x:is>
      </x:c>
      <x:c r="B2890" s="3" t="n">
        <x:v>2026</x:v>
      </x:c>
      <x:c r="C2890" s="3" t="inlineStr">
        <x:is>
          <x:t xml:space="preserve">Bull</x:t>
        </x:is>
      </x:c>
      <x:c r="D2890" s="3" t="inlineStr">
        <x:is>
          <x:t xml:space="preserve">commercial_workload_fit_factor</x:t>
        </x:is>
      </x:c>
      <x:c r="E2890" s="3" t="n">
        <x:v>1</x:v>
      </x:c>
      <x:c r="F2890" s="3" t="inlineStr">
        <x:is>
          <x:t xml:space="preserve">share of public reference throughput</x:t>
        </x:is>
      </x:c>
      <x:c r="G2890" s="3" t="inlineStr">
        <x:is>
          <x:t xml:space="preserve">Scenario assumption</x:t>
        </x:is>
      </x:c>
      <x:c r="H2890" s="3" t="inlineStr">
        <x:is>
          <x:t xml:space="preserve">reference_serving_tps_per_mw = fleet_reference_tps_per_mw * commercial_workload_fit_factor</x:t>
        </x:is>
      </x:c>
      <x:c r="I2890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2890" s="3" t="inlineStr">
        <x:is>
          <x:t xml:space="preserve">SRC_SEMIANALYSIS_INFERENCEX; ASSUMP_NUMERIC_ACCELERATOR_MIX; ASSUMP_WORKLOAD_CLASS_MIX; ASSUMP_AGENTIC_CONTEXT_PENALTY</x:t>
        </x:is>
      </x:c>
      <x:c r="K289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90" s="3" t="inlineStr">
        <x:is>
          <x:t xml:space="preserve">Matched commercial serving benchmark by product surface, context shape and latency SLO.</x:t>
        </x:is>
      </x:c>
    </x:row>
    <x:row r="2891">
      <x:c r="A2891" s="3" t="inlineStr">
        <x:is>
          <x:t xml:space="preserve">Alibaba</x:t>
        </x:is>
      </x:c>
      <x:c r="B2891" s="3" t="n">
        <x:v>2026</x:v>
      </x:c>
      <x:c r="C2891" s="3" t="inlineStr">
        <x:is>
          <x:t xml:space="preserve">Bull</x:t>
        </x:is>
      </x:c>
      <x:c r="D2891" s="3" t="inlineStr">
        <x:is>
          <x:t xml:space="preserve">reference_serving_tps_per_mw</x:t>
        </x:is>
      </x:c>
      <x:c r="E2891" s="3" t="n">
        <x:v>166591</x:v>
      </x:c>
      <x:c r="F2891" s="3" t="inlineStr">
        <x:is>
          <x:t xml:space="preserve">generated output tokens/sec/MW</x:t>
        </x:is>
      </x:c>
      <x:c r="G2891" s="3" t="inlineStr">
        <x:is>
          <x:t xml:space="preserve">Workload-adjusted benchmark proxy</x:t>
        </x:is>
      </x:c>
      <x:c r="H2891" s="3" t="inlineStr">
        <x:is>
          <x:t xml:space="preserve">fleet_reference_tps_per_mw * commercial_workload_fit_factor</x:t>
        </x:is>
      </x:c>
      <x:c r="I289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891" s="3" t="inlineStr">
        <x:is>
          <x:t xml:space="preserve">SRC_SEMIANALYSIS_INFERENCEX; ASSUMP_NUMERIC_ACCELERATOR_MIX; ASSUMP_WORKLOAD_CLASS_MIX; ASSUMP_AGENTIC_CONTEXT_PENALTY</x:t>
        </x:is>
      </x:c>
      <x:c r="K289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91" s="3" t="inlineStr">
        <x:is>
          <x:t xml:space="preserve">Provider production output-token throughput with comparable workload/SLO.</x:t>
        </x:is>
      </x:c>
    </x:row>
    <x:row r="2892">
      <x:c r="A2892" s="3" t="inlineStr">
        <x:is>
          <x:t xml:space="preserve">Alibaba</x:t>
        </x:is>
      </x:c>
      <x:c r="B2892" s="3" t="n">
        <x:v>2026</x:v>
      </x:c>
      <x:c r="C2892" s="3" t="inlineStr">
        <x:is>
          <x:t xml:space="preserve">Bull</x:t>
        </x:is>
      </x:c>
      <x:c r="D2892" s="3" t="inlineStr">
        <x:is>
          <x:t xml:space="preserve">purpose_built_tps_per_mw</x:t>
        </x:is>
      </x:c>
      <x:c r="E2892" s="3" t="n">
        <x:v>1106733</x:v>
      </x:c>
      <x:c r="F2892" s="3" t="inlineStr">
        <x:is>
          <x:t xml:space="preserve">generated output tokens/sec/MW</x:t>
        </x:is>
      </x:c>
      <x:c r="G2892" s="3" t="inlineStr">
        <x:is>
          <x:t xml:space="preserve">Conservative no-uplift proxy</x:t>
        </x:is>
      </x:c>
      <x:c r="H2892" s="3" t="inlineStr">
        <x:is>
          <x:t xml:space="preserve">purpose_built_tps_per_mw = purpose_built_reference_tps_per_mw * commercial_workload_fit_factor until comparable output-token benchmark is adopted</x:t>
        </x:is>
      </x:c>
      <x:c r="I2892" s="3" t="inlineStr">
        <x:is>
          <x:t xml:space="preserve">No comparable public output-token/MW row adopted; B200 public reference placeholder is used and remains editable.</x:t>
        </x:is>
      </x:c>
      <x:c r="J2892" s="3" t="inlineStr">
        <x:is>
          <x:t xml:space="preserve">SRC_QWEN3_GITHUB; SRC_ALIBABA_QWEN_GPU_DEPLOY; SRC_EPOCH_AI_DATA_CENTERS; ASSUMP_NUMERIC_ACCELERATOR_MIX</x:t>
        </x:is>
      </x:c>
      <x:c r="K289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92" s="3" t="inlineStr">
        <x:is>
          <x:t xml:space="preserve">Matched-workload generated-output benchmark for the provider purpose-built accelerator.</x:t>
        </x:is>
      </x:c>
    </x:row>
    <x:row r="2893">
      <x:c r="A2893" s="3" t="inlineStr">
        <x:is>
          <x:t xml:space="preserve">Alibaba</x:t>
        </x:is>
      </x:c>
      <x:c r="B2893" s="3" t="n">
        <x:v>2026</x:v>
      </x:c>
      <x:c r="C2893" s="3" t="inlineStr">
        <x:is>
          <x:t xml:space="preserve">Bull</x:t>
        </x:is>
      </x:c>
      <x:c r="D2893" s="3" t="inlineStr">
        <x:is>
          <x:t xml:space="preserve">inference_power_share</x:t>
        </x:is>
      </x:c>
      <x:c r="E2893" s="3" t="n">
        <x:v>0.65</x:v>
      </x:c>
      <x:c r="F2893" s="3" t="inlineStr">
        <x:is>
          <x:t xml:space="preserve">share of AI IT load</x:t>
        </x:is>
      </x:c>
      <x:c r="G2893" s="3" t="inlineStr">
        <x:is>
          <x:t xml:space="preserve">Scenario allocation</x:t>
        </x:is>
      </x:c>
      <x:c r="H2893" s="3" t="inlineStr">
        <x:is>
          <x:t xml:space="preserve">inference_gw = ai_it_load_gw * inference_power_share</x:t>
        </x:is>
      </x:c>
      <x:c r="I2893" s="3" t="inlineStr">
        <x:is>
          <x:t xml:space="preserve">Qwen API/enterprise commercialization and MoE architecture support increasing inference allocation scenario.</x:t>
        </x:is>
      </x:c>
      <x:c r="J2893" s="3" t="inlineStr">
        <x:is>
          <x:t xml:space="preserve">SRC_QWEN3_GITHUB; SRC_ALIBABA_QWEN_GPU_DEPLOY; SRC_EPOCH_AI_DATA_CENTERS; ASSUMP_INFERENCE_SHARE_NOT_FACT_60</x:t>
        </x:is>
      </x:c>
      <x:c r="K289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93" s="3" t="inlineStr">
        <x:is>
          <x:t xml:space="preserve">Provider-specific inference/training workload power telemetry.</x:t>
        </x:is>
      </x:c>
    </x:row>
    <x:row r="2894">
      <x:c r="A2894" s="3" t="inlineStr">
        <x:is>
          <x:t xml:space="preserve">Alibaba</x:t>
        </x:is>
      </x:c>
      <x:c r="B2894" s="3" t="n">
        <x:v>2026</x:v>
      </x:c>
      <x:c r="C2894" s="3" t="inlineStr">
        <x:is>
          <x:t xml:space="preserve">Bull</x:t>
        </x:is>
      </x:c>
      <x:c r="D2894" s="3" t="inlineStr">
        <x:is>
          <x:t xml:space="preserve">inference_gw</x:t>
        </x:is>
      </x:c>
      <x:c r="E2894" s="3" t="n">
        <x:v>0.303</x:v>
      </x:c>
      <x:c r="F2894" s="3" t="inlineStr">
        <x:is>
          <x:t xml:space="preserve">GW</x:t>
        </x:is>
      </x:c>
      <x:c r="G2894" s="3" t="inlineStr">
        <x:is>
          <x:t xml:space="preserve">Derived formula</x:t>
        </x:is>
      </x:c>
      <x:c r="H2894" s="3" t="inlineStr">
        <x:is>
          <x:t xml:space="preserve">ai_it_load_gw * inference_power_share</x:t>
        </x:is>
      </x:c>
      <x:c r="I2894" s="3" t="inlineStr">
        <x:is>
          <x:t xml:space="preserve">This is the operational power eligible to become commercial generated output tokens through the selected TPS/MW proxy.</x:t>
        </x:is>
      </x:c>
      <x:c r="J2894" s="3" t="inlineStr">
        <x:is>
          <x:t xml:space="preserve">SRC_QWEN3_GITHUB; SRC_ALIBABA_QWEN_GPU_DEPLOY; SRC_EPOCH_AI_DATA_CENTERS</x:t>
        </x:is>
      </x:c>
      <x:c r="K289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94" s="3" t="inlineStr">
        <x:is>
          <x:t xml:space="preserve">Recompute after AI allocation or inference-share evidence changes.</x:t>
        </x:is>
      </x:c>
    </x:row>
    <x:row r="2895">
      <x:c r="A2895" s="3" t="inlineStr">
        <x:is>
          <x:t xml:space="preserve">Alibaba</x:t>
        </x:is>
      </x:c>
      <x:c r="B2895" s="3" t="n">
        <x:v>2026</x:v>
      </x:c>
      <x:c r="C2895" s="3" t="inlineStr">
        <x:is>
          <x:t xml:space="preserve">Bull</x:t>
        </x:is>
      </x:c>
      <x:c r="D2895" s="3" t="inlineStr">
        <x:is>
          <x:t xml:space="preserve">training_power_share</x:t>
        </x:is>
      </x:c>
      <x:c r="E2895" s="3" t="n">
        <x:v>0.35</x:v>
      </x:c>
      <x:c r="F2895" s="3" t="inlineStr">
        <x:is>
          <x:t xml:space="preserve">share of AI IT load</x:t>
        </x:is>
      </x:c>
      <x:c r="G2895" s="3" t="inlineStr">
        <x:is>
          <x:t xml:space="preserve">Derived allocation</x:t>
        </x:is>
      </x:c>
      <x:c r="H2895" s="3" t="inlineStr">
        <x:is>
          <x:t xml:space="preserve">1 - inference_power_share</x:t>
        </x:is>
      </x:c>
      <x:c r="I2895" s="3" t="inlineStr">
        <x:is>
          <x:t xml:space="preserve">Training receives the complementary modeled AI IT allocation; it is not a disclosed company workload split.</x:t>
        </x:is>
      </x:c>
      <x:c r="J2895" s="3" t="inlineStr">
        <x:is>
          <x:t xml:space="preserve">SRC_QWEN3_GITHUB; SRC_ALIBABA_QWEN_GPU_DEPLOY; SRC_EPOCH_AI_DATA_CENTERS; ASSUMP_INFERENCE_SHARE_NOT_FACT_60</x:t>
        </x:is>
      </x:c>
      <x:c r="K289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95" s="3" t="inlineStr">
        <x:is>
          <x:t xml:space="preserve">Provider-specific inference/training workload power telemetry.</x:t>
        </x:is>
      </x:c>
    </x:row>
    <x:row r="2896">
      <x:c r="A2896" s="3" t="inlineStr">
        <x:is>
          <x:t xml:space="preserve">Alibaba</x:t>
        </x:is>
      </x:c>
      <x:c r="B2896" s="3" t="n">
        <x:v>2026</x:v>
      </x:c>
      <x:c r="C2896" s="3" t="inlineStr">
        <x:is>
          <x:t xml:space="preserve">Bull</x:t>
        </x:is>
      </x:c>
      <x:c r="D2896" s="3" t="inlineStr">
        <x:is>
          <x:t xml:space="preserve">training_gw</x:t>
        </x:is>
      </x:c>
      <x:c r="E2896" s="3" t="n">
        <x:v>0.163</x:v>
      </x:c>
      <x:c r="F2896" s="3" t="inlineStr">
        <x:is>
          <x:t xml:space="preserve">GW</x:t>
        </x:is>
      </x:c>
      <x:c r="G2896" s="3" t="inlineStr">
        <x:is>
          <x:t xml:space="preserve">Derived formula</x:t>
        </x:is>
      </x:c>
      <x:c r="H2896" s="3" t="inlineStr">
        <x:is>
          <x:t xml:space="preserve">ai_it_load_gw * training_power_share</x:t>
        </x:is>
      </x:c>
      <x:c r="I2896" s="3" t="inlineStr">
        <x:is>
          <x:t xml:space="preserve">Training GW is shown separately so commercial inference token capacity is not overstated.</x:t>
        </x:is>
      </x:c>
      <x:c r="J2896" s="3" t="inlineStr">
        <x:is>
          <x:t xml:space="preserve">SRC_QWEN3_GITHUB; SRC_ALIBABA_QWEN_GPU_DEPLOY; SRC_EPOCH_AI_DATA_CENTERS</x:t>
        </x:is>
      </x:c>
      <x:c r="K289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96" s="3" t="inlineStr">
        <x:is>
          <x:t xml:space="preserve">Recompute after AI allocation or workload-split evidence changes.</x:t>
        </x:is>
      </x:c>
    </x:row>
    <x:row r="2897">
      <x:c r="A2897" s="3" t="inlineStr">
        <x:is>
          <x:t xml:space="preserve">Alibaba</x:t>
        </x:is>
      </x:c>
      <x:c r="B2897" s="3" t="n">
        <x:v>2026</x:v>
      </x:c>
      <x:c r="C2897" s="3" t="inlineStr">
        <x:is>
          <x:t xml:space="preserve">Bull</x:t>
        </x:is>
      </x:c>
      <x:c r="D2897" s="3" t="inlineStr">
        <x:is>
          <x:t xml:space="preserve">tokens_per_second_per_mw</x:t>
        </x:is>
      </x:c>
      <x:c r="E2897" s="3" t="n">
        <x:v>166591</x:v>
      </x:c>
      <x:c r="F2897" s="3" t="inlineStr">
        <x:is>
          <x:t xml:space="preserve">generated output tokens/sec/MW</x:t>
        </x:is>
      </x:c>
      <x:c r="G2897" s="3" t="inlineStr">
        <x:is>
          <x:t xml:space="preserve">Derived estimate + benchmark calibration</x:t>
        </x:is>
      </x:c>
      <x:c r="H2897" s="3" t="inlineStr">
        <x:is>
          <x:t xml:space="preserve">fleet_reference_tps_per_mw * commercial_workload_fit_factor</x:t>
        </x:is>
      </x:c>
      <x:c r="I2897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2897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289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97" s="3" t="inlineStr">
        <x:is>
          <x:t xml:space="preserve">Comparable production output-token throughput with model, hardware, precision, ISL/OSL and SLO matched.</x:t>
        </x:is>
      </x:c>
    </x:row>
    <x:row r="2898">
      <x:c r="A2898" s="3" t="inlineStr">
        <x:is>
          <x:t xml:space="preserve">Alibaba</x:t>
        </x:is>
      </x:c>
      <x:c r="B2898" s="3" t="n">
        <x:v>2026</x:v>
      </x:c>
      <x:c r="C2898" s="3" t="inlineStr">
        <x:is>
          <x:t xml:space="preserve">Bull</x:t>
        </x:is>
      </x:c>
      <x:c r="D2898" s="3" t="inlineStr">
        <x:is>
          <x:t xml:space="preserve">inference_tokens_per_day</x:t>
        </x:is>
      </x:c>
      <x:c r="E2898" s="3" t="n">
        <x:v>4361219107200</x:v>
      </x:c>
      <x:c r="F2898" s="3" t="inlineStr">
        <x:is>
          <x:t xml:space="preserve">generated output tokens/day</x:t>
        </x:is>
      </x:c>
      <x:c r="G2898" s="3" t="inlineStr">
        <x:is>
          <x:t xml:space="preserve">Derived headline metric</x:t>
        </x:is>
      </x:c>
      <x:c r="H2898" s="3" t="inlineStr">
        <x:is>
          <x:t xml:space="preserve">inference_gw * 1000 * tokens_per_second_per_mw * 86,400</x:t>
        </x:is>
      </x:c>
      <x:c r="I2898" s="3" t="inlineStr">
        <x:is>
          <x:t xml:space="preserve">Headline capacity uses no utilization, MoE, architecture or software-growth multiplier; it is not observed commercial output volume.</x:t>
        </x:is>
      </x:c>
      <x:c r="J2898" s="3" t="inlineStr">
        <x:is>
          <x:t xml:space="preserve">SRC_QWEN3_GITHUB; SRC_ALIBABA_QWEN_GPU_DEPLOY; SRC_EPOCH_AI_DATA_CENTERS; SRC_SEMIANALYSIS_INFERENCEX</x:t>
        </x:is>
      </x:c>
      <x:c r="K289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98" s="3" t="inlineStr">
        <x:is>
          <x:t xml:space="preserve">Provider-disclosed generated output token volume or calibrated capacity telemetry.</x:t>
        </x:is>
      </x:c>
    </x:row>
    <x:row r="2899">
      <x:c r="A2899" s="3" t="inlineStr">
        <x:is>
          <x:t xml:space="preserve">Alibaba</x:t>
        </x:is>
      </x:c>
      <x:c r="B2899" s="3" t="n">
        <x:v>2026</x:v>
      </x:c>
      <x:c r="C2899" s="3" t="inlineStr">
        <x:is>
          <x:t xml:space="preserve">Bull</x:t>
        </x:is>
      </x:c>
      <x:c r="D2899" s="3" t="inlineStr">
        <x:is>
          <x:t xml:space="preserve">inference_tokens_per_year</x:t>
        </x:is>
      </x:c>
      <x:c r="E2899" s="3" t="n">
        <x:v>1591844974128000</x:v>
      </x:c>
      <x:c r="F2899" s="3" t="inlineStr">
        <x:is>
          <x:t xml:space="preserve">generated output tokens/year</x:t>
        </x:is>
      </x:c>
      <x:c r="G2899" s="3" t="inlineStr">
        <x:is>
          <x:t xml:space="preserve">Derived headline metric</x:t>
        </x:is>
      </x:c>
      <x:c r="H2899" s="3" t="inlineStr">
        <x:is>
          <x:t xml:space="preserve">inference_tokens_per_day * 365</x:t>
        </x:is>
      </x:c>
      <x:c r="I2899" s="3" t="inlineStr">
        <x:is>
          <x:t xml:space="preserve">Annualized version of generated output token capacity; it is not observed annual demand or billable volume.</x:t>
        </x:is>
      </x:c>
      <x:c r="J2899" s="3" t="inlineStr">
        <x:is>
          <x:t xml:space="preserve">SRC_QWEN3_GITHUB; SRC_ALIBABA_QWEN_GPU_DEPLOY; SRC_EPOCH_AI_DATA_CENTERS; SRC_SEMIANALYSIS_INFERENCEX</x:t>
        </x:is>
      </x:c>
      <x:c r="K289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899" s="3" t="inlineStr">
        <x:is>
          <x:t xml:space="preserve">Provider-disclosed annual generated-output volume or metered serving telemetry.</x:t>
        </x:is>
      </x:c>
    </x:row>
    <x:row r="2900">
      <x:c r="A2900" s="3" t="inlineStr">
        <x:is>
          <x:t xml:space="preserve">Alibaba</x:t>
        </x:is>
      </x:c>
      <x:c r="B2900" s="3" t="n">
        <x:v>2027</x:v>
      </x:c>
      <x:c r="C2900" s="3" t="inlineStr">
        <x:is>
          <x:t xml:space="preserve">Bull</x:t>
        </x:is>
      </x:c>
      <x:c r="D2900" s="3" t="inlineStr">
        <x:is>
          <x:t xml:space="preserve">contracted_power_gw</x:t>
        </x:is>
      </x:c>
      <x:c r="E2900" s="3" t="n">
        <x:v>2.35</x:v>
      </x:c>
      <x:c r="F2900" s="3" t="inlineStr">
        <x:is>
          <x:t xml:space="preserve">GW</x:t>
        </x:is>
      </x:c>
      <x:c r="G2900" s="3" t="inlineStr">
        <x:is>
          <x:t xml:space="preserve">Scenario capacity envelope</x:t>
        </x:is>
      </x:c>
      <x:c r="H2900" s="3" t="inlineStr">
        <x:is>
          <x:t xml:space="preserve">linear interpolation between 2026 and 2030 company capacity endpoints</x:t>
        </x:is>
      </x:c>
      <x:c r="I2900" s="3" t="inlineStr">
        <x:is>
          <x:t xml:space="preserve">Alibaba Cloud/Qwen capacity is a scenario envelope; official model and deployment documentation does not state operated GW.</x:t>
        </x:is>
      </x:c>
      <x:c r="J2900" s="3" t="inlineStr">
        <x:is>
          <x:t xml:space="preserve">SRC_ALIBABA_QWEN_GPU_DEPLOY; ASSUMP_CN_CAPACITY_TRANSPARENCY</x:t>
        </x:is>
      </x:c>
      <x:c r="K290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00" s="3" t="inlineStr">
        <x:is>
          <x:t xml:space="preserve">Company/site-level committed MW/GW, interconnect and contract disclosure.</x:t>
        </x:is>
      </x:c>
    </x:row>
    <x:row r="2901">
      <x:c r="A2901" s="3" t="inlineStr">
        <x:is>
          <x:t xml:space="preserve">Alibaba</x:t>
        </x:is>
      </x:c>
      <x:c r="B2901" s="3" t="n">
        <x:v>2027</x:v>
      </x:c>
      <x:c r="C2901" s="3" t="inlineStr">
        <x:is>
          <x:t xml:space="preserve">Bull</x:t>
        </x:is>
      </x:c>
      <x:c r="D2901" s="3" t="inlineStr">
        <x:is>
          <x:t xml:space="preserve">operational_deployment_share</x:t>
        </x:is>
      </x:c>
      <x:c r="E2901" s="3" t="n">
        <x:v>0.59319149</x:v>
      </x:c>
      <x:c r="F2901" s="3" t="inlineStr">
        <x:is>
          <x:t xml:space="preserve">share</x:t>
        </x:is>
      </x:c>
      <x:c r="G2901" s="3" t="inlineStr">
        <x:is>
          <x:t xml:space="preserve">Scenario conversion</x:t>
        </x:is>
      </x:c>
      <x:c r="H2901" s="3" t="inlineStr">
        <x:is>
          <x:t xml:space="preserve">active_power_gw / contracted_power_gw</x:t>
        </x:is>
      </x:c>
      <x:c r="I2901" s="3" t="inlineStr">
        <x:is>
          <x:t xml:space="preserve">This is the single explicit conversion from contracted/attributed capacity to operationally usable capacity.</x:t>
        </x:is>
      </x:c>
      <x:c r="J2901" s="3" t="inlineStr">
        <x:is>
          <x:t xml:space="preserve">SRC_ALIBABA_QWEN_GPU_DEPLOY; ASSUMP_CN_CAPACITY_TRANSPARENCY</x:t>
        </x:is>
      </x:c>
      <x:c r="K290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01" s="3" t="inlineStr">
        <x:is>
          <x:t xml:space="preserve">Energized operational capacity divided by contracted/attributed capacity.</x:t>
        </x:is>
      </x:c>
    </x:row>
    <x:row r="2902">
      <x:c r="A2902" s="3" t="inlineStr">
        <x:is>
          <x:t xml:space="preserve">Alibaba</x:t>
        </x:is>
      </x:c>
      <x:c r="B2902" s="3" t="n">
        <x:v>2027</x:v>
      </x:c>
      <x:c r="C2902" s="3" t="inlineStr">
        <x:is>
          <x:t xml:space="preserve">Bull</x:t>
        </x:is>
      </x:c>
      <x:c r="D2902" s="3" t="inlineStr">
        <x:is>
          <x:t xml:space="preserve">active_power_gw</x:t>
        </x:is>
      </x:c>
      <x:c r="E2902" s="3" t="n">
        <x:v>1.394</x:v>
      </x:c>
      <x:c r="F2902" s="3" t="inlineStr">
        <x:is>
          <x:t xml:space="preserve">GW</x:t>
        </x:is>
      </x:c>
      <x:c r="G2902" s="3" t="inlineStr">
        <x:is>
          <x:t xml:space="preserve">Derived scenario</x:t>
        </x:is>
      </x:c>
      <x:c r="H2902" s="3" t="inlineStr">
        <x:is>
          <x:t xml:space="preserve">contracted_power_gw * operational_deployment_share</x:t>
        </x:is>
      </x:c>
      <x:c r="I2902" s="3" t="inlineStr">
        <x:is>
          <x:t xml:space="preserve">Active GW is staged below capacity due to undisclosed accelerator allocation and cloud multi-tenant use.</x:t>
        </x:is>
      </x:c>
      <x:c r="J2902" s="3" t="inlineStr">
        <x:is>
          <x:t xml:space="preserve">SRC_ALIBABA_QWEN_GPU_DEPLOY; ASSUMP_CN_CAPACITY_TRANSPARENCY</x:t>
        </x:is>
      </x:c>
      <x:c r="K290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02" s="3" t="inlineStr">
        <x:is>
          <x:t xml:space="preserve">Energization dates, accelerator deliveries and operational powered-rack telemetry.</x:t>
        </x:is>
      </x:c>
    </x:row>
    <x:row r="2903">
      <x:c r="A2903" s="3" t="inlineStr">
        <x:is>
          <x:t xml:space="preserve">Alibaba</x:t>
        </x:is>
      </x:c>
      <x:c r="B2903" s="3" t="n">
        <x:v>2027</x:v>
      </x:c>
      <x:c r="C2903" s="3" t="inlineStr">
        <x:is>
          <x:t xml:space="preserve">Bull</x:t>
        </x:is>
      </x:c>
      <x:c r="D2903" s="3" t="inlineStr">
        <x:is>
          <x:t xml:space="preserve">pue</x:t>
        </x:is>
      </x:c>
      <x:c r="E2903" s="3" t="n">
        <x:v>1.23</x:v>
      </x:c>
      <x:c r="F2903" s="3" t="inlineStr">
        <x:is>
          <x:t xml:space="preserve">ratio</x:t>
        </x:is>
      </x:c>
      <x:c r="G2903" s="3" t="inlineStr">
        <x:is>
          <x:t xml:space="preserve">Scenario parameter</x:t>
        </x:is>
      </x:c>
      <x:c r="H2903" s="3" t="inlineStr">
        <x:is>
          <x:t xml:space="preserve">it_load_gw = active_power_gw / pue</x:t>
        </x:is>
      </x:c>
      <x:c r="I2903" s="3" t="inlineStr">
        <x:is>
          <x:t xml:space="preserve">No provider-wide site-level PUE is used as a disclosed fact; PUE represents facility-to-IT conversion within the scenario.</x:t>
        </x:is>
      </x:c>
      <x:c r="J2903" s="3" t="inlineStr">
        <x:is>
          <x:t xml:space="preserve">ASSUMP_POWER_RAMP</x:t>
        </x:is>
      </x:c>
      <x:c r="K290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03" s="3" t="inlineStr">
        <x:is>
          <x:t xml:space="preserve">Site-level measured PUE matched to attributed AI capacity.</x:t>
        </x:is>
      </x:c>
    </x:row>
    <x:row r="2904">
      <x:c r="A2904" s="3" t="inlineStr">
        <x:is>
          <x:t xml:space="preserve">Alibaba</x:t>
        </x:is>
      </x:c>
      <x:c r="B2904" s="3" t="n">
        <x:v>2027</x:v>
      </x:c>
      <x:c r="C2904" s="3" t="inlineStr">
        <x:is>
          <x:t xml:space="preserve">Bull</x:t>
        </x:is>
      </x:c>
      <x:c r="D2904" s="3" t="inlineStr">
        <x:is>
          <x:t xml:space="preserve">it_load_gw</x:t>
        </x:is>
      </x:c>
      <x:c r="E2904" s="3" t="n">
        <x:v>1.133</x:v>
      </x:c>
      <x:c r="F2904" s="3" t="inlineStr">
        <x:is>
          <x:t xml:space="preserve">GW</x:t>
        </x:is>
      </x:c>
      <x:c r="G2904" s="3" t="inlineStr">
        <x:is>
          <x:t xml:space="preserve">Derived formula</x:t>
        </x:is>
      </x:c>
      <x:c r="H2904" s="3" t="inlineStr">
        <x:is>
          <x:t xml:space="preserve">active_power_gw / pue</x:t>
        </x:is>
      </x:c>
      <x:c r="I2904" s="3" t="inlineStr">
        <x:is>
          <x:t xml:space="preserve">Facility power is converted to IT-deliverable power before attributing AI workloads.</x:t>
        </x:is>
      </x:c>
      <x:c r="J2904" s="3" t="inlineStr">
        <x:is>
          <x:t xml:space="preserve">SRC_ALIBABA_QWEN_GPU_DEPLOY; ASSUMP_CN_CAPACITY_TRANSPARENCY</x:t>
        </x:is>
      </x:c>
      <x:c r="K290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04" s="3" t="inlineStr">
        <x:is>
          <x:t xml:space="preserve">Recompute once active power and PUE become site-observable.</x:t>
        </x:is>
      </x:c>
    </x:row>
    <x:row r="2905">
      <x:c r="A2905" s="3" t="inlineStr">
        <x:is>
          <x:t xml:space="preserve">Alibaba</x:t>
        </x:is>
      </x:c>
      <x:c r="B2905" s="3" t="n">
        <x:v>2027</x:v>
      </x:c>
      <x:c r="C2905" s="3" t="inlineStr">
        <x:is>
          <x:t xml:space="preserve">Bull</x:t>
        </x:is>
      </x:c>
      <x:c r="D2905" s="3" t="inlineStr">
        <x:is>
          <x:t xml:space="preserve">ai_workload_share</x:t>
        </x:is>
      </x:c>
      <x:c r="E2905" s="3" t="n">
        <x:v>0.84</x:v>
      </x:c>
      <x:c r="F2905" s="3" t="inlineStr">
        <x:is>
          <x:t xml:space="preserve">share</x:t>
        </x:is>
      </x:c>
      <x:c r="G2905" s="3" t="inlineStr">
        <x:is>
          <x:t xml:space="preserve">Scenario allocation</x:t>
        </x:is>
      </x:c>
      <x:c r="H2905" s="3" t="inlineStr">
        <x:is>
          <x:t xml:space="preserve">ai_it_load_gw = it_load_gw * ai_workload_share</x:t>
        </x:is>
      </x:c>
      <x:c r="I2905" s="3" t="inlineStr">
        <x:is>
          <x:t xml:space="preserve">Model Studio/Qwen-serving envelope is AI-focused, while cloud platform/reserve allocation is excluded through 84%.</x:t>
        </x:is>
      </x:c>
      <x:c r="J2905" s="3" t="inlineStr">
        <x:is>
          <x:t xml:space="preserve">SRC_QWEN3_GITHUB; SRC_ALIBABA_QWEN_GPU_DEPLOY; SRC_EPOCH_AI_DATA_CENTERS</x:t>
        </x:is>
      </x:c>
      <x:c r="K290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05" s="3" t="inlineStr">
        <x:is>
          <x:t xml:space="preserve">Model-owner AI workload allocation or cluster scheduling telemetry.</x:t>
        </x:is>
      </x:c>
    </x:row>
    <x:row r="2906">
      <x:c r="A2906" s="3" t="inlineStr">
        <x:is>
          <x:t xml:space="preserve">Alibaba</x:t>
        </x:is>
      </x:c>
      <x:c r="B2906" s="3" t="n">
        <x:v>2027</x:v>
      </x:c>
      <x:c r="C2906" s="3" t="inlineStr">
        <x:is>
          <x:t xml:space="preserve">Bull</x:t>
        </x:is>
      </x:c>
      <x:c r="D2906" s="3" t="inlineStr">
        <x:is>
          <x:t xml:space="preserve">ai_it_load_gw</x:t>
        </x:is>
      </x:c>
      <x:c r="E2906" s="3" t="n">
        <x:v>0.952</x:v>
      </x:c>
      <x:c r="F2906" s="3" t="inlineStr">
        <x:is>
          <x:t xml:space="preserve">GW</x:t>
        </x:is>
      </x:c>
      <x:c r="G2906" s="3" t="inlineStr">
        <x:is>
          <x:t xml:space="preserve">Derived formula</x:t>
        </x:is>
      </x:c>
      <x:c r="H2906" s="3" t="inlineStr">
        <x:is>
          <x:t xml:space="preserve">it_load_gw * ai_workload_share</x:t>
        </x:is>
      </x:c>
      <x:c r="I2906" s="3" t="inlineStr">
        <x:is>
          <x:t xml:space="preserve">Only the AI-attributed portion of IT load enters training/inference allocation.</x:t>
        </x:is>
      </x:c>
      <x:c r="J2906" s="3" t="inlineStr">
        <x:is>
          <x:t xml:space="preserve">SRC_QWEN3_GITHUB; SRC_ALIBABA_QWEN_GPU_DEPLOY; SRC_EPOCH_AI_DATA_CENTERS</x:t>
        </x:is>
      </x:c>
      <x:c r="K290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06" s="3" t="inlineStr">
        <x:is>
          <x:t xml:space="preserve">Recompute after ai_workload_share is replaced by telemetry.</x:t>
        </x:is>
      </x:c>
    </x:row>
    <x:row r="2907">
      <x:c r="A2907" s="3" t="inlineStr">
        <x:is>
          <x:t xml:space="preserve">Alibaba</x:t>
        </x:is>
      </x:c>
      <x:c r="B2907" s="3" t="n">
        <x:v>2027</x:v>
      </x:c>
      <x:c r="C2907" s="3" t="inlineStr">
        <x:is>
          <x:t xml:space="preserve">Bull</x:t>
        </x:is>
      </x:c>
      <x:c r="D2907" s="3" t="inlineStr">
        <x:is>
          <x:t xml:space="preserve">gpu_share</x:t>
        </x:is>
      </x:c>
      <x:c r="E2907" s="3" t="n">
        <x:v>1</x:v>
      </x:c>
      <x:c r="F2907" s="3" t="inlineStr">
        <x:is>
          <x:t xml:space="preserve">share of inference-serving accelerator load</x:t>
        </x:is>
      </x:c>
      <x:c r="G2907" s="3" t="inlineStr">
        <x:is>
          <x:t xml:space="preserve">Numeric scenario</x:t>
        </x:is>
      </x:c>
      <x:c r="H2907" s="3" t="inlineStr">
        <x:is>
          <x:t xml:space="preserve">gpu_share interpolated from company 2026/2030 accelerator-mix endpoints</x:t>
        </x:is>
      </x:c>
      <x:c r="I2907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2907" s="3" t="inlineStr">
        <x:is>
          <x:t xml:space="preserve">SRC_QWEN3_GITHUB; SRC_ALIBABA_QWEN_GPU_DEPLOY; SRC_EPOCH_AI_DATA_CENTERS; ASSUMP_NUMERIC_ACCELERATOR_MIX</x:t>
        </x:is>
      </x:c>
      <x:c r="K290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07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2908">
      <x:c r="A2908" s="3" t="inlineStr">
        <x:is>
          <x:t xml:space="preserve">Alibaba</x:t>
        </x:is>
      </x:c>
      <x:c r="B2908" s="3" t="n">
        <x:v>2027</x:v>
      </x:c>
      <x:c r="C2908" s="3" t="inlineStr">
        <x:is>
          <x:t xml:space="preserve">Bull</x:t>
        </x:is>
      </x:c>
      <x:c r="D2908" s="3" t="inlineStr">
        <x:is>
          <x:t xml:space="preserve">h200_share</x:t>
        </x:is>
      </x:c>
      <x:c r="E2908" s="3" t="n">
        <x:v>1</x:v>
      </x:c>
      <x:c r="F2908" s="3" t="inlineStr">
        <x:is>
          <x:t xml:space="preserve">share of inference-serving accelerator load</x:t>
        </x:is>
      </x:c>
      <x:c r="G2908" s="3" t="inlineStr">
        <x:is>
          <x:t xml:space="preserve">Editable numeric scenario</x:t>
        </x:is>
      </x:c>
      <x:c r="H2908" s="3" t="inlineStr">
        <x:is>
          <x:t xml:space="preserve">h200_share = gpu_share * default_gpu_generation_mix_h200</x:t>
        </x:is>
      </x:c>
      <x:c r="I2908" s="3" t="inlineStr">
        <x:is>
          <x:t xml:space="preserve">Default GPU-generation migration assumption; executive workbook allows later manual replacement by company/year/scenario.</x:t>
        </x:is>
      </x:c>
      <x:c r="J2908" s="3" t="inlineStr">
        <x:is>
          <x:t xml:space="preserve">SRC_SEMIANALYSIS_INFERENCEX; ASSUMP_NUMERIC_ACCELERATOR_MIX</x:t>
        </x:is>
      </x:c>
      <x:c r="K290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08" s="3" t="inlineStr">
        <x:is>
          <x:t xml:space="preserve">Company fleet inventory, accelerator-hours or procurement/deployment records by GPU generation.</x:t>
        </x:is>
      </x:c>
    </x:row>
    <x:row r="2909">
      <x:c r="A2909" s="3" t="inlineStr">
        <x:is>
          <x:t xml:space="preserve">Alibaba</x:t>
        </x:is>
      </x:c>
      <x:c r="B2909" s="3" t="n">
        <x:v>2027</x:v>
      </x:c>
      <x:c r="C2909" s="3" t="inlineStr">
        <x:is>
          <x:t xml:space="preserve">Bull</x:t>
        </x:is>
      </x:c>
      <x:c r="D2909" s="3" t="inlineStr">
        <x:is>
          <x:t xml:space="preserve">b200_share</x:t>
        </x:is>
      </x:c>
      <x:c r="E2909" s="3" t="n">
        <x:v>0</x:v>
      </x:c>
      <x:c r="F2909" s="3" t="inlineStr">
        <x:is>
          <x:t xml:space="preserve">share of inference-serving accelerator load</x:t>
        </x:is>
      </x:c>
      <x:c r="G2909" s="3" t="inlineStr">
        <x:is>
          <x:t xml:space="preserve">Editable numeric scenario</x:t>
        </x:is>
      </x:c>
      <x:c r="H2909" s="3" t="inlineStr">
        <x:is>
          <x:t xml:space="preserve">b200_share = gpu_share * default_gpu_generation_mix_b200</x:t>
        </x:is>
      </x:c>
      <x:c r="I2909" s="3" t="inlineStr">
        <x:is>
          <x:t xml:space="preserve">Default GPU-generation migration assumption; executive workbook allows later manual replacement by company/year/scenario.</x:t>
        </x:is>
      </x:c>
      <x:c r="J2909" s="3" t="inlineStr">
        <x:is>
          <x:t xml:space="preserve">SRC_SEMIANALYSIS_INFERENCEX; ASSUMP_NUMERIC_ACCELERATOR_MIX</x:t>
        </x:is>
      </x:c>
      <x:c r="K290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09" s="3" t="inlineStr">
        <x:is>
          <x:t xml:space="preserve">Company fleet inventory, accelerator-hours or procurement/deployment records by GPU generation.</x:t>
        </x:is>
      </x:c>
    </x:row>
    <x:row r="2910">
      <x:c r="A2910" s="3" t="inlineStr">
        <x:is>
          <x:t xml:space="preserve">Alibaba</x:t>
        </x:is>
      </x:c>
      <x:c r="B2910" s="3" t="n">
        <x:v>2027</x:v>
      </x:c>
      <x:c r="C2910" s="3" t="inlineStr">
        <x:is>
          <x:t xml:space="preserve">Bull</x:t>
        </x:is>
      </x:c>
      <x:c r="D2910" s="3" t="inlineStr">
        <x:is>
          <x:t xml:space="preserve">gb200_share</x:t>
        </x:is>
      </x:c>
      <x:c r="E2910" s="3" t="n">
        <x:v>0</x:v>
      </x:c>
      <x:c r="F2910" s="3" t="inlineStr">
        <x:is>
          <x:t xml:space="preserve">share of inference-serving accelerator load</x:t>
        </x:is>
      </x:c>
      <x:c r="G2910" s="3" t="inlineStr">
        <x:is>
          <x:t xml:space="preserve">Editable numeric scenario</x:t>
        </x:is>
      </x:c>
      <x:c r="H2910" s="3" t="inlineStr">
        <x:is>
          <x:t xml:space="preserve">gb200_share = gpu_share * default_gpu_generation_mix_gb200</x:t>
        </x:is>
      </x:c>
      <x:c r="I2910" s="3" t="inlineStr">
        <x:is>
          <x:t xml:space="preserve">Default GPU-generation migration assumption; executive workbook allows later manual replacement by company/year/scenario.</x:t>
        </x:is>
      </x:c>
      <x:c r="J2910" s="3" t="inlineStr">
        <x:is>
          <x:t xml:space="preserve">SRC_SEMIANALYSIS_INFERENCEX; ASSUMP_NUMERIC_ACCELERATOR_MIX</x:t>
        </x:is>
      </x:c>
      <x:c r="K291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10" s="3" t="inlineStr">
        <x:is>
          <x:t xml:space="preserve">Company fleet inventory, accelerator-hours or procurement/deployment records by GPU generation.</x:t>
        </x:is>
      </x:c>
    </x:row>
    <x:row r="2911">
      <x:c r="A2911" s="3" t="inlineStr">
        <x:is>
          <x:t xml:space="preserve">Alibaba</x:t>
        </x:is>
      </x:c>
      <x:c r="B2911" s="3" t="n">
        <x:v>2027</x:v>
      </x:c>
      <x:c r="C2911" s="3" t="inlineStr">
        <x:is>
          <x:t xml:space="preserve">Bull</x:t>
        </x:is>
      </x:c>
      <x:c r="D2911" s="3" t="inlineStr">
        <x:is>
          <x:t xml:space="preserve">purpose_built_accelerator_share</x:t>
        </x:is>
      </x:c>
      <x:c r="E2911" s="3" t="n">
        <x:v>0</x:v>
      </x:c>
      <x:c r="F2911" s="3" t="inlineStr">
        <x:is>
          <x:t xml:space="preserve">share of inference-serving accelerator load</x:t>
        </x:is>
      </x:c>
      <x:c r="G2911" s="3" t="inlineStr">
        <x:is>
          <x:t xml:space="preserve">Numeric scenario</x:t>
        </x:is>
      </x:c>
      <x:c r="H2911" s="3" t="inlineStr">
        <x:is>
          <x:t xml:space="preserve">1 - gpu_share</x:t>
        </x:is>
      </x:c>
      <x:c r="I2911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2911" s="3" t="inlineStr">
        <x:is>
          <x:t xml:space="preserve">SRC_QWEN3_GITHUB; SRC_ALIBABA_QWEN_GPU_DEPLOY; SRC_EPOCH_AI_DATA_CENTERS; ASSUMP_NUMERIC_ACCELERATOR_MIX</x:t>
        </x:is>
      </x:c>
      <x:c r="K291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11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2912">
      <x:c r="A2912" s="3" t="inlineStr">
        <x:is>
          <x:t xml:space="preserve">Alibaba</x:t>
        </x:is>
      </x:c>
      <x:c r="B2912" s="3" t="n">
        <x:v>2027</x:v>
      </x:c>
      <x:c r="C2912" s="3" t="inlineStr">
        <x:is>
          <x:t xml:space="preserve">Bull</x:t>
        </x:is>
      </x:c>
      <x:c r="D2912" s="3" t="inlineStr">
        <x:is>
          <x:t xml:space="preserve">fleet_reference_tps_per_mw</x:t>
        </x:is>
      </x:c>
      <x:c r="E2912" s="3" t="n">
        <x:v>166591</x:v>
      </x:c>
      <x:c r="F2912" s="3" t="inlineStr">
        <x:is>
          <x:t xml:space="preserve">generated output tokens/sec/MW</x:t>
        </x:is>
      </x:c>
      <x:c r="G2912" s="3" t="inlineStr">
        <x:is>
          <x:t xml:space="preserve">Fleet-weighted public benchmark reference</x:t>
        </x:is>
      </x:c>
      <x:c r="H2912" s="3" t="inlineStr">
        <x:is>
          <x:t xml:space="preserve">h200_share*h200_workload_avg + b200_share*b200_workload_avg + gb200_share*gb200_workload_avg + purpose_built_share*purpose_workload_avg</x:t>
        </x:is>
      </x:c>
      <x:c r="I2912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2912" s="3" t="inlineStr">
        <x:is>
          <x:t xml:space="preserve">SRC_SEMIANALYSIS_INFERENCEX; ASSUMP_NUMERIC_ACCELERATOR_MIX; ASSUMP_WORKLOAD_CLASS_MIX; ASSUMP_AGENTIC_CONTEXT_PENALTY</x:t>
        </x:is>
      </x:c>
      <x:c r="K291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12" s="3" t="inlineStr">
        <x:is>
          <x:t xml:space="preserve">Comparable production output-token throughput or a more closely matched benchmark.</x:t>
        </x:is>
      </x:c>
    </x:row>
    <x:row r="2913">
      <x:c r="A2913" s="3" t="inlineStr">
        <x:is>
          <x:t xml:space="preserve">Alibaba</x:t>
        </x:is>
      </x:c>
      <x:c r="B2913" s="3" t="n">
        <x:v>2027</x:v>
      </x:c>
      <x:c r="C2913" s="3" t="inlineStr">
        <x:is>
          <x:t xml:space="preserve">Bull</x:t>
        </x:is>
      </x:c>
      <x:c r="D2913" s="3" t="inlineStr">
        <x:is>
          <x:t xml:space="preserve">commercial_workload_fit_factor</x:t>
        </x:is>
      </x:c>
      <x:c r="E2913" s="3" t="n">
        <x:v>1</x:v>
      </x:c>
      <x:c r="F2913" s="3" t="inlineStr">
        <x:is>
          <x:t xml:space="preserve">share of public reference throughput</x:t>
        </x:is>
      </x:c>
      <x:c r="G2913" s="3" t="inlineStr">
        <x:is>
          <x:t xml:space="preserve">Scenario assumption</x:t>
        </x:is>
      </x:c>
      <x:c r="H2913" s="3" t="inlineStr">
        <x:is>
          <x:t xml:space="preserve">reference_serving_tps_per_mw = fleet_reference_tps_per_mw * commercial_workload_fit_factor</x:t>
        </x:is>
      </x:c>
      <x:c r="I2913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2913" s="3" t="inlineStr">
        <x:is>
          <x:t xml:space="preserve">SRC_SEMIANALYSIS_INFERENCEX; ASSUMP_NUMERIC_ACCELERATOR_MIX; ASSUMP_WORKLOAD_CLASS_MIX; ASSUMP_AGENTIC_CONTEXT_PENALTY</x:t>
        </x:is>
      </x:c>
      <x:c r="K291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13" s="3" t="inlineStr">
        <x:is>
          <x:t xml:space="preserve">Matched commercial serving benchmark by product surface, context shape and latency SLO.</x:t>
        </x:is>
      </x:c>
    </x:row>
    <x:row r="2914">
      <x:c r="A2914" s="3" t="inlineStr">
        <x:is>
          <x:t xml:space="preserve">Alibaba</x:t>
        </x:is>
      </x:c>
      <x:c r="B2914" s="3" t="n">
        <x:v>2027</x:v>
      </x:c>
      <x:c r="C2914" s="3" t="inlineStr">
        <x:is>
          <x:t xml:space="preserve">Bull</x:t>
        </x:is>
      </x:c>
      <x:c r="D2914" s="3" t="inlineStr">
        <x:is>
          <x:t xml:space="preserve">reference_serving_tps_per_mw</x:t>
        </x:is>
      </x:c>
      <x:c r="E2914" s="3" t="n">
        <x:v>166591</x:v>
      </x:c>
      <x:c r="F2914" s="3" t="inlineStr">
        <x:is>
          <x:t xml:space="preserve">generated output tokens/sec/MW</x:t>
        </x:is>
      </x:c>
      <x:c r="G2914" s="3" t="inlineStr">
        <x:is>
          <x:t xml:space="preserve">Workload-adjusted benchmark proxy</x:t>
        </x:is>
      </x:c>
      <x:c r="H2914" s="3" t="inlineStr">
        <x:is>
          <x:t xml:space="preserve">fleet_reference_tps_per_mw * commercial_workload_fit_factor</x:t>
        </x:is>
      </x:c>
      <x:c r="I291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914" s="3" t="inlineStr">
        <x:is>
          <x:t xml:space="preserve">SRC_SEMIANALYSIS_INFERENCEX; ASSUMP_NUMERIC_ACCELERATOR_MIX; ASSUMP_WORKLOAD_CLASS_MIX; ASSUMP_AGENTIC_CONTEXT_PENALTY</x:t>
        </x:is>
      </x:c>
      <x:c r="K291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14" s="3" t="inlineStr">
        <x:is>
          <x:t xml:space="preserve">Provider production output-token throughput with comparable workload/SLO.</x:t>
        </x:is>
      </x:c>
    </x:row>
    <x:row r="2915">
      <x:c r="A2915" s="3" t="inlineStr">
        <x:is>
          <x:t xml:space="preserve">Alibaba</x:t>
        </x:is>
      </x:c>
      <x:c r="B2915" s="3" t="n">
        <x:v>2027</x:v>
      </x:c>
      <x:c r="C2915" s="3" t="inlineStr">
        <x:is>
          <x:t xml:space="preserve">Bull</x:t>
        </x:is>
      </x:c>
      <x:c r="D2915" s="3" t="inlineStr">
        <x:is>
          <x:t xml:space="preserve">purpose_built_tps_per_mw</x:t>
        </x:is>
      </x:c>
      <x:c r="E2915" s="3" t="n">
        <x:v>1106733</x:v>
      </x:c>
      <x:c r="F2915" s="3" t="inlineStr">
        <x:is>
          <x:t xml:space="preserve">generated output tokens/sec/MW</x:t>
        </x:is>
      </x:c>
      <x:c r="G2915" s="3" t="inlineStr">
        <x:is>
          <x:t xml:space="preserve">Conservative no-uplift proxy</x:t>
        </x:is>
      </x:c>
      <x:c r="H2915" s="3" t="inlineStr">
        <x:is>
          <x:t xml:space="preserve">purpose_built_tps_per_mw = purpose_built_reference_tps_per_mw * commercial_workload_fit_factor until comparable output-token benchmark is adopted</x:t>
        </x:is>
      </x:c>
      <x:c r="I2915" s="3" t="inlineStr">
        <x:is>
          <x:t xml:space="preserve">No comparable public output-token/MW row adopted; B200 public reference placeholder is used and remains editable.</x:t>
        </x:is>
      </x:c>
      <x:c r="J2915" s="3" t="inlineStr">
        <x:is>
          <x:t xml:space="preserve">SRC_QWEN3_GITHUB; SRC_ALIBABA_QWEN_GPU_DEPLOY; SRC_EPOCH_AI_DATA_CENTERS; ASSUMP_NUMERIC_ACCELERATOR_MIX</x:t>
        </x:is>
      </x:c>
      <x:c r="K291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15" s="3" t="inlineStr">
        <x:is>
          <x:t xml:space="preserve">Matched-workload generated-output benchmark for the provider purpose-built accelerator.</x:t>
        </x:is>
      </x:c>
    </x:row>
    <x:row r="2916">
      <x:c r="A2916" s="3" t="inlineStr">
        <x:is>
          <x:t xml:space="preserve">Alibaba</x:t>
        </x:is>
      </x:c>
      <x:c r="B2916" s="3" t="n">
        <x:v>2027</x:v>
      </x:c>
      <x:c r="C2916" s="3" t="inlineStr">
        <x:is>
          <x:t xml:space="preserve">Bull</x:t>
        </x:is>
      </x:c>
      <x:c r="D2916" s="3" t="inlineStr">
        <x:is>
          <x:t xml:space="preserve">inference_power_share</x:t>
        </x:is>
      </x:c>
      <x:c r="E2916" s="3" t="n">
        <x:v>0.708</x:v>
      </x:c>
      <x:c r="F2916" s="3" t="inlineStr">
        <x:is>
          <x:t xml:space="preserve">share of AI IT load</x:t>
        </x:is>
      </x:c>
      <x:c r="G2916" s="3" t="inlineStr">
        <x:is>
          <x:t xml:space="preserve">Scenario allocation</x:t>
        </x:is>
      </x:c>
      <x:c r="H2916" s="3" t="inlineStr">
        <x:is>
          <x:t xml:space="preserve">inference_gw = ai_it_load_gw * inference_power_share</x:t>
        </x:is>
      </x:c>
      <x:c r="I2916" s="3" t="inlineStr">
        <x:is>
          <x:t xml:space="preserve">Qwen API/enterprise commercialization and MoE architecture support increasing inference allocation scenario.</x:t>
        </x:is>
      </x:c>
      <x:c r="J2916" s="3" t="inlineStr">
        <x:is>
          <x:t xml:space="preserve">SRC_QWEN3_GITHUB; SRC_ALIBABA_QWEN_GPU_DEPLOY; SRC_EPOCH_AI_DATA_CENTERS; ASSUMP_INFERENCE_SHARE_NOT_FACT_60</x:t>
        </x:is>
      </x:c>
      <x:c r="K291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16" s="3" t="inlineStr">
        <x:is>
          <x:t xml:space="preserve">Provider-specific inference/training workload power telemetry.</x:t>
        </x:is>
      </x:c>
    </x:row>
    <x:row r="2917">
      <x:c r="A2917" s="3" t="inlineStr">
        <x:is>
          <x:t xml:space="preserve">Alibaba</x:t>
        </x:is>
      </x:c>
      <x:c r="B2917" s="3" t="n">
        <x:v>2027</x:v>
      </x:c>
      <x:c r="C2917" s="3" t="inlineStr">
        <x:is>
          <x:t xml:space="preserve">Bull</x:t>
        </x:is>
      </x:c>
      <x:c r="D2917" s="3" t="inlineStr">
        <x:is>
          <x:t xml:space="preserve">inference_gw</x:t>
        </x:is>
      </x:c>
      <x:c r="E2917" s="3" t="n">
        <x:v>0.673</x:v>
      </x:c>
      <x:c r="F2917" s="3" t="inlineStr">
        <x:is>
          <x:t xml:space="preserve">GW</x:t>
        </x:is>
      </x:c>
      <x:c r="G2917" s="3" t="inlineStr">
        <x:is>
          <x:t xml:space="preserve">Derived formula</x:t>
        </x:is>
      </x:c>
      <x:c r="H2917" s="3" t="inlineStr">
        <x:is>
          <x:t xml:space="preserve">ai_it_load_gw * inference_power_share</x:t>
        </x:is>
      </x:c>
      <x:c r="I2917" s="3" t="inlineStr">
        <x:is>
          <x:t xml:space="preserve">This is the operational power eligible to become commercial generated output tokens through the selected TPS/MW proxy.</x:t>
        </x:is>
      </x:c>
      <x:c r="J2917" s="3" t="inlineStr">
        <x:is>
          <x:t xml:space="preserve">SRC_QWEN3_GITHUB; SRC_ALIBABA_QWEN_GPU_DEPLOY; SRC_EPOCH_AI_DATA_CENTERS</x:t>
        </x:is>
      </x:c>
      <x:c r="K291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17" s="3" t="inlineStr">
        <x:is>
          <x:t xml:space="preserve">Recompute after AI allocation or inference-share evidence changes.</x:t>
        </x:is>
      </x:c>
    </x:row>
    <x:row r="2918">
      <x:c r="A2918" s="3" t="inlineStr">
        <x:is>
          <x:t xml:space="preserve">Alibaba</x:t>
        </x:is>
      </x:c>
      <x:c r="B2918" s="3" t="n">
        <x:v>2027</x:v>
      </x:c>
      <x:c r="C2918" s="3" t="inlineStr">
        <x:is>
          <x:t xml:space="preserve">Bull</x:t>
        </x:is>
      </x:c>
      <x:c r="D2918" s="3" t="inlineStr">
        <x:is>
          <x:t xml:space="preserve">training_power_share</x:t>
        </x:is>
      </x:c>
      <x:c r="E2918" s="3" t="n">
        <x:v>0.292</x:v>
      </x:c>
      <x:c r="F2918" s="3" t="inlineStr">
        <x:is>
          <x:t xml:space="preserve">share of AI IT load</x:t>
        </x:is>
      </x:c>
      <x:c r="G2918" s="3" t="inlineStr">
        <x:is>
          <x:t xml:space="preserve">Derived allocation</x:t>
        </x:is>
      </x:c>
      <x:c r="H2918" s="3" t="inlineStr">
        <x:is>
          <x:t xml:space="preserve">1 - inference_power_share</x:t>
        </x:is>
      </x:c>
      <x:c r="I2918" s="3" t="inlineStr">
        <x:is>
          <x:t xml:space="preserve">Training receives the complementary modeled AI IT allocation; it is not a disclosed company workload split.</x:t>
        </x:is>
      </x:c>
      <x:c r="J2918" s="3" t="inlineStr">
        <x:is>
          <x:t xml:space="preserve">SRC_QWEN3_GITHUB; SRC_ALIBABA_QWEN_GPU_DEPLOY; SRC_EPOCH_AI_DATA_CENTERS; ASSUMP_INFERENCE_SHARE_NOT_FACT_60</x:t>
        </x:is>
      </x:c>
      <x:c r="K291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18" s="3" t="inlineStr">
        <x:is>
          <x:t xml:space="preserve">Provider-specific inference/training workload power telemetry.</x:t>
        </x:is>
      </x:c>
    </x:row>
    <x:row r="2919">
      <x:c r="A2919" s="3" t="inlineStr">
        <x:is>
          <x:t xml:space="preserve">Alibaba</x:t>
        </x:is>
      </x:c>
      <x:c r="B2919" s="3" t="n">
        <x:v>2027</x:v>
      </x:c>
      <x:c r="C2919" s="3" t="inlineStr">
        <x:is>
          <x:t xml:space="preserve">Bull</x:t>
        </x:is>
      </x:c>
      <x:c r="D2919" s="3" t="inlineStr">
        <x:is>
          <x:t xml:space="preserve">training_gw</x:t>
        </x:is>
      </x:c>
      <x:c r="E2919" s="3" t="n">
        <x:v>0.278</x:v>
      </x:c>
      <x:c r="F2919" s="3" t="inlineStr">
        <x:is>
          <x:t xml:space="preserve">GW</x:t>
        </x:is>
      </x:c>
      <x:c r="G2919" s="3" t="inlineStr">
        <x:is>
          <x:t xml:space="preserve">Derived formula</x:t>
        </x:is>
      </x:c>
      <x:c r="H2919" s="3" t="inlineStr">
        <x:is>
          <x:t xml:space="preserve">ai_it_load_gw * training_power_share</x:t>
        </x:is>
      </x:c>
      <x:c r="I2919" s="3" t="inlineStr">
        <x:is>
          <x:t xml:space="preserve">Training GW is shown separately so commercial inference token capacity is not overstated.</x:t>
        </x:is>
      </x:c>
      <x:c r="J2919" s="3" t="inlineStr">
        <x:is>
          <x:t xml:space="preserve">SRC_QWEN3_GITHUB; SRC_ALIBABA_QWEN_GPU_DEPLOY; SRC_EPOCH_AI_DATA_CENTERS</x:t>
        </x:is>
      </x:c>
      <x:c r="K291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19" s="3" t="inlineStr">
        <x:is>
          <x:t xml:space="preserve">Recompute after AI allocation or workload-split evidence changes.</x:t>
        </x:is>
      </x:c>
    </x:row>
    <x:row r="2920">
      <x:c r="A2920" s="3" t="inlineStr">
        <x:is>
          <x:t xml:space="preserve">Alibaba</x:t>
        </x:is>
      </x:c>
      <x:c r="B2920" s="3" t="n">
        <x:v>2027</x:v>
      </x:c>
      <x:c r="C2920" s="3" t="inlineStr">
        <x:is>
          <x:t xml:space="preserve">Bull</x:t>
        </x:is>
      </x:c>
      <x:c r="D2920" s="3" t="inlineStr">
        <x:is>
          <x:t xml:space="preserve">tokens_per_second_per_mw</x:t>
        </x:is>
      </x:c>
      <x:c r="E2920" s="3" t="n">
        <x:v>166591</x:v>
      </x:c>
      <x:c r="F2920" s="3" t="inlineStr">
        <x:is>
          <x:t xml:space="preserve">generated output tokens/sec/MW</x:t>
        </x:is>
      </x:c>
      <x:c r="G2920" s="3" t="inlineStr">
        <x:is>
          <x:t xml:space="preserve">Derived estimate + benchmark calibration</x:t>
        </x:is>
      </x:c>
      <x:c r="H2920" s="3" t="inlineStr">
        <x:is>
          <x:t xml:space="preserve">fleet_reference_tps_per_mw * commercial_workload_fit_factor</x:t>
        </x:is>
      </x:c>
      <x:c r="I2920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2920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292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20" s="3" t="inlineStr">
        <x:is>
          <x:t xml:space="preserve">Comparable production output-token throughput with model, hardware, precision, ISL/OSL and SLO matched.</x:t>
        </x:is>
      </x:c>
    </x:row>
    <x:row r="2921">
      <x:c r="A2921" s="3" t="inlineStr">
        <x:is>
          <x:t xml:space="preserve">Alibaba</x:t>
        </x:is>
      </x:c>
      <x:c r="B2921" s="3" t="n">
        <x:v>2027</x:v>
      </x:c>
      <x:c r="C2921" s="3" t="inlineStr">
        <x:is>
          <x:t xml:space="preserve">Bull</x:t>
        </x:is>
      </x:c>
      <x:c r="D2921" s="3" t="inlineStr">
        <x:is>
          <x:t xml:space="preserve">inference_tokens_per_day</x:t>
        </x:is>
      </x:c>
      <x:c r="E2921" s="3" t="n">
        <x:v>9686800195200</x:v>
      </x:c>
      <x:c r="F2921" s="3" t="inlineStr">
        <x:is>
          <x:t xml:space="preserve">generated output tokens/day</x:t>
        </x:is>
      </x:c>
      <x:c r="G2921" s="3" t="inlineStr">
        <x:is>
          <x:t xml:space="preserve">Derived headline metric</x:t>
        </x:is>
      </x:c>
      <x:c r="H2921" s="3" t="inlineStr">
        <x:is>
          <x:t xml:space="preserve">inference_gw * 1000 * tokens_per_second_per_mw * 86,400</x:t>
        </x:is>
      </x:c>
      <x:c r="I2921" s="3" t="inlineStr">
        <x:is>
          <x:t xml:space="preserve">Headline capacity uses no utilization, MoE, architecture or software-growth multiplier; it is not observed commercial output volume.</x:t>
        </x:is>
      </x:c>
      <x:c r="J2921" s="3" t="inlineStr">
        <x:is>
          <x:t xml:space="preserve">SRC_QWEN3_GITHUB; SRC_ALIBABA_QWEN_GPU_DEPLOY; SRC_EPOCH_AI_DATA_CENTERS; SRC_SEMIANALYSIS_INFERENCEX</x:t>
        </x:is>
      </x:c>
      <x:c r="K292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21" s="3" t="inlineStr">
        <x:is>
          <x:t xml:space="preserve">Provider-disclosed generated output token volume or calibrated capacity telemetry.</x:t>
        </x:is>
      </x:c>
    </x:row>
    <x:row r="2922">
      <x:c r="A2922" s="3" t="inlineStr">
        <x:is>
          <x:t xml:space="preserve">Alibaba</x:t>
        </x:is>
      </x:c>
      <x:c r="B2922" s="3" t="n">
        <x:v>2027</x:v>
      </x:c>
      <x:c r="C2922" s="3" t="inlineStr">
        <x:is>
          <x:t xml:space="preserve">Bull</x:t>
        </x:is>
      </x:c>
      <x:c r="D2922" s="3" t="inlineStr">
        <x:is>
          <x:t xml:space="preserve">inference_tokens_per_year</x:t>
        </x:is>
      </x:c>
      <x:c r="E2922" s="3" t="n">
        <x:v>3535682071248000</x:v>
      </x:c>
      <x:c r="F2922" s="3" t="inlineStr">
        <x:is>
          <x:t xml:space="preserve">generated output tokens/year</x:t>
        </x:is>
      </x:c>
      <x:c r="G2922" s="3" t="inlineStr">
        <x:is>
          <x:t xml:space="preserve">Derived headline metric</x:t>
        </x:is>
      </x:c>
      <x:c r="H2922" s="3" t="inlineStr">
        <x:is>
          <x:t xml:space="preserve">inference_tokens_per_day * 365</x:t>
        </x:is>
      </x:c>
      <x:c r="I2922" s="3" t="inlineStr">
        <x:is>
          <x:t xml:space="preserve">Annualized version of generated output token capacity; it is not observed annual demand or billable volume.</x:t>
        </x:is>
      </x:c>
      <x:c r="J2922" s="3" t="inlineStr">
        <x:is>
          <x:t xml:space="preserve">SRC_QWEN3_GITHUB; SRC_ALIBABA_QWEN_GPU_DEPLOY; SRC_EPOCH_AI_DATA_CENTERS; SRC_SEMIANALYSIS_INFERENCEX</x:t>
        </x:is>
      </x:c>
      <x:c r="K292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22" s="3" t="inlineStr">
        <x:is>
          <x:t xml:space="preserve">Provider-disclosed annual generated-output volume or metered serving telemetry.</x:t>
        </x:is>
      </x:c>
    </x:row>
    <x:row r="2923">
      <x:c r="A2923" s="3" t="inlineStr">
        <x:is>
          <x:t xml:space="preserve">Alibaba</x:t>
        </x:is>
      </x:c>
      <x:c r="B2923" s="3" t="n">
        <x:v>2028</x:v>
      </x:c>
      <x:c r="C2923" s="3" t="inlineStr">
        <x:is>
          <x:t xml:space="preserve">Bull</x:t>
        </x:is>
      </x:c>
      <x:c r="D2923" s="3" t="inlineStr">
        <x:is>
          <x:t xml:space="preserve">contracted_power_gw</x:t>
        </x:is>
      </x:c>
      <x:c r="E2923" s="3" t="n">
        <x:v>2.9</x:v>
      </x:c>
      <x:c r="F2923" s="3" t="inlineStr">
        <x:is>
          <x:t xml:space="preserve">GW</x:t>
        </x:is>
      </x:c>
      <x:c r="G2923" s="3" t="inlineStr">
        <x:is>
          <x:t xml:space="preserve">Scenario capacity envelope</x:t>
        </x:is>
      </x:c>
      <x:c r="H2923" s="3" t="inlineStr">
        <x:is>
          <x:t xml:space="preserve">linear interpolation between 2026 and 2030 company capacity endpoints</x:t>
        </x:is>
      </x:c>
      <x:c r="I2923" s="3" t="inlineStr">
        <x:is>
          <x:t xml:space="preserve">Alibaba Cloud/Qwen capacity is a scenario envelope; official model and deployment documentation does not state operated GW.</x:t>
        </x:is>
      </x:c>
      <x:c r="J2923" s="3" t="inlineStr">
        <x:is>
          <x:t xml:space="preserve">SRC_ALIBABA_QWEN_GPU_DEPLOY; ASSUMP_CN_CAPACITY_TRANSPARENCY</x:t>
        </x:is>
      </x:c>
      <x:c r="K292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23" s="3" t="inlineStr">
        <x:is>
          <x:t xml:space="preserve">Company/site-level committed MW/GW, interconnect and contract disclosure.</x:t>
        </x:is>
      </x:c>
    </x:row>
    <x:row r="2924">
      <x:c r="A2924" s="3" t="inlineStr">
        <x:is>
          <x:t xml:space="preserve">Alibaba</x:t>
        </x:is>
      </x:c>
      <x:c r="B2924" s="3" t="n">
        <x:v>2028</x:v>
      </x:c>
      <x:c r="C2924" s="3" t="inlineStr">
        <x:is>
          <x:t xml:space="preserve">Bull</x:t>
        </x:is>
      </x:c>
      <x:c r="D2924" s="3" t="inlineStr">
        <x:is>
          <x:t xml:space="preserve">operational_deployment_share</x:t>
        </x:is>
      </x:c>
      <x:c r="E2924" s="3" t="n">
        <x:v>0.74</x:v>
      </x:c>
      <x:c r="F2924" s="3" t="inlineStr">
        <x:is>
          <x:t xml:space="preserve">share</x:t>
        </x:is>
      </x:c>
      <x:c r="G2924" s="3" t="inlineStr">
        <x:is>
          <x:t xml:space="preserve">Scenario conversion</x:t>
        </x:is>
      </x:c>
      <x:c r="H2924" s="3" t="inlineStr">
        <x:is>
          <x:t xml:space="preserve">active_power_gw / contracted_power_gw</x:t>
        </x:is>
      </x:c>
      <x:c r="I2924" s="3" t="inlineStr">
        <x:is>
          <x:t xml:space="preserve">This is the single explicit conversion from contracted/attributed capacity to operationally usable capacity.</x:t>
        </x:is>
      </x:c>
      <x:c r="J2924" s="3" t="inlineStr">
        <x:is>
          <x:t xml:space="preserve">SRC_ALIBABA_QWEN_GPU_DEPLOY; ASSUMP_CN_CAPACITY_TRANSPARENCY</x:t>
        </x:is>
      </x:c>
      <x:c r="K292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24" s="3" t="inlineStr">
        <x:is>
          <x:t xml:space="preserve">Energized operational capacity divided by contracted/attributed capacity.</x:t>
        </x:is>
      </x:c>
    </x:row>
    <x:row r="2925">
      <x:c r="A2925" s="3" t="inlineStr">
        <x:is>
          <x:t xml:space="preserve">Alibaba</x:t>
        </x:is>
      </x:c>
      <x:c r="B2925" s="3" t="n">
        <x:v>2028</x:v>
      </x:c>
      <x:c r="C2925" s="3" t="inlineStr">
        <x:is>
          <x:t xml:space="preserve">Bull</x:t>
        </x:is>
      </x:c>
      <x:c r="D2925" s="3" t="inlineStr">
        <x:is>
          <x:t xml:space="preserve">active_power_gw</x:t>
        </x:is>
      </x:c>
      <x:c r="E2925" s="3" t="n">
        <x:v>2.146</x:v>
      </x:c>
      <x:c r="F2925" s="3" t="inlineStr">
        <x:is>
          <x:t xml:space="preserve">GW</x:t>
        </x:is>
      </x:c>
      <x:c r="G2925" s="3" t="inlineStr">
        <x:is>
          <x:t xml:space="preserve">Derived scenario</x:t>
        </x:is>
      </x:c>
      <x:c r="H2925" s="3" t="inlineStr">
        <x:is>
          <x:t xml:space="preserve">contracted_power_gw * operational_deployment_share</x:t>
        </x:is>
      </x:c>
      <x:c r="I2925" s="3" t="inlineStr">
        <x:is>
          <x:t xml:space="preserve">Active GW is staged below capacity due to undisclosed accelerator allocation and cloud multi-tenant use.</x:t>
        </x:is>
      </x:c>
      <x:c r="J2925" s="3" t="inlineStr">
        <x:is>
          <x:t xml:space="preserve">SRC_ALIBABA_QWEN_GPU_DEPLOY; ASSUMP_CN_CAPACITY_TRANSPARENCY</x:t>
        </x:is>
      </x:c>
      <x:c r="K292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25" s="3" t="inlineStr">
        <x:is>
          <x:t xml:space="preserve">Energization dates, accelerator deliveries and operational powered-rack telemetry.</x:t>
        </x:is>
      </x:c>
    </x:row>
    <x:row r="2926">
      <x:c r="A2926" s="3" t="inlineStr">
        <x:is>
          <x:t xml:space="preserve">Alibaba</x:t>
        </x:is>
      </x:c>
      <x:c r="B2926" s="3" t="n">
        <x:v>2028</x:v>
      </x:c>
      <x:c r="C2926" s="3" t="inlineStr">
        <x:is>
          <x:t xml:space="preserve">Bull</x:t>
        </x:is>
      </x:c>
      <x:c r="D2926" s="3" t="inlineStr">
        <x:is>
          <x:t xml:space="preserve">pue</x:t>
        </x:is>
      </x:c>
      <x:c r="E2926" s="3" t="n">
        <x:v>1.23</x:v>
      </x:c>
      <x:c r="F2926" s="3" t="inlineStr">
        <x:is>
          <x:t xml:space="preserve">ratio</x:t>
        </x:is>
      </x:c>
      <x:c r="G2926" s="3" t="inlineStr">
        <x:is>
          <x:t xml:space="preserve">Scenario parameter</x:t>
        </x:is>
      </x:c>
      <x:c r="H2926" s="3" t="inlineStr">
        <x:is>
          <x:t xml:space="preserve">it_load_gw = active_power_gw / pue</x:t>
        </x:is>
      </x:c>
      <x:c r="I2926" s="3" t="inlineStr">
        <x:is>
          <x:t xml:space="preserve">No provider-wide site-level PUE is used as a disclosed fact; PUE represents facility-to-IT conversion within the scenario.</x:t>
        </x:is>
      </x:c>
      <x:c r="J2926" s="3" t="inlineStr">
        <x:is>
          <x:t xml:space="preserve">ASSUMP_POWER_RAMP</x:t>
        </x:is>
      </x:c>
      <x:c r="K292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26" s="3" t="inlineStr">
        <x:is>
          <x:t xml:space="preserve">Site-level measured PUE matched to attributed AI capacity.</x:t>
        </x:is>
      </x:c>
    </x:row>
    <x:row r="2927">
      <x:c r="A2927" s="3" t="inlineStr">
        <x:is>
          <x:t xml:space="preserve">Alibaba</x:t>
        </x:is>
      </x:c>
      <x:c r="B2927" s="3" t="n">
        <x:v>2028</x:v>
      </x:c>
      <x:c r="C2927" s="3" t="inlineStr">
        <x:is>
          <x:t xml:space="preserve">Bull</x:t>
        </x:is>
      </x:c>
      <x:c r="D2927" s="3" t="inlineStr">
        <x:is>
          <x:t xml:space="preserve">it_load_gw</x:t>
        </x:is>
      </x:c>
      <x:c r="E2927" s="3" t="n">
        <x:v>1.745</x:v>
      </x:c>
      <x:c r="F2927" s="3" t="inlineStr">
        <x:is>
          <x:t xml:space="preserve">GW</x:t>
        </x:is>
      </x:c>
      <x:c r="G2927" s="3" t="inlineStr">
        <x:is>
          <x:t xml:space="preserve">Derived formula</x:t>
        </x:is>
      </x:c>
      <x:c r="H2927" s="3" t="inlineStr">
        <x:is>
          <x:t xml:space="preserve">active_power_gw / pue</x:t>
        </x:is>
      </x:c>
      <x:c r="I2927" s="3" t="inlineStr">
        <x:is>
          <x:t xml:space="preserve">Facility power is converted to IT-deliverable power before attributing AI workloads.</x:t>
        </x:is>
      </x:c>
      <x:c r="J2927" s="3" t="inlineStr">
        <x:is>
          <x:t xml:space="preserve">SRC_ALIBABA_QWEN_GPU_DEPLOY; ASSUMP_CN_CAPACITY_TRANSPARENCY</x:t>
        </x:is>
      </x:c>
      <x:c r="K292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27" s="3" t="inlineStr">
        <x:is>
          <x:t xml:space="preserve">Recompute once active power and PUE become site-observable.</x:t>
        </x:is>
      </x:c>
    </x:row>
    <x:row r="2928">
      <x:c r="A2928" s="3" t="inlineStr">
        <x:is>
          <x:t xml:space="preserve">Alibaba</x:t>
        </x:is>
      </x:c>
      <x:c r="B2928" s="3" t="n">
        <x:v>2028</x:v>
      </x:c>
      <x:c r="C2928" s="3" t="inlineStr">
        <x:is>
          <x:t xml:space="preserve">Bull</x:t>
        </x:is>
      </x:c>
      <x:c r="D2928" s="3" t="inlineStr">
        <x:is>
          <x:t xml:space="preserve">ai_workload_share</x:t>
        </x:is>
      </x:c>
      <x:c r="E2928" s="3" t="n">
        <x:v>0.84</x:v>
      </x:c>
      <x:c r="F2928" s="3" t="inlineStr">
        <x:is>
          <x:t xml:space="preserve">share</x:t>
        </x:is>
      </x:c>
      <x:c r="G2928" s="3" t="inlineStr">
        <x:is>
          <x:t xml:space="preserve">Scenario allocation</x:t>
        </x:is>
      </x:c>
      <x:c r="H2928" s="3" t="inlineStr">
        <x:is>
          <x:t xml:space="preserve">ai_it_load_gw = it_load_gw * ai_workload_share</x:t>
        </x:is>
      </x:c>
      <x:c r="I2928" s="3" t="inlineStr">
        <x:is>
          <x:t xml:space="preserve">Model Studio/Qwen-serving envelope is AI-focused, while cloud platform/reserve allocation is excluded through 84%.</x:t>
        </x:is>
      </x:c>
      <x:c r="J2928" s="3" t="inlineStr">
        <x:is>
          <x:t xml:space="preserve">SRC_QWEN3_GITHUB; SRC_ALIBABA_QWEN_GPU_DEPLOY; SRC_EPOCH_AI_DATA_CENTERS</x:t>
        </x:is>
      </x:c>
      <x:c r="K292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28" s="3" t="inlineStr">
        <x:is>
          <x:t xml:space="preserve">Model-owner AI workload allocation or cluster scheduling telemetry.</x:t>
        </x:is>
      </x:c>
    </x:row>
    <x:row r="2929">
      <x:c r="A2929" s="3" t="inlineStr">
        <x:is>
          <x:t xml:space="preserve">Alibaba</x:t>
        </x:is>
      </x:c>
      <x:c r="B2929" s="3" t="n">
        <x:v>2028</x:v>
      </x:c>
      <x:c r="C2929" s="3" t="inlineStr">
        <x:is>
          <x:t xml:space="preserve">Bull</x:t>
        </x:is>
      </x:c>
      <x:c r="D2929" s="3" t="inlineStr">
        <x:is>
          <x:t xml:space="preserve">ai_it_load_gw</x:t>
        </x:is>
      </x:c>
      <x:c r="E2929" s="3" t="n">
        <x:v>1.466</x:v>
      </x:c>
      <x:c r="F2929" s="3" t="inlineStr">
        <x:is>
          <x:t xml:space="preserve">GW</x:t>
        </x:is>
      </x:c>
      <x:c r="G2929" s="3" t="inlineStr">
        <x:is>
          <x:t xml:space="preserve">Derived formula</x:t>
        </x:is>
      </x:c>
      <x:c r="H2929" s="3" t="inlineStr">
        <x:is>
          <x:t xml:space="preserve">it_load_gw * ai_workload_share</x:t>
        </x:is>
      </x:c>
      <x:c r="I2929" s="3" t="inlineStr">
        <x:is>
          <x:t xml:space="preserve">Only the AI-attributed portion of IT load enters training/inference allocation.</x:t>
        </x:is>
      </x:c>
      <x:c r="J2929" s="3" t="inlineStr">
        <x:is>
          <x:t xml:space="preserve">SRC_QWEN3_GITHUB; SRC_ALIBABA_QWEN_GPU_DEPLOY; SRC_EPOCH_AI_DATA_CENTERS</x:t>
        </x:is>
      </x:c>
      <x:c r="K292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29" s="3" t="inlineStr">
        <x:is>
          <x:t xml:space="preserve">Recompute after ai_workload_share is replaced by telemetry.</x:t>
        </x:is>
      </x:c>
    </x:row>
    <x:row r="2930">
      <x:c r="A2930" s="3" t="inlineStr">
        <x:is>
          <x:t xml:space="preserve">Alibaba</x:t>
        </x:is>
      </x:c>
      <x:c r="B2930" s="3" t="n">
        <x:v>2028</x:v>
      </x:c>
      <x:c r="C2930" s="3" t="inlineStr">
        <x:is>
          <x:t xml:space="preserve">Bull</x:t>
        </x:is>
      </x:c>
      <x:c r="D2930" s="3" t="inlineStr">
        <x:is>
          <x:t xml:space="preserve">gpu_share</x:t>
        </x:is>
      </x:c>
      <x:c r="E2930" s="3" t="n">
        <x:v>1</x:v>
      </x:c>
      <x:c r="F2930" s="3" t="inlineStr">
        <x:is>
          <x:t xml:space="preserve">share of inference-serving accelerator load</x:t>
        </x:is>
      </x:c>
      <x:c r="G2930" s="3" t="inlineStr">
        <x:is>
          <x:t xml:space="preserve">Numeric scenario</x:t>
        </x:is>
      </x:c>
      <x:c r="H2930" s="3" t="inlineStr">
        <x:is>
          <x:t xml:space="preserve">gpu_share interpolated from company 2026/2030 accelerator-mix endpoints</x:t>
        </x:is>
      </x:c>
      <x:c r="I2930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2930" s="3" t="inlineStr">
        <x:is>
          <x:t xml:space="preserve">SRC_QWEN3_GITHUB; SRC_ALIBABA_QWEN_GPU_DEPLOY; SRC_EPOCH_AI_DATA_CENTERS; ASSUMP_NUMERIC_ACCELERATOR_MIX</x:t>
        </x:is>
      </x:c>
      <x:c r="K293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30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2931">
      <x:c r="A2931" s="3" t="inlineStr">
        <x:is>
          <x:t xml:space="preserve">Alibaba</x:t>
        </x:is>
      </x:c>
      <x:c r="B2931" s="3" t="n">
        <x:v>2028</x:v>
      </x:c>
      <x:c r="C2931" s="3" t="inlineStr">
        <x:is>
          <x:t xml:space="preserve">Bull</x:t>
        </x:is>
      </x:c>
      <x:c r="D2931" s="3" t="inlineStr">
        <x:is>
          <x:t xml:space="preserve">h200_share</x:t>
        </x:is>
      </x:c>
      <x:c r="E2931" s="3" t="n">
        <x:v>1</x:v>
      </x:c>
      <x:c r="F2931" s="3" t="inlineStr">
        <x:is>
          <x:t xml:space="preserve">share of inference-serving accelerator load</x:t>
        </x:is>
      </x:c>
      <x:c r="G2931" s="3" t="inlineStr">
        <x:is>
          <x:t xml:space="preserve">Editable numeric scenario</x:t>
        </x:is>
      </x:c>
      <x:c r="H2931" s="3" t="inlineStr">
        <x:is>
          <x:t xml:space="preserve">h200_share = gpu_share * default_gpu_generation_mix_h200</x:t>
        </x:is>
      </x:c>
      <x:c r="I2931" s="3" t="inlineStr">
        <x:is>
          <x:t xml:space="preserve">Default GPU-generation migration assumption; executive workbook allows later manual replacement by company/year/scenario.</x:t>
        </x:is>
      </x:c>
      <x:c r="J2931" s="3" t="inlineStr">
        <x:is>
          <x:t xml:space="preserve">SRC_SEMIANALYSIS_INFERENCEX; ASSUMP_NUMERIC_ACCELERATOR_MIX</x:t>
        </x:is>
      </x:c>
      <x:c r="K293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31" s="3" t="inlineStr">
        <x:is>
          <x:t xml:space="preserve">Company fleet inventory, accelerator-hours or procurement/deployment records by GPU generation.</x:t>
        </x:is>
      </x:c>
    </x:row>
    <x:row r="2932">
      <x:c r="A2932" s="3" t="inlineStr">
        <x:is>
          <x:t xml:space="preserve">Alibaba</x:t>
        </x:is>
      </x:c>
      <x:c r="B2932" s="3" t="n">
        <x:v>2028</x:v>
      </x:c>
      <x:c r="C2932" s="3" t="inlineStr">
        <x:is>
          <x:t xml:space="preserve">Bull</x:t>
        </x:is>
      </x:c>
      <x:c r="D2932" s="3" t="inlineStr">
        <x:is>
          <x:t xml:space="preserve">b200_share</x:t>
        </x:is>
      </x:c>
      <x:c r="E2932" s="3" t="n">
        <x:v>0</x:v>
      </x:c>
      <x:c r="F2932" s="3" t="inlineStr">
        <x:is>
          <x:t xml:space="preserve">share of inference-serving accelerator load</x:t>
        </x:is>
      </x:c>
      <x:c r="G2932" s="3" t="inlineStr">
        <x:is>
          <x:t xml:space="preserve">Editable numeric scenario</x:t>
        </x:is>
      </x:c>
      <x:c r="H2932" s="3" t="inlineStr">
        <x:is>
          <x:t xml:space="preserve">b200_share = gpu_share * default_gpu_generation_mix_b200</x:t>
        </x:is>
      </x:c>
      <x:c r="I2932" s="3" t="inlineStr">
        <x:is>
          <x:t xml:space="preserve">Default GPU-generation migration assumption; executive workbook allows later manual replacement by company/year/scenario.</x:t>
        </x:is>
      </x:c>
      <x:c r="J2932" s="3" t="inlineStr">
        <x:is>
          <x:t xml:space="preserve">SRC_SEMIANALYSIS_INFERENCEX; ASSUMP_NUMERIC_ACCELERATOR_MIX</x:t>
        </x:is>
      </x:c>
      <x:c r="K293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32" s="3" t="inlineStr">
        <x:is>
          <x:t xml:space="preserve">Company fleet inventory, accelerator-hours or procurement/deployment records by GPU generation.</x:t>
        </x:is>
      </x:c>
    </x:row>
    <x:row r="2933">
      <x:c r="A2933" s="3" t="inlineStr">
        <x:is>
          <x:t xml:space="preserve">Alibaba</x:t>
        </x:is>
      </x:c>
      <x:c r="B2933" s="3" t="n">
        <x:v>2028</x:v>
      </x:c>
      <x:c r="C2933" s="3" t="inlineStr">
        <x:is>
          <x:t xml:space="preserve">Bull</x:t>
        </x:is>
      </x:c>
      <x:c r="D2933" s="3" t="inlineStr">
        <x:is>
          <x:t xml:space="preserve">gb200_share</x:t>
        </x:is>
      </x:c>
      <x:c r="E2933" s="3" t="n">
        <x:v>0</x:v>
      </x:c>
      <x:c r="F2933" s="3" t="inlineStr">
        <x:is>
          <x:t xml:space="preserve">share of inference-serving accelerator load</x:t>
        </x:is>
      </x:c>
      <x:c r="G2933" s="3" t="inlineStr">
        <x:is>
          <x:t xml:space="preserve">Editable numeric scenario</x:t>
        </x:is>
      </x:c>
      <x:c r="H2933" s="3" t="inlineStr">
        <x:is>
          <x:t xml:space="preserve">gb200_share = gpu_share * default_gpu_generation_mix_gb200</x:t>
        </x:is>
      </x:c>
      <x:c r="I2933" s="3" t="inlineStr">
        <x:is>
          <x:t xml:space="preserve">Default GPU-generation migration assumption; executive workbook allows later manual replacement by company/year/scenario.</x:t>
        </x:is>
      </x:c>
      <x:c r="J2933" s="3" t="inlineStr">
        <x:is>
          <x:t xml:space="preserve">SRC_SEMIANALYSIS_INFERENCEX; ASSUMP_NUMERIC_ACCELERATOR_MIX</x:t>
        </x:is>
      </x:c>
      <x:c r="K293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33" s="3" t="inlineStr">
        <x:is>
          <x:t xml:space="preserve">Company fleet inventory, accelerator-hours or procurement/deployment records by GPU generation.</x:t>
        </x:is>
      </x:c>
    </x:row>
    <x:row r="2934">
      <x:c r="A2934" s="3" t="inlineStr">
        <x:is>
          <x:t xml:space="preserve">Alibaba</x:t>
        </x:is>
      </x:c>
      <x:c r="B2934" s="3" t="n">
        <x:v>2028</x:v>
      </x:c>
      <x:c r="C2934" s="3" t="inlineStr">
        <x:is>
          <x:t xml:space="preserve">Bull</x:t>
        </x:is>
      </x:c>
      <x:c r="D2934" s="3" t="inlineStr">
        <x:is>
          <x:t xml:space="preserve">purpose_built_accelerator_share</x:t>
        </x:is>
      </x:c>
      <x:c r="E2934" s="3" t="n">
        <x:v>0</x:v>
      </x:c>
      <x:c r="F2934" s="3" t="inlineStr">
        <x:is>
          <x:t xml:space="preserve">share of inference-serving accelerator load</x:t>
        </x:is>
      </x:c>
      <x:c r="G2934" s="3" t="inlineStr">
        <x:is>
          <x:t xml:space="preserve">Numeric scenario</x:t>
        </x:is>
      </x:c>
      <x:c r="H2934" s="3" t="inlineStr">
        <x:is>
          <x:t xml:space="preserve">1 - gpu_share</x:t>
        </x:is>
      </x:c>
      <x:c r="I2934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2934" s="3" t="inlineStr">
        <x:is>
          <x:t xml:space="preserve">SRC_QWEN3_GITHUB; SRC_ALIBABA_QWEN_GPU_DEPLOY; SRC_EPOCH_AI_DATA_CENTERS; ASSUMP_NUMERIC_ACCELERATOR_MIX</x:t>
        </x:is>
      </x:c>
      <x:c r="K293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34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2935">
      <x:c r="A2935" s="3" t="inlineStr">
        <x:is>
          <x:t xml:space="preserve">Alibaba</x:t>
        </x:is>
      </x:c>
      <x:c r="B2935" s="3" t="n">
        <x:v>2028</x:v>
      </x:c>
      <x:c r="C2935" s="3" t="inlineStr">
        <x:is>
          <x:t xml:space="preserve">Bull</x:t>
        </x:is>
      </x:c>
      <x:c r="D2935" s="3" t="inlineStr">
        <x:is>
          <x:t xml:space="preserve">fleet_reference_tps_per_mw</x:t>
        </x:is>
      </x:c>
      <x:c r="E2935" s="3" t="n">
        <x:v>166591</x:v>
      </x:c>
      <x:c r="F2935" s="3" t="inlineStr">
        <x:is>
          <x:t xml:space="preserve">generated output tokens/sec/MW</x:t>
        </x:is>
      </x:c>
      <x:c r="G2935" s="3" t="inlineStr">
        <x:is>
          <x:t xml:space="preserve">Fleet-weighted public benchmark reference</x:t>
        </x:is>
      </x:c>
      <x:c r="H2935" s="3" t="inlineStr">
        <x:is>
          <x:t xml:space="preserve">h200_share*h200_workload_avg + b200_share*b200_workload_avg + gb200_share*gb200_workload_avg + purpose_built_share*purpose_workload_avg</x:t>
        </x:is>
      </x:c>
      <x:c r="I2935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2935" s="3" t="inlineStr">
        <x:is>
          <x:t xml:space="preserve">SRC_SEMIANALYSIS_INFERENCEX; ASSUMP_NUMERIC_ACCELERATOR_MIX; ASSUMP_WORKLOAD_CLASS_MIX; ASSUMP_AGENTIC_CONTEXT_PENALTY</x:t>
        </x:is>
      </x:c>
      <x:c r="K293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35" s="3" t="inlineStr">
        <x:is>
          <x:t xml:space="preserve">Comparable production output-token throughput or a more closely matched benchmark.</x:t>
        </x:is>
      </x:c>
    </x:row>
    <x:row r="2936">
      <x:c r="A2936" s="3" t="inlineStr">
        <x:is>
          <x:t xml:space="preserve">Alibaba</x:t>
        </x:is>
      </x:c>
      <x:c r="B2936" s="3" t="n">
        <x:v>2028</x:v>
      </x:c>
      <x:c r="C2936" s="3" t="inlineStr">
        <x:is>
          <x:t xml:space="preserve">Bull</x:t>
        </x:is>
      </x:c>
      <x:c r="D2936" s="3" t="inlineStr">
        <x:is>
          <x:t xml:space="preserve">commercial_workload_fit_factor</x:t>
        </x:is>
      </x:c>
      <x:c r="E2936" s="3" t="n">
        <x:v>1</x:v>
      </x:c>
      <x:c r="F2936" s="3" t="inlineStr">
        <x:is>
          <x:t xml:space="preserve">share of public reference throughput</x:t>
        </x:is>
      </x:c>
      <x:c r="G2936" s="3" t="inlineStr">
        <x:is>
          <x:t xml:space="preserve">Scenario assumption</x:t>
        </x:is>
      </x:c>
      <x:c r="H2936" s="3" t="inlineStr">
        <x:is>
          <x:t xml:space="preserve">reference_serving_tps_per_mw = fleet_reference_tps_per_mw * commercial_workload_fit_factor</x:t>
        </x:is>
      </x:c>
      <x:c r="I2936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2936" s="3" t="inlineStr">
        <x:is>
          <x:t xml:space="preserve">SRC_SEMIANALYSIS_INFERENCEX; ASSUMP_NUMERIC_ACCELERATOR_MIX; ASSUMP_WORKLOAD_CLASS_MIX; ASSUMP_AGENTIC_CONTEXT_PENALTY</x:t>
        </x:is>
      </x:c>
      <x:c r="K293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36" s="3" t="inlineStr">
        <x:is>
          <x:t xml:space="preserve">Matched commercial serving benchmark by product surface, context shape and latency SLO.</x:t>
        </x:is>
      </x:c>
    </x:row>
    <x:row r="2937">
      <x:c r="A2937" s="3" t="inlineStr">
        <x:is>
          <x:t xml:space="preserve">Alibaba</x:t>
        </x:is>
      </x:c>
      <x:c r="B2937" s="3" t="n">
        <x:v>2028</x:v>
      </x:c>
      <x:c r="C2937" s="3" t="inlineStr">
        <x:is>
          <x:t xml:space="preserve">Bull</x:t>
        </x:is>
      </x:c>
      <x:c r="D2937" s="3" t="inlineStr">
        <x:is>
          <x:t xml:space="preserve">reference_serving_tps_per_mw</x:t>
        </x:is>
      </x:c>
      <x:c r="E2937" s="3" t="n">
        <x:v>166591</x:v>
      </x:c>
      <x:c r="F2937" s="3" t="inlineStr">
        <x:is>
          <x:t xml:space="preserve">generated output tokens/sec/MW</x:t>
        </x:is>
      </x:c>
      <x:c r="G2937" s="3" t="inlineStr">
        <x:is>
          <x:t xml:space="preserve">Workload-adjusted benchmark proxy</x:t>
        </x:is>
      </x:c>
      <x:c r="H2937" s="3" t="inlineStr">
        <x:is>
          <x:t xml:space="preserve">fleet_reference_tps_per_mw * commercial_workload_fit_factor</x:t>
        </x:is>
      </x:c>
      <x:c r="I293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937" s="3" t="inlineStr">
        <x:is>
          <x:t xml:space="preserve">SRC_SEMIANALYSIS_INFERENCEX; ASSUMP_NUMERIC_ACCELERATOR_MIX; ASSUMP_WORKLOAD_CLASS_MIX; ASSUMP_AGENTIC_CONTEXT_PENALTY</x:t>
        </x:is>
      </x:c>
      <x:c r="K293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37" s="3" t="inlineStr">
        <x:is>
          <x:t xml:space="preserve">Provider production output-token throughput with comparable workload/SLO.</x:t>
        </x:is>
      </x:c>
    </x:row>
    <x:row r="2938">
      <x:c r="A2938" s="3" t="inlineStr">
        <x:is>
          <x:t xml:space="preserve">Alibaba</x:t>
        </x:is>
      </x:c>
      <x:c r="B2938" s="3" t="n">
        <x:v>2028</x:v>
      </x:c>
      <x:c r="C2938" s="3" t="inlineStr">
        <x:is>
          <x:t xml:space="preserve">Bull</x:t>
        </x:is>
      </x:c>
      <x:c r="D2938" s="3" t="inlineStr">
        <x:is>
          <x:t xml:space="preserve">purpose_built_tps_per_mw</x:t>
        </x:is>
      </x:c>
      <x:c r="E2938" s="3" t="n">
        <x:v>1106733</x:v>
      </x:c>
      <x:c r="F2938" s="3" t="inlineStr">
        <x:is>
          <x:t xml:space="preserve">generated output tokens/sec/MW</x:t>
        </x:is>
      </x:c>
      <x:c r="G2938" s="3" t="inlineStr">
        <x:is>
          <x:t xml:space="preserve">Conservative no-uplift proxy</x:t>
        </x:is>
      </x:c>
      <x:c r="H2938" s="3" t="inlineStr">
        <x:is>
          <x:t xml:space="preserve">purpose_built_tps_per_mw = purpose_built_reference_tps_per_mw * commercial_workload_fit_factor until comparable output-token benchmark is adopted</x:t>
        </x:is>
      </x:c>
      <x:c r="I2938" s="3" t="inlineStr">
        <x:is>
          <x:t xml:space="preserve">No comparable public output-token/MW row adopted; B200 public reference placeholder is used and remains editable.</x:t>
        </x:is>
      </x:c>
      <x:c r="J2938" s="3" t="inlineStr">
        <x:is>
          <x:t xml:space="preserve">SRC_QWEN3_GITHUB; SRC_ALIBABA_QWEN_GPU_DEPLOY; SRC_EPOCH_AI_DATA_CENTERS; ASSUMP_NUMERIC_ACCELERATOR_MIX</x:t>
        </x:is>
      </x:c>
      <x:c r="K293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38" s="3" t="inlineStr">
        <x:is>
          <x:t xml:space="preserve">Matched-workload generated-output benchmark for the provider purpose-built accelerator.</x:t>
        </x:is>
      </x:c>
    </x:row>
    <x:row r="2939">
      <x:c r="A2939" s="3" t="inlineStr">
        <x:is>
          <x:t xml:space="preserve">Alibaba</x:t>
        </x:is>
      </x:c>
      <x:c r="B2939" s="3" t="n">
        <x:v>2028</x:v>
      </x:c>
      <x:c r="C2939" s="3" t="inlineStr">
        <x:is>
          <x:t xml:space="preserve">Bull</x:t>
        </x:is>
      </x:c>
      <x:c r="D2939" s="3" t="inlineStr">
        <x:is>
          <x:t xml:space="preserve">inference_power_share</x:t>
        </x:is>
      </x:c>
      <x:c r="E2939" s="3" t="n">
        <x:v>0.765</x:v>
      </x:c>
      <x:c r="F2939" s="3" t="inlineStr">
        <x:is>
          <x:t xml:space="preserve">share of AI IT load</x:t>
        </x:is>
      </x:c>
      <x:c r="G2939" s="3" t="inlineStr">
        <x:is>
          <x:t xml:space="preserve">Scenario allocation</x:t>
        </x:is>
      </x:c>
      <x:c r="H2939" s="3" t="inlineStr">
        <x:is>
          <x:t xml:space="preserve">inference_gw = ai_it_load_gw * inference_power_share</x:t>
        </x:is>
      </x:c>
      <x:c r="I2939" s="3" t="inlineStr">
        <x:is>
          <x:t xml:space="preserve">Qwen API/enterprise commercialization and MoE architecture support increasing inference allocation scenario.</x:t>
        </x:is>
      </x:c>
      <x:c r="J2939" s="3" t="inlineStr">
        <x:is>
          <x:t xml:space="preserve">SRC_QWEN3_GITHUB; SRC_ALIBABA_QWEN_GPU_DEPLOY; SRC_EPOCH_AI_DATA_CENTERS; ASSUMP_INFERENCE_SHARE_NOT_FACT_60</x:t>
        </x:is>
      </x:c>
      <x:c r="K293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39" s="3" t="inlineStr">
        <x:is>
          <x:t xml:space="preserve">Provider-specific inference/training workload power telemetry.</x:t>
        </x:is>
      </x:c>
    </x:row>
    <x:row r="2940">
      <x:c r="A2940" s="3" t="inlineStr">
        <x:is>
          <x:t xml:space="preserve">Alibaba</x:t>
        </x:is>
      </x:c>
      <x:c r="B2940" s="3" t="n">
        <x:v>2028</x:v>
      </x:c>
      <x:c r="C2940" s="3" t="inlineStr">
        <x:is>
          <x:t xml:space="preserve">Bull</x:t>
        </x:is>
      </x:c>
      <x:c r="D2940" s="3" t="inlineStr">
        <x:is>
          <x:t xml:space="preserve">inference_gw</x:t>
        </x:is>
      </x:c>
      <x:c r="E2940" s="3" t="n">
        <x:v>1.121</x:v>
      </x:c>
      <x:c r="F2940" s="3" t="inlineStr">
        <x:is>
          <x:t xml:space="preserve">GW</x:t>
        </x:is>
      </x:c>
      <x:c r="G2940" s="3" t="inlineStr">
        <x:is>
          <x:t xml:space="preserve">Derived formula</x:t>
        </x:is>
      </x:c>
      <x:c r="H2940" s="3" t="inlineStr">
        <x:is>
          <x:t xml:space="preserve">ai_it_load_gw * inference_power_share</x:t>
        </x:is>
      </x:c>
      <x:c r="I2940" s="3" t="inlineStr">
        <x:is>
          <x:t xml:space="preserve">This is the operational power eligible to become commercial generated output tokens through the selected TPS/MW proxy.</x:t>
        </x:is>
      </x:c>
      <x:c r="J2940" s="3" t="inlineStr">
        <x:is>
          <x:t xml:space="preserve">SRC_QWEN3_GITHUB; SRC_ALIBABA_QWEN_GPU_DEPLOY; SRC_EPOCH_AI_DATA_CENTERS</x:t>
        </x:is>
      </x:c>
      <x:c r="K294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40" s="3" t="inlineStr">
        <x:is>
          <x:t xml:space="preserve">Recompute after AI allocation or inference-share evidence changes.</x:t>
        </x:is>
      </x:c>
    </x:row>
    <x:row r="2941">
      <x:c r="A2941" s="3" t="inlineStr">
        <x:is>
          <x:t xml:space="preserve">Alibaba</x:t>
        </x:is>
      </x:c>
      <x:c r="B2941" s="3" t="n">
        <x:v>2028</x:v>
      </x:c>
      <x:c r="C2941" s="3" t="inlineStr">
        <x:is>
          <x:t xml:space="preserve">Bull</x:t>
        </x:is>
      </x:c>
      <x:c r="D2941" s="3" t="inlineStr">
        <x:is>
          <x:t xml:space="preserve">training_power_share</x:t>
        </x:is>
      </x:c>
      <x:c r="E2941" s="3" t="n">
        <x:v>0.235</x:v>
      </x:c>
      <x:c r="F2941" s="3" t="inlineStr">
        <x:is>
          <x:t xml:space="preserve">share of AI IT load</x:t>
        </x:is>
      </x:c>
      <x:c r="G2941" s="3" t="inlineStr">
        <x:is>
          <x:t xml:space="preserve">Derived allocation</x:t>
        </x:is>
      </x:c>
      <x:c r="H2941" s="3" t="inlineStr">
        <x:is>
          <x:t xml:space="preserve">1 - inference_power_share</x:t>
        </x:is>
      </x:c>
      <x:c r="I2941" s="3" t="inlineStr">
        <x:is>
          <x:t xml:space="preserve">Training receives the complementary modeled AI IT allocation; it is not a disclosed company workload split.</x:t>
        </x:is>
      </x:c>
      <x:c r="J2941" s="3" t="inlineStr">
        <x:is>
          <x:t xml:space="preserve">SRC_QWEN3_GITHUB; SRC_ALIBABA_QWEN_GPU_DEPLOY; SRC_EPOCH_AI_DATA_CENTERS; ASSUMP_INFERENCE_SHARE_NOT_FACT_60</x:t>
        </x:is>
      </x:c>
      <x:c r="K294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41" s="3" t="inlineStr">
        <x:is>
          <x:t xml:space="preserve">Provider-specific inference/training workload power telemetry.</x:t>
        </x:is>
      </x:c>
    </x:row>
    <x:row r="2942">
      <x:c r="A2942" s="3" t="inlineStr">
        <x:is>
          <x:t xml:space="preserve">Alibaba</x:t>
        </x:is>
      </x:c>
      <x:c r="B2942" s="3" t="n">
        <x:v>2028</x:v>
      </x:c>
      <x:c r="C2942" s="3" t="inlineStr">
        <x:is>
          <x:t xml:space="preserve">Bull</x:t>
        </x:is>
      </x:c>
      <x:c r="D2942" s="3" t="inlineStr">
        <x:is>
          <x:t xml:space="preserve">training_gw</x:t>
        </x:is>
      </x:c>
      <x:c r="E2942" s="3" t="n">
        <x:v>0.344</x:v>
      </x:c>
      <x:c r="F2942" s="3" t="inlineStr">
        <x:is>
          <x:t xml:space="preserve">GW</x:t>
        </x:is>
      </x:c>
      <x:c r="G2942" s="3" t="inlineStr">
        <x:is>
          <x:t xml:space="preserve">Derived formula</x:t>
        </x:is>
      </x:c>
      <x:c r="H2942" s="3" t="inlineStr">
        <x:is>
          <x:t xml:space="preserve">ai_it_load_gw * training_power_share</x:t>
        </x:is>
      </x:c>
      <x:c r="I2942" s="3" t="inlineStr">
        <x:is>
          <x:t xml:space="preserve">Training GW is shown separately so commercial inference token capacity is not overstated.</x:t>
        </x:is>
      </x:c>
      <x:c r="J2942" s="3" t="inlineStr">
        <x:is>
          <x:t xml:space="preserve">SRC_QWEN3_GITHUB; SRC_ALIBABA_QWEN_GPU_DEPLOY; SRC_EPOCH_AI_DATA_CENTERS</x:t>
        </x:is>
      </x:c>
      <x:c r="K294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42" s="3" t="inlineStr">
        <x:is>
          <x:t xml:space="preserve">Recompute after AI allocation or workload-split evidence changes.</x:t>
        </x:is>
      </x:c>
    </x:row>
    <x:row r="2943">
      <x:c r="A2943" s="3" t="inlineStr">
        <x:is>
          <x:t xml:space="preserve">Alibaba</x:t>
        </x:is>
      </x:c>
      <x:c r="B2943" s="3" t="n">
        <x:v>2028</x:v>
      </x:c>
      <x:c r="C2943" s="3" t="inlineStr">
        <x:is>
          <x:t xml:space="preserve">Bull</x:t>
        </x:is>
      </x:c>
      <x:c r="D2943" s="3" t="inlineStr">
        <x:is>
          <x:t xml:space="preserve">tokens_per_second_per_mw</x:t>
        </x:is>
      </x:c>
      <x:c r="E2943" s="3" t="n">
        <x:v>166591</x:v>
      </x:c>
      <x:c r="F2943" s="3" t="inlineStr">
        <x:is>
          <x:t xml:space="preserve">generated output tokens/sec/MW</x:t>
        </x:is>
      </x:c>
      <x:c r="G2943" s="3" t="inlineStr">
        <x:is>
          <x:t xml:space="preserve">Derived estimate + benchmark calibration</x:t>
        </x:is>
      </x:c>
      <x:c r="H2943" s="3" t="inlineStr">
        <x:is>
          <x:t xml:space="preserve">fleet_reference_tps_per_mw * commercial_workload_fit_factor</x:t>
        </x:is>
      </x:c>
      <x:c r="I2943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2943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294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43" s="3" t="inlineStr">
        <x:is>
          <x:t xml:space="preserve">Comparable production output-token throughput with model, hardware, precision, ISL/OSL and SLO matched.</x:t>
        </x:is>
      </x:c>
    </x:row>
    <x:row r="2944">
      <x:c r="A2944" s="3" t="inlineStr">
        <x:is>
          <x:t xml:space="preserve">Alibaba</x:t>
        </x:is>
      </x:c>
      <x:c r="B2944" s="3" t="n">
        <x:v>2028</x:v>
      </x:c>
      <x:c r="C2944" s="3" t="inlineStr">
        <x:is>
          <x:t xml:space="preserve">Bull</x:t>
        </x:is>
      </x:c>
      <x:c r="D2944" s="3" t="inlineStr">
        <x:is>
          <x:t xml:space="preserve">inference_tokens_per_day</x:t>
        </x:is>
      </x:c>
      <x:c r="E2944" s="3" t="n">
        <x:v>16135071350400</x:v>
      </x:c>
      <x:c r="F2944" s="3" t="inlineStr">
        <x:is>
          <x:t xml:space="preserve">generated output tokens/day</x:t>
        </x:is>
      </x:c>
      <x:c r="G2944" s="3" t="inlineStr">
        <x:is>
          <x:t xml:space="preserve">Derived headline metric</x:t>
        </x:is>
      </x:c>
      <x:c r="H2944" s="3" t="inlineStr">
        <x:is>
          <x:t xml:space="preserve">inference_gw * 1000 * tokens_per_second_per_mw * 86,400</x:t>
        </x:is>
      </x:c>
      <x:c r="I2944" s="3" t="inlineStr">
        <x:is>
          <x:t xml:space="preserve">Headline capacity uses no utilization, MoE, architecture or software-growth multiplier; it is not observed commercial output volume.</x:t>
        </x:is>
      </x:c>
      <x:c r="J2944" s="3" t="inlineStr">
        <x:is>
          <x:t xml:space="preserve">SRC_QWEN3_GITHUB; SRC_ALIBABA_QWEN_GPU_DEPLOY; SRC_EPOCH_AI_DATA_CENTERS; SRC_SEMIANALYSIS_INFERENCEX</x:t>
        </x:is>
      </x:c>
      <x:c r="K294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44" s="3" t="inlineStr">
        <x:is>
          <x:t xml:space="preserve">Provider-disclosed generated output token volume or calibrated capacity telemetry.</x:t>
        </x:is>
      </x:c>
    </x:row>
    <x:row r="2945">
      <x:c r="A2945" s="3" t="inlineStr">
        <x:is>
          <x:t xml:space="preserve">Alibaba</x:t>
        </x:is>
      </x:c>
      <x:c r="B2945" s="3" t="n">
        <x:v>2028</x:v>
      </x:c>
      <x:c r="C2945" s="3" t="inlineStr">
        <x:is>
          <x:t xml:space="preserve">Bull</x:t>
        </x:is>
      </x:c>
      <x:c r="D2945" s="3" t="inlineStr">
        <x:is>
          <x:t xml:space="preserve">inference_tokens_per_year</x:t>
        </x:is>
      </x:c>
      <x:c r="E2945" s="3" t="n">
        <x:v>5889301042896000</x:v>
      </x:c>
      <x:c r="F2945" s="3" t="inlineStr">
        <x:is>
          <x:t xml:space="preserve">generated output tokens/year</x:t>
        </x:is>
      </x:c>
      <x:c r="G2945" s="3" t="inlineStr">
        <x:is>
          <x:t xml:space="preserve">Derived headline metric</x:t>
        </x:is>
      </x:c>
      <x:c r="H2945" s="3" t="inlineStr">
        <x:is>
          <x:t xml:space="preserve">inference_tokens_per_day * 365</x:t>
        </x:is>
      </x:c>
      <x:c r="I2945" s="3" t="inlineStr">
        <x:is>
          <x:t xml:space="preserve">Annualized version of generated output token capacity; it is not observed annual demand or billable volume.</x:t>
        </x:is>
      </x:c>
      <x:c r="J2945" s="3" t="inlineStr">
        <x:is>
          <x:t xml:space="preserve">SRC_QWEN3_GITHUB; SRC_ALIBABA_QWEN_GPU_DEPLOY; SRC_EPOCH_AI_DATA_CENTERS; SRC_SEMIANALYSIS_INFERENCEX</x:t>
        </x:is>
      </x:c>
      <x:c r="K294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45" s="3" t="inlineStr">
        <x:is>
          <x:t xml:space="preserve">Provider-disclosed annual generated-output volume or metered serving telemetry.</x:t>
        </x:is>
      </x:c>
    </x:row>
    <x:row r="2946">
      <x:c r="A2946" s="3" t="inlineStr">
        <x:is>
          <x:t xml:space="preserve">Alibaba</x:t>
        </x:is>
      </x:c>
      <x:c r="B2946" s="3" t="n">
        <x:v>2029</x:v>
      </x:c>
      <x:c r="C2946" s="3" t="inlineStr">
        <x:is>
          <x:t xml:space="preserve">Bull</x:t>
        </x:is>
      </x:c>
      <x:c r="D2946" s="3" t="inlineStr">
        <x:is>
          <x:t xml:space="preserve">contracted_power_gw</x:t>
        </x:is>
      </x:c>
      <x:c r="E2946" s="3" t="n">
        <x:v>3.45</x:v>
      </x:c>
      <x:c r="F2946" s="3" t="inlineStr">
        <x:is>
          <x:t xml:space="preserve">GW</x:t>
        </x:is>
      </x:c>
      <x:c r="G2946" s="3" t="inlineStr">
        <x:is>
          <x:t xml:space="preserve">Scenario capacity envelope</x:t>
        </x:is>
      </x:c>
      <x:c r="H2946" s="3" t="inlineStr">
        <x:is>
          <x:t xml:space="preserve">linear interpolation between 2026 and 2030 company capacity endpoints</x:t>
        </x:is>
      </x:c>
      <x:c r="I2946" s="3" t="inlineStr">
        <x:is>
          <x:t xml:space="preserve">Alibaba Cloud/Qwen capacity is a scenario envelope; official model and deployment documentation does not state operated GW.</x:t>
        </x:is>
      </x:c>
      <x:c r="J2946" s="3" t="inlineStr">
        <x:is>
          <x:t xml:space="preserve">SRC_ALIBABA_QWEN_GPU_DEPLOY; ASSUMP_CN_CAPACITY_TRANSPARENCY</x:t>
        </x:is>
      </x:c>
      <x:c r="K294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46" s="3" t="inlineStr">
        <x:is>
          <x:t xml:space="preserve">Company/site-level committed MW/GW, interconnect and contract disclosure.</x:t>
        </x:is>
      </x:c>
    </x:row>
    <x:row r="2947">
      <x:c r="A2947" s="3" t="inlineStr">
        <x:is>
          <x:t xml:space="preserve">Alibaba</x:t>
        </x:is>
      </x:c>
      <x:c r="B2947" s="3" t="n">
        <x:v>2029</x:v>
      </x:c>
      <x:c r="C2947" s="3" t="inlineStr">
        <x:is>
          <x:t xml:space="preserve">Bull</x:t>
        </x:is>
      </x:c>
      <x:c r="D2947" s="3" t="inlineStr">
        <x:is>
          <x:t xml:space="preserve">operational_deployment_share</x:t>
        </x:is>
      </x:c>
      <x:c r="E2947" s="3" t="n">
        <x:v>0.85217391</x:v>
      </x:c>
      <x:c r="F2947" s="3" t="inlineStr">
        <x:is>
          <x:t xml:space="preserve">share</x:t>
        </x:is>
      </x:c>
      <x:c r="G2947" s="3" t="inlineStr">
        <x:is>
          <x:t xml:space="preserve">Scenario conversion</x:t>
        </x:is>
      </x:c>
      <x:c r="H2947" s="3" t="inlineStr">
        <x:is>
          <x:t xml:space="preserve">active_power_gw / contracted_power_gw</x:t>
        </x:is>
      </x:c>
      <x:c r="I2947" s="3" t="inlineStr">
        <x:is>
          <x:t xml:space="preserve">This is the single explicit conversion from contracted/attributed capacity to operationally usable capacity.</x:t>
        </x:is>
      </x:c>
      <x:c r="J2947" s="3" t="inlineStr">
        <x:is>
          <x:t xml:space="preserve">SRC_ALIBABA_QWEN_GPU_DEPLOY; ASSUMP_CN_CAPACITY_TRANSPARENCY</x:t>
        </x:is>
      </x:c>
      <x:c r="K294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47" s="3" t="inlineStr">
        <x:is>
          <x:t xml:space="preserve">Energized operational capacity divided by contracted/attributed capacity.</x:t>
        </x:is>
      </x:c>
    </x:row>
    <x:row r="2948">
      <x:c r="A2948" s="3" t="inlineStr">
        <x:is>
          <x:t xml:space="preserve">Alibaba</x:t>
        </x:is>
      </x:c>
      <x:c r="B2948" s="3" t="n">
        <x:v>2029</x:v>
      </x:c>
      <x:c r="C2948" s="3" t="inlineStr">
        <x:is>
          <x:t xml:space="preserve">Bull</x:t>
        </x:is>
      </x:c>
      <x:c r="D2948" s="3" t="inlineStr">
        <x:is>
          <x:t xml:space="preserve">active_power_gw</x:t>
        </x:is>
      </x:c>
      <x:c r="E2948" s="3" t="n">
        <x:v>2.94</x:v>
      </x:c>
      <x:c r="F2948" s="3" t="inlineStr">
        <x:is>
          <x:t xml:space="preserve">GW</x:t>
        </x:is>
      </x:c>
      <x:c r="G2948" s="3" t="inlineStr">
        <x:is>
          <x:t xml:space="preserve">Derived scenario</x:t>
        </x:is>
      </x:c>
      <x:c r="H2948" s="3" t="inlineStr">
        <x:is>
          <x:t xml:space="preserve">contracted_power_gw * operational_deployment_share</x:t>
        </x:is>
      </x:c>
      <x:c r="I2948" s="3" t="inlineStr">
        <x:is>
          <x:t xml:space="preserve">Active GW is staged below capacity due to undisclosed accelerator allocation and cloud multi-tenant use.</x:t>
        </x:is>
      </x:c>
      <x:c r="J2948" s="3" t="inlineStr">
        <x:is>
          <x:t xml:space="preserve">SRC_ALIBABA_QWEN_GPU_DEPLOY; ASSUMP_CN_CAPACITY_TRANSPARENCY</x:t>
        </x:is>
      </x:c>
      <x:c r="K294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48" s="3" t="inlineStr">
        <x:is>
          <x:t xml:space="preserve">Energization dates, accelerator deliveries and operational powered-rack telemetry.</x:t>
        </x:is>
      </x:c>
    </x:row>
    <x:row r="2949">
      <x:c r="A2949" s="3" t="inlineStr">
        <x:is>
          <x:t xml:space="preserve">Alibaba</x:t>
        </x:is>
      </x:c>
      <x:c r="B2949" s="3" t="n">
        <x:v>2029</x:v>
      </x:c>
      <x:c r="C2949" s="3" t="inlineStr">
        <x:is>
          <x:t xml:space="preserve">Bull</x:t>
        </x:is>
      </x:c>
      <x:c r="D2949" s="3" t="inlineStr">
        <x:is>
          <x:t xml:space="preserve">pue</x:t>
        </x:is>
      </x:c>
      <x:c r="E2949" s="3" t="n">
        <x:v>1.23</x:v>
      </x:c>
      <x:c r="F2949" s="3" t="inlineStr">
        <x:is>
          <x:t xml:space="preserve">ratio</x:t>
        </x:is>
      </x:c>
      <x:c r="G2949" s="3" t="inlineStr">
        <x:is>
          <x:t xml:space="preserve">Scenario parameter</x:t>
        </x:is>
      </x:c>
      <x:c r="H2949" s="3" t="inlineStr">
        <x:is>
          <x:t xml:space="preserve">it_load_gw = active_power_gw / pue</x:t>
        </x:is>
      </x:c>
      <x:c r="I2949" s="3" t="inlineStr">
        <x:is>
          <x:t xml:space="preserve">No provider-wide site-level PUE is used as a disclosed fact; PUE represents facility-to-IT conversion within the scenario.</x:t>
        </x:is>
      </x:c>
      <x:c r="J2949" s="3" t="inlineStr">
        <x:is>
          <x:t xml:space="preserve">ASSUMP_POWER_RAMP</x:t>
        </x:is>
      </x:c>
      <x:c r="K294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49" s="3" t="inlineStr">
        <x:is>
          <x:t xml:space="preserve">Site-level measured PUE matched to attributed AI capacity.</x:t>
        </x:is>
      </x:c>
    </x:row>
    <x:row r="2950">
      <x:c r="A2950" s="3" t="inlineStr">
        <x:is>
          <x:t xml:space="preserve">Alibaba</x:t>
        </x:is>
      </x:c>
      <x:c r="B2950" s="3" t="n">
        <x:v>2029</x:v>
      </x:c>
      <x:c r="C2950" s="3" t="inlineStr">
        <x:is>
          <x:t xml:space="preserve">Bull</x:t>
        </x:is>
      </x:c>
      <x:c r="D2950" s="3" t="inlineStr">
        <x:is>
          <x:t xml:space="preserve">it_load_gw</x:t>
        </x:is>
      </x:c>
      <x:c r="E2950" s="3" t="n">
        <x:v>2.391</x:v>
      </x:c>
      <x:c r="F2950" s="3" t="inlineStr">
        <x:is>
          <x:t xml:space="preserve">GW</x:t>
        </x:is>
      </x:c>
      <x:c r="G2950" s="3" t="inlineStr">
        <x:is>
          <x:t xml:space="preserve">Derived formula</x:t>
        </x:is>
      </x:c>
      <x:c r="H2950" s="3" t="inlineStr">
        <x:is>
          <x:t xml:space="preserve">active_power_gw / pue</x:t>
        </x:is>
      </x:c>
      <x:c r="I2950" s="3" t="inlineStr">
        <x:is>
          <x:t xml:space="preserve">Facility power is converted to IT-deliverable power before attributing AI workloads.</x:t>
        </x:is>
      </x:c>
      <x:c r="J2950" s="3" t="inlineStr">
        <x:is>
          <x:t xml:space="preserve">SRC_ALIBABA_QWEN_GPU_DEPLOY; ASSUMP_CN_CAPACITY_TRANSPARENCY</x:t>
        </x:is>
      </x:c>
      <x:c r="K295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50" s="3" t="inlineStr">
        <x:is>
          <x:t xml:space="preserve">Recompute once active power and PUE become site-observable.</x:t>
        </x:is>
      </x:c>
    </x:row>
    <x:row r="2951">
      <x:c r="A2951" s="3" t="inlineStr">
        <x:is>
          <x:t xml:space="preserve">Alibaba</x:t>
        </x:is>
      </x:c>
      <x:c r="B2951" s="3" t="n">
        <x:v>2029</x:v>
      </x:c>
      <x:c r="C2951" s="3" t="inlineStr">
        <x:is>
          <x:t xml:space="preserve">Bull</x:t>
        </x:is>
      </x:c>
      <x:c r="D2951" s="3" t="inlineStr">
        <x:is>
          <x:t xml:space="preserve">ai_workload_share</x:t>
        </x:is>
      </x:c>
      <x:c r="E2951" s="3" t="n">
        <x:v>0.84</x:v>
      </x:c>
      <x:c r="F2951" s="3" t="inlineStr">
        <x:is>
          <x:t xml:space="preserve">share</x:t>
        </x:is>
      </x:c>
      <x:c r="G2951" s="3" t="inlineStr">
        <x:is>
          <x:t xml:space="preserve">Scenario allocation</x:t>
        </x:is>
      </x:c>
      <x:c r="H2951" s="3" t="inlineStr">
        <x:is>
          <x:t xml:space="preserve">ai_it_load_gw = it_load_gw * ai_workload_share</x:t>
        </x:is>
      </x:c>
      <x:c r="I2951" s="3" t="inlineStr">
        <x:is>
          <x:t xml:space="preserve">Model Studio/Qwen-serving envelope is AI-focused, while cloud platform/reserve allocation is excluded through 84%.</x:t>
        </x:is>
      </x:c>
      <x:c r="J2951" s="3" t="inlineStr">
        <x:is>
          <x:t xml:space="preserve">SRC_QWEN3_GITHUB; SRC_ALIBABA_QWEN_GPU_DEPLOY; SRC_EPOCH_AI_DATA_CENTERS</x:t>
        </x:is>
      </x:c>
      <x:c r="K295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51" s="3" t="inlineStr">
        <x:is>
          <x:t xml:space="preserve">Model-owner AI workload allocation or cluster scheduling telemetry.</x:t>
        </x:is>
      </x:c>
    </x:row>
    <x:row r="2952">
      <x:c r="A2952" s="3" t="inlineStr">
        <x:is>
          <x:t xml:space="preserve">Alibaba</x:t>
        </x:is>
      </x:c>
      <x:c r="B2952" s="3" t="n">
        <x:v>2029</x:v>
      </x:c>
      <x:c r="C2952" s="3" t="inlineStr">
        <x:is>
          <x:t xml:space="preserve">Bull</x:t>
        </x:is>
      </x:c>
      <x:c r="D2952" s="3" t="inlineStr">
        <x:is>
          <x:t xml:space="preserve">ai_it_load_gw</x:t>
        </x:is>
      </x:c>
      <x:c r="E2952" s="3" t="n">
        <x:v>2.008</x:v>
      </x:c>
      <x:c r="F2952" s="3" t="inlineStr">
        <x:is>
          <x:t xml:space="preserve">GW</x:t>
        </x:is>
      </x:c>
      <x:c r="G2952" s="3" t="inlineStr">
        <x:is>
          <x:t xml:space="preserve">Derived formula</x:t>
        </x:is>
      </x:c>
      <x:c r="H2952" s="3" t="inlineStr">
        <x:is>
          <x:t xml:space="preserve">it_load_gw * ai_workload_share</x:t>
        </x:is>
      </x:c>
      <x:c r="I2952" s="3" t="inlineStr">
        <x:is>
          <x:t xml:space="preserve">Only the AI-attributed portion of IT load enters training/inference allocation.</x:t>
        </x:is>
      </x:c>
      <x:c r="J2952" s="3" t="inlineStr">
        <x:is>
          <x:t xml:space="preserve">SRC_QWEN3_GITHUB; SRC_ALIBABA_QWEN_GPU_DEPLOY; SRC_EPOCH_AI_DATA_CENTERS</x:t>
        </x:is>
      </x:c>
      <x:c r="K295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52" s="3" t="inlineStr">
        <x:is>
          <x:t xml:space="preserve">Recompute after ai_workload_share is replaced by telemetry.</x:t>
        </x:is>
      </x:c>
    </x:row>
    <x:row r="2953">
      <x:c r="A2953" s="3" t="inlineStr">
        <x:is>
          <x:t xml:space="preserve">Alibaba</x:t>
        </x:is>
      </x:c>
      <x:c r="B2953" s="3" t="n">
        <x:v>2029</x:v>
      </x:c>
      <x:c r="C2953" s="3" t="inlineStr">
        <x:is>
          <x:t xml:space="preserve">Bull</x:t>
        </x:is>
      </x:c>
      <x:c r="D2953" s="3" t="inlineStr">
        <x:is>
          <x:t xml:space="preserve">gpu_share</x:t>
        </x:is>
      </x:c>
      <x:c r="E2953" s="3" t="n">
        <x:v>1</x:v>
      </x:c>
      <x:c r="F2953" s="3" t="inlineStr">
        <x:is>
          <x:t xml:space="preserve">share of inference-serving accelerator load</x:t>
        </x:is>
      </x:c>
      <x:c r="G2953" s="3" t="inlineStr">
        <x:is>
          <x:t xml:space="preserve">Numeric scenario</x:t>
        </x:is>
      </x:c>
      <x:c r="H2953" s="3" t="inlineStr">
        <x:is>
          <x:t xml:space="preserve">gpu_share interpolated from company 2026/2030 accelerator-mix endpoints</x:t>
        </x:is>
      </x:c>
      <x:c r="I2953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2953" s="3" t="inlineStr">
        <x:is>
          <x:t xml:space="preserve">SRC_QWEN3_GITHUB; SRC_ALIBABA_QWEN_GPU_DEPLOY; SRC_EPOCH_AI_DATA_CENTERS; ASSUMP_NUMERIC_ACCELERATOR_MIX</x:t>
        </x:is>
      </x:c>
      <x:c r="K295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53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2954">
      <x:c r="A2954" s="3" t="inlineStr">
        <x:is>
          <x:t xml:space="preserve">Alibaba</x:t>
        </x:is>
      </x:c>
      <x:c r="B2954" s="3" t="n">
        <x:v>2029</x:v>
      </x:c>
      <x:c r="C2954" s="3" t="inlineStr">
        <x:is>
          <x:t xml:space="preserve">Bull</x:t>
        </x:is>
      </x:c>
      <x:c r="D2954" s="3" t="inlineStr">
        <x:is>
          <x:t xml:space="preserve">h200_share</x:t>
        </x:is>
      </x:c>
      <x:c r="E2954" s="3" t="n">
        <x:v>1</x:v>
      </x:c>
      <x:c r="F2954" s="3" t="inlineStr">
        <x:is>
          <x:t xml:space="preserve">share of inference-serving accelerator load</x:t>
        </x:is>
      </x:c>
      <x:c r="G2954" s="3" t="inlineStr">
        <x:is>
          <x:t xml:space="preserve">Editable numeric scenario</x:t>
        </x:is>
      </x:c>
      <x:c r="H2954" s="3" t="inlineStr">
        <x:is>
          <x:t xml:space="preserve">h200_share = gpu_share * default_gpu_generation_mix_h200</x:t>
        </x:is>
      </x:c>
      <x:c r="I2954" s="3" t="inlineStr">
        <x:is>
          <x:t xml:space="preserve">Default GPU-generation migration assumption; executive workbook allows later manual replacement by company/year/scenario.</x:t>
        </x:is>
      </x:c>
      <x:c r="J2954" s="3" t="inlineStr">
        <x:is>
          <x:t xml:space="preserve">SRC_SEMIANALYSIS_INFERENCEX; ASSUMP_NUMERIC_ACCELERATOR_MIX</x:t>
        </x:is>
      </x:c>
      <x:c r="K295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54" s="3" t="inlineStr">
        <x:is>
          <x:t xml:space="preserve">Company fleet inventory, accelerator-hours or procurement/deployment records by GPU generation.</x:t>
        </x:is>
      </x:c>
    </x:row>
    <x:row r="2955">
      <x:c r="A2955" s="3" t="inlineStr">
        <x:is>
          <x:t xml:space="preserve">Alibaba</x:t>
        </x:is>
      </x:c>
      <x:c r="B2955" s="3" t="n">
        <x:v>2029</x:v>
      </x:c>
      <x:c r="C2955" s="3" t="inlineStr">
        <x:is>
          <x:t xml:space="preserve">Bull</x:t>
        </x:is>
      </x:c>
      <x:c r="D2955" s="3" t="inlineStr">
        <x:is>
          <x:t xml:space="preserve">b200_share</x:t>
        </x:is>
      </x:c>
      <x:c r="E2955" s="3" t="n">
        <x:v>0</x:v>
      </x:c>
      <x:c r="F2955" s="3" t="inlineStr">
        <x:is>
          <x:t xml:space="preserve">share of inference-serving accelerator load</x:t>
        </x:is>
      </x:c>
      <x:c r="G2955" s="3" t="inlineStr">
        <x:is>
          <x:t xml:space="preserve">Editable numeric scenario</x:t>
        </x:is>
      </x:c>
      <x:c r="H2955" s="3" t="inlineStr">
        <x:is>
          <x:t xml:space="preserve">b200_share = gpu_share * default_gpu_generation_mix_b200</x:t>
        </x:is>
      </x:c>
      <x:c r="I2955" s="3" t="inlineStr">
        <x:is>
          <x:t xml:space="preserve">Default GPU-generation migration assumption; executive workbook allows later manual replacement by company/year/scenario.</x:t>
        </x:is>
      </x:c>
      <x:c r="J2955" s="3" t="inlineStr">
        <x:is>
          <x:t xml:space="preserve">SRC_SEMIANALYSIS_INFERENCEX; ASSUMP_NUMERIC_ACCELERATOR_MIX</x:t>
        </x:is>
      </x:c>
      <x:c r="K295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55" s="3" t="inlineStr">
        <x:is>
          <x:t xml:space="preserve">Company fleet inventory, accelerator-hours or procurement/deployment records by GPU generation.</x:t>
        </x:is>
      </x:c>
    </x:row>
    <x:row r="2956">
      <x:c r="A2956" s="3" t="inlineStr">
        <x:is>
          <x:t xml:space="preserve">Alibaba</x:t>
        </x:is>
      </x:c>
      <x:c r="B2956" s="3" t="n">
        <x:v>2029</x:v>
      </x:c>
      <x:c r="C2956" s="3" t="inlineStr">
        <x:is>
          <x:t xml:space="preserve">Bull</x:t>
        </x:is>
      </x:c>
      <x:c r="D2956" s="3" t="inlineStr">
        <x:is>
          <x:t xml:space="preserve">gb200_share</x:t>
        </x:is>
      </x:c>
      <x:c r="E2956" s="3" t="n">
        <x:v>0</x:v>
      </x:c>
      <x:c r="F2956" s="3" t="inlineStr">
        <x:is>
          <x:t xml:space="preserve">share of inference-serving accelerator load</x:t>
        </x:is>
      </x:c>
      <x:c r="G2956" s="3" t="inlineStr">
        <x:is>
          <x:t xml:space="preserve">Editable numeric scenario</x:t>
        </x:is>
      </x:c>
      <x:c r="H2956" s="3" t="inlineStr">
        <x:is>
          <x:t xml:space="preserve">gb200_share = gpu_share * default_gpu_generation_mix_gb200</x:t>
        </x:is>
      </x:c>
      <x:c r="I2956" s="3" t="inlineStr">
        <x:is>
          <x:t xml:space="preserve">Default GPU-generation migration assumption; executive workbook allows later manual replacement by company/year/scenario.</x:t>
        </x:is>
      </x:c>
      <x:c r="J2956" s="3" t="inlineStr">
        <x:is>
          <x:t xml:space="preserve">SRC_SEMIANALYSIS_INFERENCEX; ASSUMP_NUMERIC_ACCELERATOR_MIX</x:t>
        </x:is>
      </x:c>
      <x:c r="K295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56" s="3" t="inlineStr">
        <x:is>
          <x:t xml:space="preserve">Company fleet inventory, accelerator-hours or procurement/deployment records by GPU generation.</x:t>
        </x:is>
      </x:c>
    </x:row>
    <x:row r="2957">
      <x:c r="A2957" s="3" t="inlineStr">
        <x:is>
          <x:t xml:space="preserve">Alibaba</x:t>
        </x:is>
      </x:c>
      <x:c r="B2957" s="3" t="n">
        <x:v>2029</x:v>
      </x:c>
      <x:c r="C2957" s="3" t="inlineStr">
        <x:is>
          <x:t xml:space="preserve">Bull</x:t>
        </x:is>
      </x:c>
      <x:c r="D2957" s="3" t="inlineStr">
        <x:is>
          <x:t xml:space="preserve">purpose_built_accelerator_share</x:t>
        </x:is>
      </x:c>
      <x:c r="E2957" s="3" t="n">
        <x:v>0</x:v>
      </x:c>
      <x:c r="F2957" s="3" t="inlineStr">
        <x:is>
          <x:t xml:space="preserve">share of inference-serving accelerator load</x:t>
        </x:is>
      </x:c>
      <x:c r="G2957" s="3" t="inlineStr">
        <x:is>
          <x:t xml:space="preserve">Numeric scenario</x:t>
        </x:is>
      </x:c>
      <x:c r="H2957" s="3" t="inlineStr">
        <x:is>
          <x:t xml:space="preserve">1 - gpu_share</x:t>
        </x:is>
      </x:c>
      <x:c r="I2957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2957" s="3" t="inlineStr">
        <x:is>
          <x:t xml:space="preserve">SRC_QWEN3_GITHUB; SRC_ALIBABA_QWEN_GPU_DEPLOY; SRC_EPOCH_AI_DATA_CENTERS; ASSUMP_NUMERIC_ACCELERATOR_MIX</x:t>
        </x:is>
      </x:c>
      <x:c r="K295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57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2958">
      <x:c r="A2958" s="3" t="inlineStr">
        <x:is>
          <x:t xml:space="preserve">Alibaba</x:t>
        </x:is>
      </x:c>
      <x:c r="B2958" s="3" t="n">
        <x:v>2029</x:v>
      </x:c>
      <x:c r="C2958" s="3" t="inlineStr">
        <x:is>
          <x:t xml:space="preserve">Bull</x:t>
        </x:is>
      </x:c>
      <x:c r="D2958" s="3" t="inlineStr">
        <x:is>
          <x:t xml:space="preserve">fleet_reference_tps_per_mw</x:t>
        </x:is>
      </x:c>
      <x:c r="E2958" s="3" t="n">
        <x:v>166591</x:v>
      </x:c>
      <x:c r="F2958" s="3" t="inlineStr">
        <x:is>
          <x:t xml:space="preserve">generated output tokens/sec/MW</x:t>
        </x:is>
      </x:c>
      <x:c r="G2958" s="3" t="inlineStr">
        <x:is>
          <x:t xml:space="preserve">Fleet-weighted public benchmark reference</x:t>
        </x:is>
      </x:c>
      <x:c r="H2958" s="3" t="inlineStr">
        <x:is>
          <x:t xml:space="preserve">h200_share*h200_workload_avg + b200_share*b200_workload_avg + gb200_share*gb200_workload_avg + purpose_built_share*purpose_workload_avg</x:t>
        </x:is>
      </x:c>
      <x:c r="I2958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2958" s="3" t="inlineStr">
        <x:is>
          <x:t xml:space="preserve">SRC_SEMIANALYSIS_INFERENCEX; ASSUMP_NUMERIC_ACCELERATOR_MIX; ASSUMP_WORKLOAD_CLASS_MIX; ASSUMP_AGENTIC_CONTEXT_PENALTY</x:t>
        </x:is>
      </x:c>
      <x:c r="K295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58" s="3" t="inlineStr">
        <x:is>
          <x:t xml:space="preserve">Comparable production output-token throughput or a more closely matched benchmark.</x:t>
        </x:is>
      </x:c>
    </x:row>
    <x:row r="2959">
      <x:c r="A2959" s="3" t="inlineStr">
        <x:is>
          <x:t xml:space="preserve">Alibaba</x:t>
        </x:is>
      </x:c>
      <x:c r="B2959" s="3" t="n">
        <x:v>2029</x:v>
      </x:c>
      <x:c r="C2959" s="3" t="inlineStr">
        <x:is>
          <x:t xml:space="preserve">Bull</x:t>
        </x:is>
      </x:c>
      <x:c r="D2959" s="3" t="inlineStr">
        <x:is>
          <x:t xml:space="preserve">commercial_workload_fit_factor</x:t>
        </x:is>
      </x:c>
      <x:c r="E2959" s="3" t="n">
        <x:v>1</x:v>
      </x:c>
      <x:c r="F2959" s="3" t="inlineStr">
        <x:is>
          <x:t xml:space="preserve">share of public reference throughput</x:t>
        </x:is>
      </x:c>
      <x:c r="G2959" s="3" t="inlineStr">
        <x:is>
          <x:t xml:space="preserve">Scenario assumption</x:t>
        </x:is>
      </x:c>
      <x:c r="H2959" s="3" t="inlineStr">
        <x:is>
          <x:t xml:space="preserve">reference_serving_tps_per_mw = fleet_reference_tps_per_mw * commercial_workload_fit_factor</x:t>
        </x:is>
      </x:c>
      <x:c r="I2959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2959" s="3" t="inlineStr">
        <x:is>
          <x:t xml:space="preserve">SRC_SEMIANALYSIS_INFERENCEX; ASSUMP_NUMERIC_ACCELERATOR_MIX; ASSUMP_WORKLOAD_CLASS_MIX; ASSUMP_AGENTIC_CONTEXT_PENALTY</x:t>
        </x:is>
      </x:c>
      <x:c r="K295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59" s="3" t="inlineStr">
        <x:is>
          <x:t xml:space="preserve">Matched commercial serving benchmark by product surface, context shape and latency SLO.</x:t>
        </x:is>
      </x:c>
    </x:row>
    <x:row r="2960">
      <x:c r="A2960" s="3" t="inlineStr">
        <x:is>
          <x:t xml:space="preserve">Alibaba</x:t>
        </x:is>
      </x:c>
      <x:c r="B2960" s="3" t="n">
        <x:v>2029</x:v>
      </x:c>
      <x:c r="C2960" s="3" t="inlineStr">
        <x:is>
          <x:t xml:space="preserve">Bull</x:t>
        </x:is>
      </x:c>
      <x:c r="D2960" s="3" t="inlineStr">
        <x:is>
          <x:t xml:space="preserve">reference_serving_tps_per_mw</x:t>
        </x:is>
      </x:c>
      <x:c r="E2960" s="3" t="n">
        <x:v>166591</x:v>
      </x:c>
      <x:c r="F2960" s="3" t="inlineStr">
        <x:is>
          <x:t xml:space="preserve">generated output tokens/sec/MW</x:t>
        </x:is>
      </x:c>
      <x:c r="G2960" s="3" t="inlineStr">
        <x:is>
          <x:t xml:space="preserve">Workload-adjusted benchmark proxy</x:t>
        </x:is>
      </x:c>
      <x:c r="H2960" s="3" t="inlineStr">
        <x:is>
          <x:t xml:space="preserve">fleet_reference_tps_per_mw * commercial_workload_fit_factor</x:t>
        </x:is>
      </x:c>
      <x:c r="I296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960" s="3" t="inlineStr">
        <x:is>
          <x:t xml:space="preserve">SRC_SEMIANALYSIS_INFERENCEX; ASSUMP_NUMERIC_ACCELERATOR_MIX; ASSUMP_WORKLOAD_CLASS_MIX; ASSUMP_AGENTIC_CONTEXT_PENALTY</x:t>
        </x:is>
      </x:c>
      <x:c r="K296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60" s="3" t="inlineStr">
        <x:is>
          <x:t xml:space="preserve">Provider production output-token throughput with comparable workload/SLO.</x:t>
        </x:is>
      </x:c>
    </x:row>
    <x:row r="2961">
      <x:c r="A2961" s="3" t="inlineStr">
        <x:is>
          <x:t xml:space="preserve">Alibaba</x:t>
        </x:is>
      </x:c>
      <x:c r="B2961" s="3" t="n">
        <x:v>2029</x:v>
      </x:c>
      <x:c r="C2961" s="3" t="inlineStr">
        <x:is>
          <x:t xml:space="preserve">Bull</x:t>
        </x:is>
      </x:c>
      <x:c r="D2961" s="3" t="inlineStr">
        <x:is>
          <x:t xml:space="preserve">purpose_built_tps_per_mw</x:t>
        </x:is>
      </x:c>
      <x:c r="E2961" s="3" t="n">
        <x:v>1106733</x:v>
      </x:c>
      <x:c r="F2961" s="3" t="inlineStr">
        <x:is>
          <x:t xml:space="preserve">generated output tokens/sec/MW</x:t>
        </x:is>
      </x:c>
      <x:c r="G2961" s="3" t="inlineStr">
        <x:is>
          <x:t xml:space="preserve">Conservative no-uplift proxy</x:t>
        </x:is>
      </x:c>
      <x:c r="H2961" s="3" t="inlineStr">
        <x:is>
          <x:t xml:space="preserve">purpose_built_tps_per_mw = purpose_built_reference_tps_per_mw * commercial_workload_fit_factor until comparable output-token benchmark is adopted</x:t>
        </x:is>
      </x:c>
      <x:c r="I2961" s="3" t="inlineStr">
        <x:is>
          <x:t xml:space="preserve">No comparable public output-token/MW row adopted; B200 public reference placeholder is used and remains editable.</x:t>
        </x:is>
      </x:c>
      <x:c r="J2961" s="3" t="inlineStr">
        <x:is>
          <x:t xml:space="preserve">SRC_QWEN3_GITHUB; SRC_ALIBABA_QWEN_GPU_DEPLOY; SRC_EPOCH_AI_DATA_CENTERS; ASSUMP_NUMERIC_ACCELERATOR_MIX</x:t>
        </x:is>
      </x:c>
      <x:c r="K296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61" s="3" t="inlineStr">
        <x:is>
          <x:t xml:space="preserve">Matched-workload generated-output benchmark for the provider purpose-built accelerator.</x:t>
        </x:is>
      </x:c>
    </x:row>
    <x:row r="2962">
      <x:c r="A2962" s="3" t="inlineStr">
        <x:is>
          <x:t xml:space="preserve">Alibaba</x:t>
        </x:is>
      </x:c>
      <x:c r="B2962" s="3" t="n">
        <x:v>2029</x:v>
      </x:c>
      <x:c r="C2962" s="3" t="inlineStr">
        <x:is>
          <x:t xml:space="preserve">Bull</x:t>
        </x:is>
      </x:c>
      <x:c r="D2962" s="3" t="inlineStr">
        <x:is>
          <x:t xml:space="preserve">inference_power_share</x:t>
        </x:is>
      </x:c>
      <x:c r="E2962" s="3" t="n">
        <x:v>0.823</x:v>
      </x:c>
      <x:c r="F2962" s="3" t="inlineStr">
        <x:is>
          <x:t xml:space="preserve">share of AI IT load</x:t>
        </x:is>
      </x:c>
      <x:c r="G2962" s="3" t="inlineStr">
        <x:is>
          <x:t xml:space="preserve">Scenario allocation</x:t>
        </x:is>
      </x:c>
      <x:c r="H2962" s="3" t="inlineStr">
        <x:is>
          <x:t xml:space="preserve">inference_gw = ai_it_load_gw * inference_power_share</x:t>
        </x:is>
      </x:c>
      <x:c r="I2962" s="3" t="inlineStr">
        <x:is>
          <x:t xml:space="preserve">Qwen API/enterprise commercialization and MoE architecture support increasing inference allocation scenario.</x:t>
        </x:is>
      </x:c>
      <x:c r="J2962" s="3" t="inlineStr">
        <x:is>
          <x:t xml:space="preserve">SRC_QWEN3_GITHUB; SRC_ALIBABA_QWEN_GPU_DEPLOY; SRC_EPOCH_AI_DATA_CENTERS; ASSUMP_INFERENCE_SHARE_NOT_FACT_60</x:t>
        </x:is>
      </x:c>
      <x:c r="K296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62" s="3" t="inlineStr">
        <x:is>
          <x:t xml:space="preserve">Provider-specific inference/training workload power telemetry.</x:t>
        </x:is>
      </x:c>
    </x:row>
    <x:row r="2963">
      <x:c r="A2963" s="3" t="inlineStr">
        <x:is>
          <x:t xml:space="preserve">Alibaba</x:t>
        </x:is>
      </x:c>
      <x:c r="B2963" s="3" t="n">
        <x:v>2029</x:v>
      </x:c>
      <x:c r="C2963" s="3" t="inlineStr">
        <x:is>
          <x:t xml:space="preserve">Bull</x:t>
        </x:is>
      </x:c>
      <x:c r="D2963" s="3" t="inlineStr">
        <x:is>
          <x:t xml:space="preserve">inference_gw</x:t>
        </x:is>
      </x:c>
      <x:c r="E2963" s="3" t="n">
        <x:v>1.652</x:v>
      </x:c>
      <x:c r="F2963" s="3" t="inlineStr">
        <x:is>
          <x:t xml:space="preserve">GW</x:t>
        </x:is>
      </x:c>
      <x:c r="G2963" s="3" t="inlineStr">
        <x:is>
          <x:t xml:space="preserve">Derived formula</x:t>
        </x:is>
      </x:c>
      <x:c r="H2963" s="3" t="inlineStr">
        <x:is>
          <x:t xml:space="preserve">ai_it_load_gw * inference_power_share</x:t>
        </x:is>
      </x:c>
      <x:c r="I2963" s="3" t="inlineStr">
        <x:is>
          <x:t xml:space="preserve">This is the operational power eligible to become commercial generated output tokens through the selected TPS/MW proxy.</x:t>
        </x:is>
      </x:c>
      <x:c r="J2963" s="3" t="inlineStr">
        <x:is>
          <x:t xml:space="preserve">SRC_QWEN3_GITHUB; SRC_ALIBABA_QWEN_GPU_DEPLOY; SRC_EPOCH_AI_DATA_CENTERS</x:t>
        </x:is>
      </x:c>
      <x:c r="K296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63" s="3" t="inlineStr">
        <x:is>
          <x:t xml:space="preserve">Recompute after AI allocation or inference-share evidence changes.</x:t>
        </x:is>
      </x:c>
    </x:row>
    <x:row r="2964">
      <x:c r="A2964" s="3" t="inlineStr">
        <x:is>
          <x:t xml:space="preserve">Alibaba</x:t>
        </x:is>
      </x:c>
      <x:c r="B2964" s="3" t="n">
        <x:v>2029</x:v>
      </x:c>
      <x:c r="C2964" s="3" t="inlineStr">
        <x:is>
          <x:t xml:space="preserve">Bull</x:t>
        </x:is>
      </x:c>
      <x:c r="D2964" s="3" t="inlineStr">
        <x:is>
          <x:t xml:space="preserve">training_power_share</x:t>
        </x:is>
      </x:c>
      <x:c r="E2964" s="3" t="n">
        <x:v>0.177</x:v>
      </x:c>
      <x:c r="F2964" s="3" t="inlineStr">
        <x:is>
          <x:t xml:space="preserve">share of AI IT load</x:t>
        </x:is>
      </x:c>
      <x:c r="G2964" s="3" t="inlineStr">
        <x:is>
          <x:t xml:space="preserve">Derived allocation</x:t>
        </x:is>
      </x:c>
      <x:c r="H2964" s="3" t="inlineStr">
        <x:is>
          <x:t xml:space="preserve">1 - inference_power_share</x:t>
        </x:is>
      </x:c>
      <x:c r="I2964" s="3" t="inlineStr">
        <x:is>
          <x:t xml:space="preserve">Training receives the complementary modeled AI IT allocation; it is not a disclosed company workload split.</x:t>
        </x:is>
      </x:c>
      <x:c r="J2964" s="3" t="inlineStr">
        <x:is>
          <x:t xml:space="preserve">SRC_QWEN3_GITHUB; SRC_ALIBABA_QWEN_GPU_DEPLOY; SRC_EPOCH_AI_DATA_CENTERS; ASSUMP_INFERENCE_SHARE_NOT_FACT_60</x:t>
        </x:is>
      </x:c>
      <x:c r="K296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64" s="3" t="inlineStr">
        <x:is>
          <x:t xml:space="preserve">Provider-specific inference/training workload power telemetry.</x:t>
        </x:is>
      </x:c>
    </x:row>
    <x:row r="2965">
      <x:c r="A2965" s="3" t="inlineStr">
        <x:is>
          <x:t xml:space="preserve">Alibaba</x:t>
        </x:is>
      </x:c>
      <x:c r="B2965" s="3" t="n">
        <x:v>2029</x:v>
      </x:c>
      <x:c r="C2965" s="3" t="inlineStr">
        <x:is>
          <x:t xml:space="preserve">Bull</x:t>
        </x:is>
      </x:c>
      <x:c r="D2965" s="3" t="inlineStr">
        <x:is>
          <x:t xml:space="preserve">training_gw</x:t>
        </x:is>
      </x:c>
      <x:c r="E2965" s="3" t="n">
        <x:v>0.356</x:v>
      </x:c>
      <x:c r="F2965" s="3" t="inlineStr">
        <x:is>
          <x:t xml:space="preserve">GW</x:t>
        </x:is>
      </x:c>
      <x:c r="G2965" s="3" t="inlineStr">
        <x:is>
          <x:t xml:space="preserve">Derived formula</x:t>
        </x:is>
      </x:c>
      <x:c r="H2965" s="3" t="inlineStr">
        <x:is>
          <x:t xml:space="preserve">ai_it_load_gw * training_power_share</x:t>
        </x:is>
      </x:c>
      <x:c r="I2965" s="3" t="inlineStr">
        <x:is>
          <x:t xml:space="preserve">Training GW is shown separately so commercial inference token capacity is not overstated.</x:t>
        </x:is>
      </x:c>
      <x:c r="J2965" s="3" t="inlineStr">
        <x:is>
          <x:t xml:space="preserve">SRC_QWEN3_GITHUB; SRC_ALIBABA_QWEN_GPU_DEPLOY; SRC_EPOCH_AI_DATA_CENTERS</x:t>
        </x:is>
      </x:c>
      <x:c r="K296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65" s="3" t="inlineStr">
        <x:is>
          <x:t xml:space="preserve">Recompute after AI allocation or workload-split evidence changes.</x:t>
        </x:is>
      </x:c>
    </x:row>
    <x:row r="2966">
      <x:c r="A2966" s="3" t="inlineStr">
        <x:is>
          <x:t xml:space="preserve">Alibaba</x:t>
        </x:is>
      </x:c>
      <x:c r="B2966" s="3" t="n">
        <x:v>2029</x:v>
      </x:c>
      <x:c r="C2966" s="3" t="inlineStr">
        <x:is>
          <x:t xml:space="preserve">Bull</x:t>
        </x:is>
      </x:c>
      <x:c r="D2966" s="3" t="inlineStr">
        <x:is>
          <x:t xml:space="preserve">tokens_per_second_per_mw</x:t>
        </x:is>
      </x:c>
      <x:c r="E2966" s="3" t="n">
        <x:v>166591</x:v>
      </x:c>
      <x:c r="F2966" s="3" t="inlineStr">
        <x:is>
          <x:t xml:space="preserve">generated output tokens/sec/MW</x:t>
        </x:is>
      </x:c>
      <x:c r="G2966" s="3" t="inlineStr">
        <x:is>
          <x:t xml:space="preserve">Derived estimate + benchmark calibration</x:t>
        </x:is>
      </x:c>
      <x:c r="H2966" s="3" t="inlineStr">
        <x:is>
          <x:t xml:space="preserve">fleet_reference_tps_per_mw * commercial_workload_fit_factor</x:t>
        </x:is>
      </x:c>
      <x:c r="I2966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2966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296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66" s="3" t="inlineStr">
        <x:is>
          <x:t xml:space="preserve">Comparable production output-token throughput with model, hardware, precision, ISL/OSL and SLO matched.</x:t>
        </x:is>
      </x:c>
    </x:row>
    <x:row r="2967">
      <x:c r="A2967" s="3" t="inlineStr">
        <x:is>
          <x:t xml:space="preserve">Alibaba</x:t>
        </x:is>
      </x:c>
      <x:c r="B2967" s="3" t="n">
        <x:v>2029</x:v>
      </x:c>
      <x:c r="C2967" s="3" t="inlineStr">
        <x:is>
          <x:t xml:space="preserve">Bull</x:t>
        </x:is>
      </x:c>
      <x:c r="D2967" s="3" t="inlineStr">
        <x:is>
          <x:t xml:space="preserve">inference_tokens_per_day</x:t>
        </x:is>
      </x:c>
      <x:c r="E2967" s="3" t="n">
        <x:v>23777999884800</x:v>
      </x:c>
      <x:c r="F2967" s="3" t="inlineStr">
        <x:is>
          <x:t xml:space="preserve">generated output tokens/day</x:t>
        </x:is>
      </x:c>
      <x:c r="G2967" s="3" t="inlineStr">
        <x:is>
          <x:t xml:space="preserve">Derived headline metric</x:t>
        </x:is>
      </x:c>
      <x:c r="H2967" s="3" t="inlineStr">
        <x:is>
          <x:t xml:space="preserve">inference_gw * 1000 * tokens_per_second_per_mw * 86,400</x:t>
        </x:is>
      </x:c>
      <x:c r="I2967" s="3" t="inlineStr">
        <x:is>
          <x:t xml:space="preserve">Headline capacity uses no utilization, MoE, architecture or software-growth multiplier; it is not observed commercial output volume.</x:t>
        </x:is>
      </x:c>
      <x:c r="J2967" s="3" t="inlineStr">
        <x:is>
          <x:t xml:space="preserve">SRC_QWEN3_GITHUB; SRC_ALIBABA_QWEN_GPU_DEPLOY; SRC_EPOCH_AI_DATA_CENTERS; SRC_SEMIANALYSIS_INFERENCEX</x:t>
        </x:is>
      </x:c>
      <x:c r="K296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67" s="3" t="inlineStr">
        <x:is>
          <x:t xml:space="preserve">Provider-disclosed generated output token volume or calibrated capacity telemetry.</x:t>
        </x:is>
      </x:c>
    </x:row>
    <x:row r="2968">
      <x:c r="A2968" s="3" t="inlineStr">
        <x:is>
          <x:t xml:space="preserve">Alibaba</x:t>
        </x:is>
      </x:c>
      <x:c r="B2968" s="3" t="n">
        <x:v>2029</x:v>
      </x:c>
      <x:c r="C2968" s="3" t="inlineStr">
        <x:is>
          <x:t xml:space="preserve">Bull</x:t>
        </x:is>
      </x:c>
      <x:c r="D2968" s="3" t="inlineStr">
        <x:is>
          <x:t xml:space="preserve">inference_tokens_per_year</x:t>
        </x:is>
      </x:c>
      <x:c r="E2968" s="3" t="n">
        <x:v>8678969957952000</x:v>
      </x:c>
      <x:c r="F2968" s="3" t="inlineStr">
        <x:is>
          <x:t xml:space="preserve">generated output tokens/year</x:t>
        </x:is>
      </x:c>
      <x:c r="G2968" s="3" t="inlineStr">
        <x:is>
          <x:t xml:space="preserve">Derived headline metric</x:t>
        </x:is>
      </x:c>
      <x:c r="H2968" s="3" t="inlineStr">
        <x:is>
          <x:t xml:space="preserve">inference_tokens_per_day * 365</x:t>
        </x:is>
      </x:c>
      <x:c r="I2968" s="3" t="inlineStr">
        <x:is>
          <x:t xml:space="preserve">Annualized version of generated output token capacity; it is not observed annual demand or billable volume.</x:t>
        </x:is>
      </x:c>
      <x:c r="J2968" s="3" t="inlineStr">
        <x:is>
          <x:t xml:space="preserve">SRC_QWEN3_GITHUB; SRC_ALIBABA_QWEN_GPU_DEPLOY; SRC_EPOCH_AI_DATA_CENTERS; SRC_SEMIANALYSIS_INFERENCEX</x:t>
        </x:is>
      </x:c>
      <x:c r="K296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68" s="3" t="inlineStr">
        <x:is>
          <x:t xml:space="preserve">Provider-disclosed annual generated-output volume or metered serving telemetry.</x:t>
        </x:is>
      </x:c>
    </x:row>
    <x:row r="2969">
      <x:c r="A2969" s="3" t="inlineStr">
        <x:is>
          <x:t xml:space="preserve">Alibaba</x:t>
        </x:is>
      </x:c>
      <x:c r="B2969" s="3" t="n">
        <x:v>2030</x:v>
      </x:c>
      <x:c r="C2969" s="3" t="inlineStr">
        <x:is>
          <x:t xml:space="preserve">Bull</x:t>
        </x:is>
      </x:c>
      <x:c r="D2969" s="3" t="inlineStr">
        <x:is>
          <x:t xml:space="preserve">contracted_power_gw</x:t>
        </x:is>
      </x:c>
      <x:c r="E2969" s="3" t="n">
        <x:v>4</x:v>
      </x:c>
      <x:c r="F2969" s="3" t="inlineStr">
        <x:is>
          <x:t xml:space="preserve">GW</x:t>
        </x:is>
      </x:c>
      <x:c r="G2969" s="3" t="inlineStr">
        <x:is>
          <x:t xml:space="preserve">Scenario capacity envelope</x:t>
        </x:is>
      </x:c>
      <x:c r="H2969" s="3" t="inlineStr">
        <x:is>
          <x:t xml:space="preserve">linear interpolation between 2026 and 2030 company capacity endpoints</x:t>
        </x:is>
      </x:c>
      <x:c r="I2969" s="3" t="inlineStr">
        <x:is>
          <x:t xml:space="preserve">Alibaba Cloud/Qwen capacity is a scenario envelope; official model and deployment documentation does not state operated GW.</x:t>
        </x:is>
      </x:c>
      <x:c r="J2969" s="3" t="inlineStr">
        <x:is>
          <x:t xml:space="preserve">SRC_ALIBABA_QWEN_GPU_DEPLOY; ASSUMP_CN_CAPACITY_TRANSPARENCY</x:t>
        </x:is>
      </x:c>
      <x:c r="K296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69" s="3" t="inlineStr">
        <x:is>
          <x:t xml:space="preserve">Company/site-level committed MW/GW, interconnect and contract disclosure.</x:t>
        </x:is>
      </x:c>
    </x:row>
    <x:row r="2970">
      <x:c r="A2970" s="3" t="inlineStr">
        <x:is>
          <x:t xml:space="preserve">Alibaba</x:t>
        </x:is>
      </x:c>
      <x:c r="B2970" s="3" t="n">
        <x:v>2030</x:v>
      </x:c>
      <x:c r="C2970" s="3" t="inlineStr">
        <x:is>
          <x:t xml:space="preserve">Bull</x:t>
        </x:is>
      </x:c>
      <x:c r="D2970" s="3" t="inlineStr">
        <x:is>
          <x:t xml:space="preserve">operational_deployment_share</x:t>
        </x:is>
      </x:c>
      <x:c r="E2970" s="3" t="n">
        <x:v>0.944</x:v>
      </x:c>
      <x:c r="F2970" s="3" t="inlineStr">
        <x:is>
          <x:t xml:space="preserve">share</x:t>
        </x:is>
      </x:c>
      <x:c r="G2970" s="3" t="inlineStr">
        <x:is>
          <x:t xml:space="preserve">Scenario conversion</x:t>
        </x:is>
      </x:c>
      <x:c r="H2970" s="3" t="inlineStr">
        <x:is>
          <x:t xml:space="preserve">active_power_gw / contracted_power_gw</x:t>
        </x:is>
      </x:c>
      <x:c r="I2970" s="3" t="inlineStr">
        <x:is>
          <x:t xml:space="preserve">This is the single explicit conversion from contracted/attributed capacity to operationally usable capacity.</x:t>
        </x:is>
      </x:c>
      <x:c r="J2970" s="3" t="inlineStr">
        <x:is>
          <x:t xml:space="preserve">SRC_ALIBABA_QWEN_GPU_DEPLOY; ASSUMP_CN_CAPACITY_TRANSPARENCY</x:t>
        </x:is>
      </x:c>
      <x:c r="K297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70" s="3" t="inlineStr">
        <x:is>
          <x:t xml:space="preserve">Energized operational capacity divided by contracted/attributed capacity.</x:t>
        </x:is>
      </x:c>
    </x:row>
    <x:row r="2971">
      <x:c r="A2971" s="3" t="inlineStr">
        <x:is>
          <x:t xml:space="preserve">Alibaba</x:t>
        </x:is>
      </x:c>
      <x:c r="B2971" s="3" t="n">
        <x:v>2030</x:v>
      </x:c>
      <x:c r="C2971" s="3" t="inlineStr">
        <x:is>
          <x:t xml:space="preserve">Bull</x:t>
        </x:is>
      </x:c>
      <x:c r="D2971" s="3" t="inlineStr">
        <x:is>
          <x:t xml:space="preserve">active_power_gw</x:t>
        </x:is>
      </x:c>
      <x:c r="E2971" s="3" t="n">
        <x:v>3.776</x:v>
      </x:c>
      <x:c r="F2971" s="3" t="inlineStr">
        <x:is>
          <x:t xml:space="preserve">GW</x:t>
        </x:is>
      </x:c>
      <x:c r="G2971" s="3" t="inlineStr">
        <x:is>
          <x:t xml:space="preserve">Derived scenario</x:t>
        </x:is>
      </x:c>
      <x:c r="H2971" s="3" t="inlineStr">
        <x:is>
          <x:t xml:space="preserve">contracted_power_gw * operational_deployment_share</x:t>
        </x:is>
      </x:c>
      <x:c r="I2971" s="3" t="inlineStr">
        <x:is>
          <x:t xml:space="preserve">Active GW is staged below capacity due to undisclosed accelerator allocation and cloud multi-tenant use.</x:t>
        </x:is>
      </x:c>
      <x:c r="J2971" s="3" t="inlineStr">
        <x:is>
          <x:t xml:space="preserve">SRC_ALIBABA_QWEN_GPU_DEPLOY; ASSUMP_CN_CAPACITY_TRANSPARENCY</x:t>
        </x:is>
      </x:c>
      <x:c r="K297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71" s="3" t="inlineStr">
        <x:is>
          <x:t xml:space="preserve">Energization dates, accelerator deliveries and operational powered-rack telemetry.</x:t>
        </x:is>
      </x:c>
    </x:row>
    <x:row r="2972">
      <x:c r="A2972" s="3" t="inlineStr">
        <x:is>
          <x:t xml:space="preserve">Alibaba</x:t>
        </x:is>
      </x:c>
      <x:c r="B2972" s="3" t="n">
        <x:v>2030</x:v>
      </x:c>
      <x:c r="C2972" s="3" t="inlineStr">
        <x:is>
          <x:t xml:space="preserve">Bull</x:t>
        </x:is>
      </x:c>
      <x:c r="D2972" s="3" t="inlineStr">
        <x:is>
          <x:t xml:space="preserve">pue</x:t>
        </x:is>
      </x:c>
      <x:c r="E2972" s="3" t="n">
        <x:v>1.23</x:v>
      </x:c>
      <x:c r="F2972" s="3" t="inlineStr">
        <x:is>
          <x:t xml:space="preserve">ratio</x:t>
        </x:is>
      </x:c>
      <x:c r="G2972" s="3" t="inlineStr">
        <x:is>
          <x:t xml:space="preserve">Scenario parameter</x:t>
        </x:is>
      </x:c>
      <x:c r="H2972" s="3" t="inlineStr">
        <x:is>
          <x:t xml:space="preserve">it_load_gw = active_power_gw / pue</x:t>
        </x:is>
      </x:c>
      <x:c r="I2972" s="3" t="inlineStr">
        <x:is>
          <x:t xml:space="preserve">No provider-wide site-level PUE is used as a disclosed fact; PUE represents facility-to-IT conversion within the scenario.</x:t>
        </x:is>
      </x:c>
      <x:c r="J2972" s="3" t="inlineStr">
        <x:is>
          <x:t xml:space="preserve">ASSUMP_POWER_RAMP</x:t>
        </x:is>
      </x:c>
      <x:c r="K297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72" s="3" t="inlineStr">
        <x:is>
          <x:t xml:space="preserve">Site-level measured PUE matched to attributed AI capacity.</x:t>
        </x:is>
      </x:c>
    </x:row>
    <x:row r="2973">
      <x:c r="A2973" s="3" t="inlineStr">
        <x:is>
          <x:t xml:space="preserve">Alibaba</x:t>
        </x:is>
      </x:c>
      <x:c r="B2973" s="3" t="n">
        <x:v>2030</x:v>
      </x:c>
      <x:c r="C2973" s="3" t="inlineStr">
        <x:is>
          <x:t xml:space="preserve">Bull</x:t>
        </x:is>
      </x:c>
      <x:c r="D2973" s="3" t="inlineStr">
        <x:is>
          <x:t xml:space="preserve">it_load_gw</x:t>
        </x:is>
      </x:c>
      <x:c r="E2973" s="3" t="n">
        <x:v>3.07</x:v>
      </x:c>
      <x:c r="F2973" s="3" t="inlineStr">
        <x:is>
          <x:t xml:space="preserve">GW</x:t>
        </x:is>
      </x:c>
      <x:c r="G2973" s="3" t="inlineStr">
        <x:is>
          <x:t xml:space="preserve">Derived formula</x:t>
        </x:is>
      </x:c>
      <x:c r="H2973" s="3" t="inlineStr">
        <x:is>
          <x:t xml:space="preserve">active_power_gw / pue</x:t>
        </x:is>
      </x:c>
      <x:c r="I2973" s="3" t="inlineStr">
        <x:is>
          <x:t xml:space="preserve">Facility power is converted to IT-deliverable power before attributing AI workloads.</x:t>
        </x:is>
      </x:c>
      <x:c r="J2973" s="3" t="inlineStr">
        <x:is>
          <x:t xml:space="preserve">SRC_ALIBABA_QWEN_GPU_DEPLOY; ASSUMP_CN_CAPACITY_TRANSPARENCY</x:t>
        </x:is>
      </x:c>
      <x:c r="K297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73" s="3" t="inlineStr">
        <x:is>
          <x:t xml:space="preserve">Recompute once active power and PUE become site-observable.</x:t>
        </x:is>
      </x:c>
    </x:row>
    <x:row r="2974">
      <x:c r="A2974" s="3" t="inlineStr">
        <x:is>
          <x:t xml:space="preserve">Alibaba</x:t>
        </x:is>
      </x:c>
      <x:c r="B2974" s="3" t="n">
        <x:v>2030</x:v>
      </x:c>
      <x:c r="C2974" s="3" t="inlineStr">
        <x:is>
          <x:t xml:space="preserve">Bull</x:t>
        </x:is>
      </x:c>
      <x:c r="D2974" s="3" t="inlineStr">
        <x:is>
          <x:t xml:space="preserve">ai_workload_share</x:t>
        </x:is>
      </x:c>
      <x:c r="E2974" s="3" t="n">
        <x:v>0.84</x:v>
      </x:c>
      <x:c r="F2974" s="3" t="inlineStr">
        <x:is>
          <x:t xml:space="preserve">share</x:t>
        </x:is>
      </x:c>
      <x:c r="G2974" s="3" t="inlineStr">
        <x:is>
          <x:t xml:space="preserve">Scenario allocation</x:t>
        </x:is>
      </x:c>
      <x:c r="H2974" s="3" t="inlineStr">
        <x:is>
          <x:t xml:space="preserve">ai_it_load_gw = it_load_gw * ai_workload_share</x:t>
        </x:is>
      </x:c>
      <x:c r="I2974" s="3" t="inlineStr">
        <x:is>
          <x:t xml:space="preserve">Model Studio/Qwen-serving envelope is AI-focused, while cloud platform/reserve allocation is excluded through 84%.</x:t>
        </x:is>
      </x:c>
      <x:c r="J2974" s="3" t="inlineStr">
        <x:is>
          <x:t xml:space="preserve">SRC_QWEN3_GITHUB; SRC_ALIBABA_QWEN_GPU_DEPLOY; SRC_EPOCH_AI_DATA_CENTERS</x:t>
        </x:is>
      </x:c>
      <x:c r="K297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74" s="3" t="inlineStr">
        <x:is>
          <x:t xml:space="preserve">Model-owner AI workload allocation or cluster scheduling telemetry.</x:t>
        </x:is>
      </x:c>
    </x:row>
    <x:row r="2975">
      <x:c r="A2975" s="3" t="inlineStr">
        <x:is>
          <x:t xml:space="preserve">Alibaba</x:t>
        </x:is>
      </x:c>
      <x:c r="B2975" s="3" t="n">
        <x:v>2030</x:v>
      </x:c>
      <x:c r="C2975" s="3" t="inlineStr">
        <x:is>
          <x:t xml:space="preserve">Bull</x:t>
        </x:is>
      </x:c>
      <x:c r="D2975" s="3" t="inlineStr">
        <x:is>
          <x:t xml:space="preserve">ai_it_load_gw</x:t>
        </x:is>
      </x:c>
      <x:c r="E2975" s="3" t="n">
        <x:v>2.579</x:v>
      </x:c>
      <x:c r="F2975" s="3" t="inlineStr">
        <x:is>
          <x:t xml:space="preserve">GW</x:t>
        </x:is>
      </x:c>
      <x:c r="G2975" s="3" t="inlineStr">
        <x:is>
          <x:t xml:space="preserve">Derived formula</x:t>
        </x:is>
      </x:c>
      <x:c r="H2975" s="3" t="inlineStr">
        <x:is>
          <x:t xml:space="preserve">it_load_gw * ai_workload_share</x:t>
        </x:is>
      </x:c>
      <x:c r="I2975" s="3" t="inlineStr">
        <x:is>
          <x:t xml:space="preserve">Only the AI-attributed portion of IT load enters training/inference allocation.</x:t>
        </x:is>
      </x:c>
      <x:c r="J2975" s="3" t="inlineStr">
        <x:is>
          <x:t xml:space="preserve">SRC_QWEN3_GITHUB; SRC_ALIBABA_QWEN_GPU_DEPLOY; SRC_EPOCH_AI_DATA_CENTERS</x:t>
        </x:is>
      </x:c>
      <x:c r="K297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75" s="3" t="inlineStr">
        <x:is>
          <x:t xml:space="preserve">Recompute after ai_workload_share is replaced by telemetry.</x:t>
        </x:is>
      </x:c>
    </x:row>
    <x:row r="2976">
      <x:c r="A2976" s="3" t="inlineStr">
        <x:is>
          <x:t xml:space="preserve">Alibaba</x:t>
        </x:is>
      </x:c>
      <x:c r="B2976" s="3" t="n">
        <x:v>2030</x:v>
      </x:c>
      <x:c r="C2976" s="3" t="inlineStr">
        <x:is>
          <x:t xml:space="preserve">Bull</x:t>
        </x:is>
      </x:c>
      <x:c r="D2976" s="3" t="inlineStr">
        <x:is>
          <x:t xml:space="preserve">gpu_share</x:t>
        </x:is>
      </x:c>
      <x:c r="E2976" s="3" t="n">
        <x:v>1</x:v>
      </x:c>
      <x:c r="F2976" s="3" t="inlineStr">
        <x:is>
          <x:t xml:space="preserve">share of inference-serving accelerator load</x:t>
        </x:is>
      </x:c>
      <x:c r="G2976" s="3" t="inlineStr">
        <x:is>
          <x:t xml:space="preserve">Numeric scenario</x:t>
        </x:is>
      </x:c>
      <x:c r="H2976" s="3" t="inlineStr">
        <x:is>
          <x:t xml:space="preserve">gpu_share interpolated from company 2026/2030 accelerator-mix endpoints</x:t>
        </x:is>
      </x:c>
      <x:c r="I2976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2976" s="3" t="inlineStr">
        <x:is>
          <x:t xml:space="preserve">SRC_QWEN3_GITHUB; SRC_ALIBABA_QWEN_GPU_DEPLOY; SRC_EPOCH_AI_DATA_CENTERS; ASSUMP_NUMERIC_ACCELERATOR_MIX</x:t>
        </x:is>
      </x:c>
      <x:c r="K297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76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2977">
      <x:c r="A2977" s="3" t="inlineStr">
        <x:is>
          <x:t xml:space="preserve">Alibaba</x:t>
        </x:is>
      </x:c>
      <x:c r="B2977" s="3" t="n">
        <x:v>2030</x:v>
      </x:c>
      <x:c r="C2977" s="3" t="inlineStr">
        <x:is>
          <x:t xml:space="preserve">Bull</x:t>
        </x:is>
      </x:c>
      <x:c r="D2977" s="3" t="inlineStr">
        <x:is>
          <x:t xml:space="preserve">h200_share</x:t>
        </x:is>
      </x:c>
      <x:c r="E2977" s="3" t="n">
        <x:v>1</x:v>
      </x:c>
      <x:c r="F2977" s="3" t="inlineStr">
        <x:is>
          <x:t xml:space="preserve">share of inference-serving accelerator load</x:t>
        </x:is>
      </x:c>
      <x:c r="G2977" s="3" t="inlineStr">
        <x:is>
          <x:t xml:space="preserve">Editable numeric scenario</x:t>
        </x:is>
      </x:c>
      <x:c r="H2977" s="3" t="inlineStr">
        <x:is>
          <x:t xml:space="preserve">h200_share = gpu_share * default_gpu_generation_mix_h200</x:t>
        </x:is>
      </x:c>
      <x:c r="I2977" s="3" t="inlineStr">
        <x:is>
          <x:t xml:space="preserve">Default GPU-generation migration assumption; executive workbook allows later manual replacement by company/year/scenario.</x:t>
        </x:is>
      </x:c>
      <x:c r="J2977" s="3" t="inlineStr">
        <x:is>
          <x:t xml:space="preserve">SRC_SEMIANALYSIS_INFERENCEX; ASSUMP_NUMERIC_ACCELERATOR_MIX</x:t>
        </x:is>
      </x:c>
      <x:c r="K297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77" s="3" t="inlineStr">
        <x:is>
          <x:t xml:space="preserve">Company fleet inventory, accelerator-hours or procurement/deployment records by GPU generation.</x:t>
        </x:is>
      </x:c>
    </x:row>
    <x:row r="2978">
      <x:c r="A2978" s="3" t="inlineStr">
        <x:is>
          <x:t xml:space="preserve">Alibaba</x:t>
        </x:is>
      </x:c>
      <x:c r="B2978" s="3" t="n">
        <x:v>2030</x:v>
      </x:c>
      <x:c r="C2978" s="3" t="inlineStr">
        <x:is>
          <x:t xml:space="preserve">Bull</x:t>
        </x:is>
      </x:c>
      <x:c r="D2978" s="3" t="inlineStr">
        <x:is>
          <x:t xml:space="preserve">b200_share</x:t>
        </x:is>
      </x:c>
      <x:c r="E2978" s="3" t="n">
        <x:v>0</x:v>
      </x:c>
      <x:c r="F2978" s="3" t="inlineStr">
        <x:is>
          <x:t xml:space="preserve">share of inference-serving accelerator load</x:t>
        </x:is>
      </x:c>
      <x:c r="G2978" s="3" t="inlineStr">
        <x:is>
          <x:t xml:space="preserve">Editable numeric scenario</x:t>
        </x:is>
      </x:c>
      <x:c r="H2978" s="3" t="inlineStr">
        <x:is>
          <x:t xml:space="preserve">b200_share = gpu_share * default_gpu_generation_mix_b200</x:t>
        </x:is>
      </x:c>
      <x:c r="I2978" s="3" t="inlineStr">
        <x:is>
          <x:t xml:space="preserve">Default GPU-generation migration assumption; executive workbook allows later manual replacement by company/year/scenario.</x:t>
        </x:is>
      </x:c>
      <x:c r="J2978" s="3" t="inlineStr">
        <x:is>
          <x:t xml:space="preserve">SRC_SEMIANALYSIS_INFERENCEX; ASSUMP_NUMERIC_ACCELERATOR_MIX</x:t>
        </x:is>
      </x:c>
      <x:c r="K297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78" s="3" t="inlineStr">
        <x:is>
          <x:t xml:space="preserve">Company fleet inventory, accelerator-hours or procurement/deployment records by GPU generation.</x:t>
        </x:is>
      </x:c>
    </x:row>
    <x:row r="2979">
      <x:c r="A2979" s="3" t="inlineStr">
        <x:is>
          <x:t xml:space="preserve">Alibaba</x:t>
        </x:is>
      </x:c>
      <x:c r="B2979" s="3" t="n">
        <x:v>2030</x:v>
      </x:c>
      <x:c r="C2979" s="3" t="inlineStr">
        <x:is>
          <x:t xml:space="preserve">Bull</x:t>
        </x:is>
      </x:c>
      <x:c r="D2979" s="3" t="inlineStr">
        <x:is>
          <x:t xml:space="preserve">gb200_share</x:t>
        </x:is>
      </x:c>
      <x:c r="E2979" s="3" t="n">
        <x:v>0</x:v>
      </x:c>
      <x:c r="F2979" s="3" t="inlineStr">
        <x:is>
          <x:t xml:space="preserve">share of inference-serving accelerator load</x:t>
        </x:is>
      </x:c>
      <x:c r="G2979" s="3" t="inlineStr">
        <x:is>
          <x:t xml:space="preserve">Editable numeric scenario</x:t>
        </x:is>
      </x:c>
      <x:c r="H2979" s="3" t="inlineStr">
        <x:is>
          <x:t xml:space="preserve">gb200_share = gpu_share * default_gpu_generation_mix_gb200</x:t>
        </x:is>
      </x:c>
      <x:c r="I2979" s="3" t="inlineStr">
        <x:is>
          <x:t xml:space="preserve">Default GPU-generation migration assumption; executive workbook allows later manual replacement by company/year/scenario.</x:t>
        </x:is>
      </x:c>
      <x:c r="J2979" s="3" t="inlineStr">
        <x:is>
          <x:t xml:space="preserve">SRC_SEMIANALYSIS_INFERENCEX; ASSUMP_NUMERIC_ACCELERATOR_MIX</x:t>
        </x:is>
      </x:c>
      <x:c r="K297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79" s="3" t="inlineStr">
        <x:is>
          <x:t xml:space="preserve">Company fleet inventory, accelerator-hours or procurement/deployment records by GPU generation.</x:t>
        </x:is>
      </x:c>
    </x:row>
    <x:row r="2980">
      <x:c r="A2980" s="3" t="inlineStr">
        <x:is>
          <x:t xml:space="preserve">Alibaba</x:t>
        </x:is>
      </x:c>
      <x:c r="B2980" s="3" t="n">
        <x:v>2030</x:v>
      </x:c>
      <x:c r="C2980" s="3" t="inlineStr">
        <x:is>
          <x:t xml:space="preserve">Bull</x:t>
        </x:is>
      </x:c>
      <x:c r="D2980" s="3" t="inlineStr">
        <x:is>
          <x:t xml:space="preserve">purpose_built_accelerator_share</x:t>
        </x:is>
      </x:c>
      <x:c r="E2980" s="3" t="n">
        <x:v>0</x:v>
      </x:c>
      <x:c r="F2980" s="3" t="inlineStr">
        <x:is>
          <x:t xml:space="preserve">share of inference-serving accelerator load</x:t>
        </x:is>
      </x:c>
      <x:c r="G2980" s="3" t="inlineStr">
        <x:is>
          <x:t xml:space="preserve">Numeric scenario</x:t>
        </x:is>
      </x:c>
      <x:c r="H2980" s="3" t="inlineStr">
        <x:is>
          <x:t xml:space="preserve">1 - gpu_share</x:t>
        </x:is>
      </x:c>
      <x:c r="I2980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2980" s="3" t="inlineStr">
        <x:is>
          <x:t xml:space="preserve">SRC_QWEN3_GITHUB; SRC_ALIBABA_QWEN_GPU_DEPLOY; SRC_EPOCH_AI_DATA_CENTERS; ASSUMP_NUMERIC_ACCELERATOR_MIX</x:t>
        </x:is>
      </x:c>
      <x:c r="K298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80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2981">
      <x:c r="A2981" s="3" t="inlineStr">
        <x:is>
          <x:t xml:space="preserve">Alibaba</x:t>
        </x:is>
      </x:c>
      <x:c r="B2981" s="3" t="n">
        <x:v>2030</x:v>
      </x:c>
      <x:c r="C2981" s="3" t="inlineStr">
        <x:is>
          <x:t xml:space="preserve">Bull</x:t>
        </x:is>
      </x:c>
      <x:c r="D2981" s="3" t="inlineStr">
        <x:is>
          <x:t xml:space="preserve">fleet_reference_tps_per_mw</x:t>
        </x:is>
      </x:c>
      <x:c r="E2981" s="3" t="n">
        <x:v>166591</x:v>
      </x:c>
      <x:c r="F2981" s="3" t="inlineStr">
        <x:is>
          <x:t xml:space="preserve">generated output tokens/sec/MW</x:t>
        </x:is>
      </x:c>
      <x:c r="G2981" s="3" t="inlineStr">
        <x:is>
          <x:t xml:space="preserve">Fleet-weighted public benchmark reference</x:t>
        </x:is>
      </x:c>
      <x:c r="H2981" s="3" t="inlineStr">
        <x:is>
          <x:t xml:space="preserve">h200_share*h200_workload_avg + b200_share*b200_workload_avg + gb200_share*gb200_workload_avg + purpose_built_share*purpose_workload_avg</x:t>
        </x:is>
      </x:c>
      <x:c r="I2981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2981" s="3" t="inlineStr">
        <x:is>
          <x:t xml:space="preserve">SRC_SEMIANALYSIS_INFERENCEX; ASSUMP_NUMERIC_ACCELERATOR_MIX; ASSUMP_WORKLOAD_CLASS_MIX; ASSUMP_AGENTIC_CONTEXT_PENALTY</x:t>
        </x:is>
      </x:c>
      <x:c r="K298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81" s="3" t="inlineStr">
        <x:is>
          <x:t xml:space="preserve">Comparable production output-token throughput or a more closely matched benchmark.</x:t>
        </x:is>
      </x:c>
    </x:row>
    <x:row r="2982">
      <x:c r="A2982" s="3" t="inlineStr">
        <x:is>
          <x:t xml:space="preserve">Alibaba</x:t>
        </x:is>
      </x:c>
      <x:c r="B2982" s="3" t="n">
        <x:v>2030</x:v>
      </x:c>
      <x:c r="C2982" s="3" t="inlineStr">
        <x:is>
          <x:t xml:space="preserve">Bull</x:t>
        </x:is>
      </x:c>
      <x:c r="D2982" s="3" t="inlineStr">
        <x:is>
          <x:t xml:space="preserve">commercial_workload_fit_factor</x:t>
        </x:is>
      </x:c>
      <x:c r="E2982" s="3" t="n">
        <x:v>1</x:v>
      </x:c>
      <x:c r="F2982" s="3" t="inlineStr">
        <x:is>
          <x:t xml:space="preserve">share of public reference throughput</x:t>
        </x:is>
      </x:c>
      <x:c r="G2982" s="3" t="inlineStr">
        <x:is>
          <x:t xml:space="preserve">Scenario assumption</x:t>
        </x:is>
      </x:c>
      <x:c r="H2982" s="3" t="inlineStr">
        <x:is>
          <x:t xml:space="preserve">reference_serving_tps_per_mw = fleet_reference_tps_per_mw * commercial_workload_fit_factor</x:t>
        </x:is>
      </x:c>
      <x:c r="I2982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2982" s="3" t="inlineStr">
        <x:is>
          <x:t xml:space="preserve">SRC_SEMIANALYSIS_INFERENCEX; ASSUMP_NUMERIC_ACCELERATOR_MIX; ASSUMP_WORKLOAD_CLASS_MIX; ASSUMP_AGENTIC_CONTEXT_PENALTY</x:t>
        </x:is>
      </x:c>
      <x:c r="K298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82" s="3" t="inlineStr">
        <x:is>
          <x:t xml:space="preserve">Matched commercial serving benchmark by product surface, context shape and latency SLO.</x:t>
        </x:is>
      </x:c>
    </x:row>
    <x:row r="2983">
      <x:c r="A2983" s="3" t="inlineStr">
        <x:is>
          <x:t xml:space="preserve">Alibaba</x:t>
        </x:is>
      </x:c>
      <x:c r="B2983" s="3" t="n">
        <x:v>2030</x:v>
      </x:c>
      <x:c r="C2983" s="3" t="inlineStr">
        <x:is>
          <x:t xml:space="preserve">Bull</x:t>
        </x:is>
      </x:c>
      <x:c r="D2983" s="3" t="inlineStr">
        <x:is>
          <x:t xml:space="preserve">reference_serving_tps_per_mw</x:t>
        </x:is>
      </x:c>
      <x:c r="E2983" s="3" t="n">
        <x:v>166591</x:v>
      </x:c>
      <x:c r="F2983" s="3" t="inlineStr">
        <x:is>
          <x:t xml:space="preserve">generated output tokens/sec/MW</x:t>
        </x:is>
      </x:c>
      <x:c r="G2983" s="3" t="inlineStr">
        <x:is>
          <x:t xml:space="preserve">Workload-adjusted benchmark proxy</x:t>
        </x:is>
      </x:c>
      <x:c r="H2983" s="3" t="inlineStr">
        <x:is>
          <x:t xml:space="preserve">fleet_reference_tps_per_mw * commercial_workload_fit_factor</x:t>
        </x:is>
      </x:c>
      <x:c r="I298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2983" s="3" t="inlineStr">
        <x:is>
          <x:t xml:space="preserve">SRC_SEMIANALYSIS_INFERENCEX; ASSUMP_NUMERIC_ACCELERATOR_MIX; ASSUMP_WORKLOAD_CLASS_MIX; ASSUMP_AGENTIC_CONTEXT_PENALTY</x:t>
        </x:is>
      </x:c>
      <x:c r="K298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83" s="3" t="inlineStr">
        <x:is>
          <x:t xml:space="preserve">Provider production output-token throughput with comparable workload/SLO.</x:t>
        </x:is>
      </x:c>
    </x:row>
    <x:row r="2984">
      <x:c r="A2984" s="3" t="inlineStr">
        <x:is>
          <x:t xml:space="preserve">Alibaba</x:t>
        </x:is>
      </x:c>
      <x:c r="B2984" s="3" t="n">
        <x:v>2030</x:v>
      </x:c>
      <x:c r="C2984" s="3" t="inlineStr">
        <x:is>
          <x:t xml:space="preserve">Bull</x:t>
        </x:is>
      </x:c>
      <x:c r="D2984" s="3" t="inlineStr">
        <x:is>
          <x:t xml:space="preserve">purpose_built_tps_per_mw</x:t>
        </x:is>
      </x:c>
      <x:c r="E2984" s="3" t="n">
        <x:v>1106733</x:v>
      </x:c>
      <x:c r="F2984" s="3" t="inlineStr">
        <x:is>
          <x:t xml:space="preserve">generated output tokens/sec/MW</x:t>
        </x:is>
      </x:c>
      <x:c r="G2984" s="3" t="inlineStr">
        <x:is>
          <x:t xml:space="preserve">Conservative no-uplift proxy</x:t>
        </x:is>
      </x:c>
      <x:c r="H2984" s="3" t="inlineStr">
        <x:is>
          <x:t xml:space="preserve">purpose_built_tps_per_mw = purpose_built_reference_tps_per_mw * commercial_workload_fit_factor until comparable output-token benchmark is adopted</x:t>
        </x:is>
      </x:c>
      <x:c r="I2984" s="3" t="inlineStr">
        <x:is>
          <x:t xml:space="preserve">No comparable public output-token/MW row adopted; B200 public reference placeholder is used and remains editable.</x:t>
        </x:is>
      </x:c>
      <x:c r="J2984" s="3" t="inlineStr">
        <x:is>
          <x:t xml:space="preserve">SRC_QWEN3_GITHUB; SRC_ALIBABA_QWEN_GPU_DEPLOY; SRC_EPOCH_AI_DATA_CENTERS; ASSUMP_NUMERIC_ACCELERATOR_MIX</x:t>
        </x:is>
      </x:c>
      <x:c r="K298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84" s="3" t="inlineStr">
        <x:is>
          <x:t xml:space="preserve">Matched-workload generated-output benchmark for the provider purpose-built accelerator.</x:t>
        </x:is>
      </x:c>
    </x:row>
    <x:row r="2985">
      <x:c r="A2985" s="3" t="inlineStr">
        <x:is>
          <x:t xml:space="preserve">Alibaba</x:t>
        </x:is>
      </x:c>
      <x:c r="B2985" s="3" t="n">
        <x:v>2030</x:v>
      </x:c>
      <x:c r="C2985" s="3" t="inlineStr">
        <x:is>
          <x:t xml:space="preserve">Bull</x:t>
        </x:is>
      </x:c>
      <x:c r="D2985" s="3" t="inlineStr">
        <x:is>
          <x:t xml:space="preserve">inference_power_share</x:t>
        </x:is>
      </x:c>
      <x:c r="E2985" s="3" t="n">
        <x:v>0.88</x:v>
      </x:c>
      <x:c r="F2985" s="3" t="inlineStr">
        <x:is>
          <x:t xml:space="preserve">share of AI IT load</x:t>
        </x:is>
      </x:c>
      <x:c r="G2985" s="3" t="inlineStr">
        <x:is>
          <x:t xml:space="preserve">Scenario allocation</x:t>
        </x:is>
      </x:c>
      <x:c r="H2985" s="3" t="inlineStr">
        <x:is>
          <x:t xml:space="preserve">inference_gw = ai_it_load_gw * inference_power_share</x:t>
        </x:is>
      </x:c>
      <x:c r="I2985" s="3" t="inlineStr">
        <x:is>
          <x:t xml:space="preserve">Qwen API/enterprise commercialization and MoE architecture support increasing inference allocation scenario.</x:t>
        </x:is>
      </x:c>
      <x:c r="J2985" s="3" t="inlineStr">
        <x:is>
          <x:t xml:space="preserve">SRC_QWEN3_GITHUB; SRC_ALIBABA_QWEN_GPU_DEPLOY; SRC_EPOCH_AI_DATA_CENTERS; ASSUMP_INFERENCE_SHARE_NOT_FACT_60</x:t>
        </x:is>
      </x:c>
      <x:c r="K298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85" s="3" t="inlineStr">
        <x:is>
          <x:t xml:space="preserve">Provider-specific inference/training workload power telemetry.</x:t>
        </x:is>
      </x:c>
    </x:row>
    <x:row r="2986">
      <x:c r="A2986" s="3" t="inlineStr">
        <x:is>
          <x:t xml:space="preserve">Alibaba</x:t>
        </x:is>
      </x:c>
      <x:c r="B2986" s="3" t="n">
        <x:v>2030</x:v>
      </x:c>
      <x:c r="C2986" s="3" t="inlineStr">
        <x:is>
          <x:t xml:space="preserve">Bull</x:t>
        </x:is>
      </x:c>
      <x:c r="D2986" s="3" t="inlineStr">
        <x:is>
          <x:t xml:space="preserve">inference_gw</x:t>
        </x:is>
      </x:c>
      <x:c r="E2986" s="3" t="n">
        <x:v>2.269</x:v>
      </x:c>
      <x:c r="F2986" s="3" t="inlineStr">
        <x:is>
          <x:t xml:space="preserve">GW</x:t>
        </x:is>
      </x:c>
      <x:c r="G2986" s="3" t="inlineStr">
        <x:is>
          <x:t xml:space="preserve">Derived formula</x:t>
        </x:is>
      </x:c>
      <x:c r="H2986" s="3" t="inlineStr">
        <x:is>
          <x:t xml:space="preserve">ai_it_load_gw * inference_power_share</x:t>
        </x:is>
      </x:c>
      <x:c r="I2986" s="3" t="inlineStr">
        <x:is>
          <x:t xml:space="preserve">This is the operational power eligible to become commercial generated output tokens through the selected TPS/MW proxy.</x:t>
        </x:is>
      </x:c>
      <x:c r="J2986" s="3" t="inlineStr">
        <x:is>
          <x:t xml:space="preserve">SRC_QWEN3_GITHUB; SRC_ALIBABA_QWEN_GPU_DEPLOY; SRC_EPOCH_AI_DATA_CENTERS</x:t>
        </x:is>
      </x:c>
      <x:c r="K298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86" s="3" t="inlineStr">
        <x:is>
          <x:t xml:space="preserve">Recompute after AI allocation or inference-share evidence changes.</x:t>
        </x:is>
      </x:c>
    </x:row>
    <x:row r="2987">
      <x:c r="A2987" s="3" t="inlineStr">
        <x:is>
          <x:t xml:space="preserve">Alibaba</x:t>
        </x:is>
      </x:c>
      <x:c r="B2987" s="3" t="n">
        <x:v>2030</x:v>
      </x:c>
      <x:c r="C2987" s="3" t="inlineStr">
        <x:is>
          <x:t xml:space="preserve">Bull</x:t>
        </x:is>
      </x:c>
      <x:c r="D2987" s="3" t="inlineStr">
        <x:is>
          <x:t xml:space="preserve">training_power_share</x:t>
        </x:is>
      </x:c>
      <x:c r="E2987" s="3" t="n">
        <x:v>0.12</x:v>
      </x:c>
      <x:c r="F2987" s="3" t="inlineStr">
        <x:is>
          <x:t xml:space="preserve">share of AI IT load</x:t>
        </x:is>
      </x:c>
      <x:c r="G2987" s="3" t="inlineStr">
        <x:is>
          <x:t xml:space="preserve">Derived allocation</x:t>
        </x:is>
      </x:c>
      <x:c r="H2987" s="3" t="inlineStr">
        <x:is>
          <x:t xml:space="preserve">1 - inference_power_share</x:t>
        </x:is>
      </x:c>
      <x:c r="I2987" s="3" t="inlineStr">
        <x:is>
          <x:t xml:space="preserve">Training receives the complementary modeled AI IT allocation; it is not a disclosed company workload split.</x:t>
        </x:is>
      </x:c>
      <x:c r="J2987" s="3" t="inlineStr">
        <x:is>
          <x:t xml:space="preserve">SRC_QWEN3_GITHUB; SRC_ALIBABA_QWEN_GPU_DEPLOY; SRC_EPOCH_AI_DATA_CENTERS; ASSUMP_INFERENCE_SHARE_NOT_FACT_60</x:t>
        </x:is>
      </x:c>
      <x:c r="K298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87" s="3" t="inlineStr">
        <x:is>
          <x:t xml:space="preserve">Provider-specific inference/training workload power telemetry.</x:t>
        </x:is>
      </x:c>
    </x:row>
    <x:row r="2988">
      <x:c r="A2988" s="3" t="inlineStr">
        <x:is>
          <x:t xml:space="preserve">Alibaba</x:t>
        </x:is>
      </x:c>
      <x:c r="B2988" s="3" t="n">
        <x:v>2030</x:v>
      </x:c>
      <x:c r="C2988" s="3" t="inlineStr">
        <x:is>
          <x:t xml:space="preserve">Bull</x:t>
        </x:is>
      </x:c>
      <x:c r="D2988" s="3" t="inlineStr">
        <x:is>
          <x:t xml:space="preserve">training_gw</x:t>
        </x:is>
      </x:c>
      <x:c r="E2988" s="3" t="n">
        <x:v>0.309</x:v>
      </x:c>
      <x:c r="F2988" s="3" t="inlineStr">
        <x:is>
          <x:t xml:space="preserve">GW</x:t>
        </x:is>
      </x:c>
      <x:c r="G2988" s="3" t="inlineStr">
        <x:is>
          <x:t xml:space="preserve">Derived formula</x:t>
        </x:is>
      </x:c>
      <x:c r="H2988" s="3" t="inlineStr">
        <x:is>
          <x:t xml:space="preserve">ai_it_load_gw * training_power_share</x:t>
        </x:is>
      </x:c>
      <x:c r="I2988" s="3" t="inlineStr">
        <x:is>
          <x:t xml:space="preserve">Training GW is shown separately so commercial inference token capacity is not overstated.</x:t>
        </x:is>
      </x:c>
      <x:c r="J2988" s="3" t="inlineStr">
        <x:is>
          <x:t xml:space="preserve">SRC_QWEN3_GITHUB; SRC_ALIBABA_QWEN_GPU_DEPLOY; SRC_EPOCH_AI_DATA_CENTERS</x:t>
        </x:is>
      </x:c>
      <x:c r="K298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88" s="3" t="inlineStr">
        <x:is>
          <x:t xml:space="preserve">Recompute after AI allocation or workload-split evidence changes.</x:t>
        </x:is>
      </x:c>
    </x:row>
    <x:row r="2989">
      <x:c r="A2989" s="3" t="inlineStr">
        <x:is>
          <x:t xml:space="preserve">Alibaba</x:t>
        </x:is>
      </x:c>
      <x:c r="B2989" s="3" t="n">
        <x:v>2030</x:v>
      </x:c>
      <x:c r="C2989" s="3" t="inlineStr">
        <x:is>
          <x:t xml:space="preserve">Bull</x:t>
        </x:is>
      </x:c>
      <x:c r="D2989" s="3" t="inlineStr">
        <x:is>
          <x:t xml:space="preserve">tokens_per_second_per_mw</x:t>
        </x:is>
      </x:c>
      <x:c r="E2989" s="3" t="n">
        <x:v>166591</x:v>
      </x:c>
      <x:c r="F2989" s="3" t="inlineStr">
        <x:is>
          <x:t xml:space="preserve">generated output tokens/sec/MW</x:t>
        </x:is>
      </x:c>
      <x:c r="G2989" s="3" t="inlineStr">
        <x:is>
          <x:t xml:space="preserve">Derived estimate + benchmark calibration</x:t>
        </x:is>
      </x:c>
      <x:c r="H2989" s="3" t="inlineStr">
        <x:is>
          <x:t xml:space="preserve">fleet_reference_tps_per_mw * commercial_workload_fit_factor</x:t>
        </x:is>
      </x:c>
      <x:c r="I2989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2989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298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89" s="3" t="inlineStr">
        <x:is>
          <x:t xml:space="preserve">Comparable production output-token throughput with model, hardware, precision, ISL/OSL and SLO matched.</x:t>
        </x:is>
      </x:c>
    </x:row>
    <x:row r="2990">
      <x:c r="A2990" s="3" t="inlineStr">
        <x:is>
          <x:t xml:space="preserve">Alibaba</x:t>
        </x:is>
      </x:c>
      <x:c r="B2990" s="3" t="n">
        <x:v>2030</x:v>
      </x:c>
      <x:c r="C2990" s="3" t="inlineStr">
        <x:is>
          <x:t xml:space="preserve">Bull</x:t>
        </x:is>
      </x:c>
      <x:c r="D2990" s="3" t="inlineStr">
        <x:is>
          <x:t xml:space="preserve">inference_tokens_per_day</x:t>
        </x:is>
      </x:c>
      <x:c r="E2990" s="3" t="n">
        <x:v>32658766185600</x:v>
      </x:c>
      <x:c r="F2990" s="3" t="inlineStr">
        <x:is>
          <x:t xml:space="preserve">generated output tokens/day</x:t>
        </x:is>
      </x:c>
      <x:c r="G2990" s="3" t="inlineStr">
        <x:is>
          <x:t xml:space="preserve">Derived headline metric</x:t>
        </x:is>
      </x:c>
      <x:c r="H2990" s="3" t="inlineStr">
        <x:is>
          <x:t xml:space="preserve">inference_gw * 1000 * tokens_per_second_per_mw * 86,400</x:t>
        </x:is>
      </x:c>
      <x:c r="I2990" s="3" t="inlineStr">
        <x:is>
          <x:t xml:space="preserve">Headline capacity uses no utilization, MoE, architecture or software-growth multiplier; it is not observed commercial output volume.</x:t>
        </x:is>
      </x:c>
      <x:c r="J2990" s="3" t="inlineStr">
        <x:is>
          <x:t xml:space="preserve">SRC_QWEN3_GITHUB; SRC_ALIBABA_QWEN_GPU_DEPLOY; SRC_EPOCH_AI_DATA_CENTERS; SRC_SEMIANALYSIS_INFERENCEX</x:t>
        </x:is>
      </x:c>
      <x:c r="K299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90" s="3" t="inlineStr">
        <x:is>
          <x:t xml:space="preserve">Provider-disclosed generated output token volume or calibrated capacity telemetry.</x:t>
        </x:is>
      </x:c>
    </x:row>
    <x:row r="2991">
      <x:c r="A2991" s="3" t="inlineStr">
        <x:is>
          <x:t xml:space="preserve">Alibaba</x:t>
        </x:is>
      </x:c>
      <x:c r="B2991" s="3" t="n">
        <x:v>2030</x:v>
      </x:c>
      <x:c r="C2991" s="3" t="inlineStr">
        <x:is>
          <x:t xml:space="preserve">Bull</x:t>
        </x:is>
      </x:c>
      <x:c r="D2991" s="3" t="inlineStr">
        <x:is>
          <x:t xml:space="preserve">inference_tokens_per_year</x:t>
        </x:is>
      </x:c>
      <x:c r="E2991" s="3" t="n">
        <x:v>1.1920449657744e+16</x:v>
      </x:c>
      <x:c r="F2991" s="3" t="inlineStr">
        <x:is>
          <x:t xml:space="preserve">generated output tokens/year</x:t>
        </x:is>
      </x:c>
      <x:c r="G2991" s="3" t="inlineStr">
        <x:is>
          <x:t xml:space="preserve">Derived headline metric</x:t>
        </x:is>
      </x:c>
      <x:c r="H2991" s="3" t="inlineStr">
        <x:is>
          <x:t xml:space="preserve">inference_tokens_per_day * 365</x:t>
        </x:is>
      </x:c>
      <x:c r="I2991" s="3" t="inlineStr">
        <x:is>
          <x:t xml:space="preserve">Annualized version of generated output token capacity; it is not observed annual demand or billable volume.</x:t>
        </x:is>
      </x:c>
      <x:c r="J2991" s="3" t="inlineStr">
        <x:is>
          <x:t xml:space="preserve">SRC_QWEN3_GITHUB; SRC_ALIBABA_QWEN_GPU_DEPLOY; SRC_EPOCH_AI_DATA_CENTERS; SRC_SEMIANALYSIS_INFERENCEX</x:t>
        </x:is>
      </x:c>
      <x:c r="K299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2991" s="3" t="inlineStr">
        <x:is>
          <x:t xml:space="preserve">Provider-disclosed annual generated-output volume or metered serving telemetry.</x:t>
        </x:is>
      </x:c>
    </x:row>
    <x:row r="2992">
      <x:c r="A2992" s="3" t="inlineStr">
        <x:is>
          <x:t xml:space="preserve">Tencent</x:t>
        </x:is>
      </x:c>
      <x:c r="B2992" s="3" t="n">
        <x:v>2026</x:v>
      </x:c>
      <x:c r="C2992" s="3" t="inlineStr">
        <x:is>
          <x:t xml:space="preserve">Bull</x:t>
        </x:is>
      </x:c>
      <x:c r="D2992" s="3" t="inlineStr">
        <x:is>
          <x:t xml:space="preserve">contracted_power_gw</x:t>
        </x:is>
      </x:c>
      <x:c r="E2992" s="3" t="n">
        <x:v>1.2</x:v>
      </x:c>
      <x:c r="F2992" s="3" t="inlineStr">
        <x:is>
          <x:t xml:space="preserve">GW</x:t>
        </x:is>
      </x:c>
      <x:c r="G2992" s="3" t="inlineStr">
        <x:is>
          <x:t xml:space="preserve">Scenario capacity envelope</x:t>
        </x:is>
      </x:c>
      <x:c r="H2992" s="3" t="inlineStr">
        <x:is>
          <x:t xml:space="preserve">linear interpolation between 2026 and 2030 company capacity endpoints</x:t>
        </x:is>
      </x:c>
      <x:c r="I2992" s="3" t="inlineStr">
        <x:is>
          <x:t xml:space="preserve">Tencent Cloud/Hunyuan capacity is a scenario envelope because operated model-serving GW is undisclosed.</x:t>
        </x:is>
      </x:c>
      <x:c r="J2992" s="3" t="inlineStr">
        <x:is>
          <x:t xml:space="preserve">SRC_TENCENT_AI_INFRA_MOE; ASSUMP_CN_CAPACITY_TRANSPARENCY</x:t>
        </x:is>
      </x:c>
      <x:c r="K299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992" s="3" t="inlineStr">
        <x:is>
          <x:t xml:space="preserve">Company/site-level committed MW/GW, interconnect and contract disclosure.</x:t>
        </x:is>
      </x:c>
    </x:row>
    <x:row r="2993">
      <x:c r="A2993" s="3" t="inlineStr">
        <x:is>
          <x:t xml:space="preserve">Tencent</x:t>
        </x:is>
      </x:c>
      <x:c r="B2993" s="3" t="n">
        <x:v>2026</x:v>
      </x:c>
      <x:c r="C2993" s="3" t="inlineStr">
        <x:is>
          <x:t xml:space="preserve">Bull</x:t>
        </x:is>
      </x:c>
      <x:c r="D2993" s="3" t="inlineStr">
        <x:is>
          <x:t xml:space="preserve">operational_deployment_share</x:t>
        </x:is>
      </x:c>
      <x:c r="E2993" s="3" t="n">
        <x:v>0.39416667</x:v>
      </x:c>
      <x:c r="F2993" s="3" t="inlineStr">
        <x:is>
          <x:t xml:space="preserve">share</x:t>
        </x:is>
      </x:c>
      <x:c r="G2993" s="3" t="inlineStr">
        <x:is>
          <x:t xml:space="preserve">Scenario conversion</x:t>
        </x:is>
      </x:c>
      <x:c r="H2993" s="3" t="inlineStr">
        <x:is>
          <x:t xml:space="preserve">active_power_gw / contracted_power_gw</x:t>
        </x:is>
      </x:c>
      <x:c r="I2993" s="3" t="inlineStr">
        <x:is>
          <x:t xml:space="preserve">This is the single explicit conversion from contracted/attributed capacity to operationally usable capacity.</x:t>
        </x:is>
      </x:c>
      <x:c r="J2993" s="3" t="inlineStr">
        <x:is>
          <x:t xml:space="preserve">SRC_TENCENT_AI_INFRA_MOE; ASSUMP_CN_CAPACITY_TRANSPARENCY</x:t>
        </x:is>
      </x:c>
      <x:c r="K299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993" s="3" t="inlineStr">
        <x:is>
          <x:t xml:space="preserve">Energized operational capacity divided by contracted/attributed capacity.</x:t>
        </x:is>
      </x:c>
    </x:row>
    <x:row r="2994">
      <x:c r="A2994" s="3" t="inlineStr">
        <x:is>
          <x:t xml:space="preserve">Tencent</x:t>
        </x:is>
      </x:c>
      <x:c r="B2994" s="3" t="n">
        <x:v>2026</x:v>
      </x:c>
      <x:c r="C2994" s="3" t="inlineStr">
        <x:is>
          <x:t xml:space="preserve">Bull</x:t>
        </x:is>
      </x:c>
      <x:c r="D2994" s="3" t="inlineStr">
        <x:is>
          <x:t xml:space="preserve">active_power_gw</x:t>
        </x:is>
      </x:c>
      <x:c r="E2994" s="3" t="n">
        <x:v>0.473</x:v>
      </x:c>
      <x:c r="F2994" s="3" t="inlineStr">
        <x:is>
          <x:t xml:space="preserve">GW</x:t>
        </x:is>
      </x:c>
      <x:c r="G2994" s="3" t="inlineStr">
        <x:is>
          <x:t xml:space="preserve">Derived scenario</x:t>
        </x:is>
      </x:c>
      <x:c r="H2994" s="3" t="inlineStr">
        <x:is>
          <x:t xml:space="preserve">contracted_power_gw * operational_deployment_share</x:t>
        </x:is>
      </x:c>
      <x:c r="I2994" s="3" t="inlineStr">
        <x:is>
          <x:t xml:space="preserve">Active GW reflects staged Hunyuan/Yuanbao adoption rather than a reported powered fleet.</x:t>
        </x:is>
      </x:c>
      <x:c r="J2994" s="3" t="inlineStr">
        <x:is>
          <x:t xml:space="preserve">SRC_TENCENT_AI_INFRA_MOE; ASSUMP_CN_CAPACITY_TRANSPARENCY</x:t>
        </x:is>
      </x:c>
      <x:c r="K299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994" s="3" t="inlineStr">
        <x:is>
          <x:t xml:space="preserve">Energization dates, accelerator deliveries and operational powered-rack telemetry.</x:t>
        </x:is>
      </x:c>
    </x:row>
    <x:row r="2995">
      <x:c r="A2995" s="3" t="inlineStr">
        <x:is>
          <x:t xml:space="preserve">Tencent</x:t>
        </x:is>
      </x:c>
      <x:c r="B2995" s="3" t="n">
        <x:v>2026</x:v>
      </x:c>
      <x:c r="C2995" s="3" t="inlineStr">
        <x:is>
          <x:t xml:space="preserve">Bull</x:t>
        </x:is>
      </x:c>
      <x:c r="D2995" s="3" t="inlineStr">
        <x:is>
          <x:t xml:space="preserve">pue</x:t>
        </x:is>
      </x:c>
      <x:c r="E2995" s="3" t="n">
        <x:v>1.23</x:v>
      </x:c>
      <x:c r="F2995" s="3" t="inlineStr">
        <x:is>
          <x:t xml:space="preserve">ratio</x:t>
        </x:is>
      </x:c>
      <x:c r="G2995" s="3" t="inlineStr">
        <x:is>
          <x:t xml:space="preserve">Scenario parameter</x:t>
        </x:is>
      </x:c>
      <x:c r="H2995" s="3" t="inlineStr">
        <x:is>
          <x:t xml:space="preserve">it_load_gw = active_power_gw / pue</x:t>
        </x:is>
      </x:c>
      <x:c r="I2995" s="3" t="inlineStr">
        <x:is>
          <x:t xml:space="preserve">No provider-wide site-level PUE is used as a disclosed fact; PUE represents facility-to-IT conversion within the scenario.</x:t>
        </x:is>
      </x:c>
      <x:c r="J2995" s="3" t="inlineStr">
        <x:is>
          <x:t xml:space="preserve">ASSUMP_POWER_RAMP</x:t>
        </x:is>
      </x:c>
      <x:c r="K299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995" s="3" t="inlineStr">
        <x:is>
          <x:t xml:space="preserve">Site-level measured PUE matched to attributed AI capacity.</x:t>
        </x:is>
      </x:c>
    </x:row>
    <x:row r="2996">
      <x:c r="A2996" s="3" t="inlineStr">
        <x:is>
          <x:t xml:space="preserve">Tencent</x:t>
        </x:is>
      </x:c>
      <x:c r="B2996" s="3" t="n">
        <x:v>2026</x:v>
      </x:c>
      <x:c r="C2996" s="3" t="inlineStr">
        <x:is>
          <x:t xml:space="preserve">Bull</x:t>
        </x:is>
      </x:c>
      <x:c r="D2996" s="3" t="inlineStr">
        <x:is>
          <x:t xml:space="preserve">it_load_gw</x:t>
        </x:is>
      </x:c>
      <x:c r="E2996" s="3" t="n">
        <x:v>0.384</x:v>
      </x:c>
      <x:c r="F2996" s="3" t="inlineStr">
        <x:is>
          <x:t xml:space="preserve">GW</x:t>
        </x:is>
      </x:c>
      <x:c r="G2996" s="3" t="inlineStr">
        <x:is>
          <x:t xml:space="preserve">Derived formula</x:t>
        </x:is>
      </x:c>
      <x:c r="H2996" s="3" t="inlineStr">
        <x:is>
          <x:t xml:space="preserve">active_power_gw / pue</x:t>
        </x:is>
      </x:c>
      <x:c r="I2996" s="3" t="inlineStr">
        <x:is>
          <x:t xml:space="preserve">Facility power is converted to IT-deliverable power before attributing AI workloads.</x:t>
        </x:is>
      </x:c>
      <x:c r="J2996" s="3" t="inlineStr">
        <x:is>
          <x:t xml:space="preserve">SRC_TENCENT_AI_INFRA_MOE; ASSUMP_CN_CAPACITY_TRANSPARENCY</x:t>
        </x:is>
      </x:c>
      <x:c r="K299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996" s="3" t="inlineStr">
        <x:is>
          <x:t xml:space="preserve">Recompute once active power and PUE become site-observable.</x:t>
        </x:is>
      </x:c>
    </x:row>
    <x:row r="2997">
      <x:c r="A2997" s="3" t="inlineStr">
        <x:is>
          <x:t xml:space="preserve">Tencent</x:t>
        </x:is>
      </x:c>
      <x:c r="B2997" s="3" t="n">
        <x:v>2026</x:v>
      </x:c>
      <x:c r="C2997" s="3" t="inlineStr">
        <x:is>
          <x:t xml:space="preserve">Bull</x:t>
        </x:is>
      </x:c>
      <x:c r="D2997" s="3" t="inlineStr">
        <x:is>
          <x:t xml:space="preserve">ai_workload_share</x:t>
        </x:is>
      </x:c>
      <x:c r="E2997" s="3" t="n">
        <x:v>0.84</x:v>
      </x:c>
      <x:c r="F2997" s="3" t="inlineStr">
        <x:is>
          <x:t xml:space="preserve">share</x:t>
        </x:is>
      </x:c>
      <x:c r="G2997" s="3" t="inlineStr">
        <x:is>
          <x:t xml:space="preserve">Scenario allocation</x:t>
        </x:is>
      </x:c>
      <x:c r="H2997" s="3" t="inlineStr">
        <x:is>
          <x:t xml:space="preserve">ai_it_load_gw = it_load_gw * ai_workload_share</x:t>
        </x:is>
      </x:c>
      <x:c r="I2997" s="3" t="inlineStr">
        <x:is>
          <x:t xml:space="preserve">Modeled Hunyuan-serving capacity is AI-focused; 84% excludes cloud/platform and reserve overhead.</x:t>
        </x:is>
      </x:c>
      <x:c r="J2997" s="3" t="inlineStr">
        <x:is>
          <x:t xml:space="preserve">SRC_TENCENT_HUNYUAN; SRC_TENCENT_HY3; SRC_TENCENT_AI_INFRA_MOE; SRC_EPOCH_AI_DATA_CENTERS</x:t>
        </x:is>
      </x:c>
      <x:c r="K299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997" s="3" t="inlineStr">
        <x:is>
          <x:t xml:space="preserve">Model-owner AI workload allocation or cluster scheduling telemetry.</x:t>
        </x:is>
      </x:c>
    </x:row>
    <x:row r="2998">
      <x:c r="A2998" s="3" t="inlineStr">
        <x:is>
          <x:t xml:space="preserve">Tencent</x:t>
        </x:is>
      </x:c>
      <x:c r="B2998" s="3" t="n">
        <x:v>2026</x:v>
      </x:c>
      <x:c r="C2998" s="3" t="inlineStr">
        <x:is>
          <x:t xml:space="preserve">Bull</x:t>
        </x:is>
      </x:c>
      <x:c r="D2998" s="3" t="inlineStr">
        <x:is>
          <x:t xml:space="preserve">ai_it_load_gw</x:t>
        </x:is>
      </x:c>
      <x:c r="E2998" s="3" t="n">
        <x:v>0.323</x:v>
      </x:c>
      <x:c r="F2998" s="3" t="inlineStr">
        <x:is>
          <x:t xml:space="preserve">GW</x:t>
        </x:is>
      </x:c>
      <x:c r="G2998" s="3" t="inlineStr">
        <x:is>
          <x:t xml:space="preserve">Derived formula</x:t>
        </x:is>
      </x:c>
      <x:c r="H2998" s="3" t="inlineStr">
        <x:is>
          <x:t xml:space="preserve">it_load_gw * ai_workload_share</x:t>
        </x:is>
      </x:c>
      <x:c r="I2998" s="3" t="inlineStr">
        <x:is>
          <x:t xml:space="preserve">Only the AI-attributed portion of IT load enters training/inference allocation.</x:t>
        </x:is>
      </x:c>
      <x:c r="J2998" s="3" t="inlineStr">
        <x:is>
          <x:t xml:space="preserve">SRC_TENCENT_HUNYUAN; SRC_TENCENT_HY3; SRC_TENCENT_AI_INFRA_MOE; SRC_EPOCH_AI_DATA_CENTERS</x:t>
        </x:is>
      </x:c>
      <x:c r="K299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998" s="3" t="inlineStr">
        <x:is>
          <x:t xml:space="preserve">Recompute after ai_workload_share is replaced by telemetry.</x:t>
        </x:is>
      </x:c>
    </x:row>
    <x:row r="2999">
      <x:c r="A2999" s="3" t="inlineStr">
        <x:is>
          <x:t xml:space="preserve">Tencent</x:t>
        </x:is>
      </x:c>
      <x:c r="B2999" s="3" t="n">
        <x:v>2026</x:v>
      </x:c>
      <x:c r="C2999" s="3" t="inlineStr">
        <x:is>
          <x:t xml:space="preserve">Bull</x:t>
        </x:is>
      </x:c>
      <x:c r="D2999" s="3" t="inlineStr">
        <x:is>
          <x:t xml:space="preserve">gpu_share</x:t>
        </x:is>
      </x:c>
      <x:c r="E2999" s="3" t="n">
        <x:v>1</x:v>
      </x:c>
      <x:c r="F2999" s="3" t="inlineStr">
        <x:is>
          <x:t xml:space="preserve">share of inference-serving accelerator load</x:t>
        </x:is>
      </x:c>
      <x:c r="G2999" s="3" t="inlineStr">
        <x:is>
          <x:t xml:space="preserve">Numeric scenario</x:t>
        </x:is>
      </x:c>
      <x:c r="H2999" s="3" t="inlineStr">
        <x:is>
          <x:t xml:space="preserve">gpu_share interpolated from company 2026/2030 accelerator-mix endpoints</x:t>
        </x:is>
      </x:c>
      <x:c r="I2999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2999" s="3" t="inlineStr">
        <x:is>
          <x:t xml:space="preserve">SRC_TENCENT_HUNYUAN; SRC_TENCENT_HY3; SRC_TENCENT_AI_INFRA_MOE; SRC_EPOCH_AI_DATA_CENTERS; ASSUMP_NUMERIC_ACCELERATOR_MIX</x:t>
        </x:is>
      </x:c>
      <x:c r="K299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2999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3000">
      <x:c r="A3000" s="3" t="inlineStr">
        <x:is>
          <x:t xml:space="preserve">Tencent</x:t>
        </x:is>
      </x:c>
      <x:c r="B3000" s="3" t="n">
        <x:v>2026</x:v>
      </x:c>
      <x:c r="C3000" s="3" t="inlineStr">
        <x:is>
          <x:t xml:space="preserve">Bull</x:t>
        </x:is>
      </x:c>
      <x:c r="D3000" s="3" t="inlineStr">
        <x:is>
          <x:t xml:space="preserve">h200_share</x:t>
        </x:is>
      </x:c>
      <x:c r="E3000" s="3" t="n">
        <x:v>0.55</x:v>
      </x:c>
      <x:c r="F3000" s="3" t="inlineStr">
        <x:is>
          <x:t xml:space="preserve">share of inference-serving accelerator load</x:t>
        </x:is>
      </x:c>
      <x:c r="G3000" s="3" t="inlineStr">
        <x:is>
          <x:t xml:space="preserve">Editable numeric scenario</x:t>
        </x:is>
      </x:c>
      <x:c r="H3000" s="3" t="inlineStr">
        <x:is>
          <x:t xml:space="preserve">h200_share = gpu_share * default_gpu_generation_mix_h200</x:t>
        </x:is>
      </x:c>
      <x:c r="I3000" s="3" t="inlineStr">
        <x:is>
          <x:t xml:space="preserve">Default GPU-generation migration assumption; executive workbook allows later manual replacement by company/year/scenario.</x:t>
        </x:is>
      </x:c>
      <x:c r="J3000" s="3" t="inlineStr">
        <x:is>
          <x:t xml:space="preserve">SRC_SEMIANALYSIS_INFERENCEX; ASSUMP_NUMERIC_ACCELERATOR_MIX</x:t>
        </x:is>
      </x:c>
      <x:c r="K300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00" s="3" t="inlineStr">
        <x:is>
          <x:t xml:space="preserve">Company fleet inventory, accelerator-hours or procurement/deployment records by GPU generation.</x:t>
        </x:is>
      </x:c>
    </x:row>
    <x:row r="3001">
      <x:c r="A3001" s="3" t="inlineStr">
        <x:is>
          <x:t xml:space="preserve">Tencent</x:t>
        </x:is>
      </x:c>
      <x:c r="B3001" s="3" t="n">
        <x:v>2026</x:v>
      </x:c>
      <x:c r="C3001" s="3" t="inlineStr">
        <x:is>
          <x:t xml:space="preserve">Bull</x:t>
        </x:is>
      </x:c>
      <x:c r="D3001" s="3" t="inlineStr">
        <x:is>
          <x:t xml:space="preserve">b200_share</x:t>
        </x:is>
      </x:c>
      <x:c r="E3001" s="3" t="n">
        <x:v>0.4</x:v>
      </x:c>
      <x:c r="F3001" s="3" t="inlineStr">
        <x:is>
          <x:t xml:space="preserve">share of inference-serving accelerator load</x:t>
        </x:is>
      </x:c>
      <x:c r="G3001" s="3" t="inlineStr">
        <x:is>
          <x:t xml:space="preserve">Editable numeric scenario</x:t>
        </x:is>
      </x:c>
      <x:c r="H3001" s="3" t="inlineStr">
        <x:is>
          <x:t xml:space="preserve">b200_share = gpu_share * default_gpu_generation_mix_b200</x:t>
        </x:is>
      </x:c>
      <x:c r="I3001" s="3" t="inlineStr">
        <x:is>
          <x:t xml:space="preserve">Default GPU-generation migration assumption; executive workbook allows later manual replacement by company/year/scenario.</x:t>
        </x:is>
      </x:c>
      <x:c r="J3001" s="3" t="inlineStr">
        <x:is>
          <x:t xml:space="preserve">SRC_SEMIANALYSIS_INFERENCEX; ASSUMP_NUMERIC_ACCELERATOR_MIX</x:t>
        </x:is>
      </x:c>
      <x:c r="K300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01" s="3" t="inlineStr">
        <x:is>
          <x:t xml:space="preserve">Company fleet inventory, accelerator-hours or procurement/deployment records by GPU generation.</x:t>
        </x:is>
      </x:c>
    </x:row>
    <x:row r="3002">
      <x:c r="A3002" s="3" t="inlineStr">
        <x:is>
          <x:t xml:space="preserve">Tencent</x:t>
        </x:is>
      </x:c>
      <x:c r="B3002" s="3" t="n">
        <x:v>2026</x:v>
      </x:c>
      <x:c r="C3002" s="3" t="inlineStr">
        <x:is>
          <x:t xml:space="preserve">Bull</x:t>
        </x:is>
      </x:c>
      <x:c r="D3002" s="3" t="inlineStr">
        <x:is>
          <x:t xml:space="preserve">gb200_share</x:t>
        </x:is>
      </x:c>
      <x:c r="E3002" s="3" t="n">
        <x:v>0.05</x:v>
      </x:c>
      <x:c r="F3002" s="3" t="inlineStr">
        <x:is>
          <x:t xml:space="preserve">share of inference-serving accelerator load</x:t>
        </x:is>
      </x:c>
      <x:c r="G3002" s="3" t="inlineStr">
        <x:is>
          <x:t xml:space="preserve">Editable numeric scenario</x:t>
        </x:is>
      </x:c>
      <x:c r="H3002" s="3" t="inlineStr">
        <x:is>
          <x:t xml:space="preserve">gb200_share = gpu_share * default_gpu_generation_mix_gb200</x:t>
        </x:is>
      </x:c>
      <x:c r="I3002" s="3" t="inlineStr">
        <x:is>
          <x:t xml:space="preserve">Default GPU-generation migration assumption; executive workbook allows later manual replacement by company/year/scenario.</x:t>
        </x:is>
      </x:c>
      <x:c r="J3002" s="3" t="inlineStr">
        <x:is>
          <x:t xml:space="preserve">SRC_SEMIANALYSIS_INFERENCEX; ASSUMP_NUMERIC_ACCELERATOR_MIX</x:t>
        </x:is>
      </x:c>
      <x:c r="K300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02" s="3" t="inlineStr">
        <x:is>
          <x:t xml:space="preserve">Company fleet inventory, accelerator-hours or procurement/deployment records by GPU generation.</x:t>
        </x:is>
      </x:c>
    </x:row>
    <x:row r="3003">
      <x:c r="A3003" s="3" t="inlineStr">
        <x:is>
          <x:t xml:space="preserve">Tencent</x:t>
        </x:is>
      </x:c>
      <x:c r="B3003" s="3" t="n">
        <x:v>2026</x:v>
      </x:c>
      <x:c r="C3003" s="3" t="inlineStr">
        <x:is>
          <x:t xml:space="preserve">Bull</x:t>
        </x:is>
      </x:c>
      <x:c r="D3003" s="3" t="inlineStr">
        <x:is>
          <x:t xml:space="preserve">purpose_built_accelerator_share</x:t>
        </x:is>
      </x:c>
      <x:c r="E3003" s="3" t="n">
        <x:v>0</x:v>
      </x:c>
      <x:c r="F3003" s="3" t="inlineStr">
        <x:is>
          <x:t xml:space="preserve">share of inference-serving accelerator load</x:t>
        </x:is>
      </x:c>
      <x:c r="G3003" s="3" t="inlineStr">
        <x:is>
          <x:t xml:space="preserve">Numeric scenario</x:t>
        </x:is>
      </x:c>
      <x:c r="H3003" s="3" t="inlineStr">
        <x:is>
          <x:t xml:space="preserve">1 - gpu_share</x:t>
        </x:is>
      </x:c>
      <x:c r="I3003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3003" s="3" t="inlineStr">
        <x:is>
          <x:t xml:space="preserve">SRC_TENCENT_HUNYUAN; SRC_TENCENT_HY3; SRC_TENCENT_AI_INFRA_MOE; SRC_EPOCH_AI_DATA_CENTERS; ASSUMP_NUMERIC_ACCELERATOR_MIX</x:t>
        </x:is>
      </x:c>
      <x:c r="K300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03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3004">
      <x:c r="A3004" s="3" t="inlineStr">
        <x:is>
          <x:t xml:space="preserve">Tencent</x:t>
        </x:is>
      </x:c>
      <x:c r="B3004" s="3" t="n">
        <x:v>2026</x:v>
      </x:c>
      <x:c r="C3004" s="3" t="inlineStr">
        <x:is>
          <x:t xml:space="preserve">Bull</x:t>
        </x:is>
      </x:c>
      <x:c r="D3004" s="3" t="inlineStr">
        <x:is>
          <x:t xml:space="preserve">fleet_reference_tps_per_mw</x:t>
        </x:is>
      </x:c>
      <x:c r="E3004" s="3" t="n">
        <x:v>2359967</x:v>
      </x:c>
      <x:c r="F3004" s="3" t="inlineStr">
        <x:is>
          <x:t xml:space="preserve">generated output tokens/sec/MW</x:t>
        </x:is>
      </x:c>
      <x:c r="G3004" s="3" t="inlineStr">
        <x:is>
          <x:t xml:space="preserve">Fleet-weighted public benchmark reference</x:t>
        </x:is>
      </x:c>
      <x:c r="H3004" s="3" t="inlineStr">
        <x:is>
          <x:t xml:space="preserve">h200_share*h200_workload_avg + b200_share*b200_workload_avg + gb200_share*gb200_workload_avg + purpose_built_share*purpose_workload_avg</x:t>
        </x:is>
      </x:c>
      <x:c r="I3004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004" s="3" t="inlineStr">
        <x:is>
          <x:t xml:space="preserve">SRC_SEMIANALYSIS_INFERENCEX; ASSUMP_NUMERIC_ACCELERATOR_MIX; ASSUMP_WORKLOAD_CLASS_MIX; ASSUMP_AGENTIC_CONTEXT_PENALTY</x:t>
        </x:is>
      </x:c>
      <x:c r="K300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04" s="3" t="inlineStr">
        <x:is>
          <x:t xml:space="preserve">Comparable production output-token throughput or a more closely matched benchmark.</x:t>
        </x:is>
      </x:c>
    </x:row>
    <x:row r="3005">
      <x:c r="A3005" s="3" t="inlineStr">
        <x:is>
          <x:t xml:space="preserve">Tencent</x:t>
        </x:is>
      </x:c>
      <x:c r="B3005" s="3" t="n">
        <x:v>2026</x:v>
      </x:c>
      <x:c r="C3005" s="3" t="inlineStr">
        <x:is>
          <x:t xml:space="preserve">Bull</x:t>
        </x:is>
      </x:c>
      <x:c r="D3005" s="3" t="inlineStr">
        <x:is>
          <x:t xml:space="preserve">commercial_workload_fit_factor</x:t>
        </x:is>
      </x:c>
      <x:c r="E3005" s="3" t="n">
        <x:v>0.8</x:v>
      </x:c>
      <x:c r="F3005" s="3" t="inlineStr">
        <x:is>
          <x:t xml:space="preserve">share of public reference throughput</x:t>
        </x:is>
      </x:c>
      <x:c r="G3005" s="3" t="inlineStr">
        <x:is>
          <x:t xml:space="preserve">Scenario assumption</x:t>
        </x:is>
      </x:c>
      <x:c r="H3005" s="3" t="inlineStr">
        <x:is>
          <x:t xml:space="preserve">reference_serving_tps_per_mw = fleet_reference_tps_per_mw * commercial_workload_fit_factor</x:t>
        </x:is>
      </x:c>
      <x:c r="I3005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3005" s="3" t="inlineStr">
        <x:is>
          <x:t xml:space="preserve">SRC_SEMIANALYSIS_INFERENCEX; ASSUMP_NUMERIC_ACCELERATOR_MIX; ASSUMP_WORKLOAD_CLASS_MIX; ASSUMP_AGENTIC_CONTEXT_PENALTY</x:t>
        </x:is>
      </x:c>
      <x:c r="K300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05" s="3" t="inlineStr">
        <x:is>
          <x:t xml:space="preserve">Matched commercial serving benchmark by product surface, context shape and latency SLO.</x:t>
        </x:is>
      </x:c>
    </x:row>
    <x:row r="3006">
      <x:c r="A3006" s="3" t="inlineStr">
        <x:is>
          <x:t xml:space="preserve">Tencent</x:t>
        </x:is>
      </x:c>
      <x:c r="B3006" s="3" t="n">
        <x:v>2026</x:v>
      </x:c>
      <x:c r="C3006" s="3" t="inlineStr">
        <x:is>
          <x:t xml:space="preserve">Bull</x:t>
        </x:is>
      </x:c>
      <x:c r="D3006" s="3" t="inlineStr">
        <x:is>
          <x:t xml:space="preserve">reference_serving_tps_per_mw</x:t>
        </x:is>
      </x:c>
      <x:c r="E3006" s="3" t="n">
        <x:v>1887974</x:v>
      </x:c>
      <x:c r="F3006" s="3" t="inlineStr">
        <x:is>
          <x:t xml:space="preserve">generated output tokens/sec/MW</x:t>
        </x:is>
      </x:c>
      <x:c r="G3006" s="3" t="inlineStr">
        <x:is>
          <x:t xml:space="preserve">Workload-adjusted benchmark proxy</x:t>
        </x:is>
      </x:c>
      <x:c r="H3006" s="3" t="inlineStr">
        <x:is>
          <x:t xml:space="preserve">fleet_reference_tps_per_mw * commercial_workload_fit_factor</x:t>
        </x:is>
      </x:c>
      <x:c r="I300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006" s="3" t="inlineStr">
        <x:is>
          <x:t xml:space="preserve">SRC_SEMIANALYSIS_INFERENCEX; ASSUMP_NUMERIC_ACCELERATOR_MIX; ASSUMP_WORKLOAD_CLASS_MIX; ASSUMP_AGENTIC_CONTEXT_PENALTY</x:t>
        </x:is>
      </x:c>
      <x:c r="K300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06" s="3" t="inlineStr">
        <x:is>
          <x:t xml:space="preserve">Provider production output-token throughput with comparable workload/SLO.</x:t>
        </x:is>
      </x:c>
    </x:row>
    <x:row r="3007">
      <x:c r="A3007" s="3" t="inlineStr">
        <x:is>
          <x:t xml:space="preserve">Tencent</x:t>
        </x:is>
      </x:c>
      <x:c r="B3007" s="3" t="n">
        <x:v>2026</x:v>
      </x:c>
      <x:c r="C3007" s="3" t="inlineStr">
        <x:is>
          <x:t xml:space="preserve">Bull</x:t>
        </x:is>
      </x:c>
      <x:c r="D3007" s="3" t="inlineStr">
        <x:is>
          <x:t xml:space="preserve">purpose_built_tps_per_mw</x:t>
        </x:is>
      </x:c>
      <x:c r="E3007" s="3" t="n">
        <x:v>3613574</x:v>
      </x:c>
      <x:c r="F3007" s="3" t="inlineStr">
        <x:is>
          <x:t xml:space="preserve">generated output tokens/sec/MW</x:t>
        </x:is>
      </x:c>
      <x:c r="G3007" s="3" t="inlineStr">
        <x:is>
          <x:t xml:space="preserve">Conservative no-uplift proxy</x:t>
        </x:is>
      </x:c>
      <x:c r="H3007" s="3" t="inlineStr">
        <x:is>
          <x:t xml:space="preserve">purpose_built_tps_per_mw = purpose_built_reference_tps_per_mw * commercial_workload_fit_factor until comparable output-token benchmark is adopted</x:t>
        </x:is>
      </x:c>
      <x:c r="I3007" s="3" t="inlineStr">
        <x:is>
          <x:t xml:space="preserve">No comparable public output-token/MW row adopted; B200 public reference placeholder is used and remains editable.</x:t>
        </x:is>
      </x:c>
      <x:c r="J3007" s="3" t="inlineStr">
        <x:is>
          <x:t xml:space="preserve">SRC_TENCENT_HUNYUAN; SRC_TENCENT_HY3; SRC_TENCENT_AI_INFRA_MOE; SRC_EPOCH_AI_DATA_CENTERS; ASSUMP_NUMERIC_ACCELERATOR_MIX</x:t>
        </x:is>
      </x:c>
      <x:c r="K300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07" s="3" t="inlineStr">
        <x:is>
          <x:t xml:space="preserve">Matched-workload generated-output benchmark for the provider purpose-built accelerator.</x:t>
        </x:is>
      </x:c>
    </x:row>
    <x:row r="3008">
      <x:c r="A3008" s="3" t="inlineStr">
        <x:is>
          <x:t xml:space="preserve">Tencent</x:t>
        </x:is>
      </x:c>
      <x:c r="B3008" s="3" t="n">
        <x:v>2026</x:v>
      </x:c>
      <x:c r="C3008" s="3" t="inlineStr">
        <x:is>
          <x:t xml:space="preserve">Bull</x:t>
        </x:is>
      </x:c>
      <x:c r="D3008" s="3" t="inlineStr">
        <x:is>
          <x:t xml:space="preserve">inference_power_share</x:t>
        </x:is>
      </x:c>
      <x:c r="E3008" s="3" t="n">
        <x:v>0.65</x:v>
      </x:c>
      <x:c r="F3008" s="3" t="inlineStr">
        <x:is>
          <x:t xml:space="preserve">share of AI IT load</x:t>
        </x:is>
      </x:c>
      <x:c r="G3008" s="3" t="inlineStr">
        <x:is>
          <x:t xml:space="preserve">Scenario allocation</x:t>
        </x:is>
      </x:c>
      <x:c r="H3008" s="3" t="inlineStr">
        <x:is>
          <x:t xml:space="preserve">inference_gw = ai_it_load_gw * inference_power_share</x:t>
        </x:is>
      </x:c>
      <x:c r="I3008" s="3" t="inlineStr">
        <x:is>
          <x:t xml:space="preserve">Yuanbao and embedded product surfaces plus Hunyuan Turbo inference-cost direction support rising inference allocation.</x:t>
        </x:is>
      </x:c>
      <x:c r="J3008" s="3" t="inlineStr">
        <x:is>
          <x:t xml:space="preserve">SRC_TENCENT_HUNYUAN; SRC_TENCENT_HY3; SRC_TENCENT_AI_INFRA_MOE; SRC_EPOCH_AI_DATA_CENTERS; ASSUMP_INFERENCE_SHARE_NOT_FACT_60</x:t>
        </x:is>
      </x:c>
      <x:c r="K300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08" s="3" t="inlineStr">
        <x:is>
          <x:t xml:space="preserve">Provider-specific inference/training workload power telemetry.</x:t>
        </x:is>
      </x:c>
    </x:row>
    <x:row r="3009">
      <x:c r="A3009" s="3" t="inlineStr">
        <x:is>
          <x:t xml:space="preserve">Tencent</x:t>
        </x:is>
      </x:c>
      <x:c r="B3009" s="3" t="n">
        <x:v>2026</x:v>
      </x:c>
      <x:c r="C3009" s="3" t="inlineStr">
        <x:is>
          <x:t xml:space="preserve">Bull</x:t>
        </x:is>
      </x:c>
      <x:c r="D3009" s="3" t="inlineStr">
        <x:is>
          <x:t xml:space="preserve">inference_gw</x:t>
        </x:is>
      </x:c>
      <x:c r="E3009" s="3" t="n">
        <x:v>0.21</x:v>
      </x:c>
      <x:c r="F3009" s="3" t="inlineStr">
        <x:is>
          <x:t xml:space="preserve">GW</x:t>
        </x:is>
      </x:c>
      <x:c r="G3009" s="3" t="inlineStr">
        <x:is>
          <x:t xml:space="preserve">Derived formula</x:t>
        </x:is>
      </x:c>
      <x:c r="H3009" s="3" t="inlineStr">
        <x:is>
          <x:t xml:space="preserve">ai_it_load_gw * inference_power_share</x:t>
        </x:is>
      </x:c>
      <x:c r="I3009" s="3" t="inlineStr">
        <x:is>
          <x:t xml:space="preserve">This is the operational power eligible to become commercial generated output tokens through the selected TPS/MW proxy.</x:t>
        </x:is>
      </x:c>
      <x:c r="J3009" s="3" t="inlineStr">
        <x:is>
          <x:t xml:space="preserve">SRC_TENCENT_HUNYUAN; SRC_TENCENT_HY3; SRC_TENCENT_AI_INFRA_MOE; SRC_EPOCH_AI_DATA_CENTERS</x:t>
        </x:is>
      </x:c>
      <x:c r="K300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09" s="3" t="inlineStr">
        <x:is>
          <x:t xml:space="preserve">Recompute after AI allocation or inference-share evidence changes.</x:t>
        </x:is>
      </x:c>
    </x:row>
    <x:row r="3010">
      <x:c r="A3010" s="3" t="inlineStr">
        <x:is>
          <x:t xml:space="preserve">Tencent</x:t>
        </x:is>
      </x:c>
      <x:c r="B3010" s="3" t="n">
        <x:v>2026</x:v>
      </x:c>
      <x:c r="C3010" s="3" t="inlineStr">
        <x:is>
          <x:t xml:space="preserve">Bull</x:t>
        </x:is>
      </x:c>
      <x:c r="D3010" s="3" t="inlineStr">
        <x:is>
          <x:t xml:space="preserve">training_power_share</x:t>
        </x:is>
      </x:c>
      <x:c r="E3010" s="3" t="n">
        <x:v>0.35</x:v>
      </x:c>
      <x:c r="F3010" s="3" t="inlineStr">
        <x:is>
          <x:t xml:space="preserve">share of AI IT load</x:t>
        </x:is>
      </x:c>
      <x:c r="G3010" s="3" t="inlineStr">
        <x:is>
          <x:t xml:space="preserve">Derived allocation</x:t>
        </x:is>
      </x:c>
      <x:c r="H3010" s="3" t="inlineStr">
        <x:is>
          <x:t xml:space="preserve">1 - inference_power_share</x:t>
        </x:is>
      </x:c>
      <x:c r="I3010" s="3" t="inlineStr">
        <x:is>
          <x:t xml:space="preserve">Training receives the complementary modeled AI IT allocation; it is not a disclosed company workload split.</x:t>
        </x:is>
      </x:c>
      <x:c r="J3010" s="3" t="inlineStr">
        <x:is>
          <x:t xml:space="preserve">SRC_TENCENT_HUNYUAN; SRC_TENCENT_HY3; SRC_TENCENT_AI_INFRA_MOE; SRC_EPOCH_AI_DATA_CENTERS; ASSUMP_INFERENCE_SHARE_NOT_FACT_60</x:t>
        </x:is>
      </x:c>
      <x:c r="K301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10" s="3" t="inlineStr">
        <x:is>
          <x:t xml:space="preserve">Provider-specific inference/training workload power telemetry.</x:t>
        </x:is>
      </x:c>
    </x:row>
    <x:row r="3011">
      <x:c r="A3011" s="3" t="inlineStr">
        <x:is>
          <x:t xml:space="preserve">Tencent</x:t>
        </x:is>
      </x:c>
      <x:c r="B3011" s="3" t="n">
        <x:v>2026</x:v>
      </x:c>
      <x:c r="C3011" s="3" t="inlineStr">
        <x:is>
          <x:t xml:space="preserve">Bull</x:t>
        </x:is>
      </x:c>
      <x:c r="D3011" s="3" t="inlineStr">
        <x:is>
          <x:t xml:space="preserve">training_gw</x:t>
        </x:is>
      </x:c>
      <x:c r="E3011" s="3" t="n">
        <x:v>0.113</x:v>
      </x:c>
      <x:c r="F3011" s="3" t="inlineStr">
        <x:is>
          <x:t xml:space="preserve">GW</x:t>
        </x:is>
      </x:c>
      <x:c r="G3011" s="3" t="inlineStr">
        <x:is>
          <x:t xml:space="preserve">Derived formula</x:t>
        </x:is>
      </x:c>
      <x:c r="H3011" s="3" t="inlineStr">
        <x:is>
          <x:t xml:space="preserve">ai_it_load_gw * training_power_share</x:t>
        </x:is>
      </x:c>
      <x:c r="I3011" s="3" t="inlineStr">
        <x:is>
          <x:t xml:space="preserve">Training GW is shown separately so commercial inference token capacity is not overstated.</x:t>
        </x:is>
      </x:c>
      <x:c r="J3011" s="3" t="inlineStr">
        <x:is>
          <x:t xml:space="preserve">SRC_TENCENT_HUNYUAN; SRC_TENCENT_HY3; SRC_TENCENT_AI_INFRA_MOE; SRC_EPOCH_AI_DATA_CENTERS</x:t>
        </x:is>
      </x:c>
      <x:c r="K301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11" s="3" t="inlineStr">
        <x:is>
          <x:t xml:space="preserve">Recompute after AI allocation or workload-split evidence changes.</x:t>
        </x:is>
      </x:c>
    </x:row>
    <x:row r="3012">
      <x:c r="A3012" s="3" t="inlineStr">
        <x:is>
          <x:t xml:space="preserve">Tencent</x:t>
        </x:is>
      </x:c>
      <x:c r="B3012" s="3" t="n">
        <x:v>2026</x:v>
      </x:c>
      <x:c r="C3012" s="3" t="inlineStr">
        <x:is>
          <x:t xml:space="preserve">Bull</x:t>
        </x:is>
      </x:c>
      <x:c r="D3012" s="3" t="inlineStr">
        <x:is>
          <x:t xml:space="preserve">tokens_per_second_per_mw</x:t>
        </x:is>
      </x:c>
      <x:c r="E3012" s="3" t="n">
        <x:v>1887974</x:v>
      </x:c>
      <x:c r="F3012" s="3" t="inlineStr">
        <x:is>
          <x:t xml:space="preserve">generated output tokens/sec/MW</x:t>
        </x:is>
      </x:c>
      <x:c r="G3012" s="3" t="inlineStr">
        <x:is>
          <x:t xml:space="preserve">Derived estimate + benchmark calibration</x:t>
        </x:is>
      </x:c>
      <x:c r="H3012" s="3" t="inlineStr">
        <x:is>
          <x:t xml:space="preserve">fleet_reference_tps_per_mw * commercial_workload_fit_factor</x:t>
        </x:is>
      </x:c>
      <x:c r="I3012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3012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301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12" s="3" t="inlineStr">
        <x:is>
          <x:t xml:space="preserve">Comparable production output-token throughput with model, hardware, precision, ISL/OSL and SLO matched.</x:t>
        </x:is>
      </x:c>
    </x:row>
    <x:row r="3013">
      <x:c r="A3013" s="3" t="inlineStr">
        <x:is>
          <x:t xml:space="preserve">Tencent</x:t>
        </x:is>
      </x:c>
      <x:c r="B3013" s="3" t="n">
        <x:v>2026</x:v>
      </x:c>
      <x:c r="C3013" s="3" t="inlineStr">
        <x:is>
          <x:t xml:space="preserve">Bull</x:t>
        </x:is>
      </x:c>
      <x:c r="D3013" s="3" t="inlineStr">
        <x:is>
          <x:t xml:space="preserve">inference_tokens_per_day</x:t>
        </x:is>
      </x:c>
      <x:c r="E3013" s="3" t="n">
        <x:v>34255400256000</x:v>
      </x:c>
      <x:c r="F3013" s="3" t="inlineStr">
        <x:is>
          <x:t xml:space="preserve">generated output tokens/day</x:t>
        </x:is>
      </x:c>
      <x:c r="G3013" s="3" t="inlineStr">
        <x:is>
          <x:t xml:space="preserve">Derived headline metric</x:t>
        </x:is>
      </x:c>
      <x:c r="H3013" s="3" t="inlineStr">
        <x:is>
          <x:t xml:space="preserve">inference_gw * 1000 * tokens_per_second_per_mw * 86,400</x:t>
        </x:is>
      </x:c>
      <x:c r="I3013" s="3" t="inlineStr">
        <x:is>
          <x:t xml:space="preserve">Headline capacity uses no utilization, MoE, architecture or software-growth multiplier; it is not observed commercial output volume.</x:t>
        </x:is>
      </x:c>
      <x:c r="J3013" s="3" t="inlineStr">
        <x:is>
          <x:t xml:space="preserve">SRC_TENCENT_HUNYUAN; SRC_TENCENT_HY3; SRC_TENCENT_AI_INFRA_MOE; SRC_EPOCH_AI_DATA_CENTERS; SRC_SEMIANALYSIS_INFERENCEX</x:t>
        </x:is>
      </x:c>
      <x:c r="K301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13" s="3" t="inlineStr">
        <x:is>
          <x:t xml:space="preserve">Provider-disclosed generated output token volume or calibrated capacity telemetry.</x:t>
        </x:is>
      </x:c>
    </x:row>
    <x:row r="3014">
      <x:c r="A3014" s="3" t="inlineStr">
        <x:is>
          <x:t xml:space="preserve">Tencent</x:t>
        </x:is>
      </x:c>
      <x:c r="B3014" s="3" t="n">
        <x:v>2026</x:v>
      </x:c>
      <x:c r="C3014" s="3" t="inlineStr">
        <x:is>
          <x:t xml:space="preserve">Bull</x:t>
        </x:is>
      </x:c>
      <x:c r="D3014" s="3" t="inlineStr">
        <x:is>
          <x:t xml:space="preserve">inference_tokens_per_year</x:t>
        </x:is>
      </x:c>
      <x:c r="E3014" s="3" t="n">
        <x:v>1.250322109344e+16</x:v>
      </x:c>
      <x:c r="F3014" s="3" t="inlineStr">
        <x:is>
          <x:t xml:space="preserve">generated output tokens/year</x:t>
        </x:is>
      </x:c>
      <x:c r="G3014" s="3" t="inlineStr">
        <x:is>
          <x:t xml:space="preserve">Derived headline metric</x:t>
        </x:is>
      </x:c>
      <x:c r="H3014" s="3" t="inlineStr">
        <x:is>
          <x:t xml:space="preserve">inference_tokens_per_day * 365</x:t>
        </x:is>
      </x:c>
      <x:c r="I3014" s="3" t="inlineStr">
        <x:is>
          <x:t xml:space="preserve">Annualized version of generated output token capacity; it is not observed annual demand or billable volume.</x:t>
        </x:is>
      </x:c>
      <x:c r="J3014" s="3" t="inlineStr">
        <x:is>
          <x:t xml:space="preserve">SRC_TENCENT_HUNYUAN; SRC_TENCENT_HY3; SRC_TENCENT_AI_INFRA_MOE; SRC_EPOCH_AI_DATA_CENTERS; SRC_SEMIANALYSIS_INFERENCEX</x:t>
        </x:is>
      </x:c>
      <x:c r="K301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14" s="3" t="inlineStr">
        <x:is>
          <x:t xml:space="preserve">Provider-disclosed annual generated-output volume or metered serving telemetry.</x:t>
        </x:is>
      </x:c>
    </x:row>
    <x:row r="3015">
      <x:c r="A3015" s="3" t="inlineStr">
        <x:is>
          <x:t xml:space="preserve">Tencent</x:t>
        </x:is>
      </x:c>
      <x:c r="B3015" s="3" t="n">
        <x:v>2027</x:v>
      </x:c>
      <x:c r="C3015" s="3" t="inlineStr">
        <x:is>
          <x:t xml:space="preserve">Bull</x:t>
        </x:is>
      </x:c>
      <x:c r="D3015" s="3" t="inlineStr">
        <x:is>
          <x:t xml:space="preserve">contracted_power_gw</x:t>
        </x:is>
      </x:c>
      <x:c r="E3015" s="3" t="n">
        <x:v>1.65</x:v>
      </x:c>
      <x:c r="F3015" s="3" t="inlineStr">
        <x:is>
          <x:t xml:space="preserve">GW</x:t>
        </x:is>
      </x:c>
      <x:c r="G3015" s="3" t="inlineStr">
        <x:is>
          <x:t xml:space="preserve">Scenario capacity envelope</x:t>
        </x:is>
      </x:c>
      <x:c r="H3015" s="3" t="inlineStr">
        <x:is>
          <x:t xml:space="preserve">linear interpolation between 2026 and 2030 company capacity endpoints</x:t>
        </x:is>
      </x:c>
      <x:c r="I3015" s="3" t="inlineStr">
        <x:is>
          <x:t xml:space="preserve">Tencent Cloud/Hunyuan capacity is a scenario envelope because operated model-serving GW is undisclosed.</x:t>
        </x:is>
      </x:c>
      <x:c r="J3015" s="3" t="inlineStr">
        <x:is>
          <x:t xml:space="preserve">SRC_TENCENT_AI_INFRA_MOE; ASSUMP_CN_CAPACITY_TRANSPARENCY</x:t>
        </x:is>
      </x:c>
      <x:c r="K301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15" s="3" t="inlineStr">
        <x:is>
          <x:t xml:space="preserve">Company/site-level committed MW/GW, interconnect and contract disclosure.</x:t>
        </x:is>
      </x:c>
    </x:row>
    <x:row r="3016">
      <x:c r="A3016" s="3" t="inlineStr">
        <x:is>
          <x:t xml:space="preserve">Tencent</x:t>
        </x:is>
      </x:c>
      <x:c r="B3016" s="3" t="n">
        <x:v>2027</x:v>
      </x:c>
      <x:c r="C3016" s="3" t="inlineStr">
        <x:is>
          <x:t xml:space="preserve">Bull</x:t>
        </x:is>
      </x:c>
      <x:c r="D3016" s="3" t="inlineStr">
        <x:is>
          <x:t xml:space="preserve">operational_deployment_share</x:t>
        </x:is>
      </x:c>
      <x:c r="E3016" s="3" t="n">
        <x:v>0.61515152</x:v>
      </x:c>
      <x:c r="F3016" s="3" t="inlineStr">
        <x:is>
          <x:t xml:space="preserve">share</x:t>
        </x:is>
      </x:c>
      <x:c r="G3016" s="3" t="inlineStr">
        <x:is>
          <x:t xml:space="preserve">Scenario conversion</x:t>
        </x:is>
      </x:c>
      <x:c r="H3016" s="3" t="inlineStr">
        <x:is>
          <x:t xml:space="preserve">active_power_gw / contracted_power_gw</x:t>
        </x:is>
      </x:c>
      <x:c r="I3016" s="3" t="inlineStr">
        <x:is>
          <x:t xml:space="preserve">This is the single explicit conversion from contracted/attributed capacity to operationally usable capacity.</x:t>
        </x:is>
      </x:c>
      <x:c r="J3016" s="3" t="inlineStr">
        <x:is>
          <x:t xml:space="preserve">SRC_TENCENT_AI_INFRA_MOE; ASSUMP_CN_CAPACITY_TRANSPARENCY</x:t>
        </x:is>
      </x:c>
      <x:c r="K301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16" s="3" t="inlineStr">
        <x:is>
          <x:t xml:space="preserve">Energized operational capacity divided by contracted/attributed capacity.</x:t>
        </x:is>
      </x:c>
    </x:row>
    <x:row r="3017">
      <x:c r="A3017" s="3" t="inlineStr">
        <x:is>
          <x:t xml:space="preserve">Tencent</x:t>
        </x:is>
      </x:c>
      <x:c r="B3017" s="3" t="n">
        <x:v>2027</x:v>
      </x:c>
      <x:c r="C3017" s="3" t="inlineStr">
        <x:is>
          <x:t xml:space="preserve">Bull</x:t>
        </x:is>
      </x:c>
      <x:c r="D3017" s="3" t="inlineStr">
        <x:is>
          <x:t xml:space="preserve">active_power_gw</x:t>
        </x:is>
      </x:c>
      <x:c r="E3017" s="3" t="n">
        <x:v>1.015</x:v>
      </x:c>
      <x:c r="F3017" s="3" t="inlineStr">
        <x:is>
          <x:t xml:space="preserve">GW</x:t>
        </x:is>
      </x:c>
      <x:c r="G3017" s="3" t="inlineStr">
        <x:is>
          <x:t xml:space="preserve">Derived scenario</x:t>
        </x:is>
      </x:c>
      <x:c r="H3017" s="3" t="inlineStr">
        <x:is>
          <x:t xml:space="preserve">contracted_power_gw * operational_deployment_share</x:t>
        </x:is>
      </x:c>
      <x:c r="I3017" s="3" t="inlineStr">
        <x:is>
          <x:t xml:space="preserve">Active GW reflects staged Hunyuan/Yuanbao adoption rather than a reported powered fleet.</x:t>
        </x:is>
      </x:c>
      <x:c r="J3017" s="3" t="inlineStr">
        <x:is>
          <x:t xml:space="preserve">SRC_TENCENT_AI_INFRA_MOE; ASSUMP_CN_CAPACITY_TRANSPARENCY</x:t>
        </x:is>
      </x:c>
      <x:c r="K301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17" s="3" t="inlineStr">
        <x:is>
          <x:t xml:space="preserve">Energization dates, accelerator deliveries and operational powered-rack telemetry.</x:t>
        </x:is>
      </x:c>
    </x:row>
    <x:row r="3018">
      <x:c r="A3018" s="3" t="inlineStr">
        <x:is>
          <x:t xml:space="preserve">Tencent</x:t>
        </x:is>
      </x:c>
      <x:c r="B3018" s="3" t="n">
        <x:v>2027</x:v>
      </x:c>
      <x:c r="C3018" s="3" t="inlineStr">
        <x:is>
          <x:t xml:space="preserve">Bull</x:t>
        </x:is>
      </x:c>
      <x:c r="D3018" s="3" t="inlineStr">
        <x:is>
          <x:t xml:space="preserve">pue</x:t>
        </x:is>
      </x:c>
      <x:c r="E3018" s="3" t="n">
        <x:v>1.23</x:v>
      </x:c>
      <x:c r="F3018" s="3" t="inlineStr">
        <x:is>
          <x:t xml:space="preserve">ratio</x:t>
        </x:is>
      </x:c>
      <x:c r="G3018" s="3" t="inlineStr">
        <x:is>
          <x:t xml:space="preserve">Scenario parameter</x:t>
        </x:is>
      </x:c>
      <x:c r="H3018" s="3" t="inlineStr">
        <x:is>
          <x:t xml:space="preserve">it_load_gw = active_power_gw / pue</x:t>
        </x:is>
      </x:c>
      <x:c r="I3018" s="3" t="inlineStr">
        <x:is>
          <x:t xml:space="preserve">No provider-wide site-level PUE is used as a disclosed fact; PUE represents facility-to-IT conversion within the scenario.</x:t>
        </x:is>
      </x:c>
      <x:c r="J3018" s="3" t="inlineStr">
        <x:is>
          <x:t xml:space="preserve">ASSUMP_POWER_RAMP</x:t>
        </x:is>
      </x:c>
      <x:c r="K301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18" s="3" t="inlineStr">
        <x:is>
          <x:t xml:space="preserve">Site-level measured PUE matched to attributed AI capacity.</x:t>
        </x:is>
      </x:c>
    </x:row>
    <x:row r="3019">
      <x:c r="A3019" s="3" t="inlineStr">
        <x:is>
          <x:t xml:space="preserve">Tencent</x:t>
        </x:is>
      </x:c>
      <x:c r="B3019" s="3" t="n">
        <x:v>2027</x:v>
      </x:c>
      <x:c r="C3019" s="3" t="inlineStr">
        <x:is>
          <x:t xml:space="preserve">Bull</x:t>
        </x:is>
      </x:c>
      <x:c r="D3019" s="3" t="inlineStr">
        <x:is>
          <x:t xml:space="preserve">it_load_gw</x:t>
        </x:is>
      </x:c>
      <x:c r="E3019" s="3" t="n">
        <x:v>0.825</x:v>
      </x:c>
      <x:c r="F3019" s="3" t="inlineStr">
        <x:is>
          <x:t xml:space="preserve">GW</x:t>
        </x:is>
      </x:c>
      <x:c r="G3019" s="3" t="inlineStr">
        <x:is>
          <x:t xml:space="preserve">Derived formula</x:t>
        </x:is>
      </x:c>
      <x:c r="H3019" s="3" t="inlineStr">
        <x:is>
          <x:t xml:space="preserve">active_power_gw / pue</x:t>
        </x:is>
      </x:c>
      <x:c r="I3019" s="3" t="inlineStr">
        <x:is>
          <x:t xml:space="preserve">Facility power is converted to IT-deliverable power before attributing AI workloads.</x:t>
        </x:is>
      </x:c>
      <x:c r="J3019" s="3" t="inlineStr">
        <x:is>
          <x:t xml:space="preserve">SRC_TENCENT_AI_INFRA_MOE; ASSUMP_CN_CAPACITY_TRANSPARENCY</x:t>
        </x:is>
      </x:c>
      <x:c r="K301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19" s="3" t="inlineStr">
        <x:is>
          <x:t xml:space="preserve">Recompute once active power and PUE become site-observable.</x:t>
        </x:is>
      </x:c>
    </x:row>
    <x:row r="3020">
      <x:c r="A3020" s="3" t="inlineStr">
        <x:is>
          <x:t xml:space="preserve">Tencent</x:t>
        </x:is>
      </x:c>
      <x:c r="B3020" s="3" t="n">
        <x:v>2027</x:v>
      </x:c>
      <x:c r="C3020" s="3" t="inlineStr">
        <x:is>
          <x:t xml:space="preserve">Bull</x:t>
        </x:is>
      </x:c>
      <x:c r="D3020" s="3" t="inlineStr">
        <x:is>
          <x:t xml:space="preserve">ai_workload_share</x:t>
        </x:is>
      </x:c>
      <x:c r="E3020" s="3" t="n">
        <x:v>0.84</x:v>
      </x:c>
      <x:c r="F3020" s="3" t="inlineStr">
        <x:is>
          <x:t xml:space="preserve">share</x:t>
        </x:is>
      </x:c>
      <x:c r="G3020" s="3" t="inlineStr">
        <x:is>
          <x:t xml:space="preserve">Scenario allocation</x:t>
        </x:is>
      </x:c>
      <x:c r="H3020" s="3" t="inlineStr">
        <x:is>
          <x:t xml:space="preserve">ai_it_load_gw = it_load_gw * ai_workload_share</x:t>
        </x:is>
      </x:c>
      <x:c r="I3020" s="3" t="inlineStr">
        <x:is>
          <x:t xml:space="preserve">Modeled Hunyuan-serving capacity is AI-focused; 84% excludes cloud/platform and reserve overhead.</x:t>
        </x:is>
      </x:c>
      <x:c r="J3020" s="3" t="inlineStr">
        <x:is>
          <x:t xml:space="preserve">SRC_TENCENT_HUNYUAN; SRC_TENCENT_HY3; SRC_TENCENT_AI_INFRA_MOE; SRC_EPOCH_AI_DATA_CENTERS</x:t>
        </x:is>
      </x:c>
      <x:c r="K302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20" s="3" t="inlineStr">
        <x:is>
          <x:t xml:space="preserve">Model-owner AI workload allocation or cluster scheduling telemetry.</x:t>
        </x:is>
      </x:c>
    </x:row>
    <x:row r="3021">
      <x:c r="A3021" s="3" t="inlineStr">
        <x:is>
          <x:t xml:space="preserve">Tencent</x:t>
        </x:is>
      </x:c>
      <x:c r="B3021" s="3" t="n">
        <x:v>2027</x:v>
      </x:c>
      <x:c r="C3021" s="3" t="inlineStr">
        <x:is>
          <x:t xml:space="preserve">Bull</x:t>
        </x:is>
      </x:c>
      <x:c r="D3021" s="3" t="inlineStr">
        <x:is>
          <x:t xml:space="preserve">ai_it_load_gw</x:t>
        </x:is>
      </x:c>
      <x:c r="E3021" s="3" t="n">
        <x:v>0.6929999999999999</x:v>
      </x:c>
      <x:c r="F3021" s="3" t="inlineStr">
        <x:is>
          <x:t xml:space="preserve">GW</x:t>
        </x:is>
      </x:c>
      <x:c r="G3021" s="3" t="inlineStr">
        <x:is>
          <x:t xml:space="preserve">Derived formula</x:t>
        </x:is>
      </x:c>
      <x:c r="H3021" s="3" t="inlineStr">
        <x:is>
          <x:t xml:space="preserve">it_load_gw * ai_workload_share</x:t>
        </x:is>
      </x:c>
      <x:c r="I3021" s="3" t="inlineStr">
        <x:is>
          <x:t xml:space="preserve">Only the AI-attributed portion of IT load enters training/inference allocation.</x:t>
        </x:is>
      </x:c>
      <x:c r="J3021" s="3" t="inlineStr">
        <x:is>
          <x:t xml:space="preserve">SRC_TENCENT_HUNYUAN; SRC_TENCENT_HY3; SRC_TENCENT_AI_INFRA_MOE; SRC_EPOCH_AI_DATA_CENTERS</x:t>
        </x:is>
      </x:c>
      <x:c r="K302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21" s="3" t="inlineStr">
        <x:is>
          <x:t xml:space="preserve">Recompute after ai_workload_share is replaced by telemetry.</x:t>
        </x:is>
      </x:c>
    </x:row>
    <x:row r="3022">
      <x:c r="A3022" s="3" t="inlineStr">
        <x:is>
          <x:t xml:space="preserve">Tencent</x:t>
        </x:is>
      </x:c>
      <x:c r="B3022" s="3" t="n">
        <x:v>2027</x:v>
      </x:c>
      <x:c r="C3022" s="3" t="inlineStr">
        <x:is>
          <x:t xml:space="preserve">Bull</x:t>
        </x:is>
      </x:c>
      <x:c r="D3022" s="3" t="inlineStr">
        <x:is>
          <x:t xml:space="preserve">gpu_share</x:t>
        </x:is>
      </x:c>
      <x:c r="E3022" s="3" t="n">
        <x:v>1</x:v>
      </x:c>
      <x:c r="F3022" s="3" t="inlineStr">
        <x:is>
          <x:t xml:space="preserve">share of inference-serving accelerator load</x:t>
        </x:is>
      </x:c>
      <x:c r="G3022" s="3" t="inlineStr">
        <x:is>
          <x:t xml:space="preserve">Numeric scenario</x:t>
        </x:is>
      </x:c>
      <x:c r="H3022" s="3" t="inlineStr">
        <x:is>
          <x:t xml:space="preserve">gpu_share interpolated from company 2026/2030 accelerator-mix endpoints</x:t>
        </x:is>
      </x:c>
      <x:c r="I3022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3022" s="3" t="inlineStr">
        <x:is>
          <x:t xml:space="preserve">SRC_TENCENT_HUNYUAN; SRC_TENCENT_HY3; SRC_TENCENT_AI_INFRA_MOE; SRC_EPOCH_AI_DATA_CENTERS; ASSUMP_NUMERIC_ACCELERATOR_MIX</x:t>
        </x:is>
      </x:c>
      <x:c r="K302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22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3023">
      <x:c r="A3023" s="3" t="inlineStr">
        <x:is>
          <x:t xml:space="preserve">Tencent</x:t>
        </x:is>
      </x:c>
      <x:c r="B3023" s="3" t="n">
        <x:v>2027</x:v>
      </x:c>
      <x:c r="C3023" s="3" t="inlineStr">
        <x:is>
          <x:t xml:space="preserve">Bull</x:t>
        </x:is>
      </x:c>
      <x:c r="D3023" s="3" t="inlineStr">
        <x:is>
          <x:t xml:space="preserve">h200_share</x:t>
        </x:is>
      </x:c>
      <x:c r="E3023" s="3" t="n">
        <x:v>0.438</x:v>
      </x:c>
      <x:c r="F3023" s="3" t="inlineStr">
        <x:is>
          <x:t xml:space="preserve">share of inference-serving accelerator load</x:t>
        </x:is>
      </x:c>
      <x:c r="G3023" s="3" t="inlineStr">
        <x:is>
          <x:t xml:space="preserve">Editable numeric scenario</x:t>
        </x:is>
      </x:c>
      <x:c r="H3023" s="3" t="inlineStr">
        <x:is>
          <x:t xml:space="preserve">h200_share = gpu_share * default_gpu_generation_mix_h200</x:t>
        </x:is>
      </x:c>
      <x:c r="I3023" s="3" t="inlineStr">
        <x:is>
          <x:t xml:space="preserve">Default GPU-generation migration assumption; executive workbook allows later manual replacement by company/year/scenario.</x:t>
        </x:is>
      </x:c>
      <x:c r="J3023" s="3" t="inlineStr">
        <x:is>
          <x:t xml:space="preserve">SRC_SEMIANALYSIS_INFERENCEX; ASSUMP_NUMERIC_ACCELERATOR_MIX</x:t>
        </x:is>
      </x:c>
      <x:c r="K302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23" s="3" t="inlineStr">
        <x:is>
          <x:t xml:space="preserve">Company fleet inventory, accelerator-hours or procurement/deployment records by GPU generation.</x:t>
        </x:is>
      </x:c>
    </x:row>
    <x:row r="3024">
      <x:c r="A3024" s="3" t="inlineStr">
        <x:is>
          <x:t xml:space="preserve">Tencent</x:t>
        </x:is>
      </x:c>
      <x:c r="B3024" s="3" t="n">
        <x:v>2027</x:v>
      </x:c>
      <x:c r="C3024" s="3" t="inlineStr">
        <x:is>
          <x:t xml:space="preserve">Bull</x:t>
        </x:is>
      </x:c>
      <x:c r="D3024" s="3" t="inlineStr">
        <x:is>
          <x:t xml:space="preserve">b200_share</x:t>
        </x:is>
      </x:c>
      <x:c r="E3024" s="3" t="n">
        <x:v>0.388</x:v>
      </x:c>
      <x:c r="F3024" s="3" t="inlineStr">
        <x:is>
          <x:t xml:space="preserve">share of inference-serving accelerator load</x:t>
        </x:is>
      </x:c>
      <x:c r="G3024" s="3" t="inlineStr">
        <x:is>
          <x:t xml:space="preserve">Editable numeric scenario</x:t>
        </x:is>
      </x:c>
      <x:c r="H3024" s="3" t="inlineStr">
        <x:is>
          <x:t xml:space="preserve">b200_share = gpu_share * default_gpu_generation_mix_b200</x:t>
        </x:is>
      </x:c>
      <x:c r="I3024" s="3" t="inlineStr">
        <x:is>
          <x:t xml:space="preserve">Default GPU-generation migration assumption; executive workbook allows later manual replacement by company/year/scenario.</x:t>
        </x:is>
      </x:c>
      <x:c r="J3024" s="3" t="inlineStr">
        <x:is>
          <x:t xml:space="preserve">SRC_SEMIANALYSIS_INFERENCEX; ASSUMP_NUMERIC_ACCELERATOR_MIX</x:t>
        </x:is>
      </x:c>
      <x:c r="K302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24" s="3" t="inlineStr">
        <x:is>
          <x:t xml:space="preserve">Company fleet inventory, accelerator-hours or procurement/deployment records by GPU generation.</x:t>
        </x:is>
      </x:c>
    </x:row>
    <x:row r="3025">
      <x:c r="A3025" s="3" t="inlineStr">
        <x:is>
          <x:t xml:space="preserve">Tencent</x:t>
        </x:is>
      </x:c>
      <x:c r="B3025" s="3" t="n">
        <x:v>2027</x:v>
      </x:c>
      <x:c r="C3025" s="3" t="inlineStr">
        <x:is>
          <x:t xml:space="preserve">Bull</x:t>
        </x:is>
      </x:c>
      <x:c r="D3025" s="3" t="inlineStr">
        <x:is>
          <x:t xml:space="preserve">gb200_share</x:t>
        </x:is>
      </x:c>
      <x:c r="E3025" s="3" t="n">
        <x:v>0.174</x:v>
      </x:c>
      <x:c r="F3025" s="3" t="inlineStr">
        <x:is>
          <x:t xml:space="preserve">share of inference-serving accelerator load</x:t>
        </x:is>
      </x:c>
      <x:c r="G3025" s="3" t="inlineStr">
        <x:is>
          <x:t xml:space="preserve">Editable numeric scenario</x:t>
        </x:is>
      </x:c>
      <x:c r="H3025" s="3" t="inlineStr">
        <x:is>
          <x:t xml:space="preserve">gb200_share = gpu_share * default_gpu_generation_mix_gb200</x:t>
        </x:is>
      </x:c>
      <x:c r="I3025" s="3" t="inlineStr">
        <x:is>
          <x:t xml:space="preserve">Default GPU-generation migration assumption; executive workbook allows later manual replacement by company/year/scenario.</x:t>
        </x:is>
      </x:c>
      <x:c r="J3025" s="3" t="inlineStr">
        <x:is>
          <x:t xml:space="preserve">SRC_SEMIANALYSIS_INFERENCEX; ASSUMP_NUMERIC_ACCELERATOR_MIX</x:t>
        </x:is>
      </x:c>
      <x:c r="K302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25" s="3" t="inlineStr">
        <x:is>
          <x:t xml:space="preserve">Company fleet inventory, accelerator-hours or procurement/deployment records by GPU generation.</x:t>
        </x:is>
      </x:c>
    </x:row>
    <x:row r="3026">
      <x:c r="A3026" s="3" t="inlineStr">
        <x:is>
          <x:t xml:space="preserve">Tencent</x:t>
        </x:is>
      </x:c>
      <x:c r="B3026" s="3" t="n">
        <x:v>2027</x:v>
      </x:c>
      <x:c r="C3026" s="3" t="inlineStr">
        <x:is>
          <x:t xml:space="preserve">Bull</x:t>
        </x:is>
      </x:c>
      <x:c r="D3026" s="3" t="inlineStr">
        <x:is>
          <x:t xml:space="preserve">purpose_built_accelerator_share</x:t>
        </x:is>
      </x:c>
      <x:c r="E3026" s="3" t="n">
        <x:v>0</x:v>
      </x:c>
      <x:c r="F3026" s="3" t="inlineStr">
        <x:is>
          <x:t xml:space="preserve">share of inference-serving accelerator load</x:t>
        </x:is>
      </x:c>
      <x:c r="G3026" s="3" t="inlineStr">
        <x:is>
          <x:t xml:space="preserve">Numeric scenario</x:t>
        </x:is>
      </x:c>
      <x:c r="H3026" s="3" t="inlineStr">
        <x:is>
          <x:t xml:space="preserve">1 - gpu_share</x:t>
        </x:is>
      </x:c>
      <x:c r="I3026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3026" s="3" t="inlineStr">
        <x:is>
          <x:t xml:space="preserve">SRC_TENCENT_HUNYUAN; SRC_TENCENT_HY3; SRC_TENCENT_AI_INFRA_MOE; SRC_EPOCH_AI_DATA_CENTERS; ASSUMP_NUMERIC_ACCELERATOR_MIX</x:t>
        </x:is>
      </x:c>
      <x:c r="K302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26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3027">
      <x:c r="A3027" s="3" t="inlineStr">
        <x:is>
          <x:t xml:space="preserve">Tencent</x:t>
        </x:is>
      </x:c>
      <x:c r="B3027" s="3" t="n">
        <x:v>2027</x:v>
      </x:c>
      <x:c r="C3027" s="3" t="inlineStr">
        <x:is>
          <x:t xml:space="preserve">Bull</x:t>
        </x:is>
      </x:c>
      <x:c r="D3027" s="3" t="inlineStr">
        <x:is>
          <x:t xml:space="preserve">fleet_reference_tps_per_mw</x:t>
        </x:is>
      </x:c>
      <x:c r="E3027" s="3" t="n">
        <x:v>2616983</x:v>
      </x:c>
      <x:c r="F3027" s="3" t="inlineStr">
        <x:is>
          <x:t xml:space="preserve">generated output tokens/sec/MW</x:t>
        </x:is>
      </x:c>
      <x:c r="G3027" s="3" t="inlineStr">
        <x:is>
          <x:t xml:space="preserve">Fleet-weighted public benchmark reference</x:t>
        </x:is>
      </x:c>
      <x:c r="H3027" s="3" t="inlineStr">
        <x:is>
          <x:t xml:space="preserve">h200_share*h200_workload_avg + b200_share*b200_workload_avg + gb200_share*gb200_workload_avg + purpose_built_share*purpose_workload_avg</x:t>
        </x:is>
      </x:c>
      <x:c r="I3027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027" s="3" t="inlineStr">
        <x:is>
          <x:t xml:space="preserve">SRC_SEMIANALYSIS_INFERENCEX; ASSUMP_NUMERIC_ACCELERATOR_MIX; ASSUMP_WORKLOAD_CLASS_MIX; ASSUMP_AGENTIC_CONTEXT_PENALTY</x:t>
        </x:is>
      </x:c>
      <x:c r="K302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27" s="3" t="inlineStr">
        <x:is>
          <x:t xml:space="preserve">Comparable production output-token throughput or a more closely matched benchmark.</x:t>
        </x:is>
      </x:c>
    </x:row>
    <x:row r="3028">
      <x:c r="A3028" s="3" t="inlineStr">
        <x:is>
          <x:t xml:space="preserve">Tencent</x:t>
        </x:is>
      </x:c>
      <x:c r="B3028" s="3" t="n">
        <x:v>2027</x:v>
      </x:c>
      <x:c r="C3028" s="3" t="inlineStr">
        <x:is>
          <x:t xml:space="preserve">Bull</x:t>
        </x:is>
      </x:c>
      <x:c r="D3028" s="3" t="inlineStr">
        <x:is>
          <x:t xml:space="preserve">commercial_workload_fit_factor</x:t>
        </x:is>
      </x:c>
      <x:c r="E3028" s="3" t="n">
        <x:v>0.8</x:v>
      </x:c>
      <x:c r="F3028" s="3" t="inlineStr">
        <x:is>
          <x:t xml:space="preserve">share of public reference throughput</x:t>
        </x:is>
      </x:c>
      <x:c r="G3028" s="3" t="inlineStr">
        <x:is>
          <x:t xml:space="preserve">Scenario assumption</x:t>
        </x:is>
      </x:c>
      <x:c r="H3028" s="3" t="inlineStr">
        <x:is>
          <x:t xml:space="preserve">reference_serving_tps_per_mw = fleet_reference_tps_per_mw * commercial_workload_fit_factor</x:t>
        </x:is>
      </x:c>
      <x:c r="I3028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3028" s="3" t="inlineStr">
        <x:is>
          <x:t xml:space="preserve">SRC_SEMIANALYSIS_INFERENCEX; ASSUMP_NUMERIC_ACCELERATOR_MIX; ASSUMP_WORKLOAD_CLASS_MIX; ASSUMP_AGENTIC_CONTEXT_PENALTY</x:t>
        </x:is>
      </x:c>
      <x:c r="K302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28" s="3" t="inlineStr">
        <x:is>
          <x:t xml:space="preserve">Matched commercial serving benchmark by product surface, context shape and latency SLO.</x:t>
        </x:is>
      </x:c>
    </x:row>
    <x:row r="3029">
      <x:c r="A3029" s="3" t="inlineStr">
        <x:is>
          <x:t xml:space="preserve">Tencent</x:t>
        </x:is>
      </x:c>
      <x:c r="B3029" s="3" t="n">
        <x:v>2027</x:v>
      </x:c>
      <x:c r="C3029" s="3" t="inlineStr">
        <x:is>
          <x:t xml:space="preserve">Bull</x:t>
        </x:is>
      </x:c>
      <x:c r="D3029" s="3" t="inlineStr">
        <x:is>
          <x:t xml:space="preserve">reference_serving_tps_per_mw</x:t>
        </x:is>
      </x:c>
      <x:c r="E3029" s="3" t="n">
        <x:v>2093586</x:v>
      </x:c>
      <x:c r="F3029" s="3" t="inlineStr">
        <x:is>
          <x:t xml:space="preserve">generated output tokens/sec/MW</x:t>
        </x:is>
      </x:c>
      <x:c r="G3029" s="3" t="inlineStr">
        <x:is>
          <x:t xml:space="preserve">Workload-adjusted benchmark proxy</x:t>
        </x:is>
      </x:c>
      <x:c r="H3029" s="3" t="inlineStr">
        <x:is>
          <x:t xml:space="preserve">fleet_reference_tps_per_mw * commercial_workload_fit_factor</x:t>
        </x:is>
      </x:c>
      <x:c r="I302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029" s="3" t="inlineStr">
        <x:is>
          <x:t xml:space="preserve">SRC_SEMIANALYSIS_INFERENCEX; ASSUMP_NUMERIC_ACCELERATOR_MIX; ASSUMP_WORKLOAD_CLASS_MIX; ASSUMP_AGENTIC_CONTEXT_PENALTY</x:t>
        </x:is>
      </x:c>
      <x:c r="K302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29" s="3" t="inlineStr">
        <x:is>
          <x:t xml:space="preserve">Provider production output-token throughput with comparable workload/SLO.</x:t>
        </x:is>
      </x:c>
    </x:row>
    <x:row r="3030">
      <x:c r="A3030" s="3" t="inlineStr">
        <x:is>
          <x:t xml:space="preserve">Tencent</x:t>
        </x:is>
      </x:c>
      <x:c r="B3030" s="3" t="n">
        <x:v>2027</x:v>
      </x:c>
      <x:c r="C3030" s="3" t="inlineStr">
        <x:is>
          <x:t xml:space="preserve">Bull</x:t>
        </x:is>
      </x:c>
      <x:c r="D3030" s="3" t="inlineStr">
        <x:is>
          <x:t xml:space="preserve">purpose_built_tps_per_mw</x:t>
        </x:is>
      </x:c>
      <x:c r="E3030" s="3" t="n">
        <x:v>3613574</x:v>
      </x:c>
      <x:c r="F3030" s="3" t="inlineStr">
        <x:is>
          <x:t xml:space="preserve">generated output tokens/sec/MW</x:t>
        </x:is>
      </x:c>
      <x:c r="G3030" s="3" t="inlineStr">
        <x:is>
          <x:t xml:space="preserve">Conservative no-uplift proxy</x:t>
        </x:is>
      </x:c>
      <x:c r="H3030" s="3" t="inlineStr">
        <x:is>
          <x:t xml:space="preserve">purpose_built_tps_per_mw = purpose_built_reference_tps_per_mw * commercial_workload_fit_factor until comparable output-token benchmark is adopted</x:t>
        </x:is>
      </x:c>
      <x:c r="I3030" s="3" t="inlineStr">
        <x:is>
          <x:t xml:space="preserve">No comparable public output-token/MW row adopted; B200 public reference placeholder is used and remains editable.</x:t>
        </x:is>
      </x:c>
      <x:c r="J3030" s="3" t="inlineStr">
        <x:is>
          <x:t xml:space="preserve">SRC_TENCENT_HUNYUAN; SRC_TENCENT_HY3; SRC_TENCENT_AI_INFRA_MOE; SRC_EPOCH_AI_DATA_CENTERS; ASSUMP_NUMERIC_ACCELERATOR_MIX</x:t>
        </x:is>
      </x:c>
      <x:c r="K303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30" s="3" t="inlineStr">
        <x:is>
          <x:t xml:space="preserve">Matched-workload generated-output benchmark for the provider purpose-built accelerator.</x:t>
        </x:is>
      </x:c>
    </x:row>
    <x:row r="3031">
      <x:c r="A3031" s="3" t="inlineStr">
        <x:is>
          <x:t xml:space="preserve">Tencent</x:t>
        </x:is>
      </x:c>
      <x:c r="B3031" s="3" t="n">
        <x:v>2027</x:v>
      </x:c>
      <x:c r="C3031" s="3" t="inlineStr">
        <x:is>
          <x:t xml:space="preserve">Bull</x:t>
        </x:is>
      </x:c>
      <x:c r="D3031" s="3" t="inlineStr">
        <x:is>
          <x:t xml:space="preserve">inference_power_share</x:t>
        </x:is>
      </x:c>
      <x:c r="E3031" s="3" t="n">
        <x:v>0.708</x:v>
      </x:c>
      <x:c r="F3031" s="3" t="inlineStr">
        <x:is>
          <x:t xml:space="preserve">share of AI IT load</x:t>
        </x:is>
      </x:c>
      <x:c r="G3031" s="3" t="inlineStr">
        <x:is>
          <x:t xml:space="preserve">Scenario allocation</x:t>
        </x:is>
      </x:c>
      <x:c r="H3031" s="3" t="inlineStr">
        <x:is>
          <x:t xml:space="preserve">inference_gw = ai_it_load_gw * inference_power_share</x:t>
        </x:is>
      </x:c>
      <x:c r="I3031" s="3" t="inlineStr">
        <x:is>
          <x:t xml:space="preserve">Yuanbao and embedded product surfaces plus Hunyuan Turbo inference-cost direction support rising inference allocation.</x:t>
        </x:is>
      </x:c>
      <x:c r="J3031" s="3" t="inlineStr">
        <x:is>
          <x:t xml:space="preserve">SRC_TENCENT_HUNYUAN; SRC_TENCENT_HY3; SRC_TENCENT_AI_INFRA_MOE; SRC_EPOCH_AI_DATA_CENTERS; ASSUMP_INFERENCE_SHARE_NOT_FACT_60</x:t>
        </x:is>
      </x:c>
      <x:c r="K303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31" s="3" t="inlineStr">
        <x:is>
          <x:t xml:space="preserve">Provider-specific inference/training workload power telemetry.</x:t>
        </x:is>
      </x:c>
    </x:row>
    <x:row r="3032">
      <x:c r="A3032" s="3" t="inlineStr">
        <x:is>
          <x:t xml:space="preserve">Tencent</x:t>
        </x:is>
      </x:c>
      <x:c r="B3032" s="3" t="n">
        <x:v>2027</x:v>
      </x:c>
      <x:c r="C3032" s="3" t="inlineStr">
        <x:is>
          <x:t xml:space="preserve">Bull</x:t>
        </x:is>
      </x:c>
      <x:c r="D3032" s="3" t="inlineStr">
        <x:is>
          <x:t xml:space="preserve">inference_gw</x:t>
        </x:is>
      </x:c>
      <x:c r="E3032" s="3" t="n">
        <x:v>0.49</x:v>
      </x:c>
      <x:c r="F3032" s="3" t="inlineStr">
        <x:is>
          <x:t xml:space="preserve">GW</x:t>
        </x:is>
      </x:c>
      <x:c r="G3032" s="3" t="inlineStr">
        <x:is>
          <x:t xml:space="preserve">Derived formula</x:t>
        </x:is>
      </x:c>
      <x:c r="H3032" s="3" t="inlineStr">
        <x:is>
          <x:t xml:space="preserve">ai_it_load_gw * inference_power_share</x:t>
        </x:is>
      </x:c>
      <x:c r="I3032" s="3" t="inlineStr">
        <x:is>
          <x:t xml:space="preserve">This is the operational power eligible to become commercial generated output tokens through the selected TPS/MW proxy.</x:t>
        </x:is>
      </x:c>
      <x:c r="J3032" s="3" t="inlineStr">
        <x:is>
          <x:t xml:space="preserve">SRC_TENCENT_HUNYUAN; SRC_TENCENT_HY3; SRC_TENCENT_AI_INFRA_MOE; SRC_EPOCH_AI_DATA_CENTERS</x:t>
        </x:is>
      </x:c>
      <x:c r="K303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32" s="3" t="inlineStr">
        <x:is>
          <x:t xml:space="preserve">Recompute after AI allocation or inference-share evidence changes.</x:t>
        </x:is>
      </x:c>
    </x:row>
    <x:row r="3033">
      <x:c r="A3033" s="3" t="inlineStr">
        <x:is>
          <x:t xml:space="preserve">Tencent</x:t>
        </x:is>
      </x:c>
      <x:c r="B3033" s="3" t="n">
        <x:v>2027</x:v>
      </x:c>
      <x:c r="C3033" s="3" t="inlineStr">
        <x:is>
          <x:t xml:space="preserve">Bull</x:t>
        </x:is>
      </x:c>
      <x:c r="D3033" s="3" t="inlineStr">
        <x:is>
          <x:t xml:space="preserve">training_power_share</x:t>
        </x:is>
      </x:c>
      <x:c r="E3033" s="3" t="n">
        <x:v>0.292</x:v>
      </x:c>
      <x:c r="F3033" s="3" t="inlineStr">
        <x:is>
          <x:t xml:space="preserve">share of AI IT load</x:t>
        </x:is>
      </x:c>
      <x:c r="G3033" s="3" t="inlineStr">
        <x:is>
          <x:t xml:space="preserve">Derived allocation</x:t>
        </x:is>
      </x:c>
      <x:c r="H3033" s="3" t="inlineStr">
        <x:is>
          <x:t xml:space="preserve">1 - inference_power_share</x:t>
        </x:is>
      </x:c>
      <x:c r="I3033" s="3" t="inlineStr">
        <x:is>
          <x:t xml:space="preserve">Training receives the complementary modeled AI IT allocation; it is not a disclosed company workload split.</x:t>
        </x:is>
      </x:c>
      <x:c r="J3033" s="3" t="inlineStr">
        <x:is>
          <x:t xml:space="preserve">SRC_TENCENT_HUNYUAN; SRC_TENCENT_HY3; SRC_TENCENT_AI_INFRA_MOE; SRC_EPOCH_AI_DATA_CENTERS; ASSUMP_INFERENCE_SHARE_NOT_FACT_60</x:t>
        </x:is>
      </x:c>
      <x:c r="K303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33" s="3" t="inlineStr">
        <x:is>
          <x:t xml:space="preserve">Provider-specific inference/training workload power telemetry.</x:t>
        </x:is>
      </x:c>
    </x:row>
    <x:row r="3034">
      <x:c r="A3034" s="3" t="inlineStr">
        <x:is>
          <x:t xml:space="preserve">Tencent</x:t>
        </x:is>
      </x:c>
      <x:c r="B3034" s="3" t="n">
        <x:v>2027</x:v>
      </x:c>
      <x:c r="C3034" s="3" t="inlineStr">
        <x:is>
          <x:t xml:space="preserve">Bull</x:t>
        </x:is>
      </x:c>
      <x:c r="D3034" s="3" t="inlineStr">
        <x:is>
          <x:t xml:space="preserve">training_gw</x:t>
        </x:is>
      </x:c>
      <x:c r="E3034" s="3" t="n">
        <x:v>0.203</x:v>
      </x:c>
      <x:c r="F3034" s="3" t="inlineStr">
        <x:is>
          <x:t xml:space="preserve">GW</x:t>
        </x:is>
      </x:c>
      <x:c r="G3034" s="3" t="inlineStr">
        <x:is>
          <x:t xml:space="preserve">Derived formula</x:t>
        </x:is>
      </x:c>
      <x:c r="H3034" s="3" t="inlineStr">
        <x:is>
          <x:t xml:space="preserve">ai_it_load_gw * training_power_share</x:t>
        </x:is>
      </x:c>
      <x:c r="I3034" s="3" t="inlineStr">
        <x:is>
          <x:t xml:space="preserve">Training GW is shown separately so commercial inference token capacity is not overstated.</x:t>
        </x:is>
      </x:c>
      <x:c r="J3034" s="3" t="inlineStr">
        <x:is>
          <x:t xml:space="preserve">SRC_TENCENT_HUNYUAN; SRC_TENCENT_HY3; SRC_TENCENT_AI_INFRA_MOE; SRC_EPOCH_AI_DATA_CENTERS</x:t>
        </x:is>
      </x:c>
      <x:c r="K303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34" s="3" t="inlineStr">
        <x:is>
          <x:t xml:space="preserve">Recompute after AI allocation or workload-split evidence changes.</x:t>
        </x:is>
      </x:c>
    </x:row>
    <x:row r="3035">
      <x:c r="A3035" s="3" t="inlineStr">
        <x:is>
          <x:t xml:space="preserve">Tencent</x:t>
        </x:is>
      </x:c>
      <x:c r="B3035" s="3" t="n">
        <x:v>2027</x:v>
      </x:c>
      <x:c r="C3035" s="3" t="inlineStr">
        <x:is>
          <x:t xml:space="preserve">Bull</x:t>
        </x:is>
      </x:c>
      <x:c r="D3035" s="3" t="inlineStr">
        <x:is>
          <x:t xml:space="preserve">tokens_per_second_per_mw</x:t>
        </x:is>
      </x:c>
      <x:c r="E3035" s="3" t="n">
        <x:v>2093586</x:v>
      </x:c>
      <x:c r="F3035" s="3" t="inlineStr">
        <x:is>
          <x:t xml:space="preserve">generated output tokens/sec/MW</x:t>
        </x:is>
      </x:c>
      <x:c r="G3035" s="3" t="inlineStr">
        <x:is>
          <x:t xml:space="preserve">Derived estimate + benchmark calibration</x:t>
        </x:is>
      </x:c>
      <x:c r="H3035" s="3" t="inlineStr">
        <x:is>
          <x:t xml:space="preserve">fleet_reference_tps_per_mw * commercial_workload_fit_factor</x:t>
        </x:is>
      </x:c>
      <x:c r="I3035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3035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303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35" s="3" t="inlineStr">
        <x:is>
          <x:t xml:space="preserve">Comparable production output-token throughput with model, hardware, precision, ISL/OSL and SLO matched.</x:t>
        </x:is>
      </x:c>
    </x:row>
    <x:row r="3036">
      <x:c r="A3036" s="3" t="inlineStr">
        <x:is>
          <x:t xml:space="preserve">Tencent</x:t>
        </x:is>
      </x:c>
      <x:c r="B3036" s="3" t="n">
        <x:v>2027</x:v>
      </x:c>
      <x:c r="C3036" s="3" t="inlineStr">
        <x:is>
          <x:t xml:space="preserve">Bull</x:t>
        </x:is>
      </x:c>
      <x:c r="D3036" s="3" t="inlineStr">
        <x:is>
          <x:t xml:space="preserve">inference_tokens_per_day</x:t>
        </x:is>
      </x:c>
      <x:c r="E3036" s="3" t="n">
        <x:v>88634056896000</x:v>
      </x:c>
      <x:c r="F3036" s="3" t="inlineStr">
        <x:is>
          <x:t xml:space="preserve">generated output tokens/day</x:t>
        </x:is>
      </x:c>
      <x:c r="G3036" s="3" t="inlineStr">
        <x:is>
          <x:t xml:space="preserve">Derived headline metric</x:t>
        </x:is>
      </x:c>
      <x:c r="H3036" s="3" t="inlineStr">
        <x:is>
          <x:t xml:space="preserve">inference_gw * 1000 * tokens_per_second_per_mw * 86,400</x:t>
        </x:is>
      </x:c>
      <x:c r="I3036" s="3" t="inlineStr">
        <x:is>
          <x:t xml:space="preserve">Headline capacity uses no utilization, MoE, architecture or software-growth multiplier; it is not observed commercial output volume.</x:t>
        </x:is>
      </x:c>
      <x:c r="J3036" s="3" t="inlineStr">
        <x:is>
          <x:t xml:space="preserve">SRC_TENCENT_HUNYUAN; SRC_TENCENT_HY3; SRC_TENCENT_AI_INFRA_MOE; SRC_EPOCH_AI_DATA_CENTERS; SRC_SEMIANALYSIS_INFERENCEX</x:t>
        </x:is>
      </x:c>
      <x:c r="K303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36" s="3" t="inlineStr">
        <x:is>
          <x:t xml:space="preserve">Provider-disclosed generated output token volume or calibrated capacity telemetry.</x:t>
        </x:is>
      </x:c>
    </x:row>
    <x:row r="3037">
      <x:c r="A3037" s="3" t="inlineStr">
        <x:is>
          <x:t xml:space="preserve">Tencent</x:t>
        </x:is>
      </x:c>
      <x:c r="B3037" s="3" t="n">
        <x:v>2027</x:v>
      </x:c>
      <x:c r="C3037" s="3" t="inlineStr">
        <x:is>
          <x:t xml:space="preserve">Bull</x:t>
        </x:is>
      </x:c>
      <x:c r="D3037" s="3" t="inlineStr">
        <x:is>
          <x:t xml:space="preserve">inference_tokens_per_year</x:t>
        </x:is>
      </x:c>
      <x:c r="E3037" s="3" t="n">
        <x:v>3.235143076704e+16</x:v>
      </x:c>
      <x:c r="F3037" s="3" t="inlineStr">
        <x:is>
          <x:t xml:space="preserve">generated output tokens/year</x:t>
        </x:is>
      </x:c>
      <x:c r="G3037" s="3" t="inlineStr">
        <x:is>
          <x:t xml:space="preserve">Derived headline metric</x:t>
        </x:is>
      </x:c>
      <x:c r="H3037" s="3" t="inlineStr">
        <x:is>
          <x:t xml:space="preserve">inference_tokens_per_day * 365</x:t>
        </x:is>
      </x:c>
      <x:c r="I3037" s="3" t="inlineStr">
        <x:is>
          <x:t xml:space="preserve">Annualized version of generated output token capacity; it is not observed annual demand or billable volume.</x:t>
        </x:is>
      </x:c>
      <x:c r="J3037" s="3" t="inlineStr">
        <x:is>
          <x:t xml:space="preserve">SRC_TENCENT_HUNYUAN; SRC_TENCENT_HY3; SRC_TENCENT_AI_INFRA_MOE; SRC_EPOCH_AI_DATA_CENTERS; SRC_SEMIANALYSIS_INFERENCEX</x:t>
        </x:is>
      </x:c>
      <x:c r="K303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37" s="3" t="inlineStr">
        <x:is>
          <x:t xml:space="preserve">Provider-disclosed annual generated-output volume or metered serving telemetry.</x:t>
        </x:is>
      </x:c>
    </x:row>
    <x:row r="3038">
      <x:c r="A3038" s="3" t="inlineStr">
        <x:is>
          <x:t xml:space="preserve">Tencent</x:t>
        </x:is>
      </x:c>
      <x:c r="B3038" s="3" t="n">
        <x:v>2028</x:v>
      </x:c>
      <x:c r="C3038" s="3" t="inlineStr">
        <x:is>
          <x:t xml:space="preserve">Bull</x:t>
        </x:is>
      </x:c>
      <x:c r="D3038" s="3" t="inlineStr">
        <x:is>
          <x:t xml:space="preserve">contracted_power_gw</x:t>
        </x:is>
      </x:c>
      <x:c r="E3038" s="3" t="n">
        <x:v>2.1</x:v>
      </x:c>
      <x:c r="F3038" s="3" t="inlineStr">
        <x:is>
          <x:t xml:space="preserve">GW</x:t>
        </x:is>
      </x:c>
      <x:c r="G3038" s="3" t="inlineStr">
        <x:is>
          <x:t xml:space="preserve">Scenario capacity envelope</x:t>
        </x:is>
      </x:c>
      <x:c r="H3038" s="3" t="inlineStr">
        <x:is>
          <x:t xml:space="preserve">linear interpolation between 2026 and 2030 company capacity endpoints</x:t>
        </x:is>
      </x:c>
      <x:c r="I3038" s="3" t="inlineStr">
        <x:is>
          <x:t xml:space="preserve">Tencent Cloud/Hunyuan capacity is a scenario envelope because operated model-serving GW is undisclosed.</x:t>
        </x:is>
      </x:c>
      <x:c r="J3038" s="3" t="inlineStr">
        <x:is>
          <x:t xml:space="preserve">SRC_TENCENT_AI_INFRA_MOE; ASSUMP_CN_CAPACITY_TRANSPARENCY</x:t>
        </x:is>
      </x:c>
      <x:c r="K303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38" s="3" t="inlineStr">
        <x:is>
          <x:t xml:space="preserve">Company/site-level committed MW/GW, interconnect and contract disclosure.</x:t>
        </x:is>
      </x:c>
    </x:row>
    <x:row r="3039">
      <x:c r="A3039" s="3" t="inlineStr">
        <x:is>
          <x:t xml:space="preserve">Tencent</x:t>
        </x:is>
      </x:c>
      <x:c r="B3039" s="3" t="n">
        <x:v>2028</x:v>
      </x:c>
      <x:c r="C3039" s="3" t="inlineStr">
        <x:is>
          <x:t xml:space="preserve">Bull</x:t>
        </x:is>
      </x:c>
      <x:c r="D3039" s="3" t="inlineStr">
        <x:is>
          <x:t xml:space="preserve">operational_deployment_share</x:t>
        </x:is>
      </x:c>
      <x:c r="E3039" s="3" t="n">
        <x:v>0.75666667</x:v>
      </x:c>
      <x:c r="F3039" s="3" t="inlineStr">
        <x:is>
          <x:t xml:space="preserve">share</x:t>
        </x:is>
      </x:c>
      <x:c r="G3039" s="3" t="inlineStr">
        <x:is>
          <x:t xml:space="preserve">Scenario conversion</x:t>
        </x:is>
      </x:c>
      <x:c r="H3039" s="3" t="inlineStr">
        <x:is>
          <x:t xml:space="preserve">active_power_gw / contracted_power_gw</x:t>
        </x:is>
      </x:c>
      <x:c r="I3039" s="3" t="inlineStr">
        <x:is>
          <x:t xml:space="preserve">This is the single explicit conversion from contracted/attributed capacity to operationally usable capacity.</x:t>
        </x:is>
      </x:c>
      <x:c r="J3039" s="3" t="inlineStr">
        <x:is>
          <x:t xml:space="preserve">SRC_TENCENT_AI_INFRA_MOE; ASSUMP_CN_CAPACITY_TRANSPARENCY</x:t>
        </x:is>
      </x:c>
      <x:c r="K303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39" s="3" t="inlineStr">
        <x:is>
          <x:t xml:space="preserve">Energized operational capacity divided by contracted/attributed capacity.</x:t>
        </x:is>
      </x:c>
    </x:row>
    <x:row r="3040">
      <x:c r="A3040" s="3" t="inlineStr">
        <x:is>
          <x:t xml:space="preserve">Tencent</x:t>
        </x:is>
      </x:c>
      <x:c r="B3040" s="3" t="n">
        <x:v>2028</x:v>
      </x:c>
      <x:c r="C3040" s="3" t="inlineStr">
        <x:is>
          <x:t xml:space="preserve">Bull</x:t>
        </x:is>
      </x:c>
      <x:c r="D3040" s="3" t="inlineStr">
        <x:is>
          <x:t xml:space="preserve">active_power_gw</x:t>
        </x:is>
      </x:c>
      <x:c r="E3040" s="3" t="n">
        <x:v>1.589</x:v>
      </x:c>
      <x:c r="F3040" s="3" t="inlineStr">
        <x:is>
          <x:t xml:space="preserve">GW</x:t>
        </x:is>
      </x:c>
      <x:c r="G3040" s="3" t="inlineStr">
        <x:is>
          <x:t xml:space="preserve">Derived scenario</x:t>
        </x:is>
      </x:c>
      <x:c r="H3040" s="3" t="inlineStr">
        <x:is>
          <x:t xml:space="preserve">contracted_power_gw * operational_deployment_share</x:t>
        </x:is>
      </x:c>
      <x:c r="I3040" s="3" t="inlineStr">
        <x:is>
          <x:t xml:space="preserve">Active GW reflects staged Hunyuan/Yuanbao adoption rather than a reported powered fleet.</x:t>
        </x:is>
      </x:c>
      <x:c r="J3040" s="3" t="inlineStr">
        <x:is>
          <x:t xml:space="preserve">SRC_TENCENT_AI_INFRA_MOE; ASSUMP_CN_CAPACITY_TRANSPARENCY</x:t>
        </x:is>
      </x:c>
      <x:c r="K304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40" s="3" t="inlineStr">
        <x:is>
          <x:t xml:space="preserve">Energization dates, accelerator deliveries and operational powered-rack telemetry.</x:t>
        </x:is>
      </x:c>
    </x:row>
    <x:row r="3041">
      <x:c r="A3041" s="3" t="inlineStr">
        <x:is>
          <x:t xml:space="preserve">Tencent</x:t>
        </x:is>
      </x:c>
      <x:c r="B3041" s="3" t="n">
        <x:v>2028</x:v>
      </x:c>
      <x:c r="C3041" s="3" t="inlineStr">
        <x:is>
          <x:t xml:space="preserve">Bull</x:t>
        </x:is>
      </x:c>
      <x:c r="D3041" s="3" t="inlineStr">
        <x:is>
          <x:t xml:space="preserve">pue</x:t>
        </x:is>
      </x:c>
      <x:c r="E3041" s="3" t="n">
        <x:v>1.23</x:v>
      </x:c>
      <x:c r="F3041" s="3" t="inlineStr">
        <x:is>
          <x:t xml:space="preserve">ratio</x:t>
        </x:is>
      </x:c>
      <x:c r="G3041" s="3" t="inlineStr">
        <x:is>
          <x:t xml:space="preserve">Scenario parameter</x:t>
        </x:is>
      </x:c>
      <x:c r="H3041" s="3" t="inlineStr">
        <x:is>
          <x:t xml:space="preserve">it_load_gw = active_power_gw / pue</x:t>
        </x:is>
      </x:c>
      <x:c r="I3041" s="3" t="inlineStr">
        <x:is>
          <x:t xml:space="preserve">No provider-wide site-level PUE is used as a disclosed fact; PUE represents facility-to-IT conversion within the scenario.</x:t>
        </x:is>
      </x:c>
      <x:c r="J3041" s="3" t="inlineStr">
        <x:is>
          <x:t xml:space="preserve">ASSUMP_POWER_RAMP</x:t>
        </x:is>
      </x:c>
      <x:c r="K304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41" s="3" t="inlineStr">
        <x:is>
          <x:t xml:space="preserve">Site-level measured PUE matched to attributed AI capacity.</x:t>
        </x:is>
      </x:c>
    </x:row>
    <x:row r="3042">
      <x:c r="A3042" s="3" t="inlineStr">
        <x:is>
          <x:t xml:space="preserve">Tencent</x:t>
        </x:is>
      </x:c>
      <x:c r="B3042" s="3" t="n">
        <x:v>2028</x:v>
      </x:c>
      <x:c r="C3042" s="3" t="inlineStr">
        <x:is>
          <x:t xml:space="preserve">Bull</x:t>
        </x:is>
      </x:c>
      <x:c r="D3042" s="3" t="inlineStr">
        <x:is>
          <x:t xml:space="preserve">it_load_gw</x:t>
        </x:is>
      </x:c>
      <x:c r="E3042" s="3" t="n">
        <x:v>1.292</x:v>
      </x:c>
      <x:c r="F3042" s="3" t="inlineStr">
        <x:is>
          <x:t xml:space="preserve">GW</x:t>
        </x:is>
      </x:c>
      <x:c r="G3042" s="3" t="inlineStr">
        <x:is>
          <x:t xml:space="preserve">Derived formula</x:t>
        </x:is>
      </x:c>
      <x:c r="H3042" s="3" t="inlineStr">
        <x:is>
          <x:t xml:space="preserve">active_power_gw / pue</x:t>
        </x:is>
      </x:c>
      <x:c r="I3042" s="3" t="inlineStr">
        <x:is>
          <x:t xml:space="preserve">Facility power is converted to IT-deliverable power before attributing AI workloads.</x:t>
        </x:is>
      </x:c>
      <x:c r="J3042" s="3" t="inlineStr">
        <x:is>
          <x:t xml:space="preserve">SRC_TENCENT_AI_INFRA_MOE; ASSUMP_CN_CAPACITY_TRANSPARENCY</x:t>
        </x:is>
      </x:c>
      <x:c r="K304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42" s="3" t="inlineStr">
        <x:is>
          <x:t xml:space="preserve">Recompute once active power and PUE become site-observable.</x:t>
        </x:is>
      </x:c>
    </x:row>
    <x:row r="3043">
      <x:c r="A3043" s="3" t="inlineStr">
        <x:is>
          <x:t xml:space="preserve">Tencent</x:t>
        </x:is>
      </x:c>
      <x:c r="B3043" s="3" t="n">
        <x:v>2028</x:v>
      </x:c>
      <x:c r="C3043" s="3" t="inlineStr">
        <x:is>
          <x:t xml:space="preserve">Bull</x:t>
        </x:is>
      </x:c>
      <x:c r="D3043" s="3" t="inlineStr">
        <x:is>
          <x:t xml:space="preserve">ai_workload_share</x:t>
        </x:is>
      </x:c>
      <x:c r="E3043" s="3" t="n">
        <x:v>0.84</x:v>
      </x:c>
      <x:c r="F3043" s="3" t="inlineStr">
        <x:is>
          <x:t xml:space="preserve">share</x:t>
        </x:is>
      </x:c>
      <x:c r="G3043" s="3" t="inlineStr">
        <x:is>
          <x:t xml:space="preserve">Scenario allocation</x:t>
        </x:is>
      </x:c>
      <x:c r="H3043" s="3" t="inlineStr">
        <x:is>
          <x:t xml:space="preserve">ai_it_load_gw = it_load_gw * ai_workload_share</x:t>
        </x:is>
      </x:c>
      <x:c r="I3043" s="3" t="inlineStr">
        <x:is>
          <x:t xml:space="preserve">Modeled Hunyuan-serving capacity is AI-focused; 84% excludes cloud/platform and reserve overhead.</x:t>
        </x:is>
      </x:c>
      <x:c r="J3043" s="3" t="inlineStr">
        <x:is>
          <x:t xml:space="preserve">SRC_TENCENT_HUNYUAN; SRC_TENCENT_HY3; SRC_TENCENT_AI_INFRA_MOE; SRC_EPOCH_AI_DATA_CENTERS</x:t>
        </x:is>
      </x:c>
      <x:c r="K304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43" s="3" t="inlineStr">
        <x:is>
          <x:t xml:space="preserve">Model-owner AI workload allocation or cluster scheduling telemetry.</x:t>
        </x:is>
      </x:c>
    </x:row>
    <x:row r="3044">
      <x:c r="A3044" s="3" t="inlineStr">
        <x:is>
          <x:t xml:space="preserve">Tencent</x:t>
        </x:is>
      </x:c>
      <x:c r="B3044" s="3" t="n">
        <x:v>2028</x:v>
      </x:c>
      <x:c r="C3044" s="3" t="inlineStr">
        <x:is>
          <x:t xml:space="preserve">Bull</x:t>
        </x:is>
      </x:c>
      <x:c r="D3044" s="3" t="inlineStr">
        <x:is>
          <x:t xml:space="preserve">ai_it_load_gw</x:t>
        </x:is>
      </x:c>
      <x:c r="E3044" s="3" t="n">
        <x:v>1.085</x:v>
      </x:c>
      <x:c r="F3044" s="3" t="inlineStr">
        <x:is>
          <x:t xml:space="preserve">GW</x:t>
        </x:is>
      </x:c>
      <x:c r="G3044" s="3" t="inlineStr">
        <x:is>
          <x:t xml:space="preserve">Derived formula</x:t>
        </x:is>
      </x:c>
      <x:c r="H3044" s="3" t="inlineStr">
        <x:is>
          <x:t xml:space="preserve">it_load_gw * ai_workload_share</x:t>
        </x:is>
      </x:c>
      <x:c r="I3044" s="3" t="inlineStr">
        <x:is>
          <x:t xml:space="preserve">Only the AI-attributed portion of IT load enters training/inference allocation.</x:t>
        </x:is>
      </x:c>
      <x:c r="J3044" s="3" t="inlineStr">
        <x:is>
          <x:t xml:space="preserve">SRC_TENCENT_HUNYUAN; SRC_TENCENT_HY3; SRC_TENCENT_AI_INFRA_MOE; SRC_EPOCH_AI_DATA_CENTERS</x:t>
        </x:is>
      </x:c>
      <x:c r="K304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44" s="3" t="inlineStr">
        <x:is>
          <x:t xml:space="preserve">Recompute after ai_workload_share is replaced by telemetry.</x:t>
        </x:is>
      </x:c>
    </x:row>
    <x:row r="3045">
      <x:c r="A3045" s="3" t="inlineStr">
        <x:is>
          <x:t xml:space="preserve">Tencent</x:t>
        </x:is>
      </x:c>
      <x:c r="B3045" s="3" t="n">
        <x:v>2028</x:v>
      </x:c>
      <x:c r="C3045" s="3" t="inlineStr">
        <x:is>
          <x:t xml:space="preserve">Bull</x:t>
        </x:is>
      </x:c>
      <x:c r="D3045" s="3" t="inlineStr">
        <x:is>
          <x:t xml:space="preserve">gpu_share</x:t>
        </x:is>
      </x:c>
      <x:c r="E3045" s="3" t="n">
        <x:v>1</x:v>
      </x:c>
      <x:c r="F3045" s="3" t="inlineStr">
        <x:is>
          <x:t xml:space="preserve">share of inference-serving accelerator load</x:t>
        </x:is>
      </x:c>
      <x:c r="G3045" s="3" t="inlineStr">
        <x:is>
          <x:t xml:space="preserve">Numeric scenario</x:t>
        </x:is>
      </x:c>
      <x:c r="H3045" s="3" t="inlineStr">
        <x:is>
          <x:t xml:space="preserve">gpu_share interpolated from company 2026/2030 accelerator-mix endpoints</x:t>
        </x:is>
      </x:c>
      <x:c r="I3045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3045" s="3" t="inlineStr">
        <x:is>
          <x:t xml:space="preserve">SRC_TENCENT_HUNYUAN; SRC_TENCENT_HY3; SRC_TENCENT_AI_INFRA_MOE; SRC_EPOCH_AI_DATA_CENTERS; ASSUMP_NUMERIC_ACCELERATOR_MIX</x:t>
        </x:is>
      </x:c>
      <x:c r="K304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45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3046">
      <x:c r="A3046" s="3" t="inlineStr">
        <x:is>
          <x:t xml:space="preserve">Tencent</x:t>
        </x:is>
      </x:c>
      <x:c r="B3046" s="3" t="n">
        <x:v>2028</x:v>
      </x:c>
      <x:c r="C3046" s="3" t="inlineStr">
        <x:is>
          <x:t xml:space="preserve">Bull</x:t>
        </x:is>
      </x:c>
      <x:c r="D3046" s="3" t="inlineStr">
        <x:is>
          <x:t xml:space="preserve">h200_share</x:t>
        </x:is>
      </x:c>
      <x:c r="E3046" s="3" t="n">
        <x:v>0.325</x:v>
      </x:c>
      <x:c r="F3046" s="3" t="inlineStr">
        <x:is>
          <x:t xml:space="preserve">share of inference-serving accelerator load</x:t>
        </x:is>
      </x:c>
      <x:c r="G3046" s="3" t="inlineStr">
        <x:is>
          <x:t xml:space="preserve">Editable numeric scenario</x:t>
        </x:is>
      </x:c>
      <x:c r="H3046" s="3" t="inlineStr">
        <x:is>
          <x:t xml:space="preserve">h200_share = gpu_share * default_gpu_generation_mix_h200</x:t>
        </x:is>
      </x:c>
      <x:c r="I3046" s="3" t="inlineStr">
        <x:is>
          <x:t xml:space="preserve">Default GPU-generation migration assumption; executive workbook allows later manual replacement by company/year/scenario.</x:t>
        </x:is>
      </x:c>
      <x:c r="J3046" s="3" t="inlineStr">
        <x:is>
          <x:t xml:space="preserve">SRC_SEMIANALYSIS_INFERENCEX; ASSUMP_NUMERIC_ACCELERATOR_MIX</x:t>
        </x:is>
      </x:c>
      <x:c r="K304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46" s="3" t="inlineStr">
        <x:is>
          <x:t xml:space="preserve">Company fleet inventory, accelerator-hours or procurement/deployment records by GPU generation.</x:t>
        </x:is>
      </x:c>
    </x:row>
    <x:row r="3047">
      <x:c r="A3047" s="3" t="inlineStr">
        <x:is>
          <x:t xml:space="preserve">Tencent</x:t>
        </x:is>
      </x:c>
      <x:c r="B3047" s="3" t="n">
        <x:v>2028</x:v>
      </x:c>
      <x:c r="C3047" s="3" t="inlineStr">
        <x:is>
          <x:t xml:space="preserve">Bull</x:t>
        </x:is>
      </x:c>
      <x:c r="D3047" s="3" t="inlineStr">
        <x:is>
          <x:t xml:space="preserve">b200_share</x:t>
        </x:is>
      </x:c>
      <x:c r="E3047" s="3" t="n">
        <x:v>0.375</x:v>
      </x:c>
      <x:c r="F3047" s="3" t="inlineStr">
        <x:is>
          <x:t xml:space="preserve">share of inference-serving accelerator load</x:t>
        </x:is>
      </x:c>
      <x:c r="G3047" s="3" t="inlineStr">
        <x:is>
          <x:t xml:space="preserve">Editable numeric scenario</x:t>
        </x:is>
      </x:c>
      <x:c r="H3047" s="3" t="inlineStr">
        <x:is>
          <x:t xml:space="preserve">b200_share = gpu_share * default_gpu_generation_mix_b200</x:t>
        </x:is>
      </x:c>
      <x:c r="I3047" s="3" t="inlineStr">
        <x:is>
          <x:t xml:space="preserve">Default GPU-generation migration assumption; executive workbook allows later manual replacement by company/year/scenario.</x:t>
        </x:is>
      </x:c>
      <x:c r="J3047" s="3" t="inlineStr">
        <x:is>
          <x:t xml:space="preserve">SRC_SEMIANALYSIS_INFERENCEX; ASSUMP_NUMERIC_ACCELERATOR_MIX</x:t>
        </x:is>
      </x:c>
      <x:c r="K304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47" s="3" t="inlineStr">
        <x:is>
          <x:t xml:space="preserve">Company fleet inventory, accelerator-hours or procurement/deployment records by GPU generation.</x:t>
        </x:is>
      </x:c>
    </x:row>
    <x:row r="3048">
      <x:c r="A3048" s="3" t="inlineStr">
        <x:is>
          <x:t xml:space="preserve">Tencent</x:t>
        </x:is>
      </x:c>
      <x:c r="B3048" s="3" t="n">
        <x:v>2028</x:v>
      </x:c>
      <x:c r="C3048" s="3" t="inlineStr">
        <x:is>
          <x:t xml:space="preserve">Bull</x:t>
        </x:is>
      </x:c>
      <x:c r="D3048" s="3" t="inlineStr">
        <x:is>
          <x:t xml:space="preserve">gb200_share</x:t>
        </x:is>
      </x:c>
      <x:c r="E3048" s="3" t="n">
        <x:v>0.3</x:v>
      </x:c>
      <x:c r="F3048" s="3" t="inlineStr">
        <x:is>
          <x:t xml:space="preserve">share of inference-serving accelerator load</x:t>
        </x:is>
      </x:c>
      <x:c r="G3048" s="3" t="inlineStr">
        <x:is>
          <x:t xml:space="preserve">Editable numeric scenario</x:t>
        </x:is>
      </x:c>
      <x:c r="H3048" s="3" t="inlineStr">
        <x:is>
          <x:t xml:space="preserve">gb200_share = gpu_share * default_gpu_generation_mix_gb200</x:t>
        </x:is>
      </x:c>
      <x:c r="I3048" s="3" t="inlineStr">
        <x:is>
          <x:t xml:space="preserve">Default GPU-generation migration assumption; executive workbook allows later manual replacement by company/year/scenario.</x:t>
        </x:is>
      </x:c>
      <x:c r="J3048" s="3" t="inlineStr">
        <x:is>
          <x:t xml:space="preserve">SRC_SEMIANALYSIS_INFERENCEX; ASSUMP_NUMERIC_ACCELERATOR_MIX</x:t>
        </x:is>
      </x:c>
      <x:c r="K304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48" s="3" t="inlineStr">
        <x:is>
          <x:t xml:space="preserve">Company fleet inventory, accelerator-hours or procurement/deployment records by GPU generation.</x:t>
        </x:is>
      </x:c>
    </x:row>
    <x:row r="3049">
      <x:c r="A3049" s="3" t="inlineStr">
        <x:is>
          <x:t xml:space="preserve">Tencent</x:t>
        </x:is>
      </x:c>
      <x:c r="B3049" s="3" t="n">
        <x:v>2028</x:v>
      </x:c>
      <x:c r="C3049" s="3" t="inlineStr">
        <x:is>
          <x:t xml:space="preserve">Bull</x:t>
        </x:is>
      </x:c>
      <x:c r="D3049" s="3" t="inlineStr">
        <x:is>
          <x:t xml:space="preserve">purpose_built_accelerator_share</x:t>
        </x:is>
      </x:c>
      <x:c r="E3049" s="3" t="n">
        <x:v>0</x:v>
      </x:c>
      <x:c r="F3049" s="3" t="inlineStr">
        <x:is>
          <x:t xml:space="preserve">share of inference-serving accelerator load</x:t>
        </x:is>
      </x:c>
      <x:c r="G3049" s="3" t="inlineStr">
        <x:is>
          <x:t xml:space="preserve">Numeric scenario</x:t>
        </x:is>
      </x:c>
      <x:c r="H3049" s="3" t="inlineStr">
        <x:is>
          <x:t xml:space="preserve">1 - gpu_share</x:t>
        </x:is>
      </x:c>
      <x:c r="I3049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3049" s="3" t="inlineStr">
        <x:is>
          <x:t xml:space="preserve">SRC_TENCENT_HUNYUAN; SRC_TENCENT_HY3; SRC_TENCENT_AI_INFRA_MOE; SRC_EPOCH_AI_DATA_CENTERS; ASSUMP_NUMERIC_ACCELERATOR_MIX</x:t>
        </x:is>
      </x:c>
      <x:c r="K304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49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3050">
      <x:c r="A3050" s="3" t="inlineStr">
        <x:is>
          <x:t xml:space="preserve">Tencent</x:t>
        </x:is>
      </x:c>
      <x:c r="B3050" s="3" t="n">
        <x:v>2028</x:v>
      </x:c>
      <x:c r="C3050" s="3" t="inlineStr">
        <x:is>
          <x:t xml:space="preserve">Bull</x:t>
        </x:is>
      </x:c>
      <x:c r="D3050" s="3" t="inlineStr">
        <x:is>
          <x:t xml:space="preserve">fleet_reference_tps_per_mw</x:t>
        </x:is>
      </x:c>
      <x:c r="E3050" s="3" t="n">
        <x:v>2876295</x:v>
      </x:c>
      <x:c r="F3050" s="3" t="inlineStr">
        <x:is>
          <x:t xml:space="preserve">generated output tokens/sec/MW</x:t>
        </x:is>
      </x:c>
      <x:c r="G3050" s="3" t="inlineStr">
        <x:is>
          <x:t xml:space="preserve">Fleet-weighted public benchmark reference</x:t>
        </x:is>
      </x:c>
      <x:c r="H3050" s="3" t="inlineStr">
        <x:is>
          <x:t xml:space="preserve">h200_share*h200_workload_avg + b200_share*b200_workload_avg + gb200_share*gb200_workload_avg + purpose_built_share*purpose_workload_avg</x:t>
        </x:is>
      </x:c>
      <x:c r="I3050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050" s="3" t="inlineStr">
        <x:is>
          <x:t xml:space="preserve">SRC_SEMIANALYSIS_INFERENCEX; ASSUMP_NUMERIC_ACCELERATOR_MIX; ASSUMP_WORKLOAD_CLASS_MIX; ASSUMP_AGENTIC_CONTEXT_PENALTY</x:t>
        </x:is>
      </x:c>
      <x:c r="K305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50" s="3" t="inlineStr">
        <x:is>
          <x:t xml:space="preserve">Comparable production output-token throughput or a more closely matched benchmark.</x:t>
        </x:is>
      </x:c>
    </x:row>
    <x:row r="3051">
      <x:c r="A3051" s="3" t="inlineStr">
        <x:is>
          <x:t xml:space="preserve">Tencent</x:t>
        </x:is>
      </x:c>
      <x:c r="B3051" s="3" t="n">
        <x:v>2028</x:v>
      </x:c>
      <x:c r="C3051" s="3" t="inlineStr">
        <x:is>
          <x:t xml:space="preserve">Bull</x:t>
        </x:is>
      </x:c>
      <x:c r="D3051" s="3" t="inlineStr">
        <x:is>
          <x:t xml:space="preserve">commercial_workload_fit_factor</x:t>
        </x:is>
      </x:c>
      <x:c r="E3051" s="3" t="n">
        <x:v>0.8</x:v>
      </x:c>
      <x:c r="F3051" s="3" t="inlineStr">
        <x:is>
          <x:t xml:space="preserve">share of public reference throughput</x:t>
        </x:is>
      </x:c>
      <x:c r="G3051" s="3" t="inlineStr">
        <x:is>
          <x:t xml:space="preserve">Scenario assumption</x:t>
        </x:is>
      </x:c>
      <x:c r="H3051" s="3" t="inlineStr">
        <x:is>
          <x:t xml:space="preserve">reference_serving_tps_per_mw = fleet_reference_tps_per_mw * commercial_workload_fit_factor</x:t>
        </x:is>
      </x:c>
      <x:c r="I3051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3051" s="3" t="inlineStr">
        <x:is>
          <x:t xml:space="preserve">SRC_SEMIANALYSIS_INFERENCEX; ASSUMP_NUMERIC_ACCELERATOR_MIX; ASSUMP_WORKLOAD_CLASS_MIX; ASSUMP_AGENTIC_CONTEXT_PENALTY</x:t>
        </x:is>
      </x:c>
      <x:c r="K305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51" s="3" t="inlineStr">
        <x:is>
          <x:t xml:space="preserve">Matched commercial serving benchmark by product surface, context shape and latency SLO.</x:t>
        </x:is>
      </x:c>
    </x:row>
    <x:row r="3052">
      <x:c r="A3052" s="3" t="inlineStr">
        <x:is>
          <x:t xml:space="preserve">Tencent</x:t>
        </x:is>
      </x:c>
      <x:c r="B3052" s="3" t="n">
        <x:v>2028</x:v>
      </x:c>
      <x:c r="C3052" s="3" t="inlineStr">
        <x:is>
          <x:t xml:space="preserve">Bull</x:t>
        </x:is>
      </x:c>
      <x:c r="D3052" s="3" t="inlineStr">
        <x:is>
          <x:t xml:space="preserve">reference_serving_tps_per_mw</x:t>
        </x:is>
      </x:c>
      <x:c r="E3052" s="3" t="n">
        <x:v>2301036</x:v>
      </x:c>
      <x:c r="F3052" s="3" t="inlineStr">
        <x:is>
          <x:t xml:space="preserve">generated output tokens/sec/MW</x:t>
        </x:is>
      </x:c>
      <x:c r="G3052" s="3" t="inlineStr">
        <x:is>
          <x:t xml:space="preserve">Workload-adjusted benchmark proxy</x:t>
        </x:is>
      </x:c>
      <x:c r="H3052" s="3" t="inlineStr">
        <x:is>
          <x:t xml:space="preserve">fleet_reference_tps_per_mw * commercial_workload_fit_factor</x:t>
        </x:is>
      </x:c>
      <x:c r="I305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052" s="3" t="inlineStr">
        <x:is>
          <x:t xml:space="preserve">SRC_SEMIANALYSIS_INFERENCEX; ASSUMP_NUMERIC_ACCELERATOR_MIX; ASSUMP_WORKLOAD_CLASS_MIX; ASSUMP_AGENTIC_CONTEXT_PENALTY</x:t>
        </x:is>
      </x:c>
      <x:c r="K305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52" s="3" t="inlineStr">
        <x:is>
          <x:t xml:space="preserve">Provider production output-token throughput with comparable workload/SLO.</x:t>
        </x:is>
      </x:c>
    </x:row>
    <x:row r="3053">
      <x:c r="A3053" s="3" t="inlineStr">
        <x:is>
          <x:t xml:space="preserve">Tencent</x:t>
        </x:is>
      </x:c>
      <x:c r="B3053" s="3" t="n">
        <x:v>2028</x:v>
      </x:c>
      <x:c r="C3053" s="3" t="inlineStr">
        <x:is>
          <x:t xml:space="preserve">Bull</x:t>
        </x:is>
      </x:c>
      <x:c r="D3053" s="3" t="inlineStr">
        <x:is>
          <x:t xml:space="preserve">purpose_built_tps_per_mw</x:t>
        </x:is>
      </x:c>
      <x:c r="E3053" s="3" t="n">
        <x:v>3613574</x:v>
      </x:c>
      <x:c r="F3053" s="3" t="inlineStr">
        <x:is>
          <x:t xml:space="preserve">generated output tokens/sec/MW</x:t>
        </x:is>
      </x:c>
      <x:c r="G3053" s="3" t="inlineStr">
        <x:is>
          <x:t xml:space="preserve">Conservative no-uplift proxy</x:t>
        </x:is>
      </x:c>
      <x:c r="H3053" s="3" t="inlineStr">
        <x:is>
          <x:t xml:space="preserve">purpose_built_tps_per_mw = purpose_built_reference_tps_per_mw * commercial_workload_fit_factor until comparable output-token benchmark is adopted</x:t>
        </x:is>
      </x:c>
      <x:c r="I3053" s="3" t="inlineStr">
        <x:is>
          <x:t xml:space="preserve">No comparable public output-token/MW row adopted; B200 public reference placeholder is used and remains editable.</x:t>
        </x:is>
      </x:c>
      <x:c r="J3053" s="3" t="inlineStr">
        <x:is>
          <x:t xml:space="preserve">SRC_TENCENT_HUNYUAN; SRC_TENCENT_HY3; SRC_TENCENT_AI_INFRA_MOE; SRC_EPOCH_AI_DATA_CENTERS; ASSUMP_NUMERIC_ACCELERATOR_MIX</x:t>
        </x:is>
      </x:c>
      <x:c r="K305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53" s="3" t="inlineStr">
        <x:is>
          <x:t xml:space="preserve">Matched-workload generated-output benchmark for the provider purpose-built accelerator.</x:t>
        </x:is>
      </x:c>
    </x:row>
    <x:row r="3054">
      <x:c r="A3054" s="3" t="inlineStr">
        <x:is>
          <x:t xml:space="preserve">Tencent</x:t>
        </x:is>
      </x:c>
      <x:c r="B3054" s="3" t="n">
        <x:v>2028</x:v>
      </x:c>
      <x:c r="C3054" s="3" t="inlineStr">
        <x:is>
          <x:t xml:space="preserve">Bull</x:t>
        </x:is>
      </x:c>
      <x:c r="D3054" s="3" t="inlineStr">
        <x:is>
          <x:t xml:space="preserve">inference_power_share</x:t>
        </x:is>
      </x:c>
      <x:c r="E3054" s="3" t="n">
        <x:v>0.765</x:v>
      </x:c>
      <x:c r="F3054" s="3" t="inlineStr">
        <x:is>
          <x:t xml:space="preserve">share of AI IT load</x:t>
        </x:is>
      </x:c>
      <x:c r="G3054" s="3" t="inlineStr">
        <x:is>
          <x:t xml:space="preserve">Scenario allocation</x:t>
        </x:is>
      </x:c>
      <x:c r="H3054" s="3" t="inlineStr">
        <x:is>
          <x:t xml:space="preserve">inference_gw = ai_it_load_gw * inference_power_share</x:t>
        </x:is>
      </x:c>
      <x:c r="I3054" s="3" t="inlineStr">
        <x:is>
          <x:t xml:space="preserve">Yuanbao and embedded product surfaces plus Hunyuan Turbo inference-cost direction support rising inference allocation.</x:t>
        </x:is>
      </x:c>
      <x:c r="J3054" s="3" t="inlineStr">
        <x:is>
          <x:t xml:space="preserve">SRC_TENCENT_HUNYUAN; SRC_TENCENT_HY3; SRC_TENCENT_AI_INFRA_MOE; SRC_EPOCH_AI_DATA_CENTERS; ASSUMP_INFERENCE_SHARE_NOT_FACT_60</x:t>
        </x:is>
      </x:c>
      <x:c r="K305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54" s="3" t="inlineStr">
        <x:is>
          <x:t xml:space="preserve">Provider-specific inference/training workload power telemetry.</x:t>
        </x:is>
      </x:c>
    </x:row>
    <x:row r="3055">
      <x:c r="A3055" s="3" t="inlineStr">
        <x:is>
          <x:t xml:space="preserve">Tencent</x:t>
        </x:is>
      </x:c>
      <x:c r="B3055" s="3" t="n">
        <x:v>2028</x:v>
      </x:c>
      <x:c r="C3055" s="3" t="inlineStr">
        <x:is>
          <x:t xml:space="preserve">Bull</x:t>
        </x:is>
      </x:c>
      <x:c r="D3055" s="3" t="inlineStr">
        <x:is>
          <x:t xml:space="preserve">inference_gw</x:t>
        </x:is>
      </x:c>
      <x:c r="E3055" s="3" t="n">
        <x:v>0.83</x:v>
      </x:c>
      <x:c r="F3055" s="3" t="inlineStr">
        <x:is>
          <x:t xml:space="preserve">GW</x:t>
        </x:is>
      </x:c>
      <x:c r="G3055" s="3" t="inlineStr">
        <x:is>
          <x:t xml:space="preserve">Derived formula</x:t>
        </x:is>
      </x:c>
      <x:c r="H3055" s="3" t="inlineStr">
        <x:is>
          <x:t xml:space="preserve">ai_it_load_gw * inference_power_share</x:t>
        </x:is>
      </x:c>
      <x:c r="I3055" s="3" t="inlineStr">
        <x:is>
          <x:t xml:space="preserve">This is the operational power eligible to become commercial generated output tokens through the selected TPS/MW proxy.</x:t>
        </x:is>
      </x:c>
      <x:c r="J3055" s="3" t="inlineStr">
        <x:is>
          <x:t xml:space="preserve">SRC_TENCENT_HUNYUAN; SRC_TENCENT_HY3; SRC_TENCENT_AI_INFRA_MOE; SRC_EPOCH_AI_DATA_CENTERS</x:t>
        </x:is>
      </x:c>
      <x:c r="K305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55" s="3" t="inlineStr">
        <x:is>
          <x:t xml:space="preserve">Recompute after AI allocation or inference-share evidence changes.</x:t>
        </x:is>
      </x:c>
    </x:row>
    <x:row r="3056">
      <x:c r="A3056" s="3" t="inlineStr">
        <x:is>
          <x:t xml:space="preserve">Tencent</x:t>
        </x:is>
      </x:c>
      <x:c r="B3056" s="3" t="n">
        <x:v>2028</x:v>
      </x:c>
      <x:c r="C3056" s="3" t="inlineStr">
        <x:is>
          <x:t xml:space="preserve">Bull</x:t>
        </x:is>
      </x:c>
      <x:c r="D3056" s="3" t="inlineStr">
        <x:is>
          <x:t xml:space="preserve">training_power_share</x:t>
        </x:is>
      </x:c>
      <x:c r="E3056" s="3" t="n">
        <x:v>0.235</x:v>
      </x:c>
      <x:c r="F3056" s="3" t="inlineStr">
        <x:is>
          <x:t xml:space="preserve">share of AI IT load</x:t>
        </x:is>
      </x:c>
      <x:c r="G3056" s="3" t="inlineStr">
        <x:is>
          <x:t xml:space="preserve">Derived allocation</x:t>
        </x:is>
      </x:c>
      <x:c r="H3056" s="3" t="inlineStr">
        <x:is>
          <x:t xml:space="preserve">1 - inference_power_share</x:t>
        </x:is>
      </x:c>
      <x:c r="I3056" s="3" t="inlineStr">
        <x:is>
          <x:t xml:space="preserve">Training receives the complementary modeled AI IT allocation; it is not a disclosed company workload split.</x:t>
        </x:is>
      </x:c>
      <x:c r="J3056" s="3" t="inlineStr">
        <x:is>
          <x:t xml:space="preserve">SRC_TENCENT_HUNYUAN; SRC_TENCENT_HY3; SRC_TENCENT_AI_INFRA_MOE; SRC_EPOCH_AI_DATA_CENTERS; ASSUMP_INFERENCE_SHARE_NOT_FACT_60</x:t>
        </x:is>
      </x:c>
      <x:c r="K305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56" s="3" t="inlineStr">
        <x:is>
          <x:t xml:space="preserve">Provider-specific inference/training workload power telemetry.</x:t>
        </x:is>
      </x:c>
    </x:row>
    <x:row r="3057">
      <x:c r="A3057" s="3" t="inlineStr">
        <x:is>
          <x:t xml:space="preserve">Tencent</x:t>
        </x:is>
      </x:c>
      <x:c r="B3057" s="3" t="n">
        <x:v>2028</x:v>
      </x:c>
      <x:c r="C3057" s="3" t="inlineStr">
        <x:is>
          <x:t xml:space="preserve">Bull</x:t>
        </x:is>
      </x:c>
      <x:c r="D3057" s="3" t="inlineStr">
        <x:is>
          <x:t xml:space="preserve">training_gw</x:t>
        </x:is>
      </x:c>
      <x:c r="E3057" s="3" t="n">
        <x:v>0.255</x:v>
      </x:c>
      <x:c r="F3057" s="3" t="inlineStr">
        <x:is>
          <x:t xml:space="preserve">GW</x:t>
        </x:is>
      </x:c>
      <x:c r="G3057" s="3" t="inlineStr">
        <x:is>
          <x:t xml:space="preserve">Derived formula</x:t>
        </x:is>
      </x:c>
      <x:c r="H3057" s="3" t="inlineStr">
        <x:is>
          <x:t xml:space="preserve">ai_it_load_gw * training_power_share</x:t>
        </x:is>
      </x:c>
      <x:c r="I3057" s="3" t="inlineStr">
        <x:is>
          <x:t xml:space="preserve">Training GW is shown separately so commercial inference token capacity is not overstated.</x:t>
        </x:is>
      </x:c>
      <x:c r="J3057" s="3" t="inlineStr">
        <x:is>
          <x:t xml:space="preserve">SRC_TENCENT_HUNYUAN; SRC_TENCENT_HY3; SRC_TENCENT_AI_INFRA_MOE; SRC_EPOCH_AI_DATA_CENTERS</x:t>
        </x:is>
      </x:c>
      <x:c r="K305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57" s="3" t="inlineStr">
        <x:is>
          <x:t xml:space="preserve">Recompute after AI allocation or workload-split evidence changes.</x:t>
        </x:is>
      </x:c>
    </x:row>
    <x:row r="3058">
      <x:c r="A3058" s="3" t="inlineStr">
        <x:is>
          <x:t xml:space="preserve">Tencent</x:t>
        </x:is>
      </x:c>
      <x:c r="B3058" s="3" t="n">
        <x:v>2028</x:v>
      </x:c>
      <x:c r="C3058" s="3" t="inlineStr">
        <x:is>
          <x:t xml:space="preserve">Bull</x:t>
        </x:is>
      </x:c>
      <x:c r="D3058" s="3" t="inlineStr">
        <x:is>
          <x:t xml:space="preserve">tokens_per_second_per_mw</x:t>
        </x:is>
      </x:c>
      <x:c r="E3058" s="3" t="n">
        <x:v>2301036</x:v>
      </x:c>
      <x:c r="F3058" s="3" t="inlineStr">
        <x:is>
          <x:t xml:space="preserve">generated output tokens/sec/MW</x:t>
        </x:is>
      </x:c>
      <x:c r="G3058" s="3" t="inlineStr">
        <x:is>
          <x:t xml:space="preserve">Derived estimate + benchmark calibration</x:t>
        </x:is>
      </x:c>
      <x:c r="H3058" s="3" t="inlineStr">
        <x:is>
          <x:t xml:space="preserve">fleet_reference_tps_per_mw * commercial_workload_fit_factor</x:t>
        </x:is>
      </x:c>
      <x:c r="I3058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3058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305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58" s="3" t="inlineStr">
        <x:is>
          <x:t xml:space="preserve">Comparable production output-token throughput with model, hardware, precision, ISL/OSL and SLO matched.</x:t>
        </x:is>
      </x:c>
    </x:row>
    <x:row r="3059">
      <x:c r="A3059" s="3" t="inlineStr">
        <x:is>
          <x:t xml:space="preserve">Tencent</x:t>
        </x:is>
      </x:c>
      <x:c r="B3059" s="3" t="n">
        <x:v>2028</x:v>
      </x:c>
      <x:c r="C3059" s="3" t="inlineStr">
        <x:is>
          <x:t xml:space="preserve">Bull</x:t>
        </x:is>
      </x:c>
      <x:c r="D3059" s="3" t="inlineStr">
        <x:is>
          <x:t xml:space="preserve">inference_tokens_per_day</x:t>
        </x:is>
      </x:c>
      <x:c r="E3059" s="3" t="n">
        <x:v>165011893632000</x:v>
      </x:c>
      <x:c r="F3059" s="3" t="inlineStr">
        <x:is>
          <x:t xml:space="preserve">generated output tokens/day</x:t>
        </x:is>
      </x:c>
      <x:c r="G3059" s="3" t="inlineStr">
        <x:is>
          <x:t xml:space="preserve">Derived headline metric</x:t>
        </x:is>
      </x:c>
      <x:c r="H3059" s="3" t="inlineStr">
        <x:is>
          <x:t xml:space="preserve">inference_gw * 1000 * tokens_per_second_per_mw * 86,400</x:t>
        </x:is>
      </x:c>
      <x:c r="I3059" s="3" t="inlineStr">
        <x:is>
          <x:t xml:space="preserve">Headline capacity uses no utilization, MoE, architecture or software-growth multiplier; it is not observed commercial output volume.</x:t>
        </x:is>
      </x:c>
      <x:c r="J3059" s="3" t="inlineStr">
        <x:is>
          <x:t xml:space="preserve">SRC_TENCENT_HUNYUAN; SRC_TENCENT_HY3; SRC_TENCENT_AI_INFRA_MOE; SRC_EPOCH_AI_DATA_CENTERS; SRC_SEMIANALYSIS_INFERENCEX</x:t>
        </x:is>
      </x:c>
      <x:c r="K305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59" s="3" t="inlineStr">
        <x:is>
          <x:t xml:space="preserve">Provider-disclosed generated output token volume or calibrated capacity telemetry.</x:t>
        </x:is>
      </x:c>
    </x:row>
    <x:row r="3060">
      <x:c r="A3060" s="3" t="inlineStr">
        <x:is>
          <x:t xml:space="preserve">Tencent</x:t>
        </x:is>
      </x:c>
      <x:c r="B3060" s="3" t="n">
        <x:v>2028</x:v>
      </x:c>
      <x:c r="C3060" s="3" t="inlineStr">
        <x:is>
          <x:t xml:space="preserve">Bull</x:t>
        </x:is>
      </x:c>
      <x:c r="D3060" s="3" t="inlineStr">
        <x:is>
          <x:t xml:space="preserve">inference_tokens_per_year</x:t>
        </x:is>
      </x:c>
      <x:c r="E3060" s="3" t="n">
        <x:v>6.022934117568e+16</x:v>
      </x:c>
      <x:c r="F3060" s="3" t="inlineStr">
        <x:is>
          <x:t xml:space="preserve">generated output tokens/year</x:t>
        </x:is>
      </x:c>
      <x:c r="G3060" s="3" t="inlineStr">
        <x:is>
          <x:t xml:space="preserve">Derived headline metric</x:t>
        </x:is>
      </x:c>
      <x:c r="H3060" s="3" t="inlineStr">
        <x:is>
          <x:t xml:space="preserve">inference_tokens_per_day * 365</x:t>
        </x:is>
      </x:c>
      <x:c r="I3060" s="3" t="inlineStr">
        <x:is>
          <x:t xml:space="preserve">Annualized version of generated output token capacity; it is not observed annual demand or billable volume.</x:t>
        </x:is>
      </x:c>
      <x:c r="J3060" s="3" t="inlineStr">
        <x:is>
          <x:t xml:space="preserve">SRC_TENCENT_HUNYUAN; SRC_TENCENT_HY3; SRC_TENCENT_AI_INFRA_MOE; SRC_EPOCH_AI_DATA_CENTERS; SRC_SEMIANALYSIS_INFERENCEX</x:t>
        </x:is>
      </x:c>
      <x:c r="K306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60" s="3" t="inlineStr">
        <x:is>
          <x:t xml:space="preserve">Provider-disclosed annual generated-output volume or metered serving telemetry.</x:t>
        </x:is>
      </x:c>
    </x:row>
    <x:row r="3061">
      <x:c r="A3061" s="3" t="inlineStr">
        <x:is>
          <x:t xml:space="preserve">Tencent</x:t>
        </x:is>
      </x:c>
      <x:c r="B3061" s="3" t="n">
        <x:v>2029</x:v>
      </x:c>
      <x:c r="C3061" s="3" t="inlineStr">
        <x:is>
          <x:t xml:space="preserve">Bull</x:t>
        </x:is>
      </x:c>
      <x:c r="D3061" s="3" t="inlineStr">
        <x:is>
          <x:t xml:space="preserve">contracted_power_gw</x:t>
        </x:is>
      </x:c>
      <x:c r="E3061" s="3" t="n">
        <x:v>2.55</x:v>
      </x:c>
      <x:c r="F3061" s="3" t="inlineStr">
        <x:is>
          <x:t xml:space="preserve">GW</x:t>
        </x:is>
      </x:c>
      <x:c r="G3061" s="3" t="inlineStr">
        <x:is>
          <x:t xml:space="preserve">Scenario capacity envelope</x:t>
        </x:is>
      </x:c>
      <x:c r="H3061" s="3" t="inlineStr">
        <x:is>
          <x:t xml:space="preserve">linear interpolation between 2026 and 2030 company capacity endpoints</x:t>
        </x:is>
      </x:c>
      <x:c r="I3061" s="3" t="inlineStr">
        <x:is>
          <x:t xml:space="preserve">Tencent Cloud/Hunyuan capacity is a scenario envelope because operated model-serving GW is undisclosed.</x:t>
        </x:is>
      </x:c>
      <x:c r="J3061" s="3" t="inlineStr">
        <x:is>
          <x:t xml:space="preserve">SRC_TENCENT_AI_INFRA_MOE; ASSUMP_CN_CAPACITY_TRANSPARENCY</x:t>
        </x:is>
      </x:c>
      <x:c r="K306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61" s="3" t="inlineStr">
        <x:is>
          <x:t xml:space="preserve">Company/site-level committed MW/GW, interconnect and contract disclosure.</x:t>
        </x:is>
      </x:c>
    </x:row>
    <x:row r="3062">
      <x:c r="A3062" s="3" t="inlineStr">
        <x:is>
          <x:t xml:space="preserve">Tencent</x:t>
        </x:is>
      </x:c>
      <x:c r="B3062" s="3" t="n">
        <x:v>2029</x:v>
      </x:c>
      <x:c r="C3062" s="3" t="inlineStr">
        <x:is>
          <x:t xml:space="preserve">Bull</x:t>
        </x:is>
      </x:c>
      <x:c r="D3062" s="3" t="inlineStr">
        <x:is>
          <x:t xml:space="preserve">operational_deployment_share</x:t>
        </x:is>
      </x:c>
      <x:c r="E3062" s="3" t="n">
        <x:v>0.86078431</x:v>
      </x:c>
      <x:c r="F3062" s="3" t="inlineStr">
        <x:is>
          <x:t xml:space="preserve">share</x:t>
        </x:is>
      </x:c>
      <x:c r="G3062" s="3" t="inlineStr">
        <x:is>
          <x:t xml:space="preserve">Scenario conversion</x:t>
        </x:is>
      </x:c>
      <x:c r="H3062" s="3" t="inlineStr">
        <x:is>
          <x:t xml:space="preserve">active_power_gw / contracted_power_gw</x:t>
        </x:is>
      </x:c>
      <x:c r="I3062" s="3" t="inlineStr">
        <x:is>
          <x:t xml:space="preserve">This is the single explicit conversion from contracted/attributed capacity to operationally usable capacity.</x:t>
        </x:is>
      </x:c>
      <x:c r="J3062" s="3" t="inlineStr">
        <x:is>
          <x:t xml:space="preserve">SRC_TENCENT_AI_INFRA_MOE; ASSUMP_CN_CAPACITY_TRANSPARENCY</x:t>
        </x:is>
      </x:c>
      <x:c r="K306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62" s="3" t="inlineStr">
        <x:is>
          <x:t xml:space="preserve">Energized operational capacity divided by contracted/attributed capacity.</x:t>
        </x:is>
      </x:c>
    </x:row>
    <x:row r="3063">
      <x:c r="A3063" s="3" t="inlineStr">
        <x:is>
          <x:t xml:space="preserve">Tencent</x:t>
        </x:is>
      </x:c>
      <x:c r="B3063" s="3" t="n">
        <x:v>2029</x:v>
      </x:c>
      <x:c r="C3063" s="3" t="inlineStr">
        <x:is>
          <x:t xml:space="preserve">Bull</x:t>
        </x:is>
      </x:c>
      <x:c r="D3063" s="3" t="inlineStr">
        <x:is>
          <x:t xml:space="preserve">active_power_gw</x:t>
        </x:is>
      </x:c>
      <x:c r="E3063" s="3" t="n">
        <x:v>2.195</x:v>
      </x:c>
      <x:c r="F3063" s="3" t="inlineStr">
        <x:is>
          <x:t xml:space="preserve">GW</x:t>
        </x:is>
      </x:c>
      <x:c r="G3063" s="3" t="inlineStr">
        <x:is>
          <x:t xml:space="preserve">Derived scenario</x:t>
        </x:is>
      </x:c>
      <x:c r="H3063" s="3" t="inlineStr">
        <x:is>
          <x:t xml:space="preserve">contracted_power_gw * operational_deployment_share</x:t>
        </x:is>
      </x:c>
      <x:c r="I3063" s="3" t="inlineStr">
        <x:is>
          <x:t xml:space="preserve">Active GW reflects staged Hunyuan/Yuanbao adoption rather than a reported powered fleet.</x:t>
        </x:is>
      </x:c>
      <x:c r="J3063" s="3" t="inlineStr">
        <x:is>
          <x:t xml:space="preserve">SRC_TENCENT_AI_INFRA_MOE; ASSUMP_CN_CAPACITY_TRANSPARENCY</x:t>
        </x:is>
      </x:c>
      <x:c r="K306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63" s="3" t="inlineStr">
        <x:is>
          <x:t xml:space="preserve">Energization dates, accelerator deliveries and operational powered-rack telemetry.</x:t>
        </x:is>
      </x:c>
    </x:row>
    <x:row r="3064">
      <x:c r="A3064" s="3" t="inlineStr">
        <x:is>
          <x:t xml:space="preserve">Tencent</x:t>
        </x:is>
      </x:c>
      <x:c r="B3064" s="3" t="n">
        <x:v>2029</x:v>
      </x:c>
      <x:c r="C3064" s="3" t="inlineStr">
        <x:is>
          <x:t xml:space="preserve">Bull</x:t>
        </x:is>
      </x:c>
      <x:c r="D3064" s="3" t="inlineStr">
        <x:is>
          <x:t xml:space="preserve">pue</x:t>
        </x:is>
      </x:c>
      <x:c r="E3064" s="3" t="n">
        <x:v>1.23</x:v>
      </x:c>
      <x:c r="F3064" s="3" t="inlineStr">
        <x:is>
          <x:t xml:space="preserve">ratio</x:t>
        </x:is>
      </x:c>
      <x:c r="G3064" s="3" t="inlineStr">
        <x:is>
          <x:t xml:space="preserve">Scenario parameter</x:t>
        </x:is>
      </x:c>
      <x:c r="H3064" s="3" t="inlineStr">
        <x:is>
          <x:t xml:space="preserve">it_load_gw = active_power_gw / pue</x:t>
        </x:is>
      </x:c>
      <x:c r="I3064" s="3" t="inlineStr">
        <x:is>
          <x:t xml:space="preserve">No provider-wide site-level PUE is used as a disclosed fact; PUE represents facility-to-IT conversion within the scenario.</x:t>
        </x:is>
      </x:c>
      <x:c r="J3064" s="3" t="inlineStr">
        <x:is>
          <x:t xml:space="preserve">ASSUMP_POWER_RAMP</x:t>
        </x:is>
      </x:c>
      <x:c r="K306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64" s="3" t="inlineStr">
        <x:is>
          <x:t xml:space="preserve">Site-level measured PUE matched to attributed AI capacity.</x:t>
        </x:is>
      </x:c>
    </x:row>
    <x:row r="3065">
      <x:c r="A3065" s="3" t="inlineStr">
        <x:is>
          <x:t xml:space="preserve">Tencent</x:t>
        </x:is>
      </x:c>
      <x:c r="B3065" s="3" t="n">
        <x:v>2029</x:v>
      </x:c>
      <x:c r="C3065" s="3" t="inlineStr">
        <x:is>
          <x:t xml:space="preserve">Bull</x:t>
        </x:is>
      </x:c>
      <x:c r="D3065" s="3" t="inlineStr">
        <x:is>
          <x:t xml:space="preserve">it_load_gw</x:t>
        </x:is>
      </x:c>
      <x:c r="E3065" s="3" t="n">
        <x:v>1.784</x:v>
      </x:c>
      <x:c r="F3065" s="3" t="inlineStr">
        <x:is>
          <x:t xml:space="preserve">GW</x:t>
        </x:is>
      </x:c>
      <x:c r="G3065" s="3" t="inlineStr">
        <x:is>
          <x:t xml:space="preserve">Derived formula</x:t>
        </x:is>
      </x:c>
      <x:c r="H3065" s="3" t="inlineStr">
        <x:is>
          <x:t xml:space="preserve">active_power_gw / pue</x:t>
        </x:is>
      </x:c>
      <x:c r="I3065" s="3" t="inlineStr">
        <x:is>
          <x:t xml:space="preserve">Facility power is converted to IT-deliverable power before attributing AI workloads.</x:t>
        </x:is>
      </x:c>
      <x:c r="J3065" s="3" t="inlineStr">
        <x:is>
          <x:t xml:space="preserve">SRC_TENCENT_AI_INFRA_MOE; ASSUMP_CN_CAPACITY_TRANSPARENCY</x:t>
        </x:is>
      </x:c>
      <x:c r="K306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65" s="3" t="inlineStr">
        <x:is>
          <x:t xml:space="preserve">Recompute once active power and PUE become site-observable.</x:t>
        </x:is>
      </x:c>
    </x:row>
    <x:row r="3066">
      <x:c r="A3066" s="3" t="inlineStr">
        <x:is>
          <x:t xml:space="preserve">Tencent</x:t>
        </x:is>
      </x:c>
      <x:c r="B3066" s="3" t="n">
        <x:v>2029</x:v>
      </x:c>
      <x:c r="C3066" s="3" t="inlineStr">
        <x:is>
          <x:t xml:space="preserve">Bull</x:t>
        </x:is>
      </x:c>
      <x:c r="D3066" s="3" t="inlineStr">
        <x:is>
          <x:t xml:space="preserve">ai_workload_share</x:t>
        </x:is>
      </x:c>
      <x:c r="E3066" s="3" t="n">
        <x:v>0.84</x:v>
      </x:c>
      <x:c r="F3066" s="3" t="inlineStr">
        <x:is>
          <x:t xml:space="preserve">share</x:t>
        </x:is>
      </x:c>
      <x:c r="G3066" s="3" t="inlineStr">
        <x:is>
          <x:t xml:space="preserve">Scenario allocation</x:t>
        </x:is>
      </x:c>
      <x:c r="H3066" s="3" t="inlineStr">
        <x:is>
          <x:t xml:space="preserve">ai_it_load_gw = it_load_gw * ai_workload_share</x:t>
        </x:is>
      </x:c>
      <x:c r="I3066" s="3" t="inlineStr">
        <x:is>
          <x:t xml:space="preserve">Modeled Hunyuan-serving capacity is AI-focused; 84% excludes cloud/platform and reserve overhead.</x:t>
        </x:is>
      </x:c>
      <x:c r="J3066" s="3" t="inlineStr">
        <x:is>
          <x:t xml:space="preserve">SRC_TENCENT_HUNYUAN; SRC_TENCENT_HY3; SRC_TENCENT_AI_INFRA_MOE; SRC_EPOCH_AI_DATA_CENTERS</x:t>
        </x:is>
      </x:c>
      <x:c r="K306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66" s="3" t="inlineStr">
        <x:is>
          <x:t xml:space="preserve">Model-owner AI workload allocation or cluster scheduling telemetry.</x:t>
        </x:is>
      </x:c>
    </x:row>
    <x:row r="3067">
      <x:c r="A3067" s="3" t="inlineStr">
        <x:is>
          <x:t xml:space="preserve">Tencent</x:t>
        </x:is>
      </x:c>
      <x:c r="B3067" s="3" t="n">
        <x:v>2029</x:v>
      </x:c>
      <x:c r="C3067" s="3" t="inlineStr">
        <x:is>
          <x:t xml:space="preserve">Bull</x:t>
        </x:is>
      </x:c>
      <x:c r="D3067" s="3" t="inlineStr">
        <x:is>
          <x:t xml:space="preserve">ai_it_load_gw</x:t>
        </x:is>
      </x:c>
      <x:c r="E3067" s="3" t="n">
        <x:v>1.499</x:v>
      </x:c>
      <x:c r="F3067" s="3" t="inlineStr">
        <x:is>
          <x:t xml:space="preserve">GW</x:t>
        </x:is>
      </x:c>
      <x:c r="G3067" s="3" t="inlineStr">
        <x:is>
          <x:t xml:space="preserve">Derived formula</x:t>
        </x:is>
      </x:c>
      <x:c r="H3067" s="3" t="inlineStr">
        <x:is>
          <x:t xml:space="preserve">it_load_gw * ai_workload_share</x:t>
        </x:is>
      </x:c>
      <x:c r="I3067" s="3" t="inlineStr">
        <x:is>
          <x:t xml:space="preserve">Only the AI-attributed portion of IT load enters training/inference allocation.</x:t>
        </x:is>
      </x:c>
      <x:c r="J3067" s="3" t="inlineStr">
        <x:is>
          <x:t xml:space="preserve">SRC_TENCENT_HUNYUAN; SRC_TENCENT_HY3; SRC_TENCENT_AI_INFRA_MOE; SRC_EPOCH_AI_DATA_CENTERS</x:t>
        </x:is>
      </x:c>
      <x:c r="K306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67" s="3" t="inlineStr">
        <x:is>
          <x:t xml:space="preserve">Recompute after ai_workload_share is replaced by telemetry.</x:t>
        </x:is>
      </x:c>
    </x:row>
    <x:row r="3068">
      <x:c r="A3068" s="3" t="inlineStr">
        <x:is>
          <x:t xml:space="preserve">Tencent</x:t>
        </x:is>
      </x:c>
      <x:c r="B3068" s="3" t="n">
        <x:v>2029</x:v>
      </x:c>
      <x:c r="C3068" s="3" t="inlineStr">
        <x:is>
          <x:t xml:space="preserve">Bull</x:t>
        </x:is>
      </x:c>
      <x:c r="D3068" s="3" t="inlineStr">
        <x:is>
          <x:t xml:space="preserve">gpu_share</x:t>
        </x:is>
      </x:c>
      <x:c r="E3068" s="3" t="n">
        <x:v>1</x:v>
      </x:c>
      <x:c r="F3068" s="3" t="inlineStr">
        <x:is>
          <x:t xml:space="preserve">share of inference-serving accelerator load</x:t>
        </x:is>
      </x:c>
      <x:c r="G3068" s="3" t="inlineStr">
        <x:is>
          <x:t xml:space="preserve">Numeric scenario</x:t>
        </x:is>
      </x:c>
      <x:c r="H3068" s="3" t="inlineStr">
        <x:is>
          <x:t xml:space="preserve">gpu_share interpolated from company 2026/2030 accelerator-mix endpoints</x:t>
        </x:is>
      </x:c>
      <x:c r="I3068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3068" s="3" t="inlineStr">
        <x:is>
          <x:t xml:space="preserve">SRC_TENCENT_HUNYUAN; SRC_TENCENT_HY3; SRC_TENCENT_AI_INFRA_MOE; SRC_EPOCH_AI_DATA_CENTERS; ASSUMP_NUMERIC_ACCELERATOR_MIX</x:t>
        </x:is>
      </x:c>
      <x:c r="K306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68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3069">
      <x:c r="A3069" s="3" t="inlineStr">
        <x:is>
          <x:t xml:space="preserve">Tencent</x:t>
        </x:is>
      </x:c>
      <x:c r="B3069" s="3" t="n">
        <x:v>2029</x:v>
      </x:c>
      <x:c r="C3069" s="3" t="inlineStr">
        <x:is>
          <x:t xml:space="preserve">Bull</x:t>
        </x:is>
      </x:c>
      <x:c r="D3069" s="3" t="inlineStr">
        <x:is>
          <x:t xml:space="preserve">h200_share</x:t>
        </x:is>
      </x:c>
      <x:c r="E3069" s="3" t="n">
        <x:v>0.213</x:v>
      </x:c>
      <x:c r="F3069" s="3" t="inlineStr">
        <x:is>
          <x:t xml:space="preserve">share of inference-serving accelerator load</x:t>
        </x:is>
      </x:c>
      <x:c r="G3069" s="3" t="inlineStr">
        <x:is>
          <x:t xml:space="preserve">Editable numeric scenario</x:t>
        </x:is>
      </x:c>
      <x:c r="H3069" s="3" t="inlineStr">
        <x:is>
          <x:t xml:space="preserve">h200_share = gpu_share * default_gpu_generation_mix_h200</x:t>
        </x:is>
      </x:c>
      <x:c r="I3069" s="3" t="inlineStr">
        <x:is>
          <x:t xml:space="preserve">Default GPU-generation migration assumption; executive workbook allows later manual replacement by company/year/scenario.</x:t>
        </x:is>
      </x:c>
      <x:c r="J3069" s="3" t="inlineStr">
        <x:is>
          <x:t xml:space="preserve">SRC_SEMIANALYSIS_INFERENCEX; ASSUMP_NUMERIC_ACCELERATOR_MIX</x:t>
        </x:is>
      </x:c>
      <x:c r="K306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69" s="3" t="inlineStr">
        <x:is>
          <x:t xml:space="preserve">Company fleet inventory, accelerator-hours or procurement/deployment records by GPU generation.</x:t>
        </x:is>
      </x:c>
    </x:row>
    <x:row r="3070">
      <x:c r="A3070" s="3" t="inlineStr">
        <x:is>
          <x:t xml:space="preserve">Tencent</x:t>
        </x:is>
      </x:c>
      <x:c r="B3070" s="3" t="n">
        <x:v>2029</x:v>
      </x:c>
      <x:c r="C3070" s="3" t="inlineStr">
        <x:is>
          <x:t xml:space="preserve">Bull</x:t>
        </x:is>
      </x:c>
      <x:c r="D3070" s="3" t="inlineStr">
        <x:is>
          <x:t xml:space="preserve">b200_share</x:t>
        </x:is>
      </x:c>
      <x:c r="E3070" s="3" t="n">
        <x:v>0.362</x:v>
      </x:c>
      <x:c r="F3070" s="3" t="inlineStr">
        <x:is>
          <x:t xml:space="preserve">share of inference-serving accelerator load</x:t>
        </x:is>
      </x:c>
      <x:c r="G3070" s="3" t="inlineStr">
        <x:is>
          <x:t xml:space="preserve">Editable numeric scenario</x:t>
        </x:is>
      </x:c>
      <x:c r="H3070" s="3" t="inlineStr">
        <x:is>
          <x:t xml:space="preserve">b200_share = gpu_share * default_gpu_generation_mix_b200</x:t>
        </x:is>
      </x:c>
      <x:c r="I3070" s="3" t="inlineStr">
        <x:is>
          <x:t xml:space="preserve">Default GPU-generation migration assumption; executive workbook allows later manual replacement by company/year/scenario.</x:t>
        </x:is>
      </x:c>
      <x:c r="J3070" s="3" t="inlineStr">
        <x:is>
          <x:t xml:space="preserve">SRC_SEMIANALYSIS_INFERENCEX; ASSUMP_NUMERIC_ACCELERATOR_MIX</x:t>
        </x:is>
      </x:c>
      <x:c r="K307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70" s="3" t="inlineStr">
        <x:is>
          <x:t xml:space="preserve">Company fleet inventory, accelerator-hours or procurement/deployment records by GPU generation.</x:t>
        </x:is>
      </x:c>
    </x:row>
    <x:row r="3071">
      <x:c r="A3071" s="3" t="inlineStr">
        <x:is>
          <x:t xml:space="preserve">Tencent</x:t>
        </x:is>
      </x:c>
      <x:c r="B3071" s="3" t="n">
        <x:v>2029</x:v>
      </x:c>
      <x:c r="C3071" s="3" t="inlineStr">
        <x:is>
          <x:t xml:space="preserve">Bull</x:t>
        </x:is>
      </x:c>
      <x:c r="D3071" s="3" t="inlineStr">
        <x:is>
          <x:t xml:space="preserve">gb200_share</x:t>
        </x:is>
      </x:c>
      <x:c r="E3071" s="3" t="n">
        <x:v>0.425</x:v>
      </x:c>
      <x:c r="F3071" s="3" t="inlineStr">
        <x:is>
          <x:t xml:space="preserve">share of inference-serving accelerator load</x:t>
        </x:is>
      </x:c>
      <x:c r="G3071" s="3" t="inlineStr">
        <x:is>
          <x:t xml:space="preserve">Editable numeric scenario</x:t>
        </x:is>
      </x:c>
      <x:c r="H3071" s="3" t="inlineStr">
        <x:is>
          <x:t xml:space="preserve">gb200_share = gpu_share * default_gpu_generation_mix_gb200</x:t>
        </x:is>
      </x:c>
      <x:c r="I3071" s="3" t="inlineStr">
        <x:is>
          <x:t xml:space="preserve">Default GPU-generation migration assumption; executive workbook allows later manual replacement by company/year/scenario.</x:t>
        </x:is>
      </x:c>
      <x:c r="J3071" s="3" t="inlineStr">
        <x:is>
          <x:t xml:space="preserve">SRC_SEMIANALYSIS_INFERENCEX; ASSUMP_NUMERIC_ACCELERATOR_MIX</x:t>
        </x:is>
      </x:c>
      <x:c r="K307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71" s="3" t="inlineStr">
        <x:is>
          <x:t xml:space="preserve">Company fleet inventory, accelerator-hours or procurement/deployment records by GPU generation.</x:t>
        </x:is>
      </x:c>
    </x:row>
    <x:row r="3072">
      <x:c r="A3072" s="3" t="inlineStr">
        <x:is>
          <x:t xml:space="preserve">Tencent</x:t>
        </x:is>
      </x:c>
      <x:c r="B3072" s="3" t="n">
        <x:v>2029</x:v>
      </x:c>
      <x:c r="C3072" s="3" t="inlineStr">
        <x:is>
          <x:t xml:space="preserve">Bull</x:t>
        </x:is>
      </x:c>
      <x:c r="D3072" s="3" t="inlineStr">
        <x:is>
          <x:t xml:space="preserve">purpose_built_accelerator_share</x:t>
        </x:is>
      </x:c>
      <x:c r="E3072" s="3" t="n">
        <x:v>0</x:v>
      </x:c>
      <x:c r="F3072" s="3" t="inlineStr">
        <x:is>
          <x:t xml:space="preserve">share of inference-serving accelerator load</x:t>
        </x:is>
      </x:c>
      <x:c r="G3072" s="3" t="inlineStr">
        <x:is>
          <x:t xml:space="preserve">Numeric scenario</x:t>
        </x:is>
      </x:c>
      <x:c r="H3072" s="3" t="inlineStr">
        <x:is>
          <x:t xml:space="preserve">1 - gpu_share</x:t>
        </x:is>
      </x:c>
      <x:c r="I3072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3072" s="3" t="inlineStr">
        <x:is>
          <x:t xml:space="preserve">SRC_TENCENT_HUNYUAN; SRC_TENCENT_HY3; SRC_TENCENT_AI_INFRA_MOE; SRC_EPOCH_AI_DATA_CENTERS; ASSUMP_NUMERIC_ACCELERATOR_MIX</x:t>
        </x:is>
      </x:c>
      <x:c r="K307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72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3073">
      <x:c r="A3073" s="3" t="inlineStr">
        <x:is>
          <x:t xml:space="preserve">Tencent</x:t>
        </x:is>
      </x:c>
      <x:c r="B3073" s="3" t="n">
        <x:v>2029</x:v>
      </x:c>
      <x:c r="C3073" s="3" t="inlineStr">
        <x:is>
          <x:t xml:space="preserve">Bull</x:t>
        </x:is>
      </x:c>
      <x:c r="D3073" s="3" t="inlineStr">
        <x:is>
          <x:t xml:space="preserve">fleet_reference_tps_per_mw</x:t>
        </x:is>
      </x:c>
      <x:c r="E3073" s="3" t="n">
        <x:v>3133311</x:v>
      </x:c>
      <x:c r="F3073" s="3" t="inlineStr">
        <x:is>
          <x:t xml:space="preserve">generated output tokens/sec/MW</x:t>
        </x:is>
      </x:c>
      <x:c r="G3073" s="3" t="inlineStr">
        <x:is>
          <x:t xml:space="preserve">Fleet-weighted public benchmark reference</x:t>
        </x:is>
      </x:c>
      <x:c r="H3073" s="3" t="inlineStr">
        <x:is>
          <x:t xml:space="preserve">h200_share*h200_workload_avg + b200_share*b200_workload_avg + gb200_share*gb200_workload_avg + purpose_built_share*purpose_workload_avg</x:t>
        </x:is>
      </x:c>
      <x:c r="I3073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073" s="3" t="inlineStr">
        <x:is>
          <x:t xml:space="preserve">SRC_SEMIANALYSIS_INFERENCEX; ASSUMP_NUMERIC_ACCELERATOR_MIX; ASSUMP_WORKLOAD_CLASS_MIX; ASSUMP_AGENTIC_CONTEXT_PENALTY</x:t>
        </x:is>
      </x:c>
      <x:c r="K307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73" s="3" t="inlineStr">
        <x:is>
          <x:t xml:space="preserve">Comparable production output-token throughput or a more closely matched benchmark.</x:t>
        </x:is>
      </x:c>
    </x:row>
    <x:row r="3074">
      <x:c r="A3074" s="3" t="inlineStr">
        <x:is>
          <x:t xml:space="preserve">Tencent</x:t>
        </x:is>
      </x:c>
      <x:c r="B3074" s="3" t="n">
        <x:v>2029</x:v>
      </x:c>
      <x:c r="C3074" s="3" t="inlineStr">
        <x:is>
          <x:t xml:space="preserve">Bull</x:t>
        </x:is>
      </x:c>
      <x:c r="D3074" s="3" t="inlineStr">
        <x:is>
          <x:t xml:space="preserve">commercial_workload_fit_factor</x:t>
        </x:is>
      </x:c>
      <x:c r="E3074" s="3" t="n">
        <x:v>0.8</x:v>
      </x:c>
      <x:c r="F3074" s="3" t="inlineStr">
        <x:is>
          <x:t xml:space="preserve">share of public reference throughput</x:t>
        </x:is>
      </x:c>
      <x:c r="G3074" s="3" t="inlineStr">
        <x:is>
          <x:t xml:space="preserve">Scenario assumption</x:t>
        </x:is>
      </x:c>
      <x:c r="H3074" s="3" t="inlineStr">
        <x:is>
          <x:t xml:space="preserve">reference_serving_tps_per_mw = fleet_reference_tps_per_mw * commercial_workload_fit_factor</x:t>
        </x:is>
      </x:c>
      <x:c r="I3074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3074" s="3" t="inlineStr">
        <x:is>
          <x:t xml:space="preserve">SRC_SEMIANALYSIS_INFERENCEX; ASSUMP_NUMERIC_ACCELERATOR_MIX; ASSUMP_WORKLOAD_CLASS_MIX; ASSUMP_AGENTIC_CONTEXT_PENALTY</x:t>
        </x:is>
      </x:c>
      <x:c r="K307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74" s="3" t="inlineStr">
        <x:is>
          <x:t xml:space="preserve">Matched commercial serving benchmark by product surface, context shape and latency SLO.</x:t>
        </x:is>
      </x:c>
    </x:row>
    <x:row r="3075">
      <x:c r="A3075" s="3" t="inlineStr">
        <x:is>
          <x:t xml:space="preserve">Tencent</x:t>
        </x:is>
      </x:c>
      <x:c r="B3075" s="3" t="n">
        <x:v>2029</x:v>
      </x:c>
      <x:c r="C3075" s="3" t="inlineStr">
        <x:is>
          <x:t xml:space="preserve">Bull</x:t>
        </x:is>
      </x:c>
      <x:c r="D3075" s="3" t="inlineStr">
        <x:is>
          <x:t xml:space="preserve">reference_serving_tps_per_mw</x:t>
        </x:is>
      </x:c>
      <x:c r="E3075" s="3" t="n">
        <x:v>2506649</x:v>
      </x:c>
      <x:c r="F3075" s="3" t="inlineStr">
        <x:is>
          <x:t xml:space="preserve">generated output tokens/sec/MW</x:t>
        </x:is>
      </x:c>
      <x:c r="G3075" s="3" t="inlineStr">
        <x:is>
          <x:t xml:space="preserve">Workload-adjusted benchmark proxy</x:t>
        </x:is>
      </x:c>
      <x:c r="H3075" s="3" t="inlineStr">
        <x:is>
          <x:t xml:space="preserve">fleet_reference_tps_per_mw * commercial_workload_fit_factor</x:t>
        </x:is>
      </x:c>
      <x:c r="I307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075" s="3" t="inlineStr">
        <x:is>
          <x:t xml:space="preserve">SRC_SEMIANALYSIS_INFERENCEX; ASSUMP_NUMERIC_ACCELERATOR_MIX; ASSUMP_WORKLOAD_CLASS_MIX; ASSUMP_AGENTIC_CONTEXT_PENALTY</x:t>
        </x:is>
      </x:c>
      <x:c r="K307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75" s="3" t="inlineStr">
        <x:is>
          <x:t xml:space="preserve">Provider production output-token throughput with comparable workload/SLO.</x:t>
        </x:is>
      </x:c>
    </x:row>
    <x:row r="3076">
      <x:c r="A3076" s="3" t="inlineStr">
        <x:is>
          <x:t xml:space="preserve">Tencent</x:t>
        </x:is>
      </x:c>
      <x:c r="B3076" s="3" t="n">
        <x:v>2029</x:v>
      </x:c>
      <x:c r="C3076" s="3" t="inlineStr">
        <x:is>
          <x:t xml:space="preserve">Bull</x:t>
        </x:is>
      </x:c>
      <x:c r="D3076" s="3" t="inlineStr">
        <x:is>
          <x:t xml:space="preserve">purpose_built_tps_per_mw</x:t>
        </x:is>
      </x:c>
      <x:c r="E3076" s="3" t="n">
        <x:v>3613574</x:v>
      </x:c>
      <x:c r="F3076" s="3" t="inlineStr">
        <x:is>
          <x:t xml:space="preserve">generated output tokens/sec/MW</x:t>
        </x:is>
      </x:c>
      <x:c r="G3076" s="3" t="inlineStr">
        <x:is>
          <x:t xml:space="preserve">Conservative no-uplift proxy</x:t>
        </x:is>
      </x:c>
      <x:c r="H3076" s="3" t="inlineStr">
        <x:is>
          <x:t xml:space="preserve">purpose_built_tps_per_mw = purpose_built_reference_tps_per_mw * commercial_workload_fit_factor until comparable output-token benchmark is adopted</x:t>
        </x:is>
      </x:c>
      <x:c r="I3076" s="3" t="inlineStr">
        <x:is>
          <x:t xml:space="preserve">No comparable public output-token/MW row adopted; B200 public reference placeholder is used and remains editable.</x:t>
        </x:is>
      </x:c>
      <x:c r="J3076" s="3" t="inlineStr">
        <x:is>
          <x:t xml:space="preserve">SRC_TENCENT_HUNYUAN; SRC_TENCENT_HY3; SRC_TENCENT_AI_INFRA_MOE; SRC_EPOCH_AI_DATA_CENTERS; ASSUMP_NUMERIC_ACCELERATOR_MIX</x:t>
        </x:is>
      </x:c>
      <x:c r="K307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76" s="3" t="inlineStr">
        <x:is>
          <x:t xml:space="preserve">Matched-workload generated-output benchmark for the provider purpose-built accelerator.</x:t>
        </x:is>
      </x:c>
    </x:row>
    <x:row r="3077">
      <x:c r="A3077" s="3" t="inlineStr">
        <x:is>
          <x:t xml:space="preserve">Tencent</x:t>
        </x:is>
      </x:c>
      <x:c r="B3077" s="3" t="n">
        <x:v>2029</x:v>
      </x:c>
      <x:c r="C3077" s="3" t="inlineStr">
        <x:is>
          <x:t xml:space="preserve">Bull</x:t>
        </x:is>
      </x:c>
      <x:c r="D3077" s="3" t="inlineStr">
        <x:is>
          <x:t xml:space="preserve">inference_power_share</x:t>
        </x:is>
      </x:c>
      <x:c r="E3077" s="3" t="n">
        <x:v>0.823</x:v>
      </x:c>
      <x:c r="F3077" s="3" t="inlineStr">
        <x:is>
          <x:t xml:space="preserve">share of AI IT load</x:t>
        </x:is>
      </x:c>
      <x:c r="G3077" s="3" t="inlineStr">
        <x:is>
          <x:t xml:space="preserve">Scenario allocation</x:t>
        </x:is>
      </x:c>
      <x:c r="H3077" s="3" t="inlineStr">
        <x:is>
          <x:t xml:space="preserve">inference_gw = ai_it_load_gw * inference_power_share</x:t>
        </x:is>
      </x:c>
      <x:c r="I3077" s="3" t="inlineStr">
        <x:is>
          <x:t xml:space="preserve">Yuanbao and embedded product surfaces plus Hunyuan Turbo inference-cost direction support rising inference allocation.</x:t>
        </x:is>
      </x:c>
      <x:c r="J3077" s="3" t="inlineStr">
        <x:is>
          <x:t xml:space="preserve">SRC_TENCENT_HUNYUAN; SRC_TENCENT_HY3; SRC_TENCENT_AI_INFRA_MOE; SRC_EPOCH_AI_DATA_CENTERS; ASSUMP_INFERENCE_SHARE_NOT_FACT_60</x:t>
        </x:is>
      </x:c>
      <x:c r="K307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77" s="3" t="inlineStr">
        <x:is>
          <x:t xml:space="preserve">Provider-specific inference/training workload power telemetry.</x:t>
        </x:is>
      </x:c>
    </x:row>
    <x:row r="3078">
      <x:c r="A3078" s="3" t="inlineStr">
        <x:is>
          <x:t xml:space="preserve">Tencent</x:t>
        </x:is>
      </x:c>
      <x:c r="B3078" s="3" t="n">
        <x:v>2029</x:v>
      </x:c>
      <x:c r="C3078" s="3" t="inlineStr">
        <x:is>
          <x:t xml:space="preserve">Bull</x:t>
        </x:is>
      </x:c>
      <x:c r="D3078" s="3" t="inlineStr">
        <x:is>
          <x:t xml:space="preserve">inference_gw</x:t>
        </x:is>
      </x:c>
      <x:c r="E3078" s="3" t="n">
        <x:v>1.233</x:v>
      </x:c>
      <x:c r="F3078" s="3" t="inlineStr">
        <x:is>
          <x:t xml:space="preserve">GW</x:t>
        </x:is>
      </x:c>
      <x:c r="G3078" s="3" t="inlineStr">
        <x:is>
          <x:t xml:space="preserve">Derived formula</x:t>
        </x:is>
      </x:c>
      <x:c r="H3078" s="3" t="inlineStr">
        <x:is>
          <x:t xml:space="preserve">ai_it_load_gw * inference_power_share</x:t>
        </x:is>
      </x:c>
      <x:c r="I3078" s="3" t="inlineStr">
        <x:is>
          <x:t xml:space="preserve">This is the operational power eligible to become commercial generated output tokens through the selected TPS/MW proxy.</x:t>
        </x:is>
      </x:c>
      <x:c r="J3078" s="3" t="inlineStr">
        <x:is>
          <x:t xml:space="preserve">SRC_TENCENT_HUNYUAN; SRC_TENCENT_HY3; SRC_TENCENT_AI_INFRA_MOE; SRC_EPOCH_AI_DATA_CENTERS</x:t>
        </x:is>
      </x:c>
      <x:c r="K307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78" s="3" t="inlineStr">
        <x:is>
          <x:t xml:space="preserve">Recompute after AI allocation or inference-share evidence changes.</x:t>
        </x:is>
      </x:c>
    </x:row>
    <x:row r="3079">
      <x:c r="A3079" s="3" t="inlineStr">
        <x:is>
          <x:t xml:space="preserve">Tencent</x:t>
        </x:is>
      </x:c>
      <x:c r="B3079" s="3" t="n">
        <x:v>2029</x:v>
      </x:c>
      <x:c r="C3079" s="3" t="inlineStr">
        <x:is>
          <x:t xml:space="preserve">Bull</x:t>
        </x:is>
      </x:c>
      <x:c r="D3079" s="3" t="inlineStr">
        <x:is>
          <x:t xml:space="preserve">training_power_share</x:t>
        </x:is>
      </x:c>
      <x:c r="E3079" s="3" t="n">
        <x:v>0.177</x:v>
      </x:c>
      <x:c r="F3079" s="3" t="inlineStr">
        <x:is>
          <x:t xml:space="preserve">share of AI IT load</x:t>
        </x:is>
      </x:c>
      <x:c r="G3079" s="3" t="inlineStr">
        <x:is>
          <x:t xml:space="preserve">Derived allocation</x:t>
        </x:is>
      </x:c>
      <x:c r="H3079" s="3" t="inlineStr">
        <x:is>
          <x:t xml:space="preserve">1 - inference_power_share</x:t>
        </x:is>
      </x:c>
      <x:c r="I3079" s="3" t="inlineStr">
        <x:is>
          <x:t xml:space="preserve">Training receives the complementary modeled AI IT allocation; it is not a disclosed company workload split.</x:t>
        </x:is>
      </x:c>
      <x:c r="J3079" s="3" t="inlineStr">
        <x:is>
          <x:t xml:space="preserve">SRC_TENCENT_HUNYUAN; SRC_TENCENT_HY3; SRC_TENCENT_AI_INFRA_MOE; SRC_EPOCH_AI_DATA_CENTERS; ASSUMP_INFERENCE_SHARE_NOT_FACT_60</x:t>
        </x:is>
      </x:c>
      <x:c r="K307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79" s="3" t="inlineStr">
        <x:is>
          <x:t xml:space="preserve">Provider-specific inference/training workload power telemetry.</x:t>
        </x:is>
      </x:c>
    </x:row>
    <x:row r="3080">
      <x:c r="A3080" s="3" t="inlineStr">
        <x:is>
          <x:t xml:space="preserve">Tencent</x:t>
        </x:is>
      </x:c>
      <x:c r="B3080" s="3" t="n">
        <x:v>2029</x:v>
      </x:c>
      <x:c r="C3080" s="3" t="inlineStr">
        <x:is>
          <x:t xml:space="preserve">Bull</x:t>
        </x:is>
      </x:c>
      <x:c r="D3080" s="3" t="inlineStr">
        <x:is>
          <x:t xml:space="preserve">training_gw</x:t>
        </x:is>
      </x:c>
      <x:c r="E3080" s="3" t="n">
        <x:v>0.266</x:v>
      </x:c>
      <x:c r="F3080" s="3" t="inlineStr">
        <x:is>
          <x:t xml:space="preserve">GW</x:t>
        </x:is>
      </x:c>
      <x:c r="G3080" s="3" t="inlineStr">
        <x:is>
          <x:t xml:space="preserve">Derived formula</x:t>
        </x:is>
      </x:c>
      <x:c r="H3080" s="3" t="inlineStr">
        <x:is>
          <x:t xml:space="preserve">ai_it_load_gw * training_power_share</x:t>
        </x:is>
      </x:c>
      <x:c r="I3080" s="3" t="inlineStr">
        <x:is>
          <x:t xml:space="preserve">Training GW is shown separately so commercial inference token capacity is not overstated.</x:t>
        </x:is>
      </x:c>
      <x:c r="J3080" s="3" t="inlineStr">
        <x:is>
          <x:t xml:space="preserve">SRC_TENCENT_HUNYUAN; SRC_TENCENT_HY3; SRC_TENCENT_AI_INFRA_MOE; SRC_EPOCH_AI_DATA_CENTERS</x:t>
        </x:is>
      </x:c>
      <x:c r="K308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80" s="3" t="inlineStr">
        <x:is>
          <x:t xml:space="preserve">Recompute after AI allocation or workload-split evidence changes.</x:t>
        </x:is>
      </x:c>
    </x:row>
    <x:row r="3081">
      <x:c r="A3081" s="3" t="inlineStr">
        <x:is>
          <x:t xml:space="preserve">Tencent</x:t>
        </x:is>
      </x:c>
      <x:c r="B3081" s="3" t="n">
        <x:v>2029</x:v>
      </x:c>
      <x:c r="C3081" s="3" t="inlineStr">
        <x:is>
          <x:t xml:space="preserve">Bull</x:t>
        </x:is>
      </x:c>
      <x:c r="D3081" s="3" t="inlineStr">
        <x:is>
          <x:t xml:space="preserve">tokens_per_second_per_mw</x:t>
        </x:is>
      </x:c>
      <x:c r="E3081" s="3" t="n">
        <x:v>2506649</x:v>
      </x:c>
      <x:c r="F3081" s="3" t="inlineStr">
        <x:is>
          <x:t xml:space="preserve">generated output tokens/sec/MW</x:t>
        </x:is>
      </x:c>
      <x:c r="G3081" s="3" t="inlineStr">
        <x:is>
          <x:t xml:space="preserve">Derived estimate + benchmark calibration</x:t>
        </x:is>
      </x:c>
      <x:c r="H3081" s="3" t="inlineStr">
        <x:is>
          <x:t xml:space="preserve">fleet_reference_tps_per_mw * commercial_workload_fit_factor</x:t>
        </x:is>
      </x:c>
      <x:c r="I3081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3081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308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81" s="3" t="inlineStr">
        <x:is>
          <x:t xml:space="preserve">Comparable production output-token throughput with model, hardware, precision, ISL/OSL and SLO matched.</x:t>
        </x:is>
      </x:c>
    </x:row>
    <x:row r="3082">
      <x:c r="A3082" s="3" t="inlineStr">
        <x:is>
          <x:t xml:space="preserve">Tencent</x:t>
        </x:is>
      </x:c>
      <x:c r="B3082" s="3" t="n">
        <x:v>2029</x:v>
      </x:c>
      <x:c r="C3082" s="3" t="inlineStr">
        <x:is>
          <x:t xml:space="preserve">Bull</x:t>
        </x:is>
      </x:c>
      <x:c r="D3082" s="3" t="inlineStr">
        <x:is>
          <x:t xml:space="preserve">inference_tokens_per_day</x:t>
        </x:is>
      </x:c>
      <x:c r="E3082" s="3" t="n">
        <x:v>267036325948800</x:v>
      </x:c>
      <x:c r="F3082" s="3" t="inlineStr">
        <x:is>
          <x:t xml:space="preserve">generated output tokens/day</x:t>
        </x:is>
      </x:c>
      <x:c r="G3082" s="3" t="inlineStr">
        <x:is>
          <x:t xml:space="preserve">Derived headline metric</x:t>
        </x:is>
      </x:c>
      <x:c r="H3082" s="3" t="inlineStr">
        <x:is>
          <x:t xml:space="preserve">inference_gw * 1000 * tokens_per_second_per_mw * 86,400</x:t>
        </x:is>
      </x:c>
      <x:c r="I3082" s="3" t="inlineStr">
        <x:is>
          <x:t xml:space="preserve">Headline capacity uses no utilization, MoE, architecture or software-growth multiplier; it is not observed commercial output volume.</x:t>
        </x:is>
      </x:c>
      <x:c r="J3082" s="3" t="inlineStr">
        <x:is>
          <x:t xml:space="preserve">SRC_TENCENT_HUNYUAN; SRC_TENCENT_HY3; SRC_TENCENT_AI_INFRA_MOE; SRC_EPOCH_AI_DATA_CENTERS; SRC_SEMIANALYSIS_INFERENCEX</x:t>
        </x:is>
      </x:c>
      <x:c r="K308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82" s="3" t="inlineStr">
        <x:is>
          <x:t xml:space="preserve">Provider-disclosed generated output token volume or calibrated capacity telemetry.</x:t>
        </x:is>
      </x:c>
    </x:row>
    <x:row r="3083">
      <x:c r="A3083" s="3" t="inlineStr">
        <x:is>
          <x:t xml:space="preserve">Tencent</x:t>
        </x:is>
      </x:c>
      <x:c r="B3083" s="3" t="n">
        <x:v>2029</x:v>
      </x:c>
      <x:c r="C3083" s="3" t="inlineStr">
        <x:is>
          <x:t xml:space="preserve">Bull</x:t>
        </x:is>
      </x:c>
      <x:c r="D3083" s="3" t="inlineStr">
        <x:is>
          <x:t xml:space="preserve">inference_tokens_per_year</x:t>
        </x:is>
      </x:c>
      <x:c r="E3083" s="3" t="n">
        <x:v>9.7468258971312e+16</x:v>
      </x:c>
      <x:c r="F3083" s="3" t="inlineStr">
        <x:is>
          <x:t xml:space="preserve">generated output tokens/year</x:t>
        </x:is>
      </x:c>
      <x:c r="G3083" s="3" t="inlineStr">
        <x:is>
          <x:t xml:space="preserve">Derived headline metric</x:t>
        </x:is>
      </x:c>
      <x:c r="H3083" s="3" t="inlineStr">
        <x:is>
          <x:t xml:space="preserve">inference_tokens_per_day * 365</x:t>
        </x:is>
      </x:c>
      <x:c r="I3083" s="3" t="inlineStr">
        <x:is>
          <x:t xml:space="preserve">Annualized version of generated output token capacity; it is not observed annual demand or billable volume.</x:t>
        </x:is>
      </x:c>
      <x:c r="J3083" s="3" t="inlineStr">
        <x:is>
          <x:t xml:space="preserve">SRC_TENCENT_HUNYUAN; SRC_TENCENT_HY3; SRC_TENCENT_AI_INFRA_MOE; SRC_EPOCH_AI_DATA_CENTERS; SRC_SEMIANALYSIS_INFERENCEX</x:t>
        </x:is>
      </x:c>
      <x:c r="K308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83" s="3" t="inlineStr">
        <x:is>
          <x:t xml:space="preserve">Provider-disclosed annual generated-output volume or metered serving telemetry.</x:t>
        </x:is>
      </x:c>
    </x:row>
    <x:row r="3084">
      <x:c r="A3084" s="3" t="inlineStr">
        <x:is>
          <x:t xml:space="preserve">Tencent</x:t>
        </x:is>
      </x:c>
      <x:c r="B3084" s="3" t="n">
        <x:v>2030</x:v>
      </x:c>
      <x:c r="C3084" s="3" t="inlineStr">
        <x:is>
          <x:t xml:space="preserve">Bull</x:t>
        </x:is>
      </x:c>
      <x:c r="D3084" s="3" t="inlineStr">
        <x:is>
          <x:t xml:space="preserve">contracted_power_gw</x:t>
        </x:is>
      </x:c>
      <x:c r="E3084" s="3" t="n">
        <x:v>3</x:v>
      </x:c>
      <x:c r="F3084" s="3" t="inlineStr">
        <x:is>
          <x:t xml:space="preserve">GW</x:t>
        </x:is>
      </x:c>
      <x:c r="G3084" s="3" t="inlineStr">
        <x:is>
          <x:t xml:space="preserve">Scenario capacity envelope</x:t>
        </x:is>
      </x:c>
      <x:c r="H3084" s="3" t="inlineStr">
        <x:is>
          <x:t xml:space="preserve">linear interpolation between 2026 and 2030 company capacity endpoints</x:t>
        </x:is>
      </x:c>
      <x:c r="I3084" s="3" t="inlineStr">
        <x:is>
          <x:t xml:space="preserve">Tencent Cloud/Hunyuan capacity is a scenario envelope because operated model-serving GW is undisclosed.</x:t>
        </x:is>
      </x:c>
      <x:c r="J3084" s="3" t="inlineStr">
        <x:is>
          <x:t xml:space="preserve">SRC_TENCENT_AI_INFRA_MOE; ASSUMP_CN_CAPACITY_TRANSPARENCY</x:t>
        </x:is>
      </x:c>
      <x:c r="K308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84" s="3" t="inlineStr">
        <x:is>
          <x:t xml:space="preserve">Company/site-level committed MW/GW, interconnect and contract disclosure.</x:t>
        </x:is>
      </x:c>
    </x:row>
    <x:row r="3085">
      <x:c r="A3085" s="3" t="inlineStr">
        <x:is>
          <x:t xml:space="preserve">Tencent</x:t>
        </x:is>
      </x:c>
      <x:c r="B3085" s="3" t="n">
        <x:v>2030</x:v>
      </x:c>
      <x:c r="C3085" s="3" t="inlineStr">
        <x:is>
          <x:t xml:space="preserve">Bull</x:t>
        </x:is>
      </x:c>
      <x:c r="D3085" s="3" t="inlineStr">
        <x:is>
          <x:t xml:space="preserve">operational_deployment_share</x:t>
        </x:is>
      </x:c>
      <x:c r="E3085" s="3" t="n">
        <x:v>0.944</x:v>
      </x:c>
      <x:c r="F3085" s="3" t="inlineStr">
        <x:is>
          <x:t xml:space="preserve">share</x:t>
        </x:is>
      </x:c>
      <x:c r="G3085" s="3" t="inlineStr">
        <x:is>
          <x:t xml:space="preserve">Scenario conversion</x:t>
        </x:is>
      </x:c>
      <x:c r="H3085" s="3" t="inlineStr">
        <x:is>
          <x:t xml:space="preserve">active_power_gw / contracted_power_gw</x:t>
        </x:is>
      </x:c>
      <x:c r="I3085" s="3" t="inlineStr">
        <x:is>
          <x:t xml:space="preserve">This is the single explicit conversion from contracted/attributed capacity to operationally usable capacity.</x:t>
        </x:is>
      </x:c>
      <x:c r="J3085" s="3" t="inlineStr">
        <x:is>
          <x:t xml:space="preserve">SRC_TENCENT_AI_INFRA_MOE; ASSUMP_CN_CAPACITY_TRANSPARENCY</x:t>
        </x:is>
      </x:c>
      <x:c r="K308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85" s="3" t="inlineStr">
        <x:is>
          <x:t xml:space="preserve">Energized operational capacity divided by contracted/attributed capacity.</x:t>
        </x:is>
      </x:c>
    </x:row>
    <x:row r="3086">
      <x:c r="A3086" s="3" t="inlineStr">
        <x:is>
          <x:t xml:space="preserve">Tencent</x:t>
        </x:is>
      </x:c>
      <x:c r="B3086" s="3" t="n">
        <x:v>2030</x:v>
      </x:c>
      <x:c r="C3086" s="3" t="inlineStr">
        <x:is>
          <x:t xml:space="preserve">Bull</x:t>
        </x:is>
      </x:c>
      <x:c r="D3086" s="3" t="inlineStr">
        <x:is>
          <x:t xml:space="preserve">active_power_gw</x:t>
        </x:is>
      </x:c>
      <x:c r="E3086" s="3" t="n">
        <x:v>2.832</x:v>
      </x:c>
      <x:c r="F3086" s="3" t="inlineStr">
        <x:is>
          <x:t xml:space="preserve">GW</x:t>
        </x:is>
      </x:c>
      <x:c r="G3086" s="3" t="inlineStr">
        <x:is>
          <x:t xml:space="preserve">Derived scenario</x:t>
        </x:is>
      </x:c>
      <x:c r="H3086" s="3" t="inlineStr">
        <x:is>
          <x:t xml:space="preserve">contracted_power_gw * operational_deployment_share</x:t>
        </x:is>
      </x:c>
      <x:c r="I3086" s="3" t="inlineStr">
        <x:is>
          <x:t xml:space="preserve">Active GW reflects staged Hunyuan/Yuanbao adoption rather than a reported powered fleet.</x:t>
        </x:is>
      </x:c>
      <x:c r="J3086" s="3" t="inlineStr">
        <x:is>
          <x:t xml:space="preserve">SRC_TENCENT_AI_INFRA_MOE; ASSUMP_CN_CAPACITY_TRANSPARENCY</x:t>
        </x:is>
      </x:c>
      <x:c r="K308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86" s="3" t="inlineStr">
        <x:is>
          <x:t xml:space="preserve">Energization dates, accelerator deliveries and operational powered-rack telemetry.</x:t>
        </x:is>
      </x:c>
    </x:row>
    <x:row r="3087">
      <x:c r="A3087" s="3" t="inlineStr">
        <x:is>
          <x:t xml:space="preserve">Tencent</x:t>
        </x:is>
      </x:c>
      <x:c r="B3087" s="3" t="n">
        <x:v>2030</x:v>
      </x:c>
      <x:c r="C3087" s="3" t="inlineStr">
        <x:is>
          <x:t xml:space="preserve">Bull</x:t>
        </x:is>
      </x:c>
      <x:c r="D3087" s="3" t="inlineStr">
        <x:is>
          <x:t xml:space="preserve">pue</x:t>
        </x:is>
      </x:c>
      <x:c r="E3087" s="3" t="n">
        <x:v>1.23</x:v>
      </x:c>
      <x:c r="F3087" s="3" t="inlineStr">
        <x:is>
          <x:t xml:space="preserve">ratio</x:t>
        </x:is>
      </x:c>
      <x:c r="G3087" s="3" t="inlineStr">
        <x:is>
          <x:t xml:space="preserve">Scenario parameter</x:t>
        </x:is>
      </x:c>
      <x:c r="H3087" s="3" t="inlineStr">
        <x:is>
          <x:t xml:space="preserve">it_load_gw = active_power_gw / pue</x:t>
        </x:is>
      </x:c>
      <x:c r="I3087" s="3" t="inlineStr">
        <x:is>
          <x:t xml:space="preserve">No provider-wide site-level PUE is used as a disclosed fact; PUE represents facility-to-IT conversion within the scenario.</x:t>
        </x:is>
      </x:c>
      <x:c r="J3087" s="3" t="inlineStr">
        <x:is>
          <x:t xml:space="preserve">ASSUMP_POWER_RAMP</x:t>
        </x:is>
      </x:c>
      <x:c r="K308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87" s="3" t="inlineStr">
        <x:is>
          <x:t xml:space="preserve">Site-level measured PUE matched to attributed AI capacity.</x:t>
        </x:is>
      </x:c>
    </x:row>
    <x:row r="3088">
      <x:c r="A3088" s="3" t="inlineStr">
        <x:is>
          <x:t xml:space="preserve">Tencent</x:t>
        </x:is>
      </x:c>
      <x:c r="B3088" s="3" t="n">
        <x:v>2030</x:v>
      </x:c>
      <x:c r="C3088" s="3" t="inlineStr">
        <x:is>
          <x:t xml:space="preserve">Bull</x:t>
        </x:is>
      </x:c>
      <x:c r="D3088" s="3" t="inlineStr">
        <x:is>
          <x:t xml:space="preserve">it_load_gw</x:t>
        </x:is>
      </x:c>
      <x:c r="E3088" s="3" t="n">
        <x:v>2.302</x:v>
      </x:c>
      <x:c r="F3088" s="3" t="inlineStr">
        <x:is>
          <x:t xml:space="preserve">GW</x:t>
        </x:is>
      </x:c>
      <x:c r="G3088" s="3" t="inlineStr">
        <x:is>
          <x:t xml:space="preserve">Derived formula</x:t>
        </x:is>
      </x:c>
      <x:c r="H3088" s="3" t="inlineStr">
        <x:is>
          <x:t xml:space="preserve">active_power_gw / pue</x:t>
        </x:is>
      </x:c>
      <x:c r="I3088" s="3" t="inlineStr">
        <x:is>
          <x:t xml:space="preserve">Facility power is converted to IT-deliverable power before attributing AI workloads.</x:t>
        </x:is>
      </x:c>
      <x:c r="J3088" s="3" t="inlineStr">
        <x:is>
          <x:t xml:space="preserve">SRC_TENCENT_AI_INFRA_MOE; ASSUMP_CN_CAPACITY_TRANSPARENCY</x:t>
        </x:is>
      </x:c>
      <x:c r="K308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88" s="3" t="inlineStr">
        <x:is>
          <x:t xml:space="preserve">Recompute once active power and PUE become site-observable.</x:t>
        </x:is>
      </x:c>
    </x:row>
    <x:row r="3089">
      <x:c r="A3089" s="3" t="inlineStr">
        <x:is>
          <x:t xml:space="preserve">Tencent</x:t>
        </x:is>
      </x:c>
      <x:c r="B3089" s="3" t="n">
        <x:v>2030</x:v>
      </x:c>
      <x:c r="C3089" s="3" t="inlineStr">
        <x:is>
          <x:t xml:space="preserve">Bull</x:t>
        </x:is>
      </x:c>
      <x:c r="D3089" s="3" t="inlineStr">
        <x:is>
          <x:t xml:space="preserve">ai_workload_share</x:t>
        </x:is>
      </x:c>
      <x:c r="E3089" s="3" t="n">
        <x:v>0.84</x:v>
      </x:c>
      <x:c r="F3089" s="3" t="inlineStr">
        <x:is>
          <x:t xml:space="preserve">share</x:t>
        </x:is>
      </x:c>
      <x:c r="G3089" s="3" t="inlineStr">
        <x:is>
          <x:t xml:space="preserve">Scenario allocation</x:t>
        </x:is>
      </x:c>
      <x:c r="H3089" s="3" t="inlineStr">
        <x:is>
          <x:t xml:space="preserve">ai_it_load_gw = it_load_gw * ai_workload_share</x:t>
        </x:is>
      </x:c>
      <x:c r="I3089" s="3" t="inlineStr">
        <x:is>
          <x:t xml:space="preserve">Modeled Hunyuan-serving capacity is AI-focused; 84% excludes cloud/platform and reserve overhead.</x:t>
        </x:is>
      </x:c>
      <x:c r="J3089" s="3" t="inlineStr">
        <x:is>
          <x:t xml:space="preserve">SRC_TENCENT_HUNYUAN; SRC_TENCENT_HY3; SRC_TENCENT_AI_INFRA_MOE; SRC_EPOCH_AI_DATA_CENTERS</x:t>
        </x:is>
      </x:c>
      <x:c r="K308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89" s="3" t="inlineStr">
        <x:is>
          <x:t xml:space="preserve">Model-owner AI workload allocation or cluster scheduling telemetry.</x:t>
        </x:is>
      </x:c>
    </x:row>
    <x:row r="3090">
      <x:c r="A3090" s="3" t="inlineStr">
        <x:is>
          <x:t xml:space="preserve">Tencent</x:t>
        </x:is>
      </x:c>
      <x:c r="B3090" s="3" t="n">
        <x:v>2030</x:v>
      </x:c>
      <x:c r="C3090" s="3" t="inlineStr">
        <x:is>
          <x:t xml:space="preserve">Bull</x:t>
        </x:is>
      </x:c>
      <x:c r="D3090" s="3" t="inlineStr">
        <x:is>
          <x:t xml:space="preserve">ai_it_load_gw</x:t>
        </x:is>
      </x:c>
      <x:c r="E3090" s="3" t="n">
        <x:v>1.934</x:v>
      </x:c>
      <x:c r="F3090" s="3" t="inlineStr">
        <x:is>
          <x:t xml:space="preserve">GW</x:t>
        </x:is>
      </x:c>
      <x:c r="G3090" s="3" t="inlineStr">
        <x:is>
          <x:t xml:space="preserve">Derived formula</x:t>
        </x:is>
      </x:c>
      <x:c r="H3090" s="3" t="inlineStr">
        <x:is>
          <x:t xml:space="preserve">it_load_gw * ai_workload_share</x:t>
        </x:is>
      </x:c>
      <x:c r="I3090" s="3" t="inlineStr">
        <x:is>
          <x:t xml:space="preserve">Only the AI-attributed portion of IT load enters training/inference allocation.</x:t>
        </x:is>
      </x:c>
      <x:c r="J3090" s="3" t="inlineStr">
        <x:is>
          <x:t xml:space="preserve">SRC_TENCENT_HUNYUAN; SRC_TENCENT_HY3; SRC_TENCENT_AI_INFRA_MOE; SRC_EPOCH_AI_DATA_CENTERS</x:t>
        </x:is>
      </x:c>
      <x:c r="K309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90" s="3" t="inlineStr">
        <x:is>
          <x:t xml:space="preserve">Recompute after ai_workload_share is replaced by telemetry.</x:t>
        </x:is>
      </x:c>
    </x:row>
    <x:row r="3091">
      <x:c r="A3091" s="3" t="inlineStr">
        <x:is>
          <x:t xml:space="preserve">Tencent</x:t>
        </x:is>
      </x:c>
      <x:c r="B3091" s="3" t="n">
        <x:v>2030</x:v>
      </x:c>
      <x:c r="C3091" s="3" t="inlineStr">
        <x:is>
          <x:t xml:space="preserve">Bull</x:t>
        </x:is>
      </x:c>
      <x:c r="D3091" s="3" t="inlineStr">
        <x:is>
          <x:t xml:space="preserve">gpu_share</x:t>
        </x:is>
      </x:c>
      <x:c r="E3091" s="3" t="n">
        <x:v>1</x:v>
      </x:c>
      <x:c r="F3091" s="3" t="inlineStr">
        <x:is>
          <x:t xml:space="preserve">share of inference-serving accelerator load</x:t>
        </x:is>
      </x:c>
      <x:c r="G3091" s="3" t="inlineStr">
        <x:is>
          <x:t xml:space="preserve">Numeric scenario</x:t>
        </x:is>
      </x:c>
      <x:c r="H3091" s="3" t="inlineStr">
        <x:is>
          <x:t xml:space="preserve">gpu_share interpolated from company 2026/2030 accelerator-mix endpoints</x:t>
        </x:is>
      </x:c>
      <x:c r="I3091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3091" s="3" t="inlineStr">
        <x:is>
          <x:t xml:space="preserve">SRC_TENCENT_HUNYUAN; SRC_TENCENT_HY3; SRC_TENCENT_AI_INFRA_MOE; SRC_EPOCH_AI_DATA_CENTERS; ASSUMP_NUMERIC_ACCELERATOR_MIX</x:t>
        </x:is>
      </x:c>
      <x:c r="K309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91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3092">
      <x:c r="A3092" s="3" t="inlineStr">
        <x:is>
          <x:t xml:space="preserve">Tencent</x:t>
        </x:is>
      </x:c>
      <x:c r="B3092" s="3" t="n">
        <x:v>2030</x:v>
      </x:c>
      <x:c r="C3092" s="3" t="inlineStr">
        <x:is>
          <x:t xml:space="preserve">Bull</x:t>
        </x:is>
      </x:c>
      <x:c r="D3092" s="3" t="inlineStr">
        <x:is>
          <x:t xml:space="preserve">h200_share</x:t>
        </x:is>
      </x:c>
      <x:c r="E3092" s="3" t="n">
        <x:v>0.1</x:v>
      </x:c>
      <x:c r="F3092" s="3" t="inlineStr">
        <x:is>
          <x:t xml:space="preserve">share of inference-serving accelerator load</x:t>
        </x:is>
      </x:c>
      <x:c r="G3092" s="3" t="inlineStr">
        <x:is>
          <x:t xml:space="preserve">Editable numeric scenario</x:t>
        </x:is>
      </x:c>
      <x:c r="H3092" s="3" t="inlineStr">
        <x:is>
          <x:t xml:space="preserve">h200_share = gpu_share * default_gpu_generation_mix_h200</x:t>
        </x:is>
      </x:c>
      <x:c r="I3092" s="3" t="inlineStr">
        <x:is>
          <x:t xml:space="preserve">Default GPU-generation migration assumption; executive workbook allows later manual replacement by company/year/scenario.</x:t>
        </x:is>
      </x:c>
      <x:c r="J3092" s="3" t="inlineStr">
        <x:is>
          <x:t xml:space="preserve">SRC_SEMIANALYSIS_INFERENCEX; ASSUMP_NUMERIC_ACCELERATOR_MIX</x:t>
        </x:is>
      </x:c>
      <x:c r="K309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92" s="3" t="inlineStr">
        <x:is>
          <x:t xml:space="preserve">Company fleet inventory, accelerator-hours or procurement/deployment records by GPU generation.</x:t>
        </x:is>
      </x:c>
    </x:row>
    <x:row r="3093">
      <x:c r="A3093" s="3" t="inlineStr">
        <x:is>
          <x:t xml:space="preserve">Tencent</x:t>
        </x:is>
      </x:c>
      <x:c r="B3093" s="3" t="n">
        <x:v>2030</x:v>
      </x:c>
      <x:c r="C3093" s="3" t="inlineStr">
        <x:is>
          <x:t xml:space="preserve">Bull</x:t>
        </x:is>
      </x:c>
      <x:c r="D3093" s="3" t="inlineStr">
        <x:is>
          <x:t xml:space="preserve">b200_share</x:t>
        </x:is>
      </x:c>
      <x:c r="E3093" s="3" t="n">
        <x:v>0.35</x:v>
      </x:c>
      <x:c r="F3093" s="3" t="inlineStr">
        <x:is>
          <x:t xml:space="preserve">share of inference-serving accelerator load</x:t>
        </x:is>
      </x:c>
      <x:c r="G3093" s="3" t="inlineStr">
        <x:is>
          <x:t xml:space="preserve">Editable numeric scenario</x:t>
        </x:is>
      </x:c>
      <x:c r="H3093" s="3" t="inlineStr">
        <x:is>
          <x:t xml:space="preserve">b200_share = gpu_share * default_gpu_generation_mix_b200</x:t>
        </x:is>
      </x:c>
      <x:c r="I3093" s="3" t="inlineStr">
        <x:is>
          <x:t xml:space="preserve">Default GPU-generation migration assumption; executive workbook allows later manual replacement by company/year/scenario.</x:t>
        </x:is>
      </x:c>
      <x:c r="J3093" s="3" t="inlineStr">
        <x:is>
          <x:t xml:space="preserve">SRC_SEMIANALYSIS_INFERENCEX; ASSUMP_NUMERIC_ACCELERATOR_MIX</x:t>
        </x:is>
      </x:c>
      <x:c r="K309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93" s="3" t="inlineStr">
        <x:is>
          <x:t xml:space="preserve">Company fleet inventory, accelerator-hours or procurement/deployment records by GPU generation.</x:t>
        </x:is>
      </x:c>
    </x:row>
    <x:row r="3094">
      <x:c r="A3094" s="3" t="inlineStr">
        <x:is>
          <x:t xml:space="preserve">Tencent</x:t>
        </x:is>
      </x:c>
      <x:c r="B3094" s="3" t="n">
        <x:v>2030</x:v>
      </x:c>
      <x:c r="C3094" s="3" t="inlineStr">
        <x:is>
          <x:t xml:space="preserve">Bull</x:t>
        </x:is>
      </x:c>
      <x:c r="D3094" s="3" t="inlineStr">
        <x:is>
          <x:t xml:space="preserve">gb200_share</x:t>
        </x:is>
      </x:c>
      <x:c r="E3094" s="3" t="n">
        <x:v>0.55</x:v>
      </x:c>
      <x:c r="F3094" s="3" t="inlineStr">
        <x:is>
          <x:t xml:space="preserve">share of inference-serving accelerator load</x:t>
        </x:is>
      </x:c>
      <x:c r="G3094" s="3" t="inlineStr">
        <x:is>
          <x:t xml:space="preserve">Editable numeric scenario</x:t>
        </x:is>
      </x:c>
      <x:c r="H3094" s="3" t="inlineStr">
        <x:is>
          <x:t xml:space="preserve">gb200_share = gpu_share * default_gpu_generation_mix_gb200</x:t>
        </x:is>
      </x:c>
      <x:c r="I3094" s="3" t="inlineStr">
        <x:is>
          <x:t xml:space="preserve">Default GPU-generation migration assumption; executive workbook allows later manual replacement by company/year/scenario.</x:t>
        </x:is>
      </x:c>
      <x:c r="J3094" s="3" t="inlineStr">
        <x:is>
          <x:t xml:space="preserve">SRC_SEMIANALYSIS_INFERENCEX; ASSUMP_NUMERIC_ACCELERATOR_MIX</x:t>
        </x:is>
      </x:c>
      <x:c r="K309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94" s="3" t="inlineStr">
        <x:is>
          <x:t xml:space="preserve">Company fleet inventory, accelerator-hours or procurement/deployment records by GPU generation.</x:t>
        </x:is>
      </x:c>
    </x:row>
    <x:row r="3095">
      <x:c r="A3095" s="3" t="inlineStr">
        <x:is>
          <x:t xml:space="preserve">Tencent</x:t>
        </x:is>
      </x:c>
      <x:c r="B3095" s="3" t="n">
        <x:v>2030</x:v>
      </x:c>
      <x:c r="C3095" s="3" t="inlineStr">
        <x:is>
          <x:t xml:space="preserve">Bull</x:t>
        </x:is>
      </x:c>
      <x:c r="D3095" s="3" t="inlineStr">
        <x:is>
          <x:t xml:space="preserve">purpose_built_accelerator_share</x:t>
        </x:is>
      </x:c>
      <x:c r="E3095" s="3" t="n">
        <x:v>0</x:v>
      </x:c>
      <x:c r="F3095" s="3" t="inlineStr">
        <x:is>
          <x:t xml:space="preserve">share of inference-serving accelerator load</x:t>
        </x:is>
      </x:c>
      <x:c r="G3095" s="3" t="inlineStr">
        <x:is>
          <x:t xml:space="preserve">Numeric scenario</x:t>
        </x:is>
      </x:c>
      <x:c r="H3095" s="3" t="inlineStr">
        <x:is>
          <x:t xml:space="preserve">1 - gpu_share</x:t>
        </x:is>
      </x:c>
      <x:c r="I3095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3095" s="3" t="inlineStr">
        <x:is>
          <x:t xml:space="preserve">SRC_TENCENT_HUNYUAN; SRC_TENCENT_HY3; SRC_TENCENT_AI_INFRA_MOE; SRC_EPOCH_AI_DATA_CENTERS; ASSUMP_NUMERIC_ACCELERATOR_MIX</x:t>
        </x:is>
      </x:c>
      <x:c r="K309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95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3096">
      <x:c r="A3096" s="3" t="inlineStr">
        <x:is>
          <x:t xml:space="preserve">Tencent</x:t>
        </x:is>
      </x:c>
      <x:c r="B3096" s="3" t="n">
        <x:v>2030</x:v>
      </x:c>
      <x:c r="C3096" s="3" t="inlineStr">
        <x:is>
          <x:t xml:space="preserve">Bull</x:t>
        </x:is>
      </x:c>
      <x:c r="D3096" s="3" t="inlineStr">
        <x:is>
          <x:t xml:space="preserve">fleet_reference_tps_per_mw</x:t>
        </x:is>
      </x:c>
      <x:c r="E3096" s="3" t="n">
        <x:v>3392622</x:v>
      </x:c>
      <x:c r="F3096" s="3" t="inlineStr">
        <x:is>
          <x:t xml:space="preserve">generated output tokens/sec/MW</x:t>
        </x:is>
      </x:c>
      <x:c r="G3096" s="3" t="inlineStr">
        <x:is>
          <x:t xml:space="preserve">Fleet-weighted public benchmark reference</x:t>
        </x:is>
      </x:c>
      <x:c r="H3096" s="3" t="inlineStr">
        <x:is>
          <x:t xml:space="preserve">h200_share*h200_workload_avg + b200_share*b200_workload_avg + gb200_share*gb200_workload_avg + purpose_built_share*purpose_workload_avg</x:t>
        </x:is>
      </x:c>
      <x:c r="I3096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096" s="3" t="inlineStr">
        <x:is>
          <x:t xml:space="preserve">SRC_SEMIANALYSIS_INFERENCEX; ASSUMP_NUMERIC_ACCELERATOR_MIX; ASSUMP_WORKLOAD_CLASS_MIX; ASSUMP_AGENTIC_CONTEXT_PENALTY</x:t>
        </x:is>
      </x:c>
      <x:c r="K309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96" s="3" t="inlineStr">
        <x:is>
          <x:t xml:space="preserve">Comparable production output-token throughput or a more closely matched benchmark.</x:t>
        </x:is>
      </x:c>
    </x:row>
    <x:row r="3097">
      <x:c r="A3097" s="3" t="inlineStr">
        <x:is>
          <x:t xml:space="preserve">Tencent</x:t>
        </x:is>
      </x:c>
      <x:c r="B3097" s="3" t="n">
        <x:v>2030</x:v>
      </x:c>
      <x:c r="C3097" s="3" t="inlineStr">
        <x:is>
          <x:t xml:space="preserve">Bull</x:t>
        </x:is>
      </x:c>
      <x:c r="D3097" s="3" t="inlineStr">
        <x:is>
          <x:t xml:space="preserve">commercial_workload_fit_factor</x:t>
        </x:is>
      </x:c>
      <x:c r="E3097" s="3" t="n">
        <x:v>0.8</x:v>
      </x:c>
      <x:c r="F3097" s="3" t="inlineStr">
        <x:is>
          <x:t xml:space="preserve">share of public reference throughput</x:t>
        </x:is>
      </x:c>
      <x:c r="G3097" s="3" t="inlineStr">
        <x:is>
          <x:t xml:space="preserve">Scenario assumption</x:t>
        </x:is>
      </x:c>
      <x:c r="H3097" s="3" t="inlineStr">
        <x:is>
          <x:t xml:space="preserve">reference_serving_tps_per_mw = fleet_reference_tps_per_mw * commercial_workload_fit_factor</x:t>
        </x:is>
      </x:c>
      <x:c r="I3097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3097" s="3" t="inlineStr">
        <x:is>
          <x:t xml:space="preserve">SRC_SEMIANALYSIS_INFERENCEX; ASSUMP_NUMERIC_ACCELERATOR_MIX; ASSUMP_WORKLOAD_CLASS_MIX; ASSUMP_AGENTIC_CONTEXT_PENALTY</x:t>
        </x:is>
      </x:c>
      <x:c r="K309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97" s="3" t="inlineStr">
        <x:is>
          <x:t xml:space="preserve">Matched commercial serving benchmark by product surface, context shape and latency SLO.</x:t>
        </x:is>
      </x:c>
    </x:row>
    <x:row r="3098">
      <x:c r="A3098" s="3" t="inlineStr">
        <x:is>
          <x:t xml:space="preserve">Tencent</x:t>
        </x:is>
      </x:c>
      <x:c r="B3098" s="3" t="n">
        <x:v>2030</x:v>
      </x:c>
      <x:c r="C3098" s="3" t="inlineStr">
        <x:is>
          <x:t xml:space="preserve">Bull</x:t>
        </x:is>
      </x:c>
      <x:c r="D3098" s="3" t="inlineStr">
        <x:is>
          <x:t xml:space="preserve">reference_serving_tps_per_mw</x:t>
        </x:is>
      </x:c>
      <x:c r="E3098" s="3" t="n">
        <x:v>2714098</x:v>
      </x:c>
      <x:c r="F3098" s="3" t="inlineStr">
        <x:is>
          <x:t xml:space="preserve">generated output tokens/sec/MW</x:t>
        </x:is>
      </x:c>
      <x:c r="G3098" s="3" t="inlineStr">
        <x:is>
          <x:t xml:space="preserve">Workload-adjusted benchmark proxy</x:t>
        </x:is>
      </x:c>
      <x:c r="H3098" s="3" t="inlineStr">
        <x:is>
          <x:t xml:space="preserve">fleet_reference_tps_per_mw * commercial_workload_fit_factor</x:t>
        </x:is>
      </x:c>
      <x:c r="I309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098" s="3" t="inlineStr">
        <x:is>
          <x:t xml:space="preserve">SRC_SEMIANALYSIS_INFERENCEX; ASSUMP_NUMERIC_ACCELERATOR_MIX; ASSUMP_WORKLOAD_CLASS_MIX; ASSUMP_AGENTIC_CONTEXT_PENALTY</x:t>
        </x:is>
      </x:c>
      <x:c r="K309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98" s="3" t="inlineStr">
        <x:is>
          <x:t xml:space="preserve">Provider production output-token throughput with comparable workload/SLO.</x:t>
        </x:is>
      </x:c>
    </x:row>
    <x:row r="3099">
      <x:c r="A3099" s="3" t="inlineStr">
        <x:is>
          <x:t xml:space="preserve">Tencent</x:t>
        </x:is>
      </x:c>
      <x:c r="B3099" s="3" t="n">
        <x:v>2030</x:v>
      </x:c>
      <x:c r="C3099" s="3" t="inlineStr">
        <x:is>
          <x:t xml:space="preserve">Bull</x:t>
        </x:is>
      </x:c>
      <x:c r="D3099" s="3" t="inlineStr">
        <x:is>
          <x:t xml:space="preserve">purpose_built_tps_per_mw</x:t>
        </x:is>
      </x:c>
      <x:c r="E3099" s="3" t="n">
        <x:v>3613574</x:v>
      </x:c>
      <x:c r="F3099" s="3" t="inlineStr">
        <x:is>
          <x:t xml:space="preserve">generated output tokens/sec/MW</x:t>
        </x:is>
      </x:c>
      <x:c r="G3099" s="3" t="inlineStr">
        <x:is>
          <x:t xml:space="preserve">Conservative no-uplift proxy</x:t>
        </x:is>
      </x:c>
      <x:c r="H3099" s="3" t="inlineStr">
        <x:is>
          <x:t xml:space="preserve">purpose_built_tps_per_mw = purpose_built_reference_tps_per_mw * commercial_workload_fit_factor until comparable output-token benchmark is adopted</x:t>
        </x:is>
      </x:c>
      <x:c r="I3099" s="3" t="inlineStr">
        <x:is>
          <x:t xml:space="preserve">No comparable public output-token/MW row adopted; B200 public reference placeholder is used and remains editable.</x:t>
        </x:is>
      </x:c>
      <x:c r="J3099" s="3" t="inlineStr">
        <x:is>
          <x:t xml:space="preserve">SRC_TENCENT_HUNYUAN; SRC_TENCENT_HY3; SRC_TENCENT_AI_INFRA_MOE; SRC_EPOCH_AI_DATA_CENTERS; ASSUMP_NUMERIC_ACCELERATOR_MIX</x:t>
        </x:is>
      </x:c>
      <x:c r="K309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099" s="3" t="inlineStr">
        <x:is>
          <x:t xml:space="preserve">Matched-workload generated-output benchmark for the provider purpose-built accelerator.</x:t>
        </x:is>
      </x:c>
    </x:row>
    <x:row r="3100">
      <x:c r="A3100" s="3" t="inlineStr">
        <x:is>
          <x:t xml:space="preserve">Tencent</x:t>
        </x:is>
      </x:c>
      <x:c r="B3100" s="3" t="n">
        <x:v>2030</x:v>
      </x:c>
      <x:c r="C3100" s="3" t="inlineStr">
        <x:is>
          <x:t xml:space="preserve">Bull</x:t>
        </x:is>
      </x:c>
      <x:c r="D3100" s="3" t="inlineStr">
        <x:is>
          <x:t xml:space="preserve">inference_power_share</x:t>
        </x:is>
      </x:c>
      <x:c r="E3100" s="3" t="n">
        <x:v>0.88</x:v>
      </x:c>
      <x:c r="F3100" s="3" t="inlineStr">
        <x:is>
          <x:t xml:space="preserve">share of AI IT load</x:t>
        </x:is>
      </x:c>
      <x:c r="G3100" s="3" t="inlineStr">
        <x:is>
          <x:t xml:space="preserve">Scenario allocation</x:t>
        </x:is>
      </x:c>
      <x:c r="H3100" s="3" t="inlineStr">
        <x:is>
          <x:t xml:space="preserve">inference_gw = ai_it_load_gw * inference_power_share</x:t>
        </x:is>
      </x:c>
      <x:c r="I3100" s="3" t="inlineStr">
        <x:is>
          <x:t xml:space="preserve">Yuanbao and embedded product surfaces plus Hunyuan Turbo inference-cost direction support rising inference allocation.</x:t>
        </x:is>
      </x:c>
      <x:c r="J3100" s="3" t="inlineStr">
        <x:is>
          <x:t xml:space="preserve">SRC_TENCENT_HUNYUAN; SRC_TENCENT_HY3; SRC_TENCENT_AI_INFRA_MOE; SRC_EPOCH_AI_DATA_CENTERS; ASSUMP_INFERENCE_SHARE_NOT_FACT_60</x:t>
        </x:is>
      </x:c>
      <x:c r="K310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100" s="3" t="inlineStr">
        <x:is>
          <x:t xml:space="preserve">Provider-specific inference/training workload power telemetry.</x:t>
        </x:is>
      </x:c>
    </x:row>
    <x:row r="3101">
      <x:c r="A3101" s="3" t="inlineStr">
        <x:is>
          <x:t xml:space="preserve">Tencent</x:t>
        </x:is>
      </x:c>
      <x:c r="B3101" s="3" t="n">
        <x:v>2030</x:v>
      </x:c>
      <x:c r="C3101" s="3" t="inlineStr">
        <x:is>
          <x:t xml:space="preserve">Bull</x:t>
        </x:is>
      </x:c>
      <x:c r="D3101" s="3" t="inlineStr">
        <x:is>
          <x:t xml:space="preserve">inference_gw</x:t>
        </x:is>
      </x:c>
      <x:c r="E3101" s="3" t="n">
        <x:v>1.702</x:v>
      </x:c>
      <x:c r="F3101" s="3" t="inlineStr">
        <x:is>
          <x:t xml:space="preserve">GW</x:t>
        </x:is>
      </x:c>
      <x:c r="G3101" s="3" t="inlineStr">
        <x:is>
          <x:t xml:space="preserve">Derived formula</x:t>
        </x:is>
      </x:c>
      <x:c r="H3101" s="3" t="inlineStr">
        <x:is>
          <x:t xml:space="preserve">ai_it_load_gw * inference_power_share</x:t>
        </x:is>
      </x:c>
      <x:c r="I3101" s="3" t="inlineStr">
        <x:is>
          <x:t xml:space="preserve">This is the operational power eligible to become commercial generated output tokens through the selected TPS/MW proxy.</x:t>
        </x:is>
      </x:c>
      <x:c r="J3101" s="3" t="inlineStr">
        <x:is>
          <x:t xml:space="preserve">SRC_TENCENT_HUNYUAN; SRC_TENCENT_HY3; SRC_TENCENT_AI_INFRA_MOE; SRC_EPOCH_AI_DATA_CENTERS</x:t>
        </x:is>
      </x:c>
      <x:c r="K310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101" s="3" t="inlineStr">
        <x:is>
          <x:t xml:space="preserve">Recompute after AI allocation or inference-share evidence changes.</x:t>
        </x:is>
      </x:c>
    </x:row>
    <x:row r="3102">
      <x:c r="A3102" s="3" t="inlineStr">
        <x:is>
          <x:t xml:space="preserve">Tencent</x:t>
        </x:is>
      </x:c>
      <x:c r="B3102" s="3" t="n">
        <x:v>2030</x:v>
      </x:c>
      <x:c r="C3102" s="3" t="inlineStr">
        <x:is>
          <x:t xml:space="preserve">Bull</x:t>
        </x:is>
      </x:c>
      <x:c r="D3102" s="3" t="inlineStr">
        <x:is>
          <x:t xml:space="preserve">training_power_share</x:t>
        </x:is>
      </x:c>
      <x:c r="E3102" s="3" t="n">
        <x:v>0.12</x:v>
      </x:c>
      <x:c r="F3102" s="3" t="inlineStr">
        <x:is>
          <x:t xml:space="preserve">share of AI IT load</x:t>
        </x:is>
      </x:c>
      <x:c r="G3102" s="3" t="inlineStr">
        <x:is>
          <x:t xml:space="preserve">Derived allocation</x:t>
        </x:is>
      </x:c>
      <x:c r="H3102" s="3" t="inlineStr">
        <x:is>
          <x:t xml:space="preserve">1 - inference_power_share</x:t>
        </x:is>
      </x:c>
      <x:c r="I3102" s="3" t="inlineStr">
        <x:is>
          <x:t xml:space="preserve">Training receives the complementary modeled AI IT allocation; it is not a disclosed company workload split.</x:t>
        </x:is>
      </x:c>
      <x:c r="J3102" s="3" t="inlineStr">
        <x:is>
          <x:t xml:space="preserve">SRC_TENCENT_HUNYUAN; SRC_TENCENT_HY3; SRC_TENCENT_AI_INFRA_MOE; SRC_EPOCH_AI_DATA_CENTERS; ASSUMP_INFERENCE_SHARE_NOT_FACT_60</x:t>
        </x:is>
      </x:c>
      <x:c r="K310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102" s="3" t="inlineStr">
        <x:is>
          <x:t xml:space="preserve">Provider-specific inference/training workload power telemetry.</x:t>
        </x:is>
      </x:c>
    </x:row>
    <x:row r="3103">
      <x:c r="A3103" s="3" t="inlineStr">
        <x:is>
          <x:t xml:space="preserve">Tencent</x:t>
        </x:is>
      </x:c>
      <x:c r="B3103" s="3" t="n">
        <x:v>2030</x:v>
      </x:c>
      <x:c r="C3103" s="3" t="inlineStr">
        <x:is>
          <x:t xml:space="preserve">Bull</x:t>
        </x:is>
      </x:c>
      <x:c r="D3103" s="3" t="inlineStr">
        <x:is>
          <x:t xml:space="preserve">training_gw</x:t>
        </x:is>
      </x:c>
      <x:c r="E3103" s="3" t="n">
        <x:v>0.232</x:v>
      </x:c>
      <x:c r="F3103" s="3" t="inlineStr">
        <x:is>
          <x:t xml:space="preserve">GW</x:t>
        </x:is>
      </x:c>
      <x:c r="G3103" s="3" t="inlineStr">
        <x:is>
          <x:t xml:space="preserve">Derived formula</x:t>
        </x:is>
      </x:c>
      <x:c r="H3103" s="3" t="inlineStr">
        <x:is>
          <x:t xml:space="preserve">ai_it_load_gw * training_power_share</x:t>
        </x:is>
      </x:c>
      <x:c r="I3103" s="3" t="inlineStr">
        <x:is>
          <x:t xml:space="preserve">Training GW is shown separately so commercial inference token capacity is not overstated.</x:t>
        </x:is>
      </x:c>
      <x:c r="J3103" s="3" t="inlineStr">
        <x:is>
          <x:t xml:space="preserve">SRC_TENCENT_HUNYUAN; SRC_TENCENT_HY3; SRC_TENCENT_AI_INFRA_MOE; SRC_EPOCH_AI_DATA_CENTERS</x:t>
        </x:is>
      </x:c>
      <x:c r="K310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103" s="3" t="inlineStr">
        <x:is>
          <x:t xml:space="preserve">Recompute after AI allocation or workload-split evidence changes.</x:t>
        </x:is>
      </x:c>
    </x:row>
    <x:row r="3104">
      <x:c r="A3104" s="3" t="inlineStr">
        <x:is>
          <x:t xml:space="preserve">Tencent</x:t>
        </x:is>
      </x:c>
      <x:c r="B3104" s="3" t="n">
        <x:v>2030</x:v>
      </x:c>
      <x:c r="C3104" s="3" t="inlineStr">
        <x:is>
          <x:t xml:space="preserve">Bull</x:t>
        </x:is>
      </x:c>
      <x:c r="D3104" s="3" t="inlineStr">
        <x:is>
          <x:t xml:space="preserve">tokens_per_second_per_mw</x:t>
        </x:is>
      </x:c>
      <x:c r="E3104" s="3" t="n">
        <x:v>2714098</x:v>
      </x:c>
      <x:c r="F3104" s="3" t="inlineStr">
        <x:is>
          <x:t xml:space="preserve">generated output tokens/sec/MW</x:t>
        </x:is>
      </x:c>
      <x:c r="G3104" s="3" t="inlineStr">
        <x:is>
          <x:t xml:space="preserve">Derived estimate + benchmark calibration</x:t>
        </x:is>
      </x:c>
      <x:c r="H3104" s="3" t="inlineStr">
        <x:is>
          <x:t xml:space="preserve">fleet_reference_tps_per_mw * commercial_workload_fit_factor</x:t>
        </x:is>
      </x:c>
      <x:c r="I3104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3104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310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104" s="3" t="inlineStr">
        <x:is>
          <x:t xml:space="preserve">Comparable production output-token throughput with model, hardware, precision, ISL/OSL and SLO matched.</x:t>
        </x:is>
      </x:c>
    </x:row>
    <x:row r="3105">
      <x:c r="A3105" s="3" t="inlineStr">
        <x:is>
          <x:t xml:space="preserve">Tencent</x:t>
        </x:is>
      </x:c>
      <x:c r="B3105" s="3" t="n">
        <x:v>2030</x:v>
      </x:c>
      <x:c r="C3105" s="3" t="inlineStr">
        <x:is>
          <x:t xml:space="preserve">Bull</x:t>
        </x:is>
      </x:c>
      <x:c r="D3105" s="3" t="inlineStr">
        <x:is>
          <x:t xml:space="preserve">inference_tokens_per_day</x:t>
        </x:is>
      </x:c>
      <x:c r="E3105" s="3" t="n">
        <x:v>399115710374400</x:v>
      </x:c>
      <x:c r="F3105" s="3" t="inlineStr">
        <x:is>
          <x:t xml:space="preserve">generated output tokens/day</x:t>
        </x:is>
      </x:c>
      <x:c r="G3105" s="3" t="inlineStr">
        <x:is>
          <x:t xml:space="preserve">Derived headline metric</x:t>
        </x:is>
      </x:c>
      <x:c r="H3105" s="3" t="inlineStr">
        <x:is>
          <x:t xml:space="preserve">inference_gw * 1000 * tokens_per_second_per_mw * 86,400</x:t>
        </x:is>
      </x:c>
      <x:c r="I3105" s="3" t="inlineStr">
        <x:is>
          <x:t xml:space="preserve">Headline capacity uses no utilization, MoE, architecture or software-growth multiplier; it is not observed commercial output volume.</x:t>
        </x:is>
      </x:c>
      <x:c r="J3105" s="3" t="inlineStr">
        <x:is>
          <x:t xml:space="preserve">SRC_TENCENT_HUNYUAN; SRC_TENCENT_HY3; SRC_TENCENT_AI_INFRA_MOE; SRC_EPOCH_AI_DATA_CENTERS; SRC_SEMIANALYSIS_INFERENCEX</x:t>
        </x:is>
      </x:c>
      <x:c r="K310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105" s="3" t="inlineStr">
        <x:is>
          <x:t xml:space="preserve">Provider-disclosed generated output token volume or calibrated capacity telemetry.</x:t>
        </x:is>
      </x:c>
    </x:row>
    <x:row r="3106">
      <x:c r="A3106" s="3" t="inlineStr">
        <x:is>
          <x:t xml:space="preserve">Tencent</x:t>
        </x:is>
      </x:c>
      <x:c r="B3106" s="3" t="n">
        <x:v>2030</x:v>
      </x:c>
      <x:c r="C3106" s="3" t="inlineStr">
        <x:is>
          <x:t xml:space="preserve">Bull</x:t>
        </x:is>
      </x:c>
      <x:c r="D3106" s="3" t="inlineStr">
        <x:is>
          <x:t xml:space="preserve">inference_tokens_per_year</x:t>
        </x:is>
      </x:c>
      <x:c r="E3106" s="3" t="n">
        <x:v>1.45677234286656e+17</x:v>
      </x:c>
      <x:c r="F3106" s="3" t="inlineStr">
        <x:is>
          <x:t xml:space="preserve">generated output tokens/year</x:t>
        </x:is>
      </x:c>
      <x:c r="G3106" s="3" t="inlineStr">
        <x:is>
          <x:t xml:space="preserve">Derived headline metric</x:t>
        </x:is>
      </x:c>
      <x:c r="H3106" s="3" t="inlineStr">
        <x:is>
          <x:t xml:space="preserve">inference_tokens_per_day * 365</x:t>
        </x:is>
      </x:c>
      <x:c r="I3106" s="3" t="inlineStr">
        <x:is>
          <x:t xml:space="preserve">Annualized version of generated output token capacity; it is not observed annual demand or billable volume.</x:t>
        </x:is>
      </x:c>
      <x:c r="J3106" s="3" t="inlineStr">
        <x:is>
          <x:t xml:space="preserve">SRC_TENCENT_HUNYUAN; SRC_TENCENT_HY3; SRC_TENCENT_AI_INFRA_MOE; SRC_EPOCH_AI_DATA_CENTERS; SRC_SEMIANALYSIS_INFERENCEX</x:t>
        </x:is>
      </x:c>
      <x:c r="K310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3106" s="3" t="inlineStr">
        <x:is>
          <x:t xml:space="preserve">Provider-disclosed annual generated-output volume or metered serving telemetry.</x:t>
        </x:is>
      </x:c>
    </x:row>
    <x:row r="3107">
      <x:c r="A3107" s="3" t="inlineStr">
        <x:is>
          <x:t xml:space="preserve">Microsoft</x:t>
        </x:is>
      </x:c>
      <x:c r="B3107" s="3" t="n">
        <x:v>2026</x:v>
      </x:c>
      <x:c r="C3107" s="3" t="inlineStr">
        <x:is>
          <x:t xml:space="preserve">Grid-Constrained / Efficiency-Upside</x:t>
        </x:is>
      </x:c>
      <x:c r="D3107" s="3" t="inlineStr">
        <x:is>
          <x:t xml:space="preserve">contracted_power_gw</x:t>
        </x:is>
      </x:c>
      <x:c r="E3107" s="3" t="n">
        <x:v>4</x:v>
      </x:c>
      <x:c r="F3107" s="3" t="inlineStr">
        <x:is>
          <x:t xml:space="preserve">GW</x:t>
        </x:is>
      </x:c>
      <x:c r="G3107" s="3" t="inlineStr">
        <x:is>
          <x:t xml:space="preserve">Scenario capacity envelope</x:t>
        </x:is>
      </x:c>
      <x:c r="H3107" s="3" t="inlineStr">
        <x:is>
          <x:t xml:space="preserve">linear interpolation between 2026 and 2030 company capacity endpoints</x:t>
        </x:is>
      </x:c>
      <x:c r="I3107" s="3" t="inlineStr">
        <x:is>
          <x:t xml:space="preserve">Scenario envelope for Microsoft-controlled/Copilot serving burden; not an official contracted-GW disclosure.</x:t>
        </x:is>
      </x:c>
      <x:c r="J3107" s="3" t="inlineStr">
        <x:is>
          <x:t xml:space="preserve">ASSUMP_POWER_RAMP; SRC_MS_MAIA200</x:t>
        </x:is>
      </x:c>
      <x:c r="K310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07" s="3" t="inlineStr">
        <x:is>
          <x:t xml:space="preserve">Company/site-level committed MW/GW, interconnect and contract disclosure.</x:t>
        </x:is>
      </x:c>
    </x:row>
    <x:row r="3108">
      <x:c r="A3108" s="3" t="inlineStr">
        <x:is>
          <x:t xml:space="preserve">Microsoft</x:t>
        </x:is>
      </x:c>
      <x:c r="B3108" s="3" t="n">
        <x:v>2026</x:v>
      </x:c>
      <x:c r="C3108" s="3" t="inlineStr">
        <x:is>
          <x:t xml:space="preserve">Grid-Constrained / Efficiency-Upside</x:t>
        </x:is>
      </x:c>
      <x:c r="D3108" s="3" t="inlineStr">
        <x:is>
          <x:t xml:space="preserve">operational_deployment_share</x:t>
        </x:is>
      </x:c>
      <x:c r="E3108" s="3" t="n">
        <x:v>0.396</x:v>
      </x:c>
      <x:c r="F3108" s="3" t="inlineStr">
        <x:is>
          <x:t xml:space="preserve">share</x:t>
        </x:is>
      </x:c>
      <x:c r="G3108" s="3" t="inlineStr">
        <x:is>
          <x:t xml:space="preserve">Scenario conversion</x:t>
        </x:is>
      </x:c>
      <x:c r="H3108" s="3" t="inlineStr">
        <x:is>
          <x:t xml:space="preserve">active_power_gw / contracted_power_gw</x:t>
        </x:is>
      </x:c>
      <x:c r="I3108" s="3" t="inlineStr">
        <x:is>
          <x:t xml:space="preserve">This is the single explicit conversion from contracted/attributed capacity to operationally usable capacity.</x:t>
        </x:is>
      </x:c>
      <x:c r="J3108" s="3" t="inlineStr">
        <x:is>
          <x:t xml:space="preserve">ASSUMP_POWER_RAMP; SRC_MS_MAIA200</x:t>
        </x:is>
      </x:c>
      <x:c r="K310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08" s="3" t="inlineStr">
        <x:is>
          <x:t xml:space="preserve">Energized operational capacity divided by contracted/attributed capacity.</x:t>
        </x:is>
      </x:c>
    </x:row>
    <x:row r="3109">
      <x:c r="A3109" s="3" t="inlineStr">
        <x:is>
          <x:t xml:space="preserve">Microsoft</x:t>
        </x:is>
      </x:c>
      <x:c r="B3109" s="3" t="n">
        <x:v>2026</x:v>
      </x:c>
      <x:c r="C3109" s="3" t="inlineStr">
        <x:is>
          <x:t xml:space="preserve">Grid-Constrained / Efficiency-Upside</x:t>
        </x:is>
      </x:c>
      <x:c r="D3109" s="3" t="inlineStr">
        <x:is>
          <x:t xml:space="preserve">active_power_gw</x:t>
        </x:is>
      </x:c>
      <x:c r="E3109" s="3" t="n">
        <x:v>1.584</x:v>
      </x:c>
      <x:c r="F3109" s="3" t="inlineStr">
        <x:is>
          <x:t xml:space="preserve">GW</x:t>
        </x:is>
      </x:c>
      <x:c r="G3109" s="3" t="inlineStr">
        <x:is>
          <x:t xml:space="preserve">Derived scenario</x:t>
        </x:is>
      </x:c>
      <x:c r="H3109" s="3" t="inlineStr">
        <x:is>
          <x:t xml:space="preserve">contracted_power_gw * operational_deployment_share</x:t>
        </x:is>
      </x:c>
      <x:c r="I3109" s="3" t="inlineStr">
        <x:is>
          <x:t xml:space="preserve">Active GW is a staged operational deployment fraction of modeled capacity, reflecting site energization and accelerator availability.</x:t>
        </x:is>
      </x:c>
      <x:c r="J3109" s="3" t="inlineStr">
        <x:is>
          <x:t xml:space="preserve">ASSUMP_POWER_RAMP; SRC_MS_MAIA200</x:t>
        </x:is>
      </x:c>
      <x:c r="K310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09" s="3" t="inlineStr">
        <x:is>
          <x:t xml:space="preserve">Energization dates, accelerator deliveries and operational powered-rack telemetry.</x:t>
        </x:is>
      </x:c>
    </x:row>
    <x:row r="3110">
      <x:c r="A3110" s="3" t="inlineStr">
        <x:is>
          <x:t xml:space="preserve">Microsoft</x:t>
        </x:is>
      </x:c>
      <x:c r="B3110" s="3" t="n">
        <x:v>2026</x:v>
      </x:c>
      <x:c r="C3110" s="3" t="inlineStr">
        <x:is>
          <x:t xml:space="preserve">Grid-Constrained / Efficiency-Upside</x:t>
        </x:is>
      </x:c>
      <x:c r="D3110" s="3" t="inlineStr">
        <x:is>
          <x:t xml:space="preserve">pue</x:t>
        </x:is>
      </x:c>
      <x:c r="E3110" s="3" t="n">
        <x:v>1.2</x:v>
      </x:c>
      <x:c r="F3110" s="3" t="inlineStr">
        <x:is>
          <x:t xml:space="preserve">ratio</x:t>
        </x:is>
      </x:c>
      <x:c r="G3110" s="3" t="inlineStr">
        <x:is>
          <x:t xml:space="preserve">Scenario parameter</x:t>
        </x:is>
      </x:c>
      <x:c r="H3110" s="3" t="inlineStr">
        <x:is>
          <x:t xml:space="preserve">it_load_gw = active_power_gw / pue</x:t>
        </x:is>
      </x:c>
      <x:c r="I3110" s="3" t="inlineStr">
        <x:is>
          <x:t xml:space="preserve">No provider-wide site-level PUE is used as a disclosed fact; PUE represents facility-to-IT conversion within the scenario.</x:t>
        </x:is>
      </x:c>
      <x:c r="J3110" s="3" t="inlineStr">
        <x:is>
          <x:t xml:space="preserve">ASSUMP_POWER_RAMP</x:t>
        </x:is>
      </x:c>
      <x:c r="K311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10" s="3" t="inlineStr">
        <x:is>
          <x:t xml:space="preserve">Site-level measured PUE matched to attributed AI capacity.</x:t>
        </x:is>
      </x:c>
    </x:row>
    <x:row r="3111">
      <x:c r="A3111" s="3" t="inlineStr">
        <x:is>
          <x:t xml:space="preserve">Microsoft</x:t>
        </x:is>
      </x:c>
      <x:c r="B3111" s="3" t="n">
        <x:v>2026</x:v>
      </x:c>
      <x:c r="C3111" s="3" t="inlineStr">
        <x:is>
          <x:t xml:space="preserve">Grid-Constrained / Efficiency-Upside</x:t>
        </x:is>
      </x:c>
      <x:c r="D3111" s="3" t="inlineStr">
        <x:is>
          <x:t xml:space="preserve">it_load_gw</x:t>
        </x:is>
      </x:c>
      <x:c r="E3111" s="3" t="n">
        <x:v>1.32</x:v>
      </x:c>
      <x:c r="F3111" s="3" t="inlineStr">
        <x:is>
          <x:t xml:space="preserve">GW</x:t>
        </x:is>
      </x:c>
      <x:c r="G3111" s="3" t="inlineStr">
        <x:is>
          <x:t xml:space="preserve">Derived formula</x:t>
        </x:is>
      </x:c>
      <x:c r="H3111" s="3" t="inlineStr">
        <x:is>
          <x:t xml:space="preserve">active_power_gw / pue</x:t>
        </x:is>
      </x:c>
      <x:c r="I3111" s="3" t="inlineStr">
        <x:is>
          <x:t xml:space="preserve">Facility power is converted to IT-deliverable power before attributing AI workloads.</x:t>
        </x:is>
      </x:c>
      <x:c r="J3111" s="3" t="inlineStr">
        <x:is>
          <x:t xml:space="preserve">ASSUMP_POWER_RAMP; SRC_MS_MAIA200</x:t>
        </x:is>
      </x:c>
      <x:c r="K311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11" s="3" t="inlineStr">
        <x:is>
          <x:t xml:space="preserve">Recompute once active power and PUE become site-observable.</x:t>
        </x:is>
      </x:c>
    </x:row>
    <x:row r="3112">
      <x:c r="A3112" s="3" t="inlineStr">
        <x:is>
          <x:t xml:space="preserve">Microsoft</x:t>
        </x:is>
      </x:c>
      <x:c r="B3112" s="3" t="n">
        <x:v>2026</x:v>
      </x:c>
      <x:c r="C3112" s="3" t="inlineStr">
        <x:is>
          <x:t xml:space="preserve">Grid-Constrained / Efficiency-Upside</x:t>
        </x:is>
      </x:c>
      <x:c r="D3112" s="3" t="inlineStr">
        <x:is>
          <x:t xml:space="preserve">ai_workload_share</x:t>
        </x:is>
      </x:c>
      <x:c r="E3112" s="3" t="n">
        <x:v>0.86</x:v>
      </x:c>
      <x:c r="F3112" s="3" t="inlineStr">
        <x:is>
          <x:t xml:space="preserve">share</x:t>
        </x:is>
      </x:c>
      <x:c r="G3112" s="3" t="inlineStr">
        <x:is>
          <x:t xml:space="preserve">Scenario allocation</x:t>
        </x:is>
      </x:c>
      <x:c r="H3112" s="3" t="inlineStr">
        <x:is>
          <x:t xml:space="preserve">ai_it_load_gw = it_load_gw * ai_workload_share</x:t>
        </x:is>
      </x:c>
      <x:c r="I3112" s="3" t="inlineStr">
        <x:is>
          <x:t xml:space="preserve">Azure/Copilot serving burden is AI-oriented but shares infrastructure with platform and reserve overhead; 86% is a scenario allocation.</x:t>
        </x:is>
      </x:c>
      <x:c r="J3112" s="3" t="inlineStr">
        <x:is>
          <x:t xml:space="preserve">SRC_MS_PHI; SRC_OPENAI_GPT41_DOCS; SRC_MS_PHI4_TECHREPORT; SRC_MS_MAIA200; SRC_EPOCH_AI_DATA_CENTERS</x:t>
        </x:is>
      </x:c>
      <x:c r="K311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12" s="3" t="inlineStr">
        <x:is>
          <x:t xml:space="preserve">Model-owner AI workload allocation or cluster scheduling telemetry.</x:t>
        </x:is>
      </x:c>
    </x:row>
    <x:row r="3113">
      <x:c r="A3113" s="3" t="inlineStr">
        <x:is>
          <x:t xml:space="preserve">Microsoft</x:t>
        </x:is>
      </x:c>
      <x:c r="B3113" s="3" t="n">
        <x:v>2026</x:v>
      </x:c>
      <x:c r="C3113" s="3" t="inlineStr">
        <x:is>
          <x:t xml:space="preserve">Grid-Constrained / Efficiency-Upside</x:t>
        </x:is>
      </x:c>
      <x:c r="D3113" s="3" t="inlineStr">
        <x:is>
          <x:t xml:space="preserve">ai_it_load_gw</x:t>
        </x:is>
      </x:c>
      <x:c r="E3113" s="3" t="n">
        <x:v>1.135</x:v>
      </x:c>
      <x:c r="F3113" s="3" t="inlineStr">
        <x:is>
          <x:t xml:space="preserve">GW</x:t>
        </x:is>
      </x:c>
      <x:c r="G3113" s="3" t="inlineStr">
        <x:is>
          <x:t xml:space="preserve">Derived formula</x:t>
        </x:is>
      </x:c>
      <x:c r="H3113" s="3" t="inlineStr">
        <x:is>
          <x:t xml:space="preserve">it_load_gw * ai_workload_share</x:t>
        </x:is>
      </x:c>
      <x:c r="I3113" s="3" t="inlineStr">
        <x:is>
          <x:t xml:space="preserve">Only the AI-attributed portion of IT load enters training/inference allocation.</x:t>
        </x:is>
      </x:c>
      <x:c r="J3113" s="3" t="inlineStr">
        <x:is>
          <x:t xml:space="preserve">SRC_MS_PHI; SRC_OPENAI_GPT41_DOCS; SRC_MS_PHI4_TECHREPORT; SRC_MS_MAIA200; SRC_EPOCH_AI_DATA_CENTERS</x:t>
        </x:is>
      </x:c>
      <x:c r="K311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13" s="3" t="inlineStr">
        <x:is>
          <x:t xml:space="preserve">Recompute after ai_workload_share is replaced by telemetry.</x:t>
        </x:is>
      </x:c>
    </x:row>
    <x:row r="3114">
      <x:c r="A3114" s="3" t="inlineStr">
        <x:is>
          <x:t xml:space="preserve">Microsoft</x:t>
        </x:is>
      </x:c>
      <x:c r="B3114" s="3" t="n">
        <x:v>2026</x:v>
      </x:c>
      <x:c r="C3114" s="3" t="inlineStr">
        <x:is>
          <x:t xml:space="preserve">Grid-Constrained / Efficiency-Upside</x:t>
        </x:is>
      </x:c>
      <x:c r="D3114" s="3" t="inlineStr">
        <x:is>
          <x:t xml:space="preserve">gpu_share</x:t>
        </x:is>
      </x:c>
      <x:c r="E3114" s="3" t="n">
        <x:v>1</x:v>
      </x:c>
      <x:c r="F3114" s="3" t="inlineStr">
        <x:is>
          <x:t xml:space="preserve">share of inference-serving accelerator load</x:t>
        </x:is>
      </x:c>
      <x:c r="G3114" s="3" t="inlineStr">
        <x:is>
          <x:t xml:space="preserve">Numeric scenario</x:t>
        </x:is>
      </x:c>
      <x:c r="H3114" s="3" t="inlineStr">
        <x:is>
          <x:t xml:space="preserve">gpu_share interpolated from company 2026/2030 accelerator-mix endpoints</x:t>
        </x:is>
      </x:c>
      <x:c r="I3114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3114" s="3" t="inlineStr">
        <x:is>
          <x:t xml:space="preserve">SRC_MS_PHI; SRC_OPENAI_GPT41_DOCS; SRC_MS_PHI4_TECHREPORT; SRC_MS_MAIA200; SRC_EPOCH_AI_DATA_CENTERS; ASSUMP_NUMERIC_ACCELERATOR_MIX</x:t>
        </x:is>
      </x:c>
      <x:c r="K311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14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3115">
      <x:c r="A3115" s="3" t="inlineStr">
        <x:is>
          <x:t xml:space="preserve">Microsoft</x:t>
        </x:is>
      </x:c>
      <x:c r="B3115" s="3" t="n">
        <x:v>2026</x:v>
      </x:c>
      <x:c r="C3115" s="3" t="inlineStr">
        <x:is>
          <x:t xml:space="preserve">Grid-Constrained / Efficiency-Upside</x:t>
        </x:is>
      </x:c>
      <x:c r="D3115" s="3" t="inlineStr">
        <x:is>
          <x:t xml:space="preserve">h200_share</x:t>
        </x:is>
      </x:c>
      <x:c r="E3115" s="3" t="n">
        <x:v>0.173278</x:v>
      </x:c>
      <x:c r="F3115" s="3" t="inlineStr">
        <x:is>
          <x:t xml:space="preserve">share of inference-serving accelerator load</x:t>
        </x:is>
      </x:c>
      <x:c r="G3115" s="3" t="inlineStr">
        <x:is>
          <x:t xml:space="preserve">Editable numeric scenario</x:t>
        </x:is>
      </x:c>
      <x:c r="H3115" s="3" t="inlineStr">
        <x:is>
          <x:t xml:space="preserve">h200_share = gpu_share * default_gpu_generation_mix_h200</x:t>
        </x:is>
      </x:c>
      <x:c r="I3115" s="3" t="inlineStr">
        <x:is>
          <x:t xml:space="preserve">Default GPU-generation migration assumption; executive workbook allows later manual replacement by company/year/scenario.</x:t>
        </x:is>
      </x:c>
      <x:c r="J3115" s="3" t="inlineStr">
        <x:is>
          <x:t xml:space="preserve">SRC_SEMIANALYSIS_INFERENCEX; ASSUMP_NUMERIC_ACCELERATOR_MIX</x:t>
        </x:is>
      </x:c>
      <x:c r="K311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15" s="3" t="inlineStr">
        <x:is>
          <x:t xml:space="preserve">Company fleet inventory, accelerator-hours or procurement/deployment records by GPU generation.</x:t>
        </x:is>
      </x:c>
    </x:row>
    <x:row r="3116">
      <x:c r="A3116" s="3" t="inlineStr">
        <x:is>
          <x:t xml:space="preserve">Microsoft</x:t>
        </x:is>
      </x:c>
      <x:c r="B3116" s="3" t="n">
        <x:v>2026</x:v>
      </x:c>
      <x:c r="C3116" s="3" t="inlineStr">
        <x:is>
          <x:t xml:space="preserve">Grid-Constrained / Efficiency-Upside</x:t>
        </x:is>
      </x:c>
      <x:c r="D3116" s="3" t="inlineStr">
        <x:is>
          <x:t xml:space="preserve">b200_share</x:t>
        </x:is>
      </x:c>
      <x:c r="E3116" s="3" t="n">
        <x:v>0.826722</x:v>
      </x:c>
      <x:c r="F3116" s="3" t="inlineStr">
        <x:is>
          <x:t xml:space="preserve">share of inference-serving accelerator load</x:t>
        </x:is>
      </x:c>
      <x:c r="G3116" s="3" t="inlineStr">
        <x:is>
          <x:t xml:space="preserve">Editable numeric scenario</x:t>
        </x:is>
      </x:c>
      <x:c r="H3116" s="3" t="inlineStr">
        <x:is>
          <x:t xml:space="preserve">b200_share = gpu_share * default_gpu_generation_mix_b200</x:t>
        </x:is>
      </x:c>
      <x:c r="I3116" s="3" t="inlineStr">
        <x:is>
          <x:t xml:space="preserve">Default GPU-generation migration assumption; executive workbook allows later manual replacement by company/year/scenario.</x:t>
        </x:is>
      </x:c>
      <x:c r="J3116" s="3" t="inlineStr">
        <x:is>
          <x:t xml:space="preserve">SRC_SEMIANALYSIS_INFERENCEX; ASSUMP_NUMERIC_ACCELERATOR_MIX</x:t>
        </x:is>
      </x:c>
      <x:c r="K311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16" s="3" t="inlineStr">
        <x:is>
          <x:t xml:space="preserve">Company fleet inventory, accelerator-hours or procurement/deployment records by GPU generation.</x:t>
        </x:is>
      </x:c>
    </x:row>
    <x:row r="3117">
      <x:c r="A3117" s="3" t="inlineStr">
        <x:is>
          <x:t xml:space="preserve">Microsoft</x:t>
        </x:is>
      </x:c>
      <x:c r="B3117" s="3" t="n">
        <x:v>2026</x:v>
      </x:c>
      <x:c r="C3117" s="3" t="inlineStr">
        <x:is>
          <x:t xml:space="preserve">Grid-Constrained / Efficiency-Upside</x:t>
        </x:is>
      </x:c>
      <x:c r="D3117" s="3" t="inlineStr">
        <x:is>
          <x:t xml:space="preserve">gb200_share</x:t>
        </x:is>
      </x:c>
      <x:c r="E3117" s="3" t="n">
        <x:v>0</x:v>
      </x:c>
      <x:c r="F3117" s="3" t="inlineStr">
        <x:is>
          <x:t xml:space="preserve">share of inference-serving accelerator load</x:t>
        </x:is>
      </x:c>
      <x:c r="G3117" s="3" t="inlineStr">
        <x:is>
          <x:t xml:space="preserve">Editable numeric scenario</x:t>
        </x:is>
      </x:c>
      <x:c r="H3117" s="3" t="inlineStr">
        <x:is>
          <x:t xml:space="preserve">gb200_share = gpu_share * default_gpu_generation_mix_gb200</x:t>
        </x:is>
      </x:c>
      <x:c r="I3117" s="3" t="inlineStr">
        <x:is>
          <x:t xml:space="preserve">Default GPU-generation migration assumption; executive workbook allows later manual replacement by company/year/scenario.</x:t>
        </x:is>
      </x:c>
      <x:c r="J3117" s="3" t="inlineStr">
        <x:is>
          <x:t xml:space="preserve">SRC_SEMIANALYSIS_INFERENCEX; ASSUMP_NUMERIC_ACCELERATOR_MIX</x:t>
        </x:is>
      </x:c>
      <x:c r="K311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17" s="3" t="inlineStr">
        <x:is>
          <x:t xml:space="preserve">Company fleet inventory, accelerator-hours or procurement/deployment records by GPU generation.</x:t>
        </x:is>
      </x:c>
    </x:row>
    <x:row r="3118">
      <x:c r="A3118" s="3" t="inlineStr">
        <x:is>
          <x:t xml:space="preserve">Microsoft</x:t>
        </x:is>
      </x:c>
      <x:c r="B3118" s="3" t="n">
        <x:v>2026</x:v>
      </x:c>
      <x:c r="C3118" s="3" t="inlineStr">
        <x:is>
          <x:t xml:space="preserve">Grid-Constrained / Efficiency-Upside</x:t>
        </x:is>
      </x:c>
      <x:c r="D3118" s="3" t="inlineStr">
        <x:is>
          <x:t xml:space="preserve">purpose_built_accelerator_share</x:t>
        </x:is>
      </x:c>
      <x:c r="E3118" s="3" t="n">
        <x:v>0</x:v>
      </x:c>
      <x:c r="F3118" s="3" t="inlineStr">
        <x:is>
          <x:t xml:space="preserve">share of inference-serving accelerator load</x:t>
        </x:is>
      </x:c>
      <x:c r="G3118" s="3" t="inlineStr">
        <x:is>
          <x:t xml:space="preserve">Numeric scenario</x:t>
        </x:is>
      </x:c>
      <x:c r="H3118" s="3" t="inlineStr">
        <x:is>
          <x:t xml:space="preserve">1 - gpu_share</x:t>
        </x:is>
      </x:c>
      <x:c r="I3118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3118" s="3" t="inlineStr">
        <x:is>
          <x:t xml:space="preserve">SRC_MS_PHI; SRC_OPENAI_GPT41_DOCS; SRC_MS_PHI4_TECHREPORT; SRC_MS_MAIA200; SRC_EPOCH_AI_DATA_CENTERS; ASSUMP_NUMERIC_ACCELERATOR_MIX</x:t>
        </x:is>
      </x:c>
      <x:c r="K311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18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3119">
      <x:c r="A3119" s="3" t="inlineStr">
        <x:is>
          <x:t xml:space="preserve">Microsoft</x:t>
        </x:is>
      </x:c>
      <x:c r="B3119" s="3" t="n">
        <x:v>2026</x:v>
      </x:c>
      <x:c r="C3119" s="3" t="inlineStr">
        <x:is>
          <x:t xml:space="preserve">Grid-Constrained / Efficiency-Upside</x:t>
        </x:is>
      </x:c>
      <x:c r="D3119" s="3" t="inlineStr">
        <x:is>
          <x:t xml:space="preserve">fleet_reference_tps_per_mw</x:t>
        </x:is>
      </x:c>
      <x:c r="E3119" s="3" t="n">
        <x:v>2587859</x:v>
      </x:c>
      <x:c r="F3119" s="3" t="inlineStr">
        <x:is>
          <x:t xml:space="preserve">generated output tokens/sec/MW</x:t>
        </x:is>
      </x:c>
      <x:c r="G3119" s="3" t="inlineStr">
        <x:is>
          <x:t xml:space="preserve">Fleet-weighted public benchmark reference</x:t>
        </x:is>
      </x:c>
      <x:c r="H3119" s="3" t="inlineStr">
        <x:is>
          <x:t xml:space="preserve">h200_share*h200_workload_avg + b200_share*b200_workload_avg + gb200_share*gb200_workload_avg + purpose_built_share*purpose_workload_avg</x:t>
        </x:is>
      </x:c>
      <x:c r="I3119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119" s="3" t="inlineStr">
        <x:is>
          <x:t xml:space="preserve">SRC_SEMIANALYSIS_INFERENCEX; ASSUMP_NUMERIC_ACCELERATOR_MIX; ASSUMP_WORKLOAD_CLASS_MIX; ASSUMP_AGENTIC_CONTEXT_PENALTY</x:t>
        </x:is>
      </x:c>
      <x:c r="K311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19" s="3" t="inlineStr">
        <x:is>
          <x:t xml:space="preserve">Comparable production output-token throughput or a more closely matched benchmark.</x:t>
        </x:is>
      </x:c>
    </x:row>
    <x:row r="3120">
      <x:c r="A3120" s="3" t="inlineStr">
        <x:is>
          <x:t xml:space="preserve">Microsoft</x:t>
        </x:is>
      </x:c>
      <x:c r="B3120" s="3" t="n">
        <x:v>2026</x:v>
      </x:c>
      <x:c r="C3120" s="3" t="inlineStr">
        <x:is>
          <x:t xml:space="preserve">Grid-Constrained / Efficiency-Upside</x:t>
        </x:is>
      </x:c>
      <x:c r="D3120" s="3" t="inlineStr">
        <x:is>
          <x:t xml:space="preserve">commercial_workload_fit_factor</x:t>
        </x:is>
      </x:c>
      <x:c r="E3120" s="3" t="n">
        <x:v>0.6</x:v>
      </x:c>
      <x:c r="F3120" s="3" t="inlineStr">
        <x:is>
          <x:t xml:space="preserve">share of public reference throughput</x:t>
        </x:is>
      </x:c>
      <x:c r="G3120" s="3" t="inlineStr">
        <x:is>
          <x:t xml:space="preserve">Scenario assumption</x:t>
        </x:is>
      </x:c>
      <x:c r="H3120" s="3" t="inlineStr">
        <x:is>
          <x:t xml:space="preserve">reference_serving_tps_per_mw = fleet_reference_tps_per_mw * commercial_workload_fit_factor</x:t>
        </x:is>
      </x:c>
      <x:c r="I3120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3120" s="3" t="inlineStr">
        <x:is>
          <x:t xml:space="preserve">SRC_SEMIANALYSIS_INFERENCEX; ASSUMP_NUMERIC_ACCELERATOR_MIX; ASSUMP_WORKLOAD_CLASS_MIX; ASSUMP_AGENTIC_CONTEXT_PENALTY</x:t>
        </x:is>
      </x:c>
      <x:c r="K312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20" s="3" t="inlineStr">
        <x:is>
          <x:t xml:space="preserve">Matched commercial serving benchmark by product surface, context shape and latency SLO.</x:t>
        </x:is>
      </x:c>
    </x:row>
    <x:row r="3121">
      <x:c r="A3121" s="3" t="inlineStr">
        <x:is>
          <x:t xml:space="preserve">Microsoft</x:t>
        </x:is>
      </x:c>
      <x:c r="B3121" s="3" t="n">
        <x:v>2026</x:v>
      </x:c>
      <x:c r="C3121" s="3" t="inlineStr">
        <x:is>
          <x:t xml:space="preserve">Grid-Constrained / Efficiency-Upside</x:t>
        </x:is>
      </x:c>
      <x:c r="D3121" s="3" t="inlineStr">
        <x:is>
          <x:t xml:space="preserve">reference_serving_tps_per_mw</x:t>
        </x:is>
      </x:c>
      <x:c r="E3121" s="3" t="n">
        <x:v>1552715</x:v>
      </x:c>
      <x:c r="F3121" s="3" t="inlineStr">
        <x:is>
          <x:t xml:space="preserve">generated output tokens/sec/MW</x:t>
        </x:is>
      </x:c>
      <x:c r="G3121" s="3" t="inlineStr">
        <x:is>
          <x:t xml:space="preserve">Workload-adjusted benchmark proxy</x:t>
        </x:is>
      </x:c>
      <x:c r="H3121" s="3" t="inlineStr">
        <x:is>
          <x:t xml:space="preserve">fleet_reference_tps_per_mw * commercial_workload_fit_factor</x:t>
        </x:is>
      </x:c>
      <x:c r="I312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121" s="3" t="inlineStr">
        <x:is>
          <x:t xml:space="preserve">SRC_SEMIANALYSIS_INFERENCEX; ASSUMP_NUMERIC_ACCELERATOR_MIX; ASSUMP_WORKLOAD_CLASS_MIX; ASSUMP_AGENTIC_CONTEXT_PENALTY</x:t>
        </x:is>
      </x:c>
      <x:c r="K312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21" s="3" t="inlineStr">
        <x:is>
          <x:t xml:space="preserve">Provider production output-token throughput with comparable workload/SLO.</x:t>
        </x:is>
      </x:c>
    </x:row>
    <x:row r="3122">
      <x:c r="A3122" s="3" t="inlineStr">
        <x:is>
          <x:t xml:space="preserve">Microsoft</x:t>
        </x:is>
      </x:c>
      <x:c r="B3122" s="3" t="n">
        <x:v>2026</x:v>
      </x:c>
      <x:c r="C3122" s="3" t="inlineStr">
        <x:is>
          <x:t xml:space="preserve">Grid-Constrained / Efficiency-Upside</x:t>
        </x:is>
      </x:c>
      <x:c r="D3122" s="3" t="inlineStr">
        <x:is>
          <x:t xml:space="preserve">purpose_built_tps_per_mw</x:t>
        </x:is>
      </x:c>
      <x:c r="E3122" s="3" t="n">
        <x:v>2710180</x:v>
      </x:c>
      <x:c r="F3122" s="3" t="inlineStr">
        <x:is>
          <x:t xml:space="preserve">generated output tokens/sec/MW</x:t>
        </x:is>
      </x:c>
      <x:c r="G3122" s="3" t="inlineStr">
        <x:is>
          <x:t xml:space="preserve">Conservative no-uplift proxy</x:t>
        </x:is>
      </x:c>
      <x:c r="H3122" s="3" t="inlineStr">
        <x:is>
          <x:t xml:space="preserve">purpose_built_tps_per_mw = purpose_built_reference_tps_per_mw * commercial_workload_fit_factor until comparable output-token benchmark is adopted</x:t>
        </x:is>
      </x:c>
      <x:c r="I3122" s="3" t="inlineStr">
        <x:is>
          <x:t xml:space="preserve">No comparable public output-token/MW row adopted; B200 public reference placeholder is used and remains editable.</x:t>
        </x:is>
      </x:c>
      <x:c r="J3122" s="3" t="inlineStr">
        <x:is>
          <x:t xml:space="preserve">SRC_MS_PHI; SRC_OPENAI_GPT41_DOCS; SRC_MS_PHI4_TECHREPORT; SRC_MS_MAIA200; SRC_EPOCH_AI_DATA_CENTERS; ASSUMP_NUMERIC_ACCELERATOR_MIX</x:t>
        </x:is>
      </x:c>
      <x:c r="K312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22" s="3" t="inlineStr">
        <x:is>
          <x:t xml:space="preserve">Matched-workload generated-output benchmark for the provider purpose-built accelerator.</x:t>
        </x:is>
      </x:c>
    </x:row>
    <x:row r="3123">
      <x:c r="A3123" s="3" t="inlineStr">
        <x:is>
          <x:t xml:space="preserve">Microsoft</x:t>
        </x:is>
      </x:c>
      <x:c r="B3123" s="3" t="n">
        <x:v>2026</x:v>
      </x:c>
      <x:c r="C3123" s="3" t="inlineStr">
        <x:is>
          <x:t xml:space="preserve">Grid-Constrained / Efficiency-Upside</x:t>
        </x:is>
      </x:c>
      <x:c r="D3123" s="3" t="inlineStr">
        <x:is>
          <x:t xml:space="preserve">inference_power_share</x:t>
        </x:is>
      </x:c>
      <x:c r="E3123" s="3" t="n">
        <x:v>0.57</x:v>
      </x:c>
      <x:c r="F3123" s="3" t="inlineStr">
        <x:is>
          <x:t xml:space="preserve">share of AI IT load</x:t>
        </x:is>
      </x:c>
      <x:c r="G3123" s="3" t="inlineStr">
        <x:is>
          <x:t xml:space="preserve">Scenario allocation</x:t>
        </x:is>
      </x:c>
      <x:c r="H3123" s="3" t="inlineStr">
        <x:is>
          <x:t xml:space="preserve">inference_gw = ai_it_load_gw * inference_power_share</x:t>
        </x:is>
      </x:c>
      <x:c r="I3123" s="3" t="inlineStr">
        <x:is>
          <x:t xml:space="preserve">Copilot commercial serving growth supports rising inference allocation; OpenAI model-owner output must remain separately attributed.</x:t>
        </x:is>
      </x:c>
      <x:c r="J3123" s="3" t="inlineStr">
        <x:is>
          <x:t xml:space="preserve">SRC_MS_PHI; SRC_OPENAI_GPT41_DOCS; SRC_MS_PHI4_TECHREPORT; SRC_MS_MAIA200; SRC_EPOCH_AI_DATA_CENTERS; ASSUMP_INFERENCE_SHARE_NOT_FACT_60</x:t>
        </x:is>
      </x:c>
      <x:c r="K312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23" s="3" t="inlineStr">
        <x:is>
          <x:t xml:space="preserve">Provider-specific inference/training workload power telemetry.</x:t>
        </x:is>
      </x:c>
    </x:row>
    <x:row r="3124">
      <x:c r="A3124" s="3" t="inlineStr">
        <x:is>
          <x:t xml:space="preserve">Microsoft</x:t>
        </x:is>
      </x:c>
      <x:c r="B3124" s="3" t="n">
        <x:v>2026</x:v>
      </x:c>
      <x:c r="C3124" s="3" t="inlineStr">
        <x:is>
          <x:t xml:space="preserve">Grid-Constrained / Efficiency-Upside</x:t>
        </x:is>
      </x:c>
      <x:c r="D3124" s="3" t="inlineStr">
        <x:is>
          <x:t xml:space="preserve">inference_gw</x:t>
        </x:is>
      </x:c>
      <x:c r="E3124" s="3" t="n">
        <x:v>0.647</x:v>
      </x:c>
      <x:c r="F3124" s="3" t="inlineStr">
        <x:is>
          <x:t xml:space="preserve">GW</x:t>
        </x:is>
      </x:c>
      <x:c r="G3124" s="3" t="inlineStr">
        <x:is>
          <x:t xml:space="preserve">Derived formula</x:t>
        </x:is>
      </x:c>
      <x:c r="H3124" s="3" t="inlineStr">
        <x:is>
          <x:t xml:space="preserve">ai_it_load_gw * inference_power_share</x:t>
        </x:is>
      </x:c>
      <x:c r="I3124" s="3" t="inlineStr">
        <x:is>
          <x:t xml:space="preserve">This is the operational power eligible to become commercial generated output tokens through the selected TPS/MW proxy.</x:t>
        </x:is>
      </x:c>
      <x:c r="J3124" s="3" t="inlineStr">
        <x:is>
          <x:t xml:space="preserve">SRC_MS_PHI; SRC_OPENAI_GPT41_DOCS; SRC_MS_PHI4_TECHREPORT; SRC_MS_MAIA200; SRC_EPOCH_AI_DATA_CENTERS</x:t>
        </x:is>
      </x:c>
      <x:c r="K312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24" s="3" t="inlineStr">
        <x:is>
          <x:t xml:space="preserve">Recompute after AI allocation or inference-share evidence changes.</x:t>
        </x:is>
      </x:c>
    </x:row>
    <x:row r="3125">
      <x:c r="A3125" s="3" t="inlineStr">
        <x:is>
          <x:t xml:space="preserve">Microsoft</x:t>
        </x:is>
      </x:c>
      <x:c r="B3125" s="3" t="n">
        <x:v>2026</x:v>
      </x:c>
      <x:c r="C3125" s="3" t="inlineStr">
        <x:is>
          <x:t xml:space="preserve">Grid-Constrained / Efficiency-Upside</x:t>
        </x:is>
      </x:c>
      <x:c r="D3125" s="3" t="inlineStr">
        <x:is>
          <x:t xml:space="preserve">training_power_share</x:t>
        </x:is>
      </x:c>
      <x:c r="E3125" s="3" t="n">
        <x:v>0.43</x:v>
      </x:c>
      <x:c r="F3125" s="3" t="inlineStr">
        <x:is>
          <x:t xml:space="preserve">share of AI IT load</x:t>
        </x:is>
      </x:c>
      <x:c r="G3125" s="3" t="inlineStr">
        <x:is>
          <x:t xml:space="preserve">Derived allocation</x:t>
        </x:is>
      </x:c>
      <x:c r="H3125" s="3" t="inlineStr">
        <x:is>
          <x:t xml:space="preserve">1 - inference_power_share</x:t>
        </x:is>
      </x:c>
      <x:c r="I3125" s="3" t="inlineStr">
        <x:is>
          <x:t xml:space="preserve">Training receives the complementary modeled AI IT allocation; it is not a disclosed company workload split.</x:t>
        </x:is>
      </x:c>
      <x:c r="J3125" s="3" t="inlineStr">
        <x:is>
          <x:t xml:space="preserve">SRC_MS_PHI; SRC_OPENAI_GPT41_DOCS; SRC_MS_PHI4_TECHREPORT; SRC_MS_MAIA200; SRC_EPOCH_AI_DATA_CENTERS; ASSUMP_INFERENCE_SHARE_NOT_FACT_60</x:t>
        </x:is>
      </x:c>
      <x:c r="K312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25" s="3" t="inlineStr">
        <x:is>
          <x:t xml:space="preserve">Provider-specific inference/training workload power telemetry.</x:t>
        </x:is>
      </x:c>
    </x:row>
    <x:row r="3126">
      <x:c r="A3126" s="3" t="inlineStr">
        <x:is>
          <x:t xml:space="preserve">Microsoft</x:t>
        </x:is>
      </x:c>
      <x:c r="B3126" s="3" t="n">
        <x:v>2026</x:v>
      </x:c>
      <x:c r="C3126" s="3" t="inlineStr">
        <x:is>
          <x:t xml:space="preserve">Grid-Constrained / Efficiency-Upside</x:t>
        </x:is>
      </x:c>
      <x:c r="D3126" s="3" t="inlineStr">
        <x:is>
          <x:t xml:space="preserve">training_gw</x:t>
        </x:is>
      </x:c>
      <x:c r="E3126" s="3" t="n">
        <x:v>0.488</x:v>
      </x:c>
      <x:c r="F3126" s="3" t="inlineStr">
        <x:is>
          <x:t xml:space="preserve">GW</x:t>
        </x:is>
      </x:c>
      <x:c r="G3126" s="3" t="inlineStr">
        <x:is>
          <x:t xml:space="preserve">Derived formula</x:t>
        </x:is>
      </x:c>
      <x:c r="H3126" s="3" t="inlineStr">
        <x:is>
          <x:t xml:space="preserve">ai_it_load_gw * training_power_share</x:t>
        </x:is>
      </x:c>
      <x:c r="I3126" s="3" t="inlineStr">
        <x:is>
          <x:t xml:space="preserve">Training GW is shown separately so commercial inference token capacity is not overstated.</x:t>
        </x:is>
      </x:c>
      <x:c r="J3126" s="3" t="inlineStr">
        <x:is>
          <x:t xml:space="preserve">SRC_MS_PHI; SRC_OPENAI_GPT41_DOCS; SRC_MS_PHI4_TECHREPORT; SRC_MS_MAIA200; SRC_EPOCH_AI_DATA_CENTERS</x:t>
        </x:is>
      </x:c>
      <x:c r="K312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26" s="3" t="inlineStr">
        <x:is>
          <x:t xml:space="preserve">Recompute after AI allocation or workload-split evidence changes.</x:t>
        </x:is>
      </x:c>
    </x:row>
    <x:row r="3127">
      <x:c r="A3127" s="3" t="inlineStr">
        <x:is>
          <x:t xml:space="preserve">Microsoft</x:t>
        </x:is>
      </x:c>
      <x:c r="B3127" s="3" t="n">
        <x:v>2026</x:v>
      </x:c>
      <x:c r="C3127" s="3" t="inlineStr">
        <x:is>
          <x:t xml:space="preserve">Grid-Constrained / Efficiency-Upside</x:t>
        </x:is>
      </x:c>
      <x:c r="D3127" s="3" t="inlineStr">
        <x:is>
          <x:t xml:space="preserve">tokens_per_second_per_mw</x:t>
        </x:is>
      </x:c>
      <x:c r="E3127" s="3" t="n">
        <x:v>1552715</x:v>
      </x:c>
      <x:c r="F3127" s="3" t="inlineStr">
        <x:is>
          <x:t xml:space="preserve">generated output tokens/sec/MW</x:t>
        </x:is>
      </x:c>
      <x:c r="G3127" s="3" t="inlineStr">
        <x:is>
          <x:t xml:space="preserve">Derived estimate + benchmark calibration</x:t>
        </x:is>
      </x:c>
      <x:c r="H3127" s="3" t="inlineStr">
        <x:is>
          <x:t xml:space="preserve">fleet_reference_tps_per_mw * commercial_workload_fit_factor</x:t>
        </x:is>
      </x:c>
      <x:c r="I3127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3127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312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27" s="3" t="inlineStr">
        <x:is>
          <x:t xml:space="preserve">Comparable production output-token throughput with model, hardware, precision, ISL/OSL and SLO matched.</x:t>
        </x:is>
      </x:c>
    </x:row>
    <x:row r="3128">
      <x:c r="A3128" s="3" t="inlineStr">
        <x:is>
          <x:t xml:space="preserve">Microsoft</x:t>
        </x:is>
      </x:c>
      <x:c r="B3128" s="3" t="n">
        <x:v>2026</x:v>
      </x:c>
      <x:c r="C3128" s="3" t="inlineStr">
        <x:is>
          <x:t xml:space="preserve">Grid-Constrained / Efficiency-Upside</x:t>
        </x:is>
      </x:c>
      <x:c r="D3128" s="3" t="inlineStr">
        <x:is>
          <x:t xml:space="preserve">inference_tokens_per_day</x:t>
        </x:is>
      </x:c>
      <x:c r="E3128" s="3" t="n">
        <x:v>86798010672000</x:v>
      </x:c>
      <x:c r="F3128" s="3" t="inlineStr">
        <x:is>
          <x:t xml:space="preserve">generated output tokens/day</x:t>
        </x:is>
      </x:c>
      <x:c r="G3128" s="3" t="inlineStr">
        <x:is>
          <x:t xml:space="preserve">Derived headline metric</x:t>
        </x:is>
      </x:c>
      <x:c r="H3128" s="3" t="inlineStr">
        <x:is>
          <x:t xml:space="preserve">inference_gw * 1000 * tokens_per_second_per_mw * 86,400</x:t>
        </x:is>
      </x:c>
      <x:c r="I3128" s="3" t="inlineStr">
        <x:is>
          <x:t xml:space="preserve">Headline capacity uses no utilization, MoE, architecture or software-growth multiplier; it is not observed commercial output volume.</x:t>
        </x:is>
      </x:c>
      <x:c r="J3128" s="3" t="inlineStr">
        <x:is>
          <x:t xml:space="preserve">SRC_MS_PHI; SRC_OPENAI_GPT41_DOCS; SRC_MS_PHI4_TECHREPORT; SRC_MS_MAIA200; SRC_EPOCH_AI_DATA_CENTERS; SRC_SEMIANALYSIS_INFERENCEX</x:t>
        </x:is>
      </x:c>
      <x:c r="K312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28" s="3" t="inlineStr">
        <x:is>
          <x:t xml:space="preserve">Provider-disclosed generated output token volume or calibrated capacity telemetry.</x:t>
        </x:is>
      </x:c>
    </x:row>
    <x:row r="3129">
      <x:c r="A3129" s="3" t="inlineStr">
        <x:is>
          <x:t xml:space="preserve">Microsoft</x:t>
        </x:is>
      </x:c>
      <x:c r="B3129" s="3" t="n">
        <x:v>2026</x:v>
      </x:c>
      <x:c r="C3129" s="3" t="inlineStr">
        <x:is>
          <x:t xml:space="preserve">Grid-Constrained / Efficiency-Upside</x:t>
        </x:is>
      </x:c>
      <x:c r="D3129" s="3" t="inlineStr">
        <x:is>
          <x:t xml:space="preserve">inference_tokens_per_year</x:t>
        </x:is>
      </x:c>
      <x:c r="E3129" s="3" t="n">
        <x:v>3.168127389528e+16</x:v>
      </x:c>
      <x:c r="F3129" s="3" t="inlineStr">
        <x:is>
          <x:t xml:space="preserve">generated output tokens/year</x:t>
        </x:is>
      </x:c>
      <x:c r="G3129" s="3" t="inlineStr">
        <x:is>
          <x:t xml:space="preserve">Derived headline metric</x:t>
        </x:is>
      </x:c>
      <x:c r="H3129" s="3" t="inlineStr">
        <x:is>
          <x:t xml:space="preserve">inference_tokens_per_day * 365</x:t>
        </x:is>
      </x:c>
      <x:c r="I3129" s="3" t="inlineStr">
        <x:is>
          <x:t xml:space="preserve">Annualized version of generated output token capacity; it is not observed annual demand or billable volume.</x:t>
        </x:is>
      </x:c>
      <x:c r="J3129" s="3" t="inlineStr">
        <x:is>
          <x:t xml:space="preserve">SRC_MS_PHI; SRC_OPENAI_GPT41_DOCS; SRC_MS_PHI4_TECHREPORT; SRC_MS_MAIA200; SRC_EPOCH_AI_DATA_CENTERS; SRC_SEMIANALYSIS_INFERENCEX</x:t>
        </x:is>
      </x:c>
      <x:c r="K312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29" s="3" t="inlineStr">
        <x:is>
          <x:t xml:space="preserve">Provider-disclosed annual generated-output volume or metered serving telemetry.</x:t>
        </x:is>
      </x:c>
    </x:row>
    <x:row r="3130">
      <x:c r="A3130" s="3" t="inlineStr">
        <x:is>
          <x:t xml:space="preserve">Microsoft</x:t>
        </x:is>
      </x:c>
      <x:c r="B3130" s="3" t="n">
        <x:v>2027</x:v>
      </x:c>
      <x:c r="C3130" s="3" t="inlineStr">
        <x:is>
          <x:t xml:space="preserve">Grid-Constrained / Efficiency-Upside</x:t>
        </x:is>
      </x:c>
      <x:c r="D3130" s="3" t="inlineStr">
        <x:is>
          <x:t xml:space="preserve">contracted_power_gw</x:t>
        </x:is>
      </x:c>
      <x:c r="E3130" s="3" t="n">
        <x:v>5.25</x:v>
      </x:c>
      <x:c r="F3130" s="3" t="inlineStr">
        <x:is>
          <x:t xml:space="preserve">GW</x:t>
        </x:is>
      </x:c>
      <x:c r="G3130" s="3" t="inlineStr">
        <x:is>
          <x:t xml:space="preserve">Scenario capacity envelope</x:t>
        </x:is>
      </x:c>
      <x:c r="H3130" s="3" t="inlineStr">
        <x:is>
          <x:t xml:space="preserve">linear interpolation between 2026 and 2030 company capacity endpoints</x:t>
        </x:is>
      </x:c>
      <x:c r="I3130" s="3" t="inlineStr">
        <x:is>
          <x:t xml:space="preserve">Scenario envelope for Microsoft-controlled/Copilot serving burden; not an official contracted-GW disclosure.</x:t>
        </x:is>
      </x:c>
      <x:c r="J3130" s="3" t="inlineStr">
        <x:is>
          <x:t xml:space="preserve">ASSUMP_POWER_RAMP; SRC_MS_MAIA200</x:t>
        </x:is>
      </x:c>
      <x:c r="K313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30" s="3" t="inlineStr">
        <x:is>
          <x:t xml:space="preserve">Company/site-level committed MW/GW, interconnect and contract disclosure.</x:t>
        </x:is>
      </x:c>
    </x:row>
    <x:row r="3131">
      <x:c r="A3131" s="3" t="inlineStr">
        <x:is>
          <x:t xml:space="preserve">Microsoft</x:t>
        </x:is>
      </x:c>
      <x:c r="B3131" s="3" t="n">
        <x:v>2027</x:v>
      </x:c>
      <x:c r="C3131" s="3" t="inlineStr">
        <x:is>
          <x:t xml:space="preserve">Grid-Constrained / Efficiency-Upside</x:t>
        </x:is>
      </x:c>
      <x:c r="D3131" s="3" t="inlineStr">
        <x:is>
          <x:t xml:space="preserve">operational_deployment_share</x:t>
        </x:is>
      </x:c>
      <x:c r="E3131" s="3" t="n">
        <x:v>0.464</x:v>
      </x:c>
      <x:c r="F3131" s="3" t="inlineStr">
        <x:is>
          <x:t xml:space="preserve">share</x:t>
        </x:is>
      </x:c>
      <x:c r="G3131" s="3" t="inlineStr">
        <x:is>
          <x:t xml:space="preserve">Scenario conversion</x:t>
        </x:is>
      </x:c>
      <x:c r="H3131" s="3" t="inlineStr">
        <x:is>
          <x:t xml:space="preserve">active_power_gw / contracted_power_gw</x:t>
        </x:is>
      </x:c>
      <x:c r="I3131" s="3" t="inlineStr">
        <x:is>
          <x:t xml:space="preserve">This is the single explicit conversion from contracted/attributed capacity to operationally usable capacity.</x:t>
        </x:is>
      </x:c>
      <x:c r="J3131" s="3" t="inlineStr">
        <x:is>
          <x:t xml:space="preserve">ASSUMP_POWER_RAMP; SRC_MS_MAIA200</x:t>
        </x:is>
      </x:c>
      <x:c r="K313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31" s="3" t="inlineStr">
        <x:is>
          <x:t xml:space="preserve">Energized operational capacity divided by contracted/attributed capacity.</x:t>
        </x:is>
      </x:c>
    </x:row>
    <x:row r="3132">
      <x:c r="A3132" s="3" t="inlineStr">
        <x:is>
          <x:t xml:space="preserve">Microsoft</x:t>
        </x:is>
      </x:c>
      <x:c r="B3132" s="3" t="n">
        <x:v>2027</x:v>
      </x:c>
      <x:c r="C3132" s="3" t="inlineStr">
        <x:is>
          <x:t xml:space="preserve">Grid-Constrained / Efficiency-Upside</x:t>
        </x:is>
      </x:c>
      <x:c r="D3132" s="3" t="inlineStr">
        <x:is>
          <x:t xml:space="preserve">active_power_gw</x:t>
        </x:is>
      </x:c>
      <x:c r="E3132" s="3" t="n">
        <x:v>2.436</x:v>
      </x:c>
      <x:c r="F3132" s="3" t="inlineStr">
        <x:is>
          <x:t xml:space="preserve">GW</x:t>
        </x:is>
      </x:c>
      <x:c r="G3132" s="3" t="inlineStr">
        <x:is>
          <x:t xml:space="preserve">Derived scenario</x:t>
        </x:is>
      </x:c>
      <x:c r="H3132" s="3" t="inlineStr">
        <x:is>
          <x:t xml:space="preserve">contracted_power_gw * operational_deployment_share</x:t>
        </x:is>
      </x:c>
      <x:c r="I3132" s="3" t="inlineStr">
        <x:is>
          <x:t xml:space="preserve">Active GW is a staged operational deployment fraction of modeled capacity, reflecting site energization and accelerator availability.</x:t>
        </x:is>
      </x:c>
      <x:c r="J3132" s="3" t="inlineStr">
        <x:is>
          <x:t xml:space="preserve">ASSUMP_POWER_RAMP; SRC_MS_MAIA200</x:t>
        </x:is>
      </x:c>
      <x:c r="K313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32" s="3" t="inlineStr">
        <x:is>
          <x:t xml:space="preserve">Energization dates, accelerator deliveries and operational powered-rack telemetry.</x:t>
        </x:is>
      </x:c>
    </x:row>
    <x:row r="3133">
      <x:c r="A3133" s="3" t="inlineStr">
        <x:is>
          <x:t xml:space="preserve">Microsoft</x:t>
        </x:is>
      </x:c>
      <x:c r="B3133" s="3" t="n">
        <x:v>2027</x:v>
      </x:c>
      <x:c r="C3133" s="3" t="inlineStr">
        <x:is>
          <x:t xml:space="preserve">Grid-Constrained / Efficiency-Upside</x:t>
        </x:is>
      </x:c>
      <x:c r="D3133" s="3" t="inlineStr">
        <x:is>
          <x:t xml:space="preserve">pue</x:t>
        </x:is>
      </x:c>
      <x:c r="E3133" s="3" t="n">
        <x:v>1.2</x:v>
      </x:c>
      <x:c r="F3133" s="3" t="inlineStr">
        <x:is>
          <x:t xml:space="preserve">ratio</x:t>
        </x:is>
      </x:c>
      <x:c r="G3133" s="3" t="inlineStr">
        <x:is>
          <x:t xml:space="preserve">Scenario parameter</x:t>
        </x:is>
      </x:c>
      <x:c r="H3133" s="3" t="inlineStr">
        <x:is>
          <x:t xml:space="preserve">it_load_gw = active_power_gw / pue</x:t>
        </x:is>
      </x:c>
      <x:c r="I3133" s="3" t="inlineStr">
        <x:is>
          <x:t xml:space="preserve">No provider-wide site-level PUE is used as a disclosed fact; PUE represents facility-to-IT conversion within the scenario.</x:t>
        </x:is>
      </x:c>
      <x:c r="J3133" s="3" t="inlineStr">
        <x:is>
          <x:t xml:space="preserve">ASSUMP_POWER_RAMP</x:t>
        </x:is>
      </x:c>
      <x:c r="K313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33" s="3" t="inlineStr">
        <x:is>
          <x:t xml:space="preserve">Site-level measured PUE matched to attributed AI capacity.</x:t>
        </x:is>
      </x:c>
    </x:row>
    <x:row r="3134">
      <x:c r="A3134" s="3" t="inlineStr">
        <x:is>
          <x:t xml:space="preserve">Microsoft</x:t>
        </x:is>
      </x:c>
      <x:c r="B3134" s="3" t="n">
        <x:v>2027</x:v>
      </x:c>
      <x:c r="C3134" s="3" t="inlineStr">
        <x:is>
          <x:t xml:space="preserve">Grid-Constrained / Efficiency-Upside</x:t>
        </x:is>
      </x:c>
      <x:c r="D3134" s="3" t="inlineStr">
        <x:is>
          <x:t xml:space="preserve">it_load_gw</x:t>
        </x:is>
      </x:c>
      <x:c r="E3134" s="3" t="n">
        <x:v>2.03</x:v>
      </x:c>
      <x:c r="F3134" s="3" t="inlineStr">
        <x:is>
          <x:t xml:space="preserve">GW</x:t>
        </x:is>
      </x:c>
      <x:c r="G3134" s="3" t="inlineStr">
        <x:is>
          <x:t xml:space="preserve">Derived formula</x:t>
        </x:is>
      </x:c>
      <x:c r="H3134" s="3" t="inlineStr">
        <x:is>
          <x:t xml:space="preserve">active_power_gw / pue</x:t>
        </x:is>
      </x:c>
      <x:c r="I3134" s="3" t="inlineStr">
        <x:is>
          <x:t xml:space="preserve">Facility power is converted to IT-deliverable power before attributing AI workloads.</x:t>
        </x:is>
      </x:c>
      <x:c r="J3134" s="3" t="inlineStr">
        <x:is>
          <x:t xml:space="preserve">ASSUMP_POWER_RAMP; SRC_MS_MAIA200</x:t>
        </x:is>
      </x:c>
      <x:c r="K313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34" s="3" t="inlineStr">
        <x:is>
          <x:t xml:space="preserve">Recompute once active power and PUE become site-observable.</x:t>
        </x:is>
      </x:c>
    </x:row>
    <x:row r="3135">
      <x:c r="A3135" s="3" t="inlineStr">
        <x:is>
          <x:t xml:space="preserve">Microsoft</x:t>
        </x:is>
      </x:c>
      <x:c r="B3135" s="3" t="n">
        <x:v>2027</x:v>
      </x:c>
      <x:c r="C3135" s="3" t="inlineStr">
        <x:is>
          <x:t xml:space="preserve">Grid-Constrained / Efficiency-Upside</x:t>
        </x:is>
      </x:c>
      <x:c r="D3135" s="3" t="inlineStr">
        <x:is>
          <x:t xml:space="preserve">ai_workload_share</x:t>
        </x:is>
      </x:c>
      <x:c r="E3135" s="3" t="n">
        <x:v>0.86</x:v>
      </x:c>
      <x:c r="F3135" s="3" t="inlineStr">
        <x:is>
          <x:t xml:space="preserve">share</x:t>
        </x:is>
      </x:c>
      <x:c r="G3135" s="3" t="inlineStr">
        <x:is>
          <x:t xml:space="preserve">Scenario allocation</x:t>
        </x:is>
      </x:c>
      <x:c r="H3135" s="3" t="inlineStr">
        <x:is>
          <x:t xml:space="preserve">ai_it_load_gw = it_load_gw * ai_workload_share</x:t>
        </x:is>
      </x:c>
      <x:c r="I3135" s="3" t="inlineStr">
        <x:is>
          <x:t xml:space="preserve">Azure/Copilot serving burden is AI-oriented but shares infrastructure with platform and reserve overhead; 86% is a scenario allocation.</x:t>
        </x:is>
      </x:c>
      <x:c r="J3135" s="3" t="inlineStr">
        <x:is>
          <x:t xml:space="preserve">SRC_MS_PHI; SRC_OPENAI_GPT41_DOCS; SRC_MS_PHI4_TECHREPORT; SRC_MS_MAIA200; SRC_EPOCH_AI_DATA_CENTERS</x:t>
        </x:is>
      </x:c>
      <x:c r="K313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35" s="3" t="inlineStr">
        <x:is>
          <x:t xml:space="preserve">Model-owner AI workload allocation or cluster scheduling telemetry.</x:t>
        </x:is>
      </x:c>
    </x:row>
    <x:row r="3136">
      <x:c r="A3136" s="3" t="inlineStr">
        <x:is>
          <x:t xml:space="preserve">Microsoft</x:t>
        </x:is>
      </x:c>
      <x:c r="B3136" s="3" t="n">
        <x:v>2027</x:v>
      </x:c>
      <x:c r="C3136" s="3" t="inlineStr">
        <x:is>
          <x:t xml:space="preserve">Grid-Constrained / Efficiency-Upside</x:t>
        </x:is>
      </x:c>
      <x:c r="D3136" s="3" t="inlineStr">
        <x:is>
          <x:t xml:space="preserve">ai_it_load_gw</x:t>
        </x:is>
      </x:c>
      <x:c r="E3136" s="3" t="n">
        <x:v>1.746</x:v>
      </x:c>
      <x:c r="F3136" s="3" t="inlineStr">
        <x:is>
          <x:t xml:space="preserve">GW</x:t>
        </x:is>
      </x:c>
      <x:c r="G3136" s="3" t="inlineStr">
        <x:is>
          <x:t xml:space="preserve">Derived formula</x:t>
        </x:is>
      </x:c>
      <x:c r="H3136" s="3" t="inlineStr">
        <x:is>
          <x:t xml:space="preserve">it_load_gw * ai_workload_share</x:t>
        </x:is>
      </x:c>
      <x:c r="I3136" s="3" t="inlineStr">
        <x:is>
          <x:t xml:space="preserve">Only the AI-attributed portion of IT load enters training/inference allocation.</x:t>
        </x:is>
      </x:c>
      <x:c r="J3136" s="3" t="inlineStr">
        <x:is>
          <x:t xml:space="preserve">SRC_MS_PHI; SRC_OPENAI_GPT41_DOCS; SRC_MS_PHI4_TECHREPORT; SRC_MS_MAIA200; SRC_EPOCH_AI_DATA_CENTERS</x:t>
        </x:is>
      </x:c>
      <x:c r="K313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36" s="3" t="inlineStr">
        <x:is>
          <x:t xml:space="preserve">Recompute after ai_workload_share is replaced by telemetry.</x:t>
        </x:is>
      </x:c>
    </x:row>
    <x:row r="3137">
      <x:c r="A3137" s="3" t="inlineStr">
        <x:is>
          <x:t xml:space="preserve">Microsoft</x:t>
        </x:is>
      </x:c>
      <x:c r="B3137" s="3" t="n">
        <x:v>2027</x:v>
      </x:c>
      <x:c r="C3137" s="3" t="inlineStr">
        <x:is>
          <x:t xml:space="preserve">Grid-Constrained / Efficiency-Upside</x:t>
        </x:is>
      </x:c>
      <x:c r="D3137" s="3" t="inlineStr">
        <x:is>
          <x:t xml:space="preserve">gpu_share</x:t>
        </x:is>
      </x:c>
      <x:c r="E3137" s="3" t="n">
        <x:v>1</x:v>
      </x:c>
      <x:c r="F3137" s="3" t="inlineStr">
        <x:is>
          <x:t xml:space="preserve">share of inference-serving accelerator load</x:t>
        </x:is>
      </x:c>
      <x:c r="G3137" s="3" t="inlineStr">
        <x:is>
          <x:t xml:space="preserve">Numeric scenario</x:t>
        </x:is>
      </x:c>
      <x:c r="H3137" s="3" t="inlineStr">
        <x:is>
          <x:t xml:space="preserve">gpu_share interpolated from company 2026/2030 accelerator-mix endpoints</x:t>
        </x:is>
      </x:c>
      <x:c r="I3137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3137" s="3" t="inlineStr">
        <x:is>
          <x:t xml:space="preserve">SRC_MS_PHI; SRC_OPENAI_GPT41_DOCS; SRC_MS_PHI4_TECHREPORT; SRC_MS_MAIA200; SRC_EPOCH_AI_DATA_CENTERS; ASSUMP_NUMERIC_ACCELERATOR_MIX</x:t>
        </x:is>
      </x:c>
      <x:c r="K313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37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3138">
      <x:c r="A3138" s="3" t="inlineStr">
        <x:is>
          <x:t xml:space="preserve">Microsoft</x:t>
        </x:is>
      </x:c>
      <x:c r="B3138" s="3" t="n">
        <x:v>2027</x:v>
      </x:c>
      <x:c r="C3138" s="3" t="inlineStr">
        <x:is>
          <x:t xml:space="preserve">Grid-Constrained / Efficiency-Upside</x:t>
        </x:is>
      </x:c>
      <x:c r="D3138" s="3" t="inlineStr">
        <x:is>
          <x:t xml:space="preserve">h200_share</x:t>
        </x:is>
      </x:c>
      <x:c r="E3138" s="3" t="n">
        <x:v>0.124979</x:v>
      </x:c>
      <x:c r="F3138" s="3" t="inlineStr">
        <x:is>
          <x:t xml:space="preserve">share of inference-serving accelerator load</x:t>
        </x:is>
      </x:c>
      <x:c r="G3138" s="3" t="inlineStr">
        <x:is>
          <x:t xml:space="preserve">Editable numeric scenario</x:t>
        </x:is>
      </x:c>
      <x:c r="H3138" s="3" t="inlineStr">
        <x:is>
          <x:t xml:space="preserve">h200_share = gpu_share * default_gpu_generation_mix_h200</x:t>
        </x:is>
      </x:c>
      <x:c r="I3138" s="3" t="inlineStr">
        <x:is>
          <x:t xml:space="preserve">Default GPU-generation migration assumption; executive workbook allows later manual replacement by company/year/scenario.</x:t>
        </x:is>
      </x:c>
      <x:c r="J3138" s="3" t="inlineStr">
        <x:is>
          <x:t xml:space="preserve">SRC_SEMIANALYSIS_INFERENCEX; ASSUMP_NUMERIC_ACCELERATOR_MIX</x:t>
        </x:is>
      </x:c>
      <x:c r="K313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38" s="3" t="inlineStr">
        <x:is>
          <x:t xml:space="preserve">Company fleet inventory, accelerator-hours or procurement/deployment records by GPU generation.</x:t>
        </x:is>
      </x:c>
    </x:row>
    <x:row r="3139">
      <x:c r="A3139" s="3" t="inlineStr">
        <x:is>
          <x:t xml:space="preserve">Microsoft</x:t>
        </x:is>
      </x:c>
      <x:c r="B3139" s="3" t="n">
        <x:v>2027</x:v>
      </x:c>
      <x:c r="C3139" s="3" t="inlineStr">
        <x:is>
          <x:t xml:space="preserve">Grid-Constrained / Efficiency-Upside</x:t>
        </x:is>
      </x:c>
      <x:c r="D3139" s="3" t="inlineStr">
        <x:is>
          <x:t xml:space="preserve">b200_share</x:t>
        </x:is>
      </x:c>
      <x:c r="E3139" s="3" t="n">
        <x:v>0.875021</x:v>
      </x:c>
      <x:c r="F3139" s="3" t="inlineStr">
        <x:is>
          <x:t xml:space="preserve">share of inference-serving accelerator load</x:t>
        </x:is>
      </x:c>
      <x:c r="G3139" s="3" t="inlineStr">
        <x:is>
          <x:t xml:space="preserve">Editable numeric scenario</x:t>
        </x:is>
      </x:c>
      <x:c r="H3139" s="3" t="inlineStr">
        <x:is>
          <x:t xml:space="preserve">b200_share = gpu_share * default_gpu_generation_mix_b200</x:t>
        </x:is>
      </x:c>
      <x:c r="I3139" s="3" t="inlineStr">
        <x:is>
          <x:t xml:space="preserve">Default GPU-generation migration assumption; executive workbook allows later manual replacement by company/year/scenario.</x:t>
        </x:is>
      </x:c>
      <x:c r="J3139" s="3" t="inlineStr">
        <x:is>
          <x:t xml:space="preserve">SRC_SEMIANALYSIS_INFERENCEX; ASSUMP_NUMERIC_ACCELERATOR_MIX</x:t>
        </x:is>
      </x:c>
      <x:c r="K313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39" s="3" t="inlineStr">
        <x:is>
          <x:t xml:space="preserve">Company fleet inventory, accelerator-hours or procurement/deployment records by GPU generation.</x:t>
        </x:is>
      </x:c>
    </x:row>
    <x:row r="3140">
      <x:c r="A3140" s="3" t="inlineStr">
        <x:is>
          <x:t xml:space="preserve">Microsoft</x:t>
        </x:is>
      </x:c>
      <x:c r="B3140" s="3" t="n">
        <x:v>2027</x:v>
      </x:c>
      <x:c r="C3140" s="3" t="inlineStr">
        <x:is>
          <x:t xml:space="preserve">Grid-Constrained / Efficiency-Upside</x:t>
        </x:is>
      </x:c>
      <x:c r="D3140" s="3" t="inlineStr">
        <x:is>
          <x:t xml:space="preserve">gb200_share</x:t>
        </x:is>
      </x:c>
      <x:c r="E3140" s="3" t="n">
        <x:v>0</x:v>
      </x:c>
      <x:c r="F3140" s="3" t="inlineStr">
        <x:is>
          <x:t xml:space="preserve">share of inference-serving accelerator load</x:t>
        </x:is>
      </x:c>
      <x:c r="G3140" s="3" t="inlineStr">
        <x:is>
          <x:t xml:space="preserve">Editable numeric scenario</x:t>
        </x:is>
      </x:c>
      <x:c r="H3140" s="3" t="inlineStr">
        <x:is>
          <x:t xml:space="preserve">gb200_share = gpu_share * default_gpu_generation_mix_gb200</x:t>
        </x:is>
      </x:c>
      <x:c r="I3140" s="3" t="inlineStr">
        <x:is>
          <x:t xml:space="preserve">Default GPU-generation migration assumption; executive workbook allows later manual replacement by company/year/scenario.</x:t>
        </x:is>
      </x:c>
      <x:c r="J3140" s="3" t="inlineStr">
        <x:is>
          <x:t xml:space="preserve">SRC_SEMIANALYSIS_INFERENCEX; ASSUMP_NUMERIC_ACCELERATOR_MIX</x:t>
        </x:is>
      </x:c>
      <x:c r="K314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40" s="3" t="inlineStr">
        <x:is>
          <x:t xml:space="preserve">Company fleet inventory, accelerator-hours or procurement/deployment records by GPU generation.</x:t>
        </x:is>
      </x:c>
    </x:row>
    <x:row r="3141">
      <x:c r="A3141" s="3" t="inlineStr">
        <x:is>
          <x:t xml:space="preserve">Microsoft</x:t>
        </x:is>
      </x:c>
      <x:c r="B3141" s="3" t="n">
        <x:v>2027</x:v>
      </x:c>
      <x:c r="C3141" s="3" t="inlineStr">
        <x:is>
          <x:t xml:space="preserve">Grid-Constrained / Efficiency-Upside</x:t>
        </x:is>
      </x:c>
      <x:c r="D3141" s="3" t="inlineStr">
        <x:is>
          <x:t xml:space="preserve">purpose_built_accelerator_share</x:t>
        </x:is>
      </x:c>
      <x:c r="E3141" s="3" t="n">
        <x:v>0</x:v>
      </x:c>
      <x:c r="F3141" s="3" t="inlineStr">
        <x:is>
          <x:t xml:space="preserve">share of inference-serving accelerator load</x:t>
        </x:is>
      </x:c>
      <x:c r="G3141" s="3" t="inlineStr">
        <x:is>
          <x:t xml:space="preserve">Numeric scenario</x:t>
        </x:is>
      </x:c>
      <x:c r="H3141" s="3" t="inlineStr">
        <x:is>
          <x:t xml:space="preserve">1 - gpu_share</x:t>
        </x:is>
      </x:c>
      <x:c r="I3141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3141" s="3" t="inlineStr">
        <x:is>
          <x:t xml:space="preserve">SRC_MS_PHI; SRC_OPENAI_GPT41_DOCS; SRC_MS_PHI4_TECHREPORT; SRC_MS_MAIA200; SRC_EPOCH_AI_DATA_CENTERS; ASSUMP_NUMERIC_ACCELERATOR_MIX</x:t>
        </x:is>
      </x:c>
      <x:c r="K314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41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3142">
      <x:c r="A3142" s="3" t="inlineStr">
        <x:is>
          <x:t xml:space="preserve">Microsoft</x:t>
        </x:is>
      </x:c>
      <x:c r="B3142" s="3" t="n">
        <x:v>2027</x:v>
      </x:c>
      <x:c r="C3142" s="3" t="inlineStr">
        <x:is>
          <x:t xml:space="preserve">Grid-Constrained / Efficiency-Upside</x:t>
        </x:is>
      </x:c>
      <x:c r="D3142" s="3" t="inlineStr">
        <x:is>
          <x:t xml:space="preserve">fleet_reference_tps_per_mw</x:t>
        </x:is>
      </x:c>
      <x:c r="E3142" s="3" t="n">
        <x:v>2672937</x:v>
      </x:c>
      <x:c r="F3142" s="3" t="inlineStr">
        <x:is>
          <x:t xml:space="preserve">generated output tokens/sec/MW</x:t>
        </x:is>
      </x:c>
      <x:c r="G3142" s="3" t="inlineStr">
        <x:is>
          <x:t xml:space="preserve">Fleet-weighted public benchmark reference</x:t>
        </x:is>
      </x:c>
      <x:c r="H3142" s="3" t="inlineStr">
        <x:is>
          <x:t xml:space="preserve">h200_share*h200_workload_avg + b200_share*b200_workload_avg + gb200_share*gb200_workload_avg + purpose_built_share*purpose_workload_avg</x:t>
        </x:is>
      </x:c>
      <x:c r="I3142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142" s="3" t="inlineStr">
        <x:is>
          <x:t xml:space="preserve">SRC_SEMIANALYSIS_INFERENCEX; ASSUMP_NUMERIC_ACCELERATOR_MIX; ASSUMP_WORKLOAD_CLASS_MIX; ASSUMP_AGENTIC_CONTEXT_PENALTY</x:t>
        </x:is>
      </x:c>
      <x:c r="K314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42" s="3" t="inlineStr">
        <x:is>
          <x:t xml:space="preserve">Comparable production output-token throughput or a more closely matched benchmark.</x:t>
        </x:is>
      </x:c>
    </x:row>
    <x:row r="3143">
      <x:c r="A3143" s="3" t="inlineStr">
        <x:is>
          <x:t xml:space="preserve">Microsoft</x:t>
        </x:is>
      </x:c>
      <x:c r="B3143" s="3" t="n">
        <x:v>2027</x:v>
      </x:c>
      <x:c r="C3143" s="3" t="inlineStr">
        <x:is>
          <x:t xml:space="preserve">Grid-Constrained / Efficiency-Upside</x:t>
        </x:is>
      </x:c>
      <x:c r="D3143" s="3" t="inlineStr">
        <x:is>
          <x:t xml:space="preserve">commercial_workload_fit_factor</x:t>
        </x:is>
      </x:c>
      <x:c r="E3143" s="3" t="n">
        <x:v>0.6</x:v>
      </x:c>
      <x:c r="F3143" s="3" t="inlineStr">
        <x:is>
          <x:t xml:space="preserve">share of public reference throughput</x:t>
        </x:is>
      </x:c>
      <x:c r="G3143" s="3" t="inlineStr">
        <x:is>
          <x:t xml:space="preserve">Scenario assumption</x:t>
        </x:is>
      </x:c>
      <x:c r="H3143" s="3" t="inlineStr">
        <x:is>
          <x:t xml:space="preserve">reference_serving_tps_per_mw = fleet_reference_tps_per_mw * commercial_workload_fit_factor</x:t>
        </x:is>
      </x:c>
      <x:c r="I3143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3143" s="3" t="inlineStr">
        <x:is>
          <x:t xml:space="preserve">SRC_SEMIANALYSIS_INFERENCEX; ASSUMP_NUMERIC_ACCELERATOR_MIX; ASSUMP_WORKLOAD_CLASS_MIX; ASSUMP_AGENTIC_CONTEXT_PENALTY</x:t>
        </x:is>
      </x:c>
      <x:c r="K314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43" s="3" t="inlineStr">
        <x:is>
          <x:t xml:space="preserve">Matched commercial serving benchmark by product surface, context shape and latency SLO.</x:t>
        </x:is>
      </x:c>
    </x:row>
    <x:row r="3144">
      <x:c r="A3144" s="3" t="inlineStr">
        <x:is>
          <x:t xml:space="preserve">Microsoft</x:t>
        </x:is>
      </x:c>
      <x:c r="B3144" s="3" t="n">
        <x:v>2027</x:v>
      </x:c>
      <x:c r="C3144" s="3" t="inlineStr">
        <x:is>
          <x:t xml:space="preserve">Grid-Constrained / Efficiency-Upside</x:t>
        </x:is>
      </x:c>
      <x:c r="D3144" s="3" t="inlineStr">
        <x:is>
          <x:t xml:space="preserve">reference_serving_tps_per_mw</x:t>
        </x:is>
      </x:c>
      <x:c r="E3144" s="3" t="n">
        <x:v>1603762</x:v>
      </x:c>
      <x:c r="F3144" s="3" t="inlineStr">
        <x:is>
          <x:t xml:space="preserve">generated output tokens/sec/MW</x:t>
        </x:is>
      </x:c>
      <x:c r="G3144" s="3" t="inlineStr">
        <x:is>
          <x:t xml:space="preserve">Workload-adjusted benchmark proxy</x:t>
        </x:is>
      </x:c>
      <x:c r="H3144" s="3" t="inlineStr">
        <x:is>
          <x:t xml:space="preserve">fleet_reference_tps_per_mw * commercial_workload_fit_factor</x:t>
        </x:is>
      </x:c>
      <x:c r="I314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144" s="3" t="inlineStr">
        <x:is>
          <x:t xml:space="preserve">SRC_SEMIANALYSIS_INFERENCEX; ASSUMP_NUMERIC_ACCELERATOR_MIX; ASSUMP_WORKLOAD_CLASS_MIX; ASSUMP_AGENTIC_CONTEXT_PENALTY</x:t>
        </x:is>
      </x:c>
      <x:c r="K314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44" s="3" t="inlineStr">
        <x:is>
          <x:t xml:space="preserve">Provider production output-token throughput with comparable workload/SLO.</x:t>
        </x:is>
      </x:c>
    </x:row>
    <x:row r="3145">
      <x:c r="A3145" s="3" t="inlineStr">
        <x:is>
          <x:t xml:space="preserve">Microsoft</x:t>
        </x:is>
      </x:c>
      <x:c r="B3145" s="3" t="n">
        <x:v>2027</x:v>
      </x:c>
      <x:c r="C3145" s="3" t="inlineStr">
        <x:is>
          <x:t xml:space="preserve">Grid-Constrained / Efficiency-Upside</x:t>
        </x:is>
      </x:c>
      <x:c r="D3145" s="3" t="inlineStr">
        <x:is>
          <x:t xml:space="preserve">purpose_built_tps_per_mw</x:t>
        </x:is>
      </x:c>
      <x:c r="E3145" s="3" t="n">
        <x:v>2710180</x:v>
      </x:c>
      <x:c r="F3145" s="3" t="inlineStr">
        <x:is>
          <x:t xml:space="preserve">generated output tokens/sec/MW</x:t>
        </x:is>
      </x:c>
      <x:c r="G3145" s="3" t="inlineStr">
        <x:is>
          <x:t xml:space="preserve">Conservative no-uplift proxy</x:t>
        </x:is>
      </x:c>
      <x:c r="H3145" s="3" t="inlineStr">
        <x:is>
          <x:t xml:space="preserve">purpose_built_tps_per_mw = purpose_built_reference_tps_per_mw * commercial_workload_fit_factor until comparable output-token benchmark is adopted</x:t>
        </x:is>
      </x:c>
      <x:c r="I3145" s="3" t="inlineStr">
        <x:is>
          <x:t xml:space="preserve">No comparable public output-token/MW row adopted; B200 public reference placeholder is used and remains editable.</x:t>
        </x:is>
      </x:c>
      <x:c r="J3145" s="3" t="inlineStr">
        <x:is>
          <x:t xml:space="preserve">SRC_MS_PHI; SRC_OPENAI_GPT41_DOCS; SRC_MS_PHI4_TECHREPORT; SRC_MS_MAIA200; SRC_EPOCH_AI_DATA_CENTERS; ASSUMP_NUMERIC_ACCELERATOR_MIX</x:t>
        </x:is>
      </x:c>
      <x:c r="K314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45" s="3" t="inlineStr">
        <x:is>
          <x:t xml:space="preserve">Matched-workload generated-output benchmark for the provider purpose-built accelerator.</x:t>
        </x:is>
      </x:c>
    </x:row>
    <x:row r="3146">
      <x:c r="A3146" s="3" t="inlineStr">
        <x:is>
          <x:t xml:space="preserve">Microsoft</x:t>
        </x:is>
      </x:c>
      <x:c r="B3146" s="3" t="n">
        <x:v>2027</x:v>
      </x:c>
      <x:c r="C3146" s="3" t="inlineStr">
        <x:is>
          <x:t xml:space="preserve">Grid-Constrained / Efficiency-Upside</x:t>
        </x:is>
      </x:c>
      <x:c r="D3146" s="3" t="inlineStr">
        <x:is>
          <x:t xml:space="preserve">inference_power_share</x:t>
        </x:is>
      </x:c>
      <x:c r="E3146" s="3" t="n">
        <x:v>0.625</x:v>
      </x:c>
      <x:c r="F3146" s="3" t="inlineStr">
        <x:is>
          <x:t xml:space="preserve">share of AI IT load</x:t>
        </x:is>
      </x:c>
      <x:c r="G3146" s="3" t="inlineStr">
        <x:is>
          <x:t xml:space="preserve">Scenario allocation</x:t>
        </x:is>
      </x:c>
      <x:c r="H3146" s="3" t="inlineStr">
        <x:is>
          <x:t xml:space="preserve">inference_gw = ai_it_load_gw * inference_power_share</x:t>
        </x:is>
      </x:c>
      <x:c r="I3146" s="3" t="inlineStr">
        <x:is>
          <x:t xml:space="preserve">Copilot commercial serving growth supports rising inference allocation; OpenAI model-owner output must remain separately attributed.</x:t>
        </x:is>
      </x:c>
      <x:c r="J3146" s="3" t="inlineStr">
        <x:is>
          <x:t xml:space="preserve">SRC_MS_PHI; SRC_OPENAI_GPT41_DOCS; SRC_MS_PHI4_TECHREPORT; SRC_MS_MAIA200; SRC_EPOCH_AI_DATA_CENTERS; ASSUMP_INFERENCE_SHARE_NOT_FACT_60</x:t>
        </x:is>
      </x:c>
      <x:c r="K314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46" s="3" t="inlineStr">
        <x:is>
          <x:t xml:space="preserve">Provider-specific inference/training workload power telemetry.</x:t>
        </x:is>
      </x:c>
    </x:row>
    <x:row r="3147">
      <x:c r="A3147" s="3" t="inlineStr">
        <x:is>
          <x:t xml:space="preserve">Microsoft</x:t>
        </x:is>
      </x:c>
      <x:c r="B3147" s="3" t="n">
        <x:v>2027</x:v>
      </x:c>
      <x:c r="C3147" s="3" t="inlineStr">
        <x:is>
          <x:t xml:space="preserve">Grid-Constrained / Efficiency-Upside</x:t>
        </x:is>
      </x:c>
      <x:c r="D3147" s="3" t="inlineStr">
        <x:is>
          <x:t xml:space="preserve">inference_gw</x:t>
        </x:is>
      </x:c>
      <x:c r="E3147" s="3" t="n">
        <x:v>1.091</x:v>
      </x:c>
      <x:c r="F3147" s="3" t="inlineStr">
        <x:is>
          <x:t xml:space="preserve">GW</x:t>
        </x:is>
      </x:c>
      <x:c r="G3147" s="3" t="inlineStr">
        <x:is>
          <x:t xml:space="preserve">Derived formula</x:t>
        </x:is>
      </x:c>
      <x:c r="H3147" s="3" t="inlineStr">
        <x:is>
          <x:t xml:space="preserve">ai_it_load_gw * inference_power_share</x:t>
        </x:is>
      </x:c>
      <x:c r="I3147" s="3" t="inlineStr">
        <x:is>
          <x:t xml:space="preserve">This is the operational power eligible to become commercial generated output tokens through the selected TPS/MW proxy.</x:t>
        </x:is>
      </x:c>
      <x:c r="J3147" s="3" t="inlineStr">
        <x:is>
          <x:t xml:space="preserve">SRC_MS_PHI; SRC_OPENAI_GPT41_DOCS; SRC_MS_PHI4_TECHREPORT; SRC_MS_MAIA200; SRC_EPOCH_AI_DATA_CENTERS</x:t>
        </x:is>
      </x:c>
      <x:c r="K314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47" s="3" t="inlineStr">
        <x:is>
          <x:t xml:space="preserve">Recompute after AI allocation or inference-share evidence changes.</x:t>
        </x:is>
      </x:c>
    </x:row>
    <x:row r="3148">
      <x:c r="A3148" s="3" t="inlineStr">
        <x:is>
          <x:t xml:space="preserve">Microsoft</x:t>
        </x:is>
      </x:c>
      <x:c r="B3148" s="3" t="n">
        <x:v>2027</x:v>
      </x:c>
      <x:c r="C3148" s="3" t="inlineStr">
        <x:is>
          <x:t xml:space="preserve">Grid-Constrained / Efficiency-Upside</x:t>
        </x:is>
      </x:c>
      <x:c r="D3148" s="3" t="inlineStr">
        <x:is>
          <x:t xml:space="preserve">training_power_share</x:t>
        </x:is>
      </x:c>
      <x:c r="E3148" s="3" t="n">
        <x:v>0.375</x:v>
      </x:c>
      <x:c r="F3148" s="3" t="inlineStr">
        <x:is>
          <x:t xml:space="preserve">share of AI IT load</x:t>
        </x:is>
      </x:c>
      <x:c r="G3148" s="3" t="inlineStr">
        <x:is>
          <x:t xml:space="preserve">Derived allocation</x:t>
        </x:is>
      </x:c>
      <x:c r="H3148" s="3" t="inlineStr">
        <x:is>
          <x:t xml:space="preserve">1 - inference_power_share</x:t>
        </x:is>
      </x:c>
      <x:c r="I3148" s="3" t="inlineStr">
        <x:is>
          <x:t xml:space="preserve">Training receives the complementary modeled AI IT allocation; it is not a disclosed company workload split.</x:t>
        </x:is>
      </x:c>
      <x:c r="J3148" s="3" t="inlineStr">
        <x:is>
          <x:t xml:space="preserve">SRC_MS_PHI; SRC_OPENAI_GPT41_DOCS; SRC_MS_PHI4_TECHREPORT; SRC_MS_MAIA200; SRC_EPOCH_AI_DATA_CENTERS; ASSUMP_INFERENCE_SHARE_NOT_FACT_60</x:t>
        </x:is>
      </x:c>
      <x:c r="K314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48" s="3" t="inlineStr">
        <x:is>
          <x:t xml:space="preserve">Provider-specific inference/training workload power telemetry.</x:t>
        </x:is>
      </x:c>
    </x:row>
    <x:row r="3149">
      <x:c r="A3149" s="3" t="inlineStr">
        <x:is>
          <x:t xml:space="preserve">Microsoft</x:t>
        </x:is>
      </x:c>
      <x:c r="B3149" s="3" t="n">
        <x:v>2027</x:v>
      </x:c>
      <x:c r="C3149" s="3" t="inlineStr">
        <x:is>
          <x:t xml:space="preserve">Grid-Constrained / Efficiency-Upside</x:t>
        </x:is>
      </x:c>
      <x:c r="D3149" s="3" t="inlineStr">
        <x:is>
          <x:t xml:space="preserve">training_gw</x:t>
        </x:is>
      </x:c>
      <x:c r="E3149" s="3" t="n">
        <x:v>0.655</x:v>
      </x:c>
      <x:c r="F3149" s="3" t="inlineStr">
        <x:is>
          <x:t xml:space="preserve">GW</x:t>
        </x:is>
      </x:c>
      <x:c r="G3149" s="3" t="inlineStr">
        <x:is>
          <x:t xml:space="preserve">Derived formula</x:t>
        </x:is>
      </x:c>
      <x:c r="H3149" s="3" t="inlineStr">
        <x:is>
          <x:t xml:space="preserve">ai_it_load_gw * training_power_share</x:t>
        </x:is>
      </x:c>
      <x:c r="I3149" s="3" t="inlineStr">
        <x:is>
          <x:t xml:space="preserve">Training GW is shown separately so commercial inference token capacity is not overstated.</x:t>
        </x:is>
      </x:c>
      <x:c r="J3149" s="3" t="inlineStr">
        <x:is>
          <x:t xml:space="preserve">SRC_MS_PHI; SRC_OPENAI_GPT41_DOCS; SRC_MS_PHI4_TECHREPORT; SRC_MS_MAIA200; SRC_EPOCH_AI_DATA_CENTERS</x:t>
        </x:is>
      </x:c>
      <x:c r="K314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49" s="3" t="inlineStr">
        <x:is>
          <x:t xml:space="preserve">Recompute after AI allocation or workload-split evidence changes.</x:t>
        </x:is>
      </x:c>
    </x:row>
    <x:row r="3150">
      <x:c r="A3150" s="3" t="inlineStr">
        <x:is>
          <x:t xml:space="preserve">Microsoft</x:t>
        </x:is>
      </x:c>
      <x:c r="B3150" s="3" t="n">
        <x:v>2027</x:v>
      </x:c>
      <x:c r="C3150" s="3" t="inlineStr">
        <x:is>
          <x:t xml:space="preserve">Grid-Constrained / Efficiency-Upside</x:t>
        </x:is>
      </x:c>
      <x:c r="D3150" s="3" t="inlineStr">
        <x:is>
          <x:t xml:space="preserve">tokens_per_second_per_mw</x:t>
        </x:is>
      </x:c>
      <x:c r="E3150" s="3" t="n">
        <x:v>1603762</x:v>
      </x:c>
      <x:c r="F3150" s="3" t="inlineStr">
        <x:is>
          <x:t xml:space="preserve">generated output tokens/sec/MW</x:t>
        </x:is>
      </x:c>
      <x:c r="G3150" s="3" t="inlineStr">
        <x:is>
          <x:t xml:space="preserve">Derived estimate + benchmark calibration</x:t>
        </x:is>
      </x:c>
      <x:c r="H3150" s="3" t="inlineStr">
        <x:is>
          <x:t xml:space="preserve">fleet_reference_tps_per_mw * commercial_workload_fit_factor</x:t>
        </x:is>
      </x:c>
      <x:c r="I3150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3150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315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50" s="3" t="inlineStr">
        <x:is>
          <x:t xml:space="preserve">Comparable production output-token throughput with model, hardware, precision, ISL/OSL and SLO matched.</x:t>
        </x:is>
      </x:c>
    </x:row>
    <x:row r="3151">
      <x:c r="A3151" s="3" t="inlineStr">
        <x:is>
          <x:t xml:space="preserve">Microsoft</x:t>
        </x:is>
      </x:c>
      <x:c r="B3151" s="3" t="n">
        <x:v>2027</x:v>
      </x:c>
      <x:c r="C3151" s="3" t="inlineStr">
        <x:is>
          <x:t xml:space="preserve">Grid-Constrained / Efficiency-Upside</x:t>
        </x:is>
      </x:c>
      <x:c r="D3151" s="3" t="inlineStr">
        <x:is>
          <x:t xml:space="preserve">inference_tokens_per_day</x:t>
        </x:is>
      </x:c>
      <x:c r="E3151" s="3" t="n">
        <x:v>151174455148800</x:v>
      </x:c>
      <x:c r="F3151" s="3" t="inlineStr">
        <x:is>
          <x:t xml:space="preserve">generated output tokens/day</x:t>
        </x:is>
      </x:c>
      <x:c r="G3151" s="3" t="inlineStr">
        <x:is>
          <x:t xml:space="preserve">Derived headline metric</x:t>
        </x:is>
      </x:c>
      <x:c r="H3151" s="3" t="inlineStr">
        <x:is>
          <x:t xml:space="preserve">inference_gw * 1000 * tokens_per_second_per_mw * 86,400</x:t>
        </x:is>
      </x:c>
      <x:c r="I3151" s="3" t="inlineStr">
        <x:is>
          <x:t xml:space="preserve">Headline capacity uses no utilization, MoE, architecture or software-growth multiplier; it is not observed commercial output volume.</x:t>
        </x:is>
      </x:c>
      <x:c r="J3151" s="3" t="inlineStr">
        <x:is>
          <x:t xml:space="preserve">SRC_MS_PHI; SRC_OPENAI_GPT41_DOCS; SRC_MS_PHI4_TECHREPORT; SRC_MS_MAIA200; SRC_EPOCH_AI_DATA_CENTERS; SRC_SEMIANALYSIS_INFERENCEX</x:t>
        </x:is>
      </x:c>
      <x:c r="K315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51" s="3" t="inlineStr">
        <x:is>
          <x:t xml:space="preserve">Provider-disclosed generated output token volume or calibrated capacity telemetry.</x:t>
        </x:is>
      </x:c>
    </x:row>
    <x:row r="3152">
      <x:c r="A3152" s="3" t="inlineStr">
        <x:is>
          <x:t xml:space="preserve">Microsoft</x:t>
        </x:is>
      </x:c>
      <x:c r="B3152" s="3" t="n">
        <x:v>2027</x:v>
      </x:c>
      <x:c r="C3152" s="3" t="inlineStr">
        <x:is>
          <x:t xml:space="preserve">Grid-Constrained / Efficiency-Upside</x:t>
        </x:is>
      </x:c>
      <x:c r="D3152" s="3" t="inlineStr">
        <x:is>
          <x:t xml:space="preserve">inference_tokens_per_year</x:t>
        </x:is>
      </x:c>
      <x:c r="E3152" s="3" t="n">
        <x:v>5.5178676129312e+16</x:v>
      </x:c>
      <x:c r="F3152" s="3" t="inlineStr">
        <x:is>
          <x:t xml:space="preserve">generated output tokens/year</x:t>
        </x:is>
      </x:c>
      <x:c r="G3152" s="3" t="inlineStr">
        <x:is>
          <x:t xml:space="preserve">Derived headline metric</x:t>
        </x:is>
      </x:c>
      <x:c r="H3152" s="3" t="inlineStr">
        <x:is>
          <x:t xml:space="preserve">inference_tokens_per_day * 365</x:t>
        </x:is>
      </x:c>
      <x:c r="I3152" s="3" t="inlineStr">
        <x:is>
          <x:t xml:space="preserve">Annualized version of generated output token capacity; it is not observed annual demand or billable volume.</x:t>
        </x:is>
      </x:c>
      <x:c r="J3152" s="3" t="inlineStr">
        <x:is>
          <x:t xml:space="preserve">SRC_MS_PHI; SRC_OPENAI_GPT41_DOCS; SRC_MS_PHI4_TECHREPORT; SRC_MS_MAIA200; SRC_EPOCH_AI_DATA_CENTERS; SRC_SEMIANALYSIS_INFERENCEX</x:t>
        </x:is>
      </x:c>
      <x:c r="K315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52" s="3" t="inlineStr">
        <x:is>
          <x:t xml:space="preserve">Provider-disclosed annual generated-output volume or metered serving telemetry.</x:t>
        </x:is>
      </x:c>
    </x:row>
    <x:row r="3153">
      <x:c r="A3153" s="3" t="inlineStr">
        <x:is>
          <x:t xml:space="preserve">Microsoft</x:t>
        </x:is>
      </x:c>
      <x:c r="B3153" s="3" t="n">
        <x:v>2028</x:v>
      </x:c>
      <x:c r="C3153" s="3" t="inlineStr">
        <x:is>
          <x:t xml:space="preserve">Grid-Constrained / Efficiency-Upside</x:t>
        </x:is>
      </x:c>
      <x:c r="D3153" s="3" t="inlineStr">
        <x:is>
          <x:t xml:space="preserve">contracted_power_gw</x:t>
        </x:is>
      </x:c>
      <x:c r="E3153" s="3" t="n">
        <x:v>6.5</x:v>
      </x:c>
      <x:c r="F3153" s="3" t="inlineStr">
        <x:is>
          <x:t xml:space="preserve">GW</x:t>
        </x:is>
      </x:c>
      <x:c r="G3153" s="3" t="inlineStr">
        <x:is>
          <x:t xml:space="preserve">Scenario capacity envelope</x:t>
        </x:is>
      </x:c>
      <x:c r="H3153" s="3" t="inlineStr">
        <x:is>
          <x:t xml:space="preserve">linear interpolation between 2026 and 2030 company capacity endpoints</x:t>
        </x:is>
      </x:c>
      <x:c r="I3153" s="3" t="inlineStr">
        <x:is>
          <x:t xml:space="preserve">Scenario envelope for Microsoft-controlled/Copilot serving burden; not an official contracted-GW disclosure.</x:t>
        </x:is>
      </x:c>
      <x:c r="J3153" s="3" t="inlineStr">
        <x:is>
          <x:t xml:space="preserve">ASSUMP_POWER_RAMP; SRC_MS_MAIA200</x:t>
        </x:is>
      </x:c>
      <x:c r="K315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53" s="3" t="inlineStr">
        <x:is>
          <x:t xml:space="preserve">Company/site-level committed MW/GW, interconnect and contract disclosure.</x:t>
        </x:is>
      </x:c>
    </x:row>
    <x:row r="3154">
      <x:c r="A3154" s="3" t="inlineStr">
        <x:is>
          <x:t xml:space="preserve">Microsoft</x:t>
        </x:is>
      </x:c>
      <x:c r="B3154" s="3" t="n">
        <x:v>2028</x:v>
      </x:c>
      <x:c r="C3154" s="3" t="inlineStr">
        <x:is>
          <x:t xml:space="preserve">Grid-Constrained / Efficiency-Upside</x:t>
        </x:is>
      </x:c>
      <x:c r="D3154" s="3" t="inlineStr">
        <x:is>
          <x:t xml:space="preserve">operational_deployment_share</x:t>
        </x:is>
      </x:c>
      <x:c r="E3154" s="3" t="n">
        <x:v>0.49230769</x:v>
      </x:c>
      <x:c r="F3154" s="3" t="inlineStr">
        <x:is>
          <x:t xml:space="preserve">share</x:t>
        </x:is>
      </x:c>
      <x:c r="G3154" s="3" t="inlineStr">
        <x:is>
          <x:t xml:space="preserve">Scenario conversion</x:t>
        </x:is>
      </x:c>
      <x:c r="H3154" s="3" t="inlineStr">
        <x:is>
          <x:t xml:space="preserve">active_power_gw / contracted_power_gw</x:t>
        </x:is>
      </x:c>
      <x:c r="I3154" s="3" t="inlineStr">
        <x:is>
          <x:t xml:space="preserve">This is the single explicit conversion from contracted/attributed capacity to operationally usable capacity.</x:t>
        </x:is>
      </x:c>
      <x:c r="J3154" s="3" t="inlineStr">
        <x:is>
          <x:t xml:space="preserve">ASSUMP_POWER_RAMP; SRC_MS_MAIA200</x:t>
        </x:is>
      </x:c>
      <x:c r="K315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54" s="3" t="inlineStr">
        <x:is>
          <x:t xml:space="preserve">Energized operational capacity divided by contracted/attributed capacity.</x:t>
        </x:is>
      </x:c>
    </x:row>
    <x:row r="3155">
      <x:c r="A3155" s="3" t="inlineStr">
        <x:is>
          <x:t xml:space="preserve">Microsoft</x:t>
        </x:is>
      </x:c>
      <x:c r="B3155" s="3" t="n">
        <x:v>2028</x:v>
      </x:c>
      <x:c r="C3155" s="3" t="inlineStr">
        <x:is>
          <x:t xml:space="preserve">Grid-Constrained / Efficiency-Upside</x:t>
        </x:is>
      </x:c>
      <x:c r="D3155" s="3" t="inlineStr">
        <x:is>
          <x:t xml:space="preserve">active_power_gw</x:t>
        </x:is>
      </x:c>
      <x:c r="E3155" s="3" t="n">
        <x:v>3.2</x:v>
      </x:c>
      <x:c r="F3155" s="3" t="inlineStr">
        <x:is>
          <x:t xml:space="preserve">GW</x:t>
        </x:is>
      </x:c>
      <x:c r="G3155" s="3" t="inlineStr">
        <x:is>
          <x:t xml:space="preserve">Derived scenario</x:t>
        </x:is>
      </x:c>
      <x:c r="H3155" s="3" t="inlineStr">
        <x:is>
          <x:t xml:space="preserve">contracted_power_gw * operational_deployment_share</x:t>
        </x:is>
      </x:c>
      <x:c r="I3155" s="3" t="inlineStr">
        <x:is>
          <x:t xml:space="preserve">Active GW is a staged operational deployment fraction of modeled capacity, reflecting site energization and accelerator availability.</x:t>
        </x:is>
      </x:c>
      <x:c r="J3155" s="3" t="inlineStr">
        <x:is>
          <x:t xml:space="preserve">ASSUMP_POWER_RAMP; SRC_MS_MAIA200</x:t>
        </x:is>
      </x:c>
      <x:c r="K315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55" s="3" t="inlineStr">
        <x:is>
          <x:t xml:space="preserve">Energization dates, accelerator deliveries and operational powered-rack telemetry.</x:t>
        </x:is>
      </x:c>
    </x:row>
    <x:row r="3156">
      <x:c r="A3156" s="3" t="inlineStr">
        <x:is>
          <x:t xml:space="preserve">Microsoft</x:t>
        </x:is>
      </x:c>
      <x:c r="B3156" s="3" t="n">
        <x:v>2028</x:v>
      </x:c>
      <x:c r="C3156" s="3" t="inlineStr">
        <x:is>
          <x:t xml:space="preserve">Grid-Constrained / Efficiency-Upside</x:t>
        </x:is>
      </x:c>
      <x:c r="D3156" s="3" t="inlineStr">
        <x:is>
          <x:t xml:space="preserve">pue</x:t>
        </x:is>
      </x:c>
      <x:c r="E3156" s="3" t="n">
        <x:v>1.2</x:v>
      </x:c>
      <x:c r="F3156" s="3" t="inlineStr">
        <x:is>
          <x:t xml:space="preserve">ratio</x:t>
        </x:is>
      </x:c>
      <x:c r="G3156" s="3" t="inlineStr">
        <x:is>
          <x:t xml:space="preserve">Scenario parameter</x:t>
        </x:is>
      </x:c>
      <x:c r="H3156" s="3" t="inlineStr">
        <x:is>
          <x:t xml:space="preserve">it_load_gw = active_power_gw / pue</x:t>
        </x:is>
      </x:c>
      <x:c r="I3156" s="3" t="inlineStr">
        <x:is>
          <x:t xml:space="preserve">No provider-wide site-level PUE is used as a disclosed fact; PUE represents facility-to-IT conversion within the scenario.</x:t>
        </x:is>
      </x:c>
      <x:c r="J3156" s="3" t="inlineStr">
        <x:is>
          <x:t xml:space="preserve">ASSUMP_POWER_RAMP</x:t>
        </x:is>
      </x:c>
      <x:c r="K315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56" s="3" t="inlineStr">
        <x:is>
          <x:t xml:space="preserve">Site-level measured PUE matched to attributed AI capacity.</x:t>
        </x:is>
      </x:c>
    </x:row>
    <x:row r="3157">
      <x:c r="A3157" s="3" t="inlineStr">
        <x:is>
          <x:t xml:space="preserve">Microsoft</x:t>
        </x:is>
      </x:c>
      <x:c r="B3157" s="3" t="n">
        <x:v>2028</x:v>
      </x:c>
      <x:c r="C3157" s="3" t="inlineStr">
        <x:is>
          <x:t xml:space="preserve">Grid-Constrained / Efficiency-Upside</x:t>
        </x:is>
      </x:c>
      <x:c r="D3157" s="3" t="inlineStr">
        <x:is>
          <x:t xml:space="preserve">it_load_gw</x:t>
        </x:is>
      </x:c>
      <x:c r="E3157" s="3" t="n">
        <x:v>2.667</x:v>
      </x:c>
      <x:c r="F3157" s="3" t="inlineStr">
        <x:is>
          <x:t xml:space="preserve">GW</x:t>
        </x:is>
      </x:c>
      <x:c r="G3157" s="3" t="inlineStr">
        <x:is>
          <x:t xml:space="preserve">Derived formula</x:t>
        </x:is>
      </x:c>
      <x:c r="H3157" s="3" t="inlineStr">
        <x:is>
          <x:t xml:space="preserve">active_power_gw / pue</x:t>
        </x:is>
      </x:c>
      <x:c r="I3157" s="3" t="inlineStr">
        <x:is>
          <x:t xml:space="preserve">Facility power is converted to IT-deliverable power before attributing AI workloads.</x:t>
        </x:is>
      </x:c>
      <x:c r="J3157" s="3" t="inlineStr">
        <x:is>
          <x:t xml:space="preserve">ASSUMP_POWER_RAMP; SRC_MS_MAIA200</x:t>
        </x:is>
      </x:c>
      <x:c r="K315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57" s="3" t="inlineStr">
        <x:is>
          <x:t xml:space="preserve">Recompute once active power and PUE become site-observable.</x:t>
        </x:is>
      </x:c>
    </x:row>
    <x:row r="3158">
      <x:c r="A3158" s="3" t="inlineStr">
        <x:is>
          <x:t xml:space="preserve">Microsoft</x:t>
        </x:is>
      </x:c>
      <x:c r="B3158" s="3" t="n">
        <x:v>2028</x:v>
      </x:c>
      <x:c r="C3158" s="3" t="inlineStr">
        <x:is>
          <x:t xml:space="preserve">Grid-Constrained / Efficiency-Upside</x:t>
        </x:is>
      </x:c>
      <x:c r="D3158" s="3" t="inlineStr">
        <x:is>
          <x:t xml:space="preserve">ai_workload_share</x:t>
        </x:is>
      </x:c>
      <x:c r="E3158" s="3" t="n">
        <x:v>0.86</x:v>
      </x:c>
      <x:c r="F3158" s="3" t="inlineStr">
        <x:is>
          <x:t xml:space="preserve">share</x:t>
        </x:is>
      </x:c>
      <x:c r="G3158" s="3" t="inlineStr">
        <x:is>
          <x:t xml:space="preserve">Scenario allocation</x:t>
        </x:is>
      </x:c>
      <x:c r="H3158" s="3" t="inlineStr">
        <x:is>
          <x:t xml:space="preserve">ai_it_load_gw = it_load_gw * ai_workload_share</x:t>
        </x:is>
      </x:c>
      <x:c r="I3158" s="3" t="inlineStr">
        <x:is>
          <x:t xml:space="preserve">Azure/Copilot serving burden is AI-oriented but shares infrastructure with platform and reserve overhead; 86% is a scenario allocation.</x:t>
        </x:is>
      </x:c>
      <x:c r="J3158" s="3" t="inlineStr">
        <x:is>
          <x:t xml:space="preserve">SRC_MS_PHI; SRC_OPENAI_GPT41_DOCS; SRC_MS_PHI4_TECHREPORT; SRC_MS_MAIA200; SRC_EPOCH_AI_DATA_CENTERS</x:t>
        </x:is>
      </x:c>
      <x:c r="K315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58" s="3" t="inlineStr">
        <x:is>
          <x:t xml:space="preserve">Model-owner AI workload allocation or cluster scheduling telemetry.</x:t>
        </x:is>
      </x:c>
    </x:row>
    <x:row r="3159">
      <x:c r="A3159" s="3" t="inlineStr">
        <x:is>
          <x:t xml:space="preserve">Microsoft</x:t>
        </x:is>
      </x:c>
      <x:c r="B3159" s="3" t="n">
        <x:v>2028</x:v>
      </x:c>
      <x:c r="C3159" s="3" t="inlineStr">
        <x:is>
          <x:t xml:space="preserve">Grid-Constrained / Efficiency-Upside</x:t>
        </x:is>
      </x:c>
      <x:c r="D3159" s="3" t="inlineStr">
        <x:is>
          <x:t xml:space="preserve">ai_it_load_gw</x:t>
        </x:is>
      </x:c>
      <x:c r="E3159" s="3" t="n">
        <x:v>2.293</x:v>
      </x:c>
      <x:c r="F3159" s="3" t="inlineStr">
        <x:is>
          <x:t xml:space="preserve">GW</x:t>
        </x:is>
      </x:c>
      <x:c r="G3159" s="3" t="inlineStr">
        <x:is>
          <x:t xml:space="preserve">Derived formula</x:t>
        </x:is>
      </x:c>
      <x:c r="H3159" s="3" t="inlineStr">
        <x:is>
          <x:t xml:space="preserve">it_load_gw * ai_workload_share</x:t>
        </x:is>
      </x:c>
      <x:c r="I3159" s="3" t="inlineStr">
        <x:is>
          <x:t xml:space="preserve">Only the AI-attributed portion of IT load enters training/inference allocation.</x:t>
        </x:is>
      </x:c>
      <x:c r="J3159" s="3" t="inlineStr">
        <x:is>
          <x:t xml:space="preserve">SRC_MS_PHI; SRC_OPENAI_GPT41_DOCS; SRC_MS_PHI4_TECHREPORT; SRC_MS_MAIA200; SRC_EPOCH_AI_DATA_CENTERS</x:t>
        </x:is>
      </x:c>
      <x:c r="K315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59" s="3" t="inlineStr">
        <x:is>
          <x:t xml:space="preserve">Recompute after ai_workload_share is replaced by telemetry.</x:t>
        </x:is>
      </x:c>
    </x:row>
    <x:row r="3160">
      <x:c r="A3160" s="3" t="inlineStr">
        <x:is>
          <x:t xml:space="preserve">Microsoft</x:t>
        </x:is>
      </x:c>
      <x:c r="B3160" s="3" t="n">
        <x:v>2028</x:v>
      </x:c>
      <x:c r="C3160" s="3" t="inlineStr">
        <x:is>
          <x:t xml:space="preserve">Grid-Constrained / Efficiency-Upside</x:t>
        </x:is>
      </x:c>
      <x:c r="D3160" s="3" t="inlineStr">
        <x:is>
          <x:t xml:space="preserve">gpu_share</x:t>
        </x:is>
      </x:c>
      <x:c r="E3160" s="3" t="n">
        <x:v>1</x:v>
      </x:c>
      <x:c r="F3160" s="3" t="inlineStr">
        <x:is>
          <x:t xml:space="preserve">share of inference-serving accelerator load</x:t>
        </x:is>
      </x:c>
      <x:c r="G3160" s="3" t="inlineStr">
        <x:is>
          <x:t xml:space="preserve">Numeric scenario</x:t>
        </x:is>
      </x:c>
      <x:c r="H3160" s="3" t="inlineStr">
        <x:is>
          <x:t xml:space="preserve">gpu_share interpolated from company 2026/2030 accelerator-mix endpoints</x:t>
        </x:is>
      </x:c>
      <x:c r="I3160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3160" s="3" t="inlineStr">
        <x:is>
          <x:t xml:space="preserve">SRC_MS_PHI; SRC_OPENAI_GPT41_DOCS; SRC_MS_PHI4_TECHREPORT; SRC_MS_MAIA200; SRC_EPOCH_AI_DATA_CENTERS; ASSUMP_NUMERIC_ACCELERATOR_MIX</x:t>
        </x:is>
      </x:c>
      <x:c r="K316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60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3161">
      <x:c r="A3161" s="3" t="inlineStr">
        <x:is>
          <x:t xml:space="preserve">Microsoft</x:t>
        </x:is>
      </x:c>
      <x:c r="B3161" s="3" t="n">
        <x:v>2028</x:v>
      </x:c>
      <x:c r="C3161" s="3" t="inlineStr">
        <x:is>
          <x:t xml:space="preserve">Grid-Constrained / Efficiency-Upside</x:t>
        </x:is>
      </x:c>
      <x:c r="D3161" s="3" t="inlineStr">
        <x:is>
          <x:t xml:space="preserve">h200_share</x:t>
        </x:is>
      </x:c>
      <x:c r="E3161" s="3" t="n">
        <x:v>0.052258</x:v>
      </x:c>
      <x:c r="F3161" s="3" t="inlineStr">
        <x:is>
          <x:t xml:space="preserve">share of inference-serving accelerator load</x:t>
        </x:is>
      </x:c>
      <x:c r="G3161" s="3" t="inlineStr">
        <x:is>
          <x:t xml:space="preserve">Editable numeric scenario</x:t>
        </x:is>
      </x:c>
      <x:c r="H3161" s="3" t="inlineStr">
        <x:is>
          <x:t xml:space="preserve">h200_share = gpu_share * default_gpu_generation_mix_h200</x:t>
        </x:is>
      </x:c>
      <x:c r="I3161" s="3" t="inlineStr">
        <x:is>
          <x:t xml:space="preserve">Default GPU-generation migration assumption; executive workbook allows later manual replacement by company/year/scenario.</x:t>
        </x:is>
      </x:c>
      <x:c r="J3161" s="3" t="inlineStr">
        <x:is>
          <x:t xml:space="preserve">SRC_SEMIANALYSIS_INFERENCEX; ASSUMP_NUMERIC_ACCELERATOR_MIX</x:t>
        </x:is>
      </x:c>
      <x:c r="K316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61" s="3" t="inlineStr">
        <x:is>
          <x:t xml:space="preserve">Company fleet inventory, accelerator-hours or procurement/deployment records by GPU generation.</x:t>
        </x:is>
      </x:c>
    </x:row>
    <x:row r="3162">
      <x:c r="A3162" s="3" t="inlineStr">
        <x:is>
          <x:t xml:space="preserve">Microsoft</x:t>
        </x:is>
      </x:c>
      <x:c r="B3162" s="3" t="n">
        <x:v>2028</x:v>
      </x:c>
      <x:c r="C3162" s="3" t="inlineStr">
        <x:is>
          <x:t xml:space="preserve">Grid-Constrained / Efficiency-Upside</x:t>
        </x:is>
      </x:c>
      <x:c r="D3162" s="3" t="inlineStr">
        <x:is>
          <x:t xml:space="preserve">b200_share</x:t>
        </x:is>
      </x:c>
      <x:c r="E3162" s="3" t="n">
        <x:v>0.947742</x:v>
      </x:c>
      <x:c r="F3162" s="3" t="inlineStr">
        <x:is>
          <x:t xml:space="preserve">share of inference-serving accelerator load</x:t>
        </x:is>
      </x:c>
      <x:c r="G3162" s="3" t="inlineStr">
        <x:is>
          <x:t xml:space="preserve">Editable numeric scenario</x:t>
        </x:is>
      </x:c>
      <x:c r="H3162" s="3" t="inlineStr">
        <x:is>
          <x:t xml:space="preserve">b200_share = gpu_share * default_gpu_generation_mix_b200</x:t>
        </x:is>
      </x:c>
      <x:c r="I3162" s="3" t="inlineStr">
        <x:is>
          <x:t xml:space="preserve">Default GPU-generation migration assumption; executive workbook allows later manual replacement by company/year/scenario.</x:t>
        </x:is>
      </x:c>
      <x:c r="J3162" s="3" t="inlineStr">
        <x:is>
          <x:t xml:space="preserve">SRC_SEMIANALYSIS_INFERENCEX; ASSUMP_NUMERIC_ACCELERATOR_MIX</x:t>
        </x:is>
      </x:c>
      <x:c r="K316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62" s="3" t="inlineStr">
        <x:is>
          <x:t xml:space="preserve">Company fleet inventory, accelerator-hours or procurement/deployment records by GPU generation.</x:t>
        </x:is>
      </x:c>
    </x:row>
    <x:row r="3163">
      <x:c r="A3163" s="3" t="inlineStr">
        <x:is>
          <x:t xml:space="preserve">Microsoft</x:t>
        </x:is>
      </x:c>
      <x:c r="B3163" s="3" t="n">
        <x:v>2028</x:v>
      </x:c>
      <x:c r="C3163" s="3" t="inlineStr">
        <x:is>
          <x:t xml:space="preserve">Grid-Constrained / Efficiency-Upside</x:t>
        </x:is>
      </x:c>
      <x:c r="D3163" s="3" t="inlineStr">
        <x:is>
          <x:t xml:space="preserve">gb200_share</x:t>
        </x:is>
      </x:c>
      <x:c r="E3163" s="3" t="n">
        <x:v>0</x:v>
      </x:c>
      <x:c r="F3163" s="3" t="inlineStr">
        <x:is>
          <x:t xml:space="preserve">share of inference-serving accelerator load</x:t>
        </x:is>
      </x:c>
      <x:c r="G3163" s="3" t="inlineStr">
        <x:is>
          <x:t xml:space="preserve">Editable numeric scenario</x:t>
        </x:is>
      </x:c>
      <x:c r="H3163" s="3" t="inlineStr">
        <x:is>
          <x:t xml:space="preserve">gb200_share = gpu_share * default_gpu_generation_mix_gb200</x:t>
        </x:is>
      </x:c>
      <x:c r="I3163" s="3" t="inlineStr">
        <x:is>
          <x:t xml:space="preserve">Default GPU-generation migration assumption; executive workbook allows later manual replacement by company/year/scenario.</x:t>
        </x:is>
      </x:c>
      <x:c r="J3163" s="3" t="inlineStr">
        <x:is>
          <x:t xml:space="preserve">SRC_SEMIANALYSIS_INFERENCEX; ASSUMP_NUMERIC_ACCELERATOR_MIX</x:t>
        </x:is>
      </x:c>
      <x:c r="K316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63" s="3" t="inlineStr">
        <x:is>
          <x:t xml:space="preserve">Company fleet inventory, accelerator-hours or procurement/deployment records by GPU generation.</x:t>
        </x:is>
      </x:c>
    </x:row>
    <x:row r="3164">
      <x:c r="A3164" s="3" t="inlineStr">
        <x:is>
          <x:t xml:space="preserve">Microsoft</x:t>
        </x:is>
      </x:c>
      <x:c r="B3164" s="3" t="n">
        <x:v>2028</x:v>
      </x:c>
      <x:c r="C3164" s="3" t="inlineStr">
        <x:is>
          <x:t xml:space="preserve">Grid-Constrained / Efficiency-Upside</x:t>
        </x:is>
      </x:c>
      <x:c r="D3164" s="3" t="inlineStr">
        <x:is>
          <x:t xml:space="preserve">purpose_built_accelerator_share</x:t>
        </x:is>
      </x:c>
      <x:c r="E3164" s="3" t="n">
        <x:v>0</x:v>
      </x:c>
      <x:c r="F3164" s="3" t="inlineStr">
        <x:is>
          <x:t xml:space="preserve">share of inference-serving accelerator load</x:t>
        </x:is>
      </x:c>
      <x:c r="G3164" s="3" t="inlineStr">
        <x:is>
          <x:t xml:space="preserve">Numeric scenario</x:t>
        </x:is>
      </x:c>
      <x:c r="H3164" s="3" t="inlineStr">
        <x:is>
          <x:t xml:space="preserve">1 - gpu_share</x:t>
        </x:is>
      </x:c>
      <x:c r="I3164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3164" s="3" t="inlineStr">
        <x:is>
          <x:t xml:space="preserve">SRC_MS_PHI; SRC_OPENAI_GPT41_DOCS; SRC_MS_PHI4_TECHREPORT; SRC_MS_MAIA200; SRC_EPOCH_AI_DATA_CENTERS; ASSUMP_NUMERIC_ACCELERATOR_MIX</x:t>
        </x:is>
      </x:c>
      <x:c r="K316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64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3165">
      <x:c r="A3165" s="3" t="inlineStr">
        <x:is>
          <x:t xml:space="preserve">Microsoft</x:t>
        </x:is>
      </x:c>
      <x:c r="B3165" s="3" t="n">
        <x:v>2028</x:v>
      </x:c>
      <x:c r="C3165" s="3" t="inlineStr">
        <x:is>
          <x:t xml:space="preserve">Grid-Constrained / Efficiency-Upside</x:t>
        </x:is>
      </x:c>
      <x:c r="D3165" s="3" t="inlineStr">
        <x:is>
          <x:t xml:space="preserve">fleet_reference_tps_per_mw</x:t>
        </x:is>
      </x:c>
      <x:c r="E3165" s="3" t="n">
        <x:v>2801033</x:v>
      </x:c>
      <x:c r="F3165" s="3" t="inlineStr">
        <x:is>
          <x:t xml:space="preserve">generated output tokens/sec/MW</x:t>
        </x:is>
      </x:c>
      <x:c r="G3165" s="3" t="inlineStr">
        <x:is>
          <x:t xml:space="preserve">Fleet-weighted public benchmark reference</x:t>
        </x:is>
      </x:c>
      <x:c r="H3165" s="3" t="inlineStr">
        <x:is>
          <x:t xml:space="preserve">h200_share*h200_workload_avg + b200_share*b200_workload_avg + gb200_share*gb200_workload_avg + purpose_built_share*purpose_workload_avg</x:t>
        </x:is>
      </x:c>
      <x:c r="I3165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165" s="3" t="inlineStr">
        <x:is>
          <x:t xml:space="preserve">SRC_SEMIANALYSIS_INFERENCEX; ASSUMP_NUMERIC_ACCELERATOR_MIX; ASSUMP_WORKLOAD_CLASS_MIX; ASSUMP_AGENTIC_CONTEXT_PENALTY</x:t>
        </x:is>
      </x:c>
      <x:c r="K316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65" s="3" t="inlineStr">
        <x:is>
          <x:t xml:space="preserve">Comparable production output-token throughput or a more closely matched benchmark.</x:t>
        </x:is>
      </x:c>
    </x:row>
    <x:row r="3166">
      <x:c r="A3166" s="3" t="inlineStr">
        <x:is>
          <x:t xml:space="preserve">Microsoft</x:t>
        </x:is>
      </x:c>
      <x:c r="B3166" s="3" t="n">
        <x:v>2028</x:v>
      </x:c>
      <x:c r="C3166" s="3" t="inlineStr">
        <x:is>
          <x:t xml:space="preserve">Grid-Constrained / Efficiency-Upside</x:t>
        </x:is>
      </x:c>
      <x:c r="D3166" s="3" t="inlineStr">
        <x:is>
          <x:t xml:space="preserve">commercial_workload_fit_factor</x:t>
        </x:is>
      </x:c>
      <x:c r="E3166" s="3" t="n">
        <x:v>0.6</x:v>
      </x:c>
      <x:c r="F3166" s="3" t="inlineStr">
        <x:is>
          <x:t xml:space="preserve">share of public reference throughput</x:t>
        </x:is>
      </x:c>
      <x:c r="G3166" s="3" t="inlineStr">
        <x:is>
          <x:t xml:space="preserve">Scenario assumption</x:t>
        </x:is>
      </x:c>
      <x:c r="H3166" s="3" t="inlineStr">
        <x:is>
          <x:t xml:space="preserve">reference_serving_tps_per_mw = fleet_reference_tps_per_mw * commercial_workload_fit_factor</x:t>
        </x:is>
      </x:c>
      <x:c r="I3166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3166" s="3" t="inlineStr">
        <x:is>
          <x:t xml:space="preserve">SRC_SEMIANALYSIS_INFERENCEX; ASSUMP_NUMERIC_ACCELERATOR_MIX; ASSUMP_WORKLOAD_CLASS_MIX; ASSUMP_AGENTIC_CONTEXT_PENALTY</x:t>
        </x:is>
      </x:c>
      <x:c r="K316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66" s="3" t="inlineStr">
        <x:is>
          <x:t xml:space="preserve">Matched commercial serving benchmark by product surface, context shape and latency SLO.</x:t>
        </x:is>
      </x:c>
    </x:row>
    <x:row r="3167">
      <x:c r="A3167" s="3" t="inlineStr">
        <x:is>
          <x:t xml:space="preserve">Microsoft</x:t>
        </x:is>
      </x:c>
      <x:c r="B3167" s="3" t="n">
        <x:v>2028</x:v>
      </x:c>
      <x:c r="C3167" s="3" t="inlineStr">
        <x:is>
          <x:t xml:space="preserve">Grid-Constrained / Efficiency-Upside</x:t>
        </x:is>
      </x:c>
      <x:c r="D3167" s="3" t="inlineStr">
        <x:is>
          <x:t xml:space="preserve">reference_serving_tps_per_mw</x:t>
        </x:is>
      </x:c>
      <x:c r="E3167" s="3" t="n">
        <x:v>1680620</x:v>
      </x:c>
      <x:c r="F3167" s="3" t="inlineStr">
        <x:is>
          <x:t xml:space="preserve">generated output tokens/sec/MW</x:t>
        </x:is>
      </x:c>
      <x:c r="G3167" s="3" t="inlineStr">
        <x:is>
          <x:t xml:space="preserve">Workload-adjusted benchmark proxy</x:t>
        </x:is>
      </x:c>
      <x:c r="H3167" s="3" t="inlineStr">
        <x:is>
          <x:t xml:space="preserve">fleet_reference_tps_per_mw * commercial_workload_fit_factor</x:t>
        </x:is>
      </x:c>
      <x:c r="I316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167" s="3" t="inlineStr">
        <x:is>
          <x:t xml:space="preserve">SRC_SEMIANALYSIS_INFERENCEX; ASSUMP_NUMERIC_ACCELERATOR_MIX; ASSUMP_WORKLOAD_CLASS_MIX; ASSUMP_AGENTIC_CONTEXT_PENALTY</x:t>
        </x:is>
      </x:c>
      <x:c r="K316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67" s="3" t="inlineStr">
        <x:is>
          <x:t xml:space="preserve">Provider production output-token throughput with comparable workload/SLO.</x:t>
        </x:is>
      </x:c>
    </x:row>
    <x:row r="3168">
      <x:c r="A3168" s="3" t="inlineStr">
        <x:is>
          <x:t xml:space="preserve">Microsoft</x:t>
        </x:is>
      </x:c>
      <x:c r="B3168" s="3" t="n">
        <x:v>2028</x:v>
      </x:c>
      <x:c r="C3168" s="3" t="inlineStr">
        <x:is>
          <x:t xml:space="preserve">Grid-Constrained / Efficiency-Upside</x:t>
        </x:is>
      </x:c>
      <x:c r="D3168" s="3" t="inlineStr">
        <x:is>
          <x:t xml:space="preserve">purpose_built_tps_per_mw</x:t>
        </x:is>
      </x:c>
      <x:c r="E3168" s="3" t="n">
        <x:v>2710180</x:v>
      </x:c>
      <x:c r="F3168" s="3" t="inlineStr">
        <x:is>
          <x:t xml:space="preserve">generated output tokens/sec/MW</x:t>
        </x:is>
      </x:c>
      <x:c r="G3168" s="3" t="inlineStr">
        <x:is>
          <x:t xml:space="preserve">Conservative no-uplift proxy</x:t>
        </x:is>
      </x:c>
      <x:c r="H3168" s="3" t="inlineStr">
        <x:is>
          <x:t xml:space="preserve">purpose_built_tps_per_mw = purpose_built_reference_tps_per_mw * commercial_workload_fit_factor until comparable output-token benchmark is adopted</x:t>
        </x:is>
      </x:c>
      <x:c r="I3168" s="3" t="inlineStr">
        <x:is>
          <x:t xml:space="preserve">No comparable public output-token/MW row adopted; B200 public reference placeholder is used and remains editable.</x:t>
        </x:is>
      </x:c>
      <x:c r="J3168" s="3" t="inlineStr">
        <x:is>
          <x:t xml:space="preserve">SRC_MS_PHI; SRC_OPENAI_GPT41_DOCS; SRC_MS_PHI4_TECHREPORT; SRC_MS_MAIA200; SRC_EPOCH_AI_DATA_CENTERS; ASSUMP_NUMERIC_ACCELERATOR_MIX</x:t>
        </x:is>
      </x:c>
      <x:c r="K316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68" s="3" t="inlineStr">
        <x:is>
          <x:t xml:space="preserve">Matched-workload generated-output benchmark for the provider purpose-built accelerator.</x:t>
        </x:is>
      </x:c>
    </x:row>
    <x:row r="3169">
      <x:c r="A3169" s="3" t="inlineStr">
        <x:is>
          <x:t xml:space="preserve">Microsoft</x:t>
        </x:is>
      </x:c>
      <x:c r="B3169" s="3" t="n">
        <x:v>2028</x:v>
      </x:c>
      <x:c r="C3169" s="3" t="inlineStr">
        <x:is>
          <x:t xml:space="preserve">Grid-Constrained / Efficiency-Upside</x:t>
        </x:is>
      </x:c>
      <x:c r="D3169" s="3" t="inlineStr">
        <x:is>
          <x:t xml:space="preserve">inference_power_share</x:t>
        </x:is>
      </x:c>
      <x:c r="E3169" s="3" t="n">
        <x:v>0.68</x:v>
      </x:c>
      <x:c r="F3169" s="3" t="inlineStr">
        <x:is>
          <x:t xml:space="preserve">share of AI IT load</x:t>
        </x:is>
      </x:c>
      <x:c r="G3169" s="3" t="inlineStr">
        <x:is>
          <x:t xml:space="preserve">Scenario allocation</x:t>
        </x:is>
      </x:c>
      <x:c r="H3169" s="3" t="inlineStr">
        <x:is>
          <x:t xml:space="preserve">inference_gw = ai_it_load_gw * inference_power_share</x:t>
        </x:is>
      </x:c>
      <x:c r="I3169" s="3" t="inlineStr">
        <x:is>
          <x:t xml:space="preserve">Copilot commercial serving growth supports rising inference allocation; OpenAI model-owner output must remain separately attributed.</x:t>
        </x:is>
      </x:c>
      <x:c r="J3169" s="3" t="inlineStr">
        <x:is>
          <x:t xml:space="preserve">SRC_MS_PHI; SRC_OPENAI_GPT41_DOCS; SRC_MS_PHI4_TECHREPORT; SRC_MS_MAIA200; SRC_EPOCH_AI_DATA_CENTERS; ASSUMP_INFERENCE_SHARE_NOT_FACT_60</x:t>
        </x:is>
      </x:c>
      <x:c r="K316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69" s="3" t="inlineStr">
        <x:is>
          <x:t xml:space="preserve">Provider-specific inference/training workload power telemetry.</x:t>
        </x:is>
      </x:c>
    </x:row>
    <x:row r="3170">
      <x:c r="A3170" s="3" t="inlineStr">
        <x:is>
          <x:t xml:space="preserve">Microsoft</x:t>
        </x:is>
      </x:c>
      <x:c r="B3170" s="3" t="n">
        <x:v>2028</x:v>
      </x:c>
      <x:c r="C3170" s="3" t="inlineStr">
        <x:is>
          <x:t xml:space="preserve">Grid-Constrained / Efficiency-Upside</x:t>
        </x:is>
      </x:c>
      <x:c r="D3170" s="3" t="inlineStr">
        <x:is>
          <x:t xml:space="preserve">inference_gw</x:t>
        </x:is>
      </x:c>
      <x:c r="E3170" s="3" t="n">
        <x:v>1.559</x:v>
      </x:c>
      <x:c r="F3170" s="3" t="inlineStr">
        <x:is>
          <x:t xml:space="preserve">GW</x:t>
        </x:is>
      </x:c>
      <x:c r="G3170" s="3" t="inlineStr">
        <x:is>
          <x:t xml:space="preserve">Derived formula</x:t>
        </x:is>
      </x:c>
      <x:c r="H3170" s="3" t="inlineStr">
        <x:is>
          <x:t xml:space="preserve">ai_it_load_gw * inference_power_share</x:t>
        </x:is>
      </x:c>
      <x:c r="I3170" s="3" t="inlineStr">
        <x:is>
          <x:t xml:space="preserve">This is the operational power eligible to become commercial generated output tokens through the selected TPS/MW proxy.</x:t>
        </x:is>
      </x:c>
      <x:c r="J3170" s="3" t="inlineStr">
        <x:is>
          <x:t xml:space="preserve">SRC_MS_PHI; SRC_OPENAI_GPT41_DOCS; SRC_MS_PHI4_TECHREPORT; SRC_MS_MAIA200; SRC_EPOCH_AI_DATA_CENTERS</x:t>
        </x:is>
      </x:c>
      <x:c r="K317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70" s="3" t="inlineStr">
        <x:is>
          <x:t xml:space="preserve">Recompute after AI allocation or inference-share evidence changes.</x:t>
        </x:is>
      </x:c>
    </x:row>
    <x:row r="3171">
      <x:c r="A3171" s="3" t="inlineStr">
        <x:is>
          <x:t xml:space="preserve">Microsoft</x:t>
        </x:is>
      </x:c>
      <x:c r="B3171" s="3" t="n">
        <x:v>2028</x:v>
      </x:c>
      <x:c r="C3171" s="3" t="inlineStr">
        <x:is>
          <x:t xml:space="preserve">Grid-Constrained / Efficiency-Upside</x:t>
        </x:is>
      </x:c>
      <x:c r="D3171" s="3" t="inlineStr">
        <x:is>
          <x:t xml:space="preserve">training_power_share</x:t>
        </x:is>
      </x:c>
      <x:c r="E3171" s="3" t="n">
        <x:v>0.32</x:v>
      </x:c>
      <x:c r="F3171" s="3" t="inlineStr">
        <x:is>
          <x:t xml:space="preserve">share of AI IT load</x:t>
        </x:is>
      </x:c>
      <x:c r="G3171" s="3" t="inlineStr">
        <x:is>
          <x:t xml:space="preserve">Derived allocation</x:t>
        </x:is>
      </x:c>
      <x:c r="H3171" s="3" t="inlineStr">
        <x:is>
          <x:t xml:space="preserve">1 - inference_power_share</x:t>
        </x:is>
      </x:c>
      <x:c r="I3171" s="3" t="inlineStr">
        <x:is>
          <x:t xml:space="preserve">Training receives the complementary modeled AI IT allocation; it is not a disclosed company workload split.</x:t>
        </x:is>
      </x:c>
      <x:c r="J3171" s="3" t="inlineStr">
        <x:is>
          <x:t xml:space="preserve">SRC_MS_PHI; SRC_OPENAI_GPT41_DOCS; SRC_MS_PHI4_TECHREPORT; SRC_MS_MAIA200; SRC_EPOCH_AI_DATA_CENTERS; ASSUMP_INFERENCE_SHARE_NOT_FACT_60</x:t>
        </x:is>
      </x:c>
      <x:c r="K317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71" s="3" t="inlineStr">
        <x:is>
          <x:t xml:space="preserve">Provider-specific inference/training workload power telemetry.</x:t>
        </x:is>
      </x:c>
    </x:row>
    <x:row r="3172">
      <x:c r="A3172" s="3" t="inlineStr">
        <x:is>
          <x:t xml:space="preserve">Microsoft</x:t>
        </x:is>
      </x:c>
      <x:c r="B3172" s="3" t="n">
        <x:v>2028</x:v>
      </x:c>
      <x:c r="C3172" s="3" t="inlineStr">
        <x:is>
          <x:t xml:space="preserve">Grid-Constrained / Efficiency-Upside</x:t>
        </x:is>
      </x:c>
      <x:c r="D3172" s="3" t="inlineStr">
        <x:is>
          <x:t xml:space="preserve">training_gw</x:t>
        </x:is>
      </x:c>
      <x:c r="E3172" s="3" t="n">
        <x:v>0.734</x:v>
      </x:c>
      <x:c r="F3172" s="3" t="inlineStr">
        <x:is>
          <x:t xml:space="preserve">GW</x:t>
        </x:is>
      </x:c>
      <x:c r="G3172" s="3" t="inlineStr">
        <x:is>
          <x:t xml:space="preserve">Derived formula</x:t>
        </x:is>
      </x:c>
      <x:c r="H3172" s="3" t="inlineStr">
        <x:is>
          <x:t xml:space="preserve">ai_it_load_gw * training_power_share</x:t>
        </x:is>
      </x:c>
      <x:c r="I3172" s="3" t="inlineStr">
        <x:is>
          <x:t xml:space="preserve">Training GW is shown separately so commercial inference token capacity is not overstated.</x:t>
        </x:is>
      </x:c>
      <x:c r="J3172" s="3" t="inlineStr">
        <x:is>
          <x:t xml:space="preserve">SRC_MS_PHI; SRC_OPENAI_GPT41_DOCS; SRC_MS_PHI4_TECHREPORT; SRC_MS_MAIA200; SRC_EPOCH_AI_DATA_CENTERS</x:t>
        </x:is>
      </x:c>
      <x:c r="K317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72" s="3" t="inlineStr">
        <x:is>
          <x:t xml:space="preserve">Recompute after AI allocation or workload-split evidence changes.</x:t>
        </x:is>
      </x:c>
    </x:row>
    <x:row r="3173">
      <x:c r="A3173" s="3" t="inlineStr">
        <x:is>
          <x:t xml:space="preserve">Microsoft</x:t>
        </x:is>
      </x:c>
      <x:c r="B3173" s="3" t="n">
        <x:v>2028</x:v>
      </x:c>
      <x:c r="C3173" s="3" t="inlineStr">
        <x:is>
          <x:t xml:space="preserve">Grid-Constrained / Efficiency-Upside</x:t>
        </x:is>
      </x:c>
      <x:c r="D3173" s="3" t="inlineStr">
        <x:is>
          <x:t xml:space="preserve">tokens_per_second_per_mw</x:t>
        </x:is>
      </x:c>
      <x:c r="E3173" s="3" t="n">
        <x:v>1680620</x:v>
      </x:c>
      <x:c r="F3173" s="3" t="inlineStr">
        <x:is>
          <x:t xml:space="preserve">generated output tokens/sec/MW</x:t>
        </x:is>
      </x:c>
      <x:c r="G3173" s="3" t="inlineStr">
        <x:is>
          <x:t xml:space="preserve">Derived estimate + benchmark calibration</x:t>
        </x:is>
      </x:c>
      <x:c r="H3173" s="3" t="inlineStr">
        <x:is>
          <x:t xml:space="preserve">fleet_reference_tps_per_mw * commercial_workload_fit_factor</x:t>
        </x:is>
      </x:c>
      <x:c r="I3173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3173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317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73" s="3" t="inlineStr">
        <x:is>
          <x:t xml:space="preserve">Comparable production output-token throughput with model, hardware, precision, ISL/OSL and SLO matched.</x:t>
        </x:is>
      </x:c>
    </x:row>
    <x:row r="3174">
      <x:c r="A3174" s="3" t="inlineStr">
        <x:is>
          <x:t xml:space="preserve">Microsoft</x:t>
        </x:is>
      </x:c>
      <x:c r="B3174" s="3" t="n">
        <x:v>2028</x:v>
      </x:c>
      <x:c r="C3174" s="3" t="inlineStr">
        <x:is>
          <x:t xml:space="preserve">Grid-Constrained / Efficiency-Upside</x:t>
        </x:is>
      </x:c>
      <x:c r="D3174" s="3" t="inlineStr">
        <x:is>
          <x:t xml:space="preserve">inference_tokens_per_day</x:t>
        </x:is>
      </x:c>
      <x:c r="E3174" s="3" t="n">
        <x:v>226375480512000</x:v>
      </x:c>
      <x:c r="F3174" s="3" t="inlineStr">
        <x:is>
          <x:t xml:space="preserve">generated output tokens/day</x:t>
        </x:is>
      </x:c>
      <x:c r="G3174" s="3" t="inlineStr">
        <x:is>
          <x:t xml:space="preserve">Derived headline metric</x:t>
        </x:is>
      </x:c>
      <x:c r="H3174" s="3" t="inlineStr">
        <x:is>
          <x:t xml:space="preserve">inference_gw * 1000 * tokens_per_second_per_mw * 86,400</x:t>
        </x:is>
      </x:c>
      <x:c r="I3174" s="3" t="inlineStr">
        <x:is>
          <x:t xml:space="preserve">Headline capacity uses no utilization, MoE, architecture or software-growth multiplier; it is not observed commercial output volume.</x:t>
        </x:is>
      </x:c>
      <x:c r="J3174" s="3" t="inlineStr">
        <x:is>
          <x:t xml:space="preserve">SRC_MS_PHI; SRC_OPENAI_GPT41_DOCS; SRC_MS_PHI4_TECHREPORT; SRC_MS_MAIA200; SRC_EPOCH_AI_DATA_CENTERS; SRC_SEMIANALYSIS_INFERENCEX</x:t>
        </x:is>
      </x:c>
      <x:c r="K317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74" s="3" t="inlineStr">
        <x:is>
          <x:t xml:space="preserve">Provider-disclosed generated output token volume or calibrated capacity telemetry.</x:t>
        </x:is>
      </x:c>
    </x:row>
    <x:row r="3175">
      <x:c r="A3175" s="3" t="inlineStr">
        <x:is>
          <x:t xml:space="preserve">Microsoft</x:t>
        </x:is>
      </x:c>
      <x:c r="B3175" s="3" t="n">
        <x:v>2028</x:v>
      </x:c>
      <x:c r="C3175" s="3" t="inlineStr">
        <x:is>
          <x:t xml:space="preserve">Grid-Constrained / Efficiency-Upside</x:t>
        </x:is>
      </x:c>
      <x:c r="D3175" s="3" t="inlineStr">
        <x:is>
          <x:t xml:space="preserve">inference_tokens_per_year</x:t>
        </x:is>
      </x:c>
      <x:c r="E3175" s="3" t="n">
        <x:v>8.262705038688e+16</x:v>
      </x:c>
      <x:c r="F3175" s="3" t="inlineStr">
        <x:is>
          <x:t xml:space="preserve">generated output tokens/year</x:t>
        </x:is>
      </x:c>
      <x:c r="G3175" s="3" t="inlineStr">
        <x:is>
          <x:t xml:space="preserve">Derived headline metric</x:t>
        </x:is>
      </x:c>
      <x:c r="H3175" s="3" t="inlineStr">
        <x:is>
          <x:t xml:space="preserve">inference_tokens_per_day * 365</x:t>
        </x:is>
      </x:c>
      <x:c r="I3175" s="3" t="inlineStr">
        <x:is>
          <x:t xml:space="preserve">Annualized version of generated output token capacity; it is not observed annual demand or billable volume.</x:t>
        </x:is>
      </x:c>
      <x:c r="J3175" s="3" t="inlineStr">
        <x:is>
          <x:t xml:space="preserve">SRC_MS_PHI; SRC_OPENAI_GPT41_DOCS; SRC_MS_PHI4_TECHREPORT; SRC_MS_MAIA200; SRC_EPOCH_AI_DATA_CENTERS; SRC_SEMIANALYSIS_INFERENCEX</x:t>
        </x:is>
      </x:c>
      <x:c r="K317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75" s="3" t="inlineStr">
        <x:is>
          <x:t xml:space="preserve">Provider-disclosed annual generated-output volume or metered serving telemetry.</x:t>
        </x:is>
      </x:c>
    </x:row>
    <x:row r="3176">
      <x:c r="A3176" s="3" t="inlineStr">
        <x:is>
          <x:t xml:space="preserve">Microsoft</x:t>
        </x:is>
      </x:c>
      <x:c r="B3176" s="3" t="n">
        <x:v>2029</x:v>
      </x:c>
      <x:c r="C3176" s="3" t="inlineStr">
        <x:is>
          <x:t xml:space="preserve">Grid-Constrained / Efficiency-Upside</x:t>
        </x:is>
      </x:c>
      <x:c r="D3176" s="3" t="inlineStr">
        <x:is>
          <x:t xml:space="preserve">contracted_power_gw</x:t>
        </x:is>
      </x:c>
      <x:c r="E3176" s="3" t="n">
        <x:v>7.75</x:v>
      </x:c>
      <x:c r="F3176" s="3" t="inlineStr">
        <x:is>
          <x:t xml:space="preserve">GW</x:t>
        </x:is>
      </x:c>
      <x:c r="G3176" s="3" t="inlineStr">
        <x:is>
          <x:t xml:space="preserve">Scenario capacity envelope</x:t>
        </x:is>
      </x:c>
      <x:c r="H3176" s="3" t="inlineStr">
        <x:is>
          <x:t xml:space="preserve">linear interpolation between 2026 and 2030 company capacity endpoints</x:t>
        </x:is>
      </x:c>
      <x:c r="I3176" s="3" t="inlineStr">
        <x:is>
          <x:t xml:space="preserve">Scenario envelope for Microsoft-controlled/Copilot serving burden; not an official contracted-GW disclosure.</x:t>
        </x:is>
      </x:c>
      <x:c r="J3176" s="3" t="inlineStr">
        <x:is>
          <x:t xml:space="preserve">ASSUMP_POWER_RAMP; SRC_MS_MAIA200</x:t>
        </x:is>
      </x:c>
      <x:c r="K317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76" s="3" t="inlineStr">
        <x:is>
          <x:t xml:space="preserve">Company/site-level committed MW/GW, interconnect and contract disclosure.</x:t>
        </x:is>
      </x:c>
    </x:row>
    <x:row r="3177">
      <x:c r="A3177" s="3" t="inlineStr">
        <x:is>
          <x:t xml:space="preserve">Microsoft</x:t>
        </x:is>
      </x:c>
      <x:c r="B3177" s="3" t="n">
        <x:v>2029</x:v>
      </x:c>
      <x:c r="C3177" s="3" t="inlineStr">
        <x:is>
          <x:t xml:space="preserve">Grid-Constrained / Efficiency-Upside</x:t>
        </x:is>
      </x:c>
      <x:c r="D3177" s="3" t="inlineStr">
        <x:is>
          <x:t xml:space="preserve">operational_deployment_share</x:t>
        </x:is>
      </x:c>
      <x:c r="E3177" s="3" t="n">
        <x:v>0.50012903</x:v>
      </x:c>
      <x:c r="F3177" s="3" t="inlineStr">
        <x:is>
          <x:t xml:space="preserve">share</x:t>
        </x:is>
      </x:c>
      <x:c r="G3177" s="3" t="inlineStr">
        <x:is>
          <x:t xml:space="preserve">Scenario conversion</x:t>
        </x:is>
      </x:c>
      <x:c r="H3177" s="3" t="inlineStr">
        <x:is>
          <x:t xml:space="preserve">active_power_gw / contracted_power_gw</x:t>
        </x:is>
      </x:c>
      <x:c r="I3177" s="3" t="inlineStr">
        <x:is>
          <x:t xml:space="preserve">This is the single explicit conversion from contracted/attributed capacity to operationally usable capacity.</x:t>
        </x:is>
      </x:c>
      <x:c r="J3177" s="3" t="inlineStr">
        <x:is>
          <x:t xml:space="preserve">ASSUMP_POWER_RAMP; SRC_MS_MAIA200</x:t>
        </x:is>
      </x:c>
      <x:c r="K317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77" s="3" t="inlineStr">
        <x:is>
          <x:t xml:space="preserve">Energized operational capacity divided by contracted/attributed capacity.</x:t>
        </x:is>
      </x:c>
    </x:row>
    <x:row r="3178">
      <x:c r="A3178" s="3" t="inlineStr">
        <x:is>
          <x:t xml:space="preserve">Microsoft</x:t>
        </x:is>
      </x:c>
      <x:c r="B3178" s="3" t="n">
        <x:v>2029</x:v>
      </x:c>
      <x:c r="C3178" s="3" t="inlineStr">
        <x:is>
          <x:t xml:space="preserve">Grid-Constrained / Efficiency-Upside</x:t>
        </x:is>
      </x:c>
      <x:c r="D3178" s="3" t="inlineStr">
        <x:is>
          <x:t xml:space="preserve">active_power_gw</x:t>
        </x:is>
      </x:c>
      <x:c r="E3178" s="3" t="n">
        <x:v>3.876</x:v>
      </x:c>
      <x:c r="F3178" s="3" t="inlineStr">
        <x:is>
          <x:t xml:space="preserve">GW</x:t>
        </x:is>
      </x:c>
      <x:c r="G3178" s="3" t="inlineStr">
        <x:is>
          <x:t xml:space="preserve">Derived scenario</x:t>
        </x:is>
      </x:c>
      <x:c r="H3178" s="3" t="inlineStr">
        <x:is>
          <x:t xml:space="preserve">contracted_power_gw * operational_deployment_share</x:t>
        </x:is>
      </x:c>
      <x:c r="I3178" s="3" t="inlineStr">
        <x:is>
          <x:t xml:space="preserve">Active GW is a staged operational deployment fraction of modeled capacity, reflecting site energization and accelerator availability.</x:t>
        </x:is>
      </x:c>
      <x:c r="J3178" s="3" t="inlineStr">
        <x:is>
          <x:t xml:space="preserve">ASSUMP_POWER_RAMP; SRC_MS_MAIA200</x:t>
        </x:is>
      </x:c>
      <x:c r="K317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78" s="3" t="inlineStr">
        <x:is>
          <x:t xml:space="preserve">Energization dates, accelerator deliveries and operational powered-rack telemetry.</x:t>
        </x:is>
      </x:c>
    </x:row>
    <x:row r="3179">
      <x:c r="A3179" s="3" t="inlineStr">
        <x:is>
          <x:t xml:space="preserve">Microsoft</x:t>
        </x:is>
      </x:c>
      <x:c r="B3179" s="3" t="n">
        <x:v>2029</x:v>
      </x:c>
      <x:c r="C3179" s="3" t="inlineStr">
        <x:is>
          <x:t xml:space="preserve">Grid-Constrained / Efficiency-Upside</x:t>
        </x:is>
      </x:c>
      <x:c r="D3179" s="3" t="inlineStr">
        <x:is>
          <x:t xml:space="preserve">pue</x:t>
        </x:is>
      </x:c>
      <x:c r="E3179" s="3" t="n">
        <x:v>1.2</x:v>
      </x:c>
      <x:c r="F3179" s="3" t="inlineStr">
        <x:is>
          <x:t xml:space="preserve">ratio</x:t>
        </x:is>
      </x:c>
      <x:c r="G3179" s="3" t="inlineStr">
        <x:is>
          <x:t xml:space="preserve">Scenario parameter</x:t>
        </x:is>
      </x:c>
      <x:c r="H3179" s="3" t="inlineStr">
        <x:is>
          <x:t xml:space="preserve">it_load_gw = active_power_gw / pue</x:t>
        </x:is>
      </x:c>
      <x:c r="I3179" s="3" t="inlineStr">
        <x:is>
          <x:t xml:space="preserve">No provider-wide site-level PUE is used as a disclosed fact; PUE represents facility-to-IT conversion within the scenario.</x:t>
        </x:is>
      </x:c>
      <x:c r="J3179" s="3" t="inlineStr">
        <x:is>
          <x:t xml:space="preserve">ASSUMP_POWER_RAMP</x:t>
        </x:is>
      </x:c>
      <x:c r="K317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79" s="3" t="inlineStr">
        <x:is>
          <x:t xml:space="preserve">Site-level measured PUE matched to attributed AI capacity.</x:t>
        </x:is>
      </x:c>
    </x:row>
    <x:row r="3180">
      <x:c r="A3180" s="3" t="inlineStr">
        <x:is>
          <x:t xml:space="preserve">Microsoft</x:t>
        </x:is>
      </x:c>
      <x:c r="B3180" s="3" t="n">
        <x:v>2029</x:v>
      </x:c>
      <x:c r="C3180" s="3" t="inlineStr">
        <x:is>
          <x:t xml:space="preserve">Grid-Constrained / Efficiency-Upside</x:t>
        </x:is>
      </x:c>
      <x:c r="D3180" s="3" t="inlineStr">
        <x:is>
          <x:t xml:space="preserve">it_load_gw</x:t>
        </x:is>
      </x:c>
      <x:c r="E3180" s="3" t="n">
        <x:v>3.23</x:v>
      </x:c>
      <x:c r="F3180" s="3" t="inlineStr">
        <x:is>
          <x:t xml:space="preserve">GW</x:t>
        </x:is>
      </x:c>
      <x:c r="G3180" s="3" t="inlineStr">
        <x:is>
          <x:t xml:space="preserve">Derived formula</x:t>
        </x:is>
      </x:c>
      <x:c r="H3180" s="3" t="inlineStr">
        <x:is>
          <x:t xml:space="preserve">active_power_gw / pue</x:t>
        </x:is>
      </x:c>
      <x:c r="I3180" s="3" t="inlineStr">
        <x:is>
          <x:t xml:space="preserve">Facility power is converted to IT-deliverable power before attributing AI workloads.</x:t>
        </x:is>
      </x:c>
      <x:c r="J3180" s="3" t="inlineStr">
        <x:is>
          <x:t xml:space="preserve">ASSUMP_POWER_RAMP; SRC_MS_MAIA200</x:t>
        </x:is>
      </x:c>
      <x:c r="K318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80" s="3" t="inlineStr">
        <x:is>
          <x:t xml:space="preserve">Recompute once active power and PUE become site-observable.</x:t>
        </x:is>
      </x:c>
    </x:row>
    <x:row r="3181">
      <x:c r="A3181" s="3" t="inlineStr">
        <x:is>
          <x:t xml:space="preserve">Microsoft</x:t>
        </x:is>
      </x:c>
      <x:c r="B3181" s="3" t="n">
        <x:v>2029</x:v>
      </x:c>
      <x:c r="C3181" s="3" t="inlineStr">
        <x:is>
          <x:t xml:space="preserve">Grid-Constrained / Efficiency-Upside</x:t>
        </x:is>
      </x:c>
      <x:c r="D3181" s="3" t="inlineStr">
        <x:is>
          <x:t xml:space="preserve">ai_workload_share</x:t>
        </x:is>
      </x:c>
      <x:c r="E3181" s="3" t="n">
        <x:v>0.86</x:v>
      </x:c>
      <x:c r="F3181" s="3" t="inlineStr">
        <x:is>
          <x:t xml:space="preserve">share</x:t>
        </x:is>
      </x:c>
      <x:c r="G3181" s="3" t="inlineStr">
        <x:is>
          <x:t xml:space="preserve">Scenario allocation</x:t>
        </x:is>
      </x:c>
      <x:c r="H3181" s="3" t="inlineStr">
        <x:is>
          <x:t xml:space="preserve">ai_it_load_gw = it_load_gw * ai_workload_share</x:t>
        </x:is>
      </x:c>
      <x:c r="I3181" s="3" t="inlineStr">
        <x:is>
          <x:t xml:space="preserve">Azure/Copilot serving burden is AI-oriented but shares infrastructure with platform and reserve overhead; 86% is a scenario allocation.</x:t>
        </x:is>
      </x:c>
      <x:c r="J3181" s="3" t="inlineStr">
        <x:is>
          <x:t xml:space="preserve">SRC_MS_PHI; SRC_OPENAI_GPT41_DOCS; SRC_MS_PHI4_TECHREPORT; SRC_MS_MAIA200; SRC_EPOCH_AI_DATA_CENTERS</x:t>
        </x:is>
      </x:c>
      <x:c r="K318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81" s="3" t="inlineStr">
        <x:is>
          <x:t xml:space="preserve">Model-owner AI workload allocation or cluster scheduling telemetry.</x:t>
        </x:is>
      </x:c>
    </x:row>
    <x:row r="3182">
      <x:c r="A3182" s="3" t="inlineStr">
        <x:is>
          <x:t xml:space="preserve">Microsoft</x:t>
        </x:is>
      </x:c>
      <x:c r="B3182" s="3" t="n">
        <x:v>2029</x:v>
      </x:c>
      <x:c r="C3182" s="3" t="inlineStr">
        <x:is>
          <x:t xml:space="preserve">Grid-Constrained / Efficiency-Upside</x:t>
        </x:is>
      </x:c>
      <x:c r="D3182" s="3" t="inlineStr">
        <x:is>
          <x:t xml:space="preserve">ai_it_load_gw</x:t>
        </x:is>
      </x:c>
      <x:c r="E3182" s="3" t="n">
        <x:v>2.778</x:v>
      </x:c>
      <x:c r="F3182" s="3" t="inlineStr">
        <x:is>
          <x:t xml:space="preserve">GW</x:t>
        </x:is>
      </x:c>
      <x:c r="G3182" s="3" t="inlineStr">
        <x:is>
          <x:t xml:space="preserve">Derived formula</x:t>
        </x:is>
      </x:c>
      <x:c r="H3182" s="3" t="inlineStr">
        <x:is>
          <x:t xml:space="preserve">it_load_gw * ai_workload_share</x:t>
        </x:is>
      </x:c>
      <x:c r="I3182" s="3" t="inlineStr">
        <x:is>
          <x:t xml:space="preserve">Only the AI-attributed portion of IT load enters training/inference allocation.</x:t>
        </x:is>
      </x:c>
      <x:c r="J3182" s="3" t="inlineStr">
        <x:is>
          <x:t xml:space="preserve">SRC_MS_PHI; SRC_OPENAI_GPT41_DOCS; SRC_MS_PHI4_TECHREPORT; SRC_MS_MAIA200; SRC_EPOCH_AI_DATA_CENTERS</x:t>
        </x:is>
      </x:c>
      <x:c r="K318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82" s="3" t="inlineStr">
        <x:is>
          <x:t xml:space="preserve">Recompute after ai_workload_share is replaced by telemetry.</x:t>
        </x:is>
      </x:c>
    </x:row>
    <x:row r="3183">
      <x:c r="A3183" s="3" t="inlineStr">
        <x:is>
          <x:t xml:space="preserve">Microsoft</x:t>
        </x:is>
      </x:c>
      <x:c r="B3183" s="3" t="n">
        <x:v>2029</x:v>
      </x:c>
      <x:c r="C3183" s="3" t="inlineStr">
        <x:is>
          <x:t xml:space="preserve">Grid-Constrained / Efficiency-Upside</x:t>
        </x:is>
      </x:c>
      <x:c r="D3183" s="3" t="inlineStr">
        <x:is>
          <x:t xml:space="preserve">gpu_share</x:t>
        </x:is>
      </x:c>
      <x:c r="E3183" s="3" t="n">
        <x:v>1</x:v>
      </x:c>
      <x:c r="F3183" s="3" t="inlineStr">
        <x:is>
          <x:t xml:space="preserve">share of inference-serving accelerator load</x:t>
        </x:is>
      </x:c>
      <x:c r="G3183" s="3" t="inlineStr">
        <x:is>
          <x:t xml:space="preserve">Numeric scenario</x:t>
        </x:is>
      </x:c>
      <x:c r="H3183" s="3" t="inlineStr">
        <x:is>
          <x:t xml:space="preserve">gpu_share interpolated from company 2026/2030 accelerator-mix endpoints</x:t>
        </x:is>
      </x:c>
      <x:c r="I3183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3183" s="3" t="inlineStr">
        <x:is>
          <x:t xml:space="preserve">SRC_MS_PHI; SRC_OPENAI_GPT41_DOCS; SRC_MS_PHI4_TECHREPORT; SRC_MS_MAIA200; SRC_EPOCH_AI_DATA_CENTERS; ASSUMP_NUMERIC_ACCELERATOR_MIX</x:t>
        </x:is>
      </x:c>
      <x:c r="K318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83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3184">
      <x:c r="A3184" s="3" t="inlineStr">
        <x:is>
          <x:t xml:space="preserve">Microsoft</x:t>
        </x:is>
      </x:c>
      <x:c r="B3184" s="3" t="n">
        <x:v>2029</x:v>
      </x:c>
      <x:c r="C3184" s="3" t="inlineStr">
        <x:is>
          <x:t xml:space="preserve">Grid-Constrained / Efficiency-Upside</x:t>
        </x:is>
      </x:c>
      <x:c r="D3184" s="3" t="inlineStr">
        <x:is>
          <x:t xml:space="preserve">h200_share</x:t>
        </x:is>
      </x:c>
      <x:c r="E3184" s="3" t="n">
        <x:v>0.052258</x:v>
      </x:c>
      <x:c r="F3184" s="3" t="inlineStr">
        <x:is>
          <x:t xml:space="preserve">share of inference-serving accelerator load</x:t>
        </x:is>
      </x:c>
      <x:c r="G3184" s="3" t="inlineStr">
        <x:is>
          <x:t xml:space="preserve">Editable numeric scenario</x:t>
        </x:is>
      </x:c>
      <x:c r="H3184" s="3" t="inlineStr">
        <x:is>
          <x:t xml:space="preserve">h200_share = gpu_share * default_gpu_generation_mix_h200</x:t>
        </x:is>
      </x:c>
      <x:c r="I3184" s="3" t="inlineStr">
        <x:is>
          <x:t xml:space="preserve">Default GPU-generation migration assumption; executive workbook allows later manual replacement by company/year/scenario.</x:t>
        </x:is>
      </x:c>
      <x:c r="J3184" s="3" t="inlineStr">
        <x:is>
          <x:t xml:space="preserve">SRC_SEMIANALYSIS_INFERENCEX; ASSUMP_NUMERIC_ACCELERATOR_MIX</x:t>
        </x:is>
      </x:c>
      <x:c r="K318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84" s="3" t="inlineStr">
        <x:is>
          <x:t xml:space="preserve">Company fleet inventory, accelerator-hours or procurement/deployment records by GPU generation.</x:t>
        </x:is>
      </x:c>
    </x:row>
    <x:row r="3185">
      <x:c r="A3185" s="3" t="inlineStr">
        <x:is>
          <x:t xml:space="preserve">Microsoft</x:t>
        </x:is>
      </x:c>
      <x:c r="B3185" s="3" t="n">
        <x:v>2029</x:v>
      </x:c>
      <x:c r="C3185" s="3" t="inlineStr">
        <x:is>
          <x:t xml:space="preserve">Grid-Constrained / Efficiency-Upside</x:t>
        </x:is>
      </x:c>
      <x:c r="D3185" s="3" t="inlineStr">
        <x:is>
          <x:t xml:space="preserve">b200_share</x:t>
        </x:is>
      </x:c>
      <x:c r="E3185" s="3" t="n">
        <x:v>0.947742</x:v>
      </x:c>
      <x:c r="F3185" s="3" t="inlineStr">
        <x:is>
          <x:t xml:space="preserve">share of inference-serving accelerator load</x:t>
        </x:is>
      </x:c>
      <x:c r="G3185" s="3" t="inlineStr">
        <x:is>
          <x:t xml:space="preserve">Editable numeric scenario</x:t>
        </x:is>
      </x:c>
      <x:c r="H3185" s="3" t="inlineStr">
        <x:is>
          <x:t xml:space="preserve">b200_share = gpu_share * default_gpu_generation_mix_b200</x:t>
        </x:is>
      </x:c>
      <x:c r="I3185" s="3" t="inlineStr">
        <x:is>
          <x:t xml:space="preserve">Default GPU-generation migration assumption; executive workbook allows later manual replacement by company/year/scenario.</x:t>
        </x:is>
      </x:c>
      <x:c r="J3185" s="3" t="inlineStr">
        <x:is>
          <x:t xml:space="preserve">SRC_SEMIANALYSIS_INFERENCEX; ASSUMP_NUMERIC_ACCELERATOR_MIX</x:t>
        </x:is>
      </x:c>
      <x:c r="K318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85" s="3" t="inlineStr">
        <x:is>
          <x:t xml:space="preserve">Company fleet inventory, accelerator-hours or procurement/deployment records by GPU generation.</x:t>
        </x:is>
      </x:c>
    </x:row>
    <x:row r="3186">
      <x:c r="A3186" s="3" t="inlineStr">
        <x:is>
          <x:t xml:space="preserve">Microsoft</x:t>
        </x:is>
      </x:c>
      <x:c r="B3186" s="3" t="n">
        <x:v>2029</x:v>
      </x:c>
      <x:c r="C3186" s="3" t="inlineStr">
        <x:is>
          <x:t xml:space="preserve">Grid-Constrained / Efficiency-Upside</x:t>
        </x:is>
      </x:c>
      <x:c r="D3186" s="3" t="inlineStr">
        <x:is>
          <x:t xml:space="preserve">gb200_share</x:t>
        </x:is>
      </x:c>
      <x:c r="E3186" s="3" t="n">
        <x:v>0</x:v>
      </x:c>
      <x:c r="F3186" s="3" t="inlineStr">
        <x:is>
          <x:t xml:space="preserve">share of inference-serving accelerator load</x:t>
        </x:is>
      </x:c>
      <x:c r="G3186" s="3" t="inlineStr">
        <x:is>
          <x:t xml:space="preserve">Editable numeric scenario</x:t>
        </x:is>
      </x:c>
      <x:c r="H3186" s="3" t="inlineStr">
        <x:is>
          <x:t xml:space="preserve">gb200_share = gpu_share * default_gpu_generation_mix_gb200</x:t>
        </x:is>
      </x:c>
      <x:c r="I3186" s="3" t="inlineStr">
        <x:is>
          <x:t xml:space="preserve">Default GPU-generation migration assumption; executive workbook allows later manual replacement by company/year/scenario.</x:t>
        </x:is>
      </x:c>
      <x:c r="J3186" s="3" t="inlineStr">
        <x:is>
          <x:t xml:space="preserve">SRC_SEMIANALYSIS_INFERENCEX; ASSUMP_NUMERIC_ACCELERATOR_MIX</x:t>
        </x:is>
      </x:c>
      <x:c r="K318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86" s="3" t="inlineStr">
        <x:is>
          <x:t xml:space="preserve">Company fleet inventory, accelerator-hours or procurement/deployment records by GPU generation.</x:t>
        </x:is>
      </x:c>
    </x:row>
    <x:row r="3187">
      <x:c r="A3187" s="3" t="inlineStr">
        <x:is>
          <x:t xml:space="preserve">Microsoft</x:t>
        </x:is>
      </x:c>
      <x:c r="B3187" s="3" t="n">
        <x:v>2029</x:v>
      </x:c>
      <x:c r="C3187" s="3" t="inlineStr">
        <x:is>
          <x:t xml:space="preserve">Grid-Constrained / Efficiency-Upside</x:t>
        </x:is>
      </x:c>
      <x:c r="D3187" s="3" t="inlineStr">
        <x:is>
          <x:t xml:space="preserve">purpose_built_accelerator_share</x:t>
        </x:is>
      </x:c>
      <x:c r="E3187" s="3" t="n">
        <x:v>0</x:v>
      </x:c>
      <x:c r="F3187" s="3" t="inlineStr">
        <x:is>
          <x:t xml:space="preserve">share of inference-serving accelerator load</x:t>
        </x:is>
      </x:c>
      <x:c r="G3187" s="3" t="inlineStr">
        <x:is>
          <x:t xml:space="preserve">Numeric scenario</x:t>
        </x:is>
      </x:c>
      <x:c r="H3187" s="3" t="inlineStr">
        <x:is>
          <x:t xml:space="preserve">1 - gpu_share</x:t>
        </x:is>
      </x:c>
      <x:c r="I3187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3187" s="3" t="inlineStr">
        <x:is>
          <x:t xml:space="preserve">SRC_MS_PHI; SRC_OPENAI_GPT41_DOCS; SRC_MS_PHI4_TECHREPORT; SRC_MS_MAIA200; SRC_EPOCH_AI_DATA_CENTERS; ASSUMP_NUMERIC_ACCELERATOR_MIX</x:t>
        </x:is>
      </x:c>
      <x:c r="K318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87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3188">
      <x:c r="A3188" s="3" t="inlineStr">
        <x:is>
          <x:t xml:space="preserve">Microsoft</x:t>
        </x:is>
      </x:c>
      <x:c r="B3188" s="3" t="n">
        <x:v>2029</x:v>
      </x:c>
      <x:c r="C3188" s="3" t="inlineStr">
        <x:is>
          <x:t xml:space="preserve">Grid-Constrained / Efficiency-Upside</x:t>
        </x:is>
      </x:c>
      <x:c r="D3188" s="3" t="inlineStr">
        <x:is>
          <x:t xml:space="preserve">fleet_reference_tps_per_mw</x:t>
        </x:is>
      </x:c>
      <x:c r="E3188" s="3" t="n">
        <x:v>2801033</x:v>
      </x:c>
      <x:c r="F3188" s="3" t="inlineStr">
        <x:is>
          <x:t xml:space="preserve">generated output tokens/sec/MW</x:t>
        </x:is>
      </x:c>
      <x:c r="G3188" s="3" t="inlineStr">
        <x:is>
          <x:t xml:space="preserve">Fleet-weighted public benchmark reference</x:t>
        </x:is>
      </x:c>
      <x:c r="H3188" s="3" t="inlineStr">
        <x:is>
          <x:t xml:space="preserve">h200_share*h200_workload_avg + b200_share*b200_workload_avg + gb200_share*gb200_workload_avg + purpose_built_share*purpose_workload_avg</x:t>
        </x:is>
      </x:c>
      <x:c r="I3188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188" s="3" t="inlineStr">
        <x:is>
          <x:t xml:space="preserve">SRC_SEMIANALYSIS_INFERENCEX; ASSUMP_NUMERIC_ACCELERATOR_MIX; ASSUMP_WORKLOAD_CLASS_MIX; ASSUMP_AGENTIC_CONTEXT_PENALTY</x:t>
        </x:is>
      </x:c>
      <x:c r="K318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88" s="3" t="inlineStr">
        <x:is>
          <x:t xml:space="preserve">Comparable production output-token throughput or a more closely matched benchmark.</x:t>
        </x:is>
      </x:c>
    </x:row>
    <x:row r="3189">
      <x:c r="A3189" s="3" t="inlineStr">
        <x:is>
          <x:t xml:space="preserve">Microsoft</x:t>
        </x:is>
      </x:c>
      <x:c r="B3189" s="3" t="n">
        <x:v>2029</x:v>
      </x:c>
      <x:c r="C3189" s="3" t="inlineStr">
        <x:is>
          <x:t xml:space="preserve">Grid-Constrained / Efficiency-Upside</x:t>
        </x:is>
      </x:c>
      <x:c r="D3189" s="3" t="inlineStr">
        <x:is>
          <x:t xml:space="preserve">commercial_workload_fit_factor</x:t>
        </x:is>
      </x:c>
      <x:c r="E3189" s="3" t="n">
        <x:v>0.6</x:v>
      </x:c>
      <x:c r="F3189" s="3" t="inlineStr">
        <x:is>
          <x:t xml:space="preserve">share of public reference throughput</x:t>
        </x:is>
      </x:c>
      <x:c r="G3189" s="3" t="inlineStr">
        <x:is>
          <x:t xml:space="preserve">Scenario assumption</x:t>
        </x:is>
      </x:c>
      <x:c r="H3189" s="3" t="inlineStr">
        <x:is>
          <x:t xml:space="preserve">reference_serving_tps_per_mw = fleet_reference_tps_per_mw * commercial_workload_fit_factor</x:t>
        </x:is>
      </x:c>
      <x:c r="I3189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3189" s="3" t="inlineStr">
        <x:is>
          <x:t xml:space="preserve">SRC_SEMIANALYSIS_INFERENCEX; ASSUMP_NUMERIC_ACCELERATOR_MIX; ASSUMP_WORKLOAD_CLASS_MIX; ASSUMP_AGENTIC_CONTEXT_PENALTY</x:t>
        </x:is>
      </x:c>
      <x:c r="K318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89" s="3" t="inlineStr">
        <x:is>
          <x:t xml:space="preserve">Matched commercial serving benchmark by product surface, context shape and latency SLO.</x:t>
        </x:is>
      </x:c>
    </x:row>
    <x:row r="3190">
      <x:c r="A3190" s="3" t="inlineStr">
        <x:is>
          <x:t xml:space="preserve">Microsoft</x:t>
        </x:is>
      </x:c>
      <x:c r="B3190" s="3" t="n">
        <x:v>2029</x:v>
      </x:c>
      <x:c r="C3190" s="3" t="inlineStr">
        <x:is>
          <x:t xml:space="preserve">Grid-Constrained / Efficiency-Upside</x:t>
        </x:is>
      </x:c>
      <x:c r="D3190" s="3" t="inlineStr">
        <x:is>
          <x:t xml:space="preserve">reference_serving_tps_per_mw</x:t>
        </x:is>
      </x:c>
      <x:c r="E3190" s="3" t="n">
        <x:v>1680620</x:v>
      </x:c>
      <x:c r="F3190" s="3" t="inlineStr">
        <x:is>
          <x:t xml:space="preserve">generated output tokens/sec/MW</x:t>
        </x:is>
      </x:c>
      <x:c r="G3190" s="3" t="inlineStr">
        <x:is>
          <x:t xml:space="preserve">Workload-adjusted benchmark proxy</x:t>
        </x:is>
      </x:c>
      <x:c r="H3190" s="3" t="inlineStr">
        <x:is>
          <x:t xml:space="preserve">fleet_reference_tps_per_mw * commercial_workload_fit_factor</x:t>
        </x:is>
      </x:c>
      <x:c r="I319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190" s="3" t="inlineStr">
        <x:is>
          <x:t xml:space="preserve">SRC_SEMIANALYSIS_INFERENCEX; ASSUMP_NUMERIC_ACCELERATOR_MIX; ASSUMP_WORKLOAD_CLASS_MIX; ASSUMP_AGENTIC_CONTEXT_PENALTY</x:t>
        </x:is>
      </x:c>
      <x:c r="K319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90" s="3" t="inlineStr">
        <x:is>
          <x:t xml:space="preserve">Provider production output-token throughput with comparable workload/SLO.</x:t>
        </x:is>
      </x:c>
    </x:row>
    <x:row r="3191">
      <x:c r="A3191" s="3" t="inlineStr">
        <x:is>
          <x:t xml:space="preserve">Microsoft</x:t>
        </x:is>
      </x:c>
      <x:c r="B3191" s="3" t="n">
        <x:v>2029</x:v>
      </x:c>
      <x:c r="C3191" s="3" t="inlineStr">
        <x:is>
          <x:t xml:space="preserve">Grid-Constrained / Efficiency-Upside</x:t>
        </x:is>
      </x:c>
      <x:c r="D3191" s="3" t="inlineStr">
        <x:is>
          <x:t xml:space="preserve">purpose_built_tps_per_mw</x:t>
        </x:is>
      </x:c>
      <x:c r="E3191" s="3" t="n">
        <x:v>2710180</x:v>
      </x:c>
      <x:c r="F3191" s="3" t="inlineStr">
        <x:is>
          <x:t xml:space="preserve">generated output tokens/sec/MW</x:t>
        </x:is>
      </x:c>
      <x:c r="G3191" s="3" t="inlineStr">
        <x:is>
          <x:t xml:space="preserve">Conservative no-uplift proxy</x:t>
        </x:is>
      </x:c>
      <x:c r="H3191" s="3" t="inlineStr">
        <x:is>
          <x:t xml:space="preserve">purpose_built_tps_per_mw = purpose_built_reference_tps_per_mw * commercial_workload_fit_factor until comparable output-token benchmark is adopted</x:t>
        </x:is>
      </x:c>
      <x:c r="I3191" s="3" t="inlineStr">
        <x:is>
          <x:t xml:space="preserve">No comparable public output-token/MW row adopted; B200 public reference placeholder is used and remains editable.</x:t>
        </x:is>
      </x:c>
      <x:c r="J3191" s="3" t="inlineStr">
        <x:is>
          <x:t xml:space="preserve">SRC_MS_PHI; SRC_OPENAI_GPT41_DOCS; SRC_MS_PHI4_TECHREPORT; SRC_MS_MAIA200; SRC_EPOCH_AI_DATA_CENTERS; ASSUMP_NUMERIC_ACCELERATOR_MIX</x:t>
        </x:is>
      </x:c>
      <x:c r="K319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91" s="3" t="inlineStr">
        <x:is>
          <x:t xml:space="preserve">Matched-workload generated-output benchmark for the provider purpose-built accelerator.</x:t>
        </x:is>
      </x:c>
    </x:row>
    <x:row r="3192">
      <x:c r="A3192" s="3" t="inlineStr">
        <x:is>
          <x:t xml:space="preserve">Microsoft</x:t>
        </x:is>
      </x:c>
      <x:c r="B3192" s="3" t="n">
        <x:v>2029</x:v>
      </x:c>
      <x:c r="C3192" s="3" t="inlineStr">
        <x:is>
          <x:t xml:space="preserve">Grid-Constrained / Efficiency-Upside</x:t>
        </x:is>
      </x:c>
      <x:c r="D3192" s="3" t="inlineStr">
        <x:is>
          <x:t xml:space="preserve">inference_power_share</x:t>
        </x:is>
      </x:c>
      <x:c r="E3192" s="3" t="n">
        <x:v>0.735</x:v>
      </x:c>
      <x:c r="F3192" s="3" t="inlineStr">
        <x:is>
          <x:t xml:space="preserve">share of AI IT load</x:t>
        </x:is>
      </x:c>
      <x:c r="G3192" s="3" t="inlineStr">
        <x:is>
          <x:t xml:space="preserve">Scenario allocation</x:t>
        </x:is>
      </x:c>
      <x:c r="H3192" s="3" t="inlineStr">
        <x:is>
          <x:t xml:space="preserve">inference_gw = ai_it_load_gw * inference_power_share</x:t>
        </x:is>
      </x:c>
      <x:c r="I3192" s="3" t="inlineStr">
        <x:is>
          <x:t xml:space="preserve">Copilot commercial serving growth supports rising inference allocation; OpenAI model-owner output must remain separately attributed.</x:t>
        </x:is>
      </x:c>
      <x:c r="J3192" s="3" t="inlineStr">
        <x:is>
          <x:t xml:space="preserve">SRC_MS_PHI; SRC_OPENAI_GPT41_DOCS; SRC_MS_PHI4_TECHREPORT; SRC_MS_MAIA200; SRC_EPOCH_AI_DATA_CENTERS; ASSUMP_INFERENCE_SHARE_NOT_FACT_60</x:t>
        </x:is>
      </x:c>
      <x:c r="K319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92" s="3" t="inlineStr">
        <x:is>
          <x:t xml:space="preserve">Provider-specific inference/training workload power telemetry.</x:t>
        </x:is>
      </x:c>
    </x:row>
    <x:row r="3193">
      <x:c r="A3193" s="3" t="inlineStr">
        <x:is>
          <x:t xml:space="preserve">Microsoft</x:t>
        </x:is>
      </x:c>
      <x:c r="B3193" s="3" t="n">
        <x:v>2029</x:v>
      </x:c>
      <x:c r="C3193" s="3" t="inlineStr">
        <x:is>
          <x:t xml:space="preserve">Grid-Constrained / Efficiency-Upside</x:t>
        </x:is>
      </x:c>
      <x:c r="D3193" s="3" t="inlineStr">
        <x:is>
          <x:t xml:space="preserve">inference_gw</x:t>
        </x:is>
      </x:c>
      <x:c r="E3193" s="3" t="n">
        <x:v>2.042</x:v>
      </x:c>
      <x:c r="F3193" s="3" t="inlineStr">
        <x:is>
          <x:t xml:space="preserve">GW</x:t>
        </x:is>
      </x:c>
      <x:c r="G3193" s="3" t="inlineStr">
        <x:is>
          <x:t xml:space="preserve">Derived formula</x:t>
        </x:is>
      </x:c>
      <x:c r="H3193" s="3" t="inlineStr">
        <x:is>
          <x:t xml:space="preserve">ai_it_load_gw * inference_power_share</x:t>
        </x:is>
      </x:c>
      <x:c r="I3193" s="3" t="inlineStr">
        <x:is>
          <x:t xml:space="preserve">This is the operational power eligible to become commercial generated output tokens through the selected TPS/MW proxy.</x:t>
        </x:is>
      </x:c>
      <x:c r="J3193" s="3" t="inlineStr">
        <x:is>
          <x:t xml:space="preserve">SRC_MS_PHI; SRC_OPENAI_GPT41_DOCS; SRC_MS_PHI4_TECHREPORT; SRC_MS_MAIA200; SRC_EPOCH_AI_DATA_CENTERS</x:t>
        </x:is>
      </x:c>
      <x:c r="K319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93" s="3" t="inlineStr">
        <x:is>
          <x:t xml:space="preserve">Recompute after AI allocation or inference-share evidence changes.</x:t>
        </x:is>
      </x:c>
    </x:row>
    <x:row r="3194">
      <x:c r="A3194" s="3" t="inlineStr">
        <x:is>
          <x:t xml:space="preserve">Microsoft</x:t>
        </x:is>
      </x:c>
      <x:c r="B3194" s="3" t="n">
        <x:v>2029</x:v>
      </x:c>
      <x:c r="C3194" s="3" t="inlineStr">
        <x:is>
          <x:t xml:space="preserve">Grid-Constrained / Efficiency-Upside</x:t>
        </x:is>
      </x:c>
      <x:c r="D3194" s="3" t="inlineStr">
        <x:is>
          <x:t xml:space="preserve">training_power_share</x:t>
        </x:is>
      </x:c>
      <x:c r="E3194" s="3" t="n">
        <x:v>0.265</x:v>
      </x:c>
      <x:c r="F3194" s="3" t="inlineStr">
        <x:is>
          <x:t xml:space="preserve">share of AI IT load</x:t>
        </x:is>
      </x:c>
      <x:c r="G3194" s="3" t="inlineStr">
        <x:is>
          <x:t xml:space="preserve">Derived allocation</x:t>
        </x:is>
      </x:c>
      <x:c r="H3194" s="3" t="inlineStr">
        <x:is>
          <x:t xml:space="preserve">1 - inference_power_share</x:t>
        </x:is>
      </x:c>
      <x:c r="I3194" s="3" t="inlineStr">
        <x:is>
          <x:t xml:space="preserve">Training receives the complementary modeled AI IT allocation; it is not a disclosed company workload split.</x:t>
        </x:is>
      </x:c>
      <x:c r="J3194" s="3" t="inlineStr">
        <x:is>
          <x:t xml:space="preserve">SRC_MS_PHI; SRC_OPENAI_GPT41_DOCS; SRC_MS_PHI4_TECHREPORT; SRC_MS_MAIA200; SRC_EPOCH_AI_DATA_CENTERS; ASSUMP_INFERENCE_SHARE_NOT_FACT_60</x:t>
        </x:is>
      </x:c>
      <x:c r="K319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94" s="3" t="inlineStr">
        <x:is>
          <x:t xml:space="preserve">Provider-specific inference/training workload power telemetry.</x:t>
        </x:is>
      </x:c>
    </x:row>
    <x:row r="3195">
      <x:c r="A3195" s="3" t="inlineStr">
        <x:is>
          <x:t xml:space="preserve">Microsoft</x:t>
        </x:is>
      </x:c>
      <x:c r="B3195" s="3" t="n">
        <x:v>2029</x:v>
      </x:c>
      <x:c r="C3195" s="3" t="inlineStr">
        <x:is>
          <x:t xml:space="preserve">Grid-Constrained / Efficiency-Upside</x:t>
        </x:is>
      </x:c>
      <x:c r="D3195" s="3" t="inlineStr">
        <x:is>
          <x:t xml:space="preserve">training_gw</x:t>
        </x:is>
      </x:c>
      <x:c r="E3195" s="3" t="n">
        <x:v>0.736</x:v>
      </x:c>
      <x:c r="F3195" s="3" t="inlineStr">
        <x:is>
          <x:t xml:space="preserve">GW</x:t>
        </x:is>
      </x:c>
      <x:c r="G3195" s="3" t="inlineStr">
        <x:is>
          <x:t xml:space="preserve">Derived formula</x:t>
        </x:is>
      </x:c>
      <x:c r="H3195" s="3" t="inlineStr">
        <x:is>
          <x:t xml:space="preserve">ai_it_load_gw * training_power_share</x:t>
        </x:is>
      </x:c>
      <x:c r="I3195" s="3" t="inlineStr">
        <x:is>
          <x:t xml:space="preserve">Training GW is shown separately so commercial inference token capacity is not overstated.</x:t>
        </x:is>
      </x:c>
      <x:c r="J3195" s="3" t="inlineStr">
        <x:is>
          <x:t xml:space="preserve">SRC_MS_PHI; SRC_OPENAI_GPT41_DOCS; SRC_MS_PHI4_TECHREPORT; SRC_MS_MAIA200; SRC_EPOCH_AI_DATA_CENTERS</x:t>
        </x:is>
      </x:c>
      <x:c r="K319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95" s="3" t="inlineStr">
        <x:is>
          <x:t xml:space="preserve">Recompute after AI allocation or workload-split evidence changes.</x:t>
        </x:is>
      </x:c>
    </x:row>
    <x:row r="3196">
      <x:c r="A3196" s="3" t="inlineStr">
        <x:is>
          <x:t xml:space="preserve">Microsoft</x:t>
        </x:is>
      </x:c>
      <x:c r="B3196" s="3" t="n">
        <x:v>2029</x:v>
      </x:c>
      <x:c r="C3196" s="3" t="inlineStr">
        <x:is>
          <x:t xml:space="preserve">Grid-Constrained / Efficiency-Upside</x:t>
        </x:is>
      </x:c>
      <x:c r="D3196" s="3" t="inlineStr">
        <x:is>
          <x:t xml:space="preserve">tokens_per_second_per_mw</x:t>
        </x:is>
      </x:c>
      <x:c r="E3196" s="3" t="n">
        <x:v>1680620</x:v>
      </x:c>
      <x:c r="F3196" s="3" t="inlineStr">
        <x:is>
          <x:t xml:space="preserve">generated output tokens/sec/MW</x:t>
        </x:is>
      </x:c>
      <x:c r="G3196" s="3" t="inlineStr">
        <x:is>
          <x:t xml:space="preserve">Derived estimate + benchmark calibration</x:t>
        </x:is>
      </x:c>
      <x:c r="H3196" s="3" t="inlineStr">
        <x:is>
          <x:t xml:space="preserve">fleet_reference_tps_per_mw * commercial_workload_fit_factor</x:t>
        </x:is>
      </x:c>
      <x:c r="I3196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3196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319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96" s="3" t="inlineStr">
        <x:is>
          <x:t xml:space="preserve">Comparable production output-token throughput with model, hardware, precision, ISL/OSL and SLO matched.</x:t>
        </x:is>
      </x:c>
    </x:row>
    <x:row r="3197">
      <x:c r="A3197" s="3" t="inlineStr">
        <x:is>
          <x:t xml:space="preserve">Microsoft</x:t>
        </x:is>
      </x:c>
      <x:c r="B3197" s="3" t="n">
        <x:v>2029</x:v>
      </x:c>
      <x:c r="C3197" s="3" t="inlineStr">
        <x:is>
          <x:t xml:space="preserve">Grid-Constrained / Efficiency-Upside</x:t>
        </x:is>
      </x:c>
      <x:c r="D3197" s="3" t="inlineStr">
        <x:is>
          <x:t xml:space="preserve">inference_tokens_per_day</x:t>
        </x:is>
      </x:c>
      <x:c r="E3197" s="3" t="n">
        <x:v>296509769856000</x:v>
      </x:c>
      <x:c r="F3197" s="3" t="inlineStr">
        <x:is>
          <x:t xml:space="preserve">generated output tokens/day</x:t>
        </x:is>
      </x:c>
      <x:c r="G3197" s="3" t="inlineStr">
        <x:is>
          <x:t xml:space="preserve">Derived headline metric</x:t>
        </x:is>
      </x:c>
      <x:c r="H3197" s="3" t="inlineStr">
        <x:is>
          <x:t xml:space="preserve">inference_gw * 1000 * tokens_per_second_per_mw * 86,400</x:t>
        </x:is>
      </x:c>
      <x:c r="I3197" s="3" t="inlineStr">
        <x:is>
          <x:t xml:space="preserve">Headline capacity uses no utilization, MoE, architecture or software-growth multiplier; it is not observed commercial output volume.</x:t>
        </x:is>
      </x:c>
      <x:c r="J3197" s="3" t="inlineStr">
        <x:is>
          <x:t xml:space="preserve">SRC_MS_PHI; SRC_OPENAI_GPT41_DOCS; SRC_MS_PHI4_TECHREPORT; SRC_MS_MAIA200; SRC_EPOCH_AI_DATA_CENTERS; SRC_SEMIANALYSIS_INFERENCEX</x:t>
        </x:is>
      </x:c>
      <x:c r="K319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97" s="3" t="inlineStr">
        <x:is>
          <x:t xml:space="preserve">Provider-disclosed generated output token volume or calibrated capacity telemetry.</x:t>
        </x:is>
      </x:c>
    </x:row>
    <x:row r="3198">
      <x:c r="A3198" s="3" t="inlineStr">
        <x:is>
          <x:t xml:space="preserve">Microsoft</x:t>
        </x:is>
      </x:c>
      <x:c r="B3198" s="3" t="n">
        <x:v>2029</x:v>
      </x:c>
      <x:c r="C3198" s="3" t="inlineStr">
        <x:is>
          <x:t xml:space="preserve">Grid-Constrained / Efficiency-Upside</x:t>
        </x:is>
      </x:c>
      <x:c r="D3198" s="3" t="inlineStr">
        <x:is>
          <x:t xml:space="preserve">inference_tokens_per_year</x:t>
        </x:is>
      </x:c>
      <x:c r="E3198" s="3" t="n">
        <x:v>1.0822606599744e+17</x:v>
      </x:c>
      <x:c r="F3198" s="3" t="inlineStr">
        <x:is>
          <x:t xml:space="preserve">generated output tokens/year</x:t>
        </x:is>
      </x:c>
      <x:c r="G3198" s="3" t="inlineStr">
        <x:is>
          <x:t xml:space="preserve">Derived headline metric</x:t>
        </x:is>
      </x:c>
      <x:c r="H3198" s="3" t="inlineStr">
        <x:is>
          <x:t xml:space="preserve">inference_tokens_per_day * 365</x:t>
        </x:is>
      </x:c>
      <x:c r="I3198" s="3" t="inlineStr">
        <x:is>
          <x:t xml:space="preserve">Annualized version of generated output token capacity; it is not observed annual demand or billable volume.</x:t>
        </x:is>
      </x:c>
      <x:c r="J3198" s="3" t="inlineStr">
        <x:is>
          <x:t xml:space="preserve">SRC_MS_PHI; SRC_OPENAI_GPT41_DOCS; SRC_MS_PHI4_TECHREPORT; SRC_MS_MAIA200; SRC_EPOCH_AI_DATA_CENTERS; SRC_SEMIANALYSIS_INFERENCEX</x:t>
        </x:is>
      </x:c>
      <x:c r="K319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98" s="3" t="inlineStr">
        <x:is>
          <x:t xml:space="preserve">Provider-disclosed annual generated-output volume or metered serving telemetry.</x:t>
        </x:is>
      </x:c>
    </x:row>
    <x:row r="3199">
      <x:c r="A3199" s="3" t="inlineStr">
        <x:is>
          <x:t xml:space="preserve">Microsoft</x:t>
        </x:is>
      </x:c>
      <x:c r="B3199" s="3" t="n">
        <x:v>2030</x:v>
      </x:c>
      <x:c r="C3199" s="3" t="inlineStr">
        <x:is>
          <x:t xml:space="preserve">Grid-Constrained / Efficiency-Upside</x:t>
        </x:is>
      </x:c>
      <x:c r="D3199" s="3" t="inlineStr">
        <x:is>
          <x:t xml:space="preserve">contracted_power_gw</x:t>
        </x:is>
      </x:c>
      <x:c r="E3199" s="3" t="n">
        <x:v>9</x:v>
      </x:c>
      <x:c r="F3199" s="3" t="inlineStr">
        <x:is>
          <x:t xml:space="preserve">GW</x:t>
        </x:is>
      </x:c>
      <x:c r="G3199" s="3" t="inlineStr">
        <x:is>
          <x:t xml:space="preserve">Scenario capacity envelope</x:t>
        </x:is>
      </x:c>
      <x:c r="H3199" s="3" t="inlineStr">
        <x:is>
          <x:t xml:space="preserve">linear interpolation between 2026 and 2030 company capacity endpoints</x:t>
        </x:is>
      </x:c>
      <x:c r="I3199" s="3" t="inlineStr">
        <x:is>
          <x:t xml:space="preserve">Scenario envelope for Microsoft-controlled/Copilot serving burden; not an official contracted-GW disclosure.</x:t>
        </x:is>
      </x:c>
      <x:c r="J3199" s="3" t="inlineStr">
        <x:is>
          <x:t xml:space="preserve">ASSUMP_POWER_RAMP; SRC_MS_MAIA200</x:t>
        </x:is>
      </x:c>
      <x:c r="K319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199" s="3" t="inlineStr">
        <x:is>
          <x:t xml:space="preserve">Company/site-level committed MW/GW, interconnect and contract disclosure.</x:t>
        </x:is>
      </x:c>
    </x:row>
    <x:row r="3200">
      <x:c r="A3200" s="3" t="inlineStr">
        <x:is>
          <x:t xml:space="preserve">Microsoft</x:t>
        </x:is>
      </x:c>
      <x:c r="B3200" s="3" t="n">
        <x:v>2030</x:v>
      </x:c>
      <x:c r="C3200" s="3" t="inlineStr">
        <x:is>
          <x:t xml:space="preserve">Grid-Constrained / Efficiency-Upside</x:t>
        </x:is>
      </x:c>
      <x:c r="D3200" s="3" t="inlineStr">
        <x:is>
          <x:t xml:space="preserve">operational_deployment_share</x:t>
        </x:is>
      </x:c>
      <x:c r="E3200" s="3" t="n">
        <x:v>0.496</x:v>
      </x:c>
      <x:c r="F3200" s="3" t="inlineStr">
        <x:is>
          <x:t xml:space="preserve">share</x:t>
        </x:is>
      </x:c>
      <x:c r="G3200" s="3" t="inlineStr">
        <x:is>
          <x:t xml:space="preserve">Scenario conversion</x:t>
        </x:is>
      </x:c>
      <x:c r="H3200" s="3" t="inlineStr">
        <x:is>
          <x:t xml:space="preserve">active_power_gw / contracted_power_gw</x:t>
        </x:is>
      </x:c>
      <x:c r="I3200" s="3" t="inlineStr">
        <x:is>
          <x:t xml:space="preserve">This is the single explicit conversion from contracted/attributed capacity to operationally usable capacity.</x:t>
        </x:is>
      </x:c>
      <x:c r="J3200" s="3" t="inlineStr">
        <x:is>
          <x:t xml:space="preserve">ASSUMP_POWER_RAMP; SRC_MS_MAIA200</x:t>
        </x:is>
      </x:c>
      <x:c r="K320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00" s="3" t="inlineStr">
        <x:is>
          <x:t xml:space="preserve">Energized operational capacity divided by contracted/attributed capacity.</x:t>
        </x:is>
      </x:c>
    </x:row>
    <x:row r="3201">
      <x:c r="A3201" s="3" t="inlineStr">
        <x:is>
          <x:t xml:space="preserve">Microsoft</x:t>
        </x:is>
      </x:c>
      <x:c r="B3201" s="3" t="n">
        <x:v>2030</x:v>
      </x:c>
      <x:c r="C3201" s="3" t="inlineStr">
        <x:is>
          <x:t xml:space="preserve">Grid-Constrained / Efficiency-Upside</x:t>
        </x:is>
      </x:c>
      <x:c r="D3201" s="3" t="inlineStr">
        <x:is>
          <x:t xml:space="preserve">active_power_gw</x:t>
        </x:is>
      </x:c>
      <x:c r="E3201" s="3" t="n">
        <x:v>4.464</x:v>
      </x:c>
      <x:c r="F3201" s="3" t="inlineStr">
        <x:is>
          <x:t xml:space="preserve">GW</x:t>
        </x:is>
      </x:c>
      <x:c r="G3201" s="3" t="inlineStr">
        <x:is>
          <x:t xml:space="preserve">Derived scenario</x:t>
        </x:is>
      </x:c>
      <x:c r="H3201" s="3" t="inlineStr">
        <x:is>
          <x:t xml:space="preserve">contracted_power_gw * operational_deployment_share</x:t>
        </x:is>
      </x:c>
      <x:c r="I3201" s="3" t="inlineStr">
        <x:is>
          <x:t xml:space="preserve">Active GW is a staged operational deployment fraction of modeled capacity, reflecting site energization and accelerator availability.</x:t>
        </x:is>
      </x:c>
      <x:c r="J3201" s="3" t="inlineStr">
        <x:is>
          <x:t xml:space="preserve">ASSUMP_POWER_RAMP; SRC_MS_MAIA200</x:t>
        </x:is>
      </x:c>
      <x:c r="K320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01" s="3" t="inlineStr">
        <x:is>
          <x:t xml:space="preserve">Energization dates, accelerator deliveries and operational powered-rack telemetry.</x:t>
        </x:is>
      </x:c>
    </x:row>
    <x:row r="3202">
      <x:c r="A3202" s="3" t="inlineStr">
        <x:is>
          <x:t xml:space="preserve">Microsoft</x:t>
        </x:is>
      </x:c>
      <x:c r="B3202" s="3" t="n">
        <x:v>2030</x:v>
      </x:c>
      <x:c r="C3202" s="3" t="inlineStr">
        <x:is>
          <x:t xml:space="preserve">Grid-Constrained / Efficiency-Upside</x:t>
        </x:is>
      </x:c>
      <x:c r="D3202" s="3" t="inlineStr">
        <x:is>
          <x:t xml:space="preserve">pue</x:t>
        </x:is>
      </x:c>
      <x:c r="E3202" s="3" t="n">
        <x:v>1.2</x:v>
      </x:c>
      <x:c r="F3202" s="3" t="inlineStr">
        <x:is>
          <x:t xml:space="preserve">ratio</x:t>
        </x:is>
      </x:c>
      <x:c r="G3202" s="3" t="inlineStr">
        <x:is>
          <x:t xml:space="preserve">Scenario parameter</x:t>
        </x:is>
      </x:c>
      <x:c r="H3202" s="3" t="inlineStr">
        <x:is>
          <x:t xml:space="preserve">it_load_gw = active_power_gw / pue</x:t>
        </x:is>
      </x:c>
      <x:c r="I3202" s="3" t="inlineStr">
        <x:is>
          <x:t xml:space="preserve">No provider-wide site-level PUE is used as a disclosed fact; PUE represents facility-to-IT conversion within the scenario.</x:t>
        </x:is>
      </x:c>
      <x:c r="J3202" s="3" t="inlineStr">
        <x:is>
          <x:t xml:space="preserve">ASSUMP_POWER_RAMP</x:t>
        </x:is>
      </x:c>
      <x:c r="K320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02" s="3" t="inlineStr">
        <x:is>
          <x:t xml:space="preserve">Site-level measured PUE matched to attributed AI capacity.</x:t>
        </x:is>
      </x:c>
    </x:row>
    <x:row r="3203">
      <x:c r="A3203" s="3" t="inlineStr">
        <x:is>
          <x:t xml:space="preserve">Microsoft</x:t>
        </x:is>
      </x:c>
      <x:c r="B3203" s="3" t="n">
        <x:v>2030</x:v>
      </x:c>
      <x:c r="C3203" s="3" t="inlineStr">
        <x:is>
          <x:t xml:space="preserve">Grid-Constrained / Efficiency-Upside</x:t>
        </x:is>
      </x:c>
      <x:c r="D3203" s="3" t="inlineStr">
        <x:is>
          <x:t xml:space="preserve">it_load_gw</x:t>
        </x:is>
      </x:c>
      <x:c r="E3203" s="3" t="n">
        <x:v>3.72</x:v>
      </x:c>
      <x:c r="F3203" s="3" t="inlineStr">
        <x:is>
          <x:t xml:space="preserve">GW</x:t>
        </x:is>
      </x:c>
      <x:c r="G3203" s="3" t="inlineStr">
        <x:is>
          <x:t xml:space="preserve">Derived formula</x:t>
        </x:is>
      </x:c>
      <x:c r="H3203" s="3" t="inlineStr">
        <x:is>
          <x:t xml:space="preserve">active_power_gw / pue</x:t>
        </x:is>
      </x:c>
      <x:c r="I3203" s="3" t="inlineStr">
        <x:is>
          <x:t xml:space="preserve">Facility power is converted to IT-deliverable power before attributing AI workloads.</x:t>
        </x:is>
      </x:c>
      <x:c r="J3203" s="3" t="inlineStr">
        <x:is>
          <x:t xml:space="preserve">ASSUMP_POWER_RAMP; SRC_MS_MAIA200</x:t>
        </x:is>
      </x:c>
      <x:c r="K320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03" s="3" t="inlineStr">
        <x:is>
          <x:t xml:space="preserve">Recompute once active power and PUE become site-observable.</x:t>
        </x:is>
      </x:c>
    </x:row>
    <x:row r="3204">
      <x:c r="A3204" s="3" t="inlineStr">
        <x:is>
          <x:t xml:space="preserve">Microsoft</x:t>
        </x:is>
      </x:c>
      <x:c r="B3204" s="3" t="n">
        <x:v>2030</x:v>
      </x:c>
      <x:c r="C3204" s="3" t="inlineStr">
        <x:is>
          <x:t xml:space="preserve">Grid-Constrained / Efficiency-Upside</x:t>
        </x:is>
      </x:c>
      <x:c r="D3204" s="3" t="inlineStr">
        <x:is>
          <x:t xml:space="preserve">ai_workload_share</x:t>
        </x:is>
      </x:c>
      <x:c r="E3204" s="3" t="n">
        <x:v>0.86</x:v>
      </x:c>
      <x:c r="F3204" s="3" t="inlineStr">
        <x:is>
          <x:t xml:space="preserve">share</x:t>
        </x:is>
      </x:c>
      <x:c r="G3204" s="3" t="inlineStr">
        <x:is>
          <x:t xml:space="preserve">Scenario allocation</x:t>
        </x:is>
      </x:c>
      <x:c r="H3204" s="3" t="inlineStr">
        <x:is>
          <x:t xml:space="preserve">ai_it_load_gw = it_load_gw * ai_workload_share</x:t>
        </x:is>
      </x:c>
      <x:c r="I3204" s="3" t="inlineStr">
        <x:is>
          <x:t xml:space="preserve">Azure/Copilot serving burden is AI-oriented but shares infrastructure with platform and reserve overhead; 86% is a scenario allocation.</x:t>
        </x:is>
      </x:c>
      <x:c r="J3204" s="3" t="inlineStr">
        <x:is>
          <x:t xml:space="preserve">SRC_MS_PHI; SRC_OPENAI_GPT41_DOCS; SRC_MS_PHI4_TECHREPORT; SRC_MS_MAIA200; SRC_EPOCH_AI_DATA_CENTERS</x:t>
        </x:is>
      </x:c>
      <x:c r="K320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04" s="3" t="inlineStr">
        <x:is>
          <x:t xml:space="preserve">Model-owner AI workload allocation or cluster scheduling telemetry.</x:t>
        </x:is>
      </x:c>
    </x:row>
    <x:row r="3205">
      <x:c r="A3205" s="3" t="inlineStr">
        <x:is>
          <x:t xml:space="preserve">Microsoft</x:t>
        </x:is>
      </x:c>
      <x:c r="B3205" s="3" t="n">
        <x:v>2030</x:v>
      </x:c>
      <x:c r="C3205" s="3" t="inlineStr">
        <x:is>
          <x:t xml:space="preserve">Grid-Constrained / Efficiency-Upside</x:t>
        </x:is>
      </x:c>
      <x:c r="D3205" s="3" t="inlineStr">
        <x:is>
          <x:t xml:space="preserve">ai_it_load_gw</x:t>
        </x:is>
      </x:c>
      <x:c r="E3205" s="3" t="n">
        <x:v>3.199</x:v>
      </x:c>
      <x:c r="F3205" s="3" t="inlineStr">
        <x:is>
          <x:t xml:space="preserve">GW</x:t>
        </x:is>
      </x:c>
      <x:c r="G3205" s="3" t="inlineStr">
        <x:is>
          <x:t xml:space="preserve">Derived formula</x:t>
        </x:is>
      </x:c>
      <x:c r="H3205" s="3" t="inlineStr">
        <x:is>
          <x:t xml:space="preserve">it_load_gw * ai_workload_share</x:t>
        </x:is>
      </x:c>
      <x:c r="I3205" s="3" t="inlineStr">
        <x:is>
          <x:t xml:space="preserve">Only the AI-attributed portion of IT load enters training/inference allocation.</x:t>
        </x:is>
      </x:c>
      <x:c r="J3205" s="3" t="inlineStr">
        <x:is>
          <x:t xml:space="preserve">SRC_MS_PHI; SRC_OPENAI_GPT41_DOCS; SRC_MS_PHI4_TECHREPORT; SRC_MS_MAIA200; SRC_EPOCH_AI_DATA_CENTERS</x:t>
        </x:is>
      </x:c>
      <x:c r="K320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05" s="3" t="inlineStr">
        <x:is>
          <x:t xml:space="preserve">Recompute after ai_workload_share is replaced by telemetry.</x:t>
        </x:is>
      </x:c>
    </x:row>
    <x:row r="3206">
      <x:c r="A3206" s="3" t="inlineStr">
        <x:is>
          <x:t xml:space="preserve">Microsoft</x:t>
        </x:is>
      </x:c>
      <x:c r="B3206" s="3" t="n">
        <x:v>2030</x:v>
      </x:c>
      <x:c r="C3206" s="3" t="inlineStr">
        <x:is>
          <x:t xml:space="preserve">Grid-Constrained / Efficiency-Upside</x:t>
        </x:is>
      </x:c>
      <x:c r="D3206" s="3" t="inlineStr">
        <x:is>
          <x:t xml:space="preserve">gpu_share</x:t>
        </x:is>
      </x:c>
      <x:c r="E3206" s="3" t="n">
        <x:v>1</x:v>
      </x:c>
      <x:c r="F3206" s="3" t="inlineStr">
        <x:is>
          <x:t xml:space="preserve">share of inference-serving accelerator load</x:t>
        </x:is>
      </x:c>
      <x:c r="G3206" s="3" t="inlineStr">
        <x:is>
          <x:t xml:space="preserve">Numeric scenario</x:t>
        </x:is>
      </x:c>
      <x:c r="H3206" s="3" t="inlineStr">
        <x:is>
          <x:t xml:space="preserve">gpu_share interpolated from company 2026/2030 accelerator-mix endpoints</x:t>
        </x:is>
      </x:c>
      <x:c r="I3206" s="3" t="inlineStr">
        <x:is>
          <x:t xml:space="preserve">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3206" s="3" t="inlineStr">
        <x:is>
          <x:t xml:space="preserve">SRC_MS_PHI; SRC_OPENAI_GPT41_DOCS; SRC_MS_PHI4_TECHREPORT; SRC_MS_MAIA200; SRC_EPOCH_AI_DATA_CENTERS; ASSUMP_NUMERIC_ACCELERATOR_MIX</x:t>
        </x:is>
      </x:c>
      <x:c r="K320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06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3207">
      <x:c r="A3207" s="3" t="inlineStr">
        <x:is>
          <x:t xml:space="preserve">Microsoft</x:t>
        </x:is>
      </x:c>
      <x:c r="B3207" s="3" t="n">
        <x:v>2030</x:v>
      </x:c>
      <x:c r="C3207" s="3" t="inlineStr">
        <x:is>
          <x:t xml:space="preserve">Grid-Constrained / Efficiency-Upside</x:t>
        </x:is>
      </x:c>
      <x:c r="D3207" s="3" t="inlineStr">
        <x:is>
          <x:t xml:space="preserve">h200_share</x:t>
        </x:is>
      </x:c>
      <x:c r="E3207" s="3" t="n">
        <x:v>0.052258</x:v>
      </x:c>
      <x:c r="F3207" s="3" t="inlineStr">
        <x:is>
          <x:t xml:space="preserve">share of inference-serving accelerator load</x:t>
        </x:is>
      </x:c>
      <x:c r="G3207" s="3" t="inlineStr">
        <x:is>
          <x:t xml:space="preserve">Editable numeric scenario</x:t>
        </x:is>
      </x:c>
      <x:c r="H3207" s="3" t="inlineStr">
        <x:is>
          <x:t xml:space="preserve">h200_share = gpu_share * default_gpu_generation_mix_h200</x:t>
        </x:is>
      </x:c>
      <x:c r="I3207" s="3" t="inlineStr">
        <x:is>
          <x:t xml:space="preserve">Default GPU-generation migration assumption; executive workbook allows later manual replacement by company/year/scenario.</x:t>
        </x:is>
      </x:c>
      <x:c r="J3207" s="3" t="inlineStr">
        <x:is>
          <x:t xml:space="preserve">SRC_SEMIANALYSIS_INFERENCEX; ASSUMP_NUMERIC_ACCELERATOR_MIX</x:t>
        </x:is>
      </x:c>
      <x:c r="K320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07" s="3" t="inlineStr">
        <x:is>
          <x:t xml:space="preserve">Company fleet inventory, accelerator-hours or procurement/deployment records by GPU generation.</x:t>
        </x:is>
      </x:c>
    </x:row>
    <x:row r="3208">
      <x:c r="A3208" s="3" t="inlineStr">
        <x:is>
          <x:t xml:space="preserve">Microsoft</x:t>
        </x:is>
      </x:c>
      <x:c r="B3208" s="3" t="n">
        <x:v>2030</x:v>
      </x:c>
      <x:c r="C3208" s="3" t="inlineStr">
        <x:is>
          <x:t xml:space="preserve">Grid-Constrained / Efficiency-Upside</x:t>
        </x:is>
      </x:c>
      <x:c r="D3208" s="3" t="inlineStr">
        <x:is>
          <x:t xml:space="preserve">b200_share</x:t>
        </x:is>
      </x:c>
      <x:c r="E3208" s="3" t="n">
        <x:v>0.947742</x:v>
      </x:c>
      <x:c r="F3208" s="3" t="inlineStr">
        <x:is>
          <x:t xml:space="preserve">share of inference-serving accelerator load</x:t>
        </x:is>
      </x:c>
      <x:c r="G3208" s="3" t="inlineStr">
        <x:is>
          <x:t xml:space="preserve">Editable numeric scenario</x:t>
        </x:is>
      </x:c>
      <x:c r="H3208" s="3" t="inlineStr">
        <x:is>
          <x:t xml:space="preserve">b200_share = gpu_share * default_gpu_generation_mix_b200</x:t>
        </x:is>
      </x:c>
      <x:c r="I3208" s="3" t="inlineStr">
        <x:is>
          <x:t xml:space="preserve">Default GPU-generation migration assumption; executive workbook allows later manual replacement by company/year/scenario.</x:t>
        </x:is>
      </x:c>
      <x:c r="J3208" s="3" t="inlineStr">
        <x:is>
          <x:t xml:space="preserve">SRC_SEMIANALYSIS_INFERENCEX; ASSUMP_NUMERIC_ACCELERATOR_MIX</x:t>
        </x:is>
      </x:c>
      <x:c r="K320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08" s="3" t="inlineStr">
        <x:is>
          <x:t xml:space="preserve">Company fleet inventory, accelerator-hours or procurement/deployment records by GPU generation.</x:t>
        </x:is>
      </x:c>
    </x:row>
    <x:row r="3209">
      <x:c r="A3209" s="3" t="inlineStr">
        <x:is>
          <x:t xml:space="preserve">Microsoft</x:t>
        </x:is>
      </x:c>
      <x:c r="B3209" s="3" t="n">
        <x:v>2030</x:v>
      </x:c>
      <x:c r="C3209" s="3" t="inlineStr">
        <x:is>
          <x:t xml:space="preserve">Grid-Constrained / Efficiency-Upside</x:t>
        </x:is>
      </x:c>
      <x:c r="D3209" s="3" t="inlineStr">
        <x:is>
          <x:t xml:space="preserve">gb200_share</x:t>
        </x:is>
      </x:c>
      <x:c r="E3209" s="3" t="n">
        <x:v>0</x:v>
      </x:c>
      <x:c r="F3209" s="3" t="inlineStr">
        <x:is>
          <x:t xml:space="preserve">share of inference-serving accelerator load</x:t>
        </x:is>
      </x:c>
      <x:c r="G3209" s="3" t="inlineStr">
        <x:is>
          <x:t xml:space="preserve">Editable numeric scenario</x:t>
        </x:is>
      </x:c>
      <x:c r="H3209" s="3" t="inlineStr">
        <x:is>
          <x:t xml:space="preserve">gb200_share = gpu_share * default_gpu_generation_mix_gb200</x:t>
        </x:is>
      </x:c>
      <x:c r="I3209" s="3" t="inlineStr">
        <x:is>
          <x:t xml:space="preserve">Default GPU-generation migration assumption; executive workbook allows later manual replacement by company/year/scenario.</x:t>
        </x:is>
      </x:c>
      <x:c r="J3209" s="3" t="inlineStr">
        <x:is>
          <x:t xml:space="preserve">SRC_SEMIANALYSIS_INFERENCEX; ASSUMP_NUMERIC_ACCELERATOR_MIX</x:t>
        </x:is>
      </x:c>
      <x:c r="K320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09" s="3" t="inlineStr">
        <x:is>
          <x:t xml:space="preserve">Company fleet inventory, accelerator-hours or procurement/deployment records by GPU generation.</x:t>
        </x:is>
      </x:c>
    </x:row>
    <x:row r="3210">
      <x:c r="A3210" s="3" t="inlineStr">
        <x:is>
          <x:t xml:space="preserve">Microsoft</x:t>
        </x:is>
      </x:c>
      <x:c r="B3210" s="3" t="n">
        <x:v>2030</x:v>
      </x:c>
      <x:c r="C3210" s="3" t="inlineStr">
        <x:is>
          <x:t xml:space="preserve">Grid-Constrained / Efficiency-Upside</x:t>
        </x:is>
      </x:c>
      <x:c r="D3210" s="3" t="inlineStr">
        <x:is>
          <x:t xml:space="preserve">purpose_built_accelerator_share</x:t>
        </x:is>
      </x:c>
      <x:c r="E3210" s="3" t="n">
        <x:v>0</x:v>
      </x:c>
      <x:c r="F3210" s="3" t="inlineStr">
        <x:is>
          <x:t xml:space="preserve">share of inference-serving accelerator load</x:t>
        </x:is>
      </x:c>
      <x:c r="G3210" s="3" t="inlineStr">
        <x:is>
          <x:t xml:space="preserve">Numeric scenario</x:t>
        </x:is>
      </x:c>
      <x:c r="H3210" s="3" t="inlineStr">
        <x:is>
          <x:t xml:space="preserve">1 - gpu_share</x:t>
        </x:is>
      </x:c>
      <x:c r="I3210" s="3" t="inlineStr">
        <x:is>
          <x:t xml:space="preserve">Purpose-built bucket: Maia inference accelerator. Derived by normalizing each AI company's modeled inference power across CSPs using CSP total power * AI contract share * inference share, then applying long-format CSP accelerator mix rows. Maia 200 is officially designated for inference, Azure AI Foundry and Microsoft 365 Copilot. Exact serving fleet share is undisclosed; gradual Maia adoption is modeled.</x:t>
        </x:is>
      </x:c>
      <x:c r="J3210" s="3" t="inlineStr">
        <x:is>
          <x:t xml:space="preserve">SRC_MS_PHI; SRC_OPENAI_GPT41_DOCS; SRC_MS_PHI4_TECHREPORT; SRC_MS_MAIA200; SRC_EPOCH_AI_DATA_CENTERS; ASSUMP_NUMERIC_ACCELERATOR_MIX</x:t>
        </x:is>
      </x:c>
      <x:c r="K321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10" s="3" t="inlineStr">
        <x:is>
          <x:t xml:space="preserve">Replace 02a CSP contract allocations and 02b CSP accelerator mix with contract/procurement telemetry. Microsoft disclosure of Maia accelerator-hours or Copilot model/hardware routing mix.</x:t>
        </x:is>
      </x:c>
    </x:row>
    <x:row r="3211">
      <x:c r="A3211" s="3" t="inlineStr">
        <x:is>
          <x:t xml:space="preserve">Microsoft</x:t>
        </x:is>
      </x:c>
      <x:c r="B3211" s="3" t="n">
        <x:v>2030</x:v>
      </x:c>
      <x:c r="C3211" s="3" t="inlineStr">
        <x:is>
          <x:t xml:space="preserve">Grid-Constrained / Efficiency-Upside</x:t>
        </x:is>
      </x:c>
      <x:c r="D3211" s="3" t="inlineStr">
        <x:is>
          <x:t xml:space="preserve">fleet_reference_tps_per_mw</x:t>
        </x:is>
      </x:c>
      <x:c r="E3211" s="3" t="n">
        <x:v>2801033</x:v>
      </x:c>
      <x:c r="F3211" s="3" t="inlineStr">
        <x:is>
          <x:t xml:space="preserve">generated output tokens/sec/MW</x:t>
        </x:is>
      </x:c>
      <x:c r="G3211" s="3" t="inlineStr">
        <x:is>
          <x:t xml:space="preserve">Fleet-weighted public benchmark reference</x:t>
        </x:is>
      </x:c>
      <x:c r="H3211" s="3" t="inlineStr">
        <x:is>
          <x:t xml:space="preserve">h200_share*h200_workload_avg + b200_share*b200_workload_avg + gb200_share*gb200_workload_avg + purpose_built_share*purpose_workload_avg</x:t>
        </x:is>
      </x:c>
      <x:c r="I3211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211" s="3" t="inlineStr">
        <x:is>
          <x:t xml:space="preserve">SRC_SEMIANALYSIS_INFERENCEX; ASSUMP_NUMERIC_ACCELERATOR_MIX; ASSUMP_WORKLOAD_CLASS_MIX; ASSUMP_AGENTIC_CONTEXT_PENALTY</x:t>
        </x:is>
      </x:c>
      <x:c r="K321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11" s="3" t="inlineStr">
        <x:is>
          <x:t xml:space="preserve">Comparable production output-token throughput or a more closely matched benchmark.</x:t>
        </x:is>
      </x:c>
    </x:row>
    <x:row r="3212">
      <x:c r="A3212" s="3" t="inlineStr">
        <x:is>
          <x:t xml:space="preserve">Microsoft</x:t>
        </x:is>
      </x:c>
      <x:c r="B3212" s="3" t="n">
        <x:v>2030</x:v>
      </x:c>
      <x:c r="C3212" s="3" t="inlineStr">
        <x:is>
          <x:t xml:space="preserve">Grid-Constrained / Efficiency-Upside</x:t>
        </x:is>
      </x:c>
      <x:c r="D3212" s="3" t="inlineStr">
        <x:is>
          <x:t xml:space="preserve">commercial_workload_fit_factor</x:t>
        </x:is>
      </x:c>
      <x:c r="E3212" s="3" t="n">
        <x:v>0.6</x:v>
      </x:c>
      <x:c r="F3212" s="3" t="inlineStr">
        <x:is>
          <x:t xml:space="preserve">share of public reference throughput</x:t>
        </x:is>
      </x:c>
      <x:c r="G3212" s="3" t="inlineStr">
        <x:is>
          <x:t xml:space="preserve">Scenario assumption</x:t>
        </x:is>
      </x:c>
      <x:c r="H3212" s="3" t="inlineStr">
        <x:is>
          <x:t xml:space="preserve">reference_serving_tps_per_mw = fleet_reference_tps_per_mw * commercial_workload_fit_factor</x:t>
        </x:is>
      </x:c>
      <x:c r="I3212" s="3" t="inlineStr">
        <x:is>
          <x:t xml:space="preserve">Commercial workload class: Copilot / routed closed-model assistant. Company mix uses short_chat=45%, long_chat=30%, agentic=25%; closed-model, reasoning, long-context and SLO mismatch stays explicit.</x:t>
        </x:is>
      </x:c>
      <x:c r="J3212" s="3" t="inlineStr">
        <x:is>
          <x:t xml:space="preserve">SRC_SEMIANALYSIS_INFERENCEX; ASSUMP_NUMERIC_ACCELERATOR_MIX; ASSUMP_WORKLOAD_CLASS_MIX; ASSUMP_AGENTIC_CONTEXT_PENALTY</x:t>
        </x:is>
      </x:c>
      <x:c r="K3212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12" s="3" t="inlineStr">
        <x:is>
          <x:t xml:space="preserve">Matched commercial serving benchmark by product surface, context shape and latency SLO.</x:t>
        </x:is>
      </x:c>
    </x:row>
    <x:row r="3213">
      <x:c r="A3213" s="3" t="inlineStr">
        <x:is>
          <x:t xml:space="preserve">Microsoft</x:t>
        </x:is>
      </x:c>
      <x:c r="B3213" s="3" t="n">
        <x:v>2030</x:v>
      </x:c>
      <x:c r="C3213" s="3" t="inlineStr">
        <x:is>
          <x:t xml:space="preserve">Grid-Constrained / Efficiency-Upside</x:t>
        </x:is>
      </x:c>
      <x:c r="D3213" s="3" t="inlineStr">
        <x:is>
          <x:t xml:space="preserve">reference_serving_tps_per_mw</x:t>
        </x:is>
      </x:c>
      <x:c r="E3213" s="3" t="n">
        <x:v>1680620</x:v>
      </x:c>
      <x:c r="F3213" s="3" t="inlineStr">
        <x:is>
          <x:t xml:space="preserve">generated output tokens/sec/MW</x:t>
        </x:is>
      </x:c>
      <x:c r="G3213" s="3" t="inlineStr">
        <x:is>
          <x:t xml:space="preserve">Workload-adjusted benchmark proxy</x:t>
        </x:is>
      </x:c>
      <x:c r="H3213" s="3" t="inlineStr">
        <x:is>
          <x:t xml:space="preserve">fleet_reference_tps_per_mw * commercial_workload_fit_factor</x:t>
        </x:is>
      </x:c>
      <x:c r="I321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213" s="3" t="inlineStr">
        <x:is>
          <x:t xml:space="preserve">SRC_SEMIANALYSIS_INFERENCEX; ASSUMP_NUMERIC_ACCELERATOR_MIX; ASSUMP_WORKLOAD_CLASS_MIX; ASSUMP_AGENTIC_CONTEXT_PENALTY</x:t>
        </x:is>
      </x:c>
      <x:c r="K3213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13" s="3" t="inlineStr">
        <x:is>
          <x:t xml:space="preserve">Provider production output-token throughput with comparable workload/SLO.</x:t>
        </x:is>
      </x:c>
    </x:row>
    <x:row r="3214">
      <x:c r="A3214" s="3" t="inlineStr">
        <x:is>
          <x:t xml:space="preserve">Microsoft</x:t>
        </x:is>
      </x:c>
      <x:c r="B3214" s="3" t="n">
        <x:v>2030</x:v>
      </x:c>
      <x:c r="C3214" s="3" t="inlineStr">
        <x:is>
          <x:t xml:space="preserve">Grid-Constrained / Efficiency-Upside</x:t>
        </x:is>
      </x:c>
      <x:c r="D3214" s="3" t="inlineStr">
        <x:is>
          <x:t xml:space="preserve">purpose_built_tps_per_mw</x:t>
        </x:is>
      </x:c>
      <x:c r="E3214" s="3" t="n">
        <x:v>2710180</x:v>
      </x:c>
      <x:c r="F3214" s="3" t="inlineStr">
        <x:is>
          <x:t xml:space="preserve">generated output tokens/sec/MW</x:t>
        </x:is>
      </x:c>
      <x:c r="G3214" s="3" t="inlineStr">
        <x:is>
          <x:t xml:space="preserve">Conservative no-uplift proxy</x:t>
        </x:is>
      </x:c>
      <x:c r="H3214" s="3" t="inlineStr">
        <x:is>
          <x:t xml:space="preserve">purpose_built_tps_per_mw = purpose_built_reference_tps_per_mw * commercial_workload_fit_factor until comparable output-token benchmark is adopted</x:t>
        </x:is>
      </x:c>
      <x:c r="I3214" s="3" t="inlineStr">
        <x:is>
          <x:t xml:space="preserve">No comparable public output-token/MW row adopted; B200 public reference placeholder is used and remains editable.</x:t>
        </x:is>
      </x:c>
      <x:c r="J3214" s="3" t="inlineStr">
        <x:is>
          <x:t xml:space="preserve">SRC_MS_PHI; SRC_OPENAI_GPT41_DOCS; SRC_MS_PHI4_TECHREPORT; SRC_MS_MAIA200; SRC_EPOCH_AI_DATA_CENTERS; ASSUMP_NUMERIC_ACCELERATOR_MIX</x:t>
        </x:is>
      </x:c>
      <x:c r="K3214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14" s="3" t="inlineStr">
        <x:is>
          <x:t xml:space="preserve">Matched-workload generated-output benchmark for the provider purpose-built accelerator.</x:t>
        </x:is>
      </x:c>
    </x:row>
    <x:row r="3215">
      <x:c r="A3215" s="3" t="inlineStr">
        <x:is>
          <x:t xml:space="preserve">Microsoft</x:t>
        </x:is>
      </x:c>
      <x:c r="B3215" s="3" t="n">
        <x:v>2030</x:v>
      </x:c>
      <x:c r="C3215" s="3" t="inlineStr">
        <x:is>
          <x:t xml:space="preserve">Grid-Constrained / Efficiency-Upside</x:t>
        </x:is>
      </x:c>
      <x:c r="D3215" s="3" t="inlineStr">
        <x:is>
          <x:t xml:space="preserve">inference_power_share</x:t>
        </x:is>
      </x:c>
      <x:c r="E3215" s="3" t="n">
        <x:v>0.79</x:v>
      </x:c>
      <x:c r="F3215" s="3" t="inlineStr">
        <x:is>
          <x:t xml:space="preserve">share of AI IT load</x:t>
        </x:is>
      </x:c>
      <x:c r="G3215" s="3" t="inlineStr">
        <x:is>
          <x:t xml:space="preserve">Scenario allocation</x:t>
        </x:is>
      </x:c>
      <x:c r="H3215" s="3" t="inlineStr">
        <x:is>
          <x:t xml:space="preserve">inference_gw = ai_it_load_gw * inference_power_share</x:t>
        </x:is>
      </x:c>
      <x:c r="I3215" s="3" t="inlineStr">
        <x:is>
          <x:t xml:space="preserve">Copilot commercial serving growth supports rising inference allocation; OpenAI model-owner output must remain separately attributed.</x:t>
        </x:is>
      </x:c>
      <x:c r="J3215" s="3" t="inlineStr">
        <x:is>
          <x:t xml:space="preserve">SRC_MS_PHI; SRC_OPENAI_GPT41_DOCS; SRC_MS_PHI4_TECHREPORT; SRC_MS_MAIA200; SRC_EPOCH_AI_DATA_CENTERS; ASSUMP_INFERENCE_SHARE_NOT_FACT_60</x:t>
        </x:is>
      </x:c>
      <x:c r="K3215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15" s="3" t="inlineStr">
        <x:is>
          <x:t xml:space="preserve">Provider-specific inference/training workload power telemetry.</x:t>
        </x:is>
      </x:c>
    </x:row>
    <x:row r="3216">
      <x:c r="A3216" s="3" t="inlineStr">
        <x:is>
          <x:t xml:space="preserve">Microsoft</x:t>
        </x:is>
      </x:c>
      <x:c r="B3216" s="3" t="n">
        <x:v>2030</x:v>
      </x:c>
      <x:c r="C3216" s="3" t="inlineStr">
        <x:is>
          <x:t xml:space="preserve">Grid-Constrained / Efficiency-Upside</x:t>
        </x:is>
      </x:c>
      <x:c r="D3216" s="3" t="inlineStr">
        <x:is>
          <x:t xml:space="preserve">inference_gw</x:t>
        </x:is>
      </x:c>
      <x:c r="E3216" s="3" t="n">
        <x:v>2.527</x:v>
      </x:c>
      <x:c r="F3216" s="3" t="inlineStr">
        <x:is>
          <x:t xml:space="preserve">GW</x:t>
        </x:is>
      </x:c>
      <x:c r="G3216" s="3" t="inlineStr">
        <x:is>
          <x:t xml:space="preserve">Derived formula</x:t>
        </x:is>
      </x:c>
      <x:c r="H3216" s="3" t="inlineStr">
        <x:is>
          <x:t xml:space="preserve">ai_it_load_gw * inference_power_share</x:t>
        </x:is>
      </x:c>
      <x:c r="I3216" s="3" t="inlineStr">
        <x:is>
          <x:t xml:space="preserve">This is the operational power eligible to become commercial generated output tokens through the selected TPS/MW proxy.</x:t>
        </x:is>
      </x:c>
      <x:c r="J3216" s="3" t="inlineStr">
        <x:is>
          <x:t xml:space="preserve">SRC_MS_PHI; SRC_OPENAI_GPT41_DOCS; SRC_MS_PHI4_TECHREPORT; SRC_MS_MAIA200; SRC_EPOCH_AI_DATA_CENTERS</x:t>
        </x:is>
      </x:c>
      <x:c r="K3216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16" s="3" t="inlineStr">
        <x:is>
          <x:t xml:space="preserve">Recompute after AI allocation or inference-share evidence changes.</x:t>
        </x:is>
      </x:c>
    </x:row>
    <x:row r="3217">
      <x:c r="A3217" s="3" t="inlineStr">
        <x:is>
          <x:t xml:space="preserve">Microsoft</x:t>
        </x:is>
      </x:c>
      <x:c r="B3217" s="3" t="n">
        <x:v>2030</x:v>
      </x:c>
      <x:c r="C3217" s="3" t="inlineStr">
        <x:is>
          <x:t xml:space="preserve">Grid-Constrained / Efficiency-Upside</x:t>
        </x:is>
      </x:c>
      <x:c r="D3217" s="3" t="inlineStr">
        <x:is>
          <x:t xml:space="preserve">training_power_share</x:t>
        </x:is>
      </x:c>
      <x:c r="E3217" s="3" t="n">
        <x:v>0.21</x:v>
      </x:c>
      <x:c r="F3217" s="3" t="inlineStr">
        <x:is>
          <x:t xml:space="preserve">share of AI IT load</x:t>
        </x:is>
      </x:c>
      <x:c r="G3217" s="3" t="inlineStr">
        <x:is>
          <x:t xml:space="preserve">Derived allocation</x:t>
        </x:is>
      </x:c>
      <x:c r="H3217" s="3" t="inlineStr">
        <x:is>
          <x:t xml:space="preserve">1 - inference_power_share</x:t>
        </x:is>
      </x:c>
      <x:c r="I3217" s="3" t="inlineStr">
        <x:is>
          <x:t xml:space="preserve">Training receives the complementary modeled AI IT allocation; it is not a disclosed company workload split.</x:t>
        </x:is>
      </x:c>
      <x:c r="J3217" s="3" t="inlineStr">
        <x:is>
          <x:t xml:space="preserve">SRC_MS_PHI; SRC_OPENAI_GPT41_DOCS; SRC_MS_PHI4_TECHREPORT; SRC_MS_MAIA200; SRC_EPOCH_AI_DATA_CENTERS; ASSUMP_INFERENCE_SHARE_NOT_FACT_60</x:t>
        </x:is>
      </x:c>
      <x:c r="K3217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17" s="3" t="inlineStr">
        <x:is>
          <x:t xml:space="preserve">Provider-specific inference/training workload power telemetry.</x:t>
        </x:is>
      </x:c>
    </x:row>
    <x:row r="3218">
      <x:c r="A3218" s="3" t="inlineStr">
        <x:is>
          <x:t xml:space="preserve">Microsoft</x:t>
        </x:is>
      </x:c>
      <x:c r="B3218" s="3" t="n">
        <x:v>2030</x:v>
      </x:c>
      <x:c r="C3218" s="3" t="inlineStr">
        <x:is>
          <x:t xml:space="preserve">Grid-Constrained / Efficiency-Upside</x:t>
        </x:is>
      </x:c>
      <x:c r="D3218" s="3" t="inlineStr">
        <x:is>
          <x:t xml:space="preserve">training_gw</x:t>
        </x:is>
      </x:c>
      <x:c r="E3218" s="3" t="n">
        <x:v>0.672</x:v>
      </x:c>
      <x:c r="F3218" s="3" t="inlineStr">
        <x:is>
          <x:t xml:space="preserve">GW</x:t>
        </x:is>
      </x:c>
      <x:c r="G3218" s="3" t="inlineStr">
        <x:is>
          <x:t xml:space="preserve">Derived formula</x:t>
        </x:is>
      </x:c>
      <x:c r="H3218" s="3" t="inlineStr">
        <x:is>
          <x:t xml:space="preserve">ai_it_load_gw * training_power_share</x:t>
        </x:is>
      </x:c>
      <x:c r="I3218" s="3" t="inlineStr">
        <x:is>
          <x:t xml:space="preserve">Training GW is shown separately so commercial inference token capacity is not overstated.</x:t>
        </x:is>
      </x:c>
      <x:c r="J3218" s="3" t="inlineStr">
        <x:is>
          <x:t xml:space="preserve">SRC_MS_PHI; SRC_OPENAI_GPT41_DOCS; SRC_MS_PHI4_TECHREPORT; SRC_MS_MAIA200; SRC_EPOCH_AI_DATA_CENTERS</x:t>
        </x:is>
      </x:c>
      <x:c r="K3218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18" s="3" t="inlineStr">
        <x:is>
          <x:t xml:space="preserve">Recompute after AI allocation or workload-split evidence changes.</x:t>
        </x:is>
      </x:c>
    </x:row>
    <x:row r="3219">
      <x:c r="A3219" s="3" t="inlineStr">
        <x:is>
          <x:t xml:space="preserve">Microsoft</x:t>
        </x:is>
      </x:c>
      <x:c r="B3219" s="3" t="n">
        <x:v>2030</x:v>
      </x:c>
      <x:c r="C3219" s="3" t="inlineStr">
        <x:is>
          <x:t xml:space="preserve">Grid-Constrained / Efficiency-Upside</x:t>
        </x:is>
      </x:c>
      <x:c r="D3219" s="3" t="inlineStr">
        <x:is>
          <x:t xml:space="preserve">tokens_per_second_per_mw</x:t>
        </x:is>
      </x:c>
      <x:c r="E3219" s="3" t="n">
        <x:v>1680620</x:v>
      </x:c>
      <x:c r="F3219" s="3" t="inlineStr">
        <x:is>
          <x:t xml:space="preserve">generated output tokens/sec/MW</x:t>
        </x:is>
      </x:c>
      <x:c r="G3219" s="3" t="inlineStr">
        <x:is>
          <x:t xml:space="preserve">Derived estimate + benchmark calibration</x:t>
        </x:is>
      </x:c>
      <x:c r="H3219" s="3" t="inlineStr">
        <x:is>
          <x:t xml:space="preserve">fleet_reference_tps_per_mw * commercial_workload_fit_factor</x:t>
        </x:is>
      </x:c>
      <x:c r="I3219" s="3" t="inlineStr">
        <x:is>
          <x:t xml:space="preserve">GPT-OSS 120B B200 output-token benchmark proxy. Maia has no adopted comparable output-token/MW row, so no uplift is applied. Workload reference is now split into short_chat, long_chat and agentic classes. Company mix: short 45%, long 30%, agentic 25%. Commercial workload fit factor: Copilot traffic mixes routed proprietary models and interactive SLOs; GPT-OSS is a reference ceiling, not direct telemetry. Microsoft has broad Copilot surfaces plus GitHub/Codex-style developer workflows; agentic share is material but not dominant.</x:t>
        </x:is>
      </x:c>
      <x:c r="J3219" s="3" t="inlineStr">
        <x:is>
          <x:t xml:space="preserve">SRC_MS_PHI; SRC_OPENAI_GPT41_DOCS; SRC_MS_PHI4_TECHREPORT; SRC_MS_MAIA200; SRC_EPOCH_AI_DATA_CENTERS; SRC_SEMIANALYSIS_INFERENCEX; ASSUMP_NUMERIC_ACCELERATOR_MIX; ASSUMP_WORKLOAD_CLASS_MIX; ASSUMP_AGENTIC_CONTEXT_PENALTY</x:t>
        </x:is>
      </x:c>
      <x:c r="K3219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19" s="3" t="inlineStr">
        <x:is>
          <x:t xml:space="preserve">Comparable production output-token throughput with model, hardware, precision, ISL/OSL and SLO matched.</x:t>
        </x:is>
      </x:c>
    </x:row>
    <x:row r="3220">
      <x:c r="A3220" s="3" t="inlineStr">
        <x:is>
          <x:t xml:space="preserve">Microsoft</x:t>
        </x:is>
      </x:c>
      <x:c r="B3220" s="3" t="n">
        <x:v>2030</x:v>
      </x:c>
      <x:c r="C3220" s="3" t="inlineStr">
        <x:is>
          <x:t xml:space="preserve">Grid-Constrained / Efficiency-Upside</x:t>
        </x:is>
      </x:c>
      <x:c r="D3220" s="3" t="inlineStr">
        <x:is>
          <x:t xml:space="preserve">inference_tokens_per_day</x:t>
        </x:is>
      </x:c>
      <x:c r="E3220" s="3" t="n">
        <x:v>366934470336000</x:v>
      </x:c>
      <x:c r="F3220" s="3" t="inlineStr">
        <x:is>
          <x:t xml:space="preserve">generated output tokens/day</x:t>
        </x:is>
      </x:c>
      <x:c r="G3220" s="3" t="inlineStr">
        <x:is>
          <x:t xml:space="preserve">Derived headline metric</x:t>
        </x:is>
      </x:c>
      <x:c r="H3220" s="3" t="inlineStr">
        <x:is>
          <x:t xml:space="preserve">inference_gw * 1000 * tokens_per_second_per_mw * 86,400</x:t>
        </x:is>
      </x:c>
      <x:c r="I3220" s="3" t="inlineStr">
        <x:is>
          <x:t xml:space="preserve">Headline capacity uses no utilization, MoE, architecture or software-growth multiplier; it is not observed commercial output volume.</x:t>
        </x:is>
      </x:c>
      <x:c r="J3220" s="3" t="inlineStr">
        <x:is>
          <x:t xml:space="preserve">SRC_MS_PHI; SRC_OPENAI_GPT41_DOCS; SRC_MS_PHI4_TECHREPORT; SRC_MS_MAIA200; SRC_EPOCH_AI_DATA_CENTERS; SRC_SEMIANALYSIS_INFERENCEX</x:t>
        </x:is>
      </x:c>
      <x:c r="K3220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20" s="3" t="inlineStr">
        <x:is>
          <x:t xml:space="preserve">Provider-disclosed generated output token volume or calibrated capacity telemetry.</x:t>
        </x:is>
      </x:c>
    </x:row>
    <x:row r="3221">
      <x:c r="A3221" s="3" t="inlineStr">
        <x:is>
          <x:t xml:space="preserve">Microsoft</x:t>
        </x:is>
      </x:c>
      <x:c r="B3221" s="3" t="n">
        <x:v>2030</x:v>
      </x:c>
      <x:c r="C3221" s="3" t="inlineStr">
        <x:is>
          <x:t xml:space="preserve">Grid-Constrained / Efficiency-Upside</x:t>
        </x:is>
      </x:c>
      <x:c r="D3221" s="3" t="inlineStr">
        <x:is>
          <x:t xml:space="preserve">inference_tokens_per_year</x:t>
        </x:is>
      </x:c>
      <x:c r="E3221" s="3" t="n">
        <x:v>1.3393108167264e+17</x:v>
      </x:c>
      <x:c r="F3221" s="3" t="inlineStr">
        <x:is>
          <x:t xml:space="preserve">generated output tokens/year</x:t>
        </x:is>
      </x:c>
      <x:c r="G3221" s="3" t="inlineStr">
        <x:is>
          <x:t xml:space="preserve">Derived headline metric</x:t>
        </x:is>
      </x:c>
      <x:c r="H3221" s="3" t="inlineStr">
        <x:is>
          <x:t xml:space="preserve">inference_tokens_per_day * 365</x:t>
        </x:is>
      </x:c>
      <x:c r="I3221" s="3" t="inlineStr">
        <x:is>
          <x:t xml:space="preserve">Annualized version of generated output token capacity; it is not observed annual demand or billable volume.</x:t>
        </x:is>
      </x:c>
      <x:c r="J3221" s="3" t="inlineStr">
        <x:is>
          <x:t xml:space="preserve">SRC_MS_PHI; SRC_OPENAI_GPT41_DOCS; SRC_MS_PHI4_TECHREPORT; SRC_MS_MAIA200; SRC_EPOCH_AI_DATA_CENTERS; SRC_SEMIANALYSIS_INFERENCEX</x:t>
        </x:is>
      </x:c>
      <x:c r="K3221" s="3" t="inlineStr">
        <x:is>
          <x:t xml:space="preserve">ASSUMP_POWER_RAMP; ASSUMP_MS_OPENAI_ATTRIBUTION; ASSUMP_NUMERIC_ACCELERATOR_MIX; ASSUMP_INFERENCE_SHARE_NOT_FACT_60; ASSUMP_WORKLOAD_CLASS_MIX; ASSUMP_AGENTIC_CONTEXT_PENALTY</x:t>
        </x:is>
      </x:c>
      <x:c r="L3221" s="3" t="inlineStr">
        <x:is>
          <x:t xml:space="preserve">Provider-disclosed annual generated-output volume or metered serving telemetry.</x:t>
        </x:is>
      </x:c>
    </x:row>
    <x:row r="3222">
      <x:c r="A3222" s="3" t="inlineStr">
        <x:is>
          <x:t xml:space="preserve">Google</x:t>
        </x:is>
      </x:c>
      <x:c r="B3222" s="3" t="n">
        <x:v>2026</x:v>
      </x:c>
      <x:c r="C3222" s="3" t="inlineStr">
        <x:is>
          <x:t xml:space="preserve">Grid-Constrained / Efficiency-Upside</x:t>
        </x:is>
      </x:c>
      <x:c r="D3222" s="3" t="inlineStr">
        <x:is>
          <x:t xml:space="preserve">contracted_power_gw</x:t>
        </x:is>
      </x:c>
      <x:c r="E3222" s="3" t="n">
        <x:v>4.5</x:v>
      </x:c>
      <x:c r="F3222" s="3" t="inlineStr">
        <x:is>
          <x:t xml:space="preserve">GW</x:t>
        </x:is>
      </x:c>
      <x:c r="G3222" s="3" t="inlineStr">
        <x:is>
          <x:t xml:space="preserve">Scenario capacity envelope</x:t>
        </x:is>
      </x:c>
      <x:c r="H3222" s="3" t="inlineStr">
        <x:is>
          <x:t xml:space="preserve">linear interpolation between 2026 and 2030 company capacity endpoints</x:t>
        </x:is>
      </x:c>
      <x:c r="I3222" s="3" t="inlineStr">
        <x:is>
          <x:t xml:space="preserve">Scenario envelope for Gemini-serving capacity; official TPU hardware direction is disclosed, company-level contracted GW is not.</x:t>
        </x:is>
      </x:c>
      <x:c r="J3222" s="3" t="inlineStr">
        <x:is>
          <x:t xml:space="preserve">ASSUMP_POWER_RAMP; SRC_GOOGLE_IRONWOOD; SRC_GOOGLE_TPU_V6E</x:t>
        </x:is>
      </x:c>
      <x:c r="K322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22" s="3" t="inlineStr">
        <x:is>
          <x:t xml:space="preserve">Company/site-level committed MW/GW, interconnect and contract disclosure.</x:t>
        </x:is>
      </x:c>
    </x:row>
    <x:row r="3223">
      <x:c r="A3223" s="3" t="inlineStr">
        <x:is>
          <x:t xml:space="preserve">Google</x:t>
        </x:is>
      </x:c>
      <x:c r="B3223" s="3" t="n">
        <x:v>2026</x:v>
      </x:c>
      <x:c r="C3223" s="3" t="inlineStr">
        <x:is>
          <x:t xml:space="preserve">Grid-Constrained / Efficiency-Upside</x:t>
        </x:is>
      </x:c>
      <x:c r="D3223" s="3" t="inlineStr">
        <x:is>
          <x:t xml:space="preserve">operational_deployment_share</x:t>
        </x:is>
      </x:c>
      <x:c r="E3223" s="3" t="n">
        <x:v>0.43022222</x:v>
      </x:c>
      <x:c r="F3223" s="3" t="inlineStr">
        <x:is>
          <x:t xml:space="preserve">share</x:t>
        </x:is>
      </x:c>
      <x:c r="G3223" s="3" t="inlineStr">
        <x:is>
          <x:t xml:space="preserve">Scenario conversion</x:t>
        </x:is>
      </x:c>
      <x:c r="H3223" s="3" t="inlineStr">
        <x:is>
          <x:t xml:space="preserve">active_power_gw / contracted_power_gw</x:t>
        </x:is>
      </x:c>
      <x:c r="I3223" s="3" t="inlineStr">
        <x:is>
          <x:t xml:space="preserve">This is the single explicit conversion from contracted/attributed capacity to operationally usable capacity.</x:t>
        </x:is>
      </x:c>
      <x:c r="J3223" s="3" t="inlineStr">
        <x:is>
          <x:t xml:space="preserve">ASSUMP_POWER_RAMP; SRC_GOOGLE_IRONWOOD; SRC_GOOGLE_TPU_V6E</x:t>
        </x:is>
      </x:c>
      <x:c r="K322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23" s="3" t="inlineStr">
        <x:is>
          <x:t xml:space="preserve">Energized operational capacity divided by contracted/attributed capacity.</x:t>
        </x:is>
      </x:c>
    </x:row>
    <x:row r="3224">
      <x:c r="A3224" s="3" t="inlineStr">
        <x:is>
          <x:t xml:space="preserve">Google</x:t>
        </x:is>
      </x:c>
      <x:c r="B3224" s="3" t="n">
        <x:v>2026</x:v>
      </x:c>
      <x:c r="C3224" s="3" t="inlineStr">
        <x:is>
          <x:t xml:space="preserve">Grid-Constrained / Efficiency-Upside</x:t>
        </x:is>
      </x:c>
      <x:c r="D3224" s="3" t="inlineStr">
        <x:is>
          <x:t xml:space="preserve">active_power_gw</x:t>
        </x:is>
      </x:c>
      <x:c r="E3224" s="3" t="n">
        <x:v>1.936</x:v>
      </x:c>
      <x:c r="F3224" s="3" t="inlineStr">
        <x:is>
          <x:t xml:space="preserve">GW</x:t>
        </x:is>
      </x:c>
      <x:c r="G3224" s="3" t="inlineStr">
        <x:is>
          <x:t xml:space="preserve">Derived scenario</x:t>
        </x:is>
      </x:c>
      <x:c r="H3224" s="3" t="inlineStr">
        <x:is>
          <x:t xml:space="preserve">contracted_power_gw * operational_deployment_share</x:t>
        </x:is>
      </x:c>
      <x:c r="I3224" s="3" t="inlineStr">
        <x:is>
          <x:t xml:space="preserve">TPU generation availability supports ramp direction, while active GW remains a staged deployment estimate.</x:t>
        </x:is>
      </x:c>
      <x:c r="J3224" s="3" t="inlineStr">
        <x:is>
          <x:t xml:space="preserve">ASSUMP_POWER_RAMP; SRC_GOOGLE_IRONWOOD; SRC_GOOGLE_TPU_V6E</x:t>
        </x:is>
      </x:c>
      <x:c r="K322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24" s="3" t="inlineStr">
        <x:is>
          <x:t xml:space="preserve">Energization dates, accelerator deliveries and operational powered-rack telemetry.</x:t>
        </x:is>
      </x:c>
    </x:row>
    <x:row r="3225">
      <x:c r="A3225" s="3" t="inlineStr">
        <x:is>
          <x:t xml:space="preserve">Google</x:t>
        </x:is>
      </x:c>
      <x:c r="B3225" s="3" t="n">
        <x:v>2026</x:v>
      </x:c>
      <x:c r="C3225" s="3" t="inlineStr">
        <x:is>
          <x:t xml:space="preserve">Grid-Constrained / Efficiency-Upside</x:t>
        </x:is>
      </x:c>
      <x:c r="D3225" s="3" t="inlineStr">
        <x:is>
          <x:t xml:space="preserve">pue</x:t>
        </x:is>
      </x:c>
      <x:c r="E3225" s="3" t="n">
        <x:v>1.18</x:v>
      </x:c>
      <x:c r="F3225" s="3" t="inlineStr">
        <x:is>
          <x:t xml:space="preserve">ratio</x:t>
        </x:is>
      </x:c>
      <x:c r="G3225" s="3" t="inlineStr">
        <x:is>
          <x:t xml:space="preserve">Scenario parameter</x:t>
        </x:is>
      </x:c>
      <x:c r="H3225" s="3" t="inlineStr">
        <x:is>
          <x:t xml:space="preserve">it_load_gw = active_power_gw / pue</x:t>
        </x:is>
      </x:c>
      <x:c r="I3225" s="3" t="inlineStr">
        <x:is>
          <x:t xml:space="preserve">No provider-wide site-level PUE is used as a disclosed fact; PUE represents facility-to-IT conversion within the scenario.</x:t>
        </x:is>
      </x:c>
      <x:c r="J3225" s="3" t="inlineStr">
        <x:is>
          <x:t xml:space="preserve">ASSUMP_POWER_RAMP</x:t>
        </x:is>
      </x:c>
      <x:c r="K322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25" s="3" t="inlineStr">
        <x:is>
          <x:t xml:space="preserve">Site-level measured PUE matched to attributed AI capacity.</x:t>
        </x:is>
      </x:c>
    </x:row>
    <x:row r="3226">
      <x:c r="A3226" s="3" t="inlineStr">
        <x:is>
          <x:t xml:space="preserve">Google</x:t>
        </x:is>
      </x:c>
      <x:c r="B3226" s="3" t="n">
        <x:v>2026</x:v>
      </x:c>
      <x:c r="C3226" s="3" t="inlineStr">
        <x:is>
          <x:t xml:space="preserve">Grid-Constrained / Efficiency-Upside</x:t>
        </x:is>
      </x:c>
      <x:c r="D3226" s="3" t="inlineStr">
        <x:is>
          <x:t xml:space="preserve">it_load_gw</x:t>
        </x:is>
      </x:c>
      <x:c r="E3226" s="3" t="n">
        <x:v>1.641</x:v>
      </x:c>
      <x:c r="F3226" s="3" t="inlineStr">
        <x:is>
          <x:t xml:space="preserve">GW</x:t>
        </x:is>
      </x:c>
      <x:c r="G3226" s="3" t="inlineStr">
        <x:is>
          <x:t xml:space="preserve">Derived formula</x:t>
        </x:is>
      </x:c>
      <x:c r="H3226" s="3" t="inlineStr">
        <x:is>
          <x:t xml:space="preserve">active_power_gw / pue</x:t>
        </x:is>
      </x:c>
      <x:c r="I3226" s="3" t="inlineStr">
        <x:is>
          <x:t xml:space="preserve">Facility power is converted to IT-deliverable power before attributing AI workloads.</x:t>
        </x:is>
      </x:c>
      <x:c r="J3226" s="3" t="inlineStr">
        <x:is>
          <x:t xml:space="preserve">ASSUMP_POWER_RAMP; SRC_GOOGLE_IRONWOOD; SRC_GOOGLE_TPU_V6E</x:t>
        </x:is>
      </x:c>
      <x:c r="K322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26" s="3" t="inlineStr">
        <x:is>
          <x:t xml:space="preserve">Recompute once active power and PUE become site-observable.</x:t>
        </x:is>
      </x:c>
    </x:row>
    <x:row r="3227">
      <x:c r="A3227" s="3" t="inlineStr">
        <x:is>
          <x:t xml:space="preserve">Google</x:t>
        </x:is>
      </x:c>
      <x:c r="B3227" s="3" t="n">
        <x:v>2026</x:v>
      </x:c>
      <x:c r="C3227" s="3" t="inlineStr">
        <x:is>
          <x:t xml:space="preserve">Grid-Constrained / Efficiency-Upside</x:t>
        </x:is>
      </x:c>
      <x:c r="D3227" s="3" t="inlineStr">
        <x:is>
          <x:t xml:space="preserve">ai_workload_share</x:t>
        </x:is>
      </x:c>
      <x:c r="E3227" s="3" t="n">
        <x:v>0.88</x:v>
      </x:c>
      <x:c r="F3227" s="3" t="inlineStr">
        <x:is>
          <x:t xml:space="preserve">share</x:t>
        </x:is>
      </x:c>
      <x:c r="G3227" s="3" t="inlineStr">
        <x:is>
          <x:t xml:space="preserve">Scenario allocation</x:t>
        </x:is>
      </x:c>
      <x:c r="H3227" s="3" t="inlineStr">
        <x:is>
          <x:t xml:space="preserve">ai_it_load_gw = it_load_gw * ai_workload_share</x:t>
        </x:is>
      </x:c>
      <x:c r="I3227" s="3" t="inlineStr">
        <x:is>
          <x:t xml:space="preserve">Gemini/Vertex TPU serving is AI-dedicated in the modeled capacity envelope; 88% excludes platform/reserve load.</x:t>
        </x:is>
      </x:c>
      <x:c r="J3227" s="3" t="inlineStr">
        <x:is>
          <x:t xml:space="preserve">SRC_GOOGLE_GEMINI_TOKENS; SRC_GOOGLE_IRONWOOD; SRC_GOOGLE_TPU_V6E; SRC_EPOCH_AI_DATA_CENTERS</x:t>
        </x:is>
      </x:c>
      <x:c r="K322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27" s="3" t="inlineStr">
        <x:is>
          <x:t xml:space="preserve">Model-owner AI workload allocation or cluster scheduling telemetry.</x:t>
        </x:is>
      </x:c>
    </x:row>
    <x:row r="3228">
      <x:c r="A3228" s="3" t="inlineStr">
        <x:is>
          <x:t xml:space="preserve">Google</x:t>
        </x:is>
      </x:c>
      <x:c r="B3228" s="3" t="n">
        <x:v>2026</x:v>
      </x:c>
      <x:c r="C3228" s="3" t="inlineStr">
        <x:is>
          <x:t xml:space="preserve">Grid-Constrained / Efficiency-Upside</x:t>
        </x:is>
      </x:c>
      <x:c r="D3228" s="3" t="inlineStr">
        <x:is>
          <x:t xml:space="preserve">ai_it_load_gw</x:t>
        </x:is>
      </x:c>
      <x:c r="E3228" s="3" t="n">
        <x:v>1.444</x:v>
      </x:c>
      <x:c r="F3228" s="3" t="inlineStr">
        <x:is>
          <x:t xml:space="preserve">GW</x:t>
        </x:is>
      </x:c>
      <x:c r="G3228" s="3" t="inlineStr">
        <x:is>
          <x:t xml:space="preserve">Derived formula</x:t>
        </x:is>
      </x:c>
      <x:c r="H3228" s="3" t="inlineStr">
        <x:is>
          <x:t xml:space="preserve">it_load_gw * ai_workload_share</x:t>
        </x:is>
      </x:c>
      <x:c r="I3228" s="3" t="inlineStr">
        <x:is>
          <x:t xml:space="preserve">Only the AI-attributed portion of IT load enters training/inference allocation.</x:t>
        </x:is>
      </x:c>
      <x:c r="J3228" s="3" t="inlineStr">
        <x:is>
          <x:t xml:space="preserve">SRC_GOOGLE_GEMINI_TOKENS; SRC_GOOGLE_IRONWOOD; SRC_GOOGLE_TPU_V6E; SRC_EPOCH_AI_DATA_CENTERS</x:t>
        </x:is>
      </x:c>
      <x:c r="K322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28" s="3" t="inlineStr">
        <x:is>
          <x:t xml:space="preserve">Recompute after ai_workload_share is replaced by telemetry.</x:t>
        </x:is>
      </x:c>
    </x:row>
    <x:row r="3229">
      <x:c r="A3229" s="3" t="inlineStr">
        <x:is>
          <x:t xml:space="preserve">Google</x:t>
        </x:is>
      </x:c>
      <x:c r="B3229" s="3" t="n">
        <x:v>2026</x:v>
      </x:c>
      <x:c r="C3229" s="3" t="inlineStr">
        <x:is>
          <x:t xml:space="preserve">Grid-Constrained / Efficiency-Upside</x:t>
        </x:is>
      </x:c>
      <x:c r="D3229" s="3" t="inlineStr">
        <x:is>
          <x:t xml:space="preserve">gpu_share</x:t>
        </x:is>
      </x:c>
      <x:c r="E3229" s="3" t="n">
        <x:v>0.057223</x:v>
      </x:c>
      <x:c r="F3229" s="3" t="inlineStr">
        <x:is>
          <x:t xml:space="preserve">share of inference-serving accelerator load</x:t>
        </x:is>
      </x:c>
      <x:c r="G3229" s="3" t="inlineStr">
        <x:is>
          <x:t xml:space="preserve">Numeric scenario</x:t>
        </x:is>
      </x:c>
      <x:c r="H3229" s="3" t="inlineStr">
        <x:is>
          <x:t xml:space="preserve">gpu_share interpolated from company 2026/2030 accelerator-mix endpoints</x:t>
        </x:is>
      </x:c>
      <x:c r="I3229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3229" s="3" t="inlineStr">
        <x:is>
          <x:t xml:space="preserve">SRC_GOOGLE_GEMINI_TOKENS; SRC_GOOGLE_IRONWOOD; SRC_GOOGLE_TPU_V6E; SRC_EPOCH_AI_DATA_CENTERS; ASSUMP_NUMERIC_ACCELERATOR_MIX</x:t>
        </x:is>
      </x:c>
      <x:c r="K322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29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3230">
      <x:c r="A3230" s="3" t="inlineStr">
        <x:is>
          <x:t xml:space="preserve">Google</x:t>
        </x:is>
      </x:c>
      <x:c r="B3230" s="3" t="n">
        <x:v>2026</x:v>
      </x:c>
      <x:c r="C3230" s="3" t="inlineStr">
        <x:is>
          <x:t xml:space="preserve">Grid-Constrained / Efficiency-Upside</x:t>
        </x:is>
      </x:c>
      <x:c r="D3230" s="3" t="inlineStr">
        <x:is>
          <x:t xml:space="preserve">h200_share</x:t>
        </x:is>
      </x:c>
      <x:c r="E3230" s="3" t="n">
        <x:v>0</x:v>
      </x:c>
      <x:c r="F3230" s="3" t="inlineStr">
        <x:is>
          <x:t xml:space="preserve">share of inference-serving accelerator load</x:t>
        </x:is>
      </x:c>
      <x:c r="G3230" s="3" t="inlineStr">
        <x:is>
          <x:t xml:space="preserve">Editable numeric scenario</x:t>
        </x:is>
      </x:c>
      <x:c r="H3230" s="3" t="inlineStr">
        <x:is>
          <x:t xml:space="preserve">h200_share = gpu_share * default_gpu_generation_mix_h200</x:t>
        </x:is>
      </x:c>
      <x:c r="I3230" s="3" t="inlineStr">
        <x:is>
          <x:t xml:space="preserve">Default GPU-generation migration assumption; executive workbook allows later manual replacement by company/year/scenario.</x:t>
        </x:is>
      </x:c>
      <x:c r="J3230" s="3" t="inlineStr">
        <x:is>
          <x:t xml:space="preserve">SRC_SEMIANALYSIS_INFERENCEX; ASSUMP_NUMERIC_ACCELERATOR_MIX</x:t>
        </x:is>
      </x:c>
      <x:c r="K323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30" s="3" t="inlineStr">
        <x:is>
          <x:t xml:space="preserve">Company fleet inventory, accelerator-hours or procurement/deployment records by GPU generation.</x:t>
        </x:is>
      </x:c>
    </x:row>
    <x:row r="3231">
      <x:c r="A3231" s="3" t="inlineStr">
        <x:is>
          <x:t xml:space="preserve">Google</x:t>
        </x:is>
      </x:c>
      <x:c r="B3231" s="3" t="n">
        <x:v>2026</x:v>
      </x:c>
      <x:c r="C3231" s="3" t="inlineStr">
        <x:is>
          <x:t xml:space="preserve">Grid-Constrained / Efficiency-Upside</x:t>
        </x:is>
      </x:c>
      <x:c r="D3231" s="3" t="inlineStr">
        <x:is>
          <x:t xml:space="preserve">b200_share</x:t>
        </x:is>
      </x:c>
      <x:c r="E3231" s="3" t="n">
        <x:v>0.057223</x:v>
      </x:c>
      <x:c r="F3231" s="3" t="inlineStr">
        <x:is>
          <x:t xml:space="preserve">share of inference-serving accelerator load</x:t>
        </x:is>
      </x:c>
      <x:c r="G3231" s="3" t="inlineStr">
        <x:is>
          <x:t xml:space="preserve">Editable numeric scenario</x:t>
        </x:is>
      </x:c>
      <x:c r="H3231" s="3" t="inlineStr">
        <x:is>
          <x:t xml:space="preserve">b200_share = gpu_share * default_gpu_generation_mix_b200</x:t>
        </x:is>
      </x:c>
      <x:c r="I3231" s="3" t="inlineStr">
        <x:is>
          <x:t xml:space="preserve">Default GPU-generation migration assumption; executive workbook allows later manual replacement by company/year/scenario.</x:t>
        </x:is>
      </x:c>
      <x:c r="J3231" s="3" t="inlineStr">
        <x:is>
          <x:t xml:space="preserve">SRC_SEMIANALYSIS_INFERENCEX; ASSUMP_NUMERIC_ACCELERATOR_MIX</x:t>
        </x:is>
      </x:c>
      <x:c r="K323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31" s="3" t="inlineStr">
        <x:is>
          <x:t xml:space="preserve">Company fleet inventory, accelerator-hours or procurement/deployment records by GPU generation.</x:t>
        </x:is>
      </x:c>
    </x:row>
    <x:row r="3232">
      <x:c r="A3232" s="3" t="inlineStr">
        <x:is>
          <x:t xml:space="preserve">Google</x:t>
        </x:is>
      </x:c>
      <x:c r="B3232" s="3" t="n">
        <x:v>2026</x:v>
      </x:c>
      <x:c r="C3232" s="3" t="inlineStr">
        <x:is>
          <x:t xml:space="preserve">Grid-Constrained / Efficiency-Upside</x:t>
        </x:is>
      </x:c>
      <x:c r="D3232" s="3" t="inlineStr">
        <x:is>
          <x:t xml:space="preserve">gb200_share</x:t>
        </x:is>
      </x:c>
      <x:c r="E3232" s="3" t="n">
        <x:v>0</x:v>
      </x:c>
      <x:c r="F3232" s="3" t="inlineStr">
        <x:is>
          <x:t xml:space="preserve">share of inference-serving accelerator load</x:t>
        </x:is>
      </x:c>
      <x:c r="G3232" s="3" t="inlineStr">
        <x:is>
          <x:t xml:space="preserve">Editable numeric scenario</x:t>
        </x:is>
      </x:c>
      <x:c r="H3232" s="3" t="inlineStr">
        <x:is>
          <x:t xml:space="preserve">gb200_share = gpu_share * default_gpu_generation_mix_gb200</x:t>
        </x:is>
      </x:c>
      <x:c r="I3232" s="3" t="inlineStr">
        <x:is>
          <x:t xml:space="preserve">Default GPU-generation migration assumption; executive workbook allows later manual replacement by company/year/scenario.</x:t>
        </x:is>
      </x:c>
      <x:c r="J3232" s="3" t="inlineStr">
        <x:is>
          <x:t xml:space="preserve">SRC_SEMIANALYSIS_INFERENCEX; ASSUMP_NUMERIC_ACCELERATOR_MIX</x:t>
        </x:is>
      </x:c>
      <x:c r="K323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32" s="3" t="inlineStr">
        <x:is>
          <x:t xml:space="preserve">Company fleet inventory, accelerator-hours or procurement/deployment records by GPU generation.</x:t>
        </x:is>
      </x:c>
    </x:row>
    <x:row r="3233">
      <x:c r="A3233" s="3" t="inlineStr">
        <x:is>
          <x:t xml:space="preserve">Google</x:t>
        </x:is>
      </x:c>
      <x:c r="B3233" s="3" t="n">
        <x:v>2026</x:v>
      </x:c>
      <x:c r="C3233" s="3" t="inlineStr">
        <x:is>
          <x:t xml:space="preserve">Grid-Constrained / Efficiency-Upside</x:t>
        </x:is>
      </x:c>
      <x:c r="D3233" s="3" t="inlineStr">
        <x:is>
          <x:t xml:space="preserve">purpose_built_accelerator_share</x:t>
        </x:is>
      </x:c>
      <x:c r="E3233" s="3" t="n">
        <x:v>0.942777</x:v>
      </x:c>
      <x:c r="F3233" s="3" t="inlineStr">
        <x:is>
          <x:t xml:space="preserve">share of inference-serving accelerator load</x:t>
        </x:is>
      </x:c>
      <x:c r="G3233" s="3" t="inlineStr">
        <x:is>
          <x:t xml:space="preserve">Numeric scenario</x:t>
        </x:is>
      </x:c>
      <x:c r="H3233" s="3" t="inlineStr">
        <x:is>
          <x:t xml:space="preserve">1 - gpu_share</x:t>
        </x:is>
      </x:c>
      <x:c r="I3233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3233" s="3" t="inlineStr">
        <x:is>
          <x:t xml:space="preserve">SRC_GOOGLE_GEMINI_TOKENS; SRC_GOOGLE_IRONWOOD; SRC_GOOGLE_TPU_V6E; SRC_EPOCH_AI_DATA_CENTERS; ASSUMP_NUMERIC_ACCELERATOR_MIX</x:t>
        </x:is>
      </x:c>
      <x:c r="K323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33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3234">
      <x:c r="A3234" s="3" t="inlineStr">
        <x:is>
          <x:t xml:space="preserve">Google</x:t>
        </x:is>
      </x:c>
      <x:c r="B3234" s="3" t="n">
        <x:v>2026</x:v>
      </x:c>
      <x:c r="C3234" s="3" t="inlineStr">
        <x:is>
          <x:t xml:space="preserve">Grid-Constrained / Efficiency-Upside</x:t>
        </x:is>
      </x:c>
      <x:c r="D3234" s="3" t="inlineStr">
        <x:is>
          <x:t xml:space="preserve">fleet_reference_tps_per_mw</x:t>
        </x:is>
      </x:c>
      <x:c r="E3234" s="3" t="n">
        <x:v>167768</x:v>
      </x:c>
      <x:c r="F3234" s="3" t="inlineStr">
        <x:is>
          <x:t xml:space="preserve">generated output tokens/sec/MW</x:t>
        </x:is>
      </x:c>
      <x:c r="G3234" s="3" t="inlineStr">
        <x:is>
          <x:t xml:space="preserve">Fleet-weighted public benchmark reference</x:t>
        </x:is>
      </x:c>
      <x:c r="H3234" s="3" t="inlineStr">
        <x:is>
          <x:t xml:space="preserve">h200_share*h200_workload_avg + b200_share*b200_workload_avg + gb200_share*gb200_workload_avg + purpose_built_share*purpose_workload_avg</x:t>
        </x:is>
      </x:c>
      <x:c r="I3234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3234" s="3" t="inlineStr">
        <x:is>
          <x:t xml:space="preserve">SRC_SEMIANALYSIS_INFERENCEX; ASSUMP_NUMERIC_ACCELERATOR_MIX; ASSUMP_WORKLOAD_CLASS_MIX; ASSUMP_AGENTIC_CONTEXT_PENALTY</x:t>
        </x:is>
      </x:c>
      <x:c r="K323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34" s="3" t="inlineStr">
        <x:is>
          <x:t xml:space="preserve">Comparable production output-token throughput or a more closely matched benchmark.</x:t>
        </x:is>
      </x:c>
    </x:row>
    <x:row r="3235">
      <x:c r="A3235" s="3" t="inlineStr">
        <x:is>
          <x:t xml:space="preserve">Google</x:t>
        </x:is>
      </x:c>
      <x:c r="B3235" s="3" t="n">
        <x:v>2026</x:v>
      </x:c>
      <x:c r="C3235" s="3" t="inlineStr">
        <x:is>
          <x:t xml:space="preserve">Grid-Constrained / Efficiency-Upside</x:t>
        </x:is>
      </x:c>
      <x:c r="D3235" s="3" t="inlineStr">
        <x:is>
          <x:t xml:space="preserve">commercial_workload_fit_factor</x:t>
        </x:is>
      </x:c>
      <x:c r="E3235" s="3" t="n">
        <x:v>0.6</x:v>
      </x:c>
      <x:c r="F3235" s="3" t="inlineStr">
        <x:is>
          <x:t xml:space="preserve">share of public reference throughput</x:t>
        </x:is>
      </x:c>
      <x:c r="G3235" s="3" t="inlineStr">
        <x:is>
          <x:t xml:space="preserve">Scenario assumption</x:t>
        </x:is>
      </x:c>
      <x:c r="H3235" s="3" t="inlineStr">
        <x:is>
          <x:t xml:space="preserve">reference_serving_tps_per_mw = fleet_reference_tps_per_mw * commercial_workload_fit_factor</x:t>
        </x:is>
      </x:c>
      <x:c r="I3235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3235" s="3" t="inlineStr">
        <x:is>
          <x:t xml:space="preserve">SRC_SEMIANALYSIS_INFERENCEX; ASSUMP_NUMERIC_ACCELERATOR_MIX; ASSUMP_WORKLOAD_CLASS_MIX; ASSUMP_AGENTIC_CONTEXT_PENALTY</x:t>
        </x:is>
      </x:c>
      <x:c r="K323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35" s="3" t="inlineStr">
        <x:is>
          <x:t xml:space="preserve">Matched commercial serving benchmark by product surface, context shape and latency SLO.</x:t>
        </x:is>
      </x:c>
    </x:row>
    <x:row r="3236">
      <x:c r="A3236" s="3" t="inlineStr">
        <x:is>
          <x:t xml:space="preserve">Google</x:t>
        </x:is>
      </x:c>
      <x:c r="B3236" s="3" t="n">
        <x:v>2026</x:v>
      </x:c>
      <x:c r="C3236" s="3" t="inlineStr">
        <x:is>
          <x:t xml:space="preserve">Grid-Constrained / Efficiency-Upside</x:t>
        </x:is>
      </x:c>
      <x:c r="D3236" s="3" t="inlineStr">
        <x:is>
          <x:t xml:space="preserve">reference_serving_tps_per_mw</x:t>
        </x:is>
      </x:c>
      <x:c r="E3236" s="3" t="n">
        <x:v>100661</x:v>
      </x:c>
      <x:c r="F3236" s="3" t="inlineStr">
        <x:is>
          <x:t xml:space="preserve">generated output tokens/sec/MW</x:t>
        </x:is>
      </x:c>
      <x:c r="G3236" s="3" t="inlineStr">
        <x:is>
          <x:t xml:space="preserve">Workload-adjusted benchmark proxy</x:t>
        </x:is>
      </x:c>
      <x:c r="H3236" s="3" t="inlineStr">
        <x:is>
          <x:t xml:space="preserve">fleet_reference_tps_per_mw * commercial_workload_fit_factor</x:t>
        </x:is>
      </x:c>
      <x:c r="I323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236" s="3" t="inlineStr">
        <x:is>
          <x:t xml:space="preserve">SRC_SEMIANALYSIS_INFERENCEX; ASSUMP_NUMERIC_ACCELERATOR_MIX; ASSUMP_WORKLOAD_CLASS_MIX; ASSUMP_AGENTIC_CONTEXT_PENALTY</x:t>
        </x:is>
      </x:c>
      <x:c r="K323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36" s="3" t="inlineStr">
        <x:is>
          <x:t xml:space="preserve">Provider production output-token throughput with comparable workload/SLO.</x:t>
        </x:is>
      </x:c>
    </x:row>
    <x:row r="3237">
      <x:c r="A3237" s="3" t="inlineStr">
        <x:is>
          <x:t xml:space="preserve">Google</x:t>
        </x:is>
      </x:c>
      <x:c r="B3237" s="3" t="n">
        <x:v>2026</x:v>
      </x:c>
      <x:c r="C3237" s="3" t="inlineStr">
        <x:is>
          <x:t xml:space="preserve">Grid-Constrained / Efficiency-Upside</x:t>
        </x:is>
      </x:c>
      <x:c r="D3237" s="3" t="inlineStr">
        <x:is>
          <x:t xml:space="preserve">purpose_built_tps_per_mw</x:t>
        </x:is>
      </x:c>
      <x:c r="E3237" s="3" t="n">
        <x:v>81184</x:v>
      </x:c>
      <x:c r="F3237" s="3" t="inlineStr">
        <x:is>
          <x:t xml:space="preserve">generated output tokens/sec/MW</x:t>
        </x:is>
      </x:c>
      <x:c r="G3237" s="3" t="inlineStr">
        <x:is>
          <x:t xml:space="preserve">Conservative no-uplift proxy</x:t>
        </x:is>
      </x:c>
      <x:c r="H3237" s="3" t="inlineStr">
        <x:is>
          <x:t xml:space="preserve">purpose_built_tps_per_mw = purpose_built_reference_tps_per_mw * commercial_workload_fit_factor until comparable output-token benchmark is adopted</x:t>
        </x:is>
      </x:c>
      <x:c r="I3237" s="3" t="inlineStr">
        <x:is>
          <x:t xml:space="preserve">No comparable public output-token/MW row adopted; B200 public reference placeholder is used and remains editable.</x:t>
        </x:is>
      </x:c>
      <x:c r="J3237" s="3" t="inlineStr">
        <x:is>
          <x:t xml:space="preserve">SRC_GOOGLE_GEMINI_TOKENS; SRC_GOOGLE_IRONWOOD; SRC_GOOGLE_TPU_V6E; SRC_EPOCH_AI_DATA_CENTERS; ASSUMP_NUMERIC_ACCELERATOR_MIX</x:t>
        </x:is>
      </x:c>
      <x:c r="K323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37" s="3" t="inlineStr">
        <x:is>
          <x:t xml:space="preserve">Matched-workload generated-output benchmark for the provider purpose-built accelerator.</x:t>
        </x:is>
      </x:c>
    </x:row>
    <x:row r="3238">
      <x:c r="A3238" s="3" t="inlineStr">
        <x:is>
          <x:t xml:space="preserve">Google</x:t>
        </x:is>
      </x:c>
      <x:c r="B3238" s="3" t="n">
        <x:v>2026</x:v>
      </x:c>
      <x:c r="C3238" s="3" t="inlineStr">
        <x:is>
          <x:t xml:space="preserve">Grid-Constrained / Efficiency-Upside</x:t>
        </x:is>
      </x:c>
      <x:c r="D3238" s="3" t="inlineStr">
        <x:is>
          <x:t xml:space="preserve">inference_power_share</x:t>
        </x:is>
      </x:c>
      <x:c r="E3238" s="3" t="n">
        <x:v>0.57</x:v>
      </x:c>
      <x:c r="F3238" s="3" t="inlineStr">
        <x:is>
          <x:t xml:space="preserve">share of AI IT load</x:t>
        </x:is>
      </x:c>
      <x:c r="G3238" s="3" t="inlineStr">
        <x:is>
          <x:t xml:space="preserve">Scenario allocation</x:t>
        </x:is>
      </x:c>
      <x:c r="H3238" s="3" t="inlineStr">
        <x:is>
          <x:t xml:space="preserve">inference_gw = ai_it_load_gw * inference_power_share</x:t>
        </x:is>
      </x:c>
      <x:c r="I3238" s="3" t="inlineStr">
        <x:is>
          <x:t xml:space="preserve">Ironwood is positioned for inference and Gemini is commercialized across products; inference share increases as a scenario.</x:t>
        </x:is>
      </x:c>
      <x:c r="J3238" s="3" t="inlineStr">
        <x:is>
          <x:t xml:space="preserve">SRC_GOOGLE_GEMINI_TOKENS; SRC_GOOGLE_IRONWOOD; SRC_GOOGLE_TPU_V6E; SRC_EPOCH_AI_DATA_CENTERS; ASSUMP_INFERENCE_SHARE_NOT_FACT_60</x:t>
        </x:is>
      </x:c>
      <x:c r="K323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38" s="3" t="inlineStr">
        <x:is>
          <x:t xml:space="preserve">Provider-specific inference/training workload power telemetry.</x:t>
        </x:is>
      </x:c>
    </x:row>
    <x:row r="3239">
      <x:c r="A3239" s="3" t="inlineStr">
        <x:is>
          <x:t xml:space="preserve">Google</x:t>
        </x:is>
      </x:c>
      <x:c r="B3239" s="3" t="n">
        <x:v>2026</x:v>
      </x:c>
      <x:c r="C3239" s="3" t="inlineStr">
        <x:is>
          <x:t xml:space="preserve">Grid-Constrained / Efficiency-Upside</x:t>
        </x:is>
      </x:c>
      <x:c r="D3239" s="3" t="inlineStr">
        <x:is>
          <x:t xml:space="preserve">inference_gw</x:t>
        </x:is>
      </x:c>
      <x:c r="E3239" s="3" t="n">
        <x:v>0.823</x:v>
      </x:c>
      <x:c r="F3239" s="3" t="inlineStr">
        <x:is>
          <x:t xml:space="preserve">GW</x:t>
        </x:is>
      </x:c>
      <x:c r="G3239" s="3" t="inlineStr">
        <x:is>
          <x:t xml:space="preserve">Derived formula</x:t>
        </x:is>
      </x:c>
      <x:c r="H3239" s="3" t="inlineStr">
        <x:is>
          <x:t xml:space="preserve">ai_it_load_gw * inference_power_share</x:t>
        </x:is>
      </x:c>
      <x:c r="I3239" s="3" t="inlineStr">
        <x:is>
          <x:t xml:space="preserve">This is the operational power eligible to become commercial generated output tokens through the selected TPS/MW proxy.</x:t>
        </x:is>
      </x:c>
      <x:c r="J3239" s="3" t="inlineStr">
        <x:is>
          <x:t xml:space="preserve">SRC_GOOGLE_GEMINI_TOKENS; SRC_GOOGLE_IRONWOOD; SRC_GOOGLE_TPU_V6E; SRC_EPOCH_AI_DATA_CENTERS</x:t>
        </x:is>
      </x:c>
      <x:c r="K323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39" s="3" t="inlineStr">
        <x:is>
          <x:t xml:space="preserve">Recompute after AI allocation or inference-share evidence changes.</x:t>
        </x:is>
      </x:c>
    </x:row>
    <x:row r="3240">
      <x:c r="A3240" s="3" t="inlineStr">
        <x:is>
          <x:t xml:space="preserve">Google</x:t>
        </x:is>
      </x:c>
      <x:c r="B3240" s="3" t="n">
        <x:v>2026</x:v>
      </x:c>
      <x:c r="C3240" s="3" t="inlineStr">
        <x:is>
          <x:t xml:space="preserve">Grid-Constrained / Efficiency-Upside</x:t>
        </x:is>
      </x:c>
      <x:c r="D3240" s="3" t="inlineStr">
        <x:is>
          <x:t xml:space="preserve">training_power_share</x:t>
        </x:is>
      </x:c>
      <x:c r="E3240" s="3" t="n">
        <x:v>0.43</x:v>
      </x:c>
      <x:c r="F3240" s="3" t="inlineStr">
        <x:is>
          <x:t xml:space="preserve">share of AI IT load</x:t>
        </x:is>
      </x:c>
      <x:c r="G3240" s="3" t="inlineStr">
        <x:is>
          <x:t xml:space="preserve">Derived allocation</x:t>
        </x:is>
      </x:c>
      <x:c r="H3240" s="3" t="inlineStr">
        <x:is>
          <x:t xml:space="preserve">1 - inference_power_share</x:t>
        </x:is>
      </x:c>
      <x:c r="I3240" s="3" t="inlineStr">
        <x:is>
          <x:t xml:space="preserve">Training receives the complementary modeled AI IT allocation; it is not a disclosed company workload split.</x:t>
        </x:is>
      </x:c>
      <x:c r="J3240" s="3" t="inlineStr">
        <x:is>
          <x:t xml:space="preserve">SRC_GOOGLE_GEMINI_TOKENS; SRC_GOOGLE_IRONWOOD; SRC_GOOGLE_TPU_V6E; SRC_EPOCH_AI_DATA_CENTERS; ASSUMP_INFERENCE_SHARE_NOT_FACT_60</x:t>
        </x:is>
      </x:c>
      <x:c r="K324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40" s="3" t="inlineStr">
        <x:is>
          <x:t xml:space="preserve">Provider-specific inference/training workload power telemetry.</x:t>
        </x:is>
      </x:c>
    </x:row>
    <x:row r="3241">
      <x:c r="A3241" s="3" t="inlineStr">
        <x:is>
          <x:t xml:space="preserve">Google</x:t>
        </x:is>
      </x:c>
      <x:c r="B3241" s="3" t="n">
        <x:v>2026</x:v>
      </x:c>
      <x:c r="C3241" s="3" t="inlineStr">
        <x:is>
          <x:t xml:space="preserve">Grid-Constrained / Efficiency-Upside</x:t>
        </x:is>
      </x:c>
      <x:c r="D3241" s="3" t="inlineStr">
        <x:is>
          <x:t xml:space="preserve">training_gw</x:t>
        </x:is>
      </x:c>
      <x:c r="E3241" s="3" t="n">
        <x:v>0.621</x:v>
      </x:c>
      <x:c r="F3241" s="3" t="inlineStr">
        <x:is>
          <x:t xml:space="preserve">GW</x:t>
        </x:is>
      </x:c>
      <x:c r="G3241" s="3" t="inlineStr">
        <x:is>
          <x:t xml:space="preserve">Derived formula</x:t>
        </x:is>
      </x:c>
      <x:c r="H3241" s="3" t="inlineStr">
        <x:is>
          <x:t xml:space="preserve">ai_it_load_gw * training_power_share</x:t>
        </x:is>
      </x:c>
      <x:c r="I3241" s="3" t="inlineStr">
        <x:is>
          <x:t xml:space="preserve">Training GW is shown separately so commercial inference token capacity is not overstated.</x:t>
        </x:is>
      </x:c>
      <x:c r="J3241" s="3" t="inlineStr">
        <x:is>
          <x:t xml:space="preserve">SRC_GOOGLE_GEMINI_TOKENS; SRC_GOOGLE_IRONWOOD; SRC_GOOGLE_TPU_V6E; SRC_EPOCH_AI_DATA_CENTERS</x:t>
        </x:is>
      </x:c>
      <x:c r="K324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41" s="3" t="inlineStr">
        <x:is>
          <x:t xml:space="preserve">Recompute after AI allocation or workload-split evidence changes.</x:t>
        </x:is>
      </x:c>
    </x:row>
    <x:row r="3242">
      <x:c r="A3242" s="3" t="inlineStr">
        <x:is>
          <x:t xml:space="preserve">Google</x:t>
        </x:is>
      </x:c>
      <x:c r="B3242" s="3" t="n">
        <x:v>2026</x:v>
      </x:c>
      <x:c r="C3242" s="3" t="inlineStr">
        <x:is>
          <x:t xml:space="preserve">Grid-Constrained / Efficiency-Upside</x:t>
        </x:is>
      </x:c>
      <x:c r="D3242" s="3" t="inlineStr">
        <x:is>
          <x:t xml:space="preserve">tokens_per_second_per_mw</x:t>
        </x:is>
      </x:c>
      <x:c r="E3242" s="3" t="n">
        <x:v>100661</x:v>
      </x:c>
      <x:c r="F3242" s="3" t="inlineStr">
        <x:is>
          <x:t xml:space="preserve">generated output tokens/sec/MW</x:t>
        </x:is>
      </x:c>
      <x:c r="G3242" s="3" t="inlineStr">
        <x:is>
          <x:t xml:space="preserve">Derived estimate + benchmark calibration</x:t>
        </x:is>
      </x:c>
      <x:c r="H3242" s="3" t="inlineStr">
        <x:is>
          <x:t xml:space="preserve">fleet_reference_tps_per_mw * commercial_workload_fit_factor</x:t>
        </x:is>
      </x:c>
      <x:c r="I3242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3242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324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42" s="3" t="inlineStr">
        <x:is>
          <x:t xml:space="preserve">Comparable production output-token throughput with model, hardware, precision, ISL/OSL and SLO matched.</x:t>
        </x:is>
      </x:c>
    </x:row>
    <x:row r="3243">
      <x:c r="A3243" s="3" t="inlineStr">
        <x:is>
          <x:t xml:space="preserve">Google</x:t>
        </x:is>
      </x:c>
      <x:c r="B3243" s="3" t="n">
        <x:v>2026</x:v>
      </x:c>
      <x:c r="C3243" s="3" t="inlineStr">
        <x:is>
          <x:t xml:space="preserve">Grid-Constrained / Efficiency-Upside</x:t>
        </x:is>
      </x:c>
      <x:c r="D3243" s="3" t="inlineStr">
        <x:is>
          <x:t xml:space="preserve">inference_tokens_per_day</x:t>
        </x:is>
      </x:c>
      <x:c r="E3243" s="3" t="n">
        <x:v>7157721859200</x:v>
      </x:c>
      <x:c r="F3243" s="3" t="inlineStr">
        <x:is>
          <x:t xml:space="preserve">generated output tokens/day</x:t>
        </x:is>
      </x:c>
      <x:c r="G3243" s="3" t="inlineStr">
        <x:is>
          <x:t xml:space="preserve">Derived headline metric</x:t>
        </x:is>
      </x:c>
      <x:c r="H3243" s="3" t="inlineStr">
        <x:is>
          <x:t xml:space="preserve">inference_gw * 1000 * tokens_per_second_per_mw * 86,400</x:t>
        </x:is>
      </x:c>
      <x:c r="I3243" s="3" t="inlineStr">
        <x:is>
          <x:t xml:space="preserve">Headline capacity uses no utilization, MoE, architecture or software-growth multiplier; it is not observed commercial output volume.</x:t>
        </x:is>
      </x:c>
      <x:c r="J3243" s="3" t="inlineStr">
        <x:is>
          <x:t xml:space="preserve">SRC_GOOGLE_GEMINI_TOKENS; SRC_GOOGLE_IRONWOOD; SRC_GOOGLE_TPU_V6E; SRC_EPOCH_AI_DATA_CENTERS; SRC_SEMIANALYSIS_INFERENCEX</x:t>
        </x:is>
      </x:c>
      <x:c r="K324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43" s="3" t="inlineStr">
        <x:is>
          <x:t xml:space="preserve">Provider-disclosed generated output token volume or calibrated capacity telemetry.</x:t>
        </x:is>
      </x:c>
    </x:row>
    <x:row r="3244">
      <x:c r="A3244" s="3" t="inlineStr">
        <x:is>
          <x:t xml:space="preserve">Google</x:t>
        </x:is>
      </x:c>
      <x:c r="B3244" s="3" t="n">
        <x:v>2026</x:v>
      </x:c>
      <x:c r="C3244" s="3" t="inlineStr">
        <x:is>
          <x:t xml:space="preserve">Grid-Constrained / Efficiency-Upside</x:t>
        </x:is>
      </x:c>
      <x:c r="D3244" s="3" t="inlineStr">
        <x:is>
          <x:t xml:space="preserve">inference_tokens_per_year</x:t>
        </x:is>
      </x:c>
      <x:c r="E3244" s="3" t="n">
        <x:v>2612568478608000</x:v>
      </x:c>
      <x:c r="F3244" s="3" t="inlineStr">
        <x:is>
          <x:t xml:space="preserve">generated output tokens/year</x:t>
        </x:is>
      </x:c>
      <x:c r="G3244" s="3" t="inlineStr">
        <x:is>
          <x:t xml:space="preserve">Derived headline metric</x:t>
        </x:is>
      </x:c>
      <x:c r="H3244" s="3" t="inlineStr">
        <x:is>
          <x:t xml:space="preserve">inference_tokens_per_day * 365</x:t>
        </x:is>
      </x:c>
      <x:c r="I3244" s="3" t="inlineStr">
        <x:is>
          <x:t xml:space="preserve">Annualized version of generated output token capacity; it is not observed annual demand or billable volume.</x:t>
        </x:is>
      </x:c>
      <x:c r="J3244" s="3" t="inlineStr">
        <x:is>
          <x:t xml:space="preserve">SRC_GOOGLE_GEMINI_TOKENS; SRC_GOOGLE_IRONWOOD; SRC_GOOGLE_TPU_V6E; SRC_EPOCH_AI_DATA_CENTERS; SRC_SEMIANALYSIS_INFERENCEX</x:t>
        </x:is>
      </x:c>
      <x:c r="K324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44" s="3" t="inlineStr">
        <x:is>
          <x:t xml:space="preserve">Provider-disclosed annual generated-output volume or metered serving telemetry.</x:t>
        </x:is>
      </x:c>
    </x:row>
    <x:row r="3245">
      <x:c r="A3245" s="3" t="inlineStr">
        <x:is>
          <x:t xml:space="preserve">Google</x:t>
        </x:is>
      </x:c>
      <x:c r="B3245" s="3" t="n">
        <x:v>2027</x:v>
      </x:c>
      <x:c r="C3245" s="3" t="inlineStr">
        <x:is>
          <x:t xml:space="preserve">Grid-Constrained / Efficiency-Upside</x:t>
        </x:is>
      </x:c>
      <x:c r="D3245" s="3" t="inlineStr">
        <x:is>
          <x:t xml:space="preserve">contracted_power_gw</x:t>
        </x:is>
      </x:c>
      <x:c r="E3245" s="3" t="n">
        <x:v>5.375</x:v>
      </x:c>
      <x:c r="F3245" s="3" t="inlineStr">
        <x:is>
          <x:t xml:space="preserve">GW</x:t>
        </x:is>
      </x:c>
      <x:c r="G3245" s="3" t="inlineStr">
        <x:is>
          <x:t xml:space="preserve">Scenario capacity envelope</x:t>
        </x:is>
      </x:c>
      <x:c r="H3245" s="3" t="inlineStr">
        <x:is>
          <x:t xml:space="preserve">linear interpolation between 2026 and 2030 company capacity endpoints</x:t>
        </x:is>
      </x:c>
      <x:c r="I3245" s="3" t="inlineStr">
        <x:is>
          <x:t xml:space="preserve">Scenario envelope for Gemini-serving capacity; official TPU hardware direction is disclosed, company-level contracted GW is not.</x:t>
        </x:is>
      </x:c>
      <x:c r="J3245" s="3" t="inlineStr">
        <x:is>
          <x:t xml:space="preserve">ASSUMP_POWER_RAMP; SRC_GOOGLE_IRONWOOD; SRC_GOOGLE_TPU_V6E</x:t>
        </x:is>
      </x:c>
      <x:c r="K324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45" s="3" t="inlineStr">
        <x:is>
          <x:t xml:space="preserve">Company/site-level committed MW/GW, interconnect and contract disclosure.</x:t>
        </x:is>
      </x:c>
    </x:row>
    <x:row r="3246">
      <x:c r="A3246" s="3" t="inlineStr">
        <x:is>
          <x:t xml:space="preserve">Google</x:t>
        </x:is>
      </x:c>
      <x:c r="B3246" s="3" t="n">
        <x:v>2027</x:v>
      </x:c>
      <x:c r="C3246" s="3" t="inlineStr">
        <x:is>
          <x:t xml:space="preserve">Grid-Constrained / Efficiency-Upside</x:t>
        </x:is>
      </x:c>
      <x:c r="D3246" s="3" t="inlineStr">
        <x:is>
          <x:t xml:space="preserve">operational_deployment_share</x:t>
        </x:is>
      </x:c>
      <x:c r="E3246" s="3" t="n">
        <x:v>0.52353488</x:v>
      </x:c>
      <x:c r="F3246" s="3" t="inlineStr">
        <x:is>
          <x:t xml:space="preserve">share</x:t>
        </x:is>
      </x:c>
      <x:c r="G3246" s="3" t="inlineStr">
        <x:is>
          <x:t xml:space="preserve">Scenario conversion</x:t>
        </x:is>
      </x:c>
      <x:c r="H3246" s="3" t="inlineStr">
        <x:is>
          <x:t xml:space="preserve">active_power_gw / contracted_power_gw</x:t>
        </x:is>
      </x:c>
      <x:c r="I3246" s="3" t="inlineStr">
        <x:is>
          <x:t xml:space="preserve">This is the single explicit conversion from contracted/attributed capacity to operationally usable capacity.</x:t>
        </x:is>
      </x:c>
      <x:c r="J3246" s="3" t="inlineStr">
        <x:is>
          <x:t xml:space="preserve">ASSUMP_POWER_RAMP; SRC_GOOGLE_IRONWOOD; SRC_GOOGLE_TPU_V6E</x:t>
        </x:is>
      </x:c>
      <x:c r="K324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46" s="3" t="inlineStr">
        <x:is>
          <x:t xml:space="preserve">Energized operational capacity divided by contracted/attributed capacity.</x:t>
        </x:is>
      </x:c>
    </x:row>
    <x:row r="3247">
      <x:c r="A3247" s="3" t="inlineStr">
        <x:is>
          <x:t xml:space="preserve">Google</x:t>
        </x:is>
      </x:c>
      <x:c r="B3247" s="3" t="n">
        <x:v>2027</x:v>
      </x:c>
      <x:c r="C3247" s="3" t="inlineStr">
        <x:is>
          <x:t xml:space="preserve">Grid-Constrained / Efficiency-Upside</x:t>
        </x:is>
      </x:c>
      <x:c r="D3247" s="3" t="inlineStr">
        <x:is>
          <x:t xml:space="preserve">active_power_gw</x:t>
        </x:is>
      </x:c>
      <x:c r="E3247" s="3" t="n">
        <x:v>2.814</x:v>
      </x:c>
      <x:c r="F3247" s="3" t="inlineStr">
        <x:is>
          <x:t xml:space="preserve">GW</x:t>
        </x:is>
      </x:c>
      <x:c r="G3247" s="3" t="inlineStr">
        <x:is>
          <x:t xml:space="preserve">Derived scenario</x:t>
        </x:is>
      </x:c>
      <x:c r="H3247" s="3" t="inlineStr">
        <x:is>
          <x:t xml:space="preserve">contracted_power_gw * operational_deployment_share</x:t>
        </x:is>
      </x:c>
      <x:c r="I3247" s="3" t="inlineStr">
        <x:is>
          <x:t xml:space="preserve">TPU generation availability supports ramp direction, while active GW remains a staged deployment estimate.</x:t>
        </x:is>
      </x:c>
      <x:c r="J3247" s="3" t="inlineStr">
        <x:is>
          <x:t xml:space="preserve">ASSUMP_POWER_RAMP; SRC_GOOGLE_IRONWOOD; SRC_GOOGLE_TPU_V6E</x:t>
        </x:is>
      </x:c>
      <x:c r="K324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47" s="3" t="inlineStr">
        <x:is>
          <x:t xml:space="preserve">Energization dates, accelerator deliveries and operational powered-rack telemetry.</x:t>
        </x:is>
      </x:c>
    </x:row>
    <x:row r="3248">
      <x:c r="A3248" s="3" t="inlineStr">
        <x:is>
          <x:t xml:space="preserve">Google</x:t>
        </x:is>
      </x:c>
      <x:c r="B3248" s="3" t="n">
        <x:v>2027</x:v>
      </x:c>
      <x:c r="C3248" s="3" t="inlineStr">
        <x:is>
          <x:t xml:space="preserve">Grid-Constrained / Efficiency-Upside</x:t>
        </x:is>
      </x:c>
      <x:c r="D3248" s="3" t="inlineStr">
        <x:is>
          <x:t xml:space="preserve">pue</x:t>
        </x:is>
      </x:c>
      <x:c r="E3248" s="3" t="n">
        <x:v>1.18</x:v>
      </x:c>
      <x:c r="F3248" s="3" t="inlineStr">
        <x:is>
          <x:t xml:space="preserve">ratio</x:t>
        </x:is>
      </x:c>
      <x:c r="G3248" s="3" t="inlineStr">
        <x:is>
          <x:t xml:space="preserve">Scenario parameter</x:t>
        </x:is>
      </x:c>
      <x:c r="H3248" s="3" t="inlineStr">
        <x:is>
          <x:t xml:space="preserve">it_load_gw = active_power_gw / pue</x:t>
        </x:is>
      </x:c>
      <x:c r="I3248" s="3" t="inlineStr">
        <x:is>
          <x:t xml:space="preserve">No provider-wide site-level PUE is used as a disclosed fact; PUE represents facility-to-IT conversion within the scenario.</x:t>
        </x:is>
      </x:c>
      <x:c r="J3248" s="3" t="inlineStr">
        <x:is>
          <x:t xml:space="preserve">ASSUMP_POWER_RAMP</x:t>
        </x:is>
      </x:c>
      <x:c r="K324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48" s="3" t="inlineStr">
        <x:is>
          <x:t xml:space="preserve">Site-level measured PUE matched to attributed AI capacity.</x:t>
        </x:is>
      </x:c>
    </x:row>
    <x:row r="3249">
      <x:c r="A3249" s="3" t="inlineStr">
        <x:is>
          <x:t xml:space="preserve">Google</x:t>
        </x:is>
      </x:c>
      <x:c r="B3249" s="3" t="n">
        <x:v>2027</x:v>
      </x:c>
      <x:c r="C3249" s="3" t="inlineStr">
        <x:is>
          <x:t xml:space="preserve">Grid-Constrained / Efficiency-Upside</x:t>
        </x:is>
      </x:c>
      <x:c r="D3249" s="3" t="inlineStr">
        <x:is>
          <x:t xml:space="preserve">it_load_gw</x:t>
        </x:is>
      </x:c>
      <x:c r="E3249" s="3" t="n">
        <x:v>2.385</x:v>
      </x:c>
      <x:c r="F3249" s="3" t="inlineStr">
        <x:is>
          <x:t xml:space="preserve">GW</x:t>
        </x:is>
      </x:c>
      <x:c r="G3249" s="3" t="inlineStr">
        <x:is>
          <x:t xml:space="preserve">Derived formula</x:t>
        </x:is>
      </x:c>
      <x:c r="H3249" s="3" t="inlineStr">
        <x:is>
          <x:t xml:space="preserve">active_power_gw / pue</x:t>
        </x:is>
      </x:c>
      <x:c r="I3249" s="3" t="inlineStr">
        <x:is>
          <x:t xml:space="preserve">Facility power is converted to IT-deliverable power before attributing AI workloads.</x:t>
        </x:is>
      </x:c>
      <x:c r="J3249" s="3" t="inlineStr">
        <x:is>
          <x:t xml:space="preserve">ASSUMP_POWER_RAMP; SRC_GOOGLE_IRONWOOD; SRC_GOOGLE_TPU_V6E</x:t>
        </x:is>
      </x:c>
      <x:c r="K324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49" s="3" t="inlineStr">
        <x:is>
          <x:t xml:space="preserve">Recompute once active power and PUE become site-observable.</x:t>
        </x:is>
      </x:c>
    </x:row>
    <x:row r="3250">
      <x:c r="A3250" s="3" t="inlineStr">
        <x:is>
          <x:t xml:space="preserve">Google</x:t>
        </x:is>
      </x:c>
      <x:c r="B3250" s="3" t="n">
        <x:v>2027</x:v>
      </x:c>
      <x:c r="C3250" s="3" t="inlineStr">
        <x:is>
          <x:t xml:space="preserve">Grid-Constrained / Efficiency-Upside</x:t>
        </x:is>
      </x:c>
      <x:c r="D3250" s="3" t="inlineStr">
        <x:is>
          <x:t xml:space="preserve">ai_workload_share</x:t>
        </x:is>
      </x:c>
      <x:c r="E3250" s="3" t="n">
        <x:v>0.88</x:v>
      </x:c>
      <x:c r="F3250" s="3" t="inlineStr">
        <x:is>
          <x:t xml:space="preserve">share</x:t>
        </x:is>
      </x:c>
      <x:c r="G3250" s="3" t="inlineStr">
        <x:is>
          <x:t xml:space="preserve">Scenario allocation</x:t>
        </x:is>
      </x:c>
      <x:c r="H3250" s="3" t="inlineStr">
        <x:is>
          <x:t xml:space="preserve">ai_it_load_gw = it_load_gw * ai_workload_share</x:t>
        </x:is>
      </x:c>
      <x:c r="I3250" s="3" t="inlineStr">
        <x:is>
          <x:t xml:space="preserve">Gemini/Vertex TPU serving is AI-dedicated in the modeled capacity envelope; 88% excludes platform/reserve load.</x:t>
        </x:is>
      </x:c>
      <x:c r="J3250" s="3" t="inlineStr">
        <x:is>
          <x:t xml:space="preserve">SRC_GOOGLE_GEMINI_TOKENS; SRC_GOOGLE_IRONWOOD; SRC_GOOGLE_TPU_V6E; SRC_EPOCH_AI_DATA_CENTERS</x:t>
        </x:is>
      </x:c>
      <x:c r="K325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50" s="3" t="inlineStr">
        <x:is>
          <x:t xml:space="preserve">Model-owner AI workload allocation or cluster scheduling telemetry.</x:t>
        </x:is>
      </x:c>
    </x:row>
    <x:row r="3251">
      <x:c r="A3251" s="3" t="inlineStr">
        <x:is>
          <x:t xml:space="preserve">Google</x:t>
        </x:is>
      </x:c>
      <x:c r="B3251" s="3" t="n">
        <x:v>2027</x:v>
      </x:c>
      <x:c r="C3251" s="3" t="inlineStr">
        <x:is>
          <x:t xml:space="preserve">Grid-Constrained / Efficiency-Upside</x:t>
        </x:is>
      </x:c>
      <x:c r="D3251" s="3" t="inlineStr">
        <x:is>
          <x:t xml:space="preserve">ai_it_load_gw</x:t>
        </x:is>
      </x:c>
      <x:c r="E3251" s="3" t="n">
        <x:v>2.099</x:v>
      </x:c>
      <x:c r="F3251" s="3" t="inlineStr">
        <x:is>
          <x:t xml:space="preserve">GW</x:t>
        </x:is>
      </x:c>
      <x:c r="G3251" s="3" t="inlineStr">
        <x:is>
          <x:t xml:space="preserve">Derived formula</x:t>
        </x:is>
      </x:c>
      <x:c r="H3251" s="3" t="inlineStr">
        <x:is>
          <x:t xml:space="preserve">it_load_gw * ai_workload_share</x:t>
        </x:is>
      </x:c>
      <x:c r="I3251" s="3" t="inlineStr">
        <x:is>
          <x:t xml:space="preserve">Only the AI-attributed portion of IT load enters training/inference allocation.</x:t>
        </x:is>
      </x:c>
      <x:c r="J3251" s="3" t="inlineStr">
        <x:is>
          <x:t xml:space="preserve">SRC_GOOGLE_GEMINI_TOKENS; SRC_GOOGLE_IRONWOOD; SRC_GOOGLE_TPU_V6E; SRC_EPOCH_AI_DATA_CENTERS</x:t>
        </x:is>
      </x:c>
      <x:c r="K325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51" s="3" t="inlineStr">
        <x:is>
          <x:t xml:space="preserve">Recompute after ai_workload_share is replaced by telemetry.</x:t>
        </x:is>
      </x:c>
    </x:row>
    <x:row r="3252">
      <x:c r="A3252" s="3" t="inlineStr">
        <x:is>
          <x:t xml:space="preserve">Google</x:t>
        </x:is>
      </x:c>
      <x:c r="B3252" s="3" t="n">
        <x:v>2027</x:v>
      </x:c>
      <x:c r="C3252" s="3" t="inlineStr">
        <x:is>
          <x:t xml:space="preserve">Grid-Constrained / Efficiency-Upside</x:t>
        </x:is>
      </x:c>
      <x:c r="D3252" s="3" t="inlineStr">
        <x:is>
          <x:t xml:space="preserve">gpu_share</x:t>
        </x:is>
      </x:c>
      <x:c r="E3252" s="3" t="n">
        <x:v>0.088811</x:v>
      </x:c>
      <x:c r="F3252" s="3" t="inlineStr">
        <x:is>
          <x:t xml:space="preserve">share of inference-serving accelerator load</x:t>
        </x:is>
      </x:c>
      <x:c r="G3252" s="3" t="inlineStr">
        <x:is>
          <x:t xml:space="preserve">Numeric scenario</x:t>
        </x:is>
      </x:c>
      <x:c r="H3252" s="3" t="inlineStr">
        <x:is>
          <x:t xml:space="preserve">gpu_share interpolated from company 2026/2030 accelerator-mix endpoints</x:t>
        </x:is>
      </x:c>
      <x:c r="I3252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3252" s="3" t="inlineStr">
        <x:is>
          <x:t xml:space="preserve">SRC_GOOGLE_GEMINI_TOKENS; SRC_GOOGLE_IRONWOOD; SRC_GOOGLE_TPU_V6E; SRC_EPOCH_AI_DATA_CENTERS; ASSUMP_NUMERIC_ACCELERATOR_MIX</x:t>
        </x:is>
      </x:c>
      <x:c r="K325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52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3253">
      <x:c r="A3253" s="3" t="inlineStr">
        <x:is>
          <x:t xml:space="preserve">Google</x:t>
        </x:is>
      </x:c>
      <x:c r="B3253" s="3" t="n">
        <x:v>2027</x:v>
      </x:c>
      <x:c r="C3253" s="3" t="inlineStr">
        <x:is>
          <x:t xml:space="preserve">Grid-Constrained / Efficiency-Upside</x:t>
        </x:is>
      </x:c>
      <x:c r="D3253" s="3" t="inlineStr">
        <x:is>
          <x:t xml:space="preserve">h200_share</x:t>
        </x:is>
      </x:c>
      <x:c r="E3253" s="3" t="n">
        <x:v>0</x:v>
      </x:c>
      <x:c r="F3253" s="3" t="inlineStr">
        <x:is>
          <x:t xml:space="preserve">share of inference-serving accelerator load</x:t>
        </x:is>
      </x:c>
      <x:c r="G3253" s="3" t="inlineStr">
        <x:is>
          <x:t xml:space="preserve">Editable numeric scenario</x:t>
        </x:is>
      </x:c>
      <x:c r="H3253" s="3" t="inlineStr">
        <x:is>
          <x:t xml:space="preserve">h200_share = gpu_share * default_gpu_generation_mix_h200</x:t>
        </x:is>
      </x:c>
      <x:c r="I3253" s="3" t="inlineStr">
        <x:is>
          <x:t xml:space="preserve">Default GPU-generation migration assumption; executive workbook allows later manual replacement by company/year/scenario.</x:t>
        </x:is>
      </x:c>
      <x:c r="J3253" s="3" t="inlineStr">
        <x:is>
          <x:t xml:space="preserve">SRC_SEMIANALYSIS_INFERENCEX; ASSUMP_NUMERIC_ACCELERATOR_MIX</x:t>
        </x:is>
      </x:c>
      <x:c r="K325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53" s="3" t="inlineStr">
        <x:is>
          <x:t xml:space="preserve">Company fleet inventory, accelerator-hours or procurement/deployment records by GPU generation.</x:t>
        </x:is>
      </x:c>
    </x:row>
    <x:row r="3254">
      <x:c r="A3254" s="3" t="inlineStr">
        <x:is>
          <x:t xml:space="preserve">Google</x:t>
        </x:is>
      </x:c>
      <x:c r="B3254" s="3" t="n">
        <x:v>2027</x:v>
      </x:c>
      <x:c r="C3254" s="3" t="inlineStr">
        <x:is>
          <x:t xml:space="preserve">Grid-Constrained / Efficiency-Upside</x:t>
        </x:is>
      </x:c>
      <x:c r="D3254" s="3" t="inlineStr">
        <x:is>
          <x:t xml:space="preserve">b200_share</x:t>
        </x:is>
      </x:c>
      <x:c r="E3254" s="3" t="n">
        <x:v>0.088811</x:v>
      </x:c>
      <x:c r="F3254" s="3" t="inlineStr">
        <x:is>
          <x:t xml:space="preserve">share of inference-serving accelerator load</x:t>
        </x:is>
      </x:c>
      <x:c r="G3254" s="3" t="inlineStr">
        <x:is>
          <x:t xml:space="preserve">Editable numeric scenario</x:t>
        </x:is>
      </x:c>
      <x:c r="H3254" s="3" t="inlineStr">
        <x:is>
          <x:t xml:space="preserve">b200_share = gpu_share * default_gpu_generation_mix_b200</x:t>
        </x:is>
      </x:c>
      <x:c r="I3254" s="3" t="inlineStr">
        <x:is>
          <x:t xml:space="preserve">Default GPU-generation migration assumption; executive workbook allows later manual replacement by company/year/scenario.</x:t>
        </x:is>
      </x:c>
      <x:c r="J3254" s="3" t="inlineStr">
        <x:is>
          <x:t xml:space="preserve">SRC_SEMIANALYSIS_INFERENCEX; ASSUMP_NUMERIC_ACCELERATOR_MIX</x:t>
        </x:is>
      </x:c>
      <x:c r="K325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54" s="3" t="inlineStr">
        <x:is>
          <x:t xml:space="preserve">Company fleet inventory, accelerator-hours or procurement/deployment records by GPU generation.</x:t>
        </x:is>
      </x:c>
    </x:row>
    <x:row r="3255">
      <x:c r="A3255" s="3" t="inlineStr">
        <x:is>
          <x:t xml:space="preserve">Google</x:t>
        </x:is>
      </x:c>
      <x:c r="B3255" s="3" t="n">
        <x:v>2027</x:v>
      </x:c>
      <x:c r="C3255" s="3" t="inlineStr">
        <x:is>
          <x:t xml:space="preserve">Grid-Constrained / Efficiency-Upside</x:t>
        </x:is>
      </x:c>
      <x:c r="D3255" s="3" t="inlineStr">
        <x:is>
          <x:t xml:space="preserve">gb200_share</x:t>
        </x:is>
      </x:c>
      <x:c r="E3255" s="3" t="n">
        <x:v>0</x:v>
      </x:c>
      <x:c r="F3255" s="3" t="inlineStr">
        <x:is>
          <x:t xml:space="preserve">share of inference-serving accelerator load</x:t>
        </x:is>
      </x:c>
      <x:c r="G3255" s="3" t="inlineStr">
        <x:is>
          <x:t xml:space="preserve">Editable numeric scenario</x:t>
        </x:is>
      </x:c>
      <x:c r="H3255" s="3" t="inlineStr">
        <x:is>
          <x:t xml:space="preserve">gb200_share = gpu_share * default_gpu_generation_mix_gb200</x:t>
        </x:is>
      </x:c>
      <x:c r="I3255" s="3" t="inlineStr">
        <x:is>
          <x:t xml:space="preserve">Default GPU-generation migration assumption; executive workbook allows later manual replacement by company/year/scenario.</x:t>
        </x:is>
      </x:c>
      <x:c r="J3255" s="3" t="inlineStr">
        <x:is>
          <x:t xml:space="preserve">SRC_SEMIANALYSIS_INFERENCEX; ASSUMP_NUMERIC_ACCELERATOR_MIX</x:t>
        </x:is>
      </x:c>
      <x:c r="K325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55" s="3" t="inlineStr">
        <x:is>
          <x:t xml:space="preserve">Company fleet inventory, accelerator-hours or procurement/deployment records by GPU generation.</x:t>
        </x:is>
      </x:c>
    </x:row>
    <x:row r="3256">
      <x:c r="A3256" s="3" t="inlineStr">
        <x:is>
          <x:t xml:space="preserve">Google</x:t>
        </x:is>
      </x:c>
      <x:c r="B3256" s="3" t="n">
        <x:v>2027</x:v>
      </x:c>
      <x:c r="C3256" s="3" t="inlineStr">
        <x:is>
          <x:t xml:space="preserve">Grid-Constrained / Efficiency-Upside</x:t>
        </x:is>
      </x:c>
      <x:c r="D3256" s="3" t="inlineStr">
        <x:is>
          <x:t xml:space="preserve">purpose_built_accelerator_share</x:t>
        </x:is>
      </x:c>
      <x:c r="E3256" s="3" t="n">
        <x:v>0.911189</x:v>
      </x:c>
      <x:c r="F3256" s="3" t="inlineStr">
        <x:is>
          <x:t xml:space="preserve">share of inference-serving accelerator load</x:t>
        </x:is>
      </x:c>
      <x:c r="G3256" s="3" t="inlineStr">
        <x:is>
          <x:t xml:space="preserve">Numeric scenario</x:t>
        </x:is>
      </x:c>
      <x:c r="H3256" s="3" t="inlineStr">
        <x:is>
          <x:t xml:space="preserve">1 - gpu_share</x:t>
        </x:is>
      </x:c>
      <x:c r="I3256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3256" s="3" t="inlineStr">
        <x:is>
          <x:t xml:space="preserve">SRC_GOOGLE_GEMINI_TOKENS; SRC_GOOGLE_IRONWOOD; SRC_GOOGLE_TPU_V6E; SRC_EPOCH_AI_DATA_CENTERS; ASSUMP_NUMERIC_ACCELERATOR_MIX</x:t>
        </x:is>
      </x:c>
      <x:c r="K325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56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3257">
      <x:c r="A3257" s="3" t="inlineStr">
        <x:is>
          <x:t xml:space="preserve">Google</x:t>
        </x:is>
      </x:c>
      <x:c r="B3257" s="3" t="n">
        <x:v>2027</x:v>
      </x:c>
      <x:c r="C3257" s="3" t="inlineStr">
        <x:is>
          <x:t xml:space="preserve">Grid-Constrained / Efficiency-Upside</x:t>
        </x:is>
      </x:c>
      <x:c r="D3257" s="3" t="inlineStr">
        <x:is>
          <x:t xml:space="preserve">fleet_reference_tps_per_mw</x:t>
        </x:is>
      </x:c>
      <x:c r="E3257" s="3" t="n">
        <x:v>167768</x:v>
      </x:c>
      <x:c r="F3257" s="3" t="inlineStr">
        <x:is>
          <x:t xml:space="preserve">generated output tokens/sec/MW</x:t>
        </x:is>
      </x:c>
      <x:c r="G3257" s="3" t="inlineStr">
        <x:is>
          <x:t xml:space="preserve">Fleet-weighted public benchmark reference</x:t>
        </x:is>
      </x:c>
      <x:c r="H3257" s="3" t="inlineStr">
        <x:is>
          <x:t xml:space="preserve">h200_share*h200_workload_avg + b200_share*b200_workload_avg + gb200_share*gb200_workload_avg + purpose_built_share*purpose_workload_avg</x:t>
        </x:is>
      </x:c>
      <x:c r="I3257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3257" s="3" t="inlineStr">
        <x:is>
          <x:t xml:space="preserve">SRC_SEMIANALYSIS_INFERENCEX; ASSUMP_NUMERIC_ACCELERATOR_MIX; ASSUMP_WORKLOAD_CLASS_MIX; ASSUMP_AGENTIC_CONTEXT_PENALTY</x:t>
        </x:is>
      </x:c>
      <x:c r="K325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57" s="3" t="inlineStr">
        <x:is>
          <x:t xml:space="preserve">Comparable production output-token throughput or a more closely matched benchmark.</x:t>
        </x:is>
      </x:c>
    </x:row>
    <x:row r="3258">
      <x:c r="A3258" s="3" t="inlineStr">
        <x:is>
          <x:t xml:space="preserve">Google</x:t>
        </x:is>
      </x:c>
      <x:c r="B3258" s="3" t="n">
        <x:v>2027</x:v>
      </x:c>
      <x:c r="C3258" s="3" t="inlineStr">
        <x:is>
          <x:t xml:space="preserve">Grid-Constrained / Efficiency-Upside</x:t>
        </x:is>
      </x:c>
      <x:c r="D3258" s="3" t="inlineStr">
        <x:is>
          <x:t xml:space="preserve">commercial_workload_fit_factor</x:t>
        </x:is>
      </x:c>
      <x:c r="E3258" s="3" t="n">
        <x:v>0.6</x:v>
      </x:c>
      <x:c r="F3258" s="3" t="inlineStr">
        <x:is>
          <x:t xml:space="preserve">share of public reference throughput</x:t>
        </x:is>
      </x:c>
      <x:c r="G3258" s="3" t="inlineStr">
        <x:is>
          <x:t xml:space="preserve">Scenario assumption</x:t>
        </x:is>
      </x:c>
      <x:c r="H3258" s="3" t="inlineStr">
        <x:is>
          <x:t xml:space="preserve">reference_serving_tps_per_mw = fleet_reference_tps_per_mw * commercial_workload_fit_factor</x:t>
        </x:is>
      </x:c>
      <x:c r="I3258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3258" s="3" t="inlineStr">
        <x:is>
          <x:t xml:space="preserve">SRC_SEMIANALYSIS_INFERENCEX; ASSUMP_NUMERIC_ACCELERATOR_MIX; ASSUMP_WORKLOAD_CLASS_MIX; ASSUMP_AGENTIC_CONTEXT_PENALTY</x:t>
        </x:is>
      </x:c>
      <x:c r="K325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58" s="3" t="inlineStr">
        <x:is>
          <x:t xml:space="preserve">Matched commercial serving benchmark by product surface, context shape and latency SLO.</x:t>
        </x:is>
      </x:c>
    </x:row>
    <x:row r="3259">
      <x:c r="A3259" s="3" t="inlineStr">
        <x:is>
          <x:t xml:space="preserve">Google</x:t>
        </x:is>
      </x:c>
      <x:c r="B3259" s="3" t="n">
        <x:v>2027</x:v>
      </x:c>
      <x:c r="C3259" s="3" t="inlineStr">
        <x:is>
          <x:t xml:space="preserve">Grid-Constrained / Efficiency-Upside</x:t>
        </x:is>
      </x:c>
      <x:c r="D3259" s="3" t="inlineStr">
        <x:is>
          <x:t xml:space="preserve">reference_serving_tps_per_mw</x:t>
        </x:is>
      </x:c>
      <x:c r="E3259" s="3" t="n">
        <x:v>100661</x:v>
      </x:c>
      <x:c r="F3259" s="3" t="inlineStr">
        <x:is>
          <x:t xml:space="preserve">generated output tokens/sec/MW</x:t>
        </x:is>
      </x:c>
      <x:c r="G3259" s="3" t="inlineStr">
        <x:is>
          <x:t xml:space="preserve">Workload-adjusted benchmark proxy</x:t>
        </x:is>
      </x:c>
      <x:c r="H3259" s="3" t="inlineStr">
        <x:is>
          <x:t xml:space="preserve">fleet_reference_tps_per_mw * commercial_workload_fit_factor</x:t>
        </x:is>
      </x:c>
      <x:c r="I325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259" s="3" t="inlineStr">
        <x:is>
          <x:t xml:space="preserve">SRC_SEMIANALYSIS_INFERENCEX; ASSUMP_NUMERIC_ACCELERATOR_MIX; ASSUMP_WORKLOAD_CLASS_MIX; ASSUMP_AGENTIC_CONTEXT_PENALTY</x:t>
        </x:is>
      </x:c>
      <x:c r="K325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59" s="3" t="inlineStr">
        <x:is>
          <x:t xml:space="preserve">Provider production output-token throughput with comparable workload/SLO.</x:t>
        </x:is>
      </x:c>
    </x:row>
    <x:row r="3260">
      <x:c r="A3260" s="3" t="inlineStr">
        <x:is>
          <x:t xml:space="preserve">Google</x:t>
        </x:is>
      </x:c>
      <x:c r="B3260" s="3" t="n">
        <x:v>2027</x:v>
      </x:c>
      <x:c r="C3260" s="3" t="inlineStr">
        <x:is>
          <x:t xml:space="preserve">Grid-Constrained / Efficiency-Upside</x:t>
        </x:is>
      </x:c>
      <x:c r="D3260" s="3" t="inlineStr">
        <x:is>
          <x:t xml:space="preserve">purpose_built_tps_per_mw</x:t>
        </x:is>
      </x:c>
      <x:c r="E3260" s="3" t="n">
        <x:v>81184</x:v>
      </x:c>
      <x:c r="F3260" s="3" t="inlineStr">
        <x:is>
          <x:t xml:space="preserve">generated output tokens/sec/MW</x:t>
        </x:is>
      </x:c>
      <x:c r="G3260" s="3" t="inlineStr">
        <x:is>
          <x:t xml:space="preserve">Conservative no-uplift proxy</x:t>
        </x:is>
      </x:c>
      <x:c r="H3260" s="3" t="inlineStr">
        <x:is>
          <x:t xml:space="preserve">purpose_built_tps_per_mw = purpose_built_reference_tps_per_mw * commercial_workload_fit_factor until comparable output-token benchmark is adopted</x:t>
        </x:is>
      </x:c>
      <x:c r="I3260" s="3" t="inlineStr">
        <x:is>
          <x:t xml:space="preserve">No comparable public output-token/MW row adopted; B200 public reference placeholder is used and remains editable.</x:t>
        </x:is>
      </x:c>
      <x:c r="J3260" s="3" t="inlineStr">
        <x:is>
          <x:t xml:space="preserve">SRC_GOOGLE_GEMINI_TOKENS; SRC_GOOGLE_IRONWOOD; SRC_GOOGLE_TPU_V6E; SRC_EPOCH_AI_DATA_CENTERS; ASSUMP_NUMERIC_ACCELERATOR_MIX</x:t>
        </x:is>
      </x:c>
      <x:c r="K326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60" s="3" t="inlineStr">
        <x:is>
          <x:t xml:space="preserve">Matched-workload generated-output benchmark for the provider purpose-built accelerator.</x:t>
        </x:is>
      </x:c>
    </x:row>
    <x:row r="3261">
      <x:c r="A3261" s="3" t="inlineStr">
        <x:is>
          <x:t xml:space="preserve">Google</x:t>
        </x:is>
      </x:c>
      <x:c r="B3261" s="3" t="n">
        <x:v>2027</x:v>
      </x:c>
      <x:c r="C3261" s="3" t="inlineStr">
        <x:is>
          <x:t xml:space="preserve">Grid-Constrained / Efficiency-Upside</x:t>
        </x:is>
      </x:c>
      <x:c r="D3261" s="3" t="inlineStr">
        <x:is>
          <x:t xml:space="preserve">inference_power_share</x:t>
        </x:is>
      </x:c>
      <x:c r="E3261" s="3" t="n">
        <x:v>0.618</x:v>
      </x:c>
      <x:c r="F3261" s="3" t="inlineStr">
        <x:is>
          <x:t xml:space="preserve">share of AI IT load</x:t>
        </x:is>
      </x:c>
      <x:c r="G3261" s="3" t="inlineStr">
        <x:is>
          <x:t xml:space="preserve">Scenario allocation</x:t>
        </x:is>
      </x:c>
      <x:c r="H3261" s="3" t="inlineStr">
        <x:is>
          <x:t xml:space="preserve">inference_gw = ai_it_load_gw * inference_power_share</x:t>
        </x:is>
      </x:c>
      <x:c r="I3261" s="3" t="inlineStr">
        <x:is>
          <x:t xml:space="preserve">Ironwood is positioned for inference and Gemini is commercialized across products; inference share increases as a scenario.</x:t>
        </x:is>
      </x:c>
      <x:c r="J3261" s="3" t="inlineStr">
        <x:is>
          <x:t xml:space="preserve">SRC_GOOGLE_GEMINI_TOKENS; SRC_GOOGLE_IRONWOOD; SRC_GOOGLE_TPU_V6E; SRC_EPOCH_AI_DATA_CENTERS; ASSUMP_INFERENCE_SHARE_NOT_FACT_60</x:t>
        </x:is>
      </x:c>
      <x:c r="K326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61" s="3" t="inlineStr">
        <x:is>
          <x:t xml:space="preserve">Provider-specific inference/training workload power telemetry.</x:t>
        </x:is>
      </x:c>
    </x:row>
    <x:row r="3262">
      <x:c r="A3262" s="3" t="inlineStr">
        <x:is>
          <x:t xml:space="preserve">Google</x:t>
        </x:is>
      </x:c>
      <x:c r="B3262" s="3" t="n">
        <x:v>2027</x:v>
      </x:c>
      <x:c r="C3262" s="3" t="inlineStr">
        <x:is>
          <x:t xml:space="preserve">Grid-Constrained / Efficiency-Upside</x:t>
        </x:is>
      </x:c>
      <x:c r="D3262" s="3" t="inlineStr">
        <x:is>
          <x:t xml:space="preserve">inference_gw</x:t>
        </x:is>
      </x:c>
      <x:c r="E3262" s="3" t="n">
        <x:v>1.296</x:v>
      </x:c>
      <x:c r="F3262" s="3" t="inlineStr">
        <x:is>
          <x:t xml:space="preserve">GW</x:t>
        </x:is>
      </x:c>
      <x:c r="G3262" s="3" t="inlineStr">
        <x:is>
          <x:t xml:space="preserve">Derived formula</x:t>
        </x:is>
      </x:c>
      <x:c r="H3262" s="3" t="inlineStr">
        <x:is>
          <x:t xml:space="preserve">ai_it_load_gw * inference_power_share</x:t>
        </x:is>
      </x:c>
      <x:c r="I3262" s="3" t="inlineStr">
        <x:is>
          <x:t xml:space="preserve">This is the operational power eligible to become commercial generated output tokens through the selected TPS/MW proxy.</x:t>
        </x:is>
      </x:c>
      <x:c r="J3262" s="3" t="inlineStr">
        <x:is>
          <x:t xml:space="preserve">SRC_GOOGLE_GEMINI_TOKENS; SRC_GOOGLE_IRONWOOD; SRC_GOOGLE_TPU_V6E; SRC_EPOCH_AI_DATA_CENTERS</x:t>
        </x:is>
      </x:c>
      <x:c r="K326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62" s="3" t="inlineStr">
        <x:is>
          <x:t xml:space="preserve">Recompute after AI allocation or inference-share evidence changes.</x:t>
        </x:is>
      </x:c>
    </x:row>
    <x:row r="3263">
      <x:c r="A3263" s="3" t="inlineStr">
        <x:is>
          <x:t xml:space="preserve">Google</x:t>
        </x:is>
      </x:c>
      <x:c r="B3263" s="3" t="n">
        <x:v>2027</x:v>
      </x:c>
      <x:c r="C3263" s="3" t="inlineStr">
        <x:is>
          <x:t xml:space="preserve">Grid-Constrained / Efficiency-Upside</x:t>
        </x:is>
      </x:c>
      <x:c r="D3263" s="3" t="inlineStr">
        <x:is>
          <x:t xml:space="preserve">training_power_share</x:t>
        </x:is>
      </x:c>
      <x:c r="E3263" s="3" t="n">
        <x:v>0.382</x:v>
      </x:c>
      <x:c r="F3263" s="3" t="inlineStr">
        <x:is>
          <x:t xml:space="preserve">share of AI IT load</x:t>
        </x:is>
      </x:c>
      <x:c r="G3263" s="3" t="inlineStr">
        <x:is>
          <x:t xml:space="preserve">Derived allocation</x:t>
        </x:is>
      </x:c>
      <x:c r="H3263" s="3" t="inlineStr">
        <x:is>
          <x:t xml:space="preserve">1 - inference_power_share</x:t>
        </x:is>
      </x:c>
      <x:c r="I3263" s="3" t="inlineStr">
        <x:is>
          <x:t xml:space="preserve">Training receives the complementary modeled AI IT allocation; it is not a disclosed company workload split.</x:t>
        </x:is>
      </x:c>
      <x:c r="J3263" s="3" t="inlineStr">
        <x:is>
          <x:t xml:space="preserve">SRC_GOOGLE_GEMINI_TOKENS; SRC_GOOGLE_IRONWOOD; SRC_GOOGLE_TPU_V6E; SRC_EPOCH_AI_DATA_CENTERS; ASSUMP_INFERENCE_SHARE_NOT_FACT_60</x:t>
        </x:is>
      </x:c>
      <x:c r="K326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63" s="3" t="inlineStr">
        <x:is>
          <x:t xml:space="preserve">Provider-specific inference/training workload power telemetry.</x:t>
        </x:is>
      </x:c>
    </x:row>
    <x:row r="3264">
      <x:c r="A3264" s="3" t="inlineStr">
        <x:is>
          <x:t xml:space="preserve">Google</x:t>
        </x:is>
      </x:c>
      <x:c r="B3264" s="3" t="n">
        <x:v>2027</x:v>
      </x:c>
      <x:c r="C3264" s="3" t="inlineStr">
        <x:is>
          <x:t xml:space="preserve">Grid-Constrained / Efficiency-Upside</x:t>
        </x:is>
      </x:c>
      <x:c r="D3264" s="3" t="inlineStr">
        <x:is>
          <x:t xml:space="preserve">training_gw</x:t>
        </x:is>
      </x:c>
      <x:c r="E3264" s="3" t="n">
        <x:v>0.803</x:v>
      </x:c>
      <x:c r="F3264" s="3" t="inlineStr">
        <x:is>
          <x:t xml:space="preserve">GW</x:t>
        </x:is>
      </x:c>
      <x:c r="G3264" s="3" t="inlineStr">
        <x:is>
          <x:t xml:space="preserve">Derived formula</x:t>
        </x:is>
      </x:c>
      <x:c r="H3264" s="3" t="inlineStr">
        <x:is>
          <x:t xml:space="preserve">ai_it_load_gw * training_power_share</x:t>
        </x:is>
      </x:c>
      <x:c r="I3264" s="3" t="inlineStr">
        <x:is>
          <x:t xml:space="preserve">Training GW is shown separately so commercial inference token capacity is not overstated.</x:t>
        </x:is>
      </x:c>
      <x:c r="J3264" s="3" t="inlineStr">
        <x:is>
          <x:t xml:space="preserve">SRC_GOOGLE_GEMINI_TOKENS; SRC_GOOGLE_IRONWOOD; SRC_GOOGLE_TPU_V6E; SRC_EPOCH_AI_DATA_CENTERS</x:t>
        </x:is>
      </x:c>
      <x:c r="K326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64" s="3" t="inlineStr">
        <x:is>
          <x:t xml:space="preserve">Recompute after AI allocation or workload-split evidence changes.</x:t>
        </x:is>
      </x:c>
    </x:row>
    <x:row r="3265">
      <x:c r="A3265" s="3" t="inlineStr">
        <x:is>
          <x:t xml:space="preserve">Google</x:t>
        </x:is>
      </x:c>
      <x:c r="B3265" s="3" t="n">
        <x:v>2027</x:v>
      </x:c>
      <x:c r="C3265" s="3" t="inlineStr">
        <x:is>
          <x:t xml:space="preserve">Grid-Constrained / Efficiency-Upside</x:t>
        </x:is>
      </x:c>
      <x:c r="D3265" s="3" t="inlineStr">
        <x:is>
          <x:t xml:space="preserve">tokens_per_second_per_mw</x:t>
        </x:is>
      </x:c>
      <x:c r="E3265" s="3" t="n">
        <x:v>100661</x:v>
      </x:c>
      <x:c r="F3265" s="3" t="inlineStr">
        <x:is>
          <x:t xml:space="preserve">generated output tokens/sec/MW</x:t>
        </x:is>
      </x:c>
      <x:c r="G3265" s="3" t="inlineStr">
        <x:is>
          <x:t xml:space="preserve">Derived estimate + benchmark calibration</x:t>
        </x:is>
      </x:c>
      <x:c r="H3265" s="3" t="inlineStr">
        <x:is>
          <x:t xml:space="preserve">fleet_reference_tps_per_mw * commercial_workload_fit_factor</x:t>
        </x:is>
      </x:c>
      <x:c r="I3265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3265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326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65" s="3" t="inlineStr">
        <x:is>
          <x:t xml:space="preserve">Comparable production output-token throughput with model, hardware, precision, ISL/OSL and SLO matched.</x:t>
        </x:is>
      </x:c>
    </x:row>
    <x:row r="3266">
      <x:c r="A3266" s="3" t="inlineStr">
        <x:is>
          <x:t xml:space="preserve">Google</x:t>
        </x:is>
      </x:c>
      <x:c r="B3266" s="3" t="n">
        <x:v>2027</x:v>
      </x:c>
      <x:c r="C3266" s="3" t="inlineStr">
        <x:is>
          <x:t xml:space="preserve">Grid-Constrained / Efficiency-Upside</x:t>
        </x:is>
      </x:c>
      <x:c r="D3266" s="3" t="inlineStr">
        <x:is>
          <x:t xml:space="preserve">inference_tokens_per_day</x:t>
        </x:is>
      </x:c>
      <x:c r="E3266" s="3" t="n">
        <x:v>11271455078400</x:v>
      </x:c>
      <x:c r="F3266" s="3" t="inlineStr">
        <x:is>
          <x:t xml:space="preserve">generated output tokens/day</x:t>
        </x:is>
      </x:c>
      <x:c r="G3266" s="3" t="inlineStr">
        <x:is>
          <x:t xml:space="preserve">Derived headline metric</x:t>
        </x:is>
      </x:c>
      <x:c r="H3266" s="3" t="inlineStr">
        <x:is>
          <x:t xml:space="preserve">inference_gw * 1000 * tokens_per_second_per_mw * 86,400</x:t>
        </x:is>
      </x:c>
      <x:c r="I3266" s="3" t="inlineStr">
        <x:is>
          <x:t xml:space="preserve">Headline capacity uses no utilization, MoE, architecture or software-growth multiplier; it is not observed commercial output volume.</x:t>
        </x:is>
      </x:c>
      <x:c r="J3266" s="3" t="inlineStr">
        <x:is>
          <x:t xml:space="preserve">SRC_GOOGLE_GEMINI_TOKENS; SRC_GOOGLE_IRONWOOD; SRC_GOOGLE_TPU_V6E; SRC_EPOCH_AI_DATA_CENTERS; SRC_SEMIANALYSIS_INFERENCEX</x:t>
        </x:is>
      </x:c>
      <x:c r="K326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66" s="3" t="inlineStr">
        <x:is>
          <x:t xml:space="preserve">Provider-disclosed generated output token volume or calibrated capacity telemetry.</x:t>
        </x:is>
      </x:c>
    </x:row>
    <x:row r="3267">
      <x:c r="A3267" s="3" t="inlineStr">
        <x:is>
          <x:t xml:space="preserve">Google</x:t>
        </x:is>
      </x:c>
      <x:c r="B3267" s="3" t="n">
        <x:v>2027</x:v>
      </x:c>
      <x:c r="C3267" s="3" t="inlineStr">
        <x:is>
          <x:t xml:space="preserve">Grid-Constrained / Efficiency-Upside</x:t>
        </x:is>
      </x:c>
      <x:c r="D3267" s="3" t="inlineStr">
        <x:is>
          <x:t xml:space="preserve">inference_tokens_per_year</x:t>
        </x:is>
      </x:c>
      <x:c r="E3267" s="3" t="n">
        <x:v>4114081103616000</x:v>
      </x:c>
      <x:c r="F3267" s="3" t="inlineStr">
        <x:is>
          <x:t xml:space="preserve">generated output tokens/year</x:t>
        </x:is>
      </x:c>
      <x:c r="G3267" s="3" t="inlineStr">
        <x:is>
          <x:t xml:space="preserve">Derived headline metric</x:t>
        </x:is>
      </x:c>
      <x:c r="H3267" s="3" t="inlineStr">
        <x:is>
          <x:t xml:space="preserve">inference_tokens_per_day * 365</x:t>
        </x:is>
      </x:c>
      <x:c r="I3267" s="3" t="inlineStr">
        <x:is>
          <x:t xml:space="preserve">Annualized version of generated output token capacity; it is not observed annual demand or billable volume.</x:t>
        </x:is>
      </x:c>
      <x:c r="J3267" s="3" t="inlineStr">
        <x:is>
          <x:t xml:space="preserve">SRC_GOOGLE_GEMINI_TOKENS; SRC_GOOGLE_IRONWOOD; SRC_GOOGLE_TPU_V6E; SRC_EPOCH_AI_DATA_CENTERS; SRC_SEMIANALYSIS_INFERENCEX</x:t>
        </x:is>
      </x:c>
      <x:c r="K326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67" s="3" t="inlineStr">
        <x:is>
          <x:t xml:space="preserve">Provider-disclosed annual generated-output volume or metered serving telemetry.</x:t>
        </x:is>
      </x:c>
    </x:row>
    <x:row r="3268">
      <x:c r="A3268" s="3" t="inlineStr">
        <x:is>
          <x:t xml:space="preserve">Google</x:t>
        </x:is>
      </x:c>
      <x:c r="B3268" s="3" t="n">
        <x:v>2028</x:v>
      </x:c>
      <x:c r="C3268" s="3" t="inlineStr">
        <x:is>
          <x:t xml:space="preserve">Grid-Constrained / Efficiency-Upside</x:t>
        </x:is>
      </x:c>
      <x:c r="D3268" s="3" t="inlineStr">
        <x:is>
          <x:t xml:space="preserve">contracted_power_gw</x:t>
        </x:is>
      </x:c>
      <x:c r="E3268" s="3" t="n">
        <x:v>6.25</x:v>
      </x:c>
      <x:c r="F3268" s="3" t="inlineStr">
        <x:is>
          <x:t xml:space="preserve">GW</x:t>
        </x:is>
      </x:c>
      <x:c r="G3268" s="3" t="inlineStr">
        <x:is>
          <x:t xml:space="preserve">Scenario capacity envelope</x:t>
        </x:is>
      </x:c>
      <x:c r="H3268" s="3" t="inlineStr">
        <x:is>
          <x:t xml:space="preserve">linear interpolation between 2026 and 2030 company capacity endpoints</x:t>
        </x:is>
      </x:c>
      <x:c r="I3268" s="3" t="inlineStr">
        <x:is>
          <x:t xml:space="preserve">Scenario envelope for Gemini-serving capacity; official TPU hardware direction is disclosed, company-level contracted GW is not.</x:t>
        </x:is>
      </x:c>
      <x:c r="J3268" s="3" t="inlineStr">
        <x:is>
          <x:t xml:space="preserve">ASSUMP_POWER_RAMP; SRC_GOOGLE_IRONWOOD; SRC_GOOGLE_TPU_V6E</x:t>
        </x:is>
      </x:c>
      <x:c r="K326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68" s="3" t="inlineStr">
        <x:is>
          <x:t xml:space="preserve">Company/site-level committed MW/GW, interconnect and contract disclosure.</x:t>
        </x:is>
      </x:c>
    </x:row>
    <x:row r="3269">
      <x:c r="A3269" s="3" t="inlineStr">
        <x:is>
          <x:t xml:space="preserve">Google</x:t>
        </x:is>
      </x:c>
      <x:c r="B3269" s="3" t="n">
        <x:v>2028</x:v>
      </x:c>
      <x:c r="C3269" s="3" t="inlineStr">
        <x:is>
          <x:t xml:space="preserve">Grid-Constrained / Efficiency-Upside</x:t>
        </x:is>
      </x:c>
      <x:c r="D3269" s="3" t="inlineStr">
        <x:is>
          <x:t xml:space="preserve">operational_deployment_share</x:t>
        </x:is>
      </x:c>
      <x:c r="E3269" s="3" t="n">
        <x:v>0.576</x:v>
      </x:c>
      <x:c r="F3269" s="3" t="inlineStr">
        <x:is>
          <x:t xml:space="preserve">share</x:t>
        </x:is>
      </x:c>
      <x:c r="G3269" s="3" t="inlineStr">
        <x:is>
          <x:t xml:space="preserve">Scenario conversion</x:t>
        </x:is>
      </x:c>
      <x:c r="H3269" s="3" t="inlineStr">
        <x:is>
          <x:t xml:space="preserve">active_power_gw / contracted_power_gw</x:t>
        </x:is>
      </x:c>
      <x:c r="I3269" s="3" t="inlineStr">
        <x:is>
          <x:t xml:space="preserve">This is the single explicit conversion from contracted/attributed capacity to operationally usable capacity.</x:t>
        </x:is>
      </x:c>
      <x:c r="J3269" s="3" t="inlineStr">
        <x:is>
          <x:t xml:space="preserve">ASSUMP_POWER_RAMP; SRC_GOOGLE_IRONWOOD; SRC_GOOGLE_TPU_V6E</x:t>
        </x:is>
      </x:c>
      <x:c r="K326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69" s="3" t="inlineStr">
        <x:is>
          <x:t xml:space="preserve">Energized operational capacity divided by contracted/attributed capacity.</x:t>
        </x:is>
      </x:c>
    </x:row>
    <x:row r="3270">
      <x:c r="A3270" s="3" t="inlineStr">
        <x:is>
          <x:t xml:space="preserve">Google</x:t>
        </x:is>
      </x:c>
      <x:c r="B3270" s="3" t="n">
        <x:v>2028</x:v>
      </x:c>
      <x:c r="C3270" s="3" t="inlineStr">
        <x:is>
          <x:t xml:space="preserve">Grid-Constrained / Efficiency-Upside</x:t>
        </x:is>
      </x:c>
      <x:c r="D3270" s="3" t="inlineStr">
        <x:is>
          <x:t xml:space="preserve">active_power_gw</x:t>
        </x:is>
      </x:c>
      <x:c r="E3270" s="3" t="n">
        <x:v>3.6</x:v>
      </x:c>
      <x:c r="F3270" s="3" t="inlineStr">
        <x:is>
          <x:t xml:space="preserve">GW</x:t>
        </x:is>
      </x:c>
      <x:c r="G3270" s="3" t="inlineStr">
        <x:is>
          <x:t xml:space="preserve">Derived scenario</x:t>
        </x:is>
      </x:c>
      <x:c r="H3270" s="3" t="inlineStr">
        <x:is>
          <x:t xml:space="preserve">contracted_power_gw * operational_deployment_share</x:t>
        </x:is>
      </x:c>
      <x:c r="I3270" s="3" t="inlineStr">
        <x:is>
          <x:t xml:space="preserve">TPU generation availability supports ramp direction, while active GW remains a staged deployment estimate.</x:t>
        </x:is>
      </x:c>
      <x:c r="J3270" s="3" t="inlineStr">
        <x:is>
          <x:t xml:space="preserve">ASSUMP_POWER_RAMP; SRC_GOOGLE_IRONWOOD; SRC_GOOGLE_TPU_V6E</x:t>
        </x:is>
      </x:c>
      <x:c r="K327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70" s="3" t="inlineStr">
        <x:is>
          <x:t xml:space="preserve">Energization dates, accelerator deliveries and operational powered-rack telemetry.</x:t>
        </x:is>
      </x:c>
    </x:row>
    <x:row r="3271">
      <x:c r="A3271" s="3" t="inlineStr">
        <x:is>
          <x:t xml:space="preserve">Google</x:t>
        </x:is>
      </x:c>
      <x:c r="B3271" s="3" t="n">
        <x:v>2028</x:v>
      </x:c>
      <x:c r="C3271" s="3" t="inlineStr">
        <x:is>
          <x:t xml:space="preserve">Grid-Constrained / Efficiency-Upside</x:t>
        </x:is>
      </x:c>
      <x:c r="D3271" s="3" t="inlineStr">
        <x:is>
          <x:t xml:space="preserve">pue</x:t>
        </x:is>
      </x:c>
      <x:c r="E3271" s="3" t="n">
        <x:v>1.18</x:v>
      </x:c>
      <x:c r="F3271" s="3" t="inlineStr">
        <x:is>
          <x:t xml:space="preserve">ratio</x:t>
        </x:is>
      </x:c>
      <x:c r="G3271" s="3" t="inlineStr">
        <x:is>
          <x:t xml:space="preserve">Scenario parameter</x:t>
        </x:is>
      </x:c>
      <x:c r="H3271" s="3" t="inlineStr">
        <x:is>
          <x:t xml:space="preserve">it_load_gw = active_power_gw / pue</x:t>
        </x:is>
      </x:c>
      <x:c r="I3271" s="3" t="inlineStr">
        <x:is>
          <x:t xml:space="preserve">No provider-wide site-level PUE is used as a disclosed fact; PUE represents facility-to-IT conversion within the scenario.</x:t>
        </x:is>
      </x:c>
      <x:c r="J3271" s="3" t="inlineStr">
        <x:is>
          <x:t xml:space="preserve">ASSUMP_POWER_RAMP</x:t>
        </x:is>
      </x:c>
      <x:c r="K327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71" s="3" t="inlineStr">
        <x:is>
          <x:t xml:space="preserve">Site-level measured PUE matched to attributed AI capacity.</x:t>
        </x:is>
      </x:c>
    </x:row>
    <x:row r="3272">
      <x:c r="A3272" s="3" t="inlineStr">
        <x:is>
          <x:t xml:space="preserve">Google</x:t>
        </x:is>
      </x:c>
      <x:c r="B3272" s="3" t="n">
        <x:v>2028</x:v>
      </x:c>
      <x:c r="C3272" s="3" t="inlineStr">
        <x:is>
          <x:t xml:space="preserve">Grid-Constrained / Efficiency-Upside</x:t>
        </x:is>
      </x:c>
      <x:c r="D3272" s="3" t="inlineStr">
        <x:is>
          <x:t xml:space="preserve">it_load_gw</x:t>
        </x:is>
      </x:c>
      <x:c r="E3272" s="3" t="n">
        <x:v>3.051</x:v>
      </x:c>
      <x:c r="F3272" s="3" t="inlineStr">
        <x:is>
          <x:t xml:space="preserve">GW</x:t>
        </x:is>
      </x:c>
      <x:c r="G3272" s="3" t="inlineStr">
        <x:is>
          <x:t xml:space="preserve">Derived formula</x:t>
        </x:is>
      </x:c>
      <x:c r="H3272" s="3" t="inlineStr">
        <x:is>
          <x:t xml:space="preserve">active_power_gw / pue</x:t>
        </x:is>
      </x:c>
      <x:c r="I3272" s="3" t="inlineStr">
        <x:is>
          <x:t xml:space="preserve">Facility power is converted to IT-deliverable power before attributing AI workloads.</x:t>
        </x:is>
      </x:c>
      <x:c r="J3272" s="3" t="inlineStr">
        <x:is>
          <x:t xml:space="preserve">ASSUMP_POWER_RAMP; SRC_GOOGLE_IRONWOOD; SRC_GOOGLE_TPU_V6E</x:t>
        </x:is>
      </x:c>
      <x:c r="K327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72" s="3" t="inlineStr">
        <x:is>
          <x:t xml:space="preserve">Recompute once active power and PUE become site-observable.</x:t>
        </x:is>
      </x:c>
    </x:row>
    <x:row r="3273">
      <x:c r="A3273" s="3" t="inlineStr">
        <x:is>
          <x:t xml:space="preserve">Google</x:t>
        </x:is>
      </x:c>
      <x:c r="B3273" s="3" t="n">
        <x:v>2028</x:v>
      </x:c>
      <x:c r="C3273" s="3" t="inlineStr">
        <x:is>
          <x:t xml:space="preserve">Grid-Constrained / Efficiency-Upside</x:t>
        </x:is>
      </x:c>
      <x:c r="D3273" s="3" t="inlineStr">
        <x:is>
          <x:t xml:space="preserve">ai_workload_share</x:t>
        </x:is>
      </x:c>
      <x:c r="E3273" s="3" t="n">
        <x:v>0.88</x:v>
      </x:c>
      <x:c r="F3273" s="3" t="inlineStr">
        <x:is>
          <x:t xml:space="preserve">share</x:t>
        </x:is>
      </x:c>
      <x:c r="G3273" s="3" t="inlineStr">
        <x:is>
          <x:t xml:space="preserve">Scenario allocation</x:t>
        </x:is>
      </x:c>
      <x:c r="H3273" s="3" t="inlineStr">
        <x:is>
          <x:t xml:space="preserve">ai_it_load_gw = it_load_gw * ai_workload_share</x:t>
        </x:is>
      </x:c>
      <x:c r="I3273" s="3" t="inlineStr">
        <x:is>
          <x:t xml:space="preserve">Gemini/Vertex TPU serving is AI-dedicated in the modeled capacity envelope; 88% excludes platform/reserve load.</x:t>
        </x:is>
      </x:c>
      <x:c r="J3273" s="3" t="inlineStr">
        <x:is>
          <x:t xml:space="preserve">SRC_GOOGLE_GEMINI_TOKENS; SRC_GOOGLE_IRONWOOD; SRC_GOOGLE_TPU_V6E; SRC_EPOCH_AI_DATA_CENTERS</x:t>
        </x:is>
      </x:c>
      <x:c r="K327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73" s="3" t="inlineStr">
        <x:is>
          <x:t xml:space="preserve">Model-owner AI workload allocation or cluster scheduling telemetry.</x:t>
        </x:is>
      </x:c>
    </x:row>
    <x:row r="3274">
      <x:c r="A3274" s="3" t="inlineStr">
        <x:is>
          <x:t xml:space="preserve">Google</x:t>
        </x:is>
      </x:c>
      <x:c r="B3274" s="3" t="n">
        <x:v>2028</x:v>
      </x:c>
      <x:c r="C3274" s="3" t="inlineStr">
        <x:is>
          <x:t xml:space="preserve">Grid-Constrained / Efficiency-Upside</x:t>
        </x:is>
      </x:c>
      <x:c r="D3274" s="3" t="inlineStr">
        <x:is>
          <x:t xml:space="preserve">ai_it_load_gw</x:t>
        </x:is>
      </x:c>
      <x:c r="E3274" s="3" t="n">
        <x:v>2.685</x:v>
      </x:c>
      <x:c r="F3274" s="3" t="inlineStr">
        <x:is>
          <x:t xml:space="preserve">GW</x:t>
        </x:is>
      </x:c>
      <x:c r="G3274" s="3" t="inlineStr">
        <x:is>
          <x:t xml:space="preserve">Derived formula</x:t>
        </x:is>
      </x:c>
      <x:c r="H3274" s="3" t="inlineStr">
        <x:is>
          <x:t xml:space="preserve">it_load_gw * ai_workload_share</x:t>
        </x:is>
      </x:c>
      <x:c r="I3274" s="3" t="inlineStr">
        <x:is>
          <x:t xml:space="preserve">Only the AI-attributed portion of IT load enters training/inference allocation.</x:t>
        </x:is>
      </x:c>
      <x:c r="J3274" s="3" t="inlineStr">
        <x:is>
          <x:t xml:space="preserve">SRC_GOOGLE_GEMINI_TOKENS; SRC_GOOGLE_IRONWOOD; SRC_GOOGLE_TPU_V6E; SRC_EPOCH_AI_DATA_CENTERS</x:t>
        </x:is>
      </x:c>
      <x:c r="K327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74" s="3" t="inlineStr">
        <x:is>
          <x:t xml:space="preserve">Recompute after ai_workload_share is replaced by telemetry.</x:t>
        </x:is>
      </x:c>
    </x:row>
    <x:row r="3275">
      <x:c r="A3275" s="3" t="inlineStr">
        <x:is>
          <x:t xml:space="preserve">Google</x:t>
        </x:is>
      </x:c>
      <x:c r="B3275" s="3" t="n">
        <x:v>2028</x:v>
      </x:c>
      <x:c r="C3275" s="3" t="inlineStr">
        <x:is>
          <x:t xml:space="preserve">Grid-Constrained / Efficiency-Upside</x:t>
        </x:is>
      </x:c>
      <x:c r="D3275" s="3" t="inlineStr">
        <x:is>
          <x:t xml:space="preserve">gpu_share</x:t>
        </x:is>
      </x:c>
      <x:c r="E3275" s="3" t="n">
        <x:v>0.088811</x:v>
      </x:c>
      <x:c r="F3275" s="3" t="inlineStr">
        <x:is>
          <x:t xml:space="preserve">share of inference-serving accelerator load</x:t>
        </x:is>
      </x:c>
      <x:c r="G3275" s="3" t="inlineStr">
        <x:is>
          <x:t xml:space="preserve">Numeric scenario</x:t>
        </x:is>
      </x:c>
      <x:c r="H3275" s="3" t="inlineStr">
        <x:is>
          <x:t xml:space="preserve">gpu_share interpolated from company 2026/2030 accelerator-mix endpoints</x:t>
        </x:is>
      </x:c>
      <x:c r="I3275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3275" s="3" t="inlineStr">
        <x:is>
          <x:t xml:space="preserve">SRC_GOOGLE_GEMINI_TOKENS; SRC_GOOGLE_IRONWOOD; SRC_GOOGLE_TPU_V6E; SRC_EPOCH_AI_DATA_CENTERS; ASSUMP_NUMERIC_ACCELERATOR_MIX</x:t>
        </x:is>
      </x:c>
      <x:c r="K327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75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3276">
      <x:c r="A3276" s="3" t="inlineStr">
        <x:is>
          <x:t xml:space="preserve">Google</x:t>
        </x:is>
      </x:c>
      <x:c r="B3276" s="3" t="n">
        <x:v>2028</x:v>
      </x:c>
      <x:c r="C3276" s="3" t="inlineStr">
        <x:is>
          <x:t xml:space="preserve">Grid-Constrained / Efficiency-Upside</x:t>
        </x:is>
      </x:c>
      <x:c r="D3276" s="3" t="inlineStr">
        <x:is>
          <x:t xml:space="preserve">h200_share</x:t>
        </x:is>
      </x:c>
      <x:c r="E3276" s="3" t="n">
        <x:v>0</x:v>
      </x:c>
      <x:c r="F3276" s="3" t="inlineStr">
        <x:is>
          <x:t xml:space="preserve">share of inference-serving accelerator load</x:t>
        </x:is>
      </x:c>
      <x:c r="G3276" s="3" t="inlineStr">
        <x:is>
          <x:t xml:space="preserve">Editable numeric scenario</x:t>
        </x:is>
      </x:c>
      <x:c r="H3276" s="3" t="inlineStr">
        <x:is>
          <x:t xml:space="preserve">h200_share = gpu_share * default_gpu_generation_mix_h200</x:t>
        </x:is>
      </x:c>
      <x:c r="I3276" s="3" t="inlineStr">
        <x:is>
          <x:t xml:space="preserve">Default GPU-generation migration assumption; executive workbook allows later manual replacement by company/year/scenario.</x:t>
        </x:is>
      </x:c>
      <x:c r="J3276" s="3" t="inlineStr">
        <x:is>
          <x:t xml:space="preserve">SRC_SEMIANALYSIS_INFERENCEX; ASSUMP_NUMERIC_ACCELERATOR_MIX</x:t>
        </x:is>
      </x:c>
      <x:c r="K327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76" s="3" t="inlineStr">
        <x:is>
          <x:t xml:space="preserve">Company fleet inventory, accelerator-hours or procurement/deployment records by GPU generation.</x:t>
        </x:is>
      </x:c>
    </x:row>
    <x:row r="3277">
      <x:c r="A3277" s="3" t="inlineStr">
        <x:is>
          <x:t xml:space="preserve">Google</x:t>
        </x:is>
      </x:c>
      <x:c r="B3277" s="3" t="n">
        <x:v>2028</x:v>
      </x:c>
      <x:c r="C3277" s="3" t="inlineStr">
        <x:is>
          <x:t xml:space="preserve">Grid-Constrained / Efficiency-Upside</x:t>
        </x:is>
      </x:c>
      <x:c r="D3277" s="3" t="inlineStr">
        <x:is>
          <x:t xml:space="preserve">b200_share</x:t>
        </x:is>
      </x:c>
      <x:c r="E3277" s="3" t="n">
        <x:v>0.088811</x:v>
      </x:c>
      <x:c r="F3277" s="3" t="inlineStr">
        <x:is>
          <x:t xml:space="preserve">share of inference-serving accelerator load</x:t>
        </x:is>
      </x:c>
      <x:c r="G3277" s="3" t="inlineStr">
        <x:is>
          <x:t xml:space="preserve">Editable numeric scenario</x:t>
        </x:is>
      </x:c>
      <x:c r="H3277" s="3" t="inlineStr">
        <x:is>
          <x:t xml:space="preserve">b200_share = gpu_share * default_gpu_generation_mix_b200</x:t>
        </x:is>
      </x:c>
      <x:c r="I3277" s="3" t="inlineStr">
        <x:is>
          <x:t xml:space="preserve">Default GPU-generation migration assumption; executive workbook allows later manual replacement by company/year/scenario.</x:t>
        </x:is>
      </x:c>
      <x:c r="J3277" s="3" t="inlineStr">
        <x:is>
          <x:t xml:space="preserve">SRC_SEMIANALYSIS_INFERENCEX; ASSUMP_NUMERIC_ACCELERATOR_MIX</x:t>
        </x:is>
      </x:c>
      <x:c r="K327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77" s="3" t="inlineStr">
        <x:is>
          <x:t xml:space="preserve">Company fleet inventory, accelerator-hours or procurement/deployment records by GPU generation.</x:t>
        </x:is>
      </x:c>
    </x:row>
    <x:row r="3278">
      <x:c r="A3278" s="3" t="inlineStr">
        <x:is>
          <x:t xml:space="preserve">Google</x:t>
        </x:is>
      </x:c>
      <x:c r="B3278" s="3" t="n">
        <x:v>2028</x:v>
      </x:c>
      <x:c r="C3278" s="3" t="inlineStr">
        <x:is>
          <x:t xml:space="preserve">Grid-Constrained / Efficiency-Upside</x:t>
        </x:is>
      </x:c>
      <x:c r="D3278" s="3" t="inlineStr">
        <x:is>
          <x:t xml:space="preserve">gb200_share</x:t>
        </x:is>
      </x:c>
      <x:c r="E3278" s="3" t="n">
        <x:v>0</x:v>
      </x:c>
      <x:c r="F3278" s="3" t="inlineStr">
        <x:is>
          <x:t xml:space="preserve">share of inference-serving accelerator load</x:t>
        </x:is>
      </x:c>
      <x:c r="G3278" s="3" t="inlineStr">
        <x:is>
          <x:t xml:space="preserve">Editable numeric scenario</x:t>
        </x:is>
      </x:c>
      <x:c r="H3278" s="3" t="inlineStr">
        <x:is>
          <x:t xml:space="preserve">gb200_share = gpu_share * default_gpu_generation_mix_gb200</x:t>
        </x:is>
      </x:c>
      <x:c r="I3278" s="3" t="inlineStr">
        <x:is>
          <x:t xml:space="preserve">Default GPU-generation migration assumption; executive workbook allows later manual replacement by company/year/scenario.</x:t>
        </x:is>
      </x:c>
      <x:c r="J3278" s="3" t="inlineStr">
        <x:is>
          <x:t xml:space="preserve">SRC_SEMIANALYSIS_INFERENCEX; ASSUMP_NUMERIC_ACCELERATOR_MIX</x:t>
        </x:is>
      </x:c>
      <x:c r="K327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78" s="3" t="inlineStr">
        <x:is>
          <x:t xml:space="preserve">Company fleet inventory, accelerator-hours or procurement/deployment records by GPU generation.</x:t>
        </x:is>
      </x:c>
    </x:row>
    <x:row r="3279">
      <x:c r="A3279" s="3" t="inlineStr">
        <x:is>
          <x:t xml:space="preserve">Google</x:t>
        </x:is>
      </x:c>
      <x:c r="B3279" s="3" t="n">
        <x:v>2028</x:v>
      </x:c>
      <x:c r="C3279" s="3" t="inlineStr">
        <x:is>
          <x:t xml:space="preserve">Grid-Constrained / Efficiency-Upside</x:t>
        </x:is>
      </x:c>
      <x:c r="D3279" s="3" t="inlineStr">
        <x:is>
          <x:t xml:space="preserve">purpose_built_accelerator_share</x:t>
        </x:is>
      </x:c>
      <x:c r="E3279" s="3" t="n">
        <x:v>0.911189</x:v>
      </x:c>
      <x:c r="F3279" s="3" t="inlineStr">
        <x:is>
          <x:t xml:space="preserve">share of inference-serving accelerator load</x:t>
        </x:is>
      </x:c>
      <x:c r="G3279" s="3" t="inlineStr">
        <x:is>
          <x:t xml:space="preserve">Numeric scenario</x:t>
        </x:is>
      </x:c>
      <x:c r="H3279" s="3" t="inlineStr">
        <x:is>
          <x:t xml:space="preserve">1 - gpu_share</x:t>
        </x:is>
      </x:c>
      <x:c r="I3279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3279" s="3" t="inlineStr">
        <x:is>
          <x:t xml:space="preserve">SRC_GOOGLE_GEMINI_TOKENS; SRC_GOOGLE_IRONWOOD; SRC_GOOGLE_TPU_V6E; SRC_EPOCH_AI_DATA_CENTERS; ASSUMP_NUMERIC_ACCELERATOR_MIX</x:t>
        </x:is>
      </x:c>
      <x:c r="K327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79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3280">
      <x:c r="A3280" s="3" t="inlineStr">
        <x:is>
          <x:t xml:space="preserve">Google</x:t>
        </x:is>
      </x:c>
      <x:c r="B3280" s="3" t="n">
        <x:v>2028</x:v>
      </x:c>
      <x:c r="C3280" s="3" t="inlineStr">
        <x:is>
          <x:t xml:space="preserve">Grid-Constrained / Efficiency-Upside</x:t>
        </x:is>
      </x:c>
      <x:c r="D3280" s="3" t="inlineStr">
        <x:is>
          <x:t xml:space="preserve">fleet_reference_tps_per_mw</x:t>
        </x:is>
      </x:c>
      <x:c r="E3280" s="3" t="n">
        <x:v>167768</x:v>
      </x:c>
      <x:c r="F3280" s="3" t="inlineStr">
        <x:is>
          <x:t xml:space="preserve">generated output tokens/sec/MW</x:t>
        </x:is>
      </x:c>
      <x:c r="G3280" s="3" t="inlineStr">
        <x:is>
          <x:t xml:space="preserve">Fleet-weighted public benchmark reference</x:t>
        </x:is>
      </x:c>
      <x:c r="H3280" s="3" t="inlineStr">
        <x:is>
          <x:t xml:space="preserve">h200_share*h200_workload_avg + b200_share*b200_workload_avg + gb200_share*gb200_workload_avg + purpose_built_share*purpose_workload_avg</x:t>
        </x:is>
      </x:c>
      <x:c r="I3280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3280" s="3" t="inlineStr">
        <x:is>
          <x:t xml:space="preserve">SRC_SEMIANALYSIS_INFERENCEX; ASSUMP_NUMERIC_ACCELERATOR_MIX; ASSUMP_WORKLOAD_CLASS_MIX; ASSUMP_AGENTIC_CONTEXT_PENALTY</x:t>
        </x:is>
      </x:c>
      <x:c r="K328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80" s="3" t="inlineStr">
        <x:is>
          <x:t xml:space="preserve">Comparable production output-token throughput or a more closely matched benchmark.</x:t>
        </x:is>
      </x:c>
    </x:row>
    <x:row r="3281">
      <x:c r="A3281" s="3" t="inlineStr">
        <x:is>
          <x:t xml:space="preserve">Google</x:t>
        </x:is>
      </x:c>
      <x:c r="B3281" s="3" t="n">
        <x:v>2028</x:v>
      </x:c>
      <x:c r="C3281" s="3" t="inlineStr">
        <x:is>
          <x:t xml:space="preserve">Grid-Constrained / Efficiency-Upside</x:t>
        </x:is>
      </x:c>
      <x:c r="D3281" s="3" t="inlineStr">
        <x:is>
          <x:t xml:space="preserve">commercial_workload_fit_factor</x:t>
        </x:is>
      </x:c>
      <x:c r="E3281" s="3" t="n">
        <x:v>0.6</x:v>
      </x:c>
      <x:c r="F3281" s="3" t="inlineStr">
        <x:is>
          <x:t xml:space="preserve">share of public reference throughput</x:t>
        </x:is>
      </x:c>
      <x:c r="G3281" s="3" t="inlineStr">
        <x:is>
          <x:t xml:space="preserve">Scenario assumption</x:t>
        </x:is>
      </x:c>
      <x:c r="H3281" s="3" t="inlineStr">
        <x:is>
          <x:t xml:space="preserve">reference_serving_tps_per_mw = fleet_reference_tps_per_mw * commercial_workload_fit_factor</x:t>
        </x:is>
      </x:c>
      <x:c r="I3281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3281" s="3" t="inlineStr">
        <x:is>
          <x:t xml:space="preserve">SRC_SEMIANALYSIS_INFERENCEX; ASSUMP_NUMERIC_ACCELERATOR_MIX; ASSUMP_WORKLOAD_CLASS_MIX; ASSUMP_AGENTIC_CONTEXT_PENALTY</x:t>
        </x:is>
      </x:c>
      <x:c r="K328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81" s="3" t="inlineStr">
        <x:is>
          <x:t xml:space="preserve">Matched commercial serving benchmark by product surface, context shape and latency SLO.</x:t>
        </x:is>
      </x:c>
    </x:row>
    <x:row r="3282">
      <x:c r="A3282" s="3" t="inlineStr">
        <x:is>
          <x:t xml:space="preserve">Google</x:t>
        </x:is>
      </x:c>
      <x:c r="B3282" s="3" t="n">
        <x:v>2028</x:v>
      </x:c>
      <x:c r="C3282" s="3" t="inlineStr">
        <x:is>
          <x:t xml:space="preserve">Grid-Constrained / Efficiency-Upside</x:t>
        </x:is>
      </x:c>
      <x:c r="D3282" s="3" t="inlineStr">
        <x:is>
          <x:t xml:space="preserve">reference_serving_tps_per_mw</x:t>
        </x:is>
      </x:c>
      <x:c r="E3282" s="3" t="n">
        <x:v>100661</x:v>
      </x:c>
      <x:c r="F3282" s="3" t="inlineStr">
        <x:is>
          <x:t xml:space="preserve">generated output tokens/sec/MW</x:t>
        </x:is>
      </x:c>
      <x:c r="G3282" s="3" t="inlineStr">
        <x:is>
          <x:t xml:space="preserve">Workload-adjusted benchmark proxy</x:t>
        </x:is>
      </x:c>
      <x:c r="H3282" s="3" t="inlineStr">
        <x:is>
          <x:t xml:space="preserve">fleet_reference_tps_per_mw * commercial_workload_fit_factor</x:t>
        </x:is>
      </x:c>
      <x:c r="I328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282" s="3" t="inlineStr">
        <x:is>
          <x:t xml:space="preserve">SRC_SEMIANALYSIS_INFERENCEX; ASSUMP_NUMERIC_ACCELERATOR_MIX; ASSUMP_WORKLOAD_CLASS_MIX; ASSUMP_AGENTIC_CONTEXT_PENALTY</x:t>
        </x:is>
      </x:c>
      <x:c r="K328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82" s="3" t="inlineStr">
        <x:is>
          <x:t xml:space="preserve">Provider production output-token throughput with comparable workload/SLO.</x:t>
        </x:is>
      </x:c>
    </x:row>
    <x:row r="3283">
      <x:c r="A3283" s="3" t="inlineStr">
        <x:is>
          <x:t xml:space="preserve">Google</x:t>
        </x:is>
      </x:c>
      <x:c r="B3283" s="3" t="n">
        <x:v>2028</x:v>
      </x:c>
      <x:c r="C3283" s="3" t="inlineStr">
        <x:is>
          <x:t xml:space="preserve">Grid-Constrained / Efficiency-Upside</x:t>
        </x:is>
      </x:c>
      <x:c r="D3283" s="3" t="inlineStr">
        <x:is>
          <x:t xml:space="preserve">purpose_built_tps_per_mw</x:t>
        </x:is>
      </x:c>
      <x:c r="E3283" s="3" t="n">
        <x:v>81184</x:v>
      </x:c>
      <x:c r="F3283" s="3" t="inlineStr">
        <x:is>
          <x:t xml:space="preserve">generated output tokens/sec/MW</x:t>
        </x:is>
      </x:c>
      <x:c r="G3283" s="3" t="inlineStr">
        <x:is>
          <x:t xml:space="preserve">Conservative no-uplift proxy</x:t>
        </x:is>
      </x:c>
      <x:c r="H3283" s="3" t="inlineStr">
        <x:is>
          <x:t xml:space="preserve">purpose_built_tps_per_mw = purpose_built_reference_tps_per_mw * commercial_workload_fit_factor until comparable output-token benchmark is adopted</x:t>
        </x:is>
      </x:c>
      <x:c r="I3283" s="3" t="inlineStr">
        <x:is>
          <x:t xml:space="preserve">No comparable public output-token/MW row adopted; B200 public reference placeholder is used and remains editable.</x:t>
        </x:is>
      </x:c>
      <x:c r="J3283" s="3" t="inlineStr">
        <x:is>
          <x:t xml:space="preserve">SRC_GOOGLE_GEMINI_TOKENS; SRC_GOOGLE_IRONWOOD; SRC_GOOGLE_TPU_V6E; SRC_EPOCH_AI_DATA_CENTERS; ASSUMP_NUMERIC_ACCELERATOR_MIX</x:t>
        </x:is>
      </x:c>
      <x:c r="K328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83" s="3" t="inlineStr">
        <x:is>
          <x:t xml:space="preserve">Matched-workload generated-output benchmark for the provider purpose-built accelerator.</x:t>
        </x:is>
      </x:c>
    </x:row>
    <x:row r="3284">
      <x:c r="A3284" s="3" t="inlineStr">
        <x:is>
          <x:t xml:space="preserve">Google</x:t>
        </x:is>
      </x:c>
      <x:c r="B3284" s="3" t="n">
        <x:v>2028</x:v>
      </x:c>
      <x:c r="C3284" s="3" t="inlineStr">
        <x:is>
          <x:t xml:space="preserve">Grid-Constrained / Efficiency-Upside</x:t>
        </x:is>
      </x:c>
      <x:c r="D3284" s="3" t="inlineStr">
        <x:is>
          <x:t xml:space="preserve">inference_power_share</x:t>
        </x:is>
      </x:c>
      <x:c r="E3284" s="3" t="n">
        <x:v>0.665</x:v>
      </x:c>
      <x:c r="F3284" s="3" t="inlineStr">
        <x:is>
          <x:t xml:space="preserve">share of AI IT load</x:t>
        </x:is>
      </x:c>
      <x:c r="G3284" s="3" t="inlineStr">
        <x:is>
          <x:t xml:space="preserve">Scenario allocation</x:t>
        </x:is>
      </x:c>
      <x:c r="H3284" s="3" t="inlineStr">
        <x:is>
          <x:t xml:space="preserve">inference_gw = ai_it_load_gw * inference_power_share</x:t>
        </x:is>
      </x:c>
      <x:c r="I3284" s="3" t="inlineStr">
        <x:is>
          <x:t xml:space="preserve">Ironwood is positioned for inference and Gemini is commercialized across products; inference share increases as a scenario.</x:t>
        </x:is>
      </x:c>
      <x:c r="J3284" s="3" t="inlineStr">
        <x:is>
          <x:t xml:space="preserve">SRC_GOOGLE_GEMINI_TOKENS; SRC_GOOGLE_IRONWOOD; SRC_GOOGLE_TPU_V6E; SRC_EPOCH_AI_DATA_CENTERS; ASSUMP_INFERENCE_SHARE_NOT_FACT_60</x:t>
        </x:is>
      </x:c>
      <x:c r="K328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84" s="3" t="inlineStr">
        <x:is>
          <x:t xml:space="preserve">Provider-specific inference/training workload power telemetry.</x:t>
        </x:is>
      </x:c>
    </x:row>
    <x:row r="3285">
      <x:c r="A3285" s="3" t="inlineStr">
        <x:is>
          <x:t xml:space="preserve">Google</x:t>
        </x:is>
      </x:c>
      <x:c r="B3285" s="3" t="n">
        <x:v>2028</x:v>
      </x:c>
      <x:c r="C3285" s="3" t="inlineStr">
        <x:is>
          <x:t xml:space="preserve">Grid-Constrained / Efficiency-Upside</x:t>
        </x:is>
      </x:c>
      <x:c r="D3285" s="3" t="inlineStr">
        <x:is>
          <x:t xml:space="preserve">inference_gw</x:t>
        </x:is>
      </x:c>
      <x:c r="E3285" s="3" t="n">
        <x:v>1.785</x:v>
      </x:c>
      <x:c r="F3285" s="3" t="inlineStr">
        <x:is>
          <x:t xml:space="preserve">GW</x:t>
        </x:is>
      </x:c>
      <x:c r="G3285" s="3" t="inlineStr">
        <x:is>
          <x:t xml:space="preserve">Derived formula</x:t>
        </x:is>
      </x:c>
      <x:c r="H3285" s="3" t="inlineStr">
        <x:is>
          <x:t xml:space="preserve">ai_it_load_gw * inference_power_share</x:t>
        </x:is>
      </x:c>
      <x:c r="I3285" s="3" t="inlineStr">
        <x:is>
          <x:t xml:space="preserve">This is the operational power eligible to become commercial generated output tokens through the selected TPS/MW proxy.</x:t>
        </x:is>
      </x:c>
      <x:c r="J3285" s="3" t="inlineStr">
        <x:is>
          <x:t xml:space="preserve">SRC_GOOGLE_GEMINI_TOKENS; SRC_GOOGLE_IRONWOOD; SRC_GOOGLE_TPU_V6E; SRC_EPOCH_AI_DATA_CENTERS</x:t>
        </x:is>
      </x:c>
      <x:c r="K328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85" s="3" t="inlineStr">
        <x:is>
          <x:t xml:space="preserve">Recompute after AI allocation or inference-share evidence changes.</x:t>
        </x:is>
      </x:c>
    </x:row>
    <x:row r="3286">
      <x:c r="A3286" s="3" t="inlineStr">
        <x:is>
          <x:t xml:space="preserve">Google</x:t>
        </x:is>
      </x:c>
      <x:c r="B3286" s="3" t="n">
        <x:v>2028</x:v>
      </x:c>
      <x:c r="C3286" s="3" t="inlineStr">
        <x:is>
          <x:t xml:space="preserve">Grid-Constrained / Efficiency-Upside</x:t>
        </x:is>
      </x:c>
      <x:c r="D3286" s="3" t="inlineStr">
        <x:is>
          <x:t xml:space="preserve">training_power_share</x:t>
        </x:is>
      </x:c>
      <x:c r="E3286" s="3" t="n">
        <x:v>0.335</x:v>
      </x:c>
      <x:c r="F3286" s="3" t="inlineStr">
        <x:is>
          <x:t xml:space="preserve">share of AI IT load</x:t>
        </x:is>
      </x:c>
      <x:c r="G3286" s="3" t="inlineStr">
        <x:is>
          <x:t xml:space="preserve">Derived allocation</x:t>
        </x:is>
      </x:c>
      <x:c r="H3286" s="3" t="inlineStr">
        <x:is>
          <x:t xml:space="preserve">1 - inference_power_share</x:t>
        </x:is>
      </x:c>
      <x:c r="I3286" s="3" t="inlineStr">
        <x:is>
          <x:t xml:space="preserve">Training receives the complementary modeled AI IT allocation; it is not a disclosed company workload split.</x:t>
        </x:is>
      </x:c>
      <x:c r="J3286" s="3" t="inlineStr">
        <x:is>
          <x:t xml:space="preserve">SRC_GOOGLE_GEMINI_TOKENS; SRC_GOOGLE_IRONWOOD; SRC_GOOGLE_TPU_V6E; SRC_EPOCH_AI_DATA_CENTERS; ASSUMP_INFERENCE_SHARE_NOT_FACT_60</x:t>
        </x:is>
      </x:c>
      <x:c r="K328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86" s="3" t="inlineStr">
        <x:is>
          <x:t xml:space="preserve">Provider-specific inference/training workload power telemetry.</x:t>
        </x:is>
      </x:c>
    </x:row>
    <x:row r="3287">
      <x:c r="A3287" s="3" t="inlineStr">
        <x:is>
          <x:t xml:space="preserve">Google</x:t>
        </x:is>
      </x:c>
      <x:c r="B3287" s="3" t="n">
        <x:v>2028</x:v>
      </x:c>
      <x:c r="C3287" s="3" t="inlineStr">
        <x:is>
          <x:t xml:space="preserve">Grid-Constrained / Efficiency-Upside</x:t>
        </x:is>
      </x:c>
      <x:c r="D3287" s="3" t="inlineStr">
        <x:is>
          <x:t xml:space="preserve">training_gw</x:t>
        </x:is>
      </x:c>
      <x:c r="E3287" s="3" t="n">
        <x:v>0.899</x:v>
      </x:c>
      <x:c r="F3287" s="3" t="inlineStr">
        <x:is>
          <x:t xml:space="preserve">GW</x:t>
        </x:is>
      </x:c>
      <x:c r="G3287" s="3" t="inlineStr">
        <x:is>
          <x:t xml:space="preserve">Derived formula</x:t>
        </x:is>
      </x:c>
      <x:c r="H3287" s="3" t="inlineStr">
        <x:is>
          <x:t xml:space="preserve">ai_it_load_gw * training_power_share</x:t>
        </x:is>
      </x:c>
      <x:c r="I3287" s="3" t="inlineStr">
        <x:is>
          <x:t xml:space="preserve">Training GW is shown separately so commercial inference token capacity is not overstated.</x:t>
        </x:is>
      </x:c>
      <x:c r="J3287" s="3" t="inlineStr">
        <x:is>
          <x:t xml:space="preserve">SRC_GOOGLE_GEMINI_TOKENS; SRC_GOOGLE_IRONWOOD; SRC_GOOGLE_TPU_V6E; SRC_EPOCH_AI_DATA_CENTERS</x:t>
        </x:is>
      </x:c>
      <x:c r="K328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87" s="3" t="inlineStr">
        <x:is>
          <x:t xml:space="preserve">Recompute after AI allocation or workload-split evidence changes.</x:t>
        </x:is>
      </x:c>
    </x:row>
    <x:row r="3288">
      <x:c r="A3288" s="3" t="inlineStr">
        <x:is>
          <x:t xml:space="preserve">Google</x:t>
        </x:is>
      </x:c>
      <x:c r="B3288" s="3" t="n">
        <x:v>2028</x:v>
      </x:c>
      <x:c r="C3288" s="3" t="inlineStr">
        <x:is>
          <x:t xml:space="preserve">Grid-Constrained / Efficiency-Upside</x:t>
        </x:is>
      </x:c>
      <x:c r="D3288" s="3" t="inlineStr">
        <x:is>
          <x:t xml:space="preserve">tokens_per_second_per_mw</x:t>
        </x:is>
      </x:c>
      <x:c r="E3288" s="3" t="n">
        <x:v>100661</x:v>
      </x:c>
      <x:c r="F3288" s="3" t="inlineStr">
        <x:is>
          <x:t xml:space="preserve">generated output tokens/sec/MW</x:t>
        </x:is>
      </x:c>
      <x:c r="G3288" s="3" t="inlineStr">
        <x:is>
          <x:t xml:space="preserve">Derived estimate + benchmark calibration</x:t>
        </x:is>
      </x:c>
      <x:c r="H3288" s="3" t="inlineStr">
        <x:is>
          <x:t xml:space="preserve">fleet_reference_tps_per_mw * commercial_workload_fit_factor</x:t>
        </x:is>
      </x:c>
      <x:c r="I3288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3288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328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88" s="3" t="inlineStr">
        <x:is>
          <x:t xml:space="preserve">Comparable production output-token throughput with model, hardware, precision, ISL/OSL and SLO matched.</x:t>
        </x:is>
      </x:c>
    </x:row>
    <x:row r="3289">
      <x:c r="A3289" s="3" t="inlineStr">
        <x:is>
          <x:t xml:space="preserve">Google</x:t>
        </x:is>
      </x:c>
      <x:c r="B3289" s="3" t="n">
        <x:v>2028</x:v>
      </x:c>
      <x:c r="C3289" s="3" t="inlineStr">
        <x:is>
          <x:t xml:space="preserve">Grid-Constrained / Efficiency-Upside</x:t>
        </x:is>
      </x:c>
      <x:c r="D3289" s="3" t="inlineStr">
        <x:is>
          <x:t xml:space="preserve">inference_tokens_per_day</x:t>
        </x:is>
      </x:c>
      <x:c r="E3289" s="3" t="n">
        <x:v>15524342064000</x:v>
      </x:c>
      <x:c r="F3289" s="3" t="inlineStr">
        <x:is>
          <x:t xml:space="preserve">generated output tokens/day</x:t>
        </x:is>
      </x:c>
      <x:c r="G3289" s="3" t="inlineStr">
        <x:is>
          <x:t xml:space="preserve">Derived headline metric</x:t>
        </x:is>
      </x:c>
      <x:c r="H3289" s="3" t="inlineStr">
        <x:is>
          <x:t xml:space="preserve">inference_gw * 1000 * tokens_per_second_per_mw * 86,400</x:t>
        </x:is>
      </x:c>
      <x:c r="I3289" s="3" t="inlineStr">
        <x:is>
          <x:t xml:space="preserve">Headline capacity uses no utilization, MoE, architecture or software-growth multiplier; it is not observed commercial output volume.</x:t>
        </x:is>
      </x:c>
      <x:c r="J3289" s="3" t="inlineStr">
        <x:is>
          <x:t xml:space="preserve">SRC_GOOGLE_GEMINI_TOKENS; SRC_GOOGLE_IRONWOOD; SRC_GOOGLE_TPU_V6E; SRC_EPOCH_AI_DATA_CENTERS; SRC_SEMIANALYSIS_INFERENCEX</x:t>
        </x:is>
      </x:c>
      <x:c r="K328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89" s="3" t="inlineStr">
        <x:is>
          <x:t xml:space="preserve">Provider-disclosed generated output token volume or calibrated capacity telemetry.</x:t>
        </x:is>
      </x:c>
    </x:row>
    <x:row r="3290">
      <x:c r="A3290" s="3" t="inlineStr">
        <x:is>
          <x:t xml:space="preserve">Google</x:t>
        </x:is>
      </x:c>
      <x:c r="B3290" s="3" t="n">
        <x:v>2028</x:v>
      </x:c>
      <x:c r="C3290" s="3" t="inlineStr">
        <x:is>
          <x:t xml:space="preserve">Grid-Constrained / Efficiency-Upside</x:t>
        </x:is>
      </x:c>
      <x:c r="D3290" s="3" t="inlineStr">
        <x:is>
          <x:t xml:space="preserve">inference_tokens_per_year</x:t>
        </x:is>
      </x:c>
      <x:c r="E3290" s="3" t="n">
        <x:v>5666384853360000</x:v>
      </x:c>
      <x:c r="F3290" s="3" t="inlineStr">
        <x:is>
          <x:t xml:space="preserve">generated output tokens/year</x:t>
        </x:is>
      </x:c>
      <x:c r="G3290" s="3" t="inlineStr">
        <x:is>
          <x:t xml:space="preserve">Derived headline metric</x:t>
        </x:is>
      </x:c>
      <x:c r="H3290" s="3" t="inlineStr">
        <x:is>
          <x:t xml:space="preserve">inference_tokens_per_day * 365</x:t>
        </x:is>
      </x:c>
      <x:c r="I3290" s="3" t="inlineStr">
        <x:is>
          <x:t xml:space="preserve">Annualized version of generated output token capacity; it is not observed annual demand or billable volume.</x:t>
        </x:is>
      </x:c>
      <x:c r="J3290" s="3" t="inlineStr">
        <x:is>
          <x:t xml:space="preserve">SRC_GOOGLE_GEMINI_TOKENS; SRC_GOOGLE_IRONWOOD; SRC_GOOGLE_TPU_V6E; SRC_EPOCH_AI_DATA_CENTERS; SRC_SEMIANALYSIS_INFERENCEX</x:t>
        </x:is>
      </x:c>
      <x:c r="K329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90" s="3" t="inlineStr">
        <x:is>
          <x:t xml:space="preserve">Provider-disclosed annual generated-output volume or metered serving telemetry.</x:t>
        </x:is>
      </x:c>
    </x:row>
    <x:row r="3291">
      <x:c r="A3291" s="3" t="inlineStr">
        <x:is>
          <x:t xml:space="preserve">Google</x:t>
        </x:is>
      </x:c>
      <x:c r="B3291" s="3" t="n">
        <x:v>2029</x:v>
      </x:c>
      <x:c r="C3291" s="3" t="inlineStr">
        <x:is>
          <x:t xml:space="preserve">Grid-Constrained / Efficiency-Upside</x:t>
        </x:is>
      </x:c>
      <x:c r="D3291" s="3" t="inlineStr">
        <x:is>
          <x:t xml:space="preserve">contracted_power_gw</x:t>
        </x:is>
      </x:c>
      <x:c r="E3291" s="3" t="n">
        <x:v>7.125</x:v>
      </x:c>
      <x:c r="F3291" s="3" t="inlineStr">
        <x:is>
          <x:t xml:space="preserve">GW</x:t>
        </x:is>
      </x:c>
      <x:c r="G3291" s="3" t="inlineStr">
        <x:is>
          <x:t xml:space="preserve">Scenario capacity envelope</x:t>
        </x:is>
      </x:c>
      <x:c r="H3291" s="3" t="inlineStr">
        <x:is>
          <x:t xml:space="preserve">linear interpolation between 2026 and 2030 company capacity endpoints</x:t>
        </x:is>
      </x:c>
      <x:c r="I3291" s="3" t="inlineStr">
        <x:is>
          <x:t xml:space="preserve">Scenario envelope for Gemini-serving capacity; official TPU hardware direction is disclosed, company-level contracted GW is not.</x:t>
        </x:is>
      </x:c>
      <x:c r="J3291" s="3" t="inlineStr">
        <x:is>
          <x:t xml:space="preserve">ASSUMP_POWER_RAMP; SRC_GOOGLE_IRONWOOD; SRC_GOOGLE_TPU_V6E</x:t>
        </x:is>
      </x:c>
      <x:c r="K329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91" s="3" t="inlineStr">
        <x:is>
          <x:t xml:space="preserve">Company/site-level committed MW/GW, interconnect and contract disclosure.</x:t>
        </x:is>
      </x:c>
    </x:row>
    <x:row r="3292">
      <x:c r="A3292" s="3" t="inlineStr">
        <x:is>
          <x:t xml:space="preserve">Google</x:t>
        </x:is>
      </x:c>
      <x:c r="B3292" s="3" t="n">
        <x:v>2029</x:v>
      </x:c>
      <x:c r="C3292" s="3" t="inlineStr">
        <x:is>
          <x:t xml:space="preserve">Grid-Constrained / Efficiency-Upside</x:t>
        </x:is>
      </x:c>
      <x:c r="D3292" s="3" t="inlineStr">
        <x:is>
          <x:t xml:space="preserve">operational_deployment_share</x:t>
        </x:is>
      </x:c>
      <x:c r="E3292" s="3" t="n">
        <x:v>0.60266667</x:v>
      </x:c>
      <x:c r="F3292" s="3" t="inlineStr">
        <x:is>
          <x:t xml:space="preserve">share</x:t>
        </x:is>
      </x:c>
      <x:c r="G3292" s="3" t="inlineStr">
        <x:is>
          <x:t xml:space="preserve">Scenario conversion</x:t>
        </x:is>
      </x:c>
      <x:c r="H3292" s="3" t="inlineStr">
        <x:is>
          <x:t xml:space="preserve">active_power_gw / contracted_power_gw</x:t>
        </x:is>
      </x:c>
      <x:c r="I3292" s="3" t="inlineStr">
        <x:is>
          <x:t xml:space="preserve">This is the single explicit conversion from contracted/attributed capacity to operationally usable capacity.</x:t>
        </x:is>
      </x:c>
      <x:c r="J3292" s="3" t="inlineStr">
        <x:is>
          <x:t xml:space="preserve">ASSUMP_POWER_RAMP; SRC_GOOGLE_IRONWOOD; SRC_GOOGLE_TPU_V6E</x:t>
        </x:is>
      </x:c>
      <x:c r="K329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92" s="3" t="inlineStr">
        <x:is>
          <x:t xml:space="preserve">Energized operational capacity divided by contracted/attributed capacity.</x:t>
        </x:is>
      </x:c>
    </x:row>
    <x:row r="3293">
      <x:c r="A3293" s="3" t="inlineStr">
        <x:is>
          <x:t xml:space="preserve">Google</x:t>
        </x:is>
      </x:c>
      <x:c r="B3293" s="3" t="n">
        <x:v>2029</x:v>
      </x:c>
      <x:c r="C3293" s="3" t="inlineStr">
        <x:is>
          <x:t xml:space="preserve">Grid-Constrained / Efficiency-Upside</x:t>
        </x:is>
      </x:c>
      <x:c r="D3293" s="3" t="inlineStr">
        <x:is>
          <x:t xml:space="preserve">active_power_gw</x:t>
        </x:is>
      </x:c>
      <x:c r="E3293" s="3" t="n">
        <x:v>4.294</x:v>
      </x:c>
      <x:c r="F3293" s="3" t="inlineStr">
        <x:is>
          <x:t xml:space="preserve">GW</x:t>
        </x:is>
      </x:c>
      <x:c r="G3293" s="3" t="inlineStr">
        <x:is>
          <x:t xml:space="preserve">Derived scenario</x:t>
        </x:is>
      </x:c>
      <x:c r="H3293" s="3" t="inlineStr">
        <x:is>
          <x:t xml:space="preserve">contracted_power_gw * operational_deployment_share</x:t>
        </x:is>
      </x:c>
      <x:c r="I3293" s="3" t="inlineStr">
        <x:is>
          <x:t xml:space="preserve">TPU generation availability supports ramp direction, while active GW remains a staged deployment estimate.</x:t>
        </x:is>
      </x:c>
      <x:c r="J3293" s="3" t="inlineStr">
        <x:is>
          <x:t xml:space="preserve">ASSUMP_POWER_RAMP; SRC_GOOGLE_IRONWOOD; SRC_GOOGLE_TPU_V6E</x:t>
        </x:is>
      </x:c>
      <x:c r="K329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93" s="3" t="inlineStr">
        <x:is>
          <x:t xml:space="preserve">Energization dates, accelerator deliveries and operational powered-rack telemetry.</x:t>
        </x:is>
      </x:c>
    </x:row>
    <x:row r="3294">
      <x:c r="A3294" s="3" t="inlineStr">
        <x:is>
          <x:t xml:space="preserve">Google</x:t>
        </x:is>
      </x:c>
      <x:c r="B3294" s="3" t="n">
        <x:v>2029</x:v>
      </x:c>
      <x:c r="C3294" s="3" t="inlineStr">
        <x:is>
          <x:t xml:space="preserve">Grid-Constrained / Efficiency-Upside</x:t>
        </x:is>
      </x:c>
      <x:c r="D3294" s="3" t="inlineStr">
        <x:is>
          <x:t xml:space="preserve">pue</x:t>
        </x:is>
      </x:c>
      <x:c r="E3294" s="3" t="n">
        <x:v>1.18</x:v>
      </x:c>
      <x:c r="F3294" s="3" t="inlineStr">
        <x:is>
          <x:t xml:space="preserve">ratio</x:t>
        </x:is>
      </x:c>
      <x:c r="G3294" s="3" t="inlineStr">
        <x:is>
          <x:t xml:space="preserve">Scenario parameter</x:t>
        </x:is>
      </x:c>
      <x:c r="H3294" s="3" t="inlineStr">
        <x:is>
          <x:t xml:space="preserve">it_load_gw = active_power_gw / pue</x:t>
        </x:is>
      </x:c>
      <x:c r="I3294" s="3" t="inlineStr">
        <x:is>
          <x:t xml:space="preserve">No provider-wide site-level PUE is used as a disclosed fact; PUE represents facility-to-IT conversion within the scenario.</x:t>
        </x:is>
      </x:c>
      <x:c r="J3294" s="3" t="inlineStr">
        <x:is>
          <x:t xml:space="preserve">ASSUMP_POWER_RAMP</x:t>
        </x:is>
      </x:c>
      <x:c r="K329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94" s="3" t="inlineStr">
        <x:is>
          <x:t xml:space="preserve">Site-level measured PUE matched to attributed AI capacity.</x:t>
        </x:is>
      </x:c>
    </x:row>
    <x:row r="3295">
      <x:c r="A3295" s="3" t="inlineStr">
        <x:is>
          <x:t xml:space="preserve">Google</x:t>
        </x:is>
      </x:c>
      <x:c r="B3295" s="3" t="n">
        <x:v>2029</x:v>
      </x:c>
      <x:c r="C3295" s="3" t="inlineStr">
        <x:is>
          <x:t xml:space="preserve">Grid-Constrained / Efficiency-Upside</x:t>
        </x:is>
      </x:c>
      <x:c r="D3295" s="3" t="inlineStr">
        <x:is>
          <x:t xml:space="preserve">it_load_gw</x:t>
        </x:is>
      </x:c>
      <x:c r="E3295" s="3" t="n">
        <x:v>3.639</x:v>
      </x:c>
      <x:c r="F3295" s="3" t="inlineStr">
        <x:is>
          <x:t xml:space="preserve">GW</x:t>
        </x:is>
      </x:c>
      <x:c r="G3295" s="3" t="inlineStr">
        <x:is>
          <x:t xml:space="preserve">Derived formula</x:t>
        </x:is>
      </x:c>
      <x:c r="H3295" s="3" t="inlineStr">
        <x:is>
          <x:t xml:space="preserve">active_power_gw / pue</x:t>
        </x:is>
      </x:c>
      <x:c r="I3295" s="3" t="inlineStr">
        <x:is>
          <x:t xml:space="preserve">Facility power is converted to IT-deliverable power before attributing AI workloads.</x:t>
        </x:is>
      </x:c>
      <x:c r="J3295" s="3" t="inlineStr">
        <x:is>
          <x:t xml:space="preserve">ASSUMP_POWER_RAMP; SRC_GOOGLE_IRONWOOD; SRC_GOOGLE_TPU_V6E</x:t>
        </x:is>
      </x:c>
      <x:c r="K329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95" s="3" t="inlineStr">
        <x:is>
          <x:t xml:space="preserve">Recompute once active power and PUE become site-observable.</x:t>
        </x:is>
      </x:c>
    </x:row>
    <x:row r="3296">
      <x:c r="A3296" s="3" t="inlineStr">
        <x:is>
          <x:t xml:space="preserve">Google</x:t>
        </x:is>
      </x:c>
      <x:c r="B3296" s="3" t="n">
        <x:v>2029</x:v>
      </x:c>
      <x:c r="C3296" s="3" t="inlineStr">
        <x:is>
          <x:t xml:space="preserve">Grid-Constrained / Efficiency-Upside</x:t>
        </x:is>
      </x:c>
      <x:c r="D3296" s="3" t="inlineStr">
        <x:is>
          <x:t xml:space="preserve">ai_workload_share</x:t>
        </x:is>
      </x:c>
      <x:c r="E3296" s="3" t="n">
        <x:v>0.88</x:v>
      </x:c>
      <x:c r="F3296" s="3" t="inlineStr">
        <x:is>
          <x:t xml:space="preserve">share</x:t>
        </x:is>
      </x:c>
      <x:c r="G3296" s="3" t="inlineStr">
        <x:is>
          <x:t xml:space="preserve">Scenario allocation</x:t>
        </x:is>
      </x:c>
      <x:c r="H3296" s="3" t="inlineStr">
        <x:is>
          <x:t xml:space="preserve">ai_it_load_gw = it_load_gw * ai_workload_share</x:t>
        </x:is>
      </x:c>
      <x:c r="I3296" s="3" t="inlineStr">
        <x:is>
          <x:t xml:space="preserve">Gemini/Vertex TPU serving is AI-dedicated in the modeled capacity envelope; 88% excludes platform/reserve load.</x:t>
        </x:is>
      </x:c>
      <x:c r="J3296" s="3" t="inlineStr">
        <x:is>
          <x:t xml:space="preserve">SRC_GOOGLE_GEMINI_TOKENS; SRC_GOOGLE_IRONWOOD; SRC_GOOGLE_TPU_V6E; SRC_EPOCH_AI_DATA_CENTERS</x:t>
        </x:is>
      </x:c>
      <x:c r="K329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96" s="3" t="inlineStr">
        <x:is>
          <x:t xml:space="preserve">Model-owner AI workload allocation or cluster scheduling telemetry.</x:t>
        </x:is>
      </x:c>
    </x:row>
    <x:row r="3297">
      <x:c r="A3297" s="3" t="inlineStr">
        <x:is>
          <x:t xml:space="preserve">Google</x:t>
        </x:is>
      </x:c>
      <x:c r="B3297" s="3" t="n">
        <x:v>2029</x:v>
      </x:c>
      <x:c r="C3297" s="3" t="inlineStr">
        <x:is>
          <x:t xml:space="preserve">Grid-Constrained / Efficiency-Upside</x:t>
        </x:is>
      </x:c>
      <x:c r="D3297" s="3" t="inlineStr">
        <x:is>
          <x:t xml:space="preserve">ai_it_load_gw</x:t>
        </x:is>
      </x:c>
      <x:c r="E3297" s="3" t="n">
        <x:v>3.202</x:v>
      </x:c>
      <x:c r="F3297" s="3" t="inlineStr">
        <x:is>
          <x:t xml:space="preserve">GW</x:t>
        </x:is>
      </x:c>
      <x:c r="G3297" s="3" t="inlineStr">
        <x:is>
          <x:t xml:space="preserve">Derived formula</x:t>
        </x:is>
      </x:c>
      <x:c r="H3297" s="3" t="inlineStr">
        <x:is>
          <x:t xml:space="preserve">it_load_gw * ai_workload_share</x:t>
        </x:is>
      </x:c>
      <x:c r="I3297" s="3" t="inlineStr">
        <x:is>
          <x:t xml:space="preserve">Only the AI-attributed portion of IT load enters training/inference allocation.</x:t>
        </x:is>
      </x:c>
      <x:c r="J3297" s="3" t="inlineStr">
        <x:is>
          <x:t xml:space="preserve">SRC_GOOGLE_GEMINI_TOKENS; SRC_GOOGLE_IRONWOOD; SRC_GOOGLE_TPU_V6E; SRC_EPOCH_AI_DATA_CENTERS</x:t>
        </x:is>
      </x:c>
      <x:c r="K329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97" s="3" t="inlineStr">
        <x:is>
          <x:t xml:space="preserve">Recompute after ai_workload_share is replaced by telemetry.</x:t>
        </x:is>
      </x:c>
    </x:row>
    <x:row r="3298">
      <x:c r="A3298" s="3" t="inlineStr">
        <x:is>
          <x:t xml:space="preserve">Google</x:t>
        </x:is>
      </x:c>
      <x:c r="B3298" s="3" t="n">
        <x:v>2029</x:v>
      </x:c>
      <x:c r="C3298" s="3" t="inlineStr">
        <x:is>
          <x:t xml:space="preserve">Grid-Constrained / Efficiency-Upside</x:t>
        </x:is>
      </x:c>
      <x:c r="D3298" s="3" t="inlineStr">
        <x:is>
          <x:t xml:space="preserve">gpu_share</x:t>
        </x:is>
      </x:c>
      <x:c r="E3298" s="3" t="n">
        <x:v>0.088811</x:v>
      </x:c>
      <x:c r="F3298" s="3" t="inlineStr">
        <x:is>
          <x:t xml:space="preserve">share of inference-serving accelerator load</x:t>
        </x:is>
      </x:c>
      <x:c r="G3298" s="3" t="inlineStr">
        <x:is>
          <x:t xml:space="preserve">Numeric scenario</x:t>
        </x:is>
      </x:c>
      <x:c r="H3298" s="3" t="inlineStr">
        <x:is>
          <x:t xml:space="preserve">gpu_share interpolated from company 2026/2030 accelerator-mix endpoints</x:t>
        </x:is>
      </x:c>
      <x:c r="I3298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3298" s="3" t="inlineStr">
        <x:is>
          <x:t xml:space="preserve">SRC_GOOGLE_GEMINI_TOKENS; SRC_GOOGLE_IRONWOOD; SRC_GOOGLE_TPU_V6E; SRC_EPOCH_AI_DATA_CENTERS; ASSUMP_NUMERIC_ACCELERATOR_MIX</x:t>
        </x:is>
      </x:c>
      <x:c r="K329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98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3299">
      <x:c r="A3299" s="3" t="inlineStr">
        <x:is>
          <x:t xml:space="preserve">Google</x:t>
        </x:is>
      </x:c>
      <x:c r="B3299" s="3" t="n">
        <x:v>2029</x:v>
      </x:c>
      <x:c r="C3299" s="3" t="inlineStr">
        <x:is>
          <x:t xml:space="preserve">Grid-Constrained / Efficiency-Upside</x:t>
        </x:is>
      </x:c>
      <x:c r="D3299" s="3" t="inlineStr">
        <x:is>
          <x:t xml:space="preserve">h200_share</x:t>
        </x:is>
      </x:c>
      <x:c r="E3299" s="3" t="n">
        <x:v>0</x:v>
      </x:c>
      <x:c r="F3299" s="3" t="inlineStr">
        <x:is>
          <x:t xml:space="preserve">share of inference-serving accelerator load</x:t>
        </x:is>
      </x:c>
      <x:c r="G3299" s="3" t="inlineStr">
        <x:is>
          <x:t xml:space="preserve">Editable numeric scenario</x:t>
        </x:is>
      </x:c>
      <x:c r="H3299" s="3" t="inlineStr">
        <x:is>
          <x:t xml:space="preserve">h200_share = gpu_share * default_gpu_generation_mix_h200</x:t>
        </x:is>
      </x:c>
      <x:c r="I3299" s="3" t="inlineStr">
        <x:is>
          <x:t xml:space="preserve">Default GPU-generation migration assumption; executive workbook allows later manual replacement by company/year/scenario.</x:t>
        </x:is>
      </x:c>
      <x:c r="J3299" s="3" t="inlineStr">
        <x:is>
          <x:t xml:space="preserve">SRC_SEMIANALYSIS_INFERENCEX; ASSUMP_NUMERIC_ACCELERATOR_MIX</x:t>
        </x:is>
      </x:c>
      <x:c r="K329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299" s="3" t="inlineStr">
        <x:is>
          <x:t xml:space="preserve">Company fleet inventory, accelerator-hours or procurement/deployment records by GPU generation.</x:t>
        </x:is>
      </x:c>
    </x:row>
    <x:row r="3300">
      <x:c r="A3300" s="3" t="inlineStr">
        <x:is>
          <x:t xml:space="preserve">Google</x:t>
        </x:is>
      </x:c>
      <x:c r="B3300" s="3" t="n">
        <x:v>2029</x:v>
      </x:c>
      <x:c r="C3300" s="3" t="inlineStr">
        <x:is>
          <x:t xml:space="preserve">Grid-Constrained / Efficiency-Upside</x:t>
        </x:is>
      </x:c>
      <x:c r="D3300" s="3" t="inlineStr">
        <x:is>
          <x:t xml:space="preserve">b200_share</x:t>
        </x:is>
      </x:c>
      <x:c r="E3300" s="3" t="n">
        <x:v>0.088811</x:v>
      </x:c>
      <x:c r="F3300" s="3" t="inlineStr">
        <x:is>
          <x:t xml:space="preserve">share of inference-serving accelerator load</x:t>
        </x:is>
      </x:c>
      <x:c r="G3300" s="3" t="inlineStr">
        <x:is>
          <x:t xml:space="preserve">Editable numeric scenario</x:t>
        </x:is>
      </x:c>
      <x:c r="H3300" s="3" t="inlineStr">
        <x:is>
          <x:t xml:space="preserve">b200_share = gpu_share * default_gpu_generation_mix_b200</x:t>
        </x:is>
      </x:c>
      <x:c r="I3300" s="3" t="inlineStr">
        <x:is>
          <x:t xml:space="preserve">Default GPU-generation migration assumption; executive workbook allows later manual replacement by company/year/scenario.</x:t>
        </x:is>
      </x:c>
      <x:c r="J3300" s="3" t="inlineStr">
        <x:is>
          <x:t xml:space="preserve">SRC_SEMIANALYSIS_INFERENCEX; ASSUMP_NUMERIC_ACCELERATOR_MIX</x:t>
        </x:is>
      </x:c>
      <x:c r="K330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00" s="3" t="inlineStr">
        <x:is>
          <x:t xml:space="preserve">Company fleet inventory, accelerator-hours or procurement/deployment records by GPU generation.</x:t>
        </x:is>
      </x:c>
    </x:row>
    <x:row r="3301">
      <x:c r="A3301" s="3" t="inlineStr">
        <x:is>
          <x:t xml:space="preserve">Google</x:t>
        </x:is>
      </x:c>
      <x:c r="B3301" s="3" t="n">
        <x:v>2029</x:v>
      </x:c>
      <x:c r="C3301" s="3" t="inlineStr">
        <x:is>
          <x:t xml:space="preserve">Grid-Constrained / Efficiency-Upside</x:t>
        </x:is>
      </x:c>
      <x:c r="D3301" s="3" t="inlineStr">
        <x:is>
          <x:t xml:space="preserve">gb200_share</x:t>
        </x:is>
      </x:c>
      <x:c r="E3301" s="3" t="n">
        <x:v>0</x:v>
      </x:c>
      <x:c r="F3301" s="3" t="inlineStr">
        <x:is>
          <x:t xml:space="preserve">share of inference-serving accelerator load</x:t>
        </x:is>
      </x:c>
      <x:c r="G3301" s="3" t="inlineStr">
        <x:is>
          <x:t xml:space="preserve">Editable numeric scenario</x:t>
        </x:is>
      </x:c>
      <x:c r="H3301" s="3" t="inlineStr">
        <x:is>
          <x:t xml:space="preserve">gb200_share = gpu_share * default_gpu_generation_mix_gb200</x:t>
        </x:is>
      </x:c>
      <x:c r="I3301" s="3" t="inlineStr">
        <x:is>
          <x:t xml:space="preserve">Default GPU-generation migration assumption; executive workbook allows later manual replacement by company/year/scenario.</x:t>
        </x:is>
      </x:c>
      <x:c r="J3301" s="3" t="inlineStr">
        <x:is>
          <x:t xml:space="preserve">SRC_SEMIANALYSIS_INFERENCEX; ASSUMP_NUMERIC_ACCELERATOR_MIX</x:t>
        </x:is>
      </x:c>
      <x:c r="K330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01" s="3" t="inlineStr">
        <x:is>
          <x:t xml:space="preserve">Company fleet inventory, accelerator-hours or procurement/deployment records by GPU generation.</x:t>
        </x:is>
      </x:c>
    </x:row>
    <x:row r="3302">
      <x:c r="A3302" s="3" t="inlineStr">
        <x:is>
          <x:t xml:space="preserve">Google</x:t>
        </x:is>
      </x:c>
      <x:c r="B3302" s="3" t="n">
        <x:v>2029</x:v>
      </x:c>
      <x:c r="C3302" s="3" t="inlineStr">
        <x:is>
          <x:t xml:space="preserve">Grid-Constrained / Efficiency-Upside</x:t>
        </x:is>
      </x:c>
      <x:c r="D3302" s="3" t="inlineStr">
        <x:is>
          <x:t xml:space="preserve">purpose_built_accelerator_share</x:t>
        </x:is>
      </x:c>
      <x:c r="E3302" s="3" t="n">
        <x:v>0.911189</x:v>
      </x:c>
      <x:c r="F3302" s="3" t="inlineStr">
        <x:is>
          <x:t xml:space="preserve">share of inference-serving accelerator load</x:t>
        </x:is>
      </x:c>
      <x:c r="G3302" s="3" t="inlineStr">
        <x:is>
          <x:t xml:space="preserve">Numeric scenario</x:t>
        </x:is>
      </x:c>
      <x:c r="H3302" s="3" t="inlineStr">
        <x:is>
          <x:t xml:space="preserve">1 - gpu_share</x:t>
        </x:is>
      </x:c>
      <x:c r="I3302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3302" s="3" t="inlineStr">
        <x:is>
          <x:t xml:space="preserve">SRC_GOOGLE_GEMINI_TOKENS; SRC_GOOGLE_IRONWOOD; SRC_GOOGLE_TPU_V6E; SRC_EPOCH_AI_DATA_CENTERS; ASSUMP_NUMERIC_ACCELERATOR_MIX</x:t>
        </x:is>
      </x:c>
      <x:c r="K330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02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3303">
      <x:c r="A3303" s="3" t="inlineStr">
        <x:is>
          <x:t xml:space="preserve">Google</x:t>
        </x:is>
      </x:c>
      <x:c r="B3303" s="3" t="n">
        <x:v>2029</x:v>
      </x:c>
      <x:c r="C3303" s="3" t="inlineStr">
        <x:is>
          <x:t xml:space="preserve">Grid-Constrained / Efficiency-Upside</x:t>
        </x:is>
      </x:c>
      <x:c r="D3303" s="3" t="inlineStr">
        <x:is>
          <x:t xml:space="preserve">fleet_reference_tps_per_mw</x:t>
        </x:is>
      </x:c>
      <x:c r="E3303" s="3" t="n">
        <x:v>167768</x:v>
      </x:c>
      <x:c r="F3303" s="3" t="inlineStr">
        <x:is>
          <x:t xml:space="preserve">generated output tokens/sec/MW</x:t>
        </x:is>
      </x:c>
      <x:c r="G3303" s="3" t="inlineStr">
        <x:is>
          <x:t xml:space="preserve">Fleet-weighted public benchmark reference</x:t>
        </x:is>
      </x:c>
      <x:c r="H3303" s="3" t="inlineStr">
        <x:is>
          <x:t xml:space="preserve">h200_share*h200_workload_avg + b200_share*b200_workload_avg + gb200_share*gb200_workload_avg + purpose_built_share*purpose_workload_avg</x:t>
        </x:is>
      </x:c>
      <x:c r="I3303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3303" s="3" t="inlineStr">
        <x:is>
          <x:t xml:space="preserve">SRC_SEMIANALYSIS_INFERENCEX; ASSUMP_NUMERIC_ACCELERATOR_MIX; ASSUMP_WORKLOAD_CLASS_MIX; ASSUMP_AGENTIC_CONTEXT_PENALTY</x:t>
        </x:is>
      </x:c>
      <x:c r="K330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03" s="3" t="inlineStr">
        <x:is>
          <x:t xml:space="preserve">Comparable production output-token throughput or a more closely matched benchmark.</x:t>
        </x:is>
      </x:c>
    </x:row>
    <x:row r="3304">
      <x:c r="A3304" s="3" t="inlineStr">
        <x:is>
          <x:t xml:space="preserve">Google</x:t>
        </x:is>
      </x:c>
      <x:c r="B3304" s="3" t="n">
        <x:v>2029</x:v>
      </x:c>
      <x:c r="C3304" s="3" t="inlineStr">
        <x:is>
          <x:t xml:space="preserve">Grid-Constrained / Efficiency-Upside</x:t>
        </x:is>
      </x:c>
      <x:c r="D3304" s="3" t="inlineStr">
        <x:is>
          <x:t xml:space="preserve">commercial_workload_fit_factor</x:t>
        </x:is>
      </x:c>
      <x:c r="E3304" s="3" t="n">
        <x:v>0.6</x:v>
      </x:c>
      <x:c r="F3304" s="3" t="inlineStr">
        <x:is>
          <x:t xml:space="preserve">share of public reference throughput</x:t>
        </x:is>
      </x:c>
      <x:c r="G3304" s="3" t="inlineStr">
        <x:is>
          <x:t xml:space="preserve">Scenario assumption</x:t>
        </x:is>
      </x:c>
      <x:c r="H3304" s="3" t="inlineStr">
        <x:is>
          <x:t xml:space="preserve">reference_serving_tps_per_mw = fleet_reference_tps_per_mw * commercial_workload_fit_factor</x:t>
        </x:is>
      </x:c>
      <x:c r="I3304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3304" s="3" t="inlineStr">
        <x:is>
          <x:t xml:space="preserve">SRC_SEMIANALYSIS_INFERENCEX; ASSUMP_NUMERIC_ACCELERATOR_MIX; ASSUMP_WORKLOAD_CLASS_MIX; ASSUMP_AGENTIC_CONTEXT_PENALTY</x:t>
        </x:is>
      </x:c>
      <x:c r="K330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04" s="3" t="inlineStr">
        <x:is>
          <x:t xml:space="preserve">Matched commercial serving benchmark by product surface, context shape and latency SLO.</x:t>
        </x:is>
      </x:c>
    </x:row>
    <x:row r="3305">
      <x:c r="A3305" s="3" t="inlineStr">
        <x:is>
          <x:t xml:space="preserve">Google</x:t>
        </x:is>
      </x:c>
      <x:c r="B3305" s="3" t="n">
        <x:v>2029</x:v>
      </x:c>
      <x:c r="C3305" s="3" t="inlineStr">
        <x:is>
          <x:t xml:space="preserve">Grid-Constrained / Efficiency-Upside</x:t>
        </x:is>
      </x:c>
      <x:c r="D3305" s="3" t="inlineStr">
        <x:is>
          <x:t xml:space="preserve">reference_serving_tps_per_mw</x:t>
        </x:is>
      </x:c>
      <x:c r="E3305" s="3" t="n">
        <x:v>100661</x:v>
      </x:c>
      <x:c r="F3305" s="3" t="inlineStr">
        <x:is>
          <x:t xml:space="preserve">generated output tokens/sec/MW</x:t>
        </x:is>
      </x:c>
      <x:c r="G3305" s="3" t="inlineStr">
        <x:is>
          <x:t xml:space="preserve">Workload-adjusted benchmark proxy</x:t>
        </x:is>
      </x:c>
      <x:c r="H3305" s="3" t="inlineStr">
        <x:is>
          <x:t xml:space="preserve">fleet_reference_tps_per_mw * commercial_workload_fit_factor</x:t>
        </x:is>
      </x:c>
      <x:c r="I330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305" s="3" t="inlineStr">
        <x:is>
          <x:t xml:space="preserve">SRC_SEMIANALYSIS_INFERENCEX; ASSUMP_NUMERIC_ACCELERATOR_MIX; ASSUMP_WORKLOAD_CLASS_MIX; ASSUMP_AGENTIC_CONTEXT_PENALTY</x:t>
        </x:is>
      </x:c>
      <x:c r="K330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05" s="3" t="inlineStr">
        <x:is>
          <x:t xml:space="preserve">Provider production output-token throughput with comparable workload/SLO.</x:t>
        </x:is>
      </x:c>
    </x:row>
    <x:row r="3306">
      <x:c r="A3306" s="3" t="inlineStr">
        <x:is>
          <x:t xml:space="preserve">Google</x:t>
        </x:is>
      </x:c>
      <x:c r="B3306" s="3" t="n">
        <x:v>2029</x:v>
      </x:c>
      <x:c r="C3306" s="3" t="inlineStr">
        <x:is>
          <x:t xml:space="preserve">Grid-Constrained / Efficiency-Upside</x:t>
        </x:is>
      </x:c>
      <x:c r="D3306" s="3" t="inlineStr">
        <x:is>
          <x:t xml:space="preserve">purpose_built_tps_per_mw</x:t>
        </x:is>
      </x:c>
      <x:c r="E3306" s="3" t="n">
        <x:v>81184</x:v>
      </x:c>
      <x:c r="F3306" s="3" t="inlineStr">
        <x:is>
          <x:t xml:space="preserve">generated output tokens/sec/MW</x:t>
        </x:is>
      </x:c>
      <x:c r="G3306" s="3" t="inlineStr">
        <x:is>
          <x:t xml:space="preserve">Conservative no-uplift proxy</x:t>
        </x:is>
      </x:c>
      <x:c r="H3306" s="3" t="inlineStr">
        <x:is>
          <x:t xml:space="preserve">purpose_built_tps_per_mw = purpose_built_reference_tps_per_mw * commercial_workload_fit_factor until comparable output-token benchmark is adopted</x:t>
        </x:is>
      </x:c>
      <x:c r="I3306" s="3" t="inlineStr">
        <x:is>
          <x:t xml:space="preserve">No comparable public output-token/MW row adopted; B200 public reference placeholder is used and remains editable.</x:t>
        </x:is>
      </x:c>
      <x:c r="J3306" s="3" t="inlineStr">
        <x:is>
          <x:t xml:space="preserve">SRC_GOOGLE_GEMINI_TOKENS; SRC_GOOGLE_IRONWOOD; SRC_GOOGLE_TPU_V6E; SRC_EPOCH_AI_DATA_CENTERS; ASSUMP_NUMERIC_ACCELERATOR_MIX</x:t>
        </x:is>
      </x:c>
      <x:c r="K330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06" s="3" t="inlineStr">
        <x:is>
          <x:t xml:space="preserve">Matched-workload generated-output benchmark for the provider purpose-built accelerator.</x:t>
        </x:is>
      </x:c>
    </x:row>
    <x:row r="3307">
      <x:c r="A3307" s="3" t="inlineStr">
        <x:is>
          <x:t xml:space="preserve">Google</x:t>
        </x:is>
      </x:c>
      <x:c r="B3307" s="3" t="n">
        <x:v>2029</x:v>
      </x:c>
      <x:c r="C3307" s="3" t="inlineStr">
        <x:is>
          <x:t xml:space="preserve">Grid-Constrained / Efficiency-Upside</x:t>
        </x:is>
      </x:c>
      <x:c r="D3307" s="3" t="inlineStr">
        <x:is>
          <x:t xml:space="preserve">inference_power_share</x:t>
        </x:is>
      </x:c>
      <x:c r="E3307" s="3" t="n">
        <x:v>0.713</x:v>
      </x:c>
      <x:c r="F3307" s="3" t="inlineStr">
        <x:is>
          <x:t xml:space="preserve">share of AI IT load</x:t>
        </x:is>
      </x:c>
      <x:c r="G3307" s="3" t="inlineStr">
        <x:is>
          <x:t xml:space="preserve">Scenario allocation</x:t>
        </x:is>
      </x:c>
      <x:c r="H3307" s="3" t="inlineStr">
        <x:is>
          <x:t xml:space="preserve">inference_gw = ai_it_load_gw * inference_power_share</x:t>
        </x:is>
      </x:c>
      <x:c r="I3307" s="3" t="inlineStr">
        <x:is>
          <x:t xml:space="preserve">Ironwood is positioned for inference and Gemini is commercialized across products; inference share increases as a scenario.</x:t>
        </x:is>
      </x:c>
      <x:c r="J3307" s="3" t="inlineStr">
        <x:is>
          <x:t xml:space="preserve">SRC_GOOGLE_GEMINI_TOKENS; SRC_GOOGLE_IRONWOOD; SRC_GOOGLE_TPU_V6E; SRC_EPOCH_AI_DATA_CENTERS; ASSUMP_INFERENCE_SHARE_NOT_FACT_60</x:t>
        </x:is>
      </x:c>
      <x:c r="K330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07" s="3" t="inlineStr">
        <x:is>
          <x:t xml:space="preserve">Provider-specific inference/training workload power telemetry.</x:t>
        </x:is>
      </x:c>
    </x:row>
    <x:row r="3308">
      <x:c r="A3308" s="3" t="inlineStr">
        <x:is>
          <x:t xml:space="preserve">Google</x:t>
        </x:is>
      </x:c>
      <x:c r="B3308" s="3" t="n">
        <x:v>2029</x:v>
      </x:c>
      <x:c r="C3308" s="3" t="inlineStr">
        <x:is>
          <x:t xml:space="preserve">Grid-Constrained / Efficiency-Upside</x:t>
        </x:is>
      </x:c>
      <x:c r="D3308" s="3" t="inlineStr">
        <x:is>
          <x:t xml:space="preserve">inference_gw</x:t>
        </x:is>
      </x:c>
      <x:c r="E3308" s="3" t="n">
        <x:v>2.282</x:v>
      </x:c>
      <x:c r="F3308" s="3" t="inlineStr">
        <x:is>
          <x:t xml:space="preserve">GW</x:t>
        </x:is>
      </x:c>
      <x:c r="G3308" s="3" t="inlineStr">
        <x:is>
          <x:t xml:space="preserve">Derived formula</x:t>
        </x:is>
      </x:c>
      <x:c r="H3308" s="3" t="inlineStr">
        <x:is>
          <x:t xml:space="preserve">ai_it_load_gw * inference_power_share</x:t>
        </x:is>
      </x:c>
      <x:c r="I3308" s="3" t="inlineStr">
        <x:is>
          <x:t xml:space="preserve">This is the operational power eligible to become commercial generated output tokens through the selected TPS/MW proxy.</x:t>
        </x:is>
      </x:c>
      <x:c r="J3308" s="3" t="inlineStr">
        <x:is>
          <x:t xml:space="preserve">SRC_GOOGLE_GEMINI_TOKENS; SRC_GOOGLE_IRONWOOD; SRC_GOOGLE_TPU_V6E; SRC_EPOCH_AI_DATA_CENTERS</x:t>
        </x:is>
      </x:c>
      <x:c r="K330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08" s="3" t="inlineStr">
        <x:is>
          <x:t xml:space="preserve">Recompute after AI allocation or inference-share evidence changes.</x:t>
        </x:is>
      </x:c>
    </x:row>
    <x:row r="3309">
      <x:c r="A3309" s="3" t="inlineStr">
        <x:is>
          <x:t xml:space="preserve">Google</x:t>
        </x:is>
      </x:c>
      <x:c r="B3309" s="3" t="n">
        <x:v>2029</x:v>
      </x:c>
      <x:c r="C3309" s="3" t="inlineStr">
        <x:is>
          <x:t xml:space="preserve">Grid-Constrained / Efficiency-Upside</x:t>
        </x:is>
      </x:c>
      <x:c r="D3309" s="3" t="inlineStr">
        <x:is>
          <x:t xml:space="preserve">training_power_share</x:t>
        </x:is>
      </x:c>
      <x:c r="E3309" s="3" t="n">
        <x:v>0.287</x:v>
      </x:c>
      <x:c r="F3309" s="3" t="inlineStr">
        <x:is>
          <x:t xml:space="preserve">share of AI IT load</x:t>
        </x:is>
      </x:c>
      <x:c r="G3309" s="3" t="inlineStr">
        <x:is>
          <x:t xml:space="preserve">Derived allocation</x:t>
        </x:is>
      </x:c>
      <x:c r="H3309" s="3" t="inlineStr">
        <x:is>
          <x:t xml:space="preserve">1 - inference_power_share</x:t>
        </x:is>
      </x:c>
      <x:c r="I3309" s="3" t="inlineStr">
        <x:is>
          <x:t xml:space="preserve">Training receives the complementary modeled AI IT allocation; it is not a disclosed company workload split.</x:t>
        </x:is>
      </x:c>
      <x:c r="J3309" s="3" t="inlineStr">
        <x:is>
          <x:t xml:space="preserve">SRC_GOOGLE_GEMINI_TOKENS; SRC_GOOGLE_IRONWOOD; SRC_GOOGLE_TPU_V6E; SRC_EPOCH_AI_DATA_CENTERS; ASSUMP_INFERENCE_SHARE_NOT_FACT_60</x:t>
        </x:is>
      </x:c>
      <x:c r="K330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09" s="3" t="inlineStr">
        <x:is>
          <x:t xml:space="preserve">Provider-specific inference/training workload power telemetry.</x:t>
        </x:is>
      </x:c>
    </x:row>
    <x:row r="3310">
      <x:c r="A3310" s="3" t="inlineStr">
        <x:is>
          <x:t xml:space="preserve">Google</x:t>
        </x:is>
      </x:c>
      <x:c r="B3310" s="3" t="n">
        <x:v>2029</x:v>
      </x:c>
      <x:c r="C3310" s="3" t="inlineStr">
        <x:is>
          <x:t xml:space="preserve">Grid-Constrained / Efficiency-Upside</x:t>
        </x:is>
      </x:c>
      <x:c r="D3310" s="3" t="inlineStr">
        <x:is>
          <x:t xml:space="preserve">training_gw</x:t>
        </x:is>
      </x:c>
      <x:c r="E3310" s="3" t="n">
        <x:v>0.921</x:v>
      </x:c>
      <x:c r="F3310" s="3" t="inlineStr">
        <x:is>
          <x:t xml:space="preserve">GW</x:t>
        </x:is>
      </x:c>
      <x:c r="G3310" s="3" t="inlineStr">
        <x:is>
          <x:t xml:space="preserve">Derived formula</x:t>
        </x:is>
      </x:c>
      <x:c r="H3310" s="3" t="inlineStr">
        <x:is>
          <x:t xml:space="preserve">ai_it_load_gw * training_power_share</x:t>
        </x:is>
      </x:c>
      <x:c r="I3310" s="3" t="inlineStr">
        <x:is>
          <x:t xml:space="preserve">Training GW is shown separately so commercial inference token capacity is not overstated.</x:t>
        </x:is>
      </x:c>
      <x:c r="J3310" s="3" t="inlineStr">
        <x:is>
          <x:t xml:space="preserve">SRC_GOOGLE_GEMINI_TOKENS; SRC_GOOGLE_IRONWOOD; SRC_GOOGLE_TPU_V6E; SRC_EPOCH_AI_DATA_CENTERS</x:t>
        </x:is>
      </x:c>
      <x:c r="K331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10" s="3" t="inlineStr">
        <x:is>
          <x:t xml:space="preserve">Recompute after AI allocation or workload-split evidence changes.</x:t>
        </x:is>
      </x:c>
    </x:row>
    <x:row r="3311">
      <x:c r="A3311" s="3" t="inlineStr">
        <x:is>
          <x:t xml:space="preserve">Google</x:t>
        </x:is>
      </x:c>
      <x:c r="B3311" s="3" t="n">
        <x:v>2029</x:v>
      </x:c>
      <x:c r="C3311" s="3" t="inlineStr">
        <x:is>
          <x:t xml:space="preserve">Grid-Constrained / Efficiency-Upside</x:t>
        </x:is>
      </x:c>
      <x:c r="D3311" s="3" t="inlineStr">
        <x:is>
          <x:t xml:space="preserve">tokens_per_second_per_mw</x:t>
        </x:is>
      </x:c>
      <x:c r="E3311" s="3" t="n">
        <x:v>100661</x:v>
      </x:c>
      <x:c r="F3311" s="3" t="inlineStr">
        <x:is>
          <x:t xml:space="preserve">generated output tokens/sec/MW</x:t>
        </x:is>
      </x:c>
      <x:c r="G3311" s="3" t="inlineStr">
        <x:is>
          <x:t xml:space="preserve">Derived estimate + benchmark calibration</x:t>
        </x:is>
      </x:c>
      <x:c r="H3311" s="3" t="inlineStr">
        <x:is>
          <x:t xml:space="preserve">fleet_reference_tps_per_mw * commercial_workload_fit_factor</x:t>
        </x:is>
      </x:c>
      <x:c r="I3311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3311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331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11" s="3" t="inlineStr">
        <x:is>
          <x:t xml:space="preserve">Comparable production output-token throughput with model, hardware, precision, ISL/OSL and SLO matched.</x:t>
        </x:is>
      </x:c>
    </x:row>
    <x:row r="3312">
      <x:c r="A3312" s="3" t="inlineStr">
        <x:is>
          <x:t xml:space="preserve">Google</x:t>
        </x:is>
      </x:c>
      <x:c r="B3312" s="3" t="n">
        <x:v>2029</x:v>
      </x:c>
      <x:c r="C3312" s="3" t="inlineStr">
        <x:is>
          <x:t xml:space="preserve">Grid-Constrained / Efficiency-Upside</x:t>
        </x:is>
      </x:c>
      <x:c r="D3312" s="3" t="inlineStr">
        <x:is>
          <x:t xml:space="preserve">inference_tokens_per_day</x:t>
        </x:is>
      </x:c>
      <x:c r="E3312" s="3" t="n">
        <x:v>19846805932800</x:v>
      </x:c>
      <x:c r="F3312" s="3" t="inlineStr">
        <x:is>
          <x:t xml:space="preserve">generated output tokens/day</x:t>
        </x:is>
      </x:c>
      <x:c r="G3312" s="3" t="inlineStr">
        <x:is>
          <x:t xml:space="preserve">Derived headline metric</x:t>
        </x:is>
      </x:c>
      <x:c r="H3312" s="3" t="inlineStr">
        <x:is>
          <x:t xml:space="preserve">inference_gw * 1000 * tokens_per_second_per_mw * 86,400</x:t>
        </x:is>
      </x:c>
      <x:c r="I3312" s="3" t="inlineStr">
        <x:is>
          <x:t xml:space="preserve">Headline capacity uses no utilization, MoE, architecture or software-growth multiplier; it is not observed commercial output volume.</x:t>
        </x:is>
      </x:c>
      <x:c r="J3312" s="3" t="inlineStr">
        <x:is>
          <x:t xml:space="preserve">SRC_GOOGLE_GEMINI_TOKENS; SRC_GOOGLE_IRONWOOD; SRC_GOOGLE_TPU_V6E; SRC_EPOCH_AI_DATA_CENTERS; SRC_SEMIANALYSIS_INFERENCEX</x:t>
        </x:is>
      </x:c>
      <x:c r="K331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12" s="3" t="inlineStr">
        <x:is>
          <x:t xml:space="preserve">Provider-disclosed generated output token volume or calibrated capacity telemetry.</x:t>
        </x:is>
      </x:c>
    </x:row>
    <x:row r="3313">
      <x:c r="A3313" s="3" t="inlineStr">
        <x:is>
          <x:t xml:space="preserve">Google</x:t>
        </x:is>
      </x:c>
      <x:c r="B3313" s="3" t="n">
        <x:v>2029</x:v>
      </x:c>
      <x:c r="C3313" s="3" t="inlineStr">
        <x:is>
          <x:t xml:space="preserve">Grid-Constrained / Efficiency-Upside</x:t>
        </x:is>
      </x:c>
      <x:c r="D3313" s="3" t="inlineStr">
        <x:is>
          <x:t xml:space="preserve">inference_tokens_per_year</x:t>
        </x:is>
      </x:c>
      <x:c r="E3313" s="3" t="n">
        <x:v>7244084165472000</x:v>
      </x:c>
      <x:c r="F3313" s="3" t="inlineStr">
        <x:is>
          <x:t xml:space="preserve">generated output tokens/year</x:t>
        </x:is>
      </x:c>
      <x:c r="G3313" s="3" t="inlineStr">
        <x:is>
          <x:t xml:space="preserve">Derived headline metric</x:t>
        </x:is>
      </x:c>
      <x:c r="H3313" s="3" t="inlineStr">
        <x:is>
          <x:t xml:space="preserve">inference_tokens_per_day * 365</x:t>
        </x:is>
      </x:c>
      <x:c r="I3313" s="3" t="inlineStr">
        <x:is>
          <x:t xml:space="preserve">Annualized version of generated output token capacity; it is not observed annual demand or billable volume.</x:t>
        </x:is>
      </x:c>
      <x:c r="J3313" s="3" t="inlineStr">
        <x:is>
          <x:t xml:space="preserve">SRC_GOOGLE_GEMINI_TOKENS; SRC_GOOGLE_IRONWOOD; SRC_GOOGLE_TPU_V6E; SRC_EPOCH_AI_DATA_CENTERS; SRC_SEMIANALYSIS_INFERENCEX</x:t>
        </x:is>
      </x:c>
      <x:c r="K331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13" s="3" t="inlineStr">
        <x:is>
          <x:t xml:space="preserve">Provider-disclosed annual generated-output volume or metered serving telemetry.</x:t>
        </x:is>
      </x:c>
    </x:row>
    <x:row r="3314">
      <x:c r="A3314" s="3" t="inlineStr">
        <x:is>
          <x:t xml:space="preserve">Google</x:t>
        </x:is>
      </x:c>
      <x:c r="B3314" s="3" t="n">
        <x:v>2030</x:v>
      </x:c>
      <x:c r="C3314" s="3" t="inlineStr">
        <x:is>
          <x:t xml:space="preserve">Grid-Constrained / Efficiency-Upside</x:t>
        </x:is>
      </x:c>
      <x:c r="D3314" s="3" t="inlineStr">
        <x:is>
          <x:t xml:space="preserve">contracted_power_gw</x:t>
        </x:is>
      </x:c>
      <x:c r="E3314" s="3" t="n">
        <x:v>8</x:v>
      </x:c>
      <x:c r="F3314" s="3" t="inlineStr">
        <x:is>
          <x:t xml:space="preserve">GW</x:t>
        </x:is>
      </x:c>
      <x:c r="G3314" s="3" t="inlineStr">
        <x:is>
          <x:t xml:space="preserve">Scenario capacity envelope</x:t>
        </x:is>
      </x:c>
      <x:c r="H3314" s="3" t="inlineStr">
        <x:is>
          <x:t xml:space="preserve">linear interpolation between 2026 and 2030 company capacity endpoints</x:t>
        </x:is>
      </x:c>
      <x:c r="I3314" s="3" t="inlineStr">
        <x:is>
          <x:t xml:space="preserve">Scenario envelope for Gemini-serving capacity; official TPU hardware direction is disclosed, company-level contracted GW is not.</x:t>
        </x:is>
      </x:c>
      <x:c r="J3314" s="3" t="inlineStr">
        <x:is>
          <x:t xml:space="preserve">ASSUMP_POWER_RAMP; SRC_GOOGLE_IRONWOOD; SRC_GOOGLE_TPU_V6E</x:t>
        </x:is>
      </x:c>
      <x:c r="K331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14" s="3" t="inlineStr">
        <x:is>
          <x:t xml:space="preserve">Company/site-level committed MW/GW, interconnect and contract disclosure.</x:t>
        </x:is>
      </x:c>
    </x:row>
    <x:row r="3315">
      <x:c r="A3315" s="3" t="inlineStr">
        <x:is>
          <x:t xml:space="preserve">Google</x:t>
        </x:is>
      </x:c>
      <x:c r="B3315" s="3" t="n">
        <x:v>2030</x:v>
      </x:c>
      <x:c r="C3315" s="3" t="inlineStr">
        <x:is>
          <x:t xml:space="preserve">Grid-Constrained / Efficiency-Upside</x:t>
        </x:is>
      </x:c>
      <x:c r="D3315" s="3" t="inlineStr">
        <x:is>
          <x:t xml:space="preserve">operational_deployment_share</x:t>
        </x:is>
      </x:c>
      <x:c r="E3315" s="3" t="n">
        <x:v>0.612</x:v>
      </x:c>
      <x:c r="F3315" s="3" t="inlineStr">
        <x:is>
          <x:t xml:space="preserve">share</x:t>
        </x:is>
      </x:c>
      <x:c r="G3315" s="3" t="inlineStr">
        <x:is>
          <x:t xml:space="preserve">Scenario conversion</x:t>
        </x:is>
      </x:c>
      <x:c r="H3315" s="3" t="inlineStr">
        <x:is>
          <x:t xml:space="preserve">active_power_gw / contracted_power_gw</x:t>
        </x:is>
      </x:c>
      <x:c r="I3315" s="3" t="inlineStr">
        <x:is>
          <x:t xml:space="preserve">This is the single explicit conversion from contracted/attributed capacity to operationally usable capacity.</x:t>
        </x:is>
      </x:c>
      <x:c r="J3315" s="3" t="inlineStr">
        <x:is>
          <x:t xml:space="preserve">ASSUMP_POWER_RAMP; SRC_GOOGLE_IRONWOOD; SRC_GOOGLE_TPU_V6E</x:t>
        </x:is>
      </x:c>
      <x:c r="K331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15" s="3" t="inlineStr">
        <x:is>
          <x:t xml:space="preserve">Energized operational capacity divided by contracted/attributed capacity.</x:t>
        </x:is>
      </x:c>
    </x:row>
    <x:row r="3316">
      <x:c r="A3316" s="3" t="inlineStr">
        <x:is>
          <x:t xml:space="preserve">Google</x:t>
        </x:is>
      </x:c>
      <x:c r="B3316" s="3" t="n">
        <x:v>2030</x:v>
      </x:c>
      <x:c r="C3316" s="3" t="inlineStr">
        <x:is>
          <x:t xml:space="preserve">Grid-Constrained / Efficiency-Upside</x:t>
        </x:is>
      </x:c>
      <x:c r="D3316" s="3" t="inlineStr">
        <x:is>
          <x:t xml:space="preserve">active_power_gw</x:t>
        </x:is>
      </x:c>
      <x:c r="E3316" s="3" t="n">
        <x:v>4.896</x:v>
      </x:c>
      <x:c r="F3316" s="3" t="inlineStr">
        <x:is>
          <x:t xml:space="preserve">GW</x:t>
        </x:is>
      </x:c>
      <x:c r="G3316" s="3" t="inlineStr">
        <x:is>
          <x:t xml:space="preserve">Derived scenario</x:t>
        </x:is>
      </x:c>
      <x:c r="H3316" s="3" t="inlineStr">
        <x:is>
          <x:t xml:space="preserve">contracted_power_gw * operational_deployment_share</x:t>
        </x:is>
      </x:c>
      <x:c r="I3316" s="3" t="inlineStr">
        <x:is>
          <x:t xml:space="preserve">TPU generation availability supports ramp direction, while active GW remains a staged deployment estimate.</x:t>
        </x:is>
      </x:c>
      <x:c r="J3316" s="3" t="inlineStr">
        <x:is>
          <x:t xml:space="preserve">ASSUMP_POWER_RAMP; SRC_GOOGLE_IRONWOOD; SRC_GOOGLE_TPU_V6E</x:t>
        </x:is>
      </x:c>
      <x:c r="K331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16" s="3" t="inlineStr">
        <x:is>
          <x:t xml:space="preserve">Energization dates, accelerator deliveries and operational powered-rack telemetry.</x:t>
        </x:is>
      </x:c>
    </x:row>
    <x:row r="3317">
      <x:c r="A3317" s="3" t="inlineStr">
        <x:is>
          <x:t xml:space="preserve">Google</x:t>
        </x:is>
      </x:c>
      <x:c r="B3317" s="3" t="n">
        <x:v>2030</x:v>
      </x:c>
      <x:c r="C3317" s="3" t="inlineStr">
        <x:is>
          <x:t xml:space="preserve">Grid-Constrained / Efficiency-Upside</x:t>
        </x:is>
      </x:c>
      <x:c r="D3317" s="3" t="inlineStr">
        <x:is>
          <x:t xml:space="preserve">pue</x:t>
        </x:is>
      </x:c>
      <x:c r="E3317" s="3" t="n">
        <x:v>1.18</x:v>
      </x:c>
      <x:c r="F3317" s="3" t="inlineStr">
        <x:is>
          <x:t xml:space="preserve">ratio</x:t>
        </x:is>
      </x:c>
      <x:c r="G3317" s="3" t="inlineStr">
        <x:is>
          <x:t xml:space="preserve">Scenario parameter</x:t>
        </x:is>
      </x:c>
      <x:c r="H3317" s="3" t="inlineStr">
        <x:is>
          <x:t xml:space="preserve">it_load_gw = active_power_gw / pue</x:t>
        </x:is>
      </x:c>
      <x:c r="I3317" s="3" t="inlineStr">
        <x:is>
          <x:t xml:space="preserve">No provider-wide site-level PUE is used as a disclosed fact; PUE represents facility-to-IT conversion within the scenario.</x:t>
        </x:is>
      </x:c>
      <x:c r="J3317" s="3" t="inlineStr">
        <x:is>
          <x:t xml:space="preserve">ASSUMP_POWER_RAMP</x:t>
        </x:is>
      </x:c>
      <x:c r="K331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17" s="3" t="inlineStr">
        <x:is>
          <x:t xml:space="preserve">Site-level measured PUE matched to attributed AI capacity.</x:t>
        </x:is>
      </x:c>
    </x:row>
    <x:row r="3318">
      <x:c r="A3318" s="3" t="inlineStr">
        <x:is>
          <x:t xml:space="preserve">Google</x:t>
        </x:is>
      </x:c>
      <x:c r="B3318" s="3" t="n">
        <x:v>2030</x:v>
      </x:c>
      <x:c r="C3318" s="3" t="inlineStr">
        <x:is>
          <x:t xml:space="preserve">Grid-Constrained / Efficiency-Upside</x:t>
        </x:is>
      </x:c>
      <x:c r="D3318" s="3" t="inlineStr">
        <x:is>
          <x:t xml:space="preserve">it_load_gw</x:t>
        </x:is>
      </x:c>
      <x:c r="E3318" s="3" t="n">
        <x:v>4.149</x:v>
      </x:c>
      <x:c r="F3318" s="3" t="inlineStr">
        <x:is>
          <x:t xml:space="preserve">GW</x:t>
        </x:is>
      </x:c>
      <x:c r="G3318" s="3" t="inlineStr">
        <x:is>
          <x:t xml:space="preserve">Derived formula</x:t>
        </x:is>
      </x:c>
      <x:c r="H3318" s="3" t="inlineStr">
        <x:is>
          <x:t xml:space="preserve">active_power_gw / pue</x:t>
        </x:is>
      </x:c>
      <x:c r="I3318" s="3" t="inlineStr">
        <x:is>
          <x:t xml:space="preserve">Facility power is converted to IT-deliverable power before attributing AI workloads.</x:t>
        </x:is>
      </x:c>
      <x:c r="J3318" s="3" t="inlineStr">
        <x:is>
          <x:t xml:space="preserve">ASSUMP_POWER_RAMP; SRC_GOOGLE_IRONWOOD; SRC_GOOGLE_TPU_V6E</x:t>
        </x:is>
      </x:c>
      <x:c r="K331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18" s="3" t="inlineStr">
        <x:is>
          <x:t xml:space="preserve">Recompute once active power and PUE become site-observable.</x:t>
        </x:is>
      </x:c>
    </x:row>
    <x:row r="3319">
      <x:c r="A3319" s="3" t="inlineStr">
        <x:is>
          <x:t xml:space="preserve">Google</x:t>
        </x:is>
      </x:c>
      <x:c r="B3319" s="3" t="n">
        <x:v>2030</x:v>
      </x:c>
      <x:c r="C3319" s="3" t="inlineStr">
        <x:is>
          <x:t xml:space="preserve">Grid-Constrained / Efficiency-Upside</x:t>
        </x:is>
      </x:c>
      <x:c r="D3319" s="3" t="inlineStr">
        <x:is>
          <x:t xml:space="preserve">ai_workload_share</x:t>
        </x:is>
      </x:c>
      <x:c r="E3319" s="3" t="n">
        <x:v>0.88</x:v>
      </x:c>
      <x:c r="F3319" s="3" t="inlineStr">
        <x:is>
          <x:t xml:space="preserve">share</x:t>
        </x:is>
      </x:c>
      <x:c r="G3319" s="3" t="inlineStr">
        <x:is>
          <x:t xml:space="preserve">Scenario allocation</x:t>
        </x:is>
      </x:c>
      <x:c r="H3319" s="3" t="inlineStr">
        <x:is>
          <x:t xml:space="preserve">ai_it_load_gw = it_load_gw * ai_workload_share</x:t>
        </x:is>
      </x:c>
      <x:c r="I3319" s="3" t="inlineStr">
        <x:is>
          <x:t xml:space="preserve">Gemini/Vertex TPU serving is AI-dedicated in the modeled capacity envelope; 88% excludes platform/reserve load.</x:t>
        </x:is>
      </x:c>
      <x:c r="J3319" s="3" t="inlineStr">
        <x:is>
          <x:t xml:space="preserve">SRC_GOOGLE_GEMINI_TOKENS; SRC_GOOGLE_IRONWOOD; SRC_GOOGLE_TPU_V6E; SRC_EPOCH_AI_DATA_CENTERS</x:t>
        </x:is>
      </x:c>
      <x:c r="K331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19" s="3" t="inlineStr">
        <x:is>
          <x:t xml:space="preserve">Model-owner AI workload allocation or cluster scheduling telemetry.</x:t>
        </x:is>
      </x:c>
    </x:row>
    <x:row r="3320">
      <x:c r="A3320" s="3" t="inlineStr">
        <x:is>
          <x:t xml:space="preserve">Google</x:t>
        </x:is>
      </x:c>
      <x:c r="B3320" s="3" t="n">
        <x:v>2030</x:v>
      </x:c>
      <x:c r="C3320" s="3" t="inlineStr">
        <x:is>
          <x:t xml:space="preserve">Grid-Constrained / Efficiency-Upside</x:t>
        </x:is>
      </x:c>
      <x:c r="D3320" s="3" t="inlineStr">
        <x:is>
          <x:t xml:space="preserve">ai_it_load_gw</x:t>
        </x:is>
      </x:c>
      <x:c r="E3320" s="3" t="n">
        <x:v>3.651</x:v>
      </x:c>
      <x:c r="F3320" s="3" t="inlineStr">
        <x:is>
          <x:t xml:space="preserve">GW</x:t>
        </x:is>
      </x:c>
      <x:c r="G3320" s="3" t="inlineStr">
        <x:is>
          <x:t xml:space="preserve">Derived formula</x:t>
        </x:is>
      </x:c>
      <x:c r="H3320" s="3" t="inlineStr">
        <x:is>
          <x:t xml:space="preserve">it_load_gw * ai_workload_share</x:t>
        </x:is>
      </x:c>
      <x:c r="I3320" s="3" t="inlineStr">
        <x:is>
          <x:t xml:space="preserve">Only the AI-attributed portion of IT load enters training/inference allocation.</x:t>
        </x:is>
      </x:c>
      <x:c r="J3320" s="3" t="inlineStr">
        <x:is>
          <x:t xml:space="preserve">SRC_GOOGLE_GEMINI_TOKENS; SRC_GOOGLE_IRONWOOD; SRC_GOOGLE_TPU_V6E; SRC_EPOCH_AI_DATA_CENTERS</x:t>
        </x:is>
      </x:c>
      <x:c r="K332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20" s="3" t="inlineStr">
        <x:is>
          <x:t xml:space="preserve">Recompute after ai_workload_share is replaced by telemetry.</x:t>
        </x:is>
      </x:c>
    </x:row>
    <x:row r="3321">
      <x:c r="A3321" s="3" t="inlineStr">
        <x:is>
          <x:t xml:space="preserve">Google</x:t>
        </x:is>
      </x:c>
      <x:c r="B3321" s="3" t="n">
        <x:v>2030</x:v>
      </x:c>
      <x:c r="C3321" s="3" t="inlineStr">
        <x:is>
          <x:t xml:space="preserve">Grid-Constrained / Efficiency-Upside</x:t>
        </x:is>
      </x:c>
      <x:c r="D3321" s="3" t="inlineStr">
        <x:is>
          <x:t xml:space="preserve">gpu_share</x:t>
        </x:is>
      </x:c>
      <x:c r="E3321" s="3" t="n">
        <x:v>0.088811</x:v>
      </x:c>
      <x:c r="F3321" s="3" t="inlineStr">
        <x:is>
          <x:t xml:space="preserve">share of inference-serving accelerator load</x:t>
        </x:is>
      </x:c>
      <x:c r="G3321" s="3" t="inlineStr">
        <x:is>
          <x:t xml:space="preserve">Numeric scenario</x:t>
        </x:is>
      </x:c>
      <x:c r="H3321" s="3" t="inlineStr">
        <x:is>
          <x:t xml:space="preserve">gpu_share interpolated from company 2026/2030 accelerator-mix endpoints</x:t>
        </x:is>
      </x:c>
      <x:c r="I3321" s="3" t="inlineStr">
        <x:is>
          <x:t xml:space="preserve">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3321" s="3" t="inlineStr">
        <x:is>
          <x:t xml:space="preserve">SRC_GOOGLE_GEMINI_TOKENS; SRC_GOOGLE_IRONWOOD; SRC_GOOGLE_TPU_V6E; SRC_EPOCH_AI_DATA_CENTERS; ASSUMP_NUMERIC_ACCELERATOR_MIX</x:t>
        </x:is>
      </x:c>
      <x:c r="K332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21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3322">
      <x:c r="A3322" s="3" t="inlineStr">
        <x:is>
          <x:t xml:space="preserve">Google</x:t>
        </x:is>
      </x:c>
      <x:c r="B3322" s="3" t="n">
        <x:v>2030</x:v>
      </x:c>
      <x:c r="C3322" s="3" t="inlineStr">
        <x:is>
          <x:t xml:space="preserve">Grid-Constrained / Efficiency-Upside</x:t>
        </x:is>
      </x:c>
      <x:c r="D3322" s="3" t="inlineStr">
        <x:is>
          <x:t xml:space="preserve">h200_share</x:t>
        </x:is>
      </x:c>
      <x:c r="E3322" s="3" t="n">
        <x:v>0</x:v>
      </x:c>
      <x:c r="F3322" s="3" t="inlineStr">
        <x:is>
          <x:t xml:space="preserve">share of inference-serving accelerator load</x:t>
        </x:is>
      </x:c>
      <x:c r="G3322" s="3" t="inlineStr">
        <x:is>
          <x:t xml:space="preserve">Editable numeric scenario</x:t>
        </x:is>
      </x:c>
      <x:c r="H3322" s="3" t="inlineStr">
        <x:is>
          <x:t xml:space="preserve">h200_share = gpu_share * default_gpu_generation_mix_h200</x:t>
        </x:is>
      </x:c>
      <x:c r="I3322" s="3" t="inlineStr">
        <x:is>
          <x:t xml:space="preserve">Default GPU-generation migration assumption; executive workbook allows later manual replacement by company/year/scenario.</x:t>
        </x:is>
      </x:c>
      <x:c r="J3322" s="3" t="inlineStr">
        <x:is>
          <x:t xml:space="preserve">SRC_SEMIANALYSIS_INFERENCEX; ASSUMP_NUMERIC_ACCELERATOR_MIX</x:t>
        </x:is>
      </x:c>
      <x:c r="K332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22" s="3" t="inlineStr">
        <x:is>
          <x:t xml:space="preserve">Company fleet inventory, accelerator-hours or procurement/deployment records by GPU generation.</x:t>
        </x:is>
      </x:c>
    </x:row>
    <x:row r="3323">
      <x:c r="A3323" s="3" t="inlineStr">
        <x:is>
          <x:t xml:space="preserve">Google</x:t>
        </x:is>
      </x:c>
      <x:c r="B3323" s="3" t="n">
        <x:v>2030</x:v>
      </x:c>
      <x:c r="C3323" s="3" t="inlineStr">
        <x:is>
          <x:t xml:space="preserve">Grid-Constrained / Efficiency-Upside</x:t>
        </x:is>
      </x:c>
      <x:c r="D3323" s="3" t="inlineStr">
        <x:is>
          <x:t xml:space="preserve">b200_share</x:t>
        </x:is>
      </x:c>
      <x:c r="E3323" s="3" t="n">
        <x:v>0.088811</x:v>
      </x:c>
      <x:c r="F3323" s="3" t="inlineStr">
        <x:is>
          <x:t xml:space="preserve">share of inference-serving accelerator load</x:t>
        </x:is>
      </x:c>
      <x:c r="G3323" s="3" t="inlineStr">
        <x:is>
          <x:t xml:space="preserve">Editable numeric scenario</x:t>
        </x:is>
      </x:c>
      <x:c r="H3323" s="3" t="inlineStr">
        <x:is>
          <x:t xml:space="preserve">b200_share = gpu_share * default_gpu_generation_mix_b200</x:t>
        </x:is>
      </x:c>
      <x:c r="I3323" s="3" t="inlineStr">
        <x:is>
          <x:t xml:space="preserve">Default GPU-generation migration assumption; executive workbook allows later manual replacement by company/year/scenario.</x:t>
        </x:is>
      </x:c>
      <x:c r="J3323" s="3" t="inlineStr">
        <x:is>
          <x:t xml:space="preserve">SRC_SEMIANALYSIS_INFERENCEX; ASSUMP_NUMERIC_ACCELERATOR_MIX</x:t>
        </x:is>
      </x:c>
      <x:c r="K332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23" s="3" t="inlineStr">
        <x:is>
          <x:t xml:space="preserve">Company fleet inventory, accelerator-hours or procurement/deployment records by GPU generation.</x:t>
        </x:is>
      </x:c>
    </x:row>
    <x:row r="3324">
      <x:c r="A3324" s="3" t="inlineStr">
        <x:is>
          <x:t xml:space="preserve">Google</x:t>
        </x:is>
      </x:c>
      <x:c r="B3324" s="3" t="n">
        <x:v>2030</x:v>
      </x:c>
      <x:c r="C3324" s="3" t="inlineStr">
        <x:is>
          <x:t xml:space="preserve">Grid-Constrained / Efficiency-Upside</x:t>
        </x:is>
      </x:c>
      <x:c r="D3324" s="3" t="inlineStr">
        <x:is>
          <x:t xml:space="preserve">gb200_share</x:t>
        </x:is>
      </x:c>
      <x:c r="E3324" s="3" t="n">
        <x:v>0</x:v>
      </x:c>
      <x:c r="F3324" s="3" t="inlineStr">
        <x:is>
          <x:t xml:space="preserve">share of inference-serving accelerator load</x:t>
        </x:is>
      </x:c>
      <x:c r="G3324" s="3" t="inlineStr">
        <x:is>
          <x:t xml:space="preserve">Editable numeric scenario</x:t>
        </x:is>
      </x:c>
      <x:c r="H3324" s="3" t="inlineStr">
        <x:is>
          <x:t xml:space="preserve">gb200_share = gpu_share * default_gpu_generation_mix_gb200</x:t>
        </x:is>
      </x:c>
      <x:c r="I3324" s="3" t="inlineStr">
        <x:is>
          <x:t xml:space="preserve">Default GPU-generation migration assumption; executive workbook allows later manual replacement by company/year/scenario.</x:t>
        </x:is>
      </x:c>
      <x:c r="J3324" s="3" t="inlineStr">
        <x:is>
          <x:t xml:space="preserve">SRC_SEMIANALYSIS_INFERENCEX; ASSUMP_NUMERIC_ACCELERATOR_MIX</x:t>
        </x:is>
      </x:c>
      <x:c r="K332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24" s="3" t="inlineStr">
        <x:is>
          <x:t xml:space="preserve">Company fleet inventory, accelerator-hours or procurement/deployment records by GPU generation.</x:t>
        </x:is>
      </x:c>
    </x:row>
    <x:row r="3325">
      <x:c r="A3325" s="3" t="inlineStr">
        <x:is>
          <x:t xml:space="preserve">Google</x:t>
        </x:is>
      </x:c>
      <x:c r="B3325" s="3" t="n">
        <x:v>2030</x:v>
      </x:c>
      <x:c r="C3325" s="3" t="inlineStr">
        <x:is>
          <x:t xml:space="preserve">Grid-Constrained / Efficiency-Upside</x:t>
        </x:is>
      </x:c>
      <x:c r="D3325" s="3" t="inlineStr">
        <x:is>
          <x:t xml:space="preserve">purpose_built_accelerator_share</x:t>
        </x:is>
      </x:c>
      <x:c r="E3325" s="3" t="n">
        <x:v>0.911189</x:v>
      </x:c>
      <x:c r="F3325" s="3" t="inlineStr">
        <x:is>
          <x:t xml:space="preserve">share of inference-serving accelerator load</x:t>
        </x:is>
      </x:c>
      <x:c r="G3325" s="3" t="inlineStr">
        <x:is>
          <x:t xml:space="preserve">Numeric scenario</x:t>
        </x:is>
      </x:c>
      <x:c r="H3325" s="3" t="inlineStr">
        <x:is>
          <x:t xml:space="preserve">1 - gpu_share</x:t>
        </x:is>
      </x:c>
      <x:c r="I3325" s="3" t="inlineStr">
        <x:is>
          <x:t xml:space="preserve">Purpose-built bucket: TPU / Ironwood. Derived by normalizing each AI company's modeled inference power across CSPs using CSP total power * AI contract share * inference share, then applying long-format CSP accelerator mix rows. Google officially positions Ironwood as an inference TPU and publicly documents TPU generations; TPU-heavy serving is modeled, not measured fleet share.</x:t>
        </x:is>
      </x:c>
      <x:c r="J3325" s="3" t="inlineStr">
        <x:is>
          <x:t xml:space="preserve">SRC_GOOGLE_GEMINI_TOKENS; SRC_GOOGLE_IRONWOOD; SRC_GOOGLE_TPU_V6E; SRC_EPOCH_AI_DATA_CENTERS; ASSUMP_NUMERIC_ACCELERATOR_MIX</x:t>
        </x:is>
      </x:c>
      <x:c r="K332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25" s="3" t="inlineStr">
        <x:is>
          <x:t xml:space="preserve">Replace 02a CSP contract allocations and 02b CSP accelerator mix with contract/procurement telemetry. Gemini production serving throughput/power or TPU-versus-GPU serving allocation disclosure.</x:t>
        </x:is>
      </x:c>
    </x:row>
    <x:row r="3326">
      <x:c r="A3326" s="3" t="inlineStr">
        <x:is>
          <x:t xml:space="preserve">Google</x:t>
        </x:is>
      </x:c>
      <x:c r="B3326" s="3" t="n">
        <x:v>2030</x:v>
      </x:c>
      <x:c r="C3326" s="3" t="inlineStr">
        <x:is>
          <x:t xml:space="preserve">Grid-Constrained / Efficiency-Upside</x:t>
        </x:is>
      </x:c>
      <x:c r="D3326" s="3" t="inlineStr">
        <x:is>
          <x:t xml:space="preserve">fleet_reference_tps_per_mw</x:t>
        </x:is>
      </x:c>
      <x:c r="E3326" s="3" t="n">
        <x:v>167768</x:v>
      </x:c>
      <x:c r="F3326" s="3" t="inlineStr">
        <x:is>
          <x:t xml:space="preserve">generated output tokens/sec/MW</x:t>
        </x:is>
      </x:c>
      <x:c r="G3326" s="3" t="inlineStr">
        <x:is>
          <x:t xml:space="preserve">Fleet-weighted public benchmark reference</x:t>
        </x:is>
      </x:c>
      <x:c r="H3326" s="3" t="inlineStr">
        <x:is>
          <x:t xml:space="preserve">h200_share*h200_workload_avg + b200_share*b200_workload_avg + gb200_share*gb200_workload_avg + purpose_built_share*purpose_workload_avg</x:t>
        </x:is>
      </x:c>
      <x:c r="I3326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3326" s="3" t="inlineStr">
        <x:is>
          <x:t xml:space="preserve">SRC_SEMIANALYSIS_INFERENCEX; ASSUMP_NUMERIC_ACCELERATOR_MIX; ASSUMP_WORKLOAD_CLASS_MIX; ASSUMP_AGENTIC_CONTEXT_PENALTY</x:t>
        </x:is>
      </x:c>
      <x:c r="K332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26" s="3" t="inlineStr">
        <x:is>
          <x:t xml:space="preserve">Comparable production output-token throughput or a more closely matched benchmark.</x:t>
        </x:is>
      </x:c>
    </x:row>
    <x:row r="3327">
      <x:c r="A3327" s="3" t="inlineStr">
        <x:is>
          <x:t xml:space="preserve">Google</x:t>
        </x:is>
      </x:c>
      <x:c r="B3327" s="3" t="n">
        <x:v>2030</x:v>
      </x:c>
      <x:c r="C3327" s="3" t="inlineStr">
        <x:is>
          <x:t xml:space="preserve">Grid-Constrained / Efficiency-Upside</x:t>
        </x:is>
      </x:c>
      <x:c r="D3327" s="3" t="inlineStr">
        <x:is>
          <x:t xml:space="preserve">commercial_workload_fit_factor</x:t>
        </x:is>
      </x:c>
      <x:c r="E3327" s="3" t="n">
        <x:v>0.6</x:v>
      </x:c>
      <x:c r="F3327" s="3" t="inlineStr">
        <x:is>
          <x:t xml:space="preserve">share of public reference throughput</x:t>
        </x:is>
      </x:c>
      <x:c r="G3327" s="3" t="inlineStr">
        <x:is>
          <x:t xml:space="preserve">Scenario assumption</x:t>
        </x:is>
      </x:c>
      <x:c r="H3327" s="3" t="inlineStr">
        <x:is>
          <x:t xml:space="preserve">reference_serving_tps_per_mw = fleet_reference_tps_per_mw * commercial_workload_fit_factor</x:t>
        </x:is>
      </x:c>
      <x:c r="I3327" s="3" t="inlineStr">
        <x:is>
          <x:t xml:space="preserve">Commercial workload class: Gemini product-integrated multimodal assistant. Company mix uses short_chat=40%, long_chat=40%, agentic=20%; closed-model, reasoning, long-context and SLO mismatch stays explicit.</x:t>
        </x:is>
      </x:c>
      <x:c r="J3327" s="3" t="inlineStr">
        <x:is>
          <x:t xml:space="preserve">SRC_SEMIANALYSIS_INFERENCEX; ASSUMP_NUMERIC_ACCELERATOR_MIX; ASSUMP_WORKLOAD_CLASS_MIX; ASSUMP_AGENTIC_CONTEXT_PENALTY</x:t>
        </x:is>
      </x:c>
      <x:c r="K3327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27" s="3" t="inlineStr">
        <x:is>
          <x:t xml:space="preserve">Matched commercial serving benchmark by product surface, context shape and latency SLO.</x:t>
        </x:is>
      </x:c>
    </x:row>
    <x:row r="3328">
      <x:c r="A3328" s="3" t="inlineStr">
        <x:is>
          <x:t xml:space="preserve">Google</x:t>
        </x:is>
      </x:c>
      <x:c r="B3328" s="3" t="n">
        <x:v>2030</x:v>
      </x:c>
      <x:c r="C3328" s="3" t="inlineStr">
        <x:is>
          <x:t xml:space="preserve">Grid-Constrained / Efficiency-Upside</x:t>
        </x:is>
      </x:c>
      <x:c r="D3328" s="3" t="inlineStr">
        <x:is>
          <x:t xml:space="preserve">reference_serving_tps_per_mw</x:t>
        </x:is>
      </x:c>
      <x:c r="E3328" s="3" t="n">
        <x:v>100661</x:v>
      </x:c>
      <x:c r="F3328" s="3" t="inlineStr">
        <x:is>
          <x:t xml:space="preserve">generated output tokens/sec/MW</x:t>
        </x:is>
      </x:c>
      <x:c r="G3328" s="3" t="inlineStr">
        <x:is>
          <x:t xml:space="preserve">Workload-adjusted benchmark proxy</x:t>
        </x:is>
      </x:c>
      <x:c r="H3328" s="3" t="inlineStr">
        <x:is>
          <x:t xml:space="preserve">fleet_reference_tps_per_mw * commercial_workload_fit_factor</x:t>
        </x:is>
      </x:c>
      <x:c r="I332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328" s="3" t="inlineStr">
        <x:is>
          <x:t xml:space="preserve">SRC_SEMIANALYSIS_INFERENCEX; ASSUMP_NUMERIC_ACCELERATOR_MIX; ASSUMP_WORKLOAD_CLASS_MIX; ASSUMP_AGENTIC_CONTEXT_PENALTY</x:t>
        </x:is>
      </x:c>
      <x:c r="K3328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28" s="3" t="inlineStr">
        <x:is>
          <x:t xml:space="preserve">Provider production output-token throughput with comparable workload/SLO.</x:t>
        </x:is>
      </x:c>
    </x:row>
    <x:row r="3329">
      <x:c r="A3329" s="3" t="inlineStr">
        <x:is>
          <x:t xml:space="preserve">Google</x:t>
        </x:is>
      </x:c>
      <x:c r="B3329" s="3" t="n">
        <x:v>2030</x:v>
      </x:c>
      <x:c r="C3329" s="3" t="inlineStr">
        <x:is>
          <x:t xml:space="preserve">Grid-Constrained / Efficiency-Upside</x:t>
        </x:is>
      </x:c>
      <x:c r="D3329" s="3" t="inlineStr">
        <x:is>
          <x:t xml:space="preserve">purpose_built_tps_per_mw</x:t>
        </x:is>
      </x:c>
      <x:c r="E3329" s="3" t="n">
        <x:v>81184</x:v>
      </x:c>
      <x:c r="F3329" s="3" t="inlineStr">
        <x:is>
          <x:t xml:space="preserve">generated output tokens/sec/MW</x:t>
        </x:is>
      </x:c>
      <x:c r="G3329" s="3" t="inlineStr">
        <x:is>
          <x:t xml:space="preserve">Conservative no-uplift proxy</x:t>
        </x:is>
      </x:c>
      <x:c r="H3329" s="3" t="inlineStr">
        <x:is>
          <x:t xml:space="preserve">purpose_built_tps_per_mw = purpose_built_reference_tps_per_mw * commercial_workload_fit_factor until comparable output-token benchmark is adopted</x:t>
        </x:is>
      </x:c>
      <x:c r="I3329" s="3" t="inlineStr">
        <x:is>
          <x:t xml:space="preserve">No comparable public output-token/MW row adopted; B200 public reference placeholder is used and remains editable.</x:t>
        </x:is>
      </x:c>
      <x:c r="J3329" s="3" t="inlineStr">
        <x:is>
          <x:t xml:space="preserve">SRC_GOOGLE_GEMINI_TOKENS; SRC_GOOGLE_IRONWOOD; SRC_GOOGLE_TPU_V6E; SRC_EPOCH_AI_DATA_CENTERS; ASSUMP_NUMERIC_ACCELERATOR_MIX</x:t>
        </x:is>
      </x:c>
      <x:c r="K3329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29" s="3" t="inlineStr">
        <x:is>
          <x:t xml:space="preserve">Matched-workload generated-output benchmark for the provider purpose-built accelerator.</x:t>
        </x:is>
      </x:c>
    </x:row>
    <x:row r="3330">
      <x:c r="A3330" s="3" t="inlineStr">
        <x:is>
          <x:t xml:space="preserve">Google</x:t>
        </x:is>
      </x:c>
      <x:c r="B3330" s="3" t="n">
        <x:v>2030</x:v>
      </x:c>
      <x:c r="C3330" s="3" t="inlineStr">
        <x:is>
          <x:t xml:space="preserve">Grid-Constrained / Efficiency-Upside</x:t>
        </x:is>
      </x:c>
      <x:c r="D3330" s="3" t="inlineStr">
        <x:is>
          <x:t xml:space="preserve">inference_power_share</x:t>
        </x:is>
      </x:c>
      <x:c r="E3330" s="3" t="n">
        <x:v>0.76</x:v>
      </x:c>
      <x:c r="F3330" s="3" t="inlineStr">
        <x:is>
          <x:t xml:space="preserve">share of AI IT load</x:t>
        </x:is>
      </x:c>
      <x:c r="G3330" s="3" t="inlineStr">
        <x:is>
          <x:t xml:space="preserve">Scenario allocation</x:t>
        </x:is>
      </x:c>
      <x:c r="H3330" s="3" t="inlineStr">
        <x:is>
          <x:t xml:space="preserve">inference_gw = ai_it_load_gw * inference_power_share</x:t>
        </x:is>
      </x:c>
      <x:c r="I3330" s="3" t="inlineStr">
        <x:is>
          <x:t xml:space="preserve">Ironwood is positioned for inference and Gemini is commercialized across products; inference share increases as a scenario.</x:t>
        </x:is>
      </x:c>
      <x:c r="J3330" s="3" t="inlineStr">
        <x:is>
          <x:t xml:space="preserve">SRC_GOOGLE_GEMINI_TOKENS; SRC_GOOGLE_IRONWOOD; SRC_GOOGLE_TPU_V6E; SRC_EPOCH_AI_DATA_CENTERS; ASSUMP_INFERENCE_SHARE_NOT_FACT_60</x:t>
        </x:is>
      </x:c>
      <x:c r="K3330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30" s="3" t="inlineStr">
        <x:is>
          <x:t xml:space="preserve">Provider-specific inference/training workload power telemetry.</x:t>
        </x:is>
      </x:c>
    </x:row>
    <x:row r="3331">
      <x:c r="A3331" s="3" t="inlineStr">
        <x:is>
          <x:t xml:space="preserve">Google</x:t>
        </x:is>
      </x:c>
      <x:c r="B3331" s="3" t="n">
        <x:v>2030</x:v>
      </x:c>
      <x:c r="C3331" s="3" t="inlineStr">
        <x:is>
          <x:t xml:space="preserve">Grid-Constrained / Efficiency-Upside</x:t>
        </x:is>
      </x:c>
      <x:c r="D3331" s="3" t="inlineStr">
        <x:is>
          <x:t xml:space="preserve">inference_gw</x:t>
        </x:is>
      </x:c>
      <x:c r="E3331" s="3" t="n">
        <x:v>2.775</x:v>
      </x:c>
      <x:c r="F3331" s="3" t="inlineStr">
        <x:is>
          <x:t xml:space="preserve">GW</x:t>
        </x:is>
      </x:c>
      <x:c r="G3331" s="3" t="inlineStr">
        <x:is>
          <x:t xml:space="preserve">Derived formula</x:t>
        </x:is>
      </x:c>
      <x:c r="H3331" s="3" t="inlineStr">
        <x:is>
          <x:t xml:space="preserve">ai_it_load_gw * inference_power_share</x:t>
        </x:is>
      </x:c>
      <x:c r="I3331" s="3" t="inlineStr">
        <x:is>
          <x:t xml:space="preserve">This is the operational power eligible to become commercial generated output tokens through the selected TPS/MW proxy.</x:t>
        </x:is>
      </x:c>
      <x:c r="J3331" s="3" t="inlineStr">
        <x:is>
          <x:t xml:space="preserve">SRC_GOOGLE_GEMINI_TOKENS; SRC_GOOGLE_IRONWOOD; SRC_GOOGLE_TPU_V6E; SRC_EPOCH_AI_DATA_CENTERS</x:t>
        </x:is>
      </x:c>
      <x:c r="K3331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31" s="3" t="inlineStr">
        <x:is>
          <x:t xml:space="preserve">Recompute after AI allocation or inference-share evidence changes.</x:t>
        </x:is>
      </x:c>
    </x:row>
    <x:row r="3332">
      <x:c r="A3332" s="3" t="inlineStr">
        <x:is>
          <x:t xml:space="preserve">Google</x:t>
        </x:is>
      </x:c>
      <x:c r="B3332" s="3" t="n">
        <x:v>2030</x:v>
      </x:c>
      <x:c r="C3332" s="3" t="inlineStr">
        <x:is>
          <x:t xml:space="preserve">Grid-Constrained / Efficiency-Upside</x:t>
        </x:is>
      </x:c>
      <x:c r="D3332" s="3" t="inlineStr">
        <x:is>
          <x:t xml:space="preserve">training_power_share</x:t>
        </x:is>
      </x:c>
      <x:c r="E3332" s="3" t="n">
        <x:v>0.24</x:v>
      </x:c>
      <x:c r="F3332" s="3" t="inlineStr">
        <x:is>
          <x:t xml:space="preserve">share of AI IT load</x:t>
        </x:is>
      </x:c>
      <x:c r="G3332" s="3" t="inlineStr">
        <x:is>
          <x:t xml:space="preserve">Derived allocation</x:t>
        </x:is>
      </x:c>
      <x:c r="H3332" s="3" t="inlineStr">
        <x:is>
          <x:t xml:space="preserve">1 - inference_power_share</x:t>
        </x:is>
      </x:c>
      <x:c r="I3332" s="3" t="inlineStr">
        <x:is>
          <x:t xml:space="preserve">Training receives the complementary modeled AI IT allocation; it is not a disclosed company workload split.</x:t>
        </x:is>
      </x:c>
      <x:c r="J3332" s="3" t="inlineStr">
        <x:is>
          <x:t xml:space="preserve">SRC_GOOGLE_GEMINI_TOKENS; SRC_GOOGLE_IRONWOOD; SRC_GOOGLE_TPU_V6E; SRC_EPOCH_AI_DATA_CENTERS; ASSUMP_INFERENCE_SHARE_NOT_FACT_60</x:t>
        </x:is>
      </x:c>
      <x:c r="K3332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32" s="3" t="inlineStr">
        <x:is>
          <x:t xml:space="preserve">Provider-specific inference/training workload power telemetry.</x:t>
        </x:is>
      </x:c>
    </x:row>
    <x:row r="3333">
      <x:c r="A3333" s="3" t="inlineStr">
        <x:is>
          <x:t xml:space="preserve">Google</x:t>
        </x:is>
      </x:c>
      <x:c r="B3333" s="3" t="n">
        <x:v>2030</x:v>
      </x:c>
      <x:c r="C3333" s="3" t="inlineStr">
        <x:is>
          <x:t xml:space="preserve">Grid-Constrained / Efficiency-Upside</x:t>
        </x:is>
      </x:c>
      <x:c r="D3333" s="3" t="inlineStr">
        <x:is>
          <x:t xml:space="preserve">training_gw</x:t>
        </x:is>
      </x:c>
      <x:c r="E3333" s="3" t="n">
        <x:v>0.876</x:v>
      </x:c>
      <x:c r="F3333" s="3" t="inlineStr">
        <x:is>
          <x:t xml:space="preserve">GW</x:t>
        </x:is>
      </x:c>
      <x:c r="G3333" s="3" t="inlineStr">
        <x:is>
          <x:t xml:space="preserve">Derived formula</x:t>
        </x:is>
      </x:c>
      <x:c r="H3333" s="3" t="inlineStr">
        <x:is>
          <x:t xml:space="preserve">ai_it_load_gw * training_power_share</x:t>
        </x:is>
      </x:c>
      <x:c r="I3333" s="3" t="inlineStr">
        <x:is>
          <x:t xml:space="preserve">Training GW is shown separately so commercial inference token capacity is not overstated.</x:t>
        </x:is>
      </x:c>
      <x:c r="J3333" s="3" t="inlineStr">
        <x:is>
          <x:t xml:space="preserve">SRC_GOOGLE_GEMINI_TOKENS; SRC_GOOGLE_IRONWOOD; SRC_GOOGLE_TPU_V6E; SRC_EPOCH_AI_DATA_CENTERS</x:t>
        </x:is>
      </x:c>
      <x:c r="K3333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33" s="3" t="inlineStr">
        <x:is>
          <x:t xml:space="preserve">Recompute after AI allocation or workload-split evidence changes.</x:t>
        </x:is>
      </x:c>
    </x:row>
    <x:row r="3334">
      <x:c r="A3334" s="3" t="inlineStr">
        <x:is>
          <x:t xml:space="preserve">Google</x:t>
        </x:is>
      </x:c>
      <x:c r="B3334" s="3" t="n">
        <x:v>2030</x:v>
      </x:c>
      <x:c r="C3334" s="3" t="inlineStr">
        <x:is>
          <x:t xml:space="preserve">Grid-Constrained / Efficiency-Upside</x:t>
        </x:is>
      </x:c>
      <x:c r="D3334" s="3" t="inlineStr">
        <x:is>
          <x:t xml:space="preserve">tokens_per_second_per_mw</x:t>
        </x:is>
      </x:c>
      <x:c r="E3334" s="3" t="n">
        <x:v>100661</x:v>
      </x:c>
      <x:c r="F3334" s="3" t="inlineStr">
        <x:is>
          <x:t xml:space="preserve">generated output tokens/sec/MW</x:t>
        </x:is>
      </x:c>
      <x:c r="G3334" s="3" t="inlineStr">
        <x:is>
          <x:t xml:space="preserve">Derived estimate + benchmark calibration</x:t>
        </x:is>
      </x:c>
      <x:c r="H3334" s="3" t="inlineStr">
        <x:is>
          <x:t xml:space="preserve">fleet_reference_tps_per_mw * commercial_workload_fit_factor</x:t>
        </x:is>
      </x:c>
      <x:c r="I3334" s="3" t="inlineStr">
        <x:is>
          <x:t xml:space="preserve">Hybrid frontier InferenceX proxy using gptoss120b for H200 and DeepSeek V4 Pro/Kimi K2.5 for B200/GB200 output-token rows. TPU/Ironwood presence is shown, but no unmatched efficiency premium is applied. Workload reference is now split into short_chat, long_chat and agentic classes. Company mix: short 40%, long 40%, agentic 20%. Commercial workload fit factor: Gemini serving is closed and TPU-heavy with product and multimodal routing; the hybrid frontier composite uses gptoss120b on H200 and DeepSeek V4 Pro/Kimi K2.5 on B200/GB200 as a public proxy, not production telemetry. Gemini emphasizes long-context and enterprise agent platforms, but broad Workspace/Search-style assistant use remains large.</x:t>
        </x:is>
      </x:c>
      <x:c r="J3334" s="3" t="inlineStr">
        <x:is>
          <x:t xml:space="preserve">SRC_GOOGLE_GEMINI_TOKENS; SRC_GOOGLE_IRONWOOD; SRC_GOOGLE_TPU_V6E; SRC_EPOCH_AI_DATA_CENTERS; SRC_SEMIANALYSIS_INFERENCEX; ASSUMP_NUMERIC_ACCELERATOR_MIX; ASSUMP_WORKLOAD_CLASS_MIX; ASSUMP_AGENTIC_CONTEXT_PENALTY</x:t>
        </x:is>
      </x:c>
      <x:c r="K3334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34" s="3" t="inlineStr">
        <x:is>
          <x:t xml:space="preserve">Comparable production output-token throughput with model, hardware, precision, ISL/OSL and SLO matched.</x:t>
        </x:is>
      </x:c>
    </x:row>
    <x:row r="3335">
      <x:c r="A3335" s="3" t="inlineStr">
        <x:is>
          <x:t xml:space="preserve">Google</x:t>
        </x:is>
      </x:c>
      <x:c r="B3335" s="3" t="n">
        <x:v>2030</x:v>
      </x:c>
      <x:c r="C3335" s="3" t="inlineStr">
        <x:is>
          <x:t xml:space="preserve">Grid-Constrained / Efficiency-Upside</x:t>
        </x:is>
      </x:c>
      <x:c r="D3335" s="3" t="inlineStr">
        <x:is>
          <x:t xml:space="preserve">inference_tokens_per_day</x:t>
        </x:is>
      </x:c>
      <x:c r="E3335" s="3" t="n">
        <x:v>24134481360000</x:v>
      </x:c>
      <x:c r="F3335" s="3" t="inlineStr">
        <x:is>
          <x:t xml:space="preserve">generated output tokens/day</x:t>
        </x:is>
      </x:c>
      <x:c r="G3335" s="3" t="inlineStr">
        <x:is>
          <x:t xml:space="preserve">Derived headline metric</x:t>
        </x:is>
      </x:c>
      <x:c r="H3335" s="3" t="inlineStr">
        <x:is>
          <x:t xml:space="preserve">inference_gw * 1000 * tokens_per_second_per_mw * 86,400</x:t>
        </x:is>
      </x:c>
      <x:c r="I3335" s="3" t="inlineStr">
        <x:is>
          <x:t xml:space="preserve">Headline capacity uses no utilization, MoE, architecture or software-growth multiplier; it is not observed commercial output volume.</x:t>
        </x:is>
      </x:c>
      <x:c r="J3335" s="3" t="inlineStr">
        <x:is>
          <x:t xml:space="preserve">SRC_GOOGLE_GEMINI_TOKENS; SRC_GOOGLE_IRONWOOD; SRC_GOOGLE_TPU_V6E; SRC_EPOCH_AI_DATA_CENTERS; SRC_SEMIANALYSIS_INFERENCEX</x:t>
        </x:is>
      </x:c>
      <x:c r="K3335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35" s="3" t="inlineStr">
        <x:is>
          <x:t xml:space="preserve">Provider-disclosed generated output token volume or calibrated capacity telemetry.</x:t>
        </x:is>
      </x:c>
    </x:row>
    <x:row r="3336">
      <x:c r="A3336" s="3" t="inlineStr">
        <x:is>
          <x:t xml:space="preserve">Google</x:t>
        </x:is>
      </x:c>
      <x:c r="B3336" s="3" t="n">
        <x:v>2030</x:v>
      </x:c>
      <x:c r="C3336" s="3" t="inlineStr">
        <x:is>
          <x:t xml:space="preserve">Grid-Constrained / Efficiency-Upside</x:t>
        </x:is>
      </x:c>
      <x:c r="D3336" s="3" t="inlineStr">
        <x:is>
          <x:t xml:space="preserve">inference_tokens_per_year</x:t>
        </x:is>
      </x:c>
      <x:c r="E3336" s="3" t="n">
        <x:v>8809085696400000</x:v>
      </x:c>
      <x:c r="F3336" s="3" t="inlineStr">
        <x:is>
          <x:t xml:space="preserve">generated output tokens/year</x:t>
        </x:is>
      </x:c>
      <x:c r="G3336" s="3" t="inlineStr">
        <x:is>
          <x:t xml:space="preserve">Derived headline metric</x:t>
        </x:is>
      </x:c>
      <x:c r="H3336" s="3" t="inlineStr">
        <x:is>
          <x:t xml:space="preserve">inference_tokens_per_day * 365</x:t>
        </x:is>
      </x:c>
      <x:c r="I3336" s="3" t="inlineStr">
        <x:is>
          <x:t xml:space="preserve">Annualized version of generated output token capacity; it is not observed annual demand or billable volume.</x:t>
        </x:is>
      </x:c>
      <x:c r="J3336" s="3" t="inlineStr">
        <x:is>
          <x:t xml:space="preserve">SRC_GOOGLE_GEMINI_TOKENS; SRC_GOOGLE_IRONWOOD; SRC_GOOGLE_TPU_V6E; SRC_EPOCH_AI_DATA_CENTERS; SRC_SEMIANALYSIS_INFERENCEX</x:t>
        </x:is>
      </x:c>
      <x:c r="K3336" s="3" t="inlineStr">
        <x:is>
          <x:t xml:space="preserve">ASSUMP_TPU_EFFICIENCY; ASSUMP_POWER_RAMP; ASSUMP_NUMERIC_ACCELERATOR_MIX; ASSUMP_INFERENCE_SHARE_NOT_FACT_60; ASSUMP_WORKLOAD_CLASS_MIX; ASSUMP_AGENTIC_CONTEXT_PENALTY</x:t>
        </x:is>
      </x:c>
      <x:c r="L3336" s="3" t="inlineStr">
        <x:is>
          <x:t xml:space="preserve">Provider-disclosed annual generated-output volume or metered serving telemetry.</x:t>
        </x:is>
      </x:c>
    </x:row>
    <x:row r="3337">
      <x:c r="A3337" s="3" t="inlineStr">
        <x:is>
          <x:t xml:space="preserve">Meta</x:t>
        </x:is>
      </x:c>
      <x:c r="B3337" s="3" t="n">
        <x:v>2026</x:v>
      </x:c>
      <x:c r="C3337" s="3" t="inlineStr">
        <x:is>
          <x:t xml:space="preserve">Grid-Constrained / Efficiency-Upside</x:t>
        </x:is>
      </x:c>
      <x:c r="D3337" s="3" t="inlineStr">
        <x:is>
          <x:t xml:space="preserve">contracted_power_gw</x:t>
        </x:is>
      </x:c>
      <x:c r="E3337" s="3" t="n">
        <x:v>3.5</x:v>
      </x:c>
      <x:c r="F3337" s="3" t="inlineStr">
        <x:is>
          <x:t xml:space="preserve">GW</x:t>
        </x:is>
      </x:c>
      <x:c r="G3337" s="3" t="inlineStr">
        <x:is>
          <x:t xml:space="preserve">Scenario capacity envelope</x:t>
        </x:is>
      </x:c>
      <x:c r="H3337" s="3" t="inlineStr">
        <x:is>
          <x:t xml:space="preserve">linear interpolation between 2026 and 2030 company capacity endpoints</x:t>
        </x:is>
      </x:c>
      <x:c r="I3337" s="3" t="inlineStr">
        <x:is>
          <x:t xml:space="preserve">Scenario envelope for Meta AI/Llama serving capacity; not an official contracted-GW figure.</x:t>
        </x:is>
      </x:c>
      <x:c r="J3337" s="3" t="inlineStr">
        <x:is>
          <x:t xml:space="preserve">ASSUMP_POWER_RAMP; SRC_META_MTIA_GENAI_2026</x:t>
        </x:is>
      </x:c>
      <x:c r="K333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37" s="3" t="inlineStr">
        <x:is>
          <x:t xml:space="preserve">Company/site-level committed MW/GW, interconnect and contract disclosure.</x:t>
        </x:is>
      </x:c>
    </x:row>
    <x:row r="3338">
      <x:c r="A3338" s="3" t="inlineStr">
        <x:is>
          <x:t xml:space="preserve">Meta</x:t>
        </x:is>
      </x:c>
      <x:c r="B3338" s="3" t="n">
        <x:v>2026</x:v>
      </x:c>
      <x:c r="C3338" s="3" t="inlineStr">
        <x:is>
          <x:t xml:space="preserve">Grid-Constrained / Efficiency-Upside</x:t>
        </x:is>
      </x:c>
      <x:c r="D3338" s="3" t="inlineStr">
        <x:is>
          <x:t xml:space="preserve">operational_deployment_share</x:t>
        </x:is>
      </x:c>
      <x:c r="E3338" s="3" t="n">
        <x:v>0.40228571</x:v>
      </x:c>
      <x:c r="F3338" s="3" t="inlineStr">
        <x:is>
          <x:t xml:space="preserve">share</x:t>
        </x:is>
      </x:c>
      <x:c r="G3338" s="3" t="inlineStr">
        <x:is>
          <x:t xml:space="preserve">Scenario conversion</x:t>
        </x:is>
      </x:c>
      <x:c r="H3338" s="3" t="inlineStr">
        <x:is>
          <x:t xml:space="preserve">active_power_gw / contracted_power_gw</x:t>
        </x:is>
      </x:c>
      <x:c r="I3338" s="3" t="inlineStr">
        <x:is>
          <x:t xml:space="preserve">This is the single explicit conversion from contracted/attributed capacity to operationally usable capacity.</x:t>
        </x:is>
      </x:c>
      <x:c r="J3338" s="3" t="inlineStr">
        <x:is>
          <x:t xml:space="preserve">ASSUMP_POWER_RAMP; SRC_META_MTIA_GENAI_2026</x:t>
        </x:is>
      </x:c>
      <x:c r="K333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38" s="3" t="inlineStr">
        <x:is>
          <x:t xml:space="preserve">Energized operational capacity divided by contracted/attributed capacity.</x:t>
        </x:is>
      </x:c>
    </x:row>
    <x:row r="3339">
      <x:c r="A3339" s="3" t="inlineStr">
        <x:is>
          <x:t xml:space="preserve">Meta</x:t>
        </x:is>
      </x:c>
      <x:c r="B3339" s="3" t="n">
        <x:v>2026</x:v>
      </x:c>
      <x:c r="C3339" s="3" t="inlineStr">
        <x:is>
          <x:t xml:space="preserve">Grid-Constrained / Efficiency-Upside</x:t>
        </x:is>
      </x:c>
      <x:c r="D3339" s="3" t="inlineStr">
        <x:is>
          <x:t xml:space="preserve">active_power_gw</x:t>
        </x:is>
      </x:c>
      <x:c r="E3339" s="3" t="n">
        <x:v>1.408</x:v>
      </x:c>
      <x:c r="F3339" s="3" t="inlineStr">
        <x:is>
          <x:t xml:space="preserve">GW</x:t>
        </x:is>
      </x:c>
      <x:c r="G3339" s="3" t="inlineStr">
        <x:is>
          <x:t xml:space="preserve">Derived scenario</x:t>
        </x:is>
      </x:c>
      <x:c r="H3339" s="3" t="inlineStr">
        <x:is>
          <x:t xml:space="preserve">contracted_power_gw * operational_deployment_share</x:t>
        </x:is>
      </x:c>
      <x:c r="I3339" s="3" t="inlineStr">
        <x:is>
          <x:t xml:space="preserve">MTIA deployment direction and consumer product distribution support active ramp, not exact powered GW.</x:t>
        </x:is>
      </x:c>
      <x:c r="J3339" s="3" t="inlineStr">
        <x:is>
          <x:t xml:space="preserve">ASSUMP_POWER_RAMP; SRC_META_MTIA_GENAI_2026</x:t>
        </x:is>
      </x:c>
      <x:c r="K333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39" s="3" t="inlineStr">
        <x:is>
          <x:t xml:space="preserve">Energization dates, accelerator deliveries and operational powered-rack telemetry.</x:t>
        </x:is>
      </x:c>
    </x:row>
    <x:row r="3340">
      <x:c r="A3340" s="3" t="inlineStr">
        <x:is>
          <x:t xml:space="preserve">Meta</x:t>
        </x:is>
      </x:c>
      <x:c r="B3340" s="3" t="n">
        <x:v>2026</x:v>
      </x:c>
      <x:c r="C3340" s="3" t="inlineStr">
        <x:is>
          <x:t xml:space="preserve">Grid-Constrained / Efficiency-Upside</x:t>
        </x:is>
      </x:c>
      <x:c r="D3340" s="3" t="inlineStr">
        <x:is>
          <x:t xml:space="preserve">pue</x:t>
        </x:is>
      </x:c>
      <x:c r="E3340" s="3" t="n">
        <x:v>1.2</x:v>
      </x:c>
      <x:c r="F3340" s="3" t="inlineStr">
        <x:is>
          <x:t xml:space="preserve">ratio</x:t>
        </x:is>
      </x:c>
      <x:c r="G3340" s="3" t="inlineStr">
        <x:is>
          <x:t xml:space="preserve">Scenario parameter</x:t>
        </x:is>
      </x:c>
      <x:c r="H3340" s="3" t="inlineStr">
        <x:is>
          <x:t xml:space="preserve">it_load_gw = active_power_gw / pue</x:t>
        </x:is>
      </x:c>
      <x:c r="I3340" s="3" t="inlineStr">
        <x:is>
          <x:t xml:space="preserve">No provider-wide site-level PUE is used as a disclosed fact; PUE represents facility-to-IT conversion within the scenario.</x:t>
        </x:is>
      </x:c>
      <x:c r="J3340" s="3" t="inlineStr">
        <x:is>
          <x:t xml:space="preserve">ASSUMP_POWER_RAMP</x:t>
        </x:is>
      </x:c>
      <x:c r="K334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40" s="3" t="inlineStr">
        <x:is>
          <x:t xml:space="preserve">Site-level measured PUE matched to attributed AI capacity.</x:t>
        </x:is>
      </x:c>
    </x:row>
    <x:row r="3341">
      <x:c r="A3341" s="3" t="inlineStr">
        <x:is>
          <x:t xml:space="preserve">Meta</x:t>
        </x:is>
      </x:c>
      <x:c r="B3341" s="3" t="n">
        <x:v>2026</x:v>
      </x:c>
      <x:c r="C3341" s="3" t="inlineStr">
        <x:is>
          <x:t xml:space="preserve">Grid-Constrained / Efficiency-Upside</x:t>
        </x:is>
      </x:c>
      <x:c r="D3341" s="3" t="inlineStr">
        <x:is>
          <x:t xml:space="preserve">it_load_gw</x:t>
        </x:is>
      </x:c>
      <x:c r="E3341" s="3" t="n">
        <x:v>1.173</x:v>
      </x:c>
      <x:c r="F3341" s="3" t="inlineStr">
        <x:is>
          <x:t xml:space="preserve">GW</x:t>
        </x:is>
      </x:c>
      <x:c r="G3341" s="3" t="inlineStr">
        <x:is>
          <x:t xml:space="preserve">Derived formula</x:t>
        </x:is>
      </x:c>
      <x:c r="H3341" s="3" t="inlineStr">
        <x:is>
          <x:t xml:space="preserve">active_power_gw / pue</x:t>
        </x:is>
      </x:c>
      <x:c r="I3341" s="3" t="inlineStr">
        <x:is>
          <x:t xml:space="preserve">Facility power is converted to IT-deliverable power before attributing AI workloads.</x:t>
        </x:is>
      </x:c>
      <x:c r="J3341" s="3" t="inlineStr">
        <x:is>
          <x:t xml:space="preserve">ASSUMP_POWER_RAMP; SRC_META_MTIA_GENAI_2026</x:t>
        </x:is>
      </x:c>
      <x:c r="K334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41" s="3" t="inlineStr">
        <x:is>
          <x:t xml:space="preserve">Recompute once active power and PUE become site-observable.</x:t>
        </x:is>
      </x:c>
    </x:row>
    <x:row r="3342">
      <x:c r="A3342" s="3" t="inlineStr">
        <x:is>
          <x:t xml:space="preserve">Meta</x:t>
        </x:is>
      </x:c>
      <x:c r="B3342" s="3" t="n">
        <x:v>2026</x:v>
      </x:c>
      <x:c r="C3342" s="3" t="inlineStr">
        <x:is>
          <x:t xml:space="preserve">Grid-Constrained / Efficiency-Upside</x:t>
        </x:is>
      </x:c>
      <x:c r="D3342" s="3" t="inlineStr">
        <x:is>
          <x:t xml:space="preserve">ai_workload_share</x:t>
        </x:is>
      </x:c>
      <x:c r="E3342" s="3" t="n">
        <x:v>0.87</x:v>
      </x:c>
      <x:c r="F3342" s="3" t="inlineStr">
        <x:is>
          <x:t xml:space="preserve">share</x:t>
        </x:is>
      </x:c>
      <x:c r="G3342" s="3" t="inlineStr">
        <x:is>
          <x:t xml:space="preserve">Scenario allocation</x:t>
        </x:is>
      </x:c>
      <x:c r="H3342" s="3" t="inlineStr">
        <x:is>
          <x:t xml:space="preserve">ai_it_load_gw = it_load_gw * ai_workload_share</x:t>
        </x:is>
      </x:c>
      <x:c r="I3342" s="3" t="inlineStr">
        <x:is>
          <x:t xml:space="preserve">The modeled fleet is focused on AI workloads across Meta AI surfaces; non-LLM ranking/platform overhead is excluded through the 87% share.</x:t>
        </x:is>
      </x:c>
      <x:c r="J3342" s="3" t="inlineStr">
        <x:is>
          <x:t xml:space="preserve">SRC_META_LLAMA; SRC_META_LLAMA4_NVIDIA; SRC_META_MTIA_GENAI_2026; SRC_EPOCH_AI_DATA_CENTERS</x:t>
        </x:is>
      </x:c>
      <x:c r="K334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42" s="3" t="inlineStr">
        <x:is>
          <x:t xml:space="preserve">Model-owner AI workload allocation or cluster scheduling telemetry.</x:t>
        </x:is>
      </x:c>
    </x:row>
    <x:row r="3343">
      <x:c r="A3343" s="3" t="inlineStr">
        <x:is>
          <x:t xml:space="preserve">Meta</x:t>
        </x:is>
      </x:c>
      <x:c r="B3343" s="3" t="n">
        <x:v>2026</x:v>
      </x:c>
      <x:c r="C3343" s="3" t="inlineStr">
        <x:is>
          <x:t xml:space="preserve">Grid-Constrained / Efficiency-Upside</x:t>
        </x:is>
      </x:c>
      <x:c r="D3343" s="3" t="inlineStr">
        <x:is>
          <x:t xml:space="preserve">ai_it_load_gw</x:t>
        </x:is>
      </x:c>
      <x:c r="E3343" s="3" t="n">
        <x:v>1.021</x:v>
      </x:c>
      <x:c r="F3343" s="3" t="inlineStr">
        <x:is>
          <x:t xml:space="preserve">GW</x:t>
        </x:is>
      </x:c>
      <x:c r="G3343" s="3" t="inlineStr">
        <x:is>
          <x:t xml:space="preserve">Derived formula</x:t>
        </x:is>
      </x:c>
      <x:c r="H3343" s="3" t="inlineStr">
        <x:is>
          <x:t xml:space="preserve">it_load_gw * ai_workload_share</x:t>
        </x:is>
      </x:c>
      <x:c r="I3343" s="3" t="inlineStr">
        <x:is>
          <x:t xml:space="preserve">Only the AI-attributed portion of IT load enters training/inference allocation.</x:t>
        </x:is>
      </x:c>
      <x:c r="J3343" s="3" t="inlineStr">
        <x:is>
          <x:t xml:space="preserve">SRC_META_LLAMA; SRC_META_LLAMA4_NVIDIA; SRC_META_MTIA_GENAI_2026; SRC_EPOCH_AI_DATA_CENTERS</x:t>
        </x:is>
      </x:c>
      <x:c r="K334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43" s="3" t="inlineStr">
        <x:is>
          <x:t xml:space="preserve">Recompute after ai_workload_share is replaced by telemetry.</x:t>
        </x:is>
      </x:c>
    </x:row>
    <x:row r="3344">
      <x:c r="A3344" s="3" t="inlineStr">
        <x:is>
          <x:t xml:space="preserve">Meta</x:t>
        </x:is>
      </x:c>
      <x:c r="B3344" s="3" t="n">
        <x:v>2026</x:v>
      </x:c>
      <x:c r="C3344" s="3" t="inlineStr">
        <x:is>
          <x:t xml:space="preserve">Grid-Constrained / Efficiency-Upside</x:t>
        </x:is>
      </x:c>
      <x:c r="D3344" s="3" t="inlineStr">
        <x:is>
          <x:t xml:space="preserve">gpu_share</x:t>
        </x:is>
      </x:c>
      <x:c r="E3344" s="3" t="n">
        <x:v>1</x:v>
      </x:c>
      <x:c r="F3344" s="3" t="inlineStr">
        <x:is>
          <x:t xml:space="preserve">share of inference-serving accelerator load</x:t>
        </x:is>
      </x:c>
      <x:c r="G3344" s="3" t="inlineStr">
        <x:is>
          <x:t xml:space="preserve">Numeric scenario</x:t>
        </x:is>
      </x:c>
      <x:c r="H3344" s="3" t="inlineStr">
        <x:is>
          <x:t xml:space="preserve">gpu_share interpolated from company 2026/2030 accelerator-mix endpoints</x:t>
        </x:is>
      </x:c>
      <x:c r="I3344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3344" s="3" t="inlineStr">
        <x:is>
          <x:t xml:space="preserve">SRC_META_LLAMA; SRC_META_LLAMA4_NVIDIA; SRC_META_MTIA_GENAI_2026; SRC_EPOCH_AI_DATA_CENTERS; ASSUMP_NUMERIC_ACCELERATOR_MIX</x:t>
        </x:is>
      </x:c>
      <x:c r="K334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44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3345">
      <x:c r="A3345" s="3" t="inlineStr">
        <x:is>
          <x:t xml:space="preserve">Meta</x:t>
        </x:is>
      </x:c>
      <x:c r="B3345" s="3" t="n">
        <x:v>2026</x:v>
      </x:c>
      <x:c r="C3345" s="3" t="inlineStr">
        <x:is>
          <x:t xml:space="preserve">Grid-Constrained / Efficiency-Upside</x:t>
        </x:is>
      </x:c>
      <x:c r="D3345" s="3" t="inlineStr">
        <x:is>
          <x:t xml:space="preserve">h200_share</x:t>
        </x:is>
      </x:c>
      <x:c r="E3345" s="3" t="n">
        <x:v>0.09603</x:v>
      </x:c>
      <x:c r="F3345" s="3" t="inlineStr">
        <x:is>
          <x:t xml:space="preserve">share of inference-serving accelerator load</x:t>
        </x:is>
      </x:c>
      <x:c r="G3345" s="3" t="inlineStr">
        <x:is>
          <x:t xml:space="preserve">Editable numeric scenario</x:t>
        </x:is>
      </x:c>
      <x:c r="H3345" s="3" t="inlineStr">
        <x:is>
          <x:t xml:space="preserve">h200_share = gpu_share * default_gpu_generation_mix_h200</x:t>
        </x:is>
      </x:c>
      <x:c r="I3345" s="3" t="inlineStr">
        <x:is>
          <x:t xml:space="preserve">Default GPU-generation migration assumption; executive workbook allows later manual replacement by company/year/scenario.</x:t>
        </x:is>
      </x:c>
      <x:c r="J3345" s="3" t="inlineStr">
        <x:is>
          <x:t xml:space="preserve">SRC_SEMIANALYSIS_INFERENCEX; ASSUMP_NUMERIC_ACCELERATOR_MIX</x:t>
        </x:is>
      </x:c>
      <x:c r="K334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45" s="3" t="inlineStr">
        <x:is>
          <x:t xml:space="preserve">Company fleet inventory, accelerator-hours or procurement/deployment records by GPU generation.</x:t>
        </x:is>
      </x:c>
    </x:row>
    <x:row r="3346">
      <x:c r="A3346" s="3" t="inlineStr">
        <x:is>
          <x:t xml:space="preserve">Meta</x:t>
        </x:is>
      </x:c>
      <x:c r="B3346" s="3" t="n">
        <x:v>2026</x:v>
      </x:c>
      <x:c r="C3346" s="3" t="inlineStr">
        <x:is>
          <x:t xml:space="preserve">Grid-Constrained / Efficiency-Upside</x:t>
        </x:is>
      </x:c>
      <x:c r="D3346" s="3" t="inlineStr">
        <x:is>
          <x:t xml:space="preserve">b200_share</x:t>
        </x:is>
      </x:c>
      <x:c r="E3346" s="3" t="n">
        <x:v>0.9039700000000001</x:v>
      </x:c>
      <x:c r="F3346" s="3" t="inlineStr">
        <x:is>
          <x:t xml:space="preserve">share of inference-serving accelerator load</x:t>
        </x:is>
      </x:c>
      <x:c r="G3346" s="3" t="inlineStr">
        <x:is>
          <x:t xml:space="preserve">Editable numeric scenario</x:t>
        </x:is>
      </x:c>
      <x:c r="H3346" s="3" t="inlineStr">
        <x:is>
          <x:t xml:space="preserve">b200_share = gpu_share * default_gpu_generation_mix_b200</x:t>
        </x:is>
      </x:c>
      <x:c r="I3346" s="3" t="inlineStr">
        <x:is>
          <x:t xml:space="preserve">Default GPU-generation migration assumption; executive workbook allows later manual replacement by company/year/scenario.</x:t>
        </x:is>
      </x:c>
      <x:c r="J3346" s="3" t="inlineStr">
        <x:is>
          <x:t xml:space="preserve">SRC_SEMIANALYSIS_INFERENCEX; ASSUMP_NUMERIC_ACCELERATOR_MIX</x:t>
        </x:is>
      </x:c>
      <x:c r="K334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46" s="3" t="inlineStr">
        <x:is>
          <x:t xml:space="preserve">Company fleet inventory, accelerator-hours or procurement/deployment records by GPU generation.</x:t>
        </x:is>
      </x:c>
    </x:row>
    <x:row r="3347">
      <x:c r="A3347" s="3" t="inlineStr">
        <x:is>
          <x:t xml:space="preserve">Meta</x:t>
        </x:is>
      </x:c>
      <x:c r="B3347" s="3" t="n">
        <x:v>2026</x:v>
      </x:c>
      <x:c r="C3347" s="3" t="inlineStr">
        <x:is>
          <x:t xml:space="preserve">Grid-Constrained / Efficiency-Upside</x:t>
        </x:is>
      </x:c>
      <x:c r="D3347" s="3" t="inlineStr">
        <x:is>
          <x:t xml:space="preserve">gb200_share</x:t>
        </x:is>
      </x:c>
      <x:c r="E3347" s="3" t="n">
        <x:v>0</x:v>
      </x:c>
      <x:c r="F3347" s="3" t="inlineStr">
        <x:is>
          <x:t xml:space="preserve">share of inference-serving accelerator load</x:t>
        </x:is>
      </x:c>
      <x:c r="G3347" s="3" t="inlineStr">
        <x:is>
          <x:t xml:space="preserve">Editable numeric scenario</x:t>
        </x:is>
      </x:c>
      <x:c r="H3347" s="3" t="inlineStr">
        <x:is>
          <x:t xml:space="preserve">gb200_share = gpu_share * default_gpu_generation_mix_gb200</x:t>
        </x:is>
      </x:c>
      <x:c r="I3347" s="3" t="inlineStr">
        <x:is>
          <x:t xml:space="preserve">Default GPU-generation migration assumption; executive workbook allows later manual replacement by company/year/scenario.</x:t>
        </x:is>
      </x:c>
      <x:c r="J3347" s="3" t="inlineStr">
        <x:is>
          <x:t xml:space="preserve">SRC_SEMIANALYSIS_INFERENCEX; ASSUMP_NUMERIC_ACCELERATOR_MIX</x:t>
        </x:is>
      </x:c>
      <x:c r="K334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47" s="3" t="inlineStr">
        <x:is>
          <x:t xml:space="preserve">Company fleet inventory, accelerator-hours or procurement/deployment records by GPU generation.</x:t>
        </x:is>
      </x:c>
    </x:row>
    <x:row r="3348">
      <x:c r="A3348" s="3" t="inlineStr">
        <x:is>
          <x:t xml:space="preserve">Meta</x:t>
        </x:is>
      </x:c>
      <x:c r="B3348" s="3" t="n">
        <x:v>2026</x:v>
      </x:c>
      <x:c r="C3348" s="3" t="inlineStr">
        <x:is>
          <x:t xml:space="preserve">Grid-Constrained / Efficiency-Upside</x:t>
        </x:is>
      </x:c>
      <x:c r="D3348" s="3" t="inlineStr">
        <x:is>
          <x:t xml:space="preserve">purpose_built_accelerator_share</x:t>
        </x:is>
      </x:c>
      <x:c r="E3348" s="3" t="n">
        <x:v>0</x:v>
      </x:c>
      <x:c r="F3348" s="3" t="inlineStr">
        <x:is>
          <x:t xml:space="preserve">share of inference-serving accelerator load</x:t>
        </x:is>
      </x:c>
      <x:c r="G3348" s="3" t="inlineStr">
        <x:is>
          <x:t xml:space="preserve">Numeric scenario</x:t>
        </x:is>
      </x:c>
      <x:c r="H3348" s="3" t="inlineStr">
        <x:is>
          <x:t xml:space="preserve">1 - gpu_share</x:t>
        </x:is>
      </x:c>
      <x:c r="I3348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3348" s="3" t="inlineStr">
        <x:is>
          <x:t xml:space="preserve">SRC_META_LLAMA; SRC_META_LLAMA4_NVIDIA; SRC_META_MTIA_GENAI_2026; SRC_EPOCH_AI_DATA_CENTERS; ASSUMP_NUMERIC_ACCELERATOR_MIX</x:t>
        </x:is>
      </x:c>
      <x:c r="K334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48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3349">
      <x:c r="A3349" s="3" t="inlineStr">
        <x:is>
          <x:t xml:space="preserve">Meta</x:t>
        </x:is>
      </x:c>
      <x:c r="B3349" s="3" t="n">
        <x:v>2026</x:v>
      </x:c>
      <x:c r="C3349" s="3" t="inlineStr">
        <x:is>
          <x:t xml:space="preserve">Grid-Constrained / Efficiency-Upside</x:t>
        </x:is>
      </x:c>
      <x:c r="D3349" s="3" t="inlineStr">
        <x:is>
          <x:t xml:space="preserve">fleet_reference_tps_per_mw</x:t>
        </x:is>
      </x:c>
      <x:c r="E3349" s="3" t="n">
        <x:v>920581</x:v>
      </x:c>
      <x:c r="F3349" s="3" t="inlineStr">
        <x:is>
          <x:t xml:space="preserve">generated output tokens/sec/MW</x:t>
        </x:is>
      </x:c>
      <x:c r="G3349" s="3" t="inlineStr">
        <x:is>
          <x:t xml:space="preserve">Fleet-weighted public benchmark reference</x:t>
        </x:is>
      </x:c>
      <x:c r="H3349" s="3" t="inlineStr">
        <x:is>
          <x:t xml:space="preserve">h200_share*h200_workload_avg + b200_share*b200_workload_avg + gb200_share*gb200_workload_avg + purpose_built_share*purpose_workload_avg</x:t>
        </x:is>
      </x:c>
      <x:c r="I3349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3349" s="3" t="inlineStr">
        <x:is>
          <x:t xml:space="preserve">SRC_SEMIANALYSIS_INFERENCEX; ASSUMP_NUMERIC_ACCELERATOR_MIX; ASSUMP_WORKLOAD_CLASS_MIX; ASSUMP_AGENTIC_CONTEXT_PENALTY</x:t>
        </x:is>
      </x:c>
      <x:c r="K334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49" s="3" t="inlineStr">
        <x:is>
          <x:t xml:space="preserve">Comparable production output-token throughput or a more closely matched benchmark.</x:t>
        </x:is>
      </x:c>
    </x:row>
    <x:row r="3350">
      <x:c r="A3350" s="3" t="inlineStr">
        <x:is>
          <x:t xml:space="preserve">Meta</x:t>
        </x:is>
      </x:c>
      <x:c r="B3350" s="3" t="n">
        <x:v>2026</x:v>
      </x:c>
      <x:c r="C3350" s="3" t="inlineStr">
        <x:is>
          <x:t xml:space="preserve">Grid-Constrained / Efficiency-Upside</x:t>
        </x:is>
      </x:c>
      <x:c r="D3350" s="3" t="inlineStr">
        <x:is>
          <x:t xml:space="preserve">commercial_workload_fit_factor</x:t>
        </x:is>
      </x:c>
      <x:c r="E3350" s="3" t="n">
        <x:v>0.9</x:v>
      </x:c>
      <x:c r="F3350" s="3" t="inlineStr">
        <x:is>
          <x:t xml:space="preserve">share of public reference throughput</x:t>
        </x:is>
      </x:c>
      <x:c r="G3350" s="3" t="inlineStr">
        <x:is>
          <x:t xml:space="preserve">Scenario assumption</x:t>
        </x:is>
      </x:c>
      <x:c r="H3350" s="3" t="inlineStr">
        <x:is>
          <x:t xml:space="preserve">reference_serving_tps_per_mw = fleet_reference_tps_per_mw * commercial_workload_fit_factor</x:t>
        </x:is>
      </x:c>
      <x:c r="I3350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3350" s="3" t="inlineStr">
        <x:is>
          <x:t xml:space="preserve">SRC_SEMIANALYSIS_INFERENCEX; ASSUMP_NUMERIC_ACCELERATOR_MIX; ASSUMP_WORKLOAD_CLASS_MIX; ASSUMP_AGENTIC_CONTEXT_PENALTY</x:t>
        </x:is>
      </x:c>
      <x:c r="K335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50" s="3" t="inlineStr">
        <x:is>
          <x:t xml:space="preserve">Matched commercial serving benchmark by product surface, context shape and latency SLO.</x:t>
        </x:is>
      </x:c>
    </x:row>
    <x:row r="3351">
      <x:c r="A3351" s="3" t="inlineStr">
        <x:is>
          <x:t xml:space="preserve">Meta</x:t>
        </x:is>
      </x:c>
      <x:c r="B3351" s="3" t="n">
        <x:v>2026</x:v>
      </x:c>
      <x:c r="C3351" s="3" t="inlineStr">
        <x:is>
          <x:t xml:space="preserve">Grid-Constrained / Efficiency-Upside</x:t>
        </x:is>
      </x:c>
      <x:c r="D3351" s="3" t="inlineStr">
        <x:is>
          <x:t xml:space="preserve">reference_serving_tps_per_mw</x:t>
        </x:is>
      </x:c>
      <x:c r="E3351" s="3" t="n">
        <x:v>828523</x:v>
      </x:c>
      <x:c r="F3351" s="3" t="inlineStr">
        <x:is>
          <x:t xml:space="preserve">generated output tokens/sec/MW</x:t>
        </x:is>
      </x:c>
      <x:c r="G3351" s="3" t="inlineStr">
        <x:is>
          <x:t xml:space="preserve">Workload-adjusted benchmark proxy</x:t>
        </x:is>
      </x:c>
      <x:c r="H3351" s="3" t="inlineStr">
        <x:is>
          <x:t xml:space="preserve">fleet_reference_tps_per_mw * commercial_workload_fit_factor</x:t>
        </x:is>
      </x:c>
      <x:c r="I335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351" s="3" t="inlineStr">
        <x:is>
          <x:t xml:space="preserve">SRC_SEMIANALYSIS_INFERENCEX; ASSUMP_NUMERIC_ACCELERATOR_MIX; ASSUMP_WORKLOAD_CLASS_MIX; ASSUMP_AGENTIC_CONTEXT_PENALTY</x:t>
        </x:is>
      </x:c>
      <x:c r="K335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51" s="3" t="inlineStr">
        <x:is>
          <x:t xml:space="preserve">Provider production output-token throughput with comparable workload/SLO.</x:t>
        </x:is>
      </x:c>
    </x:row>
    <x:row r="3352">
      <x:c r="A3352" s="3" t="inlineStr">
        <x:is>
          <x:t xml:space="preserve">Meta</x:t>
        </x:is>
      </x:c>
      <x:c r="B3352" s="3" t="n">
        <x:v>2026</x:v>
      </x:c>
      <x:c r="C3352" s="3" t="inlineStr">
        <x:is>
          <x:t xml:space="preserve">Grid-Constrained / Efficiency-Upside</x:t>
        </x:is>
      </x:c>
      <x:c r="D3352" s="3" t="inlineStr">
        <x:is>
          <x:t xml:space="preserve">purpose_built_tps_per_mw</x:t>
        </x:is>
      </x:c>
      <x:c r="E3352" s="3" t="n">
        <x:v>1105664</x:v>
      </x:c>
      <x:c r="F3352" s="3" t="inlineStr">
        <x:is>
          <x:t xml:space="preserve">generated output tokens/sec/MW</x:t>
        </x:is>
      </x:c>
      <x:c r="G3352" s="3" t="inlineStr">
        <x:is>
          <x:t xml:space="preserve">Conservative no-uplift proxy</x:t>
        </x:is>
      </x:c>
      <x:c r="H3352" s="3" t="inlineStr">
        <x:is>
          <x:t xml:space="preserve">purpose_built_tps_per_mw = purpose_built_reference_tps_per_mw * commercial_workload_fit_factor until comparable output-token benchmark is adopted</x:t>
        </x:is>
      </x:c>
      <x:c r="I3352" s="3" t="inlineStr">
        <x:is>
          <x:t xml:space="preserve">No comparable public output-token/MW row adopted; B200 public reference placeholder is used and remains editable.</x:t>
        </x:is>
      </x:c>
      <x:c r="J3352" s="3" t="inlineStr">
        <x:is>
          <x:t xml:space="preserve">SRC_META_LLAMA; SRC_META_LLAMA4_NVIDIA; SRC_META_MTIA_GENAI_2026; SRC_EPOCH_AI_DATA_CENTERS; ASSUMP_NUMERIC_ACCELERATOR_MIX</x:t>
        </x:is>
      </x:c>
      <x:c r="K335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52" s="3" t="inlineStr">
        <x:is>
          <x:t xml:space="preserve">Matched-workload generated-output benchmark for the provider purpose-built accelerator.</x:t>
        </x:is>
      </x:c>
    </x:row>
    <x:row r="3353">
      <x:c r="A3353" s="3" t="inlineStr">
        <x:is>
          <x:t xml:space="preserve">Meta</x:t>
        </x:is>
      </x:c>
      <x:c r="B3353" s="3" t="n">
        <x:v>2026</x:v>
      </x:c>
      <x:c r="C3353" s="3" t="inlineStr">
        <x:is>
          <x:t xml:space="preserve">Grid-Constrained / Efficiency-Upside</x:t>
        </x:is>
      </x:c>
      <x:c r="D3353" s="3" t="inlineStr">
        <x:is>
          <x:t xml:space="preserve">inference_power_share</x:t>
        </x:is>
      </x:c>
      <x:c r="E3353" s="3" t="n">
        <x:v>0.6</x:v>
      </x:c>
      <x:c r="F3353" s="3" t="inlineStr">
        <x:is>
          <x:t xml:space="preserve">share of AI IT load</x:t>
        </x:is>
      </x:c>
      <x:c r="G3353" s="3" t="inlineStr">
        <x:is>
          <x:t xml:space="preserve">Scenario allocation</x:t>
        </x:is>
      </x:c>
      <x:c r="H3353" s="3" t="inlineStr">
        <x:is>
          <x:t xml:space="preserve">inference_gw = ai_it_load_gw * inference_power_share</x:t>
        </x:is>
      </x:c>
      <x:c r="I3353" s="3" t="inlineStr">
        <x:is>
          <x:t xml:space="preserve">Large consumer AI distribution and inference-first MTIA roadmap support a higher inference share scenario.</x:t>
        </x:is>
      </x:c>
      <x:c r="J3353" s="3" t="inlineStr">
        <x:is>
          <x:t xml:space="preserve">SRC_META_LLAMA; SRC_META_LLAMA4_NVIDIA; SRC_META_MTIA_GENAI_2026; SRC_EPOCH_AI_DATA_CENTERS; ASSUMP_INFERENCE_SHARE_NOT_FACT_60</x:t>
        </x:is>
      </x:c>
      <x:c r="K335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53" s="3" t="inlineStr">
        <x:is>
          <x:t xml:space="preserve">Provider-specific inference/training workload power telemetry.</x:t>
        </x:is>
      </x:c>
    </x:row>
    <x:row r="3354">
      <x:c r="A3354" s="3" t="inlineStr">
        <x:is>
          <x:t xml:space="preserve">Meta</x:t>
        </x:is>
      </x:c>
      <x:c r="B3354" s="3" t="n">
        <x:v>2026</x:v>
      </x:c>
      <x:c r="C3354" s="3" t="inlineStr">
        <x:is>
          <x:t xml:space="preserve">Grid-Constrained / Efficiency-Upside</x:t>
        </x:is>
      </x:c>
      <x:c r="D3354" s="3" t="inlineStr">
        <x:is>
          <x:t xml:space="preserve">inference_gw</x:t>
        </x:is>
      </x:c>
      <x:c r="E3354" s="3" t="n">
        <x:v>0.612</x:v>
      </x:c>
      <x:c r="F3354" s="3" t="inlineStr">
        <x:is>
          <x:t xml:space="preserve">GW</x:t>
        </x:is>
      </x:c>
      <x:c r="G3354" s="3" t="inlineStr">
        <x:is>
          <x:t xml:space="preserve">Derived formula</x:t>
        </x:is>
      </x:c>
      <x:c r="H3354" s="3" t="inlineStr">
        <x:is>
          <x:t xml:space="preserve">ai_it_load_gw * inference_power_share</x:t>
        </x:is>
      </x:c>
      <x:c r="I3354" s="3" t="inlineStr">
        <x:is>
          <x:t xml:space="preserve">This is the operational power eligible to become commercial generated output tokens through the selected TPS/MW proxy.</x:t>
        </x:is>
      </x:c>
      <x:c r="J3354" s="3" t="inlineStr">
        <x:is>
          <x:t xml:space="preserve">SRC_META_LLAMA; SRC_META_LLAMA4_NVIDIA; SRC_META_MTIA_GENAI_2026; SRC_EPOCH_AI_DATA_CENTERS</x:t>
        </x:is>
      </x:c>
      <x:c r="K335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54" s="3" t="inlineStr">
        <x:is>
          <x:t xml:space="preserve">Recompute after AI allocation or inference-share evidence changes.</x:t>
        </x:is>
      </x:c>
    </x:row>
    <x:row r="3355">
      <x:c r="A3355" s="3" t="inlineStr">
        <x:is>
          <x:t xml:space="preserve">Meta</x:t>
        </x:is>
      </x:c>
      <x:c r="B3355" s="3" t="n">
        <x:v>2026</x:v>
      </x:c>
      <x:c r="C3355" s="3" t="inlineStr">
        <x:is>
          <x:t xml:space="preserve">Grid-Constrained / Efficiency-Upside</x:t>
        </x:is>
      </x:c>
      <x:c r="D3355" s="3" t="inlineStr">
        <x:is>
          <x:t xml:space="preserve">training_power_share</x:t>
        </x:is>
      </x:c>
      <x:c r="E3355" s="3" t="n">
        <x:v>0.4</x:v>
      </x:c>
      <x:c r="F3355" s="3" t="inlineStr">
        <x:is>
          <x:t xml:space="preserve">share of AI IT load</x:t>
        </x:is>
      </x:c>
      <x:c r="G3355" s="3" t="inlineStr">
        <x:is>
          <x:t xml:space="preserve">Derived allocation</x:t>
        </x:is>
      </x:c>
      <x:c r="H3355" s="3" t="inlineStr">
        <x:is>
          <x:t xml:space="preserve">1 - inference_power_share</x:t>
        </x:is>
      </x:c>
      <x:c r="I3355" s="3" t="inlineStr">
        <x:is>
          <x:t xml:space="preserve">Training receives the complementary modeled AI IT allocation; it is not a disclosed company workload split.</x:t>
        </x:is>
      </x:c>
      <x:c r="J3355" s="3" t="inlineStr">
        <x:is>
          <x:t xml:space="preserve">SRC_META_LLAMA; SRC_META_LLAMA4_NVIDIA; SRC_META_MTIA_GENAI_2026; SRC_EPOCH_AI_DATA_CENTERS; ASSUMP_INFERENCE_SHARE_NOT_FACT_60</x:t>
        </x:is>
      </x:c>
      <x:c r="K335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55" s="3" t="inlineStr">
        <x:is>
          <x:t xml:space="preserve">Provider-specific inference/training workload power telemetry.</x:t>
        </x:is>
      </x:c>
    </x:row>
    <x:row r="3356">
      <x:c r="A3356" s="3" t="inlineStr">
        <x:is>
          <x:t xml:space="preserve">Meta</x:t>
        </x:is>
      </x:c>
      <x:c r="B3356" s="3" t="n">
        <x:v>2026</x:v>
      </x:c>
      <x:c r="C3356" s="3" t="inlineStr">
        <x:is>
          <x:t xml:space="preserve">Grid-Constrained / Efficiency-Upside</x:t>
        </x:is>
      </x:c>
      <x:c r="D3356" s="3" t="inlineStr">
        <x:is>
          <x:t xml:space="preserve">training_gw</x:t>
        </x:is>
      </x:c>
      <x:c r="E3356" s="3" t="n">
        <x:v>0.408</x:v>
      </x:c>
      <x:c r="F3356" s="3" t="inlineStr">
        <x:is>
          <x:t xml:space="preserve">GW</x:t>
        </x:is>
      </x:c>
      <x:c r="G3356" s="3" t="inlineStr">
        <x:is>
          <x:t xml:space="preserve">Derived formula</x:t>
        </x:is>
      </x:c>
      <x:c r="H3356" s="3" t="inlineStr">
        <x:is>
          <x:t xml:space="preserve">ai_it_load_gw * training_power_share</x:t>
        </x:is>
      </x:c>
      <x:c r="I3356" s="3" t="inlineStr">
        <x:is>
          <x:t xml:space="preserve">Training GW is shown separately so commercial inference token capacity is not overstated.</x:t>
        </x:is>
      </x:c>
      <x:c r="J3356" s="3" t="inlineStr">
        <x:is>
          <x:t xml:space="preserve">SRC_META_LLAMA; SRC_META_LLAMA4_NVIDIA; SRC_META_MTIA_GENAI_2026; SRC_EPOCH_AI_DATA_CENTERS</x:t>
        </x:is>
      </x:c>
      <x:c r="K335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56" s="3" t="inlineStr">
        <x:is>
          <x:t xml:space="preserve">Recompute after AI allocation or workload-split evidence changes.</x:t>
        </x:is>
      </x:c>
    </x:row>
    <x:row r="3357">
      <x:c r="A3357" s="3" t="inlineStr">
        <x:is>
          <x:t xml:space="preserve">Meta</x:t>
        </x:is>
      </x:c>
      <x:c r="B3357" s="3" t="n">
        <x:v>2026</x:v>
      </x:c>
      <x:c r="C3357" s="3" t="inlineStr">
        <x:is>
          <x:t xml:space="preserve">Grid-Constrained / Efficiency-Upside</x:t>
        </x:is>
      </x:c>
      <x:c r="D3357" s="3" t="inlineStr">
        <x:is>
          <x:t xml:space="preserve">tokens_per_second_per_mw</x:t>
        </x:is>
      </x:c>
      <x:c r="E3357" s="3" t="n">
        <x:v>828523</x:v>
      </x:c>
      <x:c r="F3357" s="3" t="inlineStr">
        <x:is>
          <x:t xml:space="preserve">generated output tokens/sec/MW</x:t>
        </x:is>
      </x:c>
      <x:c r="G3357" s="3" t="inlineStr">
        <x:is>
          <x:t xml:space="preserve">Derived estimate + benchmark calibration</x:t>
        </x:is>
      </x:c>
      <x:c r="H3357" s="3" t="inlineStr">
        <x:is>
          <x:t xml:space="preserve">fleet_reference_tps_per_mw * commercial_workload_fit_factor</x:t>
        </x:is>
      </x:c>
      <x:c r="I3357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3357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335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57" s="3" t="inlineStr">
        <x:is>
          <x:t xml:space="preserve">Comparable production output-token throughput with model, hardware, precision, ISL/OSL and SLO matched.</x:t>
        </x:is>
      </x:c>
    </x:row>
    <x:row r="3358">
      <x:c r="A3358" s="3" t="inlineStr">
        <x:is>
          <x:t xml:space="preserve">Meta</x:t>
        </x:is>
      </x:c>
      <x:c r="B3358" s="3" t="n">
        <x:v>2026</x:v>
      </x:c>
      <x:c r="C3358" s="3" t="inlineStr">
        <x:is>
          <x:t xml:space="preserve">Grid-Constrained / Efficiency-Upside</x:t>
        </x:is>
      </x:c>
      <x:c r="D3358" s="3" t="inlineStr">
        <x:is>
          <x:t xml:space="preserve">inference_tokens_per_day</x:t>
        </x:is>
      </x:c>
      <x:c r="E3358" s="3" t="n">
        <x:v>43809644966400</x:v>
      </x:c>
      <x:c r="F3358" s="3" t="inlineStr">
        <x:is>
          <x:t xml:space="preserve">generated output tokens/day</x:t>
        </x:is>
      </x:c>
      <x:c r="G3358" s="3" t="inlineStr">
        <x:is>
          <x:t xml:space="preserve">Derived headline metric</x:t>
        </x:is>
      </x:c>
      <x:c r="H3358" s="3" t="inlineStr">
        <x:is>
          <x:t xml:space="preserve">inference_gw * 1000 * tokens_per_second_per_mw * 86,400</x:t>
        </x:is>
      </x:c>
      <x:c r="I3358" s="3" t="inlineStr">
        <x:is>
          <x:t xml:space="preserve">Headline capacity uses no utilization, MoE, architecture or software-growth multiplier; it is not observed commercial output volume.</x:t>
        </x:is>
      </x:c>
      <x:c r="J3358" s="3" t="inlineStr">
        <x:is>
          <x:t xml:space="preserve">SRC_META_LLAMA; SRC_META_LLAMA4_NVIDIA; SRC_META_MTIA_GENAI_2026; SRC_EPOCH_AI_DATA_CENTERS; SRC_SEMIANALYSIS_INFERENCEX</x:t>
        </x:is>
      </x:c>
      <x:c r="K335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58" s="3" t="inlineStr">
        <x:is>
          <x:t xml:space="preserve">Provider-disclosed generated output token volume or calibrated capacity telemetry.</x:t>
        </x:is>
      </x:c>
    </x:row>
    <x:row r="3359">
      <x:c r="A3359" s="3" t="inlineStr">
        <x:is>
          <x:t xml:space="preserve">Meta</x:t>
        </x:is>
      </x:c>
      <x:c r="B3359" s="3" t="n">
        <x:v>2026</x:v>
      </x:c>
      <x:c r="C3359" s="3" t="inlineStr">
        <x:is>
          <x:t xml:space="preserve">Grid-Constrained / Efficiency-Upside</x:t>
        </x:is>
      </x:c>
      <x:c r="D3359" s="3" t="inlineStr">
        <x:is>
          <x:t xml:space="preserve">inference_tokens_per_year</x:t>
        </x:is>
      </x:c>
      <x:c r="E3359" s="3" t="n">
        <x:v>1.5990520412736e+16</x:v>
      </x:c>
      <x:c r="F3359" s="3" t="inlineStr">
        <x:is>
          <x:t xml:space="preserve">generated output tokens/year</x:t>
        </x:is>
      </x:c>
      <x:c r="G3359" s="3" t="inlineStr">
        <x:is>
          <x:t xml:space="preserve">Derived headline metric</x:t>
        </x:is>
      </x:c>
      <x:c r="H3359" s="3" t="inlineStr">
        <x:is>
          <x:t xml:space="preserve">inference_tokens_per_day * 365</x:t>
        </x:is>
      </x:c>
      <x:c r="I3359" s="3" t="inlineStr">
        <x:is>
          <x:t xml:space="preserve">Annualized version of generated output token capacity; it is not observed annual demand or billable volume.</x:t>
        </x:is>
      </x:c>
      <x:c r="J3359" s="3" t="inlineStr">
        <x:is>
          <x:t xml:space="preserve">SRC_META_LLAMA; SRC_META_LLAMA4_NVIDIA; SRC_META_MTIA_GENAI_2026; SRC_EPOCH_AI_DATA_CENTERS; SRC_SEMIANALYSIS_INFERENCEX</x:t>
        </x:is>
      </x:c>
      <x:c r="K335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59" s="3" t="inlineStr">
        <x:is>
          <x:t xml:space="preserve">Provider-disclosed annual generated-output volume or metered serving telemetry.</x:t>
        </x:is>
      </x:c>
    </x:row>
    <x:row r="3360">
      <x:c r="A3360" s="3" t="inlineStr">
        <x:is>
          <x:t xml:space="preserve">Meta</x:t>
        </x:is>
      </x:c>
      <x:c r="B3360" s="3" t="n">
        <x:v>2027</x:v>
      </x:c>
      <x:c r="C3360" s="3" t="inlineStr">
        <x:is>
          <x:t xml:space="preserve">Grid-Constrained / Efficiency-Upside</x:t>
        </x:is>
      </x:c>
      <x:c r="D3360" s="3" t="inlineStr">
        <x:is>
          <x:t xml:space="preserve">contracted_power_gw</x:t>
        </x:is>
      </x:c>
      <x:c r="E3360" s="3" t="n">
        <x:v>4.375</x:v>
      </x:c>
      <x:c r="F3360" s="3" t="inlineStr">
        <x:is>
          <x:t xml:space="preserve">GW</x:t>
        </x:is>
      </x:c>
      <x:c r="G3360" s="3" t="inlineStr">
        <x:is>
          <x:t xml:space="preserve">Scenario capacity envelope</x:t>
        </x:is>
      </x:c>
      <x:c r="H3360" s="3" t="inlineStr">
        <x:is>
          <x:t xml:space="preserve">linear interpolation between 2026 and 2030 company capacity endpoints</x:t>
        </x:is>
      </x:c>
      <x:c r="I3360" s="3" t="inlineStr">
        <x:is>
          <x:t xml:space="preserve">Scenario envelope for Meta AI/Llama serving capacity; not an official contracted-GW figure.</x:t>
        </x:is>
      </x:c>
      <x:c r="J3360" s="3" t="inlineStr">
        <x:is>
          <x:t xml:space="preserve">ASSUMP_POWER_RAMP; SRC_META_MTIA_GENAI_2026</x:t>
        </x:is>
      </x:c>
      <x:c r="K336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60" s="3" t="inlineStr">
        <x:is>
          <x:t xml:space="preserve">Company/site-level committed MW/GW, interconnect and contract disclosure.</x:t>
        </x:is>
      </x:c>
    </x:row>
    <x:row r="3361">
      <x:c r="A3361" s="3" t="inlineStr">
        <x:is>
          <x:t xml:space="preserve">Meta</x:t>
        </x:is>
      </x:c>
      <x:c r="B3361" s="3" t="n">
        <x:v>2027</x:v>
      </x:c>
      <x:c r="C3361" s="3" t="inlineStr">
        <x:is>
          <x:t xml:space="preserve">Grid-Constrained / Efficiency-Upside</x:t>
        </x:is>
      </x:c>
      <x:c r="D3361" s="3" t="inlineStr">
        <x:is>
          <x:t xml:space="preserve">operational_deployment_share</x:t>
        </x:is>
      </x:c>
      <x:c r="E3361" s="3" t="n">
        <x:v>0.5088</x:v>
      </x:c>
      <x:c r="F3361" s="3" t="inlineStr">
        <x:is>
          <x:t xml:space="preserve">share</x:t>
        </x:is>
      </x:c>
      <x:c r="G3361" s="3" t="inlineStr">
        <x:is>
          <x:t xml:space="preserve">Scenario conversion</x:t>
        </x:is>
      </x:c>
      <x:c r="H3361" s="3" t="inlineStr">
        <x:is>
          <x:t xml:space="preserve">active_power_gw / contracted_power_gw</x:t>
        </x:is>
      </x:c>
      <x:c r="I3361" s="3" t="inlineStr">
        <x:is>
          <x:t xml:space="preserve">This is the single explicit conversion from contracted/attributed capacity to operationally usable capacity.</x:t>
        </x:is>
      </x:c>
      <x:c r="J3361" s="3" t="inlineStr">
        <x:is>
          <x:t xml:space="preserve">ASSUMP_POWER_RAMP; SRC_META_MTIA_GENAI_2026</x:t>
        </x:is>
      </x:c>
      <x:c r="K336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61" s="3" t="inlineStr">
        <x:is>
          <x:t xml:space="preserve">Energized operational capacity divided by contracted/attributed capacity.</x:t>
        </x:is>
      </x:c>
    </x:row>
    <x:row r="3362">
      <x:c r="A3362" s="3" t="inlineStr">
        <x:is>
          <x:t xml:space="preserve">Meta</x:t>
        </x:is>
      </x:c>
      <x:c r="B3362" s="3" t="n">
        <x:v>2027</x:v>
      </x:c>
      <x:c r="C3362" s="3" t="inlineStr">
        <x:is>
          <x:t xml:space="preserve">Grid-Constrained / Efficiency-Upside</x:t>
        </x:is>
      </x:c>
      <x:c r="D3362" s="3" t="inlineStr">
        <x:is>
          <x:t xml:space="preserve">active_power_gw</x:t>
        </x:is>
      </x:c>
      <x:c r="E3362" s="3" t="n">
        <x:v>2.226</x:v>
      </x:c>
      <x:c r="F3362" s="3" t="inlineStr">
        <x:is>
          <x:t xml:space="preserve">GW</x:t>
        </x:is>
      </x:c>
      <x:c r="G3362" s="3" t="inlineStr">
        <x:is>
          <x:t xml:space="preserve">Derived scenario</x:t>
        </x:is>
      </x:c>
      <x:c r="H3362" s="3" t="inlineStr">
        <x:is>
          <x:t xml:space="preserve">contracted_power_gw * operational_deployment_share</x:t>
        </x:is>
      </x:c>
      <x:c r="I3362" s="3" t="inlineStr">
        <x:is>
          <x:t xml:space="preserve">MTIA deployment direction and consumer product distribution support active ramp, not exact powered GW.</x:t>
        </x:is>
      </x:c>
      <x:c r="J3362" s="3" t="inlineStr">
        <x:is>
          <x:t xml:space="preserve">ASSUMP_POWER_RAMP; SRC_META_MTIA_GENAI_2026</x:t>
        </x:is>
      </x:c>
      <x:c r="K336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62" s="3" t="inlineStr">
        <x:is>
          <x:t xml:space="preserve">Energization dates, accelerator deliveries and operational powered-rack telemetry.</x:t>
        </x:is>
      </x:c>
    </x:row>
    <x:row r="3363">
      <x:c r="A3363" s="3" t="inlineStr">
        <x:is>
          <x:t xml:space="preserve">Meta</x:t>
        </x:is>
      </x:c>
      <x:c r="B3363" s="3" t="n">
        <x:v>2027</x:v>
      </x:c>
      <x:c r="C3363" s="3" t="inlineStr">
        <x:is>
          <x:t xml:space="preserve">Grid-Constrained / Efficiency-Upside</x:t>
        </x:is>
      </x:c>
      <x:c r="D3363" s="3" t="inlineStr">
        <x:is>
          <x:t xml:space="preserve">pue</x:t>
        </x:is>
      </x:c>
      <x:c r="E3363" s="3" t="n">
        <x:v>1.2</x:v>
      </x:c>
      <x:c r="F3363" s="3" t="inlineStr">
        <x:is>
          <x:t xml:space="preserve">ratio</x:t>
        </x:is>
      </x:c>
      <x:c r="G3363" s="3" t="inlineStr">
        <x:is>
          <x:t xml:space="preserve">Scenario parameter</x:t>
        </x:is>
      </x:c>
      <x:c r="H3363" s="3" t="inlineStr">
        <x:is>
          <x:t xml:space="preserve">it_load_gw = active_power_gw / pue</x:t>
        </x:is>
      </x:c>
      <x:c r="I3363" s="3" t="inlineStr">
        <x:is>
          <x:t xml:space="preserve">No provider-wide site-level PUE is used as a disclosed fact; PUE represents facility-to-IT conversion within the scenario.</x:t>
        </x:is>
      </x:c>
      <x:c r="J3363" s="3" t="inlineStr">
        <x:is>
          <x:t xml:space="preserve">ASSUMP_POWER_RAMP</x:t>
        </x:is>
      </x:c>
      <x:c r="K336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63" s="3" t="inlineStr">
        <x:is>
          <x:t xml:space="preserve">Site-level measured PUE matched to attributed AI capacity.</x:t>
        </x:is>
      </x:c>
    </x:row>
    <x:row r="3364">
      <x:c r="A3364" s="3" t="inlineStr">
        <x:is>
          <x:t xml:space="preserve">Meta</x:t>
        </x:is>
      </x:c>
      <x:c r="B3364" s="3" t="n">
        <x:v>2027</x:v>
      </x:c>
      <x:c r="C3364" s="3" t="inlineStr">
        <x:is>
          <x:t xml:space="preserve">Grid-Constrained / Efficiency-Upside</x:t>
        </x:is>
      </x:c>
      <x:c r="D3364" s="3" t="inlineStr">
        <x:is>
          <x:t xml:space="preserve">it_load_gw</x:t>
        </x:is>
      </x:c>
      <x:c r="E3364" s="3" t="n">
        <x:v>1.855</x:v>
      </x:c>
      <x:c r="F3364" s="3" t="inlineStr">
        <x:is>
          <x:t xml:space="preserve">GW</x:t>
        </x:is>
      </x:c>
      <x:c r="G3364" s="3" t="inlineStr">
        <x:is>
          <x:t xml:space="preserve">Derived formula</x:t>
        </x:is>
      </x:c>
      <x:c r="H3364" s="3" t="inlineStr">
        <x:is>
          <x:t xml:space="preserve">active_power_gw / pue</x:t>
        </x:is>
      </x:c>
      <x:c r="I3364" s="3" t="inlineStr">
        <x:is>
          <x:t xml:space="preserve">Facility power is converted to IT-deliverable power before attributing AI workloads.</x:t>
        </x:is>
      </x:c>
      <x:c r="J3364" s="3" t="inlineStr">
        <x:is>
          <x:t xml:space="preserve">ASSUMP_POWER_RAMP; SRC_META_MTIA_GENAI_2026</x:t>
        </x:is>
      </x:c>
      <x:c r="K336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64" s="3" t="inlineStr">
        <x:is>
          <x:t xml:space="preserve">Recompute once active power and PUE become site-observable.</x:t>
        </x:is>
      </x:c>
    </x:row>
    <x:row r="3365">
      <x:c r="A3365" s="3" t="inlineStr">
        <x:is>
          <x:t xml:space="preserve">Meta</x:t>
        </x:is>
      </x:c>
      <x:c r="B3365" s="3" t="n">
        <x:v>2027</x:v>
      </x:c>
      <x:c r="C3365" s="3" t="inlineStr">
        <x:is>
          <x:t xml:space="preserve">Grid-Constrained / Efficiency-Upside</x:t>
        </x:is>
      </x:c>
      <x:c r="D3365" s="3" t="inlineStr">
        <x:is>
          <x:t xml:space="preserve">ai_workload_share</x:t>
        </x:is>
      </x:c>
      <x:c r="E3365" s="3" t="n">
        <x:v>0.87</x:v>
      </x:c>
      <x:c r="F3365" s="3" t="inlineStr">
        <x:is>
          <x:t xml:space="preserve">share</x:t>
        </x:is>
      </x:c>
      <x:c r="G3365" s="3" t="inlineStr">
        <x:is>
          <x:t xml:space="preserve">Scenario allocation</x:t>
        </x:is>
      </x:c>
      <x:c r="H3365" s="3" t="inlineStr">
        <x:is>
          <x:t xml:space="preserve">ai_it_load_gw = it_load_gw * ai_workload_share</x:t>
        </x:is>
      </x:c>
      <x:c r="I3365" s="3" t="inlineStr">
        <x:is>
          <x:t xml:space="preserve">The modeled fleet is focused on AI workloads across Meta AI surfaces; non-LLM ranking/platform overhead is excluded through the 87% share.</x:t>
        </x:is>
      </x:c>
      <x:c r="J3365" s="3" t="inlineStr">
        <x:is>
          <x:t xml:space="preserve">SRC_META_LLAMA; SRC_META_LLAMA4_NVIDIA; SRC_META_MTIA_GENAI_2026; SRC_EPOCH_AI_DATA_CENTERS</x:t>
        </x:is>
      </x:c>
      <x:c r="K336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65" s="3" t="inlineStr">
        <x:is>
          <x:t xml:space="preserve">Model-owner AI workload allocation or cluster scheduling telemetry.</x:t>
        </x:is>
      </x:c>
    </x:row>
    <x:row r="3366">
      <x:c r="A3366" s="3" t="inlineStr">
        <x:is>
          <x:t xml:space="preserve">Meta</x:t>
        </x:is>
      </x:c>
      <x:c r="B3366" s="3" t="n">
        <x:v>2027</x:v>
      </x:c>
      <x:c r="C3366" s="3" t="inlineStr">
        <x:is>
          <x:t xml:space="preserve">Grid-Constrained / Efficiency-Upside</x:t>
        </x:is>
      </x:c>
      <x:c r="D3366" s="3" t="inlineStr">
        <x:is>
          <x:t xml:space="preserve">ai_it_load_gw</x:t>
        </x:is>
      </x:c>
      <x:c r="E3366" s="3" t="n">
        <x:v>1.614</x:v>
      </x:c>
      <x:c r="F3366" s="3" t="inlineStr">
        <x:is>
          <x:t xml:space="preserve">GW</x:t>
        </x:is>
      </x:c>
      <x:c r="G3366" s="3" t="inlineStr">
        <x:is>
          <x:t xml:space="preserve">Derived formula</x:t>
        </x:is>
      </x:c>
      <x:c r="H3366" s="3" t="inlineStr">
        <x:is>
          <x:t xml:space="preserve">it_load_gw * ai_workload_share</x:t>
        </x:is>
      </x:c>
      <x:c r="I3366" s="3" t="inlineStr">
        <x:is>
          <x:t xml:space="preserve">Only the AI-attributed portion of IT load enters training/inference allocation.</x:t>
        </x:is>
      </x:c>
      <x:c r="J3366" s="3" t="inlineStr">
        <x:is>
          <x:t xml:space="preserve">SRC_META_LLAMA; SRC_META_LLAMA4_NVIDIA; SRC_META_MTIA_GENAI_2026; SRC_EPOCH_AI_DATA_CENTERS</x:t>
        </x:is>
      </x:c>
      <x:c r="K336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66" s="3" t="inlineStr">
        <x:is>
          <x:t xml:space="preserve">Recompute after ai_workload_share is replaced by telemetry.</x:t>
        </x:is>
      </x:c>
    </x:row>
    <x:row r="3367">
      <x:c r="A3367" s="3" t="inlineStr">
        <x:is>
          <x:t xml:space="preserve">Meta</x:t>
        </x:is>
      </x:c>
      <x:c r="B3367" s="3" t="n">
        <x:v>2027</x:v>
      </x:c>
      <x:c r="C3367" s="3" t="inlineStr">
        <x:is>
          <x:t xml:space="preserve">Grid-Constrained / Efficiency-Upside</x:t>
        </x:is>
      </x:c>
      <x:c r="D3367" s="3" t="inlineStr">
        <x:is>
          <x:t xml:space="preserve">gpu_share</x:t>
        </x:is>
      </x:c>
      <x:c r="E3367" s="3" t="n">
        <x:v>1</x:v>
      </x:c>
      <x:c r="F3367" s="3" t="inlineStr">
        <x:is>
          <x:t xml:space="preserve">share of inference-serving accelerator load</x:t>
        </x:is>
      </x:c>
      <x:c r="G3367" s="3" t="inlineStr">
        <x:is>
          <x:t xml:space="preserve">Numeric scenario</x:t>
        </x:is>
      </x:c>
      <x:c r="H3367" s="3" t="inlineStr">
        <x:is>
          <x:t xml:space="preserve">gpu_share interpolated from company 2026/2030 accelerator-mix endpoints</x:t>
        </x:is>
      </x:c>
      <x:c r="I3367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3367" s="3" t="inlineStr">
        <x:is>
          <x:t xml:space="preserve">SRC_META_LLAMA; SRC_META_LLAMA4_NVIDIA; SRC_META_MTIA_GENAI_2026; SRC_EPOCH_AI_DATA_CENTERS; ASSUMP_NUMERIC_ACCELERATOR_MIX</x:t>
        </x:is>
      </x:c>
      <x:c r="K336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67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3368">
      <x:c r="A3368" s="3" t="inlineStr">
        <x:is>
          <x:t xml:space="preserve">Meta</x:t>
        </x:is>
      </x:c>
      <x:c r="B3368" s="3" t="n">
        <x:v>2027</x:v>
      </x:c>
      <x:c r="C3368" s="3" t="inlineStr">
        <x:is>
          <x:t xml:space="preserve">Grid-Constrained / Efficiency-Upside</x:t>
        </x:is>
      </x:c>
      <x:c r="D3368" s="3" t="inlineStr">
        <x:is>
          <x:t xml:space="preserve">h200_share</x:t>
        </x:is>
      </x:c>
      <x:c r="E3368" s="3" t="n">
        <x:v>0.09216000000000001</x:v>
      </x:c>
      <x:c r="F3368" s="3" t="inlineStr">
        <x:is>
          <x:t xml:space="preserve">share of inference-serving accelerator load</x:t>
        </x:is>
      </x:c>
      <x:c r="G3368" s="3" t="inlineStr">
        <x:is>
          <x:t xml:space="preserve">Editable numeric scenario</x:t>
        </x:is>
      </x:c>
      <x:c r="H3368" s="3" t="inlineStr">
        <x:is>
          <x:t xml:space="preserve">h200_share = gpu_share * default_gpu_generation_mix_h200</x:t>
        </x:is>
      </x:c>
      <x:c r="I3368" s="3" t="inlineStr">
        <x:is>
          <x:t xml:space="preserve">Default GPU-generation migration assumption; executive workbook allows later manual replacement by company/year/scenario.</x:t>
        </x:is>
      </x:c>
      <x:c r="J3368" s="3" t="inlineStr">
        <x:is>
          <x:t xml:space="preserve">SRC_SEMIANALYSIS_INFERENCEX; ASSUMP_NUMERIC_ACCELERATOR_MIX</x:t>
        </x:is>
      </x:c>
      <x:c r="K336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68" s="3" t="inlineStr">
        <x:is>
          <x:t xml:space="preserve">Company fleet inventory, accelerator-hours or procurement/deployment records by GPU generation.</x:t>
        </x:is>
      </x:c>
    </x:row>
    <x:row r="3369">
      <x:c r="A3369" s="3" t="inlineStr">
        <x:is>
          <x:t xml:space="preserve">Meta</x:t>
        </x:is>
      </x:c>
      <x:c r="B3369" s="3" t="n">
        <x:v>2027</x:v>
      </x:c>
      <x:c r="C3369" s="3" t="inlineStr">
        <x:is>
          <x:t xml:space="preserve">Grid-Constrained / Efficiency-Upside</x:t>
        </x:is>
      </x:c>
      <x:c r="D3369" s="3" t="inlineStr">
        <x:is>
          <x:t xml:space="preserve">b200_share</x:t>
        </x:is>
      </x:c>
      <x:c r="E3369" s="3" t="n">
        <x:v>0.90784</x:v>
      </x:c>
      <x:c r="F3369" s="3" t="inlineStr">
        <x:is>
          <x:t xml:space="preserve">share of inference-serving accelerator load</x:t>
        </x:is>
      </x:c>
      <x:c r="G3369" s="3" t="inlineStr">
        <x:is>
          <x:t xml:space="preserve">Editable numeric scenario</x:t>
        </x:is>
      </x:c>
      <x:c r="H3369" s="3" t="inlineStr">
        <x:is>
          <x:t xml:space="preserve">b200_share = gpu_share * default_gpu_generation_mix_b200</x:t>
        </x:is>
      </x:c>
      <x:c r="I3369" s="3" t="inlineStr">
        <x:is>
          <x:t xml:space="preserve">Default GPU-generation migration assumption; executive workbook allows later manual replacement by company/year/scenario.</x:t>
        </x:is>
      </x:c>
      <x:c r="J3369" s="3" t="inlineStr">
        <x:is>
          <x:t xml:space="preserve">SRC_SEMIANALYSIS_INFERENCEX; ASSUMP_NUMERIC_ACCELERATOR_MIX</x:t>
        </x:is>
      </x:c>
      <x:c r="K336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69" s="3" t="inlineStr">
        <x:is>
          <x:t xml:space="preserve">Company fleet inventory, accelerator-hours or procurement/deployment records by GPU generation.</x:t>
        </x:is>
      </x:c>
    </x:row>
    <x:row r="3370">
      <x:c r="A3370" s="3" t="inlineStr">
        <x:is>
          <x:t xml:space="preserve">Meta</x:t>
        </x:is>
      </x:c>
      <x:c r="B3370" s="3" t="n">
        <x:v>2027</x:v>
      </x:c>
      <x:c r="C3370" s="3" t="inlineStr">
        <x:is>
          <x:t xml:space="preserve">Grid-Constrained / Efficiency-Upside</x:t>
        </x:is>
      </x:c>
      <x:c r="D3370" s="3" t="inlineStr">
        <x:is>
          <x:t xml:space="preserve">gb200_share</x:t>
        </x:is>
      </x:c>
      <x:c r="E3370" s="3" t="n">
        <x:v>0</x:v>
      </x:c>
      <x:c r="F3370" s="3" t="inlineStr">
        <x:is>
          <x:t xml:space="preserve">share of inference-serving accelerator load</x:t>
        </x:is>
      </x:c>
      <x:c r="G3370" s="3" t="inlineStr">
        <x:is>
          <x:t xml:space="preserve">Editable numeric scenario</x:t>
        </x:is>
      </x:c>
      <x:c r="H3370" s="3" t="inlineStr">
        <x:is>
          <x:t xml:space="preserve">gb200_share = gpu_share * default_gpu_generation_mix_gb200</x:t>
        </x:is>
      </x:c>
      <x:c r="I3370" s="3" t="inlineStr">
        <x:is>
          <x:t xml:space="preserve">Default GPU-generation migration assumption; executive workbook allows later manual replacement by company/year/scenario.</x:t>
        </x:is>
      </x:c>
      <x:c r="J3370" s="3" t="inlineStr">
        <x:is>
          <x:t xml:space="preserve">SRC_SEMIANALYSIS_INFERENCEX; ASSUMP_NUMERIC_ACCELERATOR_MIX</x:t>
        </x:is>
      </x:c>
      <x:c r="K337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70" s="3" t="inlineStr">
        <x:is>
          <x:t xml:space="preserve">Company fleet inventory, accelerator-hours or procurement/deployment records by GPU generation.</x:t>
        </x:is>
      </x:c>
    </x:row>
    <x:row r="3371">
      <x:c r="A3371" s="3" t="inlineStr">
        <x:is>
          <x:t xml:space="preserve">Meta</x:t>
        </x:is>
      </x:c>
      <x:c r="B3371" s="3" t="n">
        <x:v>2027</x:v>
      </x:c>
      <x:c r="C3371" s="3" t="inlineStr">
        <x:is>
          <x:t xml:space="preserve">Grid-Constrained / Efficiency-Upside</x:t>
        </x:is>
      </x:c>
      <x:c r="D3371" s="3" t="inlineStr">
        <x:is>
          <x:t xml:space="preserve">purpose_built_accelerator_share</x:t>
        </x:is>
      </x:c>
      <x:c r="E3371" s="3" t="n">
        <x:v>0</x:v>
      </x:c>
      <x:c r="F3371" s="3" t="inlineStr">
        <x:is>
          <x:t xml:space="preserve">share of inference-serving accelerator load</x:t>
        </x:is>
      </x:c>
      <x:c r="G3371" s="3" t="inlineStr">
        <x:is>
          <x:t xml:space="preserve">Numeric scenario</x:t>
        </x:is>
      </x:c>
      <x:c r="H3371" s="3" t="inlineStr">
        <x:is>
          <x:t xml:space="preserve">1 - gpu_share</x:t>
        </x:is>
      </x:c>
      <x:c r="I3371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3371" s="3" t="inlineStr">
        <x:is>
          <x:t xml:space="preserve">SRC_META_LLAMA; SRC_META_LLAMA4_NVIDIA; SRC_META_MTIA_GENAI_2026; SRC_EPOCH_AI_DATA_CENTERS; ASSUMP_NUMERIC_ACCELERATOR_MIX</x:t>
        </x:is>
      </x:c>
      <x:c r="K337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71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3372">
      <x:c r="A3372" s="3" t="inlineStr">
        <x:is>
          <x:t xml:space="preserve">Meta</x:t>
        </x:is>
      </x:c>
      <x:c r="B3372" s="3" t="n">
        <x:v>2027</x:v>
      </x:c>
      <x:c r="C3372" s="3" t="inlineStr">
        <x:is>
          <x:t xml:space="preserve">Grid-Constrained / Efficiency-Upside</x:t>
        </x:is>
      </x:c>
      <x:c r="D3372" s="3" t="inlineStr">
        <x:is>
          <x:t xml:space="preserve">fleet_reference_tps_per_mw</x:t>
        </x:is>
      </x:c>
      <x:c r="E3372" s="3" t="n">
        <x:v>921407</x:v>
      </x:c>
      <x:c r="F3372" s="3" t="inlineStr">
        <x:is>
          <x:t xml:space="preserve">generated output tokens/sec/MW</x:t>
        </x:is>
      </x:c>
      <x:c r="G3372" s="3" t="inlineStr">
        <x:is>
          <x:t xml:space="preserve">Fleet-weighted public benchmark reference</x:t>
        </x:is>
      </x:c>
      <x:c r="H3372" s="3" t="inlineStr">
        <x:is>
          <x:t xml:space="preserve">h200_share*h200_workload_avg + b200_share*b200_workload_avg + gb200_share*gb200_workload_avg + purpose_built_share*purpose_workload_avg</x:t>
        </x:is>
      </x:c>
      <x:c r="I3372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3372" s="3" t="inlineStr">
        <x:is>
          <x:t xml:space="preserve">SRC_SEMIANALYSIS_INFERENCEX; ASSUMP_NUMERIC_ACCELERATOR_MIX; ASSUMP_WORKLOAD_CLASS_MIX; ASSUMP_AGENTIC_CONTEXT_PENALTY</x:t>
        </x:is>
      </x:c>
      <x:c r="K337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72" s="3" t="inlineStr">
        <x:is>
          <x:t xml:space="preserve">Comparable production output-token throughput or a more closely matched benchmark.</x:t>
        </x:is>
      </x:c>
    </x:row>
    <x:row r="3373">
      <x:c r="A3373" s="3" t="inlineStr">
        <x:is>
          <x:t xml:space="preserve">Meta</x:t>
        </x:is>
      </x:c>
      <x:c r="B3373" s="3" t="n">
        <x:v>2027</x:v>
      </x:c>
      <x:c r="C3373" s="3" t="inlineStr">
        <x:is>
          <x:t xml:space="preserve">Grid-Constrained / Efficiency-Upside</x:t>
        </x:is>
      </x:c>
      <x:c r="D3373" s="3" t="inlineStr">
        <x:is>
          <x:t xml:space="preserve">commercial_workload_fit_factor</x:t>
        </x:is>
      </x:c>
      <x:c r="E3373" s="3" t="n">
        <x:v>0.9</x:v>
      </x:c>
      <x:c r="F3373" s="3" t="inlineStr">
        <x:is>
          <x:t xml:space="preserve">share of public reference throughput</x:t>
        </x:is>
      </x:c>
      <x:c r="G3373" s="3" t="inlineStr">
        <x:is>
          <x:t xml:space="preserve">Scenario assumption</x:t>
        </x:is>
      </x:c>
      <x:c r="H3373" s="3" t="inlineStr">
        <x:is>
          <x:t xml:space="preserve">reference_serving_tps_per_mw = fleet_reference_tps_per_mw * commercial_workload_fit_factor</x:t>
        </x:is>
      </x:c>
      <x:c r="I3373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3373" s="3" t="inlineStr">
        <x:is>
          <x:t xml:space="preserve">SRC_SEMIANALYSIS_INFERENCEX; ASSUMP_NUMERIC_ACCELERATOR_MIX; ASSUMP_WORKLOAD_CLASS_MIX; ASSUMP_AGENTIC_CONTEXT_PENALTY</x:t>
        </x:is>
      </x:c>
      <x:c r="K337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73" s="3" t="inlineStr">
        <x:is>
          <x:t xml:space="preserve">Matched commercial serving benchmark by product surface, context shape and latency SLO.</x:t>
        </x:is>
      </x:c>
    </x:row>
    <x:row r="3374">
      <x:c r="A3374" s="3" t="inlineStr">
        <x:is>
          <x:t xml:space="preserve">Meta</x:t>
        </x:is>
      </x:c>
      <x:c r="B3374" s="3" t="n">
        <x:v>2027</x:v>
      </x:c>
      <x:c r="C3374" s="3" t="inlineStr">
        <x:is>
          <x:t xml:space="preserve">Grid-Constrained / Efficiency-Upside</x:t>
        </x:is>
      </x:c>
      <x:c r="D3374" s="3" t="inlineStr">
        <x:is>
          <x:t xml:space="preserve">reference_serving_tps_per_mw</x:t>
        </x:is>
      </x:c>
      <x:c r="E3374" s="3" t="n">
        <x:v>829266</x:v>
      </x:c>
      <x:c r="F3374" s="3" t="inlineStr">
        <x:is>
          <x:t xml:space="preserve">generated output tokens/sec/MW</x:t>
        </x:is>
      </x:c>
      <x:c r="G3374" s="3" t="inlineStr">
        <x:is>
          <x:t xml:space="preserve">Workload-adjusted benchmark proxy</x:t>
        </x:is>
      </x:c>
      <x:c r="H3374" s="3" t="inlineStr">
        <x:is>
          <x:t xml:space="preserve">fleet_reference_tps_per_mw * commercial_workload_fit_factor</x:t>
        </x:is>
      </x:c>
      <x:c r="I337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374" s="3" t="inlineStr">
        <x:is>
          <x:t xml:space="preserve">SRC_SEMIANALYSIS_INFERENCEX; ASSUMP_NUMERIC_ACCELERATOR_MIX; ASSUMP_WORKLOAD_CLASS_MIX; ASSUMP_AGENTIC_CONTEXT_PENALTY</x:t>
        </x:is>
      </x:c>
      <x:c r="K337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74" s="3" t="inlineStr">
        <x:is>
          <x:t xml:space="preserve">Provider production output-token throughput with comparable workload/SLO.</x:t>
        </x:is>
      </x:c>
    </x:row>
    <x:row r="3375">
      <x:c r="A3375" s="3" t="inlineStr">
        <x:is>
          <x:t xml:space="preserve">Meta</x:t>
        </x:is>
      </x:c>
      <x:c r="B3375" s="3" t="n">
        <x:v>2027</x:v>
      </x:c>
      <x:c r="C3375" s="3" t="inlineStr">
        <x:is>
          <x:t xml:space="preserve">Grid-Constrained / Efficiency-Upside</x:t>
        </x:is>
      </x:c>
      <x:c r="D3375" s="3" t="inlineStr">
        <x:is>
          <x:t xml:space="preserve">purpose_built_tps_per_mw</x:t>
        </x:is>
      </x:c>
      <x:c r="E3375" s="3" t="n">
        <x:v>1105664</x:v>
      </x:c>
      <x:c r="F3375" s="3" t="inlineStr">
        <x:is>
          <x:t xml:space="preserve">generated output tokens/sec/MW</x:t>
        </x:is>
      </x:c>
      <x:c r="G3375" s="3" t="inlineStr">
        <x:is>
          <x:t xml:space="preserve">Conservative no-uplift proxy</x:t>
        </x:is>
      </x:c>
      <x:c r="H3375" s="3" t="inlineStr">
        <x:is>
          <x:t xml:space="preserve">purpose_built_tps_per_mw = purpose_built_reference_tps_per_mw * commercial_workload_fit_factor until comparable output-token benchmark is adopted</x:t>
        </x:is>
      </x:c>
      <x:c r="I3375" s="3" t="inlineStr">
        <x:is>
          <x:t xml:space="preserve">No comparable public output-token/MW row adopted; B200 public reference placeholder is used and remains editable.</x:t>
        </x:is>
      </x:c>
      <x:c r="J3375" s="3" t="inlineStr">
        <x:is>
          <x:t xml:space="preserve">SRC_META_LLAMA; SRC_META_LLAMA4_NVIDIA; SRC_META_MTIA_GENAI_2026; SRC_EPOCH_AI_DATA_CENTERS; ASSUMP_NUMERIC_ACCELERATOR_MIX</x:t>
        </x:is>
      </x:c>
      <x:c r="K337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75" s="3" t="inlineStr">
        <x:is>
          <x:t xml:space="preserve">Matched-workload generated-output benchmark for the provider purpose-built accelerator.</x:t>
        </x:is>
      </x:c>
    </x:row>
    <x:row r="3376">
      <x:c r="A3376" s="3" t="inlineStr">
        <x:is>
          <x:t xml:space="preserve">Meta</x:t>
        </x:is>
      </x:c>
      <x:c r="B3376" s="3" t="n">
        <x:v>2027</x:v>
      </x:c>
      <x:c r="C3376" s="3" t="inlineStr">
        <x:is>
          <x:t xml:space="preserve">Grid-Constrained / Efficiency-Upside</x:t>
        </x:is>
      </x:c>
      <x:c r="D3376" s="3" t="inlineStr">
        <x:is>
          <x:t xml:space="preserve">inference_power_share</x:t>
        </x:is>
      </x:c>
      <x:c r="E3376" s="3" t="n">
        <x:v>0.655</x:v>
      </x:c>
      <x:c r="F3376" s="3" t="inlineStr">
        <x:is>
          <x:t xml:space="preserve">share of AI IT load</x:t>
        </x:is>
      </x:c>
      <x:c r="G3376" s="3" t="inlineStr">
        <x:is>
          <x:t xml:space="preserve">Scenario allocation</x:t>
        </x:is>
      </x:c>
      <x:c r="H3376" s="3" t="inlineStr">
        <x:is>
          <x:t xml:space="preserve">inference_gw = ai_it_load_gw * inference_power_share</x:t>
        </x:is>
      </x:c>
      <x:c r="I3376" s="3" t="inlineStr">
        <x:is>
          <x:t xml:space="preserve">Large consumer AI distribution and inference-first MTIA roadmap support a higher inference share scenario.</x:t>
        </x:is>
      </x:c>
      <x:c r="J3376" s="3" t="inlineStr">
        <x:is>
          <x:t xml:space="preserve">SRC_META_LLAMA; SRC_META_LLAMA4_NVIDIA; SRC_META_MTIA_GENAI_2026; SRC_EPOCH_AI_DATA_CENTERS; ASSUMP_INFERENCE_SHARE_NOT_FACT_60</x:t>
        </x:is>
      </x:c>
      <x:c r="K337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76" s="3" t="inlineStr">
        <x:is>
          <x:t xml:space="preserve">Provider-specific inference/training workload power telemetry.</x:t>
        </x:is>
      </x:c>
    </x:row>
    <x:row r="3377">
      <x:c r="A3377" s="3" t="inlineStr">
        <x:is>
          <x:t xml:space="preserve">Meta</x:t>
        </x:is>
      </x:c>
      <x:c r="B3377" s="3" t="n">
        <x:v>2027</x:v>
      </x:c>
      <x:c r="C3377" s="3" t="inlineStr">
        <x:is>
          <x:t xml:space="preserve">Grid-Constrained / Efficiency-Upside</x:t>
        </x:is>
      </x:c>
      <x:c r="D3377" s="3" t="inlineStr">
        <x:is>
          <x:t xml:space="preserve">inference_gw</x:t>
        </x:is>
      </x:c>
      <x:c r="E3377" s="3" t="n">
        <x:v>1.057</x:v>
      </x:c>
      <x:c r="F3377" s="3" t="inlineStr">
        <x:is>
          <x:t xml:space="preserve">GW</x:t>
        </x:is>
      </x:c>
      <x:c r="G3377" s="3" t="inlineStr">
        <x:is>
          <x:t xml:space="preserve">Derived formula</x:t>
        </x:is>
      </x:c>
      <x:c r="H3377" s="3" t="inlineStr">
        <x:is>
          <x:t xml:space="preserve">ai_it_load_gw * inference_power_share</x:t>
        </x:is>
      </x:c>
      <x:c r="I3377" s="3" t="inlineStr">
        <x:is>
          <x:t xml:space="preserve">This is the operational power eligible to become commercial generated output tokens through the selected TPS/MW proxy.</x:t>
        </x:is>
      </x:c>
      <x:c r="J3377" s="3" t="inlineStr">
        <x:is>
          <x:t xml:space="preserve">SRC_META_LLAMA; SRC_META_LLAMA4_NVIDIA; SRC_META_MTIA_GENAI_2026; SRC_EPOCH_AI_DATA_CENTERS</x:t>
        </x:is>
      </x:c>
      <x:c r="K337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77" s="3" t="inlineStr">
        <x:is>
          <x:t xml:space="preserve">Recompute after AI allocation or inference-share evidence changes.</x:t>
        </x:is>
      </x:c>
    </x:row>
    <x:row r="3378">
      <x:c r="A3378" s="3" t="inlineStr">
        <x:is>
          <x:t xml:space="preserve">Meta</x:t>
        </x:is>
      </x:c>
      <x:c r="B3378" s="3" t="n">
        <x:v>2027</x:v>
      </x:c>
      <x:c r="C3378" s="3" t="inlineStr">
        <x:is>
          <x:t xml:space="preserve">Grid-Constrained / Efficiency-Upside</x:t>
        </x:is>
      </x:c>
      <x:c r="D3378" s="3" t="inlineStr">
        <x:is>
          <x:t xml:space="preserve">training_power_share</x:t>
        </x:is>
      </x:c>
      <x:c r="E3378" s="3" t="n">
        <x:v>0.345</x:v>
      </x:c>
      <x:c r="F3378" s="3" t="inlineStr">
        <x:is>
          <x:t xml:space="preserve">share of AI IT load</x:t>
        </x:is>
      </x:c>
      <x:c r="G3378" s="3" t="inlineStr">
        <x:is>
          <x:t xml:space="preserve">Derived allocation</x:t>
        </x:is>
      </x:c>
      <x:c r="H3378" s="3" t="inlineStr">
        <x:is>
          <x:t xml:space="preserve">1 - inference_power_share</x:t>
        </x:is>
      </x:c>
      <x:c r="I3378" s="3" t="inlineStr">
        <x:is>
          <x:t xml:space="preserve">Training receives the complementary modeled AI IT allocation; it is not a disclosed company workload split.</x:t>
        </x:is>
      </x:c>
      <x:c r="J3378" s="3" t="inlineStr">
        <x:is>
          <x:t xml:space="preserve">SRC_META_LLAMA; SRC_META_LLAMA4_NVIDIA; SRC_META_MTIA_GENAI_2026; SRC_EPOCH_AI_DATA_CENTERS; ASSUMP_INFERENCE_SHARE_NOT_FACT_60</x:t>
        </x:is>
      </x:c>
      <x:c r="K337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78" s="3" t="inlineStr">
        <x:is>
          <x:t xml:space="preserve">Provider-specific inference/training workload power telemetry.</x:t>
        </x:is>
      </x:c>
    </x:row>
    <x:row r="3379">
      <x:c r="A3379" s="3" t="inlineStr">
        <x:is>
          <x:t xml:space="preserve">Meta</x:t>
        </x:is>
      </x:c>
      <x:c r="B3379" s="3" t="n">
        <x:v>2027</x:v>
      </x:c>
      <x:c r="C3379" s="3" t="inlineStr">
        <x:is>
          <x:t xml:space="preserve">Grid-Constrained / Efficiency-Upside</x:t>
        </x:is>
      </x:c>
      <x:c r="D3379" s="3" t="inlineStr">
        <x:is>
          <x:t xml:space="preserve">training_gw</x:t>
        </x:is>
      </x:c>
      <x:c r="E3379" s="3" t="n">
        <x:v>0.5570000000000001</x:v>
      </x:c>
      <x:c r="F3379" s="3" t="inlineStr">
        <x:is>
          <x:t xml:space="preserve">GW</x:t>
        </x:is>
      </x:c>
      <x:c r="G3379" s="3" t="inlineStr">
        <x:is>
          <x:t xml:space="preserve">Derived formula</x:t>
        </x:is>
      </x:c>
      <x:c r="H3379" s="3" t="inlineStr">
        <x:is>
          <x:t xml:space="preserve">ai_it_load_gw * training_power_share</x:t>
        </x:is>
      </x:c>
      <x:c r="I3379" s="3" t="inlineStr">
        <x:is>
          <x:t xml:space="preserve">Training GW is shown separately so commercial inference token capacity is not overstated.</x:t>
        </x:is>
      </x:c>
      <x:c r="J3379" s="3" t="inlineStr">
        <x:is>
          <x:t xml:space="preserve">SRC_META_LLAMA; SRC_META_LLAMA4_NVIDIA; SRC_META_MTIA_GENAI_2026; SRC_EPOCH_AI_DATA_CENTERS</x:t>
        </x:is>
      </x:c>
      <x:c r="K337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79" s="3" t="inlineStr">
        <x:is>
          <x:t xml:space="preserve">Recompute after AI allocation or workload-split evidence changes.</x:t>
        </x:is>
      </x:c>
    </x:row>
    <x:row r="3380">
      <x:c r="A3380" s="3" t="inlineStr">
        <x:is>
          <x:t xml:space="preserve">Meta</x:t>
        </x:is>
      </x:c>
      <x:c r="B3380" s="3" t="n">
        <x:v>2027</x:v>
      </x:c>
      <x:c r="C3380" s="3" t="inlineStr">
        <x:is>
          <x:t xml:space="preserve">Grid-Constrained / Efficiency-Upside</x:t>
        </x:is>
      </x:c>
      <x:c r="D3380" s="3" t="inlineStr">
        <x:is>
          <x:t xml:space="preserve">tokens_per_second_per_mw</x:t>
        </x:is>
      </x:c>
      <x:c r="E3380" s="3" t="n">
        <x:v>829266</x:v>
      </x:c>
      <x:c r="F3380" s="3" t="inlineStr">
        <x:is>
          <x:t xml:space="preserve">generated output tokens/sec/MW</x:t>
        </x:is>
      </x:c>
      <x:c r="G3380" s="3" t="inlineStr">
        <x:is>
          <x:t xml:space="preserve">Derived estimate + benchmark calibration</x:t>
        </x:is>
      </x:c>
      <x:c r="H3380" s="3" t="inlineStr">
        <x:is>
          <x:t xml:space="preserve">fleet_reference_tps_per_mw * commercial_workload_fit_factor</x:t>
        </x:is>
      </x:c>
      <x:c r="I3380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3380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338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80" s="3" t="inlineStr">
        <x:is>
          <x:t xml:space="preserve">Comparable production output-token throughput with model, hardware, precision, ISL/OSL and SLO matched.</x:t>
        </x:is>
      </x:c>
    </x:row>
    <x:row r="3381">
      <x:c r="A3381" s="3" t="inlineStr">
        <x:is>
          <x:t xml:space="preserve">Meta</x:t>
        </x:is>
      </x:c>
      <x:c r="B3381" s="3" t="n">
        <x:v>2027</x:v>
      </x:c>
      <x:c r="C3381" s="3" t="inlineStr">
        <x:is>
          <x:t xml:space="preserve">Grid-Constrained / Efficiency-Upside</x:t>
        </x:is>
      </x:c>
      <x:c r="D3381" s="3" t="inlineStr">
        <x:is>
          <x:t xml:space="preserve">inference_tokens_per_day</x:t>
        </x:is>
      </x:c>
      <x:c r="E3381" s="3" t="n">
        <x:v>75732551596800</x:v>
      </x:c>
      <x:c r="F3381" s="3" t="inlineStr">
        <x:is>
          <x:t xml:space="preserve">generated output tokens/day</x:t>
        </x:is>
      </x:c>
      <x:c r="G3381" s="3" t="inlineStr">
        <x:is>
          <x:t xml:space="preserve">Derived headline metric</x:t>
        </x:is>
      </x:c>
      <x:c r="H3381" s="3" t="inlineStr">
        <x:is>
          <x:t xml:space="preserve">inference_gw * 1000 * tokens_per_second_per_mw * 86,400</x:t>
        </x:is>
      </x:c>
      <x:c r="I3381" s="3" t="inlineStr">
        <x:is>
          <x:t xml:space="preserve">Headline capacity uses no utilization, MoE, architecture or software-growth multiplier; it is not observed commercial output volume.</x:t>
        </x:is>
      </x:c>
      <x:c r="J3381" s="3" t="inlineStr">
        <x:is>
          <x:t xml:space="preserve">SRC_META_LLAMA; SRC_META_LLAMA4_NVIDIA; SRC_META_MTIA_GENAI_2026; SRC_EPOCH_AI_DATA_CENTERS; SRC_SEMIANALYSIS_INFERENCEX</x:t>
        </x:is>
      </x:c>
      <x:c r="K338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81" s="3" t="inlineStr">
        <x:is>
          <x:t xml:space="preserve">Provider-disclosed generated output token volume or calibrated capacity telemetry.</x:t>
        </x:is>
      </x:c>
    </x:row>
    <x:row r="3382">
      <x:c r="A3382" s="3" t="inlineStr">
        <x:is>
          <x:t xml:space="preserve">Meta</x:t>
        </x:is>
      </x:c>
      <x:c r="B3382" s="3" t="n">
        <x:v>2027</x:v>
      </x:c>
      <x:c r="C3382" s="3" t="inlineStr">
        <x:is>
          <x:t xml:space="preserve">Grid-Constrained / Efficiency-Upside</x:t>
        </x:is>
      </x:c>
      <x:c r="D3382" s="3" t="inlineStr">
        <x:is>
          <x:t xml:space="preserve">inference_tokens_per_year</x:t>
        </x:is>
      </x:c>
      <x:c r="E3382" s="3" t="n">
        <x:v>2.7642381332832e+16</x:v>
      </x:c>
      <x:c r="F3382" s="3" t="inlineStr">
        <x:is>
          <x:t xml:space="preserve">generated output tokens/year</x:t>
        </x:is>
      </x:c>
      <x:c r="G3382" s="3" t="inlineStr">
        <x:is>
          <x:t xml:space="preserve">Derived headline metric</x:t>
        </x:is>
      </x:c>
      <x:c r="H3382" s="3" t="inlineStr">
        <x:is>
          <x:t xml:space="preserve">inference_tokens_per_day * 365</x:t>
        </x:is>
      </x:c>
      <x:c r="I3382" s="3" t="inlineStr">
        <x:is>
          <x:t xml:space="preserve">Annualized version of generated output token capacity; it is not observed annual demand or billable volume.</x:t>
        </x:is>
      </x:c>
      <x:c r="J3382" s="3" t="inlineStr">
        <x:is>
          <x:t xml:space="preserve">SRC_META_LLAMA; SRC_META_LLAMA4_NVIDIA; SRC_META_MTIA_GENAI_2026; SRC_EPOCH_AI_DATA_CENTERS; SRC_SEMIANALYSIS_INFERENCEX</x:t>
        </x:is>
      </x:c>
      <x:c r="K338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82" s="3" t="inlineStr">
        <x:is>
          <x:t xml:space="preserve">Provider-disclosed annual generated-output volume or metered serving telemetry.</x:t>
        </x:is>
      </x:c>
    </x:row>
    <x:row r="3383">
      <x:c r="A3383" s="3" t="inlineStr">
        <x:is>
          <x:t xml:space="preserve">Meta</x:t>
        </x:is>
      </x:c>
      <x:c r="B3383" s="3" t="n">
        <x:v>2028</x:v>
      </x:c>
      <x:c r="C3383" s="3" t="inlineStr">
        <x:is>
          <x:t xml:space="preserve">Grid-Constrained / Efficiency-Upside</x:t>
        </x:is>
      </x:c>
      <x:c r="D3383" s="3" t="inlineStr">
        <x:is>
          <x:t xml:space="preserve">contracted_power_gw</x:t>
        </x:is>
      </x:c>
      <x:c r="E3383" s="3" t="n">
        <x:v>5.25</x:v>
      </x:c>
      <x:c r="F3383" s="3" t="inlineStr">
        <x:is>
          <x:t xml:space="preserve">GW</x:t>
        </x:is>
      </x:c>
      <x:c r="G3383" s="3" t="inlineStr">
        <x:is>
          <x:t xml:space="preserve">Scenario capacity envelope</x:t>
        </x:is>
      </x:c>
      <x:c r="H3383" s="3" t="inlineStr">
        <x:is>
          <x:t xml:space="preserve">linear interpolation between 2026 and 2030 company capacity endpoints</x:t>
        </x:is>
      </x:c>
      <x:c r="I3383" s="3" t="inlineStr">
        <x:is>
          <x:t xml:space="preserve">Scenario envelope for Meta AI/Llama serving capacity; not an official contracted-GW figure.</x:t>
        </x:is>
      </x:c>
      <x:c r="J3383" s="3" t="inlineStr">
        <x:is>
          <x:t xml:space="preserve">ASSUMP_POWER_RAMP; SRC_META_MTIA_GENAI_2026</x:t>
        </x:is>
      </x:c>
      <x:c r="K338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83" s="3" t="inlineStr">
        <x:is>
          <x:t xml:space="preserve">Company/site-level committed MW/GW, interconnect and contract disclosure.</x:t>
        </x:is>
      </x:c>
    </x:row>
    <x:row r="3384">
      <x:c r="A3384" s="3" t="inlineStr">
        <x:is>
          <x:t xml:space="preserve">Meta</x:t>
        </x:is>
      </x:c>
      <x:c r="B3384" s="3" t="n">
        <x:v>2028</x:v>
      </x:c>
      <x:c r="C3384" s="3" t="inlineStr">
        <x:is>
          <x:t xml:space="preserve">Grid-Constrained / Efficiency-Upside</x:t>
        </x:is>
      </x:c>
      <x:c r="D3384" s="3" t="inlineStr">
        <x:is>
          <x:t xml:space="preserve">operational_deployment_share</x:t>
        </x:is>
      </x:c>
      <x:c r="E3384" s="3" t="n">
        <x:v>0.56380952</x:v>
      </x:c>
      <x:c r="F3384" s="3" t="inlineStr">
        <x:is>
          <x:t xml:space="preserve">share</x:t>
        </x:is>
      </x:c>
      <x:c r="G3384" s="3" t="inlineStr">
        <x:is>
          <x:t xml:space="preserve">Scenario conversion</x:t>
        </x:is>
      </x:c>
      <x:c r="H3384" s="3" t="inlineStr">
        <x:is>
          <x:t xml:space="preserve">active_power_gw / contracted_power_gw</x:t>
        </x:is>
      </x:c>
      <x:c r="I3384" s="3" t="inlineStr">
        <x:is>
          <x:t xml:space="preserve">This is the single explicit conversion from contracted/attributed capacity to operationally usable capacity.</x:t>
        </x:is>
      </x:c>
      <x:c r="J3384" s="3" t="inlineStr">
        <x:is>
          <x:t xml:space="preserve">ASSUMP_POWER_RAMP; SRC_META_MTIA_GENAI_2026</x:t>
        </x:is>
      </x:c>
      <x:c r="K338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84" s="3" t="inlineStr">
        <x:is>
          <x:t xml:space="preserve">Energized operational capacity divided by contracted/attributed capacity.</x:t>
        </x:is>
      </x:c>
    </x:row>
    <x:row r="3385">
      <x:c r="A3385" s="3" t="inlineStr">
        <x:is>
          <x:t xml:space="preserve">Meta</x:t>
        </x:is>
      </x:c>
      <x:c r="B3385" s="3" t="n">
        <x:v>2028</x:v>
      </x:c>
      <x:c r="C3385" s="3" t="inlineStr">
        <x:is>
          <x:t xml:space="preserve">Grid-Constrained / Efficiency-Upside</x:t>
        </x:is>
      </x:c>
      <x:c r="D3385" s="3" t="inlineStr">
        <x:is>
          <x:t xml:space="preserve">active_power_gw</x:t>
        </x:is>
      </x:c>
      <x:c r="E3385" s="3" t="n">
        <x:v>2.96</x:v>
      </x:c>
      <x:c r="F3385" s="3" t="inlineStr">
        <x:is>
          <x:t xml:space="preserve">GW</x:t>
        </x:is>
      </x:c>
      <x:c r="G3385" s="3" t="inlineStr">
        <x:is>
          <x:t xml:space="preserve">Derived scenario</x:t>
        </x:is>
      </x:c>
      <x:c r="H3385" s="3" t="inlineStr">
        <x:is>
          <x:t xml:space="preserve">contracted_power_gw * operational_deployment_share</x:t>
        </x:is>
      </x:c>
      <x:c r="I3385" s="3" t="inlineStr">
        <x:is>
          <x:t xml:space="preserve">MTIA deployment direction and consumer product distribution support active ramp, not exact powered GW.</x:t>
        </x:is>
      </x:c>
      <x:c r="J3385" s="3" t="inlineStr">
        <x:is>
          <x:t xml:space="preserve">ASSUMP_POWER_RAMP; SRC_META_MTIA_GENAI_2026</x:t>
        </x:is>
      </x:c>
      <x:c r="K338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85" s="3" t="inlineStr">
        <x:is>
          <x:t xml:space="preserve">Energization dates, accelerator deliveries and operational powered-rack telemetry.</x:t>
        </x:is>
      </x:c>
    </x:row>
    <x:row r="3386">
      <x:c r="A3386" s="3" t="inlineStr">
        <x:is>
          <x:t xml:space="preserve">Meta</x:t>
        </x:is>
      </x:c>
      <x:c r="B3386" s="3" t="n">
        <x:v>2028</x:v>
      </x:c>
      <x:c r="C3386" s="3" t="inlineStr">
        <x:is>
          <x:t xml:space="preserve">Grid-Constrained / Efficiency-Upside</x:t>
        </x:is>
      </x:c>
      <x:c r="D3386" s="3" t="inlineStr">
        <x:is>
          <x:t xml:space="preserve">pue</x:t>
        </x:is>
      </x:c>
      <x:c r="E3386" s="3" t="n">
        <x:v>1.2</x:v>
      </x:c>
      <x:c r="F3386" s="3" t="inlineStr">
        <x:is>
          <x:t xml:space="preserve">ratio</x:t>
        </x:is>
      </x:c>
      <x:c r="G3386" s="3" t="inlineStr">
        <x:is>
          <x:t xml:space="preserve">Scenario parameter</x:t>
        </x:is>
      </x:c>
      <x:c r="H3386" s="3" t="inlineStr">
        <x:is>
          <x:t xml:space="preserve">it_load_gw = active_power_gw / pue</x:t>
        </x:is>
      </x:c>
      <x:c r="I3386" s="3" t="inlineStr">
        <x:is>
          <x:t xml:space="preserve">No provider-wide site-level PUE is used as a disclosed fact; PUE represents facility-to-IT conversion within the scenario.</x:t>
        </x:is>
      </x:c>
      <x:c r="J3386" s="3" t="inlineStr">
        <x:is>
          <x:t xml:space="preserve">ASSUMP_POWER_RAMP</x:t>
        </x:is>
      </x:c>
      <x:c r="K338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86" s="3" t="inlineStr">
        <x:is>
          <x:t xml:space="preserve">Site-level measured PUE matched to attributed AI capacity.</x:t>
        </x:is>
      </x:c>
    </x:row>
    <x:row r="3387">
      <x:c r="A3387" s="3" t="inlineStr">
        <x:is>
          <x:t xml:space="preserve">Meta</x:t>
        </x:is>
      </x:c>
      <x:c r="B3387" s="3" t="n">
        <x:v>2028</x:v>
      </x:c>
      <x:c r="C3387" s="3" t="inlineStr">
        <x:is>
          <x:t xml:space="preserve">Grid-Constrained / Efficiency-Upside</x:t>
        </x:is>
      </x:c>
      <x:c r="D3387" s="3" t="inlineStr">
        <x:is>
          <x:t xml:space="preserve">it_load_gw</x:t>
        </x:is>
      </x:c>
      <x:c r="E3387" s="3" t="n">
        <x:v>2.467</x:v>
      </x:c>
      <x:c r="F3387" s="3" t="inlineStr">
        <x:is>
          <x:t xml:space="preserve">GW</x:t>
        </x:is>
      </x:c>
      <x:c r="G3387" s="3" t="inlineStr">
        <x:is>
          <x:t xml:space="preserve">Derived formula</x:t>
        </x:is>
      </x:c>
      <x:c r="H3387" s="3" t="inlineStr">
        <x:is>
          <x:t xml:space="preserve">active_power_gw / pue</x:t>
        </x:is>
      </x:c>
      <x:c r="I3387" s="3" t="inlineStr">
        <x:is>
          <x:t xml:space="preserve">Facility power is converted to IT-deliverable power before attributing AI workloads.</x:t>
        </x:is>
      </x:c>
      <x:c r="J3387" s="3" t="inlineStr">
        <x:is>
          <x:t xml:space="preserve">ASSUMP_POWER_RAMP; SRC_META_MTIA_GENAI_2026</x:t>
        </x:is>
      </x:c>
      <x:c r="K338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87" s="3" t="inlineStr">
        <x:is>
          <x:t xml:space="preserve">Recompute once active power and PUE become site-observable.</x:t>
        </x:is>
      </x:c>
    </x:row>
    <x:row r="3388">
      <x:c r="A3388" s="3" t="inlineStr">
        <x:is>
          <x:t xml:space="preserve">Meta</x:t>
        </x:is>
      </x:c>
      <x:c r="B3388" s="3" t="n">
        <x:v>2028</x:v>
      </x:c>
      <x:c r="C3388" s="3" t="inlineStr">
        <x:is>
          <x:t xml:space="preserve">Grid-Constrained / Efficiency-Upside</x:t>
        </x:is>
      </x:c>
      <x:c r="D3388" s="3" t="inlineStr">
        <x:is>
          <x:t xml:space="preserve">ai_workload_share</x:t>
        </x:is>
      </x:c>
      <x:c r="E3388" s="3" t="n">
        <x:v>0.87</x:v>
      </x:c>
      <x:c r="F3388" s="3" t="inlineStr">
        <x:is>
          <x:t xml:space="preserve">share</x:t>
        </x:is>
      </x:c>
      <x:c r="G3388" s="3" t="inlineStr">
        <x:is>
          <x:t xml:space="preserve">Scenario allocation</x:t>
        </x:is>
      </x:c>
      <x:c r="H3388" s="3" t="inlineStr">
        <x:is>
          <x:t xml:space="preserve">ai_it_load_gw = it_load_gw * ai_workload_share</x:t>
        </x:is>
      </x:c>
      <x:c r="I3388" s="3" t="inlineStr">
        <x:is>
          <x:t xml:space="preserve">The modeled fleet is focused on AI workloads across Meta AI surfaces; non-LLM ranking/platform overhead is excluded through the 87% share.</x:t>
        </x:is>
      </x:c>
      <x:c r="J3388" s="3" t="inlineStr">
        <x:is>
          <x:t xml:space="preserve">SRC_META_LLAMA; SRC_META_LLAMA4_NVIDIA; SRC_META_MTIA_GENAI_2026; SRC_EPOCH_AI_DATA_CENTERS</x:t>
        </x:is>
      </x:c>
      <x:c r="K338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88" s="3" t="inlineStr">
        <x:is>
          <x:t xml:space="preserve">Model-owner AI workload allocation or cluster scheduling telemetry.</x:t>
        </x:is>
      </x:c>
    </x:row>
    <x:row r="3389">
      <x:c r="A3389" s="3" t="inlineStr">
        <x:is>
          <x:t xml:space="preserve">Meta</x:t>
        </x:is>
      </x:c>
      <x:c r="B3389" s="3" t="n">
        <x:v>2028</x:v>
      </x:c>
      <x:c r="C3389" s="3" t="inlineStr">
        <x:is>
          <x:t xml:space="preserve">Grid-Constrained / Efficiency-Upside</x:t>
        </x:is>
      </x:c>
      <x:c r="D3389" s="3" t="inlineStr">
        <x:is>
          <x:t xml:space="preserve">ai_it_load_gw</x:t>
        </x:is>
      </x:c>
      <x:c r="E3389" s="3" t="n">
        <x:v>2.146</x:v>
      </x:c>
      <x:c r="F3389" s="3" t="inlineStr">
        <x:is>
          <x:t xml:space="preserve">GW</x:t>
        </x:is>
      </x:c>
      <x:c r="G3389" s="3" t="inlineStr">
        <x:is>
          <x:t xml:space="preserve">Derived formula</x:t>
        </x:is>
      </x:c>
      <x:c r="H3389" s="3" t="inlineStr">
        <x:is>
          <x:t xml:space="preserve">it_load_gw * ai_workload_share</x:t>
        </x:is>
      </x:c>
      <x:c r="I3389" s="3" t="inlineStr">
        <x:is>
          <x:t xml:space="preserve">Only the AI-attributed portion of IT load enters training/inference allocation.</x:t>
        </x:is>
      </x:c>
      <x:c r="J3389" s="3" t="inlineStr">
        <x:is>
          <x:t xml:space="preserve">SRC_META_LLAMA; SRC_META_LLAMA4_NVIDIA; SRC_META_MTIA_GENAI_2026; SRC_EPOCH_AI_DATA_CENTERS</x:t>
        </x:is>
      </x:c>
      <x:c r="K338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89" s="3" t="inlineStr">
        <x:is>
          <x:t xml:space="preserve">Recompute after ai_workload_share is replaced by telemetry.</x:t>
        </x:is>
      </x:c>
    </x:row>
    <x:row r="3390">
      <x:c r="A3390" s="3" t="inlineStr">
        <x:is>
          <x:t xml:space="preserve">Meta</x:t>
        </x:is>
      </x:c>
      <x:c r="B3390" s="3" t="n">
        <x:v>2028</x:v>
      </x:c>
      <x:c r="C3390" s="3" t="inlineStr">
        <x:is>
          <x:t xml:space="preserve">Grid-Constrained / Efficiency-Upside</x:t>
        </x:is>
      </x:c>
      <x:c r="D3390" s="3" t="inlineStr">
        <x:is>
          <x:t xml:space="preserve">gpu_share</x:t>
        </x:is>
      </x:c>
      <x:c r="E3390" s="3" t="n">
        <x:v>0.812926</x:v>
      </x:c>
      <x:c r="F3390" s="3" t="inlineStr">
        <x:is>
          <x:t xml:space="preserve">share of inference-serving accelerator load</x:t>
        </x:is>
      </x:c>
      <x:c r="G3390" s="3" t="inlineStr">
        <x:is>
          <x:t xml:space="preserve">Numeric scenario</x:t>
        </x:is>
      </x:c>
      <x:c r="H3390" s="3" t="inlineStr">
        <x:is>
          <x:t xml:space="preserve">gpu_share interpolated from company 2026/2030 accelerator-mix endpoints</x:t>
        </x:is>
      </x:c>
      <x:c r="I3390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3390" s="3" t="inlineStr">
        <x:is>
          <x:t xml:space="preserve">SRC_META_LLAMA; SRC_META_LLAMA4_NVIDIA; SRC_META_MTIA_GENAI_2026; SRC_EPOCH_AI_DATA_CENTERS; ASSUMP_NUMERIC_ACCELERATOR_MIX</x:t>
        </x:is>
      </x:c>
      <x:c r="K339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90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3391">
      <x:c r="A3391" s="3" t="inlineStr">
        <x:is>
          <x:t xml:space="preserve">Meta</x:t>
        </x:is>
      </x:c>
      <x:c r="B3391" s="3" t="n">
        <x:v>2028</x:v>
      </x:c>
      <x:c r="C3391" s="3" t="inlineStr">
        <x:is>
          <x:t xml:space="preserve">Grid-Constrained / Efficiency-Upside</x:t>
        </x:is>
      </x:c>
      <x:c r="D3391" s="3" t="inlineStr">
        <x:is>
          <x:t xml:space="preserve">h200_share</x:t>
        </x:is>
      </x:c>
      <x:c r="E3391" s="3" t="n">
        <x:v>0.074919</x:v>
      </x:c>
      <x:c r="F3391" s="3" t="inlineStr">
        <x:is>
          <x:t xml:space="preserve">share of inference-serving accelerator load</x:t>
        </x:is>
      </x:c>
      <x:c r="G3391" s="3" t="inlineStr">
        <x:is>
          <x:t xml:space="preserve">Editable numeric scenario</x:t>
        </x:is>
      </x:c>
      <x:c r="H3391" s="3" t="inlineStr">
        <x:is>
          <x:t xml:space="preserve">h200_share = gpu_share * default_gpu_generation_mix_h200</x:t>
        </x:is>
      </x:c>
      <x:c r="I3391" s="3" t="inlineStr">
        <x:is>
          <x:t xml:space="preserve">Default GPU-generation migration assumption; executive workbook allows later manual replacement by company/year/scenario.</x:t>
        </x:is>
      </x:c>
      <x:c r="J3391" s="3" t="inlineStr">
        <x:is>
          <x:t xml:space="preserve">SRC_SEMIANALYSIS_INFERENCEX; ASSUMP_NUMERIC_ACCELERATOR_MIX</x:t>
        </x:is>
      </x:c>
      <x:c r="K339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91" s="3" t="inlineStr">
        <x:is>
          <x:t xml:space="preserve">Company fleet inventory, accelerator-hours or procurement/deployment records by GPU generation.</x:t>
        </x:is>
      </x:c>
    </x:row>
    <x:row r="3392">
      <x:c r="A3392" s="3" t="inlineStr">
        <x:is>
          <x:t xml:space="preserve">Meta</x:t>
        </x:is>
      </x:c>
      <x:c r="B3392" s="3" t="n">
        <x:v>2028</x:v>
      </x:c>
      <x:c r="C3392" s="3" t="inlineStr">
        <x:is>
          <x:t xml:space="preserve">Grid-Constrained / Efficiency-Upside</x:t>
        </x:is>
      </x:c>
      <x:c r="D3392" s="3" t="inlineStr">
        <x:is>
          <x:t xml:space="preserve">b200_share</x:t>
        </x:is>
      </x:c>
      <x:c r="E3392" s="3" t="n">
        <x:v>0.738007</x:v>
      </x:c>
      <x:c r="F3392" s="3" t="inlineStr">
        <x:is>
          <x:t xml:space="preserve">share of inference-serving accelerator load</x:t>
        </x:is>
      </x:c>
      <x:c r="G3392" s="3" t="inlineStr">
        <x:is>
          <x:t xml:space="preserve">Editable numeric scenario</x:t>
        </x:is>
      </x:c>
      <x:c r="H3392" s="3" t="inlineStr">
        <x:is>
          <x:t xml:space="preserve">b200_share = gpu_share * default_gpu_generation_mix_b200</x:t>
        </x:is>
      </x:c>
      <x:c r="I3392" s="3" t="inlineStr">
        <x:is>
          <x:t xml:space="preserve">Default GPU-generation migration assumption; executive workbook allows later manual replacement by company/year/scenario.</x:t>
        </x:is>
      </x:c>
      <x:c r="J3392" s="3" t="inlineStr">
        <x:is>
          <x:t xml:space="preserve">SRC_SEMIANALYSIS_INFERENCEX; ASSUMP_NUMERIC_ACCELERATOR_MIX</x:t>
        </x:is>
      </x:c>
      <x:c r="K339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92" s="3" t="inlineStr">
        <x:is>
          <x:t xml:space="preserve">Company fleet inventory, accelerator-hours or procurement/deployment records by GPU generation.</x:t>
        </x:is>
      </x:c>
    </x:row>
    <x:row r="3393">
      <x:c r="A3393" s="3" t="inlineStr">
        <x:is>
          <x:t xml:space="preserve">Meta</x:t>
        </x:is>
      </x:c>
      <x:c r="B3393" s="3" t="n">
        <x:v>2028</x:v>
      </x:c>
      <x:c r="C3393" s="3" t="inlineStr">
        <x:is>
          <x:t xml:space="preserve">Grid-Constrained / Efficiency-Upside</x:t>
        </x:is>
      </x:c>
      <x:c r="D3393" s="3" t="inlineStr">
        <x:is>
          <x:t xml:space="preserve">gb200_share</x:t>
        </x:is>
      </x:c>
      <x:c r="E3393" s="3" t="n">
        <x:v>0</x:v>
      </x:c>
      <x:c r="F3393" s="3" t="inlineStr">
        <x:is>
          <x:t xml:space="preserve">share of inference-serving accelerator load</x:t>
        </x:is>
      </x:c>
      <x:c r="G3393" s="3" t="inlineStr">
        <x:is>
          <x:t xml:space="preserve">Editable numeric scenario</x:t>
        </x:is>
      </x:c>
      <x:c r="H3393" s="3" t="inlineStr">
        <x:is>
          <x:t xml:space="preserve">gb200_share = gpu_share * default_gpu_generation_mix_gb200</x:t>
        </x:is>
      </x:c>
      <x:c r="I3393" s="3" t="inlineStr">
        <x:is>
          <x:t xml:space="preserve">Default GPU-generation migration assumption; executive workbook allows later manual replacement by company/year/scenario.</x:t>
        </x:is>
      </x:c>
      <x:c r="J3393" s="3" t="inlineStr">
        <x:is>
          <x:t xml:space="preserve">SRC_SEMIANALYSIS_INFERENCEX; ASSUMP_NUMERIC_ACCELERATOR_MIX</x:t>
        </x:is>
      </x:c>
      <x:c r="K339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93" s="3" t="inlineStr">
        <x:is>
          <x:t xml:space="preserve">Company fleet inventory, accelerator-hours or procurement/deployment records by GPU generation.</x:t>
        </x:is>
      </x:c>
    </x:row>
    <x:row r="3394">
      <x:c r="A3394" s="3" t="inlineStr">
        <x:is>
          <x:t xml:space="preserve">Meta</x:t>
        </x:is>
      </x:c>
      <x:c r="B3394" s="3" t="n">
        <x:v>2028</x:v>
      </x:c>
      <x:c r="C3394" s="3" t="inlineStr">
        <x:is>
          <x:t xml:space="preserve">Grid-Constrained / Efficiency-Upside</x:t>
        </x:is>
      </x:c>
      <x:c r="D3394" s="3" t="inlineStr">
        <x:is>
          <x:t xml:space="preserve">purpose_built_accelerator_share</x:t>
        </x:is>
      </x:c>
      <x:c r="E3394" s="3" t="n">
        <x:v>0.187074</x:v>
      </x:c>
      <x:c r="F3394" s="3" t="inlineStr">
        <x:is>
          <x:t xml:space="preserve">share of inference-serving accelerator load</x:t>
        </x:is>
      </x:c>
      <x:c r="G3394" s="3" t="inlineStr">
        <x:is>
          <x:t xml:space="preserve">Numeric scenario</x:t>
        </x:is>
      </x:c>
      <x:c r="H3394" s="3" t="inlineStr">
        <x:is>
          <x:t xml:space="preserve">1 - gpu_share</x:t>
        </x:is>
      </x:c>
      <x:c r="I3394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3394" s="3" t="inlineStr">
        <x:is>
          <x:t xml:space="preserve">SRC_META_LLAMA; SRC_META_LLAMA4_NVIDIA; SRC_META_MTIA_GENAI_2026; SRC_EPOCH_AI_DATA_CENTERS; ASSUMP_NUMERIC_ACCELERATOR_MIX</x:t>
        </x:is>
      </x:c>
      <x:c r="K339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94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3395">
      <x:c r="A3395" s="3" t="inlineStr">
        <x:is>
          <x:t xml:space="preserve">Meta</x:t>
        </x:is>
      </x:c>
      <x:c r="B3395" s="3" t="n">
        <x:v>2028</x:v>
      </x:c>
      <x:c r="C3395" s="3" t="inlineStr">
        <x:is>
          <x:t xml:space="preserve">Grid-Constrained / Efficiency-Upside</x:t>
        </x:is>
      </x:c>
      <x:c r="D3395" s="3" t="inlineStr">
        <x:is>
          <x:t xml:space="preserve">fleet_reference_tps_per_mw</x:t>
        </x:is>
      </x:c>
      <x:c r="E3395" s="3" t="n">
        <x:v>925083</x:v>
      </x:c>
      <x:c r="F3395" s="3" t="inlineStr">
        <x:is>
          <x:t xml:space="preserve">generated output tokens/sec/MW</x:t>
        </x:is>
      </x:c>
      <x:c r="G3395" s="3" t="inlineStr">
        <x:is>
          <x:t xml:space="preserve">Fleet-weighted public benchmark reference</x:t>
        </x:is>
      </x:c>
      <x:c r="H3395" s="3" t="inlineStr">
        <x:is>
          <x:t xml:space="preserve">h200_share*h200_workload_avg + b200_share*b200_workload_avg + gb200_share*gb200_workload_avg + purpose_built_share*purpose_workload_avg</x:t>
        </x:is>
      </x:c>
      <x:c r="I3395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3395" s="3" t="inlineStr">
        <x:is>
          <x:t xml:space="preserve">SRC_SEMIANALYSIS_INFERENCEX; ASSUMP_NUMERIC_ACCELERATOR_MIX; ASSUMP_WORKLOAD_CLASS_MIX; ASSUMP_AGENTIC_CONTEXT_PENALTY</x:t>
        </x:is>
      </x:c>
      <x:c r="K339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95" s="3" t="inlineStr">
        <x:is>
          <x:t xml:space="preserve">Comparable production output-token throughput or a more closely matched benchmark.</x:t>
        </x:is>
      </x:c>
    </x:row>
    <x:row r="3396">
      <x:c r="A3396" s="3" t="inlineStr">
        <x:is>
          <x:t xml:space="preserve">Meta</x:t>
        </x:is>
      </x:c>
      <x:c r="B3396" s="3" t="n">
        <x:v>2028</x:v>
      </x:c>
      <x:c r="C3396" s="3" t="inlineStr">
        <x:is>
          <x:t xml:space="preserve">Grid-Constrained / Efficiency-Upside</x:t>
        </x:is>
      </x:c>
      <x:c r="D3396" s="3" t="inlineStr">
        <x:is>
          <x:t xml:space="preserve">commercial_workload_fit_factor</x:t>
        </x:is>
      </x:c>
      <x:c r="E3396" s="3" t="n">
        <x:v>0.9</x:v>
      </x:c>
      <x:c r="F3396" s="3" t="inlineStr">
        <x:is>
          <x:t xml:space="preserve">share of public reference throughput</x:t>
        </x:is>
      </x:c>
      <x:c r="G3396" s="3" t="inlineStr">
        <x:is>
          <x:t xml:space="preserve">Scenario assumption</x:t>
        </x:is>
      </x:c>
      <x:c r="H3396" s="3" t="inlineStr">
        <x:is>
          <x:t xml:space="preserve">reference_serving_tps_per_mw = fleet_reference_tps_per_mw * commercial_workload_fit_factor</x:t>
        </x:is>
      </x:c>
      <x:c r="I3396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3396" s="3" t="inlineStr">
        <x:is>
          <x:t xml:space="preserve">SRC_SEMIANALYSIS_INFERENCEX; ASSUMP_NUMERIC_ACCELERATOR_MIX; ASSUMP_WORKLOAD_CLASS_MIX; ASSUMP_AGENTIC_CONTEXT_PENALTY</x:t>
        </x:is>
      </x:c>
      <x:c r="K339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96" s="3" t="inlineStr">
        <x:is>
          <x:t xml:space="preserve">Matched commercial serving benchmark by product surface, context shape and latency SLO.</x:t>
        </x:is>
      </x:c>
    </x:row>
    <x:row r="3397">
      <x:c r="A3397" s="3" t="inlineStr">
        <x:is>
          <x:t xml:space="preserve">Meta</x:t>
        </x:is>
      </x:c>
      <x:c r="B3397" s="3" t="n">
        <x:v>2028</x:v>
      </x:c>
      <x:c r="C3397" s="3" t="inlineStr">
        <x:is>
          <x:t xml:space="preserve">Grid-Constrained / Efficiency-Upside</x:t>
        </x:is>
      </x:c>
      <x:c r="D3397" s="3" t="inlineStr">
        <x:is>
          <x:t xml:space="preserve">reference_serving_tps_per_mw</x:t>
        </x:is>
      </x:c>
      <x:c r="E3397" s="3" t="n">
        <x:v>832575</x:v>
      </x:c>
      <x:c r="F3397" s="3" t="inlineStr">
        <x:is>
          <x:t xml:space="preserve">generated output tokens/sec/MW</x:t>
        </x:is>
      </x:c>
      <x:c r="G3397" s="3" t="inlineStr">
        <x:is>
          <x:t xml:space="preserve">Workload-adjusted benchmark proxy</x:t>
        </x:is>
      </x:c>
      <x:c r="H3397" s="3" t="inlineStr">
        <x:is>
          <x:t xml:space="preserve">fleet_reference_tps_per_mw * commercial_workload_fit_factor</x:t>
        </x:is>
      </x:c>
      <x:c r="I339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397" s="3" t="inlineStr">
        <x:is>
          <x:t xml:space="preserve">SRC_SEMIANALYSIS_INFERENCEX; ASSUMP_NUMERIC_ACCELERATOR_MIX; ASSUMP_WORKLOAD_CLASS_MIX; ASSUMP_AGENTIC_CONTEXT_PENALTY</x:t>
        </x:is>
      </x:c>
      <x:c r="K339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97" s="3" t="inlineStr">
        <x:is>
          <x:t xml:space="preserve">Provider production output-token throughput with comparable workload/SLO.</x:t>
        </x:is>
      </x:c>
    </x:row>
    <x:row r="3398">
      <x:c r="A3398" s="3" t="inlineStr">
        <x:is>
          <x:t xml:space="preserve">Meta</x:t>
        </x:is>
      </x:c>
      <x:c r="B3398" s="3" t="n">
        <x:v>2028</x:v>
      </x:c>
      <x:c r="C3398" s="3" t="inlineStr">
        <x:is>
          <x:t xml:space="preserve">Grid-Constrained / Efficiency-Upside</x:t>
        </x:is>
      </x:c>
      <x:c r="D3398" s="3" t="inlineStr">
        <x:is>
          <x:t xml:space="preserve">purpose_built_tps_per_mw</x:t>
        </x:is>
      </x:c>
      <x:c r="E3398" s="3" t="n">
        <x:v>1105664</x:v>
      </x:c>
      <x:c r="F3398" s="3" t="inlineStr">
        <x:is>
          <x:t xml:space="preserve">generated output tokens/sec/MW</x:t>
        </x:is>
      </x:c>
      <x:c r="G3398" s="3" t="inlineStr">
        <x:is>
          <x:t xml:space="preserve">Conservative no-uplift proxy</x:t>
        </x:is>
      </x:c>
      <x:c r="H3398" s="3" t="inlineStr">
        <x:is>
          <x:t xml:space="preserve">purpose_built_tps_per_mw = purpose_built_reference_tps_per_mw * commercial_workload_fit_factor until comparable output-token benchmark is adopted</x:t>
        </x:is>
      </x:c>
      <x:c r="I3398" s="3" t="inlineStr">
        <x:is>
          <x:t xml:space="preserve">No comparable public output-token/MW row adopted; B200 public reference placeholder is used and remains editable.</x:t>
        </x:is>
      </x:c>
      <x:c r="J3398" s="3" t="inlineStr">
        <x:is>
          <x:t xml:space="preserve">SRC_META_LLAMA; SRC_META_LLAMA4_NVIDIA; SRC_META_MTIA_GENAI_2026; SRC_EPOCH_AI_DATA_CENTERS; ASSUMP_NUMERIC_ACCELERATOR_MIX</x:t>
        </x:is>
      </x:c>
      <x:c r="K339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98" s="3" t="inlineStr">
        <x:is>
          <x:t xml:space="preserve">Matched-workload generated-output benchmark for the provider purpose-built accelerator.</x:t>
        </x:is>
      </x:c>
    </x:row>
    <x:row r="3399">
      <x:c r="A3399" s="3" t="inlineStr">
        <x:is>
          <x:t xml:space="preserve">Meta</x:t>
        </x:is>
      </x:c>
      <x:c r="B3399" s="3" t="n">
        <x:v>2028</x:v>
      </x:c>
      <x:c r="C3399" s="3" t="inlineStr">
        <x:is>
          <x:t xml:space="preserve">Grid-Constrained / Efficiency-Upside</x:t>
        </x:is>
      </x:c>
      <x:c r="D3399" s="3" t="inlineStr">
        <x:is>
          <x:t xml:space="preserve">inference_power_share</x:t>
        </x:is>
      </x:c>
      <x:c r="E3399" s="3" t="n">
        <x:v>0.71</x:v>
      </x:c>
      <x:c r="F3399" s="3" t="inlineStr">
        <x:is>
          <x:t xml:space="preserve">share of AI IT load</x:t>
        </x:is>
      </x:c>
      <x:c r="G3399" s="3" t="inlineStr">
        <x:is>
          <x:t xml:space="preserve">Scenario allocation</x:t>
        </x:is>
      </x:c>
      <x:c r="H3399" s="3" t="inlineStr">
        <x:is>
          <x:t xml:space="preserve">inference_gw = ai_it_load_gw * inference_power_share</x:t>
        </x:is>
      </x:c>
      <x:c r="I3399" s="3" t="inlineStr">
        <x:is>
          <x:t xml:space="preserve">Large consumer AI distribution and inference-first MTIA roadmap support a higher inference share scenario.</x:t>
        </x:is>
      </x:c>
      <x:c r="J3399" s="3" t="inlineStr">
        <x:is>
          <x:t xml:space="preserve">SRC_META_LLAMA; SRC_META_LLAMA4_NVIDIA; SRC_META_MTIA_GENAI_2026; SRC_EPOCH_AI_DATA_CENTERS; ASSUMP_INFERENCE_SHARE_NOT_FACT_60</x:t>
        </x:is>
      </x:c>
      <x:c r="K339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399" s="3" t="inlineStr">
        <x:is>
          <x:t xml:space="preserve">Provider-specific inference/training workload power telemetry.</x:t>
        </x:is>
      </x:c>
    </x:row>
    <x:row r="3400">
      <x:c r="A3400" s="3" t="inlineStr">
        <x:is>
          <x:t xml:space="preserve">Meta</x:t>
        </x:is>
      </x:c>
      <x:c r="B3400" s="3" t="n">
        <x:v>2028</x:v>
      </x:c>
      <x:c r="C3400" s="3" t="inlineStr">
        <x:is>
          <x:t xml:space="preserve">Grid-Constrained / Efficiency-Upside</x:t>
        </x:is>
      </x:c>
      <x:c r="D3400" s="3" t="inlineStr">
        <x:is>
          <x:t xml:space="preserve">inference_gw</x:t>
        </x:is>
      </x:c>
      <x:c r="E3400" s="3" t="n">
        <x:v>1.524</x:v>
      </x:c>
      <x:c r="F3400" s="3" t="inlineStr">
        <x:is>
          <x:t xml:space="preserve">GW</x:t>
        </x:is>
      </x:c>
      <x:c r="G3400" s="3" t="inlineStr">
        <x:is>
          <x:t xml:space="preserve">Derived formula</x:t>
        </x:is>
      </x:c>
      <x:c r="H3400" s="3" t="inlineStr">
        <x:is>
          <x:t xml:space="preserve">ai_it_load_gw * inference_power_share</x:t>
        </x:is>
      </x:c>
      <x:c r="I3400" s="3" t="inlineStr">
        <x:is>
          <x:t xml:space="preserve">This is the operational power eligible to become commercial generated output tokens through the selected TPS/MW proxy.</x:t>
        </x:is>
      </x:c>
      <x:c r="J3400" s="3" t="inlineStr">
        <x:is>
          <x:t xml:space="preserve">SRC_META_LLAMA; SRC_META_LLAMA4_NVIDIA; SRC_META_MTIA_GENAI_2026; SRC_EPOCH_AI_DATA_CENTERS</x:t>
        </x:is>
      </x:c>
      <x:c r="K340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00" s="3" t="inlineStr">
        <x:is>
          <x:t xml:space="preserve">Recompute after AI allocation or inference-share evidence changes.</x:t>
        </x:is>
      </x:c>
    </x:row>
    <x:row r="3401">
      <x:c r="A3401" s="3" t="inlineStr">
        <x:is>
          <x:t xml:space="preserve">Meta</x:t>
        </x:is>
      </x:c>
      <x:c r="B3401" s="3" t="n">
        <x:v>2028</x:v>
      </x:c>
      <x:c r="C3401" s="3" t="inlineStr">
        <x:is>
          <x:t xml:space="preserve">Grid-Constrained / Efficiency-Upside</x:t>
        </x:is>
      </x:c>
      <x:c r="D3401" s="3" t="inlineStr">
        <x:is>
          <x:t xml:space="preserve">training_power_share</x:t>
        </x:is>
      </x:c>
      <x:c r="E3401" s="3" t="n">
        <x:v>0.29</x:v>
      </x:c>
      <x:c r="F3401" s="3" t="inlineStr">
        <x:is>
          <x:t xml:space="preserve">share of AI IT load</x:t>
        </x:is>
      </x:c>
      <x:c r="G3401" s="3" t="inlineStr">
        <x:is>
          <x:t xml:space="preserve">Derived allocation</x:t>
        </x:is>
      </x:c>
      <x:c r="H3401" s="3" t="inlineStr">
        <x:is>
          <x:t xml:space="preserve">1 - inference_power_share</x:t>
        </x:is>
      </x:c>
      <x:c r="I3401" s="3" t="inlineStr">
        <x:is>
          <x:t xml:space="preserve">Training receives the complementary modeled AI IT allocation; it is not a disclosed company workload split.</x:t>
        </x:is>
      </x:c>
      <x:c r="J3401" s="3" t="inlineStr">
        <x:is>
          <x:t xml:space="preserve">SRC_META_LLAMA; SRC_META_LLAMA4_NVIDIA; SRC_META_MTIA_GENAI_2026; SRC_EPOCH_AI_DATA_CENTERS; ASSUMP_INFERENCE_SHARE_NOT_FACT_60</x:t>
        </x:is>
      </x:c>
      <x:c r="K340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01" s="3" t="inlineStr">
        <x:is>
          <x:t xml:space="preserve">Provider-specific inference/training workload power telemetry.</x:t>
        </x:is>
      </x:c>
    </x:row>
    <x:row r="3402">
      <x:c r="A3402" s="3" t="inlineStr">
        <x:is>
          <x:t xml:space="preserve">Meta</x:t>
        </x:is>
      </x:c>
      <x:c r="B3402" s="3" t="n">
        <x:v>2028</x:v>
      </x:c>
      <x:c r="C3402" s="3" t="inlineStr">
        <x:is>
          <x:t xml:space="preserve">Grid-Constrained / Efficiency-Upside</x:t>
        </x:is>
      </x:c>
      <x:c r="D3402" s="3" t="inlineStr">
        <x:is>
          <x:t xml:space="preserve">training_gw</x:t>
        </x:is>
      </x:c>
      <x:c r="E3402" s="3" t="n">
        <x:v>0.622</x:v>
      </x:c>
      <x:c r="F3402" s="3" t="inlineStr">
        <x:is>
          <x:t xml:space="preserve">GW</x:t>
        </x:is>
      </x:c>
      <x:c r="G3402" s="3" t="inlineStr">
        <x:is>
          <x:t xml:space="preserve">Derived formula</x:t>
        </x:is>
      </x:c>
      <x:c r="H3402" s="3" t="inlineStr">
        <x:is>
          <x:t xml:space="preserve">ai_it_load_gw * training_power_share</x:t>
        </x:is>
      </x:c>
      <x:c r="I3402" s="3" t="inlineStr">
        <x:is>
          <x:t xml:space="preserve">Training GW is shown separately so commercial inference token capacity is not overstated.</x:t>
        </x:is>
      </x:c>
      <x:c r="J3402" s="3" t="inlineStr">
        <x:is>
          <x:t xml:space="preserve">SRC_META_LLAMA; SRC_META_LLAMA4_NVIDIA; SRC_META_MTIA_GENAI_2026; SRC_EPOCH_AI_DATA_CENTERS</x:t>
        </x:is>
      </x:c>
      <x:c r="K340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02" s="3" t="inlineStr">
        <x:is>
          <x:t xml:space="preserve">Recompute after AI allocation or workload-split evidence changes.</x:t>
        </x:is>
      </x:c>
    </x:row>
    <x:row r="3403">
      <x:c r="A3403" s="3" t="inlineStr">
        <x:is>
          <x:t xml:space="preserve">Meta</x:t>
        </x:is>
      </x:c>
      <x:c r="B3403" s="3" t="n">
        <x:v>2028</x:v>
      </x:c>
      <x:c r="C3403" s="3" t="inlineStr">
        <x:is>
          <x:t xml:space="preserve">Grid-Constrained / Efficiency-Upside</x:t>
        </x:is>
      </x:c>
      <x:c r="D3403" s="3" t="inlineStr">
        <x:is>
          <x:t xml:space="preserve">tokens_per_second_per_mw</x:t>
        </x:is>
      </x:c>
      <x:c r="E3403" s="3" t="n">
        <x:v>832575</x:v>
      </x:c>
      <x:c r="F3403" s="3" t="inlineStr">
        <x:is>
          <x:t xml:space="preserve">generated output tokens/sec/MW</x:t>
        </x:is>
      </x:c>
      <x:c r="G3403" s="3" t="inlineStr">
        <x:is>
          <x:t xml:space="preserve">Derived estimate + benchmark calibration</x:t>
        </x:is>
      </x:c>
      <x:c r="H3403" s="3" t="inlineStr">
        <x:is>
          <x:t xml:space="preserve">fleet_reference_tps_per_mw * commercial_workload_fit_factor</x:t>
        </x:is>
      </x:c>
      <x:c r="I3403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3403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340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03" s="3" t="inlineStr">
        <x:is>
          <x:t xml:space="preserve">Comparable production output-token throughput with model, hardware, precision, ISL/OSL and SLO matched.</x:t>
        </x:is>
      </x:c>
    </x:row>
    <x:row r="3404">
      <x:c r="A3404" s="3" t="inlineStr">
        <x:is>
          <x:t xml:space="preserve">Meta</x:t>
        </x:is>
      </x:c>
      <x:c r="B3404" s="3" t="n">
        <x:v>2028</x:v>
      </x:c>
      <x:c r="C3404" s="3" t="inlineStr">
        <x:is>
          <x:t xml:space="preserve">Grid-Constrained / Efficiency-Upside</x:t>
        </x:is>
      </x:c>
      <x:c r="D3404" s="3" t="inlineStr">
        <x:is>
          <x:t xml:space="preserve">inference_tokens_per_day</x:t>
        </x:is>
      </x:c>
      <x:c r="E3404" s="3" t="n">
        <x:v>109628147520000</x:v>
      </x:c>
      <x:c r="F3404" s="3" t="inlineStr">
        <x:is>
          <x:t xml:space="preserve">generated output tokens/day</x:t>
        </x:is>
      </x:c>
      <x:c r="G3404" s="3" t="inlineStr">
        <x:is>
          <x:t xml:space="preserve">Derived headline metric</x:t>
        </x:is>
      </x:c>
      <x:c r="H3404" s="3" t="inlineStr">
        <x:is>
          <x:t xml:space="preserve">inference_gw * 1000 * tokens_per_second_per_mw * 86,400</x:t>
        </x:is>
      </x:c>
      <x:c r="I3404" s="3" t="inlineStr">
        <x:is>
          <x:t xml:space="preserve">Headline capacity uses no utilization, MoE, architecture or software-growth multiplier; it is not observed commercial output volume.</x:t>
        </x:is>
      </x:c>
      <x:c r="J3404" s="3" t="inlineStr">
        <x:is>
          <x:t xml:space="preserve">SRC_META_LLAMA; SRC_META_LLAMA4_NVIDIA; SRC_META_MTIA_GENAI_2026; SRC_EPOCH_AI_DATA_CENTERS; SRC_SEMIANALYSIS_INFERENCEX</x:t>
        </x:is>
      </x:c>
      <x:c r="K340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04" s="3" t="inlineStr">
        <x:is>
          <x:t xml:space="preserve">Provider-disclosed generated output token volume or calibrated capacity telemetry.</x:t>
        </x:is>
      </x:c>
    </x:row>
    <x:row r="3405">
      <x:c r="A3405" s="3" t="inlineStr">
        <x:is>
          <x:t xml:space="preserve">Meta</x:t>
        </x:is>
      </x:c>
      <x:c r="B3405" s="3" t="n">
        <x:v>2028</x:v>
      </x:c>
      <x:c r="C3405" s="3" t="inlineStr">
        <x:is>
          <x:t xml:space="preserve">Grid-Constrained / Efficiency-Upside</x:t>
        </x:is>
      </x:c>
      <x:c r="D3405" s="3" t="inlineStr">
        <x:is>
          <x:t xml:space="preserve">inference_tokens_per_year</x:t>
        </x:is>
      </x:c>
      <x:c r="E3405" s="3" t="n">
        <x:v>4.00142738448e+16</x:v>
      </x:c>
      <x:c r="F3405" s="3" t="inlineStr">
        <x:is>
          <x:t xml:space="preserve">generated output tokens/year</x:t>
        </x:is>
      </x:c>
      <x:c r="G3405" s="3" t="inlineStr">
        <x:is>
          <x:t xml:space="preserve">Derived headline metric</x:t>
        </x:is>
      </x:c>
      <x:c r="H3405" s="3" t="inlineStr">
        <x:is>
          <x:t xml:space="preserve">inference_tokens_per_day * 365</x:t>
        </x:is>
      </x:c>
      <x:c r="I3405" s="3" t="inlineStr">
        <x:is>
          <x:t xml:space="preserve">Annualized version of generated output token capacity; it is not observed annual demand or billable volume.</x:t>
        </x:is>
      </x:c>
      <x:c r="J3405" s="3" t="inlineStr">
        <x:is>
          <x:t xml:space="preserve">SRC_META_LLAMA; SRC_META_LLAMA4_NVIDIA; SRC_META_MTIA_GENAI_2026; SRC_EPOCH_AI_DATA_CENTERS; SRC_SEMIANALYSIS_INFERENCEX</x:t>
        </x:is>
      </x:c>
      <x:c r="K340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05" s="3" t="inlineStr">
        <x:is>
          <x:t xml:space="preserve">Provider-disclosed annual generated-output volume or metered serving telemetry.</x:t>
        </x:is>
      </x:c>
    </x:row>
    <x:row r="3406">
      <x:c r="A3406" s="3" t="inlineStr">
        <x:is>
          <x:t xml:space="preserve">Meta</x:t>
        </x:is>
      </x:c>
      <x:c r="B3406" s="3" t="n">
        <x:v>2029</x:v>
      </x:c>
      <x:c r="C3406" s="3" t="inlineStr">
        <x:is>
          <x:t xml:space="preserve">Grid-Constrained / Efficiency-Upside</x:t>
        </x:is>
      </x:c>
      <x:c r="D3406" s="3" t="inlineStr">
        <x:is>
          <x:t xml:space="preserve">contracted_power_gw</x:t>
        </x:is>
      </x:c>
      <x:c r="E3406" s="3" t="n">
        <x:v>6.125</x:v>
      </x:c>
      <x:c r="F3406" s="3" t="inlineStr">
        <x:is>
          <x:t xml:space="preserve">GW</x:t>
        </x:is>
      </x:c>
      <x:c r="G3406" s="3" t="inlineStr">
        <x:is>
          <x:t xml:space="preserve">Scenario capacity envelope</x:t>
        </x:is>
      </x:c>
      <x:c r="H3406" s="3" t="inlineStr">
        <x:is>
          <x:t xml:space="preserve">linear interpolation between 2026 and 2030 company capacity endpoints</x:t>
        </x:is>
      </x:c>
      <x:c r="I3406" s="3" t="inlineStr">
        <x:is>
          <x:t xml:space="preserve">Scenario envelope for Meta AI/Llama serving capacity; not an official contracted-GW figure.</x:t>
        </x:is>
      </x:c>
      <x:c r="J3406" s="3" t="inlineStr">
        <x:is>
          <x:t xml:space="preserve">ASSUMP_POWER_RAMP; SRC_META_MTIA_GENAI_2026</x:t>
        </x:is>
      </x:c>
      <x:c r="K340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06" s="3" t="inlineStr">
        <x:is>
          <x:t xml:space="preserve">Company/site-level committed MW/GW, interconnect and contract disclosure.</x:t>
        </x:is>
      </x:c>
    </x:row>
    <x:row r="3407">
      <x:c r="A3407" s="3" t="inlineStr">
        <x:is>
          <x:t xml:space="preserve">Meta</x:t>
        </x:is>
      </x:c>
      <x:c r="B3407" s="3" t="n">
        <x:v>2029</x:v>
      </x:c>
      <x:c r="C3407" s="3" t="inlineStr">
        <x:is>
          <x:t xml:space="preserve">Grid-Constrained / Efficiency-Upside</x:t>
        </x:is>
      </x:c>
      <x:c r="D3407" s="3" t="inlineStr">
        <x:is>
          <x:t xml:space="preserve">operational_deployment_share</x:t>
        </x:is>
      </x:c>
      <x:c r="E3407" s="3" t="n">
        <x:v>0.58938776</x:v>
      </x:c>
      <x:c r="F3407" s="3" t="inlineStr">
        <x:is>
          <x:t xml:space="preserve">share</x:t>
        </x:is>
      </x:c>
      <x:c r="G3407" s="3" t="inlineStr">
        <x:is>
          <x:t xml:space="preserve">Scenario conversion</x:t>
        </x:is>
      </x:c>
      <x:c r="H3407" s="3" t="inlineStr">
        <x:is>
          <x:t xml:space="preserve">active_power_gw / contracted_power_gw</x:t>
        </x:is>
      </x:c>
      <x:c r="I3407" s="3" t="inlineStr">
        <x:is>
          <x:t xml:space="preserve">This is the single explicit conversion from contracted/attributed capacity to operationally usable capacity.</x:t>
        </x:is>
      </x:c>
      <x:c r="J3407" s="3" t="inlineStr">
        <x:is>
          <x:t xml:space="preserve">ASSUMP_POWER_RAMP; SRC_META_MTIA_GENAI_2026</x:t>
        </x:is>
      </x:c>
      <x:c r="K340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07" s="3" t="inlineStr">
        <x:is>
          <x:t xml:space="preserve">Energized operational capacity divided by contracted/attributed capacity.</x:t>
        </x:is>
      </x:c>
    </x:row>
    <x:row r="3408">
      <x:c r="A3408" s="3" t="inlineStr">
        <x:is>
          <x:t xml:space="preserve">Meta</x:t>
        </x:is>
      </x:c>
      <x:c r="B3408" s="3" t="n">
        <x:v>2029</x:v>
      </x:c>
      <x:c r="C3408" s="3" t="inlineStr">
        <x:is>
          <x:t xml:space="preserve">Grid-Constrained / Efficiency-Upside</x:t>
        </x:is>
      </x:c>
      <x:c r="D3408" s="3" t="inlineStr">
        <x:is>
          <x:t xml:space="preserve">active_power_gw</x:t>
        </x:is>
      </x:c>
      <x:c r="E3408" s="3" t="n">
        <x:v>3.61</x:v>
      </x:c>
      <x:c r="F3408" s="3" t="inlineStr">
        <x:is>
          <x:t xml:space="preserve">GW</x:t>
        </x:is>
      </x:c>
      <x:c r="G3408" s="3" t="inlineStr">
        <x:is>
          <x:t xml:space="preserve">Derived scenario</x:t>
        </x:is>
      </x:c>
      <x:c r="H3408" s="3" t="inlineStr">
        <x:is>
          <x:t xml:space="preserve">contracted_power_gw * operational_deployment_share</x:t>
        </x:is>
      </x:c>
      <x:c r="I3408" s="3" t="inlineStr">
        <x:is>
          <x:t xml:space="preserve">MTIA deployment direction and consumer product distribution support active ramp, not exact powered GW.</x:t>
        </x:is>
      </x:c>
      <x:c r="J3408" s="3" t="inlineStr">
        <x:is>
          <x:t xml:space="preserve">ASSUMP_POWER_RAMP; SRC_META_MTIA_GENAI_2026</x:t>
        </x:is>
      </x:c>
      <x:c r="K340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08" s="3" t="inlineStr">
        <x:is>
          <x:t xml:space="preserve">Energization dates, accelerator deliveries and operational powered-rack telemetry.</x:t>
        </x:is>
      </x:c>
    </x:row>
    <x:row r="3409">
      <x:c r="A3409" s="3" t="inlineStr">
        <x:is>
          <x:t xml:space="preserve">Meta</x:t>
        </x:is>
      </x:c>
      <x:c r="B3409" s="3" t="n">
        <x:v>2029</x:v>
      </x:c>
      <x:c r="C3409" s="3" t="inlineStr">
        <x:is>
          <x:t xml:space="preserve">Grid-Constrained / Efficiency-Upside</x:t>
        </x:is>
      </x:c>
      <x:c r="D3409" s="3" t="inlineStr">
        <x:is>
          <x:t xml:space="preserve">pue</x:t>
        </x:is>
      </x:c>
      <x:c r="E3409" s="3" t="n">
        <x:v>1.2</x:v>
      </x:c>
      <x:c r="F3409" s="3" t="inlineStr">
        <x:is>
          <x:t xml:space="preserve">ratio</x:t>
        </x:is>
      </x:c>
      <x:c r="G3409" s="3" t="inlineStr">
        <x:is>
          <x:t xml:space="preserve">Scenario parameter</x:t>
        </x:is>
      </x:c>
      <x:c r="H3409" s="3" t="inlineStr">
        <x:is>
          <x:t xml:space="preserve">it_load_gw = active_power_gw / pue</x:t>
        </x:is>
      </x:c>
      <x:c r="I3409" s="3" t="inlineStr">
        <x:is>
          <x:t xml:space="preserve">No provider-wide site-level PUE is used as a disclosed fact; PUE represents facility-to-IT conversion within the scenario.</x:t>
        </x:is>
      </x:c>
      <x:c r="J3409" s="3" t="inlineStr">
        <x:is>
          <x:t xml:space="preserve">ASSUMP_POWER_RAMP</x:t>
        </x:is>
      </x:c>
      <x:c r="K340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09" s="3" t="inlineStr">
        <x:is>
          <x:t xml:space="preserve">Site-level measured PUE matched to attributed AI capacity.</x:t>
        </x:is>
      </x:c>
    </x:row>
    <x:row r="3410">
      <x:c r="A3410" s="3" t="inlineStr">
        <x:is>
          <x:t xml:space="preserve">Meta</x:t>
        </x:is>
      </x:c>
      <x:c r="B3410" s="3" t="n">
        <x:v>2029</x:v>
      </x:c>
      <x:c r="C3410" s="3" t="inlineStr">
        <x:is>
          <x:t xml:space="preserve">Grid-Constrained / Efficiency-Upside</x:t>
        </x:is>
      </x:c>
      <x:c r="D3410" s="3" t="inlineStr">
        <x:is>
          <x:t xml:space="preserve">it_load_gw</x:t>
        </x:is>
      </x:c>
      <x:c r="E3410" s="3" t="n">
        <x:v>3.008</x:v>
      </x:c>
      <x:c r="F3410" s="3" t="inlineStr">
        <x:is>
          <x:t xml:space="preserve">GW</x:t>
        </x:is>
      </x:c>
      <x:c r="G3410" s="3" t="inlineStr">
        <x:is>
          <x:t xml:space="preserve">Derived formula</x:t>
        </x:is>
      </x:c>
      <x:c r="H3410" s="3" t="inlineStr">
        <x:is>
          <x:t xml:space="preserve">active_power_gw / pue</x:t>
        </x:is>
      </x:c>
      <x:c r="I3410" s="3" t="inlineStr">
        <x:is>
          <x:t xml:space="preserve">Facility power is converted to IT-deliverable power before attributing AI workloads.</x:t>
        </x:is>
      </x:c>
      <x:c r="J3410" s="3" t="inlineStr">
        <x:is>
          <x:t xml:space="preserve">ASSUMP_POWER_RAMP; SRC_META_MTIA_GENAI_2026</x:t>
        </x:is>
      </x:c>
      <x:c r="K341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10" s="3" t="inlineStr">
        <x:is>
          <x:t xml:space="preserve">Recompute once active power and PUE become site-observable.</x:t>
        </x:is>
      </x:c>
    </x:row>
    <x:row r="3411">
      <x:c r="A3411" s="3" t="inlineStr">
        <x:is>
          <x:t xml:space="preserve">Meta</x:t>
        </x:is>
      </x:c>
      <x:c r="B3411" s="3" t="n">
        <x:v>2029</x:v>
      </x:c>
      <x:c r="C3411" s="3" t="inlineStr">
        <x:is>
          <x:t xml:space="preserve">Grid-Constrained / Efficiency-Upside</x:t>
        </x:is>
      </x:c>
      <x:c r="D3411" s="3" t="inlineStr">
        <x:is>
          <x:t xml:space="preserve">ai_workload_share</x:t>
        </x:is>
      </x:c>
      <x:c r="E3411" s="3" t="n">
        <x:v>0.87</x:v>
      </x:c>
      <x:c r="F3411" s="3" t="inlineStr">
        <x:is>
          <x:t xml:space="preserve">share</x:t>
        </x:is>
      </x:c>
      <x:c r="G3411" s="3" t="inlineStr">
        <x:is>
          <x:t xml:space="preserve">Scenario allocation</x:t>
        </x:is>
      </x:c>
      <x:c r="H3411" s="3" t="inlineStr">
        <x:is>
          <x:t xml:space="preserve">ai_it_load_gw = it_load_gw * ai_workload_share</x:t>
        </x:is>
      </x:c>
      <x:c r="I3411" s="3" t="inlineStr">
        <x:is>
          <x:t xml:space="preserve">The modeled fleet is focused on AI workloads across Meta AI surfaces; non-LLM ranking/platform overhead is excluded through the 87% share.</x:t>
        </x:is>
      </x:c>
      <x:c r="J3411" s="3" t="inlineStr">
        <x:is>
          <x:t xml:space="preserve">SRC_META_LLAMA; SRC_META_LLAMA4_NVIDIA; SRC_META_MTIA_GENAI_2026; SRC_EPOCH_AI_DATA_CENTERS</x:t>
        </x:is>
      </x:c>
      <x:c r="K341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11" s="3" t="inlineStr">
        <x:is>
          <x:t xml:space="preserve">Model-owner AI workload allocation or cluster scheduling telemetry.</x:t>
        </x:is>
      </x:c>
    </x:row>
    <x:row r="3412">
      <x:c r="A3412" s="3" t="inlineStr">
        <x:is>
          <x:t xml:space="preserve">Meta</x:t>
        </x:is>
      </x:c>
      <x:c r="B3412" s="3" t="n">
        <x:v>2029</x:v>
      </x:c>
      <x:c r="C3412" s="3" t="inlineStr">
        <x:is>
          <x:t xml:space="preserve">Grid-Constrained / Efficiency-Upside</x:t>
        </x:is>
      </x:c>
      <x:c r="D3412" s="3" t="inlineStr">
        <x:is>
          <x:t xml:space="preserve">ai_it_load_gw</x:t>
        </x:is>
      </x:c>
      <x:c r="E3412" s="3" t="n">
        <x:v>2.617</x:v>
      </x:c>
      <x:c r="F3412" s="3" t="inlineStr">
        <x:is>
          <x:t xml:space="preserve">GW</x:t>
        </x:is>
      </x:c>
      <x:c r="G3412" s="3" t="inlineStr">
        <x:is>
          <x:t xml:space="preserve">Derived formula</x:t>
        </x:is>
      </x:c>
      <x:c r="H3412" s="3" t="inlineStr">
        <x:is>
          <x:t xml:space="preserve">it_load_gw * ai_workload_share</x:t>
        </x:is>
      </x:c>
      <x:c r="I3412" s="3" t="inlineStr">
        <x:is>
          <x:t xml:space="preserve">Only the AI-attributed portion of IT load enters training/inference allocation.</x:t>
        </x:is>
      </x:c>
      <x:c r="J3412" s="3" t="inlineStr">
        <x:is>
          <x:t xml:space="preserve">SRC_META_LLAMA; SRC_META_LLAMA4_NVIDIA; SRC_META_MTIA_GENAI_2026; SRC_EPOCH_AI_DATA_CENTERS</x:t>
        </x:is>
      </x:c>
      <x:c r="K341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12" s="3" t="inlineStr">
        <x:is>
          <x:t xml:space="preserve">Recompute after ai_workload_share is replaced by telemetry.</x:t>
        </x:is>
      </x:c>
    </x:row>
    <x:row r="3413">
      <x:c r="A3413" s="3" t="inlineStr">
        <x:is>
          <x:t xml:space="preserve">Meta</x:t>
        </x:is>
      </x:c>
      <x:c r="B3413" s="3" t="n">
        <x:v>2029</x:v>
      </x:c>
      <x:c r="C3413" s="3" t="inlineStr">
        <x:is>
          <x:t xml:space="preserve">Grid-Constrained / Efficiency-Upside</x:t>
        </x:is>
      </x:c>
      <x:c r="D3413" s="3" t="inlineStr">
        <x:is>
          <x:t xml:space="preserve">gpu_share</x:t>
        </x:is>
      </x:c>
      <x:c r="E3413" s="3" t="n">
        <x:v>0.812926</x:v>
      </x:c>
      <x:c r="F3413" s="3" t="inlineStr">
        <x:is>
          <x:t xml:space="preserve">share of inference-serving accelerator load</x:t>
        </x:is>
      </x:c>
      <x:c r="G3413" s="3" t="inlineStr">
        <x:is>
          <x:t xml:space="preserve">Numeric scenario</x:t>
        </x:is>
      </x:c>
      <x:c r="H3413" s="3" t="inlineStr">
        <x:is>
          <x:t xml:space="preserve">gpu_share interpolated from company 2026/2030 accelerator-mix endpoints</x:t>
        </x:is>
      </x:c>
      <x:c r="I3413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3413" s="3" t="inlineStr">
        <x:is>
          <x:t xml:space="preserve">SRC_META_LLAMA; SRC_META_LLAMA4_NVIDIA; SRC_META_MTIA_GENAI_2026; SRC_EPOCH_AI_DATA_CENTERS; ASSUMP_NUMERIC_ACCELERATOR_MIX</x:t>
        </x:is>
      </x:c>
      <x:c r="K341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13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3414">
      <x:c r="A3414" s="3" t="inlineStr">
        <x:is>
          <x:t xml:space="preserve">Meta</x:t>
        </x:is>
      </x:c>
      <x:c r="B3414" s="3" t="n">
        <x:v>2029</x:v>
      </x:c>
      <x:c r="C3414" s="3" t="inlineStr">
        <x:is>
          <x:t xml:space="preserve">Grid-Constrained / Efficiency-Upside</x:t>
        </x:is>
      </x:c>
      <x:c r="D3414" s="3" t="inlineStr">
        <x:is>
          <x:t xml:space="preserve">h200_share</x:t>
        </x:is>
      </x:c>
      <x:c r="E3414" s="3" t="n">
        <x:v>0.074919</x:v>
      </x:c>
      <x:c r="F3414" s="3" t="inlineStr">
        <x:is>
          <x:t xml:space="preserve">share of inference-serving accelerator load</x:t>
        </x:is>
      </x:c>
      <x:c r="G3414" s="3" t="inlineStr">
        <x:is>
          <x:t xml:space="preserve">Editable numeric scenario</x:t>
        </x:is>
      </x:c>
      <x:c r="H3414" s="3" t="inlineStr">
        <x:is>
          <x:t xml:space="preserve">h200_share = gpu_share * default_gpu_generation_mix_h200</x:t>
        </x:is>
      </x:c>
      <x:c r="I3414" s="3" t="inlineStr">
        <x:is>
          <x:t xml:space="preserve">Default GPU-generation migration assumption; executive workbook allows later manual replacement by company/year/scenario.</x:t>
        </x:is>
      </x:c>
      <x:c r="J3414" s="3" t="inlineStr">
        <x:is>
          <x:t xml:space="preserve">SRC_SEMIANALYSIS_INFERENCEX; ASSUMP_NUMERIC_ACCELERATOR_MIX</x:t>
        </x:is>
      </x:c>
      <x:c r="K341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14" s="3" t="inlineStr">
        <x:is>
          <x:t xml:space="preserve">Company fleet inventory, accelerator-hours or procurement/deployment records by GPU generation.</x:t>
        </x:is>
      </x:c>
    </x:row>
    <x:row r="3415">
      <x:c r="A3415" s="3" t="inlineStr">
        <x:is>
          <x:t xml:space="preserve">Meta</x:t>
        </x:is>
      </x:c>
      <x:c r="B3415" s="3" t="n">
        <x:v>2029</x:v>
      </x:c>
      <x:c r="C3415" s="3" t="inlineStr">
        <x:is>
          <x:t xml:space="preserve">Grid-Constrained / Efficiency-Upside</x:t>
        </x:is>
      </x:c>
      <x:c r="D3415" s="3" t="inlineStr">
        <x:is>
          <x:t xml:space="preserve">b200_share</x:t>
        </x:is>
      </x:c>
      <x:c r="E3415" s="3" t="n">
        <x:v>0.738007</x:v>
      </x:c>
      <x:c r="F3415" s="3" t="inlineStr">
        <x:is>
          <x:t xml:space="preserve">share of inference-serving accelerator load</x:t>
        </x:is>
      </x:c>
      <x:c r="G3415" s="3" t="inlineStr">
        <x:is>
          <x:t xml:space="preserve">Editable numeric scenario</x:t>
        </x:is>
      </x:c>
      <x:c r="H3415" s="3" t="inlineStr">
        <x:is>
          <x:t xml:space="preserve">b200_share = gpu_share * default_gpu_generation_mix_b200</x:t>
        </x:is>
      </x:c>
      <x:c r="I3415" s="3" t="inlineStr">
        <x:is>
          <x:t xml:space="preserve">Default GPU-generation migration assumption; executive workbook allows later manual replacement by company/year/scenario.</x:t>
        </x:is>
      </x:c>
      <x:c r="J3415" s="3" t="inlineStr">
        <x:is>
          <x:t xml:space="preserve">SRC_SEMIANALYSIS_INFERENCEX; ASSUMP_NUMERIC_ACCELERATOR_MIX</x:t>
        </x:is>
      </x:c>
      <x:c r="K341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15" s="3" t="inlineStr">
        <x:is>
          <x:t xml:space="preserve">Company fleet inventory, accelerator-hours or procurement/deployment records by GPU generation.</x:t>
        </x:is>
      </x:c>
    </x:row>
    <x:row r="3416">
      <x:c r="A3416" s="3" t="inlineStr">
        <x:is>
          <x:t xml:space="preserve">Meta</x:t>
        </x:is>
      </x:c>
      <x:c r="B3416" s="3" t="n">
        <x:v>2029</x:v>
      </x:c>
      <x:c r="C3416" s="3" t="inlineStr">
        <x:is>
          <x:t xml:space="preserve">Grid-Constrained / Efficiency-Upside</x:t>
        </x:is>
      </x:c>
      <x:c r="D3416" s="3" t="inlineStr">
        <x:is>
          <x:t xml:space="preserve">gb200_share</x:t>
        </x:is>
      </x:c>
      <x:c r="E3416" s="3" t="n">
        <x:v>0</x:v>
      </x:c>
      <x:c r="F3416" s="3" t="inlineStr">
        <x:is>
          <x:t xml:space="preserve">share of inference-serving accelerator load</x:t>
        </x:is>
      </x:c>
      <x:c r="G3416" s="3" t="inlineStr">
        <x:is>
          <x:t xml:space="preserve">Editable numeric scenario</x:t>
        </x:is>
      </x:c>
      <x:c r="H3416" s="3" t="inlineStr">
        <x:is>
          <x:t xml:space="preserve">gb200_share = gpu_share * default_gpu_generation_mix_gb200</x:t>
        </x:is>
      </x:c>
      <x:c r="I3416" s="3" t="inlineStr">
        <x:is>
          <x:t xml:space="preserve">Default GPU-generation migration assumption; executive workbook allows later manual replacement by company/year/scenario.</x:t>
        </x:is>
      </x:c>
      <x:c r="J3416" s="3" t="inlineStr">
        <x:is>
          <x:t xml:space="preserve">SRC_SEMIANALYSIS_INFERENCEX; ASSUMP_NUMERIC_ACCELERATOR_MIX</x:t>
        </x:is>
      </x:c>
      <x:c r="K341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16" s="3" t="inlineStr">
        <x:is>
          <x:t xml:space="preserve">Company fleet inventory, accelerator-hours or procurement/deployment records by GPU generation.</x:t>
        </x:is>
      </x:c>
    </x:row>
    <x:row r="3417">
      <x:c r="A3417" s="3" t="inlineStr">
        <x:is>
          <x:t xml:space="preserve">Meta</x:t>
        </x:is>
      </x:c>
      <x:c r="B3417" s="3" t="n">
        <x:v>2029</x:v>
      </x:c>
      <x:c r="C3417" s="3" t="inlineStr">
        <x:is>
          <x:t xml:space="preserve">Grid-Constrained / Efficiency-Upside</x:t>
        </x:is>
      </x:c>
      <x:c r="D3417" s="3" t="inlineStr">
        <x:is>
          <x:t xml:space="preserve">purpose_built_accelerator_share</x:t>
        </x:is>
      </x:c>
      <x:c r="E3417" s="3" t="n">
        <x:v>0.187074</x:v>
      </x:c>
      <x:c r="F3417" s="3" t="inlineStr">
        <x:is>
          <x:t xml:space="preserve">share of inference-serving accelerator load</x:t>
        </x:is>
      </x:c>
      <x:c r="G3417" s="3" t="inlineStr">
        <x:is>
          <x:t xml:space="preserve">Numeric scenario</x:t>
        </x:is>
      </x:c>
      <x:c r="H3417" s="3" t="inlineStr">
        <x:is>
          <x:t xml:space="preserve">1 - gpu_share</x:t>
        </x:is>
      </x:c>
      <x:c r="I3417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3417" s="3" t="inlineStr">
        <x:is>
          <x:t xml:space="preserve">SRC_META_LLAMA; SRC_META_LLAMA4_NVIDIA; SRC_META_MTIA_GENAI_2026; SRC_EPOCH_AI_DATA_CENTERS; ASSUMP_NUMERIC_ACCELERATOR_MIX</x:t>
        </x:is>
      </x:c>
      <x:c r="K341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17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3418">
      <x:c r="A3418" s="3" t="inlineStr">
        <x:is>
          <x:t xml:space="preserve">Meta</x:t>
        </x:is>
      </x:c>
      <x:c r="B3418" s="3" t="n">
        <x:v>2029</x:v>
      </x:c>
      <x:c r="C3418" s="3" t="inlineStr">
        <x:is>
          <x:t xml:space="preserve">Grid-Constrained / Efficiency-Upside</x:t>
        </x:is>
      </x:c>
      <x:c r="D3418" s="3" t="inlineStr">
        <x:is>
          <x:t xml:space="preserve">fleet_reference_tps_per_mw</x:t>
        </x:is>
      </x:c>
      <x:c r="E3418" s="3" t="n">
        <x:v>925083</x:v>
      </x:c>
      <x:c r="F3418" s="3" t="inlineStr">
        <x:is>
          <x:t xml:space="preserve">generated output tokens/sec/MW</x:t>
        </x:is>
      </x:c>
      <x:c r="G3418" s="3" t="inlineStr">
        <x:is>
          <x:t xml:space="preserve">Fleet-weighted public benchmark reference</x:t>
        </x:is>
      </x:c>
      <x:c r="H3418" s="3" t="inlineStr">
        <x:is>
          <x:t xml:space="preserve">h200_share*h200_workload_avg + b200_share*b200_workload_avg + gb200_share*gb200_workload_avg + purpose_built_share*purpose_workload_avg</x:t>
        </x:is>
      </x:c>
      <x:c r="I3418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3418" s="3" t="inlineStr">
        <x:is>
          <x:t xml:space="preserve">SRC_SEMIANALYSIS_INFERENCEX; ASSUMP_NUMERIC_ACCELERATOR_MIX; ASSUMP_WORKLOAD_CLASS_MIX; ASSUMP_AGENTIC_CONTEXT_PENALTY</x:t>
        </x:is>
      </x:c>
      <x:c r="K341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18" s="3" t="inlineStr">
        <x:is>
          <x:t xml:space="preserve">Comparable production output-token throughput or a more closely matched benchmark.</x:t>
        </x:is>
      </x:c>
    </x:row>
    <x:row r="3419">
      <x:c r="A3419" s="3" t="inlineStr">
        <x:is>
          <x:t xml:space="preserve">Meta</x:t>
        </x:is>
      </x:c>
      <x:c r="B3419" s="3" t="n">
        <x:v>2029</x:v>
      </x:c>
      <x:c r="C3419" s="3" t="inlineStr">
        <x:is>
          <x:t xml:space="preserve">Grid-Constrained / Efficiency-Upside</x:t>
        </x:is>
      </x:c>
      <x:c r="D3419" s="3" t="inlineStr">
        <x:is>
          <x:t xml:space="preserve">commercial_workload_fit_factor</x:t>
        </x:is>
      </x:c>
      <x:c r="E3419" s="3" t="n">
        <x:v>0.9</x:v>
      </x:c>
      <x:c r="F3419" s="3" t="inlineStr">
        <x:is>
          <x:t xml:space="preserve">share of public reference throughput</x:t>
        </x:is>
      </x:c>
      <x:c r="G3419" s="3" t="inlineStr">
        <x:is>
          <x:t xml:space="preserve">Scenario assumption</x:t>
        </x:is>
      </x:c>
      <x:c r="H3419" s="3" t="inlineStr">
        <x:is>
          <x:t xml:space="preserve">reference_serving_tps_per_mw = fleet_reference_tps_per_mw * commercial_workload_fit_factor</x:t>
        </x:is>
      </x:c>
      <x:c r="I3419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3419" s="3" t="inlineStr">
        <x:is>
          <x:t xml:space="preserve">SRC_SEMIANALYSIS_INFERENCEX; ASSUMP_NUMERIC_ACCELERATOR_MIX; ASSUMP_WORKLOAD_CLASS_MIX; ASSUMP_AGENTIC_CONTEXT_PENALTY</x:t>
        </x:is>
      </x:c>
      <x:c r="K341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19" s="3" t="inlineStr">
        <x:is>
          <x:t xml:space="preserve">Matched commercial serving benchmark by product surface, context shape and latency SLO.</x:t>
        </x:is>
      </x:c>
    </x:row>
    <x:row r="3420">
      <x:c r="A3420" s="3" t="inlineStr">
        <x:is>
          <x:t xml:space="preserve">Meta</x:t>
        </x:is>
      </x:c>
      <x:c r="B3420" s="3" t="n">
        <x:v>2029</x:v>
      </x:c>
      <x:c r="C3420" s="3" t="inlineStr">
        <x:is>
          <x:t xml:space="preserve">Grid-Constrained / Efficiency-Upside</x:t>
        </x:is>
      </x:c>
      <x:c r="D3420" s="3" t="inlineStr">
        <x:is>
          <x:t xml:space="preserve">reference_serving_tps_per_mw</x:t>
        </x:is>
      </x:c>
      <x:c r="E3420" s="3" t="n">
        <x:v>832575</x:v>
      </x:c>
      <x:c r="F3420" s="3" t="inlineStr">
        <x:is>
          <x:t xml:space="preserve">generated output tokens/sec/MW</x:t>
        </x:is>
      </x:c>
      <x:c r="G3420" s="3" t="inlineStr">
        <x:is>
          <x:t xml:space="preserve">Workload-adjusted benchmark proxy</x:t>
        </x:is>
      </x:c>
      <x:c r="H3420" s="3" t="inlineStr">
        <x:is>
          <x:t xml:space="preserve">fleet_reference_tps_per_mw * commercial_workload_fit_factor</x:t>
        </x:is>
      </x:c>
      <x:c r="I342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420" s="3" t="inlineStr">
        <x:is>
          <x:t xml:space="preserve">SRC_SEMIANALYSIS_INFERENCEX; ASSUMP_NUMERIC_ACCELERATOR_MIX; ASSUMP_WORKLOAD_CLASS_MIX; ASSUMP_AGENTIC_CONTEXT_PENALTY</x:t>
        </x:is>
      </x:c>
      <x:c r="K342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20" s="3" t="inlineStr">
        <x:is>
          <x:t xml:space="preserve">Provider production output-token throughput with comparable workload/SLO.</x:t>
        </x:is>
      </x:c>
    </x:row>
    <x:row r="3421">
      <x:c r="A3421" s="3" t="inlineStr">
        <x:is>
          <x:t xml:space="preserve">Meta</x:t>
        </x:is>
      </x:c>
      <x:c r="B3421" s="3" t="n">
        <x:v>2029</x:v>
      </x:c>
      <x:c r="C3421" s="3" t="inlineStr">
        <x:is>
          <x:t xml:space="preserve">Grid-Constrained / Efficiency-Upside</x:t>
        </x:is>
      </x:c>
      <x:c r="D3421" s="3" t="inlineStr">
        <x:is>
          <x:t xml:space="preserve">purpose_built_tps_per_mw</x:t>
        </x:is>
      </x:c>
      <x:c r="E3421" s="3" t="n">
        <x:v>1105664</x:v>
      </x:c>
      <x:c r="F3421" s="3" t="inlineStr">
        <x:is>
          <x:t xml:space="preserve">generated output tokens/sec/MW</x:t>
        </x:is>
      </x:c>
      <x:c r="G3421" s="3" t="inlineStr">
        <x:is>
          <x:t xml:space="preserve">Conservative no-uplift proxy</x:t>
        </x:is>
      </x:c>
      <x:c r="H3421" s="3" t="inlineStr">
        <x:is>
          <x:t xml:space="preserve">purpose_built_tps_per_mw = purpose_built_reference_tps_per_mw * commercial_workload_fit_factor until comparable output-token benchmark is adopted</x:t>
        </x:is>
      </x:c>
      <x:c r="I3421" s="3" t="inlineStr">
        <x:is>
          <x:t xml:space="preserve">No comparable public output-token/MW row adopted; B200 public reference placeholder is used and remains editable.</x:t>
        </x:is>
      </x:c>
      <x:c r="J3421" s="3" t="inlineStr">
        <x:is>
          <x:t xml:space="preserve">SRC_META_LLAMA; SRC_META_LLAMA4_NVIDIA; SRC_META_MTIA_GENAI_2026; SRC_EPOCH_AI_DATA_CENTERS; ASSUMP_NUMERIC_ACCELERATOR_MIX</x:t>
        </x:is>
      </x:c>
      <x:c r="K342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21" s="3" t="inlineStr">
        <x:is>
          <x:t xml:space="preserve">Matched-workload generated-output benchmark for the provider purpose-built accelerator.</x:t>
        </x:is>
      </x:c>
    </x:row>
    <x:row r="3422">
      <x:c r="A3422" s="3" t="inlineStr">
        <x:is>
          <x:t xml:space="preserve">Meta</x:t>
        </x:is>
      </x:c>
      <x:c r="B3422" s="3" t="n">
        <x:v>2029</x:v>
      </x:c>
      <x:c r="C3422" s="3" t="inlineStr">
        <x:is>
          <x:t xml:space="preserve">Grid-Constrained / Efficiency-Upside</x:t>
        </x:is>
      </x:c>
      <x:c r="D3422" s="3" t="inlineStr">
        <x:is>
          <x:t xml:space="preserve">inference_power_share</x:t>
        </x:is>
      </x:c>
      <x:c r="E3422" s="3" t="n">
        <x:v>0.765</x:v>
      </x:c>
      <x:c r="F3422" s="3" t="inlineStr">
        <x:is>
          <x:t xml:space="preserve">share of AI IT load</x:t>
        </x:is>
      </x:c>
      <x:c r="G3422" s="3" t="inlineStr">
        <x:is>
          <x:t xml:space="preserve">Scenario allocation</x:t>
        </x:is>
      </x:c>
      <x:c r="H3422" s="3" t="inlineStr">
        <x:is>
          <x:t xml:space="preserve">inference_gw = ai_it_load_gw * inference_power_share</x:t>
        </x:is>
      </x:c>
      <x:c r="I3422" s="3" t="inlineStr">
        <x:is>
          <x:t xml:space="preserve">Large consumer AI distribution and inference-first MTIA roadmap support a higher inference share scenario.</x:t>
        </x:is>
      </x:c>
      <x:c r="J3422" s="3" t="inlineStr">
        <x:is>
          <x:t xml:space="preserve">SRC_META_LLAMA; SRC_META_LLAMA4_NVIDIA; SRC_META_MTIA_GENAI_2026; SRC_EPOCH_AI_DATA_CENTERS; ASSUMP_INFERENCE_SHARE_NOT_FACT_60</x:t>
        </x:is>
      </x:c>
      <x:c r="K342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22" s="3" t="inlineStr">
        <x:is>
          <x:t xml:space="preserve">Provider-specific inference/training workload power telemetry.</x:t>
        </x:is>
      </x:c>
    </x:row>
    <x:row r="3423">
      <x:c r="A3423" s="3" t="inlineStr">
        <x:is>
          <x:t xml:space="preserve">Meta</x:t>
        </x:is>
      </x:c>
      <x:c r="B3423" s="3" t="n">
        <x:v>2029</x:v>
      </x:c>
      <x:c r="C3423" s="3" t="inlineStr">
        <x:is>
          <x:t xml:space="preserve">Grid-Constrained / Efficiency-Upside</x:t>
        </x:is>
      </x:c>
      <x:c r="D3423" s="3" t="inlineStr">
        <x:is>
          <x:t xml:space="preserve">inference_gw</x:t>
        </x:is>
      </x:c>
      <x:c r="E3423" s="3" t="n">
        <x:v>2.002</x:v>
      </x:c>
      <x:c r="F3423" s="3" t="inlineStr">
        <x:is>
          <x:t xml:space="preserve">GW</x:t>
        </x:is>
      </x:c>
      <x:c r="G3423" s="3" t="inlineStr">
        <x:is>
          <x:t xml:space="preserve">Derived formula</x:t>
        </x:is>
      </x:c>
      <x:c r="H3423" s="3" t="inlineStr">
        <x:is>
          <x:t xml:space="preserve">ai_it_load_gw * inference_power_share</x:t>
        </x:is>
      </x:c>
      <x:c r="I3423" s="3" t="inlineStr">
        <x:is>
          <x:t xml:space="preserve">This is the operational power eligible to become commercial generated output tokens through the selected TPS/MW proxy.</x:t>
        </x:is>
      </x:c>
      <x:c r="J3423" s="3" t="inlineStr">
        <x:is>
          <x:t xml:space="preserve">SRC_META_LLAMA; SRC_META_LLAMA4_NVIDIA; SRC_META_MTIA_GENAI_2026; SRC_EPOCH_AI_DATA_CENTERS</x:t>
        </x:is>
      </x:c>
      <x:c r="K342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23" s="3" t="inlineStr">
        <x:is>
          <x:t xml:space="preserve">Recompute after AI allocation or inference-share evidence changes.</x:t>
        </x:is>
      </x:c>
    </x:row>
    <x:row r="3424">
      <x:c r="A3424" s="3" t="inlineStr">
        <x:is>
          <x:t xml:space="preserve">Meta</x:t>
        </x:is>
      </x:c>
      <x:c r="B3424" s="3" t="n">
        <x:v>2029</x:v>
      </x:c>
      <x:c r="C3424" s="3" t="inlineStr">
        <x:is>
          <x:t xml:space="preserve">Grid-Constrained / Efficiency-Upside</x:t>
        </x:is>
      </x:c>
      <x:c r="D3424" s="3" t="inlineStr">
        <x:is>
          <x:t xml:space="preserve">training_power_share</x:t>
        </x:is>
      </x:c>
      <x:c r="E3424" s="3" t="n">
        <x:v>0.235</x:v>
      </x:c>
      <x:c r="F3424" s="3" t="inlineStr">
        <x:is>
          <x:t xml:space="preserve">share of AI IT load</x:t>
        </x:is>
      </x:c>
      <x:c r="G3424" s="3" t="inlineStr">
        <x:is>
          <x:t xml:space="preserve">Derived allocation</x:t>
        </x:is>
      </x:c>
      <x:c r="H3424" s="3" t="inlineStr">
        <x:is>
          <x:t xml:space="preserve">1 - inference_power_share</x:t>
        </x:is>
      </x:c>
      <x:c r="I3424" s="3" t="inlineStr">
        <x:is>
          <x:t xml:space="preserve">Training receives the complementary modeled AI IT allocation; it is not a disclosed company workload split.</x:t>
        </x:is>
      </x:c>
      <x:c r="J3424" s="3" t="inlineStr">
        <x:is>
          <x:t xml:space="preserve">SRC_META_LLAMA; SRC_META_LLAMA4_NVIDIA; SRC_META_MTIA_GENAI_2026; SRC_EPOCH_AI_DATA_CENTERS; ASSUMP_INFERENCE_SHARE_NOT_FACT_60</x:t>
        </x:is>
      </x:c>
      <x:c r="K342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24" s="3" t="inlineStr">
        <x:is>
          <x:t xml:space="preserve">Provider-specific inference/training workload power telemetry.</x:t>
        </x:is>
      </x:c>
    </x:row>
    <x:row r="3425">
      <x:c r="A3425" s="3" t="inlineStr">
        <x:is>
          <x:t xml:space="preserve">Meta</x:t>
        </x:is>
      </x:c>
      <x:c r="B3425" s="3" t="n">
        <x:v>2029</x:v>
      </x:c>
      <x:c r="C3425" s="3" t="inlineStr">
        <x:is>
          <x:t xml:space="preserve">Grid-Constrained / Efficiency-Upside</x:t>
        </x:is>
      </x:c>
      <x:c r="D3425" s="3" t="inlineStr">
        <x:is>
          <x:t xml:space="preserve">training_gw</x:t>
        </x:is>
      </x:c>
      <x:c r="E3425" s="3" t="n">
        <x:v>0.615</x:v>
      </x:c>
      <x:c r="F3425" s="3" t="inlineStr">
        <x:is>
          <x:t xml:space="preserve">GW</x:t>
        </x:is>
      </x:c>
      <x:c r="G3425" s="3" t="inlineStr">
        <x:is>
          <x:t xml:space="preserve">Derived formula</x:t>
        </x:is>
      </x:c>
      <x:c r="H3425" s="3" t="inlineStr">
        <x:is>
          <x:t xml:space="preserve">ai_it_load_gw * training_power_share</x:t>
        </x:is>
      </x:c>
      <x:c r="I3425" s="3" t="inlineStr">
        <x:is>
          <x:t xml:space="preserve">Training GW is shown separately so commercial inference token capacity is not overstated.</x:t>
        </x:is>
      </x:c>
      <x:c r="J3425" s="3" t="inlineStr">
        <x:is>
          <x:t xml:space="preserve">SRC_META_LLAMA; SRC_META_LLAMA4_NVIDIA; SRC_META_MTIA_GENAI_2026; SRC_EPOCH_AI_DATA_CENTERS</x:t>
        </x:is>
      </x:c>
      <x:c r="K342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25" s="3" t="inlineStr">
        <x:is>
          <x:t xml:space="preserve">Recompute after AI allocation or workload-split evidence changes.</x:t>
        </x:is>
      </x:c>
    </x:row>
    <x:row r="3426">
      <x:c r="A3426" s="3" t="inlineStr">
        <x:is>
          <x:t xml:space="preserve">Meta</x:t>
        </x:is>
      </x:c>
      <x:c r="B3426" s="3" t="n">
        <x:v>2029</x:v>
      </x:c>
      <x:c r="C3426" s="3" t="inlineStr">
        <x:is>
          <x:t xml:space="preserve">Grid-Constrained / Efficiency-Upside</x:t>
        </x:is>
      </x:c>
      <x:c r="D3426" s="3" t="inlineStr">
        <x:is>
          <x:t xml:space="preserve">tokens_per_second_per_mw</x:t>
        </x:is>
      </x:c>
      <x:c r="E3426" s="3" t="n">
        <x:v>832575</x:v>
      </x:c>
      <x:c r="F3426" s="3" t="inlineStr">
        <x:is>
          <x:t xml:space="preserve">generated output tokens/sec/MW</x:t>
        </x:is>
      </x:c>
      <x:c r="G3426" s="3" t="inlineStr">
        <x:is>
          <x:t xml:space="preserve">Derived estimate + benchmark calibration</x:t>
        </x:is>
      </x:c>
      <x:c r="H3426" s="3" t="inlineStr">
        <x:is>
          <x:t xml:space="preserve">fleet_reference_tps_per_mw * commercial_workload_fit_factor</x:t>
        </x:is>
      </x:c>
      <x:c r="I3426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3426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342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26" s="3" t="inlineStr">
        <x:is>
          <x:t xml:space="preserve">Comparable production output-token throughput with model, hardware, precision, ISL/OSL and SLO matched.</x:t>
        </x:is>
      </x:c>
    </x:row>
    <x:row r="3427">
      <x:c r="A3427" s="3" t="inlineStr">
        <x:is>
          <x:t xml:space="preserve">Meta</x:t>
        </x:is>
      </x:c>
      <x:c r="B3427" s="3" t="n">
        <x:v>2029</x:v>
      </x:c>
      <x:c r="C3427" s="3" t="inlineStr">
        <x:is>
          <x:t xml:space="preserve">Grid-Constrained / Efficiency-Upside</x:t>
        </x:is>
      </x:c>
      <x:c r="D3427" s="3" t="inlineStr">
        <x:is>
          <x:t xml:space="preserve">inference_tokens_per_day</x:t>
        </x:is>
      </x:c>
      <x:c r="E3427" s="3" t="n">
        <x:v>144012828960000</x:v>
      </x:c>
      <x:c r="F3427" s="3" t="inlineStr">
        <x:is>
          <x:t xml:space="preserve">generated output tokens/day</x:t>
        </x:is>
      </x:c>
      <x:c r="G3427" s="3" t="inlineStr">
        <x:is>
          <x:t xml:space="preserve">Derived headline metric</x:t>
        </x:is>
      </x:c>
      <x:c r="H3427" s="3" t="inlineStr">
        <x:is>
          <x:t xml:space="preserve">inference_gw * 1000 * tokens_per_second_per_mw * 86,400</x:t>
        </x:is>
      </x:c>
      <x:c r="I3427" s="3" t="inlineStr">
        <x:is>
          <x:t xml:space="preserve">Headline capacity uses no utilization, MoE, architecture or software-growth multiplier; it is not observed commercial output volume.</x:t>
        </x:is>
      </x:c>
      <x:c r="J3427" s="3" t="inlineStr">
        <x:is>
          <x:t xml:space="preserve">SRC_META_LLAMA; SRC_META_LLAMA4_NVIDIA; SRC_META_MTIA_GENAI_2026; SRC_EPOCH_AI_DATA_CENTERS; SRC_SEMIANALYSIS_INFERENCEX</x:t>
        </x:is>
      </x:c>
      <x:c r="K342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27" s="3" t="inlineStr">
        <x:is>
          <x:t xml:space="preserve">Provider-disclosed generated output token volume or calibrated capacity telemetry.</x:t>
        </x:is>
      </x:c>
    </x:row>
    <x:row r="3428">
      <x:c r="A3428" s="3" t="inlineStr">
        <x:is>
          <x:t xml:space="preserve">Meta</x:t>
        </x:is>
      </x:c>
      <x:c r="B3428" s="3" t="n">
        <x:v>2029</x:v>
      </x:c>
      <x:c r="C3428" s="3" t="inlineStr">
        <x:is>
          <x:t xml:space="preserve">Grid-Constrained / Efficiency-Upside</x:t>
        </x:is>
      </x:c>
      <x:c r="D3428" s="3" t="inlineStr">
        <x:is>
          <x:t xml:space="preserve">inference_tokens_per_year</x:t>
        </x:is>
      </x:c>
      <x:c r="E3428" s="3" t="n">
        <x:v>5.25646825704e+16</x:v>
      </x:c>
      <x:c r="F3428" s="3" t="inlineStr">
        <x:is>
          <x:t xml:space="preserve">generated output tokens/year</x:t>
        </x:is>
      </x:c>
      <x:c r="G3428" s="3" t="inlineStr">
        <x:is>
          <x:t xml:space="preserve">Derived headline metric</x:t>
        </x:is>
      </x:c>
      <x:c r="H3428" s="3" t="inlineStr">
        <x:is>
          <x:t xml:space="preserve">inference_tokens_per_day * 365</x:t>
        </x:is>
      </x:c>
      <x:c r="I3428" s="3" t="inlineStr">
        <x:is>
          <x:t xml:space="preserve">Annualized version of generated output token capacity; it is not observed annual demand or billable volume.</x:t>
        </x:is>
      </x:c>
      <x:c r="J3428" s="3" t="inlineStr">
        <x:is>
          <x:t xml:space="preserve">SRC_META_LLAMA; SRC_META_LLAMA4_NVIDIA; SRC_META_MTIA_GENAI_2026; SRC_EPOCH_AI_DATA_CENTERS; SRC_SEMIANALYSIS_INFERENCEX</x:t>
        </x:is>
      </x:c>
      <x:c r="K342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28" s="3" t="inlineStr">
        <x:is>
          <x:t xml:space="preserve">Provider-disclosed annual generated-output volume or metered serving telemetry.</x:t>
        </x:is>
      </x:c>
    </x:row>
    <x:row r="3429">
      <x:c r="A3429" s="3" t="inlineStr">
        <x:is>
          <x:t xml:space="preserve">Meta</x:t>
        </x:is>
      </x:c>
      <x:c r="B3429" s="3" t="n">
        <x:v>2030</x:v>
      </x:c>
      <x:c r="C3429" s="3" t="inlineStr">
        <x:is>
          <x:t xml:space="preserve">Grid-Constrained / Efficiency-Upside</x:t>
        </x:is>
      </x:c>
      <x:c r="D3429" s="3" t="inlineStr">
        <x:is>
          <x:t xml:space="preserve">contracted_power_gw</x:t>
        </x:is>
      </x:c>
      <x:c r="E3429" s="3" t="n">
        <x:v>7</x:v>
      </x:c>
      <x:c r="F3429" s="3" t="inlineStr">
        <x:is>
          <x:t xml:space="preserve">GW</x:t>
        </x:is>
      </x:c>
      <x:c r="G3429" s="3" t="inlineStr">
        <x:is>
          <x:t xml:space="preserve">Scenario capacity envelope</x:t>
        </x:is>
      </x:c>
      <x:c r="H3429" s="3" t="inlineStr">
        <x:is>
          <x:t xml:space="preserve">linear interpolation between 2026 and 2030 company capacity endpoints</x:t>
        </x:is>
      </x:c>
      <x:c r="I3429" s="3" t="inlineStr">
        <x:is>
          <x:t xml:space="preserve">Scenario envelope for Meta AI/Llama serving capacity; not an official contracted-GW figure.</x:t>
        </x:is>
      </x:c>
      <x:c r="J3429" s="3" t="inlineStr">
        <x:is>
          <x:t xml:space="preserve">ASSUMP_POWER_RAMP; SRC_META_MTIA_GENAI_2026</x:t>
        </x:is>
      </x:c>
      <x:c r="K342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29" s="3" t="inlineStr">
        <x:is>
          <x:t xml:space="preserve">Company/site-level committed MW/GW, interconnect and contract disclosure.</x:t>
        </x:is>
      </x:c>
    </x:row>
    <x:row r="3430">
      <x:c r="A3430" s="3" t="inlineStr">
        <x:is>
          <x:t xml:space="preserve">Meta</x:t>
        </x:is>
      </x:c>
      <x:c r="B3430" s="3" t="n">
        <x:v>2030</x:v>
      </x:c>
      <x:c r="C3430" s="3" t="inlineStr">
        <x:is>
          <x:t xml:space="preserve">Grid-Constrained / Efficiency-Upside</x:t>
        </x:is>
      </x:c>
      <x:c r="D3430" s="3" t="inlineStr">
        <x:is>
          <x:t xml:space="preserve">operational_deployment_share</x:t>
        </x:is>
      </x:c>
      <x:c r="E3430" s="3" t="n">
        <x:v>0.59657143</x:v>
      </x:c>
      <x:c r="F3430" s="3" t="inlineStr">
        <x:is>
          <x:t xml:space="preserve">share</x:t>
        </x:is>
      </x:c>
      <x:c r="G3430" s="3" t="inlineStr">
        <x:is>
          <x:t xml:space="preserve">Scenario conversion</x:t>
        </x:is>
      </x:c>
      <x:c r="H3430" s="3" t="inlineStr">
        <x:is>
          <x:t xml:space="preserve">active_power_gw / contracted_power_gw</x:t>
        </x:is>
      </x:c>
      <x:c r="I3430" s="3" t="inlineStr">
        <x:is>
          <x:t xml:space="preserve">This is the single explicit conversion from contracted/attributed capacity to operationally usable capacity.</x:t>
        </x:is>
      </x:c>
      <x:c r="J3430" s="3" t="inlineStr">
        <x:is>
          <x:t xml:space="preserve">ASSUMP_POWER_RAMP; SRC_META_MTIA_GENAI_2026</x:t>
        </x:is>
      </x:c>
      <x:c r="K343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30" s="3" t="inlineStr">
        <x:is>
          <x:t xml:space="preserve">Energized operational capacity divided by contracted/attributed capacity.</x:t>
        </x:is>
      </x:c>
    </x:row>
    <x:row r="3431">
      <x:c r="A3431" s="3" t="inlineStr">
        <x:is>
          <x:t xml:space="preserve">Meta</x:t>
        </x:is>
      </x:c>
      <x:c r="B3431" s="3" t="n">
        <x:v>2030</x:v>
      </x:c>
      <x:c r="C3431" s="3" t="inlineStr">
        <x:is>
          <x:t xml:space="preserve">Grid-Constrained / Efficiency-Upside</x:t>
        </x:is>
      </x:c>
      <x:c r="D3431" s="3" t="inlineStr">
        <x:is>
          <x:t xml:space="preserve">active_power_gw</x:t>
        </x:is>
      </x:c>
      <x:c r="E3431" s="3" t="n">
        <x:v>4.176</x:v>
      </x:c>
      <x:c r="F3431" s="3" t="inlineStr">
        <x:is>
          <x:t xml:space="preserve">GW</x:t>
        </x:is>
      </x:c>
      <x:c r="G3431" s="3" t="inlineStr">
        <x:is>
          <x:t xml:space="preserve">Derived scenario</x:t>
        </x:is>
      </x:c>
      <x:c r="H3431" s="3" t="inlineStr">
        <x:is>
          <x:t xml:space="preserve">contracted_power_gw * operational_deployment_share</x:t>
        </x:is>
      </x:c>
      <x:c r="I3431" s="3" t="inlineStr">
        <x:is>
          <x:t xml:space="preserve">MTIA deployment direction and consumer product distribution support active ramp, not exact powered GW.</x:t>
        </x:is>
      </x:c>
      <x:c r="J3431" s="3" t="inlineStr">
        <x:is>
          <x:t xml:space="preserve">ASSUMP_POWER_RAMP; SRC_META_MTIA_GENAI_2026</x:t>
        </x:is>
      </x:c>
      <x:c r="K343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31" s="3" t="inlineStr">
        <x:is>
          <x:t xml:space="preserve">Energization dates, accelerator deliveries and operational powered-rack telemetry.</x:t>
        </x:is>
      </x:c>
    </x:row>
    <x:row r="3432">
      <x:c r="A3432" s="3" t="inlineStr">
        <x:is>
          <x:t xml:space="preserve">Meta</x:t>
        </x:is>
      </x:c>
      <x:c r="B3432" s="3" t="n">
        <x:v>2030</x:v>
      </x:c>
      <x:c r="C3432" s="3" t="inlineStr">
        <x:is>
          <x:t xml:space="preserve">Grid-Constrained / Efficiency-Upside</x:t>
        </x:is>
      </x:c>
      <x:c r="D3432" s="3" t="inlineStr">
        <x:is>
          <x:t xml:space="preserve">pue</x:t>
        </x:is>
      </x:c>
      <x:c r="E3432" s="3" t="n">
        <x:v>1.2</x:v>
      </x:c>
      <x:c r="F3432" s="3" t="inlineStr">
        <x:is>
          <x:t xml:space="preserve">ratio</x:t>
        </x:is>
      </x:c>
      <x:c r="G3432" s="3" t="inlineStr">
        <x:is>
          <x:t xml:space="preserve">Scenario parameter</x:t>
        </x:is>
      </x:c>
      <x:c r="H3432" s="3" t="inlineStr">
        <x:is>
          <x:t xml:space="preserve">it_load_gw = active_power_gw / pue</x:t>
        </x:is>
      </x:c>
      <x:c r="I3432" s="3" t="inlineStr">
        <x:is>
          <x:t xml:space="preserve">No provider-wide site-level PUE is used as a disclosed fact; PUE represents facility-to-IT conversion within the scenario.</x:t>
        </x:is>
      </x:c>
      <x:c r="J3432" s="3" t="inlineStr">
        <x:is>
          <x:t xml:space="preserve">ASSUMP_POWER_RAMP</x:t>
        </x:is>
      </x:c>
      <x:c r="K343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32" s="3" t="inlineStr">
        <x:is>
          <x:t xml:space="preserve">Site-level measured PUE matched to attributed AI capacity.</x:t>
        </x:is>
      </x:c>
    </x:row>
    <x:row r="3433">
      <x:c r="A3433" s="3" t="inlineStr">
        <x:is>
          <x:t xml:space="preserve">Meta</x:t>
        </x:is>
      </x:c>
      <x:c r="B3433" s="3" t="n">
        <x:v>2030</x:v>
      </x:c>
      <x:c r="C3433" s="3" t="inlineStr">
        <x:is>
          <x:t xml:space="preserve">Grid-Constrained / Efficiency-Upside</x:t>
        </x:is>
      </x:c>
      <x:c r="D3433" s="3" t="inlineStr">
        <x:is>
          <x:t xml:space="preserve">it_load_gw</x:t>
        </x:is>
      </x:c>
      <x:c r="E3433" s="3" t="n">
        <x:v>3.48</x:v>
      </x:c>
      <x:c r="F3433" s="3" t="inlineStr">
        <x:is>
          <x:t xml:space="preserve">GW</x:t>
        </x:is>
      </x:c>
      <x:c r="G3433" s="3" t="inlineStr">
        <x:is>
          <x:t xml:space="preserve">Derived formula</x:t>
        </x:is>
      </x:c>
      <x:c r="H3433" s="3" t="inlineStr">
        <x:is>
          <x:t xml:space="preserve">active_power_gw / pue</x:t>
        </x:is>
      </x:c>
      <x:c r="I3433" s="3" t="inlineStr">
        <x:is>
          <x:t xml:space="preserve">Facility power is converted to IT-deliverable power before attributing AI workloads.</x:t>
        </x:is>
      </x:c>
      <x:c r="J3433" s="3" t="inlineStr">
        <x:is>
          <x:t xml:space="preserve">ASSUMP_POWER_RAMP; SRC_META_MTIA_GENAI_2026</x:t>
        </x:is>
      </x:c>
      <x:c r="K343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33" s="3" t="inlineStr">
        <x:is>
          <x:t xml:space="preserve">Recompute once active power and PUE become site-observable.</x:t>
        </x:is>
      </x:c>
    </x:row>
    <x:row r="3434">
      <x:c r="A3434" s="3" t="inlineStr">
        <x:is>
          <x:t xml:space="preserve">Meta</x:t>
        </x:is>
      </x:c>
      <x:c r="B3434" s="3" t="n">
        <x:v>2030</x:v>
      </x:c>
      <x:c r="C3434" s="3" t="inlineStr">
        <x:is>
          <x:t xml:space="preserve">Grid-Constrained / Efficiency-Upside</x:t>
        </x:is>
      </x:c>
      <x:c r="D3434" s="3" t="inlineStr">
        <x:is>
          <x:t xml:space="preserve">ai_workload_share</x:t>
        </x:is>
      </x:c>
      <x:c r="E3434" s="3" t="n">
        <x:v>0.87</x:v>
      </x:c>
      <x:c r="F3434" s="3" t="inlineStr">
        <x:is>
          <x:t xml:space="preserve">share</x:t>
        </x:is>
      </x:c>
      <x:c r="G3434" s="3" t="inlineStr">
        <x:is>
          <x:t xml:space="preserve">Scenario allocation</x:t>
        </x:is>
      </x:c>
      <x:c r="H3434" s="3" t="inlineStr">
        <x:is>
          <x:t xml:space="preserve">ai_it_load_gw = it_load_gw * ai_workload_share</x:t>
        </x:is>
      </x:c>
      <x:c r="I3434" s="3" t="inlineStr">
        <x:is>
          <x:t xml:space="preserve">The modeled fleet is focused on AI workloads across Meta AI surfaces; non-LLM ranking/platform overhead is excluded through the 87% share.</x:t>
        </x:is>
      </x:c>
      <x:c r="J3434" s="3" t="inlineStr">
        <x:is>
          <x:t xml:space="preserve">SRC_META_LLAMA; SRC_META_LLAMA4_NVIDIA; SRC_META_MTIA_GENAI_2026; SRC_EPOCH_AI_DATA_CENTERS</x:t>
        </x:is>
      </x:c>
      <x:c r="K343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34" s="3" t="inlineStr">
        <x:is>
          <x:t xml:space="preserve">Model-owner AI workload allocation or cluster scheduling telemetry.</x:t>
        </x:is>
      </x:c>
    </x:row>
    <x:row r="3435">
      <x:c r="A3435" s="3" t="inlineStr">
        <x:is>
          <x:t xml:space="preserve">Meta</x:t>
        </x:is>
      </x:c>
      <x:c r="B3435" s="3" t="n">
        <x:v>2030</x:v>
      </x:c>
      <x:c r="C3435" s="3" t="inlineStr">
        <x:is>
          <x:t xml:space="preserve">Grid-Constrained / Efficiency-Upside</x:t>
        </x:is>
      </x:c>
      <x:c r="D3435" s="3" t="inlineStr">
        <x:is>
          <x:t xml:space="preserve">ai_it_load_gw</x:t>
        </x:is>
      </x:c>
      <x:c r="E3435" s="3" t="n">
        <x:v>3.028</x:v>
      </x:c>
      <x:c r="F3435" s="3" t="inlineStr">
        <x:is>
          <x:t xml:space="preserve">GW</x:t>
        </x:is>
      </x:c>
      <x:c r="G3435" s="3" t="inlineStr">
        <x:is>
          <x:t xml:space="preserve">Derived formula</x:t>
        </x:is>
      </x:c>
      <x:c r="H3435" s="3" t="inlineStr">
        <x:is>
          <x:t xml:space="preserve">it_load_gw * ai_workload_share</x:t>
        </x:is>
      </x:c>
      <x:c r="I3435" s="3" t="inlineStr">
        <x:is>
          <x:t xml:space="preserve">Only the AI-attributed portion of IT load enters training/inference allocation.</x:t>
        </x:is>
      </x:c>
      <x:c r="J3435" s="3" t="inlineStr">
        <x:is>
          <x:t xml:space="preserve">SRC_META_LLAMA; SRC_META_LLAMA4_NVIDIA; SRC_META_MTIA_GENAI_2026; SRC_EPOCH_AI_DATA_CENTERS</x:t>
        </x:is>
      </x:c>
      <x:c r="K343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35" s="3" t="inlineStr">
        <x:is>
          <x:t xml:space="preserve">Recompute after ai_workload_share is replaced by telemetry.</x:t>
        </x:is>
      </x:c>
    </x:row>
    <x:row r="3436">
      <x:c r="A3436" s="3" t="inlineStr">
        <x:is>
          <x:t xml:space="preserve">Meta</x:t>
        </x:is>
      </x:c>
      <x:c r="B3436" s="3" t="n">
        <x:v>2030</x:v>
      </x:c>
      <x:c r="C3436" s="3" t="inlineStr">
        <x:is>
          <x:t xml:space="preserve">Grid-Constrained / Efficiency-Upside</x:t>
        </x:is>
      </x:c>
      <x:c r="D3436" s="3" t="inlineStr">
        <x:is>
          <x:t xml:space="preserve">gpu_share</x:t>
        </x:is>
      </x:c>
      <x:c r="E3436" s="3" t="n">
        <x:v>0.812926</x:v>
      </x:c>
      <x:c r="F3436" s="3" t="inlineStr">
        <x:is>
          <x:t xml:space="preserve">share of inference-serving accelerator load</x:t>
        </x:is>
      </x:c>
      <x:c r="G3436" s="3" t="inlineStr">
        <x:is>
          <x:t xml:space="preserve">Numeric scenario</x:t>
        </x:is>
      </x:c>
      <x:c r="H3436" s="3" t="inlineStr">
        <x:is>
          <x:t xml:space="preserve">gpu_share interpolated from company 2026/2030 accelerator-mix endpoints</x:t>
        </x:is>
      </x:c>
      <x:c r="I3436" s="3" t="inlineStr">
        <x:is>
          <x:t xml:space="preserve">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3436" s="3" t="inlineStr">
        <x:is>
          <x:t xml:space="preserve">SRC_META_LLAMA; SRC_META_LLAMA4_NVIDIA; SRC_META_MTIA_GENAI_2026; SRC_EPOCH_AI_DATA_CENTERS; ASSUMP_NUMERIC_ACCELERATOR_MIX</x:t>
        </x:is>
      </x:c>
      <x:c r="K343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36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3437">
      <x:c r="A3437" s="3" t="inlineStr">
        <x:is>
          <x:t xml:space="preserve">Meta</x:t>
        </x:is>
      </x:c>
      <x:c r="B3437" s="3" t="n">
        <x:v>2030</x:v>
      </x:c>
      <x:c r="C3437" s="3" t="inlineStr">
        <x:is>
          <x:t xml:space="preserve">Grid-Constrained / Efficiency-Upside</x:t>
        </x:is>
      </x:c>
      <x:c r="D3437" s="3" t="inlineStr">
        <x:is>
          <x:t xml:space="preserve">h200_share</x:t>
        </x:is>
      </x:c>
      <x:c r="E3437" s="3" t="n">
        <x:v>0.074919</x:v>
      </x:c>
      <x:c r="F3437" s="3" t="inlineStr">
        <x:is>
          <x:t xml:space="preserve">share of inference-serving accelerator load</x:t>
        </x:is>
      </x:c>
      <x:c r="G3437" s="3" t="inlineStr">
        <x:is>
          <x:t xml:space="preserve">Editable numeric scenario</x:t>
        </x:is>
      </x:c>
      <x:c r="H3437" s="3" t="inlineStr">
        <x:is>
          <x:t xml:space="preserve">h200_share = gpu_share * default_gpu_generation_mix_h200</x:t>
        </x:is>
      </x:c>
      <x:c r="I3437" s="3" t="inlineStr">
        <x:is>
          <x:t xml:space="preserve">Default GPU-generation migration assumption; executive workbook allows later manual replacement by company/year/scenario.</x:t>
        </x:is>
      </x:c>
      <x:c r="J3437" s="3" t="inlineStr">
        <x:is>
          <x:t xml:space="preserve">SRC_SEMIANALYSIS_INFERENCEX; ASSUMP_NUMERIC_ACCELERATOR_MIX</x:t>
        </x:is>
      </x:c>
      <x:c r="K343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37" s="3" t="inlineStr">
        <x:is>
          <x:t xml:space="preserve">Company fleet inventory, accelerator-hours or procurement/deployment records by GPU generation.</x:t>
        </x:is>
      </x:c>
    </x:row>
    <x:row r="3438">
      <x:c r="A3438" s="3" t="inlineStr">
        <x:is>
          <x:t xml:space="preserve">Meta</x:t>
        </x:is>
      </x:c>
      <x:c r="B3438" s="3" t="n">
        <x:v>2030</x:v>
      </x:c>
      <x:c r="C3438" s="3" t="inlineStr">
        <x:is>
          <x:t xml:space="preserve">Grid-Constrained / Efficiency-Upside</x:t>
        </x:is>
      </x:c>
      <x:c r="D3438" s="3" t="inlineStr">
        <x:is>
          <x:t xml:space="preserve">b200_share</x:t>
        </x:is>
      </x:c>
      <x:c r="E3438" s="3" t="n">
        <x:v>0.738007</x:v>
      </x:c>
      <x:c r="F3438" s="3" t="inlineStr">
        <x:is>
          <x:t xml:space="preserve">share of inference-serving accelerator load</x:t>
        </x:is>
      </x:c>
      <x:c r="G3438" s="3" t="inlineStr">
        <x:is>
          <x:t xml:space="preserve">Editable numeric scenario</x:t>
        </x:is>
      </x:c>
      <x:c r="H3438" s="3" t="inlineStr">
        <x:is>
          <x:t xml:space="preserve">b200_share = gpu_share * default_gpu_generation_mix_b200</x:t>
        </x:is>
      </x:c>
      <x:c r="I3438" s="3" t="inlineStr">
        <x:is>
          <x:t xml:space="preserve">Default GPU-generation migration assumption; executive workbook allows later manual replacement by company/year/scenario.</x:t>
        </x:is>
      </x:c>
      <x:c r="J3438" s="3" t="inlineStr">
        <x:is>
          <x:t xml:space="preserve">SRC_SEMIANALYSIS_INFERENCEX; ASSUMP_NUMERIC_ACCELERATOR_MIX</x:t>
        </x:is>
      </x:c>
      <x:c r="K343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38" s="3" t="inlineStr">
        <x:is>
          <x:t xml:space="preserve">Company fleet inventory, accelerator-hours or procurement/deployment records by GPU generation.</x:t>
        </x:is>
      </x:c>
    </x:row>
    <x:row r="3439">
      <x:c r="A3439" s="3" t="inlineStr">
        <x:is>
          <x:t xml:space="preserve">Meta</x:t>
        </x:is>
      </x:c>
      <x:c r="B3439" s="3" t="n">
        <x:v>2030</x:v>
      </x:c>
      <x:c r="C3439" s="3" t="inlineStr">
        <x:is>
          <x:t xml:space="preserve">Grid-Constrained / Efficiency-Upside</x:t>
        </x:is>
      </x:c>
      <x:c r="D3439" s="3" t="inlineStr">
        <x:is>
          <x:t xml:space="preserve">gb200_share</x:t>
        </x:is>
      </x:c>
      <x:c r="E3439" s="3" t="n">
        <x:v>0</x:v>
      </x:c>
      <x:c r="F3439" s="3" t="inlineStr">
        <x:is>
          <x:t xml:space="preserve">share of inference-serving accelerator load</x:t>
        </x:is>
      </x:c>
      <x:c r="G3439" s="3" t="inlineStr">
        <x:is>
          <x:t xml:space="preserve">Editable numeric scenario</x:t>
        </x:is>
      </x:c>
      <x:c r="H3439" s="3" t="inlineStr">
        <x:is>
          <x:t xml:space="preserve">gb200_share = gpu_share * default_gpu_generation_mix_gb200</x:t>
        </x:is>
      </x:c>
      <x:c r="I3439" s="3" t="inlineStr">
        <x:is>
          <x:t xml:space="preserve">Default GPU-generation migration assumption; executive workbook allows later manual replacement by company/year/scenario.</x:t>
        </x:is>
      </x:c>
      <x:c r="J3439" s="3" t="inlineStr">
        <x:is>
          <x:t xml:space="preserve">SRC_SEMIANALYSIS_INFERENCEX; ASSUMP_NUMERIC_ACCELERATOR_MIX</x:t>
        </x:is>
      </x:c>
      <x:c r="K343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39" s="3" t="inlineStr">
        <x:is>
          <x:t xml:space="preserve">Company fleet inventory, accelerator-hours or procurement/deployment records by GPU generation.</x:t>
        </x:is>
      </x:c>
    </x:row>
    <x:row r="3440">
      <x:c r="A3440" s="3" t="inlineStr">
        <x:is>
          <x:t xml:space="preserve">Meta</x:t>
        </x:is>
      </x:c>
      <x:c r="B3440" s="3" t="n">
        <x:v>2030</x:v>
      </x:c>
      <x:c r="C3440" s="3" t="inlineStr">
        <x:is>
          <x:t xml:space="preserve">Grid-Constrained / Efficiency-Upside</x:t>
        </x:is>
      </x:c>
      <x:c r="D3440" s="3" t="inlineStr">
        <x:is>
          <x:t xml:space="preserve">purpose_built_accelerator_share</x:t>
        </x:is>
      </x:c>
      <x:c r="E3440" s="3" t="n">
        <x:v>0.187074</x:v>
      </x:c>
      <x:c r="F3440" s="3" t="inlineStr">
        <x:is>
          <x:t xml:space="preserve">share of inference-serving accelerator load</x:t>
        </x:is>
      </x:c>
      <x:c r="G3440" s="3" t="inlineStr">
        <x:is>
          <x:t xml:space="preserve">Numeric scenario</x:t>
        </x:is>
      </x:c>
      <x:c r="H3440" s="3" t="inlineStr">
        <x:is>
          <x:t xml:space="preserve">1 - gpu_share</x:t>
        </x:is>
      </x:c>
      <x:c r="I3440" s="3" t="inlineStr">
        <x:is>
          <x:t xml:space="preserve">Purpose-built bucket: MTIA. Derived by normalizing each AI company's modeled inference power across CSPs using CSP total power * AI contract share * inference share, then applying long-format CSP accelerator mix rows. Meta discloses hundreds of thousands of MTIA chips for inference and an inference-first GenAI MTIA roadmap. LLM-serving mix remains undisclosed; adoption is scenario-based.</x:t>
        </x:is>
      </x:c>
      <x:c r="J3440" s="3" t="inlineStr">
        <x:is>
          <x:t xml:space="preserve">SRC_META_LLAMA; SRC_META_LLAMA4_NVIDIA; SRC_META_MTIA_GENAI_2026; SRC_EPOCH_AI_DATA_CENTERS; ASSUMP_NUMERIC_ACCELERATOR_MIX</x:t>
        </x:is>
      </x:c>
      <x:c r="K344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40" s="3" t="inlineStr">
        <x:is>
          <x:t xml:space="preserve">Replace 02a CSP contract allocations and 02b CSP accelerator mix with contract/procurement telemetry. Meta AI production model-routing and MTIA-versus-GPU inference allocation disclosure.</x:t>
        </x:is>
      </x:c>
    </x:row>
    <x:row r="3441">
      <x:c r="A3441" s="3" t="inlineStr">
        <x:is>
          <x:t xml:space="preserve">Meta</x:t>
        </x:is>
      </x:c>
      <x:c r="B3441" s="3" t="n">
        <x:v>2030</x:v>
      </x:c>
      <x:c r="C3441" s="3" t="inlineStr">
        <x:is>
          <x:t xml:space="preserve">Grid-Constrained / Efficiency-Upside</x:t>
        </x:is>
      </x:c>
      <x:c r="D3441" s="3" t="inlineStr">
        <x:is>
          <x:t xml:space="preserve">fleet_reference_tps_per_mw</x:t>
        </x:is>
      </x:c>
      <x:c r="E3441" s="3" t="n">
        <x:v>925083</x:v>
      </x:c>
      <x:c r="F3441" s="3" t="inlineStr">
        <x:is>
          <x:t xml:space="preserve">generated output tokens/sec/MW</x:t>
        </x:is>
      </x:c>
      <x:c r="G3441" s="3" t="inlineStr">
        <x:is>
          <x:t xml:space="preserve">Fleet-weighted public benchmark reference</x:t>
        </x:is>
      </x:c>
      <x:c r="H3441" s="3" t="inlineStr">
        <x:is>
          <x:t xml:space="preserve">h200_share*h200_workload_avg + b200_share*b200_workload_avg + gb200_share*gb200_workload_avg + purpose_built_share*purpose_workload_avg</x:t>
        </x:is>
      </x:c>
      <x:c r="I3441" s="3" t="inlineStr">
        <x:is>
          <x:t xml:space="preserve">Selected InferenceX proxy model: llama70b. Each GPU-generation reference first averages short_chat, long_chat and agentic TPS/MW using company workload mix; purpose-built remains a documented B200 placeholder.</x:t>
        </x:is>
      </x:c>
      <x:c r="J3441" s="3" t="inlineStr">
        <x:is>
          <x:t xml:space="preserve">SRC_SEMIANALYSIS_INFERENCEX; ASSUMP_NUMERIC_ACCELERATOR_MIX; ASSUMP_WORKLOAD_CLASS_MIX; ASSUMP_AGENTIC_CONTEXT_PENALTY</x:t>
        </x:is>
      </x:c>
      <x:c r="K344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41" s="3" t="inlineStr">
        <x:is>
          <x:t xml:space="preserve">Comparable production output-token throughput or a more closely matched benchmark.</x:t>
        </x:is>
      </x:c>
    </x:row>
    <x:row r="3442">
      <x:c r="A3442" s="3" t="inlineStr">
        <x:is>
          <x:t xml:space="preserve">Meta</x:t>
        </x:is>
      </x:c>
      <x:c r="B3442" s="3" t="n">
        <x:v>2030</x:v>
      </x:c>
      <x:c r="C3442" s="3" t="inlineStr">
        <x:is>
          <x:t xml:space="preserve">Grid-Constrained / Efficiency-Upside</x:t>
        </x:is>
      </x:c>
      <x:c r="D3442" s="3" t="inlineStr">
        <x:is>
          <x:t xml:space="preserve">commercial_workload_fit_factor</x:t>
        </x:is>
      </x:c>
      <x:c r="E3442" s="3" t="n">
        <x:v>0.9</x:v>
      </x:c>
      <x:c r="F3442" s="3" t="inlineStr">
        <x:is>
          <x:t xml:space="preserve">share of public reference throughput</x:t>
        </x:is>
      </x:c>
      <x:c r="G3442" s="3" t="inlineStr">
        <x:is>
          <x:t xml:space="preserve">Scenario assumption</x:t>
        </x:is>
      </x:c>
      <x:c r="H3442" s="3" t="inlineStr">
        <x:is>
          <x:t xml:space="preserve">reference_serving_tps_per_mw = fleet_reference_tps_per_mw * commercial_workload_fit_factor</x:t>
        </x:is>
      </x:c>
      <x:c r="I3442" s="3" t="inlineStr">
        <x:is>
          <x:t xml:space="preserve">Commercial workload class: Llama / Meta AI general assistant. Company mix uses short_chat=70%, long_chat=20%, agentic=10%; closed-model, reasoning, long-context and SLO mismatch stays explicit.</x:t>
        </x:is>
      </x:c>
      <x:c r="J3442" s="3" t="inlineStr">
        <x:is>
          <x:t xml:space="preserve">SRC_SEMIANALYSIS_INFERENCEX; ASSUMP_NUMERIC_ACCELERATOR_MIX; ASSUMP_WORKLOAD_CLASS_MIX; ASSUMP_AGENTIC_CONTEXT_PENALTY</x:t>
        </x:is>
      </x:c>
      <x:c r="K3442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42" s="3" t="inlineStr">
        <x:is>
          <x:t xml:space="preserve">Matched commercial serving benchmark by product surface, context shape and latency SLO.</x:t>
        </x:is>
      </x:c>
    </x:row>
    <x:row r="3443">
      <x:c r="A3443" s="3" t="inlineStr">
        <x:is>
          <x:t xml:space="preserve">Meta</x:t>
        </x:is>
      </x:c>
      <x:c r="B3443" s="3" t="n">
        <x:v>2030</x:v>
      </x:c>
      <x:c r="C3443" s="3" t="inlineStr">
        <x:is>
          <x:t xml:space="preserve">Grid-Constrained / Efficiency-Upside</x:t>
        </x:is>
      </x:c>
      <x:c r="D3443" s="3" t="inlineStr">
        <x:is>
          <x:t xml:space="preserve">reference_serving_tps_per_mw</x:t>
        </x:is>
      </x:c>
      <x:c r="E3443" s="3" t="n">
        <x:v>832575</x:v>
      </x:c>
      <x:c r="F3443" s="3" t="inlineStr">
        <x:is>
          <x:t xml:space="preserve">generated output tokens/sec/MW</x:t>
        </x:is>
      </x:c>
      <x:c r="G3443" s="3" t="inlineStr">
        <x:is>
          <x:t xml:space="preserve">Workload-adjusted benchmark proxy</x:t>
        </x:is>
      </x:c>
      <x:c r="H3443" s="3" t="inlineStr">
        <x:is>
          <x:t xml:space="preserve">fleet_reference_tps_per_mw * commercial_workload_fit_factor</x:t>
        </x:is>
      </x:c>
      <x:c r="I344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443" s="3" t="inlineStr">
        <x:is>
          <x:t xml:space="preserve">SRC_SEMIANALYSIS_INFERENCEX; ASSUMP_NUMERIC_ACCELERATOR_MIX; ASSUMP_WORKLOAD_CLASS_MIX; ASSUMP_AGENTIC_CONTEXT_PENALTY</x:t>
        </x:is>
      </x:c>
      <x:c r="K3443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43" s="3" t="inlineStr">
        <x:is>
          <x:t xml:space="preserve">Provider production output-token throughput with comparable workload/SLO.</x:t>
        </x:is>
      </x:c>
    </x:row>
    <x:row r="3444">
      <x:c r="A3444" s="3" t="inlineStr">
        <x:is>
          <x:t xml:space="preserve">Meta</x:t>
        </x:is>
      </x:c>
      <x:c r="B3444" s="3" t="n">
        <x:v>2030</x:v>
      </x:c>
      <x:c r="C3444" s="3" t="inlineStr">
        <x:is>
          <x:t xml:space="preserve">Grid-Constrained / Efficiency-Upside</x:t>
        </x:is>
      </x:c>
      <x:c r="D3444" s="3" t="inlineStr">
        <x:is>
          <x:t xml:space="preserve">purpose_built_tps_per_mw</x:t>
        </x:is>
      </x:c>
      <x:c r="E3444" s="3" t="n">
        <x:v>1105664</x:v>
      </x:c>
      <x:c r="F3444" s="3" t="inlineStr">
        <x:is>
          <x:t xml:space="preserve">generated output tokens/sec/MW</x:t>
        </x:is>
      </x:c>
      <x:c r="G3444" s="3" t="inlineStr">
        <x:is>
          <x:t xml:space="preserve">Conservative no-uplift proxy</x:t>
        </x:is>
      </x:c>
      <x:c r="H3444" s="3" t="inlineStr">
        <x:is>
          <x:t xml:space="preserve">purpose_built_tps_per_mw = purpose_built_reference_tps_per_mw * commercial_workload_fit_factor until comparable output-token benchmark is adopted</x:t>
        </x:is>
      </x:c>
      <x:c r="I3444" s="3" t="inlineStr">
        <x:is>
          <x:t xml:space="preserve">No comparable public output-token/MW row adopted; B200 public reference placeholder is used and remains editable.</x:t>
        </x:is>
      </x:c>
      <x:c r="J3444" s="3" t="inlineStr">
        <x:is>
          <x:t xml:space="preserve">SRC_META_LLAMA; SRC_META_LLAMA4_NVIDIA; SRC_META_MTIA_GENAI_2026; SRC_EPOCH_AI_DATA_CENTERS; ASSUMP_NUMERIC_ACCELERATOR_MIX</x:t>
        </x:is>
      </x:c>
      <x:c r="K3444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44" s="3" t="inlineStr">
        <x:is>
          <x:t xml:space="preserve">Matched-workload generated-output benchmark for the provider purpose-built accelerator.</x:t>
        </x:is>
      </x:c>
    </x:row>
    <x:row r="3445">
      <x:c r="A3445" s="3" t="inlineStr">
        <x:is>
          <x:t xml:space="preserve">Meta</x:t>
        </x:is>
      </x:c>
      <x:c r="B3445" s="3" t="n">
        <x:v>2030</x:v>
      </x:c>
      <x:c r="C3445" s="3" t="inlineStr">
        <x:is>
          <x:t xml:space="preserve">Grid-Constrained / Efficiency-Upside</x:t>
        </x:is>
      </x:c>
      <x:c r="D3445" s="3" t="inlineStr">
        <x:is>
          <x:t xml:space="preserve">inference_power_share</x:t>
        </x:is>
      </x:c>
      <x:c r="E3445" s="3" t="n">
        <x:v>0.82</x:v>
      </x:c>
      <x:c r="F3445" s="3" t="inlineStr">
        <x:is>
          <x:t xml:space="preserve">share of AI IT load</x:t>
        </x:is>
      </x:c>
      <x:c r="G3445" s="3" t="inlineStr">
        <x:is>
          <x:t xml:space="preserve">Scenario allocation</x:t>
        </x:is>
      </x:c>
      <x:c r="H3445" s="3" t="inlineStr">
        <x:is>
          <x:t xml:space="preserve">inference_gw = ai_it_load_gw * inference_power_share</x:t>
        </x:is>
      </x:c>
      <x:c r="I3445" s="3" t="inlineStr">
        <x:is>
          <x:t xml:space="preserve">Large consumer AI distribution and inference-first MTIA roadmap support a higher inference share scenario.</x:t>
        </x:is>
      </x:c>
      <x:c r="J3445" s="3" t="inlineStr">
        <x:is>
          <x:t xml:space="preserve">SRC_META_LLAMA; SRC_META_LLAMA4_NVIDIA; SRC_META_MTIA_GENAI_2026; SRC_EPOCH_AI_DATA_CENTERS; ASSUMP_INFERENCE_SHARE_NOT_FACT_60</x:t>
        </x:is>
      </x:c>
      <x:c r="K3445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45" s="3" t="inlineStr">
        <x:is>
          <x:t xml:space="preserve">Provider-specific inference/training workload power telemetry.</x:t>
        </x:is>
      </x:c>
    </x:row>
    <x:row r="3446">
      <x:c r="A3446" s="3" t="inlineStr">
        <x:is>
          <x:t xml:space="preserve">Meta</x:t>
        </x:is>
      </x:c>
      <x:c r="B3446" s="3" t="n">
        <x:v>2030</x:v>
      </x:c>
      <x:c r="C3446" s="3" t="inlineStr">
        <x:is>
          <x:t xml:space="preserve">Grid-Constrained / Efficiency-Upside</x:t>
        </x:is>
      </x:c>
      <x:c r="D3446" s="3" t="inlineStr">
        <x:is>
          <x:t xml:space="preserve">inference_gw</x:t>
        </x:is>
      </x:c>
      <x:c r="E3446" s="3" t="n">
        <x:v>2.483</x:v>
      </x:c>
      <x:c r="F3446" s="3" t="inlineStr">
        <x:is>
          <x:t xml:space="preserve">GW</x:t>
        </x:is>
      </x:c>
      <x:c r="G3446" s="3" t="inlineStr">
        <x:is>
          <x:t xml:space="preserve">Derived formula</x:t>
        </x:is>
      </x:c>
      <x:c r="H3446" s="3" t="inlineStr">
        <x:is>
          <x:t xml:space="preserve">ai_it_load_gw * inference_power_share</x:t>
        </x:is>
      </x:c>
      <x:c r="I3446" s="3" t="inlineStr">
        <x:is>
          <x:t xml:space="preserve">This is the operational power eligible to become commercial generated output tokens through the selected TPS/MW proxy.</x:t>
        </x:is>
      </x:c>
      <x:c r="J3446" s="3" t="inlineStr">
        <x:is>
          <x:t xml:space="preserve">SRC_META_LLAMA; SRC_META_LLAMA4_NVIDIA; SRC_META_MTIA_GENAI_2026; SRC_EPOCH_AI_DATA_CENTERS</x:t>
        </x:is>
      </x:c>
      <x:c r="K3446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46" s="3" t="inlineStr">
        <x:is>
          <x:t xml:space="preserve">Recompute after AI allocation or inference-share evidence changes.</x:t>
        </x:is>
      </x:c>
    </x:row>
    <x:row r="3447">
      <x:c r="A3447" s="3" t="inlineStr">
        <x:is>
          <x:t xml:space="preserve">Meta</x:t>
        </x:is>
      </x:c>
      <x:c r="B3447" s="3" t="n">
        <x:v>2030</x:v>
      </x:c>
      <x:c r="C3447" s="3" t="inlineStr">
        <x:is>
          <x:t xml:space="preserve">Grid-Constrained / Efficiency-Upside</x:t>
        </x:is>
      </x:c>
      <x:c r="D3447" s="3" t="inlineStr">
        <x:is>
          <x:t xml:space="preserve">training_power_share</x:t>
        </x:is>
      </x:c>
      <x:c r="E3447" s="3" t="n">
        <x:v>0.18</x:v>
      </x:c>
      <x:c r="F3447" s="3" t="inlineStr">
        <x:is>
          <x:t xml:space="preserve">share of AI IT load</x:t>
        </x:is>
      </x:c>
      <x:c r="G3447" s="3" t="inlineStr">
        <x:is>
          <x:t xml:space="preserve">Derived allocation</x:t>
        </x:is>
      </x:c>
      <x:c r="H3447" s="3" t="inlineStr">
        <x:is>
          <x:t xml:space="preserve">1 - inference_power_share</x:t>
        </x:is>
      </x:c>
      <x:c r="I3447" s="3" t="inlineStr">
        <x:is>
          <x:t xml:space="preserve">Training receives the complementary modeled AI IT allocation; it is not a disclosed company workload split.</x:t>
        </x:is>
      </x:c>
      <x:c r="J3447" s="3" t="inlineStr">
        <x:is>
          <x:t xml:space="preserve">SRC_META_LLAMA; SRC_META_LLAMA4_NVIDIA; SRC_META_MTIA_GENAI_2026; SRC_EPOCH_AI_DATA_CENTERS; ASSUMP_INFERENCE_SHARE_NOT_FACT_60</x:t>
        </x:is>
      </x:c>
      <x:c r="K3447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47" s="3" t="inlineStr">
        <x:is>
          <x:t xml:space="preserve">Provider-specific inference/training workload power telemetry.</x:t>
        </x:is>
      </x:c>
    </x:row>
    <x:row r="3448">
      <x:c r="A3448" s="3" t="inlineStr">
        <x:is>
          <x:t xml:space="preserve">Meta</x:t>
        </x:is>
      </x:c>
      <x:c r="B3448" s="3" t="n">
        <x:v>2030</x:v>
      </x:c>
      <x:c r="C3448" s="3" t="inlineStr">
        <x:is>
          <x:t xml:space="preserve">Grid-Constrained / Efficiency-Upside</x:t>
        </x:is>
      </x:c>
      <x:c r="D3448" s="3" t="inlineStr">
        <x:is>
          <x:t xml:space="preserve">training_gw</x:t>
        </x:is>
      </x:c>
      <x:c r="E3448" s="3" t="n">
        <x:v>0.545</x:v>
      </x:c>
      <x:c r="F3448" s="3" t="inlineStr">
        <x:is>
          <x:t xml:space="preserve">GW</x:t>
        </x:is>
      </x:c>
      <x:c r="G3448" s="3" t="inlineStr">
        <x:is>
          <x:t xml:space="preserve">Derived formula</x:t>
        </x:is>
      </x:c>
      <x:c r="H3448" s="3" t="inlineStr">
        <x:is>
          <x:t xml:space="preserve">ai_it_load_gw * training_power_share</x:t>
        </x:is>
      </x:c>
      <x:c r="I3448" s="3" t="inlineStr">
        <x:is>
          <x:t xml:space="preserve">Training GW is shown separately so commercial inference token capacity is not overstated.</x:t>
        </x:is>
      </x:c>
      <x:c r="J3448" s="3" t="inlineStr">
        <x:is>
          <x:t xml:space="preserve">SRC_META_LLAMA; SRC_META_LLAMA4_NVIDIA; SRC_META_MTIA_GENAI_2026; SRC_EPOCH_AI_DATA_CENTERS</x:t>
        </x:is>
      </x:c>
      <x:c r="K3448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48" s="3" t="inlineStr">
        <x:is>
          <x:t xml:space="preserve">Recompute after AI allocation or workload-split evidence changes.</x:t>
        </x:is>
      </x:c>
    </x:row>
    <x:row r="3449">
      <x:c r="A3449" s="3" t="inlineStr">
        <x:is>
          <x:t xml:space="preserve">Meta</x:t>
        </x:is>
      </x:c>
      <x:c r="B3449" s="3" t="n">
        <x:v>2030</x:v>
      </x:c>
      <x:c r="C3449" s="3" t="inlineStr">
        <x:is>
          <x:t xml:space="preserve">Grid-Constrained / Efficiency-Upside</x:t>
        </x:is>
      </x:c>
      <x:c r="D3449" s="3" t="inlineStr">
        <x:is>
          <x:t xml:space="preserve">tokens_per_second_per_mw</x:t>
        </x:is>
      </x:c>
      <x:c r="E3449" s="3" t="n">
        <x:v>832575</x:v>
      </x:c>
      <x:c r="F3449" s="3" t="inlineStr">
        <x:is>
          <x:t xml:space="preserve">generated output tokens/sec/MW</x:t>
        </x:is>
      </x:c>
      <x:c r="G3449" s="3" t="inlineStr">
        <x:is>
          <x:t xml:space="preserve">Derived estimate + benchmark calibration</x:t>
        </x:is>
      </x:c>
      <x:c r="H3449" s="3" t="inlineStr">
        <x:is>
          <x:t xml:space="preserve">fleet_reference_tps_per_mw * commercial_workload_fit_factor</x:t>
        </x:is>
      </x:c>
      <x:c r="I3449" s="3" t="inlineStr">
        <x:is>
          <x:t xml:space="preserve">Llama 70B B200 output-token benchmark proxy. MTIA presence is shown, but no unmatched efficiency premium is applied. Workload reference is now split into short_chat, long_chat and agentic classes. Company mix: short 70%, long 20%, agentic 10%. Commercial workload fit factor: Llama benchmark family is comparatively close to Meta AI serving, while fleet routing and MTIA performance remain unmeasured. Meta AI and Business Agent are high-volume messaging/customer-service surfaces; agentic enterprise actions are emerging but smaller in Base.</x:t>
        </x:is>
      </x:c>
      <x:c r="J3449" s="3" t="inlineStr">
        <x:is>
          <x:t xml:space="preserve">SRC_META_LLAMA; SRC_META_LLAMA4_NVIDIA; SRC_META_MTIA_GENAI_2026; SRC_EPOCH_AI_DATA_CENTERS; SRC_SEMIANALYSIS_INFERENCEX; ASSUMP_NUMERIC_ACCELERATOR_MIX; ASSUMP_WORKLOAD_CLASS_MIX; ASSUMP_AGENTIC_CONTEXT_PENALTY</x:t>
        </x:is>
      </x:c>
      <x:c r="K3449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49" s="3" t="inlineStr">
        <x:is>
          <x:t xml:space="preserve">Comparable production output-token throughput with model, hardware, precision, ISL/OSL and SLO matched.</x:t>
        </x:is>
      </x:c>
    </x:row>
    <x:row r="3450">
      <x:c r="A3450" s="3" t="inlineStr">
        <x:is>
          <x:t xml:space="preserve">Meta</x:t>
        </x:is>
      </x:c>
      <x:c r="B3450" s="3" t="n">
        <x:v>2030</x:v>
      </x:c>
      <x:c r="C3450" s="3" t="inlineStr">
        <x:is>
          <x:t xml:space="preserve">Grid-Constrained / Efficiency-Upside</x:t>
        </x:is>
      </x:c>
      <x:c r="D3450" s="3" t="inlineStr">
        <x:is>
          <x:t xml:space="preserve">inference_tokens_per_day</x:t>
        </x:is>
      </x:c>
      <x:c r="E3450" s="3" t="n">
        <x:v>178613313840000</x:v>
      </x:c>
      <x:c r="F3450" s="3" t="inlineStr">
        <x:is>
          <x:t xml:space="preserve">generated output tokens/day</x:t>
        </x:is>
      </x:c>
      <x:c r="G3450" s="3" t="inlineStr">
        <x:is>
          <x:t xml:space="preserve">Derived headline metric</x:t>
        </x:is>
      </x:c>
      <x:c r="H3450" s="3" t="inlineStr">
        <x:is>
          <x:t xml:space="preserve">inference_gw * 1000 * tokens_per_second_per_mw * 86,400</x:t>
        </x:is>
      </x:c>
      <x:c r="I3450" s="3" t="inlineStr">
        <x:is>
          <x:t xml:space="preserve">Headline capacity uses no utilization, MoE, architecture or software-growth multiplier; it is not observed commercial output volume.</x:t>
        </x:is>
      </x:c>
      <x:c r="J3450" s="3" t="inlineStr">
        <x:is>
          <x:t xml:space="preserve">SRC_META_LLAMA; SRC_META_LLAMA4_NVIDIA; SRC_META_MTIA_GENAI_2026; SRC_EPOCH_AI_DATA_CENTERS; SRC_SEMIANALYSIS_INFERENCEX</x:t>
        </x:is>
      </x:c>
      <x:c r="K3450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50" s="3" t="inlineStr">
        <x:is>
          <x:t xml:space="preserve">Provider-disclosed generated output token volume or calibrated capacity telemetry.</x:t>
        </x:is>
      </x:c>
    </x:row>
    <x:row r="3451">
      <x:c r="A3451" s="3" t="inlineStr">
        <x:is>
          <x:t xml:space="preserve">Meta</x:t>
        </x:is>
      </x:c>
      <x:c r="B3451" s="3" t="n">
        <x:v>2030</x:v>
      </x:c>
      <x:c r="C3451" s="3" t="inlineStr">
        <x:is>
          <x:t xml:space="preserve">Grid-Constrained / Efficiency-Upside</x:t>
        </x:is>
      </x:c>
      <x:c r="D3451" s="3" t="inlineStr">
        <x:is>
          <x:t xml:space="preserve">inference_tokens_per_year</x:t>
        </x:is>
      </x:c>
      <x:c r="E3451" s="3" t="n">
        <x:v>6.51938595516e+16</x:v>
      </x:c>
      <x:c r="F3451" s="3" t="inlineStr">
        <x:is>
          <x:t xml:space="preserve">generated output tokens/year</x:t>
        </x:is>
      </x:c>
      <x:c r="G3451" s="3" t="inlineStr">
        <x:is>
          <x:t xml:space="preserve">Derived headline metric</x:t>
        </x:is>
      </x:c>
      <x:c r="H3451" s="3" t="inlineStr">
        <x:is>
          <x:t xml:space="preserve">inference_tokens_per_day * 365</x:t>
        </x:is>
      </x:c>
      <x:c r="I3451" s="3" t="inlineStr">
        <x:is>
          <x:t xml:space="preserve">Annualized version of generated output token capacity; it is not observed annual demand or billable volume.</x:t>
        </x:is>
      </x:c>
      <x:c r="J3451" s="3" t="inlineStr">
        <x:is>
          <x:t xml:space="preserve">SRC_META_LLAMA; SRC_META_LLAMA4_NVIDIA; SRC_META_MTIA_GENAI_2026; SRC_EPOCH_AI_DATA_CENTERS; SRC_SEMIANALYSIS_INFERENCEX</x:t>
        </x:is>
      </x:c>
      <x:c r="K3451" s="3" t="inlineStr">
        <x:is>
          <x:t xml:space="preserve">ASSUMP_CONSUMER_AI_UTILIZATION; ASSUMP_POWER_RAMP; ASSUMP_NUMERIC_ACCELERATOR_MIX; ASSUMP_INFERENCE_SHARE_NOT_FACT_60; ASSUMP_WORKLOAD_CLASS_MIX; ASSUMP_AGENTIC_CONTEXT_PENALTY</x:t>
        </x:is>
      </x:c>
      <x:c r="L3451" s="3" t="inlineStr">
        <x:is>
          <x:t xml:space="preserve">Provider-disclosed annual generated-output volume or metered serving telemetry.</x:t>
        </x:is>
      </x:c>
    </x:row>
    <x:row r="3452">
      <x:c r="A3452" s="3" t="inlineStr">
        <x:is>
          <x:t xml:space="preserve">xAI</x:t>
        </x:is>
      </x:c>
      <x:c r="B3452" s="3" t="n">
        <x:v>2026</x:v>
      </x:c>
      <x:c r="C3452" s="3" t="inlineStr">
        <x:is>
          <x:t xml:space="preserve">Grid-Constrained / Efficiency-Upside</x:t>
        </x:is>
      </x:c>
      <x:c r="D3452" s="3" t="inlineStr">
        <x:is>
          <x:t xml:space="preserve">contracted_power_gw</x:t>
        </x:is>
      </x:c>
      <x:c r="E3452" s="3" t="n">
        <x:v>1</x:v>
      </x:c>
      <x:c r="F3452" s="3" t="inlineStr">
        <x:is>
          <x:t xml:space="preserve">GW</x:t>
        </x:is>
      </x:c>
      <x:c r="G3452" s="3" t="inlineStr">
        <x:is>
          <x:t xml:space="preserve">Fact anchor + scenario ceiling</x:t>
        </x:is>
      </x:c>
      <x:c r="H3452" s="3" t="inlineStr">
        <x:is>
          <x:t xml:space="preserve">linear interpolation between 2026 and 2030 company capacity endpoints</x:t>
        </x:is>
      </x:c>
      <x:c r="I3452" s="3" t="inlineStr">
        <x:is>
          <x:t xml:space="preserve">Colossus GPU-count disclosure bounds capacity direction; contracted GW values are modeled power envelopes.</x:t>
        </x:is>
      </x:c>
      <x:c r="J3452" s="3" t="inlineStr">
        <x:is>
          <x:t xml:space="preserve">SRC_XAI_NVIDIA_COLOSSUS; ASSUMP_CLUSTER_RAMP</x:t>
        </x:is>
      </x:c>
      <x:c r="K345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52" s="3" t="inlineStr">
        <x:is>
          <x:t xml:space="preserve">Company/site-level committed MW/GW, interconnect and contract disclosure.</x:t>
        </x:is>
      </x:c>
    </x:row>
    <x:row r="3453">
      <x:c r="A3453" s="3" t="inlineStr">
        <x:is>
          <x:t xml:space="preserve">xAI</x:t>
        </x:is>
      </x:c>
      <x:c r="B3453" s="3" t="n">
        <x:v>2026</x:v>
      </x:c>
      <x:c r="C3453" s="3" t="inlineStr">
        <x:is>
          <x:t xml:space="preserve">Grid-Constrained / Efficiency-Upside</x:t>
        </x:is>
      </x:c>
      <x:c r="D3453" s="3" t="inlineStr">
        <x:is>
          <x:t xml:space="preserve">operational_deployment_share</x:t>
        </x:is>
      </x:c>
      <x:c r="E3453" s="3" t="n">
        <x:v>0.308</x:v>
      </x:c>
      <x:c r="F3453" s="3" t="inlineStr">
        <x:is>
          <x:t xml:space="preserve">share</x:t>
        </x:is>
      </x:c>
      <x:c r="G3453" s="3" t="inlineStr">
        <x:is>
          <x:t xml:space="preserve">Scenario conversion</x:t>
        </x:is>
      </x:c>
      <x:c r="H3453" s="3" t="inlineStr">
        <x:is>
          <x:t xml:space="preserve">active_power_gw / contracted_power_gw</x:t>
        </x:is>
      </x:c>
      <x:c r="I3453" s="3" t="inlineStr">
        <x:is>
          <x:t xml:space="preserve">This is the single explicit conversion from contracted/attributed capacity to operationally usable capacity.</x:t>
        </x:is>
      </x:c>
      <x:c r="J3453" s="3" t="inlineStr">
        <x:is>
          <x:t xml:space="preserve">SRC_XAI_NVIDIA_COLOSSUS; ASSUMP_CLUSTER_RAMP</x:t>
        </x:is>
      </x:c>
      <x:c r="K345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53" s="3" t="inlineStr">
        <x:is>
          <x:t xml:space="preserve">Energized operational capacity divided by contracted/attributed capacity.</x:t>
        </x:is>
      </x:c>
    </x:row>
    <x:row r="3454">
      <x:c r="A3454" s="3" t="inlineStr">
        <x:is>
          <x:t xml:space="preserve">xAI</x:t>
        </x:is>
      </x:c>
      <x:c r="B3454" s="3" t="n">
        <x:v>2026</x:v>
      </x:c>
      <x:c r="C3454" s="3" t="inlineStr">
        <x:is>
          <x:t xml:space="preserve">Grid-Constrained / Efficiency-Upside</x:t>
        </x:is>
      </x:c>
      <x:c r="D3454" s="3" t="inlineStr">
        <x:is>
          <x:t xml:space="preserve">active_power_gw</x:t>
        </x:is>
      </x:c>
      <x:c r="E3454" s="3" t="n">
        <x:v>0.308</x:v>
      </x:c>
      <x:c r="F3454" s="3" t="inlineStr">
        <x:is>
          <x:t xml:space="preserve">GW</x:t>
        </x:is>
      </x:c>
      <x:c r="G3454" s="3" t="inlineStr">
        <x:is>
          <x:t xml:space="preserve">Derived scenario</x:t>
        </x:is>
      </x:c>
      <x:c r="H3454" s="3" t="inlineStr">
        <x:is>
          <x:t xml:space="preserve">contracted_power_gw * operational_deployment_share</x:t>
        </x:is>
      </x:c>
      <x:c r="I3454" s="3" t="inlineStr">
        <x:is>
          <x:t xml:space="preserve">GPU cluster scale anchors operational possibility, while inference/training allocation and site power draw remain estimates.</x:t>
        </x:is>
      </x:c>
      <x:c r="J3454" s="3" t="inlineStr">
        <x:is>
          <x:t xml:space="preserve">SRC_XAI_NVIDIA_COLOSSUS; ASSUMP_CLUSTER_RAMP</x:t>
        </x:is>
      </x:c>
      <x:c r="K345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54" s="3" t="inlineStr">
        <x:is>
          <x:t xml:space="preserve">Energization dates, accelerator deliveries and operational powered-rack telemetry.</x:t>
        </x:is>
      </x:c>
    </x:row>
    <x:row r="3455">
      <x:c r="A3455" s="3" t="inlineStr">
        <x:is>
          <x:t xml:space="preserve">xAI</x:t>
        </x:is>
      </x:c>
      <x:c r="B3455" s="3" t="n">
        <x:v>2026</x:v>
      </x:c>
      <x:c r="C3455" s="3" t="inlineStr">
        <x:is>
          <x:t xml:space="preserve">Grid-Constrained / Efficiency-Upside</x:t>
        </x:is>
      </x:c>
      <x:c r="D3455" s="3" t="inlineStr">
        <x:is>
          <x:t xml:space="preserve">pue</x:t>
        </x:is>
      </x:c>
      <x:c r="E3455" s="3" t="n">
        <x:v>1.22</x:v>
      </x:c>
      <x:c r="F3455" s="3" t="inlineStr">
        <x:is>
          <x:t xml:space="preserve">ratio</x:t>
        </x:is>
      </x:c>
      <x:c r="G3455" s="3" t="inlineStr">
        <x:is>
          <x:t xml:space="preserve">Scenario parameter</x:t>
        </x:is>
      </x:c>
      <x:c r="H3455" s="3" t="inlineStr">
        <x:is>
          <x:t xml:space="preserve">it_load_gw = active_power_gw / pue</x:t>
        </x:is>
      </x:c>
      <x:c r="I3455" s="3" t="inlineStr">
        <x:is>
          <x:t xml:space="preserve">No provider-wide site-level PUE is used as a disclosed fact; PUE represents facility-to-IT conversion within the scenario.</x:t>
        </x:is>
      </x:c>
      <x:c r="J3455" s="3" t="inlineStr">
        <x:is>
          <x:t xml:space="preserve">ASSUMP_POWER_RAMP</x:t>
        </x:is>
      </x:c>
      <x:c r="K345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55" s="3" t="inlineStr">
        <x:is>
          <x:t xml:space="preserve">Site-level measured PUE matched to attributed AI capacity.</x:t>
        </x:is>
      </x:c>
    </x:row>
    <x:row r="3456">
      <x:c r="A3456" s="3" t="inlineStr">
        <x:is>
          <x:t xml:space="preserve">xAI</x:t>
        </x:is>
      </x:c>
      <x:c r="B3456" s="3" t="n">
        <x:v>2026</x:v>
      </x:c>
      <x:c r="C3456" s="3" t="inlineStr">
        <x:is>
          <x:t xml:space="preserve">Grid-Constrained / Efficiency-Upside</x:t>
        </x:is>
      </x:c>
      <x:c r="D3456" s="3" t="inlineStr">
        <x:is>
          <x:t xml:space="preserve">it_load_gw</x:t>
        </x:is>
      </x:c>
      <x:c r="E3456" s="3" t="n">
        <x:v>0.252</x:v>
      </x:c>
      <x:c r="F3456" s="3" t="inlineStr">
        <x:is>
          <x:t xml:space="preserve">GW</x:t>
        </x:is>
      </x:c>
      <x:c r="G3456" s="3" t="inlineStr">
        <x:is>
          <x:t xml:space="preserve">Derived formula</x:t>
        </x:is>
      </x:c>
      <x:c r="H3456" s="3" t="inlineStr">
        <x:is>
          <x:t xml:space="preserve">active_power_gw / pue</x:t>
        </x:is>
      </x:c>
      <x:c r="I3456" s="3" t="inlineStr">
        <x:is>
          <x:t xml:space="preserve">Facility power is converted to IT-deliverable power before attributing AI workloads.</x:t>
        </x:is>
      </x:c>
      <x:c r="J3456" s="3" t="inlineStr">
        <x:is>
          <x:t xml:space="preserve">SRC_XAI_NVIDIA_COLOSSUS; ASSUMP_CLUSTER_RAMP</x:t>
        </x:is>
      </x:c>
      <x:c r="K345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56" s="3" t="inlineStr">
        <x:is>
          <x:t xml:space="preserve">Recompute once active power and PUE become site-observable.</x:t>
        </x:is>
      </x:c>
    </x:row>
    <x:row r="3457">
      <x:c r="A3457" s="3" t="inlineStr">
        <x:is>
          <x:t xml:space="preserve">xAI</x:t>
        </x:is>
      </x:c>
      <x:c r="B3457" s="3" t="n">
        <x:v>2026</x:v>
      </x:c>
      <x:c r="C3457" s="3" t="inlineStr">
        <x:is>
          <x:t xml:space="preserve">Grid-Constrained / Efficiency-Upside</x:t>
        </x:is>
      </x:c>
      <x:c r="D3457" s="3" t="inlineStr">
        <x:is>
          <x:t xml:space="preserve">ai_workload_share</x:t>
        </x:is>
      </x:c>
      <x:c r="E3457" s="3" t="n">
        <x:v>0.85</x:v>
      </x:c>
      <x:c r="F3457" s="3" t="inlineStr">
        <x:is>
          <x:t xml:space="preserve">share</x:t>
        </x:is>
      </x:c>
      <x:c r="G3457" s="3" t="inlineStr">
        <x:is>
          <x:t xml:space="preserve">Scenario allocation</x:t>
        </x:is>
      </x:c>
      <x:c r="H3457" s="3" t="inlineStr">
        <x:is>
          <x:t xml:space="preserve">ai_it_load_gw = it_load_gw * ai_workload_share</x:t>
        </x:is>
      </x:c>
      <x:c r="I3457" s="3" t="inlineStr">
        <x:is>
          <x:t xml:space="preserve">Colossus is AI-centric; 85% retains cooling/IT allocation boundary and non-serving AI work.</x:t>
        </x:is>
      </x:c>
      <x:c r="J3457" s="3" t="inlineStr">
        <x:is>
          <x:t xml:space="preserve">SRC_XAI_MODELS; SRC_XAI_NVIDIA_COLOSSUS; SRC_EPOCH_AI_DATA_CENTERS</x:t>
        </x:is>
      </x:c>
      <x:c r="K345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57" s="3" t="inlineStr">
        <x:is>
          <x:t xml:space="preserve">Model-owner AI workload allocation or cluster scheduling telemetry.</x:t>
        </x:is>
      </x:c>
    </x:row>
    <x:row r="3458">
      <x:c r="A3458" s="3" t="inlineStr">
        <x:is>
          <x:t xml:space="preserve">xAI</x:t>
        </x:is>
      </x:c>
      <x:c r="B3458" s="3" t="n">
        <x:v>2026</x:v>
      </x:c>
      <x:c r="C3458" s="3" t="inlineStr">
        <x:is>
          <x:t xml:space="preserve">Grid-Constrained / Efficiency-Upside</x:t>
        </x:is>
      </x:c>
      <x:c r="D3458" s="3" t="inlineStr">
        <x:is>
          <x:t xml:space="preserve">ai_it_load_gw</x:t>
        </x:is>
      </x:c>
      <x:c r="E3458" s="3" t="n">
        <x:v>0.215</x:v>
      </x:c>
      <x:c r="F3458" s="3" t="inlineStr">
        <x:is>
          <x:t xml:space="preserve">GW</x:t>
        </x:is>
      </x:c>
      <x:c r="G3458" s="3" t="inlineStr">
        <x:is>
          <x:t xml:space="preserve">Derived formula</x:t>
        </x:is>
      </x:c>
      <x:c r="H3458" s="3" t="inlineStr">
        <x:is>
          <x:t xml:space="preserve">it_load_gw * ai_workload_share</x:t>
        </x:is>
      </x:c>
      <x:c r="I3458" s="3" t="inlineStr">
        <x:is>
          <x:t xml:space="preserve">Only the AI-attributed portion of IT load enters training/inference allocation.</x:t>
        </x:is>
      </x:c>
      <x:c r="J3458" s="3" t="inlineStr">
        <x:is>
          <x:t xml:space="preserve">SRC_XAI_MODELS; SRC_XAI_NVIDIA_COLOSSUS; SRC_EPOCH_AI_DATA_CENTERS</x:t>
        </x:is>
      </x:c>
      <x:c r="K345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58" s="3" t="inlineStr">
        <x:is>
          <x:t xml:space="preserve">Recompute after ai_workload_share is replaced by telemetry.</x:t>
        </x:is>
      </x:c>
    </x:row>
    <x:row r="3459">
      <x:c r="A3459" s="3" t="inlineStr">
        <x:is>
          <x:t xml:space="preserve">xAI</x:t>
        </x:is>
      </x:c>
      <x:c r="B3459" s="3" t="n">
        <x:v>2026</x:v>
      </x:c>
      <x:c r="C3459" s="3" t="inlineStr">
        <x:is>
          <x:t xml:space="preserve">Grid-Constrained / Efficiency-Upside</x:t>
        </x:is>
      </x:c>
      <x:c r="D3459" s="3" t="inlineStr">
        <x:is>
          <x:t xml:space="preserve">gpu_share</x:t>
        </x:is>
      </x:c>
      <x:c r="E3459" s="3" t="n">
        <x:v>1</x:v>
      </x:c>
      <x:c r="F3459" s="3" t="inlineStr">
        <x:is>
          <x:t xml:space="preserve">share of inference-serving accelerator load</x:t>
        </x:is>
      </x:c>
      <x:c r="G3459" s="3" t="inlineStr">
        <x:is>
          <x:t xml:space="preserve">Numeric scenario</x:t>
        </x:is>
      </x:c>
      <x:c r="H3459" s="3" t="inlineStr">
        <x:is>
          <x:t xml:space="preserve">gpu_share interpolated from company 2026/2030 accelerator-mix endpoints</x:t>
        </x:is>
      </x:c>
      <x:c r="I3459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3459" s="3" t="inlineStr">
        <x:is>
          <x:t xml:space="preserve">SRC_XAI_MODELS; SRC_XAI_NVIDIA_COLOSSUS; SRC_EPOCH_AI_DATA_CENTERS; ASSUMP_NUMERIC_ACCELERATOR_MIX</x:t>
        </x:is>
      </x:c>
      <x:c r="K345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59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3460">
      <x:c r="A3460" s="3" t="inlineStr">
        <x:is>
          <x:t xml:space="preserve">xAI</x:t>
        </x:is>
      </x:c>
      <x:c r="B3460" s="3" t="n">
        <x:v>2026</x:v>
      </x:c>
      <x:c r="C3460" s="3" t="inlineStr">
        <x:is>
          <x:t xml:space="preserve">Grid-Constrained / Efficiency-Upside</x:t>
        </x:is>
      </x:c>
      <x:c r="D3460" s="3" t="inlineStr">
        <x:is>
          <x:t xml:space="preserve">h200_share</x:t>
        </x:is>
      </x:c>
      <x:c r="E3460" s="3" t="n">
        <x:v>0.294118</x:v>
      </x:c>
      <x:c r="F3460" s="3" t="inlineStr">
        <x:is>
          <x:t xml:space="preserve">share of inference-serving accelerator load</x:t>
        </x:is>
      </x:c>
      <x:c r="G3460" s="3" t="inlineStr">
        <x:is>
          <x:t xml:space="preserve">Editable numeric scenario</x:t>
        </x:is>
      </x:c>
      <x:c r="H3460" s="3" t="inlineStr">
        <x:is>
          <x:t xml:space="preserve">h200_share = gpu_share * default_gpu_generation_mix_h200</x:t>
        </x:is>
      </x:c>
      <x:c r="I3460" s="3" t="inlineStr">
        <x:is>
          <x:t xml:space="preserve">Default GPU-generation migration assumption; executive workbook allows later manual replacement by company/year/scenario.</x:t>
        </x:is>
      </x:c>
      <x:c r="J3460" s="3" t="inlineStr">
        <x:is>
          <x:t xml:space="preserve">SRC_SEMIANALYSIS_INFERENCEX; ASSUMP_NUMERIC_ACCELERATOR_MIX</x:t>
        </x:is>
      </x:c>
      <x:c r="K346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60" s="3" t="inlineStr">
        <x:is>
          <x:t xml:space="preserve">Company fleet inventory, accelerator-hours or procurement/deployment records by GPU generation.</x:t>
        </x:is>
      </x:c>
    </x:row>
    <x:row r="3461">
      <x:c r="A3461" s="3" t="inlineStr">
        <x:is>
          <x:t xml:space="preserve">xAI</x:t>
        </x:is>
      </x:c>
      <x:c r="B3461" s="3" t="n">
        <x:v>2026</x:v>
      </x:c>
      <x:c r="C3461" s="3" t="inlineStr">
        <x:is>
          <x:t xml:space="preserve">Grid-Constrained / Efficiency-Upside</x:t>
        </x:is>
      </x:c>
      <x:c r="D3461" s="3" t="inlineStr">
        <x:is>
          <x:t xml:space="preserve">b200_share</x:t>
        </x:is>
      </x:c>
      <x:c r="E3461" s="3" t="n">
        <x:v>0.705882</x:v>
      </x:c>
      <x:c r="F3461" s="3" t="inlineStr">
        <x:is>
          <x:t xml:space="preserve">share of inference-serving accelerator load</x:t>
        </x:is>
      </x:c>
      <x:c r="G3461" s="3" t="inlineStr">
        <x:is>
          <x:t xml:space="preserve">Editable numeric scenario</x:t>
        </x:is>
      </x:c>
      <x:c r="H3461" s="3" t="inlineStr">
        <x:is>
          <x:t xml:space="preserve">b200_share = gpu_share * default_gpu_generation_mix_b200</x:t>
        </x:is>
      </x:c>
      <x:c r="I3461" s="3" t="inlineStr">
        <x:is>
          <x:t xml:space="preserve">Default GPU-generation migration assumption; executive workbook allows later manual replacement by company/year/scenario.</x:t>
        </x:is>
      </x:c>
      <x:c r="J3461" s="3" t="inlineStr">
        <x:is>
          <x:t xml:space="preserve">SRC_SEMIANALYSIS_INFERENCEX; ASSUMP_NUMERIC_ACCELERATOR_MIX</x:t>
        </x:is>
      </x:c>
      <x:c r="K346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61" s="3" t="inlineStr">
        <x:is>
          <x:t xml:space="preserve">Company fleet inventory, accelerator-hours or procurement/deployment records by GPU generation.</x:t>
        </x:is>
      </x:c>
    </x:row>
    <x:row r="3462">
      <x:c r="A3462" s="3" t="inlineStr">
        <x:is>
          <x:t xml:space="preserve">xAI</x:t>
        </x:is>
      </x:c>
      <x:c r="B3462" s="3" t="n">
        <x:v>2026</x:v>
      </x:c>
      <x:c r="C3462" s="3" t="inlineStr">
        <x:is>
          <x:t xml:space="preserve">Grid-Constrained / Efficiency-Upside</x:t>
        </x:is>
      </x:c>
      <x:c r="D3462" s="3" t="inlineStr">
        <x:is>
          <x:t xml:space="preserve">gb200_share</x:t>
        </x:is>
      </x:c>
      <x:c r="E3462" s="3" t="n">
        <x:v>0</x:v>
      </x:c>
      <x:c r="F3462" s="3" t="inlineStr">
        <x:is>
          <x:t xml:space="preserve">share of inference-serving accelerator load</x:t>
        </x:is>
      </x:c>
      <x:c r="G3462" s="3" t="inlineStr">
        <x:is>
          <x:t xml:space="preserve">Editable numeric scenario</x:t>
        </x:is>
      </x:c>
      <x:c r="H3462" s="3" t="inlineStr">
        <x:is>
          <x:t xml:space="preserve">gb200_share = gpu_share * default_gpu_generation_mix_gb200</x:t>
        </x:is>
      </x:c>
      <x:c r="I3462" s="3" t="inlineStr">
        <x:is>
          <x:t xml:space="preserve">Default GPU-generation migration assumption; executive workbook allows later manual replacement by company/year/scenario.</x:t>
        </x:is>
      </x:c>
      <x:c r="J3462" s="3" t="inlineStr">
        <x:is>
          <x:t xml:space="preserve">SRC_SEMIANALYSIS_INFERENCEX; ASSUMP_NUMERIC_ACCELERATOR_MIX</x:t>
        </x:is>
      </x:c>
      <x:c r="K346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62" s="3" t="inlineStr">
        <x:is>
          <x:t xml:space="preserve">Company fleet inventory, accelerator-hours or procurement/deployment records by GPU generation.</x:t>
        </x:is>
      </x:c>
    </x:row>
    <x:row r="3463">
      <x:c r="A3463" s="3" t="inlineStr">
        <x:is>
          <x:t xml:space="preserve">xAI</x:t>
        </x:is>
      </x:c>
      <x:c r="B3463" s="3" t="n">
        <x:v>2026</x:v>
      </x:c>
      <x:c r="C3463" s="3" t="inlineStr">
        <x:is>
          <x:t xml:space="preserve">Grid-Constrained / Efficiency-Upside</x:t>
        </x:is>
      </x:c>
      <x:c r="D3463" s="3" t="inlineStr">
        <x:is>
          <x:t xml:space="preserve">purpose_built_accelerator_share</x:t>
        </x:is>
      </x:c>
      <x:c r="E3463" s="3" t="n">
        <x:v>0</x:v>
      </x:c>
      <x:c r="F3463" s="3" t="inlineStr">
        <x:is>
          <x:t xml:space="preserve">share of inference-serving accelerator load</x:t>
        </x:is>
      </x:c>
      <x:c r="G3463" s="3" t="inlineStr">
        <x:is>
          <x:t xml:space="preserve">Numeric scenario</x:t>
        </x:is>
      </x:c>
      <x:c r="H3463" s="3" t="inlineStr">
        <x:is>
          <x:t xml:space="preserve">1 - gpu_share</x:t>
        </x:is>
      </x:c>
      <x:c r="I3463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3463" s="3" t="inlineStr">
        <x:is>
          <x:t xml:space="preserve">SRC_XAI_MODELS; SRC_XAI_NVIDIA_COLOSSUS; SRC_EPOCH_AI_DATA_CENTERS; ASSUMP_NUMERIC_ACCELERATOR_MIX</x:t>
        </x:is>
      </x:c>
      <x:c r="K346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63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3464">
      <x:c r="A3464" s="3" t="inlineStr">
        <x:is>
          <x:t xml:space="preserve">xAI</x:t>
        </x:is>
      </x:c>
      <x:c r="B3464" s="3" t="n">
        <x:v>2026</x:v>
      </x:c>
      <x:c r="C3464" s="3" t="inlineStr">
        <x:is>
          <x:t xml:space="preserve">Grid-Constrained / Efficiency-Upside</x:t>
        </x:is>
      </x:c>
      <x:c r="D3464" s="3" t="inlineStr">
        <x:is>
          <x:t xml:space="preserve">fleet_reference_tps_per_mw</x:t>
        </x:is>
      </x:c>
      <x:c r="E3464" s="3" t="n">
        <x:v>2476756</x:v>
      </x:c>
      <x:c r="F3464" s="3" t="inlineStr">
        <x:is>
          <x:t xml:space="preserve">generated output tokens/sec/MW</x:t>
        </x:is>
      </x:c>
      <x:c r="G3464" s="3" t="inlineStr">
        <x:is>
          <x:t xml:space="preserve">Fleet-weighted public benchmark reference</x:t>
        </x:is>
      </x:c>
      <x:c r="H3464" s="3" t="inlineStr">
        <x:is>
          <x:t xml:space="preserve">h200_share*h200_workload_avg + b200_share*b200_workload_avg + gb200_share*gb200_workload_avg + purpose_built_share*purpose_workload_avg</x:t>
        </x:is>
      </x:c>
      <x:c r="I3464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464" s="3" t="inlineStr">
        <x:is>
          <x:t xml:space="preserve">SRC_SEMIANALYSIS_INFERENCEX; ASSUMP_NUMERIC_ACCELERATOR_MIX; ASSUMP_WORKLOAD_CLASS_MIX; ASSUMP_AGENTIC_CONTEXT_PENALTY</x:t>
        </x:is>
      </x:c>
      <x:c r="K346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64" s="3" t="inlineStr">
        <x:is>
          <x:t xml:space="preserve">Comparable production output-token throughput or a more closely matched benchmark.</x:t>
        </x:is>
      </x:c>
    </x:row>
    <x:row r="3465">
      <x:c r="A3465" s="3" t="inlineStr">
        <x:is>
          <x:t xml:space="preserve">xAI</x:t>
        </x:is>
      </x:c>
      <x:c r="B3465" s="3" t="n">
        <x:v>2026</x:v>
      </x:c>
      <x:c r="C3465" s="3" t="inlineStr">
        <x:is>
          <x:t xml:space="preserve">Grid-Constrained / Efficiency-Upside</x:t>
        </x:is>
      </x:c>
      <x:c r="D3465" s="3" t="inlineStr">
        <x:is>
          <x:t xml:space="preserve">commercial_workload_fit_factor</x:t>
        </x:is>
      </x:c>
      <x:c r="E3465" s="3" t="n">
        <x:v>0.55</x:v>
      </x:c>
      <x:c r="F3465" s="3" t="inlineStr">
        <x:is>
          <x:t xml:space="preserve">share of public reference throughput</x:t>
        </x:is>
      </x:c>
      <x:c r="G3465" s="3" t="inlineStr">
        <x:is>
          <x:t xml:space="preserve">Scenario assumption</x:t>
        </x:is>
      </x:c>
      <x:c r="H3465" s="3" t="inlineStr">
        <x:is>
          <x:t xml:space="preserve">reference_serving_tps_per_mw = fleet_reference_tps_per_mw * commercial_workload_fit_factor</x:t>
        </x:is>
      </x:c>
      <x:c r="I3465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3465" s="3" t="inlineStr">
        <x:is>
          <x:t xml:space="preserve">SRC_SEMIANALYSIS_INFERENCEX; ASSUMP_NUMERIC_ACCELERATOR_MIX; ASSUMP_WORKLOAD_CLASS_MIX; ASSUMP_AGENTIC_CONTEXT_PENALTY</x:t>
        </x:is>
      </x:c>
      <x:c r="K346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65" s="3" t="inlineStr">
        <x:is>
          <x:t xml:space="preserve">Matched commercial serving benchmark by product surface, context shape and latency SLO.</x:t>
        </x:is>
      </x:c>
    </x:row>
    <x:row r="3466">
      <x:c r="A3466" s="3" t="inlineStr">
        <x:is>
          <x:t xml:space="preserve">xAI</x:t>
        </x:is>
      </x:c>
      <x:c r="B3466" s="3" t="n">
        <x:v>2026</x:v>
      </x:c>
      <x:c r="C3466" s="3" t="inlineStr">
        <x:is>
          <x:t xml:space="preserve">Grid-Constrained / Efficiency-Upside</x:t>
        </x:is>
      </x:c>
      <x:c r="D3466" s="3" t="inlineStr">
        <x:is>
          <x:t xml:space="preserve">reference_serving_tps_per_mw</x:t>
        </x:is>
      </x:c>
      <x:c r="E3466" s="3" t="n">
        <x:v>1362216</x:v>
      </x:c>
      <x:c r="F3466" s="3" t="inlineStr">
        <x:is>
          <x:t xml:space="preserve">generated output tokens/sec/MW</x:t>
        </x:is>
      </x:c>
      <x:c r="G3466" s="3" t="inlineStr">
        <x:is>
          <x:t xml:space="preserve">Workload-adjusted benchmark proxy</x:t>
        </x:is>
      </x:c>
      <x:c r="H3466" s="3" t="inlineStr">
        <x:is>
          <x:t xml:space="preserve">fleet_reference_tps_per_mw * commercial_workload_fit_factor</x:t>
        </x:is>
      </x:c>
      <x:c r="I346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466" s="3" t="inlineStr">
        <x:is>
          <x:t xml:space="preserve">SRC_SEMIANALYSIS_INFERENCEX; ASSUMP_NUMERIC_ACCELERATOR_MIX; ASSUMP_WORKLOAD_CLASS_MIX; ASSUMP_AGENTIC_CONTEXT_PENALTY</x:t>
        </x:is>
      </x:c>
      <x:c r="K346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66" s="3" t="inlineStr">
        <x:is>
          <x:t xml:space="preserve">Provider production output-token throughput with comparable workload/SLO.</x:t>
        </x:is>
      </x:c>
    </x:row>
    <x:row r="3467">
      <x:c r="A3467" s="3" t="inlineStr">
        <x:is>
          <x:t xml:space="preserve">xAI</x:t>
        </x:is>
      </x:c>
      <x:c r="B3467" s="3" t="n">
        <x:v>2026</x:v>
      </x:c>
      <x:c r="C3467" s="3" t="inlineStr">
        <x:is>
          <x:t xml:space="preserve">Grid-Constrained / Efficiency-Upside</x:t>
        </x:is>
      </x:c>
      <x:c r="D3467" s="3" t="inlineStr">
        <x:is>
          <x:t xml:space="preserve">purpose_built_tps_per_mw</x:t>
        </x:is>
      </x:c>
      <x:c r="E3467" s="3" t="n">
        <x:v>2484332</x:v>
      </x:c>
      <x:c r="F3467" s="3" t="inlineStr">
        <x:is>
          <x:t xml:space="preserve">generated output tokens/sec/MW</x:t>
        </x:is>
      </x:c>
      <x:c r="G3467" s="3" t="inlineStr">
        <x:is>
          <x:t xml:space="preserve">Conservative no-uplift proxy</x:t>
        </x:is>
      </x:c>
      <x:c r="H3467" s="3" t="inlineStr">
        <x:is>
          <x:t xml:space="preserve">purpose_built_tps_per_mw = purpose_built_reference_tps_per_mw * commercial_workload_fit_factor until comparable output-token benchmark is adopted</x:t>
        </x:is>
      </x:c>
      <x:c r="I3467" s="3" t="inlineStr">
        <x:is>
          <x:t xml:space="preserve">No comparable public output-token/MW row adopted; B200 public reference placeholder is used and remains editable.</x:t>
        </x:is>
      </x:c>
      <x:c r="J3467" s="3" t="inlineStr">
        <x:is>
          <x:t xml:space="preserve">SRC_XAI_MODELS; SRC_XAI_NVIDIA_COLOSSUS; SRC_EPOCH_AI_DATA_CENTERS; ASSUMP_NUMERIC_ACCELERATOR_MIX</x:t>
        </x:is>
      </x:c>
      <x:c r="K346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67" s="3" t="inlineStr">
        <x:is>
          <x:t xml:space="preserve">Matched-workload generated-output benchmark for the provider purpose-built accelerator.</x:t>
        </x:is>
      </x:c>
    </x:row>
    <x:row r="3468">
      <x:c r="A3468" s="3" t="inlineStr">
        <x:is>
          <x:t xml:space="preserve">xAI</x:t>
        </x:is>
      </x:c>
      <x:c r="B3468" s="3" t="n">
        <x:v>2026</x:v>
      </x:c>
      <x:c r="C3468" s="3" t="inlineStr">
        <x:is>
          <x:t xml:space="preserve">Grid-Constrained / Efficiency-Upside</x:t>
        </x:is>
      </x:c>
      <x:c r="D3468" s="3" t="inlineStr">
        <x:is>
          <x:t xml:space="preserve">inference_power_share</x:t>
        </x:is>
      </x:c>
      <x:c r="E3468" s="3" t="n">
        <x:v>0.47</x:v>
      </x:c>
      <x:c r="F3468" s="3" t="inlineStr">
        <x:is>
          <x:t xml:space="preserve">share of AI IT load</x:t>
        </x:is>
      </x:c>
      <x:c r="G3468" s="3" t="inlineStr">
        <x:is>
          <x:t xml:space="preserve">Scenario allocation</x:t>
        </x:is>
      </x:c>
      <x:c r="H3468" s="3" t="inlineStr">
        <x:is>
          <x:t xml:space="preserve">inference_gw = ai_it_load_gw * inference_power_share</x:t>
        </x:is>
      </x:c>
      <x:c r="I3468" s="3" t="inlineStr">
        <x:is>
          <x:t xml:space="preserve">Grok product expansion is modeled to shift capacity toward inference after initial training-heavy operation.</x:t>
        </x:is>
      </x:c>
      <x:c r="J3468" s="3" t="inlineStr">
        <x:is>
          <x:t xml:space="preserve">SRC_XAI_MODELS; SRC_XAI_NVIDIA_COLOSSUS; SRC_EPOCH_AI_DATA_CENTERS; ASSUMP_INFERENCE_SHARE_NOT_FACT_60</x:t>
        </x:is>
      </x:c>
      <x:c r="K346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68" s="3" t="inlineStr">
        <x:is>
          <x:t xml:space="preserve">Provider-specific inference/training workload power telemetry.</x:t>
        </x:is>
      </x:c>
    </x:row>
    <x:row r="3469">
      <x:c r="A3469" s="3" t="inlineStr">
        <x:is>
          <x:t xml:space="preserve">xAI</x:t>
        </x:is>
      </x:c>
      <x:c r="B3469" s="3" t="n">
        <x:v>2026</x:v>
      </x:c>
      <x:c r="C3469" s="3" t="inlineStr">
        <x:is>
          <x:t xml:space="preserve">Grid-Constrained / Efficiency-Upside</x:t>
        </x:is>
      </x:c>
      <x:c r="D3469" s="3" t="inlineStr">
        <x:is>
          <x:t xml:space="preserve">inference_gw</x:t>
        </x:is>
      </x:c>
      <x:c r="E3469" s="3" t="n">
        <x:v>0.101</x:v>
      </x:c>
      <x:c r="F3469" s="3" t="inlineStr">
        <x:is>
          <x:t xml:space="preserve">GW</x:t>
        </x:is>
      </x:c>
      <x:c r="G3469" s="3" t="inlineStr">
        <x:is>
          <x:t xml:space="preserve">Derived formula</x:t>
        </x:is>
      </x:c>
      <x:c r="H3469" s="3" t="inlineStr">
        <x:is>
          <x:t xml:space="preserve">ai_it_load_gw * inference_power_share</x:t>
        </x:is>
      </x:c>
      <x:c r="I3469" s="3" t="inlineStr">
        <x:is>
          <x:t xml:space="preserve">This is the operational power eligible to become commercial generated output tokens through the selected TPS/MW proxy.</x:t>
        </x:is>
      </x:c>
      <x:c r="J3469" s="3" t="inlineStr">
        <x:is>
          <x:t xml:space="preserve">SRC_XAI_MODELS; SRC_XAI_NVIDIA_COLOSSUS; SRC_EPOCH_AI_DATA_CENTERS</x:t>
        </x:is>
      </x:c>
      <x:c r="K346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69" s="3" t="inlineStr">
        <x:is>
          <x:t xml:space="preserve">Recompute after AI allocation or inference-share evidence changes.</x:t>
        </x:is>
      </x:c>
    </x:row>
    <x:row r="3470">
      <x:c r="A3470" s="3" t="inlineStr">
        <x:is>
          <x:t xml:space="preserve">xAI</x:t>
        </x:is>
      </x:c>
      <x:c r="B3470" s="3" t="n">
        <x:v>2026</x:v>
      </x:c>
      <x:c r="C3470" s="3" t="inlineStr">
        <x:is>
          <x:t xml:space="preserve">Grid-Constrained / Efficiency-Upside</x:t>
        </x:is>
      </x:c>
      <x:c r="D3470" s="3" t="inlineStr">
        <x:is>
          <x:t xml:space="preserve">training_power_share</x:t>
        </x:is>
      </x:c>
      <x:c r="E3470" s="3" t="n">
        <x:v>0.53</x:v>
      </x:c>
      <x:c r="F3470" s="3" t="inlineStr">
        <x:is>
          <x:t xml:space="preserve">share of AI IT load</x:t>
        </x:is>
      </x:c>
      <x:c r="G3470" s="3" t="inlineStr">
        <x:is>
          <x:t xml:space="preserve">Derived allocation</x:t>
        </x:is>
      </x:c>
      <x:c r="H3470" s="3" t="inlineStr">
        <x:is>
          <x:t xml:space="preserve">1 - inference_power_share</x:t>
        </x:is>
      </x:c>
      <x:c r="I3470" s="3" t="inlineStr">
        <x:is>
          <x:t xml:space="preserve">Training receives the complementary modeled AI IT allocation; it is not a disclosed company workload split.</x:t>
        </x:is>
      </x:c>
      <x:c r="J3470" s="3" t="inlineStr">
        <x:is>
          <x:t xml:space="preserve">SRC_XAI_MODELS; SRC_XAI_NVIDIA_COLOSSUS; SRC_EPOCH_AI_DATA_CENTERS; ASSUMP_INFERENCE_SHARE_NOT_FACT_60</x:t>
        </x:is>
      </x:c>
      <x:c r="K347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70" s="3" t="inlineStr">
        <x:is>
          <x:t xml:space="preserve">Provider-specific inference/training workload power telemetry.</x:t>
        </x:is>
      </x:c>
    </x:row>
    <x:row r="3471">
      <x:c r="A3471" s="3" t="inlineStr">
        <x:is>
          <x:t xml:space="preserve">xAI</x:t>
        </x:is>
      </x:c>
      <x:c r="B3471" s="3" t="n">
        <x:v>2026</x:v>
      </x:c>
      <x:c r="C3471" s="3" t="inlineStr">
        <x:is>
          <x:t xml:space="preserve">Grid-Constrained / Efficiency-Upside</x:t>
        </x:is>
      </x:c>
      <x:c r="D3471" s="3" t="inlineStr">
        <x:is>
          <x:t xml:space="preserve">training_gw</x:t>
        </x:is>
      </x:c>
      <x:c r="E3471" s="3" t="n">
        <x:v>0.114</x:v>
      </x:c>
      <x:c r="F3471" s="3" t="inlineStr">
        <x:is>
          <x:t xml:space="preserve">GW</x:t>
        </x:is>
      </x:c>
      <x:c r="G3471" s="3" t="inlineStr">
        <x:is>
          <x:t xml:space="preserve">Derived formula</x:t>
        </x:is>
      </x:c>
      <x:c r="H3471" s="3" t="inlineStr">
        <x:is>
          <x:t xml:space="preserve">ai_it_load_gw * training_power_share</x:t>
        </x:is>
      </x:c>
      <x:c r="I3471" s="3" t="inlineStr">
        <x:is>
          <x:t xml:space="preserve">Training GW is shown separately so commercial inference token capacity is not overstated.</x:t>
        </x:is>
      </x:c>
      <x:c r="J3471" s="3" t="inlineStr">
        <x:is>
          <x:t xml:space="preserve">SRC_XAI_MODELS; SRC_XAI_NVIDIA_COLOSSUS; SRC_EPOCH_AI_DATA_CENTERS</x:t>
        </x:is>
      </x:c>
      <x:c r="K347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71" s="3" t="inlineStr">
        <x:is>
          <x:t xml:space="preserve">Recompute after AI allocation or workload-split evidence changes.</x:t>
        </x:is>
      </x:c>
    </x:row>
    <x:row r="3472">
      <x:c r="A3472" s="3" t="inlineStr">
        <x:is>
          <x:t xml:space="preserve">xAI</x:t>
        </x:is>
      </x:c>
      <x:c r="B3472" s="3" t="n">
        <x:v>2026</x:v>
      </x:c>
      <x:c r="C3472" s="3" t="inlineStr">
        <x:is>
          <x:t xml:space="preserve">Grid-Constrained / Efficiency-Upside</x:t>
        </x:is>
      </x:c>
      <x:c r="D3472" s="3" t="inlineStr">
        <x:is>
          <x:t xml:space="preserve">tokens_per_second_per_mw</x:t>
        </x:is>
      </x:c>
      <x:c r="E3472" s="3" t="n">
        <x:v>1362216</x:v>
      </x:c>
      <x:c r="F3472" s="3" t="inlineStr">
        <x:is>
          <x:t xml:space="preserve">generated output tokens/sec/MW</x:t>
        </x:is>
      </x:c>
      <x:c r="G3472" s="3" t="inlineStr">
        <x:is>
          <x:t xml:space="preserve">Derived estimate + benchmark calibration</x:t>
        </x:is>
      </x:c>
      <x:c r="H3472" s="3" t="inlineStr">
        <x:is>
          <x:t xml:space="preserve">fleet_reference_tps_per_mw * commercial_workload_fit_factor</x:t>
        </x:is>
      </x:c>
      <x:c r="I3472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3472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347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72" s="3" t="inlineStr">
        <x:is>
          <x:t xml:space="preserve">Comparable production output-token throughput with model, hardware, precision, ISL/OSL and SLO matched.</x:t>
        </x:is>
      </x:c>
    </x:row>
    <x:row r="3473">
      <x:c r="A3473" s="3" t="inlineStr">
        <x:is>
          <x:t xml:space="preserve">xAI</x:t>
        </x:is>
      </x:c>
      <x:c r="B3473" s="3" t="n">
        <x:v>2026</x:v>
      </x:c>
      <x:c r="C3473" s="3" t="inlineStr">
        <x:is>
          <x:t xml:space="preserve">Grid-Constrained / Efficiency-Upside</x:t>
        </x:is>
      </x:c>
      <x:c r="D3473" s="3" t="inlineStr">
        <x:is>
          <x:t xml:space="preserve">inference_tokens_per_day</x:t>
        </x:is>
      </x:c>
      <x:c r="E3473" s="3" t="n">
        <x:v>11887241702400</x:v>
      </x:c>
      <x:c r="F3473" s="3" t="inlineStr">
        <x:is>
          <x:t xml:space="preserve">generated output tokens/day</x:t>
        </x:is>
      </x:c>
      <x:c r="G3473" s="3" t="inlineStr">
        <x:is>
          <x:t xml:space="preserve">Derived headline metric</x:t>
        </x:is>
      </x:c>
      <x:c r="H3473" s="3" t="inlineStr">
        <x:is>
          <x:t xml:space="preserve">inference_gw * 1000 * tokens_per_second_per_mw * 86,400</x:t>
        </x:is>
      </x:c>
      <x:c r="I3473" s="3" t="inlineStr">
        <x:is>
          <x:t xml:space="preserve">Headline capacity uses no utilization, MoE, architecture or software-growth multiplier; it is not observed commercial output volume.</x:t>
        </x:is>
      </x:c>
      <x:c r="J3473" s="3" t="inlineStr">
        <x:is>
          <x:t xml:space="preserve">SRC_XAI_MODELS; SRC_XAI_NVIDIA_COLOSSUS; SRC_EPOCH_AI_DATA_CENTERS; SRC_SEMIANALYSIS_INFERENCEX</x:t>
        </x:is>
      </x:c>
      <x:c r="K347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73" s="3" t="inlineStr">
        <x:is>
          <x:t xml:space="preserve">Provider-disclosed generated output token volume or calibrated capacity telemetry.</x:t>
        </x:is>
      </x:c>
    </x:row>
    <x:row r="3474">
      <x:c r="A3474" s="3" t="inlineStr">
        <x:is>
          <x:t xml:space="preserve">xAI</x:t>
        </x:is>
      </x:c>
      <x:c r="B3474" s="3" t="n">
        <x:v>2026</x:v>
      </x:c>
      <x:c r="C3474" s="3" t="inlineStr">
        <x:is>
          <x:t xml:space="preserve">Grid-Constrained / Efficiency-Upside</x:t>
        </x:is>
      </x:c>
      <x:c r="D3474" s="3" t="inlineStr">
        <x:is>
          <x:t xml:space="preserve">inference_tokens_per_year</x:t>
        </x:is>
      </x:c>
      <x:c r="E3474" s="3" t="n">
        <x:v>4338843221376000</x:v>
      </x:c>
      <x:c r="F3474" s="3" t="inlineStr">
        <x:is>
          <x:t xml:space="preserve">generated output tokens/year</x:t>
        </x:is>
      </x:c>
      <x:c r="G3474" s="3" t="inlineStr">
        <x:is>
          <x:t xml:space="preserve">Derived headline metric</x:t>
        </x:is>
      </x:c>
      <x:c r="H3474" s="3" t="inlineStr">
        <x:is>
          <x:t xml:space="preserve">inference_tokens_per_day * 365</x:t>
        </x:is>
      </x:c>
      <x:c r="I3474" s="3" t="inlineStr">
        <x:is>
          <x:t xml:space="preserve">Annualized version of generated output token capacity; it is not observed annual demand or billable volume.</x:t>
        </x:is>
      </x:c>
      <x:c r="J3474" s="3" t="inlineStr">
        <x:is>
          <x:t xml:space="preserve">SRC_XAI_MODELS; SRC_XAI_NVIDIA_COLOSSUS; SRC_EPOCH_AI_DATA_CENTERS; SRC_SEMIANALYSIS_INFERENCEX</x:t>
        </x:is>
      </x:c>
      <x:c r="K347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74" s="3" t="inlineStr">
        <x:is>
          <x:t xml:space="preserve">Provider-disclosed annual generated-output volume or metered serving telemetry.</x:t>
        </x:is>
      </x:c>
    </x:row>
    <x:row r="3475">
      <x:c r="A3475" s="3" t="inlineStr">
        <x:is>
          <x:t xml:space="preserve">xAI</x:t>
        </x:is>
      </x:c>
      <x:c r="B3475" s="3" t="n">
        <x:v>2027</x:v>
      </x:c>
      <x:c r="C3475" s="3" t="inlineStr">
        <x:is>
          <x:t xml:space="preserve">Grid-Constrained / Efficiency-Upside</x:t>
        </x:is>
      </x:c>
      <x:c r="D3475" s="3" t="inlineStr">
        <x:is>
          <x:t xml:space="preserve">contracted_power_gw</x:t>
        </x:is>
      </x:c>
      <x:c r="E3475" s="3" t="n">
        <x:v>1.5</x:v>
      </x:c>
      <x:c r="F3475" s="3" t="inlineStr">
        <x:is>
          <x:t xml:space="preserve">GW</x:t>
        </x:is>
      </x:c>
      <x:c r="G3475" s="3" t="inlineStr">
        <x:is>
          <x:t xml:space="preserve">Fact anchor + scenario ceiling</x:t>
        </x:is>
      </x:c>
      <x:c r="H3475" s="3" t="inlineStr">
        <x:is>
          <x:t xml:space="preserve">linear interpolation between 2026 and 2030 company capacity endpoints</x:t>
        </x:is>
      </x:c>
      <x:c r="I3475" s="3" t="inlineStr">
        <x:is>
          <x:t xml:space="preserve">Colossus GPU-count disclosure bounds capacity direction; contracted GW values are modeled power envelopes.</x:t>
        </x:is>
      </x:c>
      <x:c r="J3475" s="3" t="inlineStr">
        <x:is>
          <x:t xml:space="preserve">SRC_XAI_NVIDIA_COLOSSUS; ASSUMP_CLUSTER_RAMP</x:t>
        </x:is>
      </x:c>
      <x:c r="K347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75" s="3" t="inlineStr">
        <x:is>
          <x:t xml:space="preserve">Company/site-level committed MW/GW, interconnect and contract disclosure.</x:t>
        </x:is>
      </x:c>
    </x:row>
    <x:row r="3476">
      <x:c r="A3476" s="3" t="inlineStr">
        <x:is>
          <x:t xml:space="preserve">xAI</x:t>
        </x:is>
      </x:c>
      <x:c r="B3476" s="3" t="n">
        <x:v>2027</x:v>
      </x:c>
      <x:c r="C3476" s="3" t="inlineStr">
        <x:is>
          <x:t xml:space="preserve">Grid-Constrained / Efficiency-Upside</x:t>
        </x:is>
      </x:c>
      <x:c r="D3476" s="3" t="inlineStr">
        <x:is>
          <x:t xml:space="preserve">operational_deployment_share</x:t>
        </x:is>
      </x:c>
      <x:c r="E3476" s="3" t="n">
        <x:v>0.49666667</x:v>
      </x:c>
      <x:c r="F3476" s="3" t="inlineStr">
        <x:is>
          <x:t xml:space="preserve">share</x:t>
        </x:is>
      </x:c>
      <x:c r="G3476" s="3" t="inlineStr">
        <x:is>
          <x:t xml:space="preserve">Scenario conversion</x:t>
        </x:is>
      </x:c>
      <x:c r="H3476" s="3" t="inlineStr">
        <x:is>
          <x:t xml:space="preserve">active_power_gw / contracted_power_gw</x:t>
        </x:is>
      </x:c>
      <x:c r="I3476" s="3" t="inlineStr">
        <x:is>
          <x:t xml:space="preserve">This is the single explicit conversion from contracted/attributed capacity to operationally usable capacity.</x:t>
        </x:is>
      </x:c>
      <x:c r="J3476" s="3" t="inlineStr">
        <x:is>
          <x:t xml:space="preserve">SRC_XAI_NVIDIA_COLOSSUS; ASSUMP_CLUSTER_RAMP</x:t>
        </x:is>
      </x:c>
      <x:c r="K347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76" s="3" t="inlineStr">
        <x:is>
          <x:t xml:space="preserve">Energized operational capacity divided by contracted/attributed capacity.</x:t>
        </x:is>
      </x:c>
    </x:row>
    <x:row r="3477">
      <x:c r="A3477" s="3" t="inlineStr">
        <x:is>
          <x:t xml:space="preserve">xAI</x:t>
        </x:is>
      </x:c>
      <x:c r="B3477" s="3" t="n">
        <x:v>2027</x:v>
      </x:c>
      <x:c r="C3477" s="3" t="inlineStr">
        <x:is>
          <x:t xml:space="preserve">Grid-Constrained / Efficiency-Upside</x:t>
        </x:is>
      </x:c>
      <x:c r="D3477" s="3" t="inlineStr">
        <x:is>
          <x:t xml:space="preserve">active_power_gw</x:t>
        </x:is>
      </x:c>
      <x:c r="E3477" s="3" t="n">
        <x:v>0.745</x:v>
      </x:c>
      <x:c r="F3477" s="3" t="inlineStr">
        <x:is>
          <x:t xml:space="preserve">GW</x:t>
        </x:is>
      </x:c>
      <x:c r="G3477" s="3" t="inlineStr">
        <x:is>
          <x:t xml:space="preserve">Derived scenario</x:t>
        </x:is>
      </x:c>
      <x:c r="H3477" s="3" t="inlineStr">
        <x:is>
          <x:t xml:space="preserve">contracted_power_gw * operational_deployment_share</x:t>
        </x:is>
      </x:c>
      <x:c r="I3477" s="3" t="inlineStr">
        <x:is>
          <x:t xml:space="preserve">GPU cluster scale anchors operational possibility, while inference/training allocation and site power draw remain estimates.</x:t>
        </x:is>
      </x:c>
      <x:c r="J3477" s="3" t="inlineStr">
        <x:is>
          <x:t xml:space="preserve">SRC_XAI_NVIDIA_COLOSSUS; ASSUMP_CLUSTER_RAMP</x:t>
        </x:is>
      </x:c>
      <x:c r="K347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77" s="3" t="inlineStr">
        <x:is>
          <x:t xml:space="preserve">Energization dates, accelerator deliveries and operational powered-rack telemetry.</x:t>
        </x:is>
      </x:c>
    </x:row>
    <x:row r="3478">
      <x:c r="A3478" s="3" t="inlineStr">
        <x:is>
          <x:t xml:space="preserve">xAI</x:t>
        </x:is>
      </x:c>
      <x:c r="B3478" s="3" t="n">
        <x:v>2027</x:v>
      </x:c>
      <x:c r="C3478" s="3" t="inlineStr">
        <x:is>
          <x:t xml:space="preserve">Grid-Constrained / Efficiency-Upside</x:t>
        </x:is>
      </x:c>
      <x:c r="D3478" s="3" t="inlineStr">
        <x:is>
          <x:t xml:space="preserve">pue</x:t>
        </x:is>
      </x:c>
      <x:c r="E3478" s="3" t="n">
        <x:v>1.22</x:v>
      </x:c>
      <x:c r="F3478" s="3" t="inlineStr">
        <x:is>
          <x:t xml:space="preserve">ratio</x:t>
        </x:is>
      </x:c>
      <x:c r="G3478" s="3" t="inlineStr">
        <x:is>
          <x:t xml:space="preserve">Scenario parameter</x:t>
        </x:is>
      </x:c>
      <x:c r="H3478" s="3" t="inlineStr">
        <x:is>
          <x:t xml:space="preserve">it_load_gw = active_power_gw / pue</x:t>
        </x:is>
      </x:c>
      <x:c r="I3478" s="3" t="inlineStr">
        <x:is>
          <x:t xml:space="preserve">No provider-wide site-level PUE is used as a disclosed fact; PUE represents facility-to-IT conversion within the scenario.</x:t>
        </x:is>
      </x:c>
      <x:c r="J3478" s="3" t="inlineStr">
        <x:is>
          <x:t xml:space="preserve">ASSUMP_POWER_RAMP</x:t>
        </x:is>
      </x:c>
      <x:c r="K347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78" s="3" t="inlineStr">
        <x:is>
          <x:t xml:space="preserve">Site-level measured PUE matched to attributed AI capacity.</x:t>
        </x:is>
      </x:c>
    </x:row>
    <x:row r="3479">
      <x:c r="A3479" s="3" t="inlineStr">
        <x:is>
          <x:t xml:space="preserve">xAI</x:t>
        </x:is>
      </x:c>
      <x:c r="B3479" s="3" t="n">
        <x:v>2027</x:v>
      </x:c>
      <x:c r="C3479" s="3" t="inlineStr">
        <x:is>
          <x:t xml:space="preserve">Grid-Constrained / Efficiency-Upside</x:t>
        </x:is>
      </x:c>
      <x:c r="D3479" s="3" t="inlineStr">
        <x:is>
          <x:t xml:space="preserve">it_load_gw</x:t>
        </x:is>
      </x:c>
      <x:c r="E3479" s="3" t="n">
        <x:v>0.611</x:v>
      </x:c>
      <x:c r="F3479" s="3" t="inlineStr">
        <x:is>
          <x:t xml:space="preserve">GW</x:t>
        </x:is>
      </x:c>
      <x:c r="G3479" s="3" t="inlineStr">
        <x:is>
          <x:t xml:space="preserve">Derived formula</x:t>
        </x:is>
      </x:c>
      <x:c r="H3479" s="3" t="inlineStr">
        <x:is>
          <x:t xml:space="preserve">active_power_gw / pue</x:t>
        </x:is>
      </x:c>
      <x:c r="I3479" s="3" t="inlineStr">
        <x:is>
          <x:t xml:space="preserve">Facility power is converted to IT-deliverable power before attributing AI workloads.</x:t>
        </x:is>
      </x:c>
      <x:c r="J3479" s="3" t="inlineStr">
        <x:is>
          <x:t xml:space="preserve">SRC_XAI_NVIDIA_COLOSSUS; ASSUMP_CLUSTER_RAMP</x:t>
        </x:is>
      </x:c>
      <x:c r="K347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79" s="3" t="inlineStr">
        <x:is>
          <x:t xml:space="preserve">Recompute once active power and PUE become site-observable.</x:t>
        </x:is>
      </x:c>
    </x:row>
    <x:row r="3480">
      <x:c r="A3480" s="3" t="inlineStr">
        <x:is>
          <x:t xml:space="preserve">xAI</x:t>
        </x:is>
      </x:c>
      <x:c r="B3480" s="3" t="n">
        <x:v>2027</x:v>
      </x:c>
      <x:c r="C3480" s="3" t="inlineStr">
        <x:is>
          <x:t xml:space="preserve">Grid-Constrained / Efficiency-Upside</x:t>
        </x:is>
      </x:c>
      <x:c r="D3480" s="3" t="inlineStr">
        <x:is>
          <x:t xml:space="preserve">ai_workload_share</x:t>
        </x:is>
      </x:c>
      <x:c r="E3480" s="3" t="n">
        <x:v>0.85</x:v>
      </x:c>
      <x:c r="F3480" s="3" t="inlineStr">
        <x:is>
          <x:t xml:space="preserve">share</x:t>
        </x:is>
      </x:c>
      <x:c r="G3480" s="3" t="inlineStr">
        <x:is>
          <x:t xml:space="preserve">Scenario allocation</x:t>
        </x:is>
      </x:c>
      <x:c r="H3480" s="3" t="inlineStr">
        <x:is>
          <x:t xml:space="preserve">ai_it_load_gw = it_load_gw * ai_workload_share</x:t>
        </x:is>
      </x:c>
      <x:c r="I3480" s="3" t="inlineStr">
        <x:is>
          <x:t xml:space="preserve">Colossus is AI-centric; 85% retains cooling/IT allocation boundary and non-serving AI work.</x:t>
        </x:is>
      </x:c>
      <x:c r="J3480" s="3" t="inlineStr">
        <x:is>
          <x:t xml:space="preserve">SRC_XAI_MODELS; SRC_XAI_NVIDIA_COLOSSUS; SRC_EPOCH_AI_DATA_CENTERS</x:t>
        </x:is>
      </x:c>
      <x:c r="K348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80" s="3" t="inlineStr">
        <x:is>
          <x:t xml:space="preserve">Model-owner AI workload allocation or cluster scheduling telemetry.</x:t>
        </x:is>
      </x:c>
    </x:row>
    <x:row r="3481">
      <x:c r="A3481" s="3" t="inlineStr">
        <x:is>
          <x:t xml:space="preserve">xAI</x:t>
        </x:is>
      </x:c>
      <x:c r="B3481" s="3" t="n">
        <x:v>2027</x:v>
      </x:c>
      <x:c r="C3481" s="3" t="inlineStr">
        <x:is>
          <x:t xml:space="preserve">Grid-Constrained / Efficiency-Upside</x:t>
        </x:is>
      </x:c>
      <x:c r="D3481" s="3" t="inlineStr">
        <x:is>
          <x:t xml:space="preserve">ai_it_load_gw</x:t>
        </x:is>
      </x:c>
      <x:c r="E3481" s="3" t="n">
        <x:v>0.519</x:v>
      </x:c>
      <x:c r="F3481" s="3" t="inlineStr">
        <x:is>
          <x:t xml:space="preserve">GW</x:t>
        </x:is>
      </x:c>
      <x:c r="G3481" s="3" t="inlineStr">
        <x:is>
          <x:t xml:space="preserve">Derived formula</x:t>
        </x:is>
      </x:c>
      <x:c r="H3481" s="3" t="inlineStr">
        <x:is>
          <x:t xml:space="preserve">it_load_gw * ai_workload_share</x:t>
        </x:is>
      </x:c>
      <x:c r="I3481" s="3" t="inlineStr">
        <x:is>
          <x:t xml:space="preserve">Only the AI-attributed portion of IT load enters training/inference allocation.</x:t>
        </x:is>
      </x:c>
      <x:c r="J3481" s="3" t="inlineStr">
        <x:is>
          <x:t xml:space="preserve">SRC_XAI_MODELS; SRC_XAI_NVIDIA_COLOSSUS; SRC_EPOCH_AI_DATA_CENTERS</x:t>
        </x:is>
      </x:c>
      <x:c r="K348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81" s="3" t="inlineStr">
        <x:is>
          <x:t xml:space="preserve">Recompute after ai_workload_share is replaced by telemetry.</x:t>
        </x:is>
      </x:c>
    </x:row>
    <x:row r="3482">
      <x:c r="A3482" s="3" t="inlineStr">
        <x:is>
          <x:t xml:space="preserve">xAI</x:t>
        </x:is>
      </x:c>
      <x:c r="B3482" s="3" t="n">
        <x:v>2027</x:v>
      </x:c>
      <x:c r="C3482" s="3" t="inlineStr">
        <x:is>
          <x:t xml:space="preserve">Grid-Constrained / Efficiency-Upside</x:t>
        </x:is>
      </x:c>
      <x:c r="D3482" s="3" t="inlineStr">
        <x:is>
          <x:t xml:space="preserve">gpu_share</x:t>
        </x:is>
      </x:c>
      <x:c r="E3482" s="3" t="n">
        <x:v>1</x:v>
      </x:c>
      <x:c r="F3482" s="3" t="inlineStr">
        <x:is>
          <x:t xml:space="preserve">share of inference-serving accelerator load</x:t>
        </x:is>
      </x:c>
      <x:c r="G3482" s="3" t="inlineStr">
        <x:is>
          <x:t xml:space="preserve">Numeric scenario</x:t>
        </x:is>
      </x:c>
      <x:c r="H3482" s="3" t="inlineStr">
        <x:is>
          <x:t xml:space="preserve">gpu_share interpolated from company 2026/2030 accelerator-mix endpoints</x:t>
        </x:is>
      </x:c>
      <x:c r="I3482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3482" s="3" t="inlineStr">
        <x:is>
          <x:t xml:space="preserve">SRC_XAI_MODELS; SRC_XAI_NVIDIA_COLOSSUS; SRC_EPOCH_AI_DATA_CENTERS; ASSUMP_NUMERIC_ACCELERATOR_MIX</x:t>
        </x:is>
      </x:c>
      <x:c r="K348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82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3483">
      <x:c r="A3483" s="3" t="inlineStr">
        <x:is>
          <x:t xml:space="preserve">xAI</x:t>
        </x:is>
      </x:c>
      <x:c r="B3483" s="3" t="n">
        <x:v>2027</x:v>
      </x:c>
      <x:c r="C3483" s="3" t="inlineStr">
        <x:is>
          <x:t xml:space="preserve">Grid-Constrained / Efficiency-Upside</x:t>
        </x:is>
      </x:c>
      <x:c r="D3483" s="3" t="inlineStr">
        <x:is>
          <x:t xml:space="preserve">h200_share</x:t>
        </x:is>
      </x:c>
      <x:c r="E3483" s="3" t="n">
        <x:v>0.294118</x:v>
      </x:c>
      <x:c r="F3483" s="3" t="inlineStr">
        <x:is>
          <x:t xml:space="preserve">share of inference-serving accelerator load</x:t>
        </x:is>
      </x:c>
      <x:c r="G3483" s="3" t="inlineStr">
        <x:is>
          <x:t xml:space="preserve">Editable numeric scenario</x:t>
        </x:is>
      </x:c>
      <x:c r="H3483" s="3" t="inlineStr">
        <x:is>
          <x:t xml:space="preserve">h200_share = gpu_share * default_gpu_generation_mix_h200</x:t>
        </x:is>
      </x:c>
      <x:c r="I3483" s="3" t="inlineStr">
        <x:is>
          <x:t xml:space="preserve">Default GPU-generation migration assumption; executive workbook allows later manual replacement by company/year/scenario.</x:t>
        </x:is>
      </x:c>
      <x:c r="J3483" s="3" t="inlineStr">
        <x:is>
          <x:t xml:space="preserve">SRC_SEMIANALYSIS_INFERENCEX; ASSUMP_NUMERIC_ACCELERATOR_MIX</x:t>
        </x:is>
      </x:c>
      <x:c r="K348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83" s="3" t="inlineStr">
        <x:is>
          <x:t xml:space="preserve">Company fleet inventory, accelerator-hours or procurement/deployment records by GPU generation.</x:t>
        </x:is>
      </x:c>
    </x:row>
    <x:row r="3484">
      <x:c r="A3484" s="3" t="inlineStr">
        <x:is>
          <x:t xml:space="preserve">xAI</x:t>
        </x:is>
      </x:c>
      <x:c r="B3484" s="3" t="n">
        <x:v>2027</x:v>
      </x:c>
      <x:c r="C3484" s="3" t="inlineStr">
        <x:is>
          <x:t xml:space="preserve">Grid-Constrained / Efficiency-Upside</x:t>
        </x:is>
      </x:c>
      <x:c r="D3484" s="3" t="inlineStr">
        <x:is>
          <x:t xml:space="preserve">b200_share</x:t>
        </x:is>
      </x:c>
      <x:c r="E3484" s="3" t="n">
        <x:v>0.705882</x:v>
      </x:c>
      <x:c r="F3484" s="3" t="inlineStr">
        <x:is>
          <x:t xml:space="preserve">share of inference-serving accelerator load</x:t>
        </x:is>
      </x:c>
      <x:c r="G3484" s="3" t="inlineStr">
        <x:is>
          <x:t xml:space="preserve">Editable numeric scenario</x:t>
        </x:is>
      </x:c>
      <x:c r="H3484" s="3" t="inlineStr">
        <x:is>
          <x:t xml:space="preserve">b200_share = gpu_share * default_gpu_generation_mix_b200</x:t>
        </x:is>
      </x:c>
      <x:c r="I3484" s="3" t="inlineStr">
        <x:is>
          <x:t xml:space="preserve">Default GPU-generation migration assumption; executive workbook allows later manual replacement by company/year/scenario.</x:t>
        </x:is>
      </x:c>
      <x:c r="J3484" s="3" t="inlineStr">
        <x:is>
          <x:t xml:space="preserve">SRC_SEMIANALYSIS_INFERENCEX; ASSUMP_NUMERIC_ACCELERATOR_MIX</x:t>
        </x:is>
      </x:c>
      <x:c r="K348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84" s="3" t="inlineStr">
        <x:is>
          <x:t xml:space="preserve">Company fleet inventory, accelerator-hours or procurement/deployment records by GPU generation.</x:t>
        </x:is>
      </x:c>
    </x:row>
    <x:row r="3485">
      <x:c r="A3485" s="3" t="inlineStr">
        <x:is>
          <x:t xml:space="preserve">xAI</x:t>
        </x:is>
      </x:c>
      <x:c r="B3485" s="3" t="n">
        <x:v>2027</x:v>
      </x:c>
      <x:c r="C3485" s="3" t="inlineStr">
        <x:is>
          <x:t xml:space="preserve">Grid-Constrained / Efficiency-Upside</x:t>
        </x:is>
      </x:c>
      <x:c r="D3485" s="3" t="inlineStr">
        <x:is>
          <x:t xml:space="preserve">gb200_share</x:t>
        </x:is>
      </x:c>
      <x:c r="E3485" s="3" t="n">
        <x:v>0</x:v>
      </x:c>
      <x:c r="F3485" s="3" t="inlineStr">
        <x:is>
          <x:t xml:space="preserve">share of inference-serving accelerator load</x:t>
        </x:is>
      </x:c>
      <x:c r="G3485" s="3" t="inlineStr">
        <x:is>
          <x:t xml:space="preserve">Editable numeric scenario</x:t>
        </x:is>
      </x:c>
      <x:c r="H3485" s="3" t="inlineStr">
        <x:is>
          <x:t xml:space="preserve">gb200_share = gpu_share * default_gpu_generation_mix_gb200</x:t>
        </x:is>
      </x:c>
      <x:c r="I3485" s="3" t="inlineStr">
        <x:is>
          <x:t xml:space="preserve">Default GPU-generation migration assumption; executive workbook allows later manual replacement by company/year/scenario.</x:t>
        </x:is>
      </x:c>
      <x:c r="J3485" s="3" t="inlineStr">
        <x:is>
          <x:t xml:space="preserve">SRC_SEMIANALYSIS_INFERENCEX; ASSUMP_NUMERIC_ACCELERATOR_MIX</x:t>
        </x:is>
      </x:c>
      <x:c r="K348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85" s="3" t="inlineStr">
        <x:is>
          <x:t xml:space="preserve">Company fleet inventory, accelerator-hours or procurement/deployment records by GPU generation.</x:t>
        </x:is>
      </x:c>
    </x:row>
    <x:row r="3486">
      <x:c r="A3486" s="3" t="inlineStr">
        <x:is>
          <x:t xml:space="preserve">xAI</x:t>
        </x:is>
      </x:c>
      <x:c r="B3486" s="3" t="n">
        <x:v>2027</x:v>
      </x:c>
      <x:c r="C3486" s="3" t="inlineStr">
        <x:is>
          <x:t xml:space="preserve">Grid-Constrained / Efficiency-Upside</x:t>
        </x:is>
      </x:c>
      <x:c r="D3486" s="3" t="inlineStr">
        <x:is>
          <x:t xml:space="preserve">purpose_built_accelerator_share</x:t>
        </x:is>
      </x:c>
      <x:c r="E3486" s="3" t="n">
        <x:v>0</x:v>
      </x:c>
      <x:c r="F3486" s="3" t="inlineStr">
        <x:is>
          <x:t xml:space="preserve">share of inference-serving accelerator load</x:t>
        </x:is>
      </x:c>
      <x:c r="G3486" s="3" t="inlineStr">
        <x:is>
          <x:t xml:space="preserve">Numeric scenario</x:t>
        </x:is>
      </x:c>
      <x:c r="H3486" s="3" t="inlineStr">
        <x:is>
          <x:t xml:space="preserve">1 - gpu_share</x:t>
        </x:is>
      </x:c>
      <x:c r="I3486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3486" s="3" t="inlineStr">
        <x:is>
          <x:t xml:space="preserve">SRC_XAI_MODELS; SRC_XAI_NVIDIA_COLOSSUS; SRC_EPOCH_AI_DATA_CENTERS; ASSUMP_NUMERIC_ACCELERATOR_MIX</x:t>
        </x:is>
      </x:c>
      <x:c r="K348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86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3487">
      <x:c r="A3487" s="3" t="inlineStr">
        <x:is>
          <x:t xml:space="preserve">xAI</x:t>
        </x:is>
      </x:c>
      <x:c r="B3487" s="3" t="n">
        <x:v>2027</x:v>
      </x:c>
      <x:c r="C3487" s="3" t="inlineStr">
        <x:is>
          <x:t xml:space="preserve">Grid-Constrained / Efficiency-Upside</x:t>
        </x:is>
      </x:c>
      <x:c r="D3487" s="3" t="inlineStr">
        <x:is>
          <x:t xml:space="preserve">fleet_reference_tps_per_mw</x:t>
        </x:is>
      </x:c>
      <x:c r="E3487" s="3" t="n">
        <x:v>2476756</x:v>
      </x:c>
      <x:c r="F3487" s="3" t="inlineStr">
        <x:is>
          <x:t xml:space="preserve">generated output tokens/sec/MW</x:t>
        </x:is>
      </x:c>
      <x:c r="G3487" s="3" t="inlineStr">
        <x:is>
          <x:t xml:space="preserve">Fleet-weighted public benchmark reference</x:t>
        </x:is>
      </x:c>
      <x:c r="H3487" s="3" t="inlineStr">
        <x:is>
          <x:t xml:space="preserve">h200_share*h200_workload_avg + b200_share*b200_workload_avg + gb200_share*gb200_workload_avg + purpose_built_share*purpose_workload_avg</x:t>
        </x:is>
      </x:c>
      <x:c r="I3487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487" s="3" t="inlineStr">
        <x:is>
          <x:t xml:space="preserve">SRC_SEMIANALYSIS_INFERENCEX; ASSUMP_NUMERIC_ACCELERATOR_MIX; ASSUMP_WORKLOAD_CLASS_MIX; ASSUMP_AGENTIC_CONTEXT_PENALTY</x:t>
        </x:is>
      </x:c>
      <x:c r="K348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87" s="3" t="inlineStr">
        <x:is>
          <x:t xml:space="preserve">Comparable production output-token throughput or a more closely matched benchmark.</x:t>
        </x:is>
      </x:c>
    </x:row>
    <x:row r="3488">
      <x:c r="A3488" s="3" t="inlineStr">
        <x:is>
          <x:t xml:space="preserve">xAI</x:t>
        </x:is>
      </x:c>
      <x:c r="B3488" s="3" t="n">
        <x:v>2027</x:v>
      </x:c>
      <x:c r="C3488" s="3" t="inlineStr">
        <x:is>
          <x:t xml:space="preserve">Grid-Constrained / Efficiency-Upside</x:t>
        </x:is>
      </x:c>
      <x:c r="D3488" s="3" t="inlineStr">
        <x:is>
          <x:t xml:space="preserve">commercial_workload_fit_factor</x:t>
        </x:is>
      </x:c>
      <x:c r="E3488" s="3" t="n">
        <x:v>0.55</x:v>
      </x:c>
      <x:c r="F3488" s="3" t="inlineStr">
        <x:is>
          <x:t xml:space="preserve">share of public reference throughput</x:t>
        </x:is>
      </x:c>
      <x:c r="G3488" s="3" t="inlineStr">
        <x:is>
          <x:t xml:space="preserve">Scenario assumption</x:t>
        </x:is>
      </x:c>
      <x:c r="H3488" s="3" t="inlineStr">
        <x:is>
          <x:t xml:space="preserve">reference_serving_tps_per_mw = fleet_reference_tps_per_mw * commercial_workload_fit_factor</x:t>
        </x:is>
      </x:c>
      <x:c r="I3488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3488" s="3" t="inlineStr">
        <x:is>
          <x:t xml:space="preserve">SRC_SEMIANALYSIS_INFERENCEX; ASSUMP_NUMERIC_ACCELERATOR_MIX; ASSUMP_WORKLOAD_CLASS_MIX; ASSUMP_AGENTIC_CONTEXT_PENALTY</x:t>
        </x:is>
      </x:c>
      <x:c r="K348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88" s="3" t="inlineStr">
        <x:is>
          <x:t xml:space="preserve">Matched commercial serving benchmark by product surface, context shape and latency SLO.</x:t>
        </x:is>
      </x:c>
    </x:row>
    <x:row r="3489">
      <x:c r="A3489" s="3" t="inlineStr">
        <x:is>
          <x:t xml:space="preserve">xAI</x:t>
        </x:is>
      </x:c>
      <x:c r="B3489" s="3" t="n">
        <x:v>2027</x:v>
      </x:c>
      <x:c r="C3489" s="3" t="inlineStr">
        <x:is>
          <x:t xml:space="preserve">Grid-Constrained / Efficiency-Upside</x:t>
        </x:is>
      </x:c>
      <x:c r="D3489" s="3" t="inlineStr">
        <x:is>
          <x:t xml:space="preserve">reference_serving_tps_per_mw</x:t>
        </x:is>
      </x:c>
      <x:c r="E3489" s="3" t="n">
        <x:v>1362216</x:v>
      </x:c>
      <x:c r="F3489" s="3" t="inlineStr">
        <x:is>
          <x:t xml:space="preserve">generated output tokens/sec/MW</x:t>
        </x:is>
      </x:c>
      <x:c r="G3489" s="3" t="inlineStr">
        <x:is>
          <x:t xml:space="preserve">Workload-adjusted benchmark proxy</x:t>
        </x:is>
      </x:c>
      <x:c r="H3489" s="3" t="inlineStr">
        <x:is>
          <x:t xml:space="preserve">fleet_reference_tps_per_mw * commercial_workload_fit_factor</x:t>
        </x:is>
      </x:c>
      <x:c r="I348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489" s="3" t="inlineStr">
        <x:is>
          <x:t xml:space="preserve">SRC_SEMIANALYSIS_INFERENCEX; ASSUMP_NUMERIC_ACCELERATOR_MIX; ASSUMP_WORKLOAD_CLASS_MIX; ASSUMP_AGENTIC_CONTEXT_PENALTY</x:t>
        </x:is>
      </x:c>
      <x:c r="K348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89" s="3" t="inlineStr">
        <x:is>
          <x:t xml:space="preserve">Provider production output-token throughput with comparable workload/SLO.</x:t>
        </x:is>
      </x:c>
    </x:row>
    <x:row r="3490">
      <x:c r="A3490" s="3" t="inlineStr">
        <x:is>
          <x:t xml:space="preserve">xAI</x:t>
        </x:is>
      </x:c>
      <x:c r="B3490" s="3" t="n">
        <x:v>2027</x:v>
      </x:c>
      <x:c r="C3490" s="3" t="inlineStr">
        <x:is>
          <x:t xml:space="preserve">Grid-Constrained / Efficiency-Upside</x:t>
        </x:is>
      </x:c>
      <x:c r="D3490" s="3" t="inlineStr">
        <x:is>
          <x:t xml:space="preserve">purpose_built_tps_per_mw</x:t>
        </x:is>
      </x:c>
      <x:c r="E3490" s="3" t="n">
        <x:v>2484332</x:v>
      </x:c>
      <x:c r="F3490" s="3" t="inlineStr">
        <x:is>
          <x:t xml:space="preserve">generated output tokens/sec/MW</x:t>
        </x:is>
      </x:c>
      <x:c r="G3490" s="3" t="inlineStr">
        <x:is>
          <x:t xml:space="preserve">Conservative no-uplift proxy</x:t>
        </x:is>
      </x:c>
      <x:c r="H3490" s="3" t="inlineStr">
        <x:is>
          <x:t xml:space="preserve">purpose_built_tps_per_mw = purpose_built_reference_tps_per_mw * commercial_workload_fit_factor until comparable output-token benchmark is adopted</x:t>
        </x:is>
      </x:c>
      <x:c r="I3490" s="3" t="inlineStr">
        <x:is>
          <x:t xml:space="preserve">No comparable public output-token/MW row adopted; B200 public reference placeholder is used and remains editable.</x:t>
        </x:is>
      </x:c>
      <x:c r="J3490" s="3" t="inlineStr">
        <x:is>
          <x:t xml:space="preserve">SRC_XAI_MODELS; SRC_XAI_NVIDIA_COLOSSUS; SRC_EPOCH_AI_DATA_CENTERS; ASSUMP_NUMERIC_ACCELERATOR_MIX</x:t>
        </x:is>
      </x:c>
      <x:c r="K349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90" s="3" t="inlineStr">
        <x:is>
          <x:t xml:space="preserve">Matched-workload generated-output benchmark for the provider purpose-built accelerator.</x:t>
        </x:is>
      </x:c>
    </x:row>
    <x:row r="3491">
      <x:c r="A3491" s="3" t="inlineStr">
        <x:is>
          <x:t xml:space="preserve">xAI</x:t>
        </x:is>
      </x:c>
      <x:c r="B3491" s="3" t="n">
        <x:v>2027</x:v>
      </x:c>
      <x:c r="C3491" s="3" t="inlineStr">
        <x:is>
          <x:t xml:space="preserve">Grid-Constrained / Efficiency-Upside</x:t>
        </x:is>
      </x:c>
      <x:c r="D3491" s="3" t="inlineStr">
        <x:is>
          <x:t xml:space="preserve">inference_power_share</x:t>
        </x:is>
      </x:c>
      <x:c r="E3491" s="3" t="n">
        <x:v>0.537</x:v>
      </x:c>
      <x:c r="F3491" s="3" t="inlineStr">
        <x:is>
          <x:t xml:space="preserve">share of AI IT load</x:t>
        </x:is>
      </x:c>
      <x:c r="G3491" s="3" t="inlineStr">
        <x:is>
          <x:t xml:space="preserve">Scenario allocation</x:t>
        </x:is>
      </x:c>
      <x:c r="H3491" s="3" t="inlineStr">
        <x:is>
          <x:t xml:space="preserve">inference_gw = ai_it_load_gw * inference_power_share</x:t>
        </x:is>
      </x:c>
      <x:c r="I3491" s="3" t="inlineStr">
        <x:is>
          <x:t xml:space="preserve">Grok product expansion is modeled to shift capacity toward inference after initial training-heavy operation.</x:t>
        </x:is>
      </x:c>
      <x:c r="J3491" s="3" t="inlineStr">
        <x:is>
          <x:t xml:space="preserve">SRC_XAI_MODELS; SRC_XAI_NVIDIA_COLOSSUS; SRC_EPOCH_AI_DATA_CENTERS; ASSUMP_INFERENCE_SHARE_NOT_FACT_60</x:t>
        </x:is>
      </x:c>
      <x:c r="K349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91" s="3" t="inlineStr">
        <x:is>
          <x:t xml:space="preserve">Provider-specific inference/training workload power telemetry.</x:t>
        </x:is>
      </x:c>
    </x:row>
    <x:row r="3492">
      <x:c r="A3492" s="3" t="inlineStr">
        <x:is>
          <x:t xml:space="preserve">xAI</x:t>
        </x:is>
      </x:c>
      <x:c r="B3492" s="3" t="n">
        <x:v>2027</x:v>
      </x:c>
      <x:c r="C3492" s="3" t="inlineStr">
        <x:is>
          <x:t xml:space="preserve">Grid-Constrained / Efficiency-Upside</x:t>
        </x:is>
      </x:c>
      <x:c r="D3492" s="3" t="inlineStr">
        <x:is>
          <x:t xml:space="preserve">inference_gw</x:t>
        </x:is>
      </x:c>
      <x:c r="E3492" s="3" t="n">
        <x:v>0.279</x:v>
      </x:c>
      <x:c r="F3492" s="3" t="inlineStr">
        <x:is>
          <x:t xml:space="preserve">GW</x:t>
        </x:is>
      </x:c>
      <x:c r="G3492" s="3" t="inlineStr">
        <x:is>
          <x:t xml:space="preserve">Derived formula</x:t>
        </x:is>
      </x:c>
      <x:c r="H3492" s="3" t="inlineStr">
        <x:is>
          <x:t xml:space="preserve">ai_it_load_gw * inference_power_share</x:t>
        </x:is>
      </x:c>
      <x:c r="I3492" s="3" t="inlineStr">
        <x:is>
          <x:t xml:space="preserve">This is the operational power eligible to become commercial generated output tokens through the selected TPS/MW proxy.</x:t>
        </x:is>
      </x:c>
      <x:c r="J3492" s="3" t="inlineStr">
        <x:is>
          <x:t xml:space="preserve">SRC_XAI_MODELS; SRC_XAI_NVIDIA_COLOSSUS; SRC_EPOCH_AI_DATA_CENTERS</x:t>
        </x:is>
      </x:c>
      <x:c r="K349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92" s="3" t="inlineStr">
        <x:is>
          <x:t xml:space="preserve">Recompute after AI allocation or inference-share evidence changes.</x:t>
        </x:is>
      </x:c>
    </x:row>
    <x:row r="3493">
      <x:c r="A3493" s="3" t="inlineStr">
        <x:is>
          <x:t xml:space="preserve">xAI</x:t>
        </x:is>
      </x:c>
      <x:c r="B3493" s="3" t="n">
        <x:v>2027</x:v>
      </x:c>
      <x:c r="C3493" s="3" t="inlineStr">
        <x:is>
          <x:t xml:space="preserve">Grid-Constrained / Efficiency-Upside</x:t>
        </x:is>
      </x:c>
      <x:c r="D3493" s="3" t="inlineStr">
        <x:is>
          <x:t xml:space="preserve">training_power_share</x:t>
        </x:is>
      </x:c>
      <x:c r="E3493" s="3" t="n">
        <x:v>0.463</x:v>
      </x:c>
      <x:c r="F3493" s="3" t="inlineStr">
        <x:is>
          <x:t xml:space="preserve">share of AI IT load</x:t>
        </x:is>
      </x:c>
      <x:c r="G3493" s="3" t="inlineStr">
        <x:is>
          <x:t xml:space="preserve">Derived allocation</x:t>
        </x:is>
      </x:c>
      <x:c r="H3493" s="3" t="inlineStr">
        <x:is>
          <x:t xml:space="preserve">1 - inference_power_share</x:t>
        </x:is>
      </x:c>
      <x:c r="I3493" s="3" t="inlineStr">
        <x:is>
          <x:t xml:space="preserve">Training receives the complementary modeled AI IT allocation; it is not a disclosed company workload split.</x:t>
        </x:is>
      </x:c>
      <x:c r="J3493" s="3" t="inlineStr">
        <x:is>
          <x:t xml:space="preserve">SRC_XAI_MODELS; SRC_XAI_NVIDIA_COLOSSUS; SRC_EPOCH_AI_DATA_CENTERS; ASSUMP_INFERENCE_SHARE_NOT_FACT_60</x:t>
        </x:is>
      </x:c>
      <x:c r="K349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93" s="3" t="inlineStr">
        <x:is>
          <x:t xml:space="preserve">Provider-specific inference/training workload power telemetry.</x:t>
        </x:is>
      </x:c>
    </x:row>
    <x:row r="3494">
      <x:c r="A3494" s="3" t="inlineStr">
        <x:is>
          <x:t xml:space="preserve">xAI</x:t>
        </x:is>
      </x:c>
      <x:c r="B3494" s="3" t="n">
        <x:v>2027</x:v>
      </x:c>
      <x:c r="C3494" s="3" t="inlineStr">
        <x:is>
          <x:t xml:space="preserve">Grid-Constrained / Efficiency-Upside</x:t>
        </x:is>
      </x:c>
      <x:c r="D3494" s="3" t="inlineStr">
        <x:is>
          <x:t xml:space="preserve">training_gw</x:t>
        </x:is>
      </x:c>
      <x:c r="E3494" s="3" t="n">
        <x:v>0.24</x:v>
      </x:c>
      <x:c r="F3494" s="3" t="inlineStr">
        <x:is>
          <x:t xml:space="preserve">GW</x:t>
        </x:is>
      </x:c>
      <x:c r="G3494" s="3" t="inlineStr">
        <x:is>
          <x:t xml:space="preserve">Derived formula</x:t>
        </x:is>
      </x:c>
      <x:c r="H3494" s="3" t="inlineStr">
        <x:is>
          <x:t xml:space="preserve">ai_it_load_gw * training_power_share</x:t>
        </x:is>
      </x:c>
      <x:c r="I3494" s="3" t="inlineStr">
        <x:is>
          <x:t xml:space="preserve">Training GW is shown separately so commercial inference token capacity is not overstated.</x:t>
        </x:is>
      </x:c>
      <x:c r="J3494" s="3" t="inlineStr">
        <x:is>
          <x:t xml:space="preserve">SRC_XAI_MODELS; SRC_XAI_NVIDIA_COLOSSUS; SRC_EPOCH_AI_DATA_CENTERS</x:t>
        </x:is>
      </x:c>
      <x:c r="K349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94" s="3" t="inlineStr">
        <x:is>
          <x:t xml:space="preserve">Recompute after AI allocation or workload-split evidence changes.</x:t>
        </x:is>
      </x:c>
    </x:row>
    <x:row r="3495">
      <x:c r="A3495" s="3" t="inlineStr">
        <x:is>
          <x:t xml:space="preserve">xAI</x:t>
        </x:is>
      </x:c>
      <x:c r="B3495" s="3" t="n">
        <x:v>2027</x:v>
      </x:c>
      <x:c r="C3495" s="3" t="inlineStr">
        <x:is>
          <x:t xml:space="preserve">Grid-Constrained / Efficiency-Upside</x:t>
        </x:is>
      </x:c>
      <x:c r="D3495" s="3" t="inlineStr">
        <x:is>
          <x:t xml:space="preserve">tokens_per_second_per_mw</x:t>
        </x:is>
      </x:c>
      <x:c r="E3495" s="3" t="n">
        <x:v>1362216</x:v>
      </x:c>
      <x:c r="F3495" s="3" t="inlineStr">
        <x:is>
          <x:t xml:space="preserve">generated output tokens/sec/MW</x:t>
        </x:is>
      </x:c>
      <x:c r="G3495" s="3" t="inlineStr">
        <x:is>
          <x:t xml:space="preserve">Derived estimate + benchmark calibration</x:t>
        </x:is>
      </x:c>
      <x:c r="H3495" s="3" t="inlineStr">
        <x:is>
          <x:t xml:space="preserve">fleet_reference_tps_per_mw * commercial_workload_fit_factor</x:t>
        </x:is>
      </x:c>
      <x:c r="I3495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3495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349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95" s="3" t="inlineStr">
        <x:is>
          <x:t xml:space="preserve">Comparable production output-token throughput with model, hardware, precision, ISL/OSL and SLO matched.</x:t>
        </x:is>
      </x:c>
    </x:row>
    <x:row r="3496">
      <x:c r="A3496" s="3" t="inlineStr">
        <x:is>
          <x:t xml:space="preserve">xAI</x:t>
        </x:is>
      </x:c>
      <x:c r="B3496" s="3" t="n">
        <x:v>2027</x:v>
      </x:c>
      <x:c r="C3496" s="3" t="inlineStr">
        <x:is>
          <x:t xml:space="preserve">Grid-Constrained / Efficiency-Upside</x:t>
        </x:is>
      </x:c>
      <x:c r="D3496" s="3" t="inlineStr">
        <x:is>
          <x:t xml:space="preserve">inference_tokens_per_day</x:t>
        </x:is>
      </x:c>
      <x:c r="E3496" s="3" t="n">
        <x:v>32837034009600</x:v>
      </x:c>
      <x:c r="F3496" s="3" t="inlineStr">
        <x:is>
          <x:t xml:space="preserve">generated output tokens/day</x:t>
        </x:is>
      </x:c>
      <x:c r="G3496" s="3" t="inlineStr">
        <x:is>
          <x:t xml:space="preserve">Derived headline metric</x:t>
        </x:is>
      </x:c>
      <x:c r="H3496" s="3" t="inlineStr">
        <x:is>
          <x:t xml:space="preserve">inference_gw * 1000 * tokens_per_second_per_mw * 86,400</x:t>
        </x:is>
      </x:c>
      <x:c r="I3496" s="3" t="inlineStr">
        <x:is>
          <x:t xml:space="preserve">Headline capacity uses no utilization, MoE, architecture or software-growth multiplier; it is not observed commercial output volume.</x:t>
        </x:is>
      </x:c>
      <x:c r="J3496" s="3" t="inlineStr">
        <x:is>
          <x:t xml:space="preserve">SRC_XAI_MODELS; SRC_XAI_NVIDIA_COLOSSUS; SRC_EPOCH_AI_DATA_CENTERS; SRC_SEMIANALYSIS_INFERENCEX</x:t>
        </x:is>
      </x:c>
      <x:c r="K349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96" s="3" t="inlineStr">
        <x:is>
          <x:t xml:space="preserve">Provider-disclosed generated output token volume or calibrated capacity telemetry.</x:t>
        </x:is>
      </x:c>
    </x:row>
    <x:row r="3497">
      <x:c r="A3497" s="3" t="inlineStr">
        <x:is>
          <x:t xml:space="preserve">xAI</x:t>
        </x:is>
      </x:c>
      <x:c r="B3497" s="3" t="n">
        <x:v>2027</x:v>
      </x:c>
      <x:c r="C3497" s="3" t="inlineStr">
        <x:is>
          <x:t xml:space="preserve">Grid-Constrained / Efficiency-Upside</x:t>
        </x:is>
      </x:c>
      <x:c r="D3497" s="3" t="inlineStr">
        <x:is>
          <x:t xml:space="preserve">inference_tokens_per_year</x:t>
        </x:is>
      </x:c>
      <x:c r="E3497" s="3" t="n">
        <x:v>1.1985517413504e+16</x:v>
      </x:c>
      <x:c r="F3497" s="3" t="inlineStr">
        <x:is>
          <x:t xml:space="preserve">generated output tokens/year</x:t>
        </x:is>
      </x:c>
      <x:c r="G3497" s="3" t="inlineStr">
        <x:is>
          <x:t xml:space="preserve">Derived headline metric</x:t>
        </x:is>
      </x:c>
      <x:c r="H3497" s="3" t="inlineStr">
        <x:is>
          <x:t xml:space="preserve">inference_tokens_per_day * 365</x:t>
        </x:is>
      </x:c>
      <x:c r="I3497" s="3" t="inlineStr">
        <x:is>
          <x:t xml:space="preserve">Annualized version of generated output token capacity; it is not observed annual demand or billable volume.</x:t>
        </x:is>
      </x:c>
      <x:c r="J3497" s="3" t="inlineStr">
        <x:is>
          <x:t xml:space="preserve">SRC_XAI_MODELS; SRC_XAI_NVIDIA_COLOSSUS; SRC_EPOCH_AI_DATA_CENTERS; SRC_SEMIANALYSIS_INFERENCEX</x:t>
        </x:is>
      </x:c>
      <x:c r="K349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97" s="3" t="inlineStr">
        <x:is>
          <x:t xml:space="preserve">Provider-disclosed annual generated-output volume or metered serving telemetry.</x:t>
        </x:is>
      </x:c>
    </x:row>
    <x:row r="3498">
      <x:c r="A3498" s="3" t="inlineStr">
        <x:is>
          <x:t xml:space="preserve">xAI</x:t>
        </x:is>
      </x:c>
      <x:c r="B3498" s="3" t="n">
        <x:v>2028</x:v>
      </x:c>
      <x:c r="C3498" s="3" t="inlineStr">
        <x:is>
          <x:t xml:space="preserve">Grid-Constrained / Efficiency-Upside</x:t>
        </x:is>
      </x:c>
      <x:c r="D3498" s="3" t="inlineStr">
        <x:is>
          <x:t xml:space="preserve">contracted_power_gw</x:t>
        </x:is>
      </x:c>
      <x:c r="E3498" s="3" t="n">
        <x:v>2</x:v>
      </x:c>
      <x:c r="F3498" s="3" t="inlineStr">
        <x:is>
          <x:t xml:space="preserve">GW</x:t>
        </x:is>
      </x:c>
      <x:c r="G3498" s="3" t="inlineStr">
        <x:is>
          <x:t xml:space="preserve">Fact anchor + scenario ceiling</x:t>
        </x:is>
      </x:c>
      <x:c r="H3498" s="3" t="inlineStr">
        <x:is>
          <x:t xml:space="preserve">linear interpolation between 2026 and 2030 company capacity endpoints</x:t>
        </x:is>
      </x:c>
      <x:c r="I3498" s="3" t="inlineStr">
        <x:is>
          <x:t xml:space="preserve">Colossus GPU-count disclosure bounds capacity direction; contracted GW values are modeled power envelopes.</x:t>
        </x:is>
      </x:c>
      <x:c r="J3498" s="3" t="inlineStr">
        <x:is>
          <x:t xml:space="preserve">SRC_XAI_NVIDIA_COLOSSUS; ASSUMP_CLUSTER_RAMP</x:t>
        </x:is>
      </x:c>
      <x:c r="K349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98" s="3" t="inlineStr">
        <x:is>
          <x:t xml:space="preserve">Company/site-level committed MW/GW, interconnect and contract disclosure.</x:t>
        </x:is>
      </x:c>
    </x:row>
    <x:row r="3499">
      <x:c r="A3499" s="3" t="inlineStr">
        <x:is>
          <x:t xml:space="preserve">xAI</x:t>
        </x:is>
      </x:c>
      <x:c r="B3499" s="3" t="n">
        <x:v>2028</x:v>
      </x:c>
      <x:c r="C3499" s="3" t="inlineStr">
        <x:is>
          <x:t xml:space="preserve">Grid-Constrained / Efficiency-Upside</x:t>
        </x:is>
      </x:c>
      <x:c r="D3499" s="3" t="inlineStr">
        <x:is>
          <x:t xml:space="preserve">operational_deployment_share</x:t>
        </x:is>
      </x:c>
      <x:c r="E3499" s="3" t="n">
        <x:v>0.57</x:v>
      </x:c>
      <x:c r="F3499" s="3" t="inlineStr">
        <x:is>
          <x:t xml:space="preserve">share</x:t>
        </x:is>
      </x:c>
      <x:c r="G3499" s="3" t="inlineStr">
        <x:is>
          <x:t xml:space="preserve">Scenario conversion</x:t>
        </x:is>
      </x:c>
      <x:c r="H3499" s="3" t="inlineStr">
        <x:is>
          <x:t xml:space="preserve">active_power_gw / contracted_power_gw</x:t>
        </x:is>
      </x:c>
      <x:c r="I3499" s="3" t="inlineStr">
        <x:is>
          <x:t xml:space="preserve">This is the single explicit conversion from contracted/attributed capacity to operationally usable capacity.</x:t>
        </x:is>
      </x:c>
      <x:c r="J3499" s="3" t="inlineStr">
        <x:is>
          <x:t xml:space="preserve">SRC_XAI_NVIDIA_COLOSSUS; ASSUMP_CLUSTER_RAMP</x:t>
        </x:is>
      </x:c>
      <x:c r="K349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499" s="3" t="inlineStr">
        <x:is>
          <x:t xml:space="preserve">Energized operational capacity divided by contracted/attributed capacity.</x:t>
        </x:is>
      </x:c>
    </x:row>
    <x:row r="3500">
      <x:c r="A3500" s="3" t="inlineStr">
        <x:is>
          <x:t xml:space="preserve">xAI</x:t>
        </x:is>
      </x:c>
      <x:c r="B3500" s="3" t="n">
        <x:v>2028</x:v>
      </x:c>
      <x:c r="C3500" s="3" t="inlineStr">
        <x:is>
          <x:t xml:space="preserve">Grid-Constrained / Efficiency-Upside</x:t>
        </x:is>
      </x:c>
      <x:c r="D3500" s="3" t="inlineStr">
        <x:is>
          <x:t xml:space="preserve">active_power_gw</x:t>
        </x:is>
      </x:c>
      <x:c r="E3500" s="3" t="n">
        <x:v>1.14</x:v>
      </x:c>
      <x:c r="F3500" s="3" t="inlineStr">
        <x:is>
          <x:t xml:space="preserve">GW</x:t>
        </x:is>
      </x:c>
      <x:c r="G3500" s="3" t="inlineStr">
        <x:is>
          <x:t xml:space="preserve">Derived scenario</x:t>
        </x:is>
      </x:c>
      <x:c r="H3500" s="3" t="inlineStr">
        <x:is>
          <x:t xml:space="preserve">contracted_power_gw * operational_deployment_share</x:t>
        </x:is>
      </x:c>
      <x:c r="I3500" s="3" t="inlineStr">
        <x:is>
          <x:t xml:space="preserve">GPU cluster scale anchors operational possibility, while inference/training allocation and site power draw remain estimates.</x:t>
        </x:is>
      </x:c>
      <x:c r="J3500" s="3" t="inlineStr">
        <x:is>
          <x:t xml:space="preserve">SRC_XAI_NVIDIA_COLOSSUS; ASSUMP_CLUSTER_RAMP</x:t>
        </x:is>
      </x:c>
      <x:c r="K350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00" s="3" t="inlineStr">
        <x:is>
          <x:t xml:space="preserve">Energization dates, accelerator deliveries and operational powered-rack telemetry.</x:t>
        </x:is>
      </x:c>
    </x:row>
    <x:row r="3501">
      <x:c r="A3501" s="3" t="inlineStr">
        <x:is>
          <x:t xml:space="preserve">xAI</x:t>
        </x:is>
      </x:c>
      <x:c r="B3501" s="3" t="n">
        <x:v>2028</x:v>
      </x:c>
      <x:c r="C3501" s="3" t="inlineStr">
        <x:is>
          <x:t xml:space="preserve">Grid-Constrained / Efficiency-Upside</x:t>
        </x:is>
      </x:c>
      <x:c r="D3501" s="3" t="inlineStr">
        <x:is>
          <x:t xml:space="preserve">pue</x:t>
        </x:is>
      </x:c>
      <x:c r="E3501" s="3" t="n">
        <x:v>1.22</x:v>
      </x:c>
      <x:c r="F3501" s="3" t="inlineStr">
        <x:is>
          <x:t xml:space="preserve">ratio</x:t>
        </x:is>
      </x:c>
      <x:c r="G3501" s="3" t="inlineStr">
        <x:is>
          <x:t xml:space="preserve">Scenario parameter</x:t>
        </x:is>
      </x:c>
      <x:c r="H3501" s="3" t="inlineStr">
        <x:is>
          <x:t xml:space="preserve">it_load_gw = active_power_gw / pue</x:t>
        </x:is>
      </x:c>
      <x:c r="I3501" s="3" t="inlineStr">
        <x:is>
          <x:t xml:space="preserve">No provider-wide site-level PUE is used as a disclosed fact; PUE represents facility-to-IT conversion within the scenario.</x:t>
        </x:is>
      </x:c>
      <x:c r="J3501" s="3" t="inlineStr">
        <x:is>
          <x:t xml:space="preserve">ASSUMP_POWER_RAMP</x:t>
        </x:is>
      </x:c>
      <x:c r="K350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01" s="3" t="inlineStr">
        <x:is>
          <x:t xml:space="preserve">Site-level measured PUE matched to attributed AI capacity.</x:t>
        </x:is>
      </x:c>
    </x:row>
    <x:row r="3502">
      <x:c r="A3502" s="3" t="inlineStr">
        <x:is>
          <x:t xml:space="preserve">xAI</x:t>
        </x:is>
      </x:c>
      <x:c r="B3502" s="3" t="n">
        <x:v>2028</x:v>
      </x:c>
      <x:c r="C3502" s="3" t="inlineStr">
        <x:is>
          <x:t xml:space="preserve">Grid-Constrained / Efficiency-Upside</x:t>
        </x:is>
      </x:c>
      <x:c r="D3502" s="3" t="inlineStr">
        <x:is>
          <x:t xml:space="preserve">it_load_gw</x:t>
        </x:is>
      </x:c>
      <x:c r="E3502" s="3" t="n">
        <x:v>0.9340000000000001</x:v>
      </x:c>
      <x:c r="F3502" s="3" t="inlineStr">
        <x:is>
          <x:t xml:space="preserve">GW</x:t>
        </x:is>
      </x:c>
      <x:c r="G3502" s="3" t="inlineStr">
        <x:is>
          <x:t xml:space="preserve">Derived formula</x:t>
        </x:is>
      </x:c>
      <x:c r="H3502" s="3" t="inlineStr">
        <x:is>
          <x:t xml:space="preserve">active_power_gw / pue</x:t>
        </x:is>
      </x:c>
      <x:c r="I3502" s="3" t="inlineStr">
        <x:is>
          <x:t xml:space="preserve">Facility power is converted to IT-deliverable power before attributing AI workloads.</x:t>
        </x:is>
      </x:c>
      <x:c r="J3502" s="3" t="inlineStr">
        <x:is>
          <x:t xml:space="preserve">SRC_XAI_NVIDIA_COLOSSUS; ASSUMP_CLUSTER_RAMP</x:t>
        </x:is>
      </x:c>
      <x:c r="K350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02" s="3" t="inlineStr">
        <x:is>
          <x:t xml:space="preserve">Recompute once active power and PUE become site-observable.</x:t>
        </x:is>
      </x:c>
    </x:row>
    <x:row r="3503">
      <x:c r="A3503" s="3" t="inlineStr">
        <x:is>
          <x:t xml:space="preserve">xAI</x:t>
        </x:is>
      </x:c>
      <x:c r="B3503" s="3" t="n">
        <x:v>2028</x:v>
      </x:c>
      <x:c r="C3503" s="3" t="inlineStr">
        <x:is>
          <x:t xml:space="preserve">Grid-Constrained / Efficiency-Upside</x:t>
        </x:is>
      </x:c>
      <x:c r="D3503" s="3" t="inlineStr">
        <x:is>
          <x:t xml:space="preserve">ai_workload_share</x:t>
        </x:is>
      </x:c>
      <x:c r="E3503" s="3" t="n">
        <x:v>0.85</x:v>
      </x:c>
      <x:c r="F3503" s="3" t="inlineStr">
        <x:is>
          <x:t xml:space="preserve">share</x:t>
        </x:is>
      </x:c>
      <x:c r="G3503" s="3" t="inlineStr">
        <x:is>
          <x:t xml:space="preserve">Scenario allocation</x:t>
        </x:is>
      </x:c>
      <x:c r="H3503" s="3" t="inlineStr">
        <x:is>
          <x:t xml:space="preserve">ai_it_load_gw = it_load_gw * ai_workload_share</x:t>
        </x:is>
      </x:c>
      <x:c r="I3503" s="3" t="inlineStr">
        <x:is>
          <x:t xml:space="preserve">Colossus is AI-centric; 85% retains cooling/IT allocation boundary and non-serving AI work.</x:t>
        </x:is>
      </x:c>
      <x:c r="J3503" s="3" t="inlineStr">
        <x:is>
          <x:t xml:space="preserve">SRC_XAI_MODELS; SRC_XAI_NVIDIA_COLOSSUS; SRC_EPOCH_AI_DATA_CENTERS</x:t>
        </x:is>
      </x:c>
      <x:c r="K350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03" s="3" t="inlineStr">
        <x:is>
          <x:t xml:space="preserve">Model-owner AI workload allocation or cluster scheduling telemetry.</x:t>
        </x:is>
      </x:c>
    </x:row>
    <x:row r="3504">
      <x:c r="A3504" s="3" t="inlineStr">
        <x:is>
          <x:t xml:space="preserve">xAI</x:t>
        </x:is>
      </x:c>
      <x:c r="B3504" s="3" t="n">
        <x:v>2028</x:v>
      </x:c>
      <x:c r="C3504" s="3" t="inlineStr">
        <x:is>
          <x:t xml:space="preserve">Grid-Constrained / Efficiency-Upside</x:t>
        </x:is>
      </x:c>
      <x:c r="D3504" s="3" t="inlineStr">
        <x:is>
          <x:t xml:space="preserve">ai_it_load_gw</x:t>
        </x:is>
      </x:c>
      <x:c r="E3504" s="3" t="n">
        <x:v>0.794</x:v>
      </x:c>
      <x:c r="F3504" s="3" t="inlineStr">
        <x:is>
          <x:t xml:space="preserve">GW</x:t>
        </x:is>
      </x:c>
      <x:c r="G3504" s="3" t="inlineStr">
        <x:is>
          <x:t xml:space="preserve">Derived formula</x:t>
        </x:is>
      </x:c>
      <x:c r="H3504" s="3" t="inlineStr">
        <x:is>
          <x:t xml:space="preserve">it_load_gw * ai_workload_share</x:t>
        </x:is>
      </x:c>
      <x:c r="I3504" s="3" t="inlineStr">
        <x:is>
          <x:t xml:space="preserve">Only the AI-attributed portion of IT load enters training/inference allocation.</x:t>
        </x:is>
      </x:c>
      <x:c r="J3504" s="3" t="inlineStr">
        <x:is>
          <x:t xml:space="preserve">SRC_XAI_MODELS; SRC_XAI_NVIDIA_COLOSSUS; SRC_EPOCH_AI_DATA_CENTERS</x:t>
        </x:is>
      </x:c>
      <x:c r="K350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04" s="3" t="inlineStr">
        <x:is>
          <x:t xml:space="preserve">Recompute after ai_workload_share is replaced by telemetry.</x:t>
        </x:is>
      </x:c>
    </x:row>
    <x:row r="3505">
      <x:c r="A3505" s="3" t="inlineStr">
        <x:is>
          <x:t xml:space="preserve">xAI</x:t>
        </x:is>
      </x:c>
      <x:c r="B3505" s="3" t="n">
        <x:v>2028</x:v>
      </x:c>
      <x:c r="C3505" s="3" t="inlineStr">
        <x:is>
          <x:t xml:space="preserve">Grid-Constrained / Efficiency-Upside</x:t>
        </x:is>
      </x:c>
      <x:c r="D3505" s="3" t="inlineStr">
        <x:is>
          <x:t xml:space="preserve">gpu_share</x:t>
        </x:is>
      </x:c>
      <x:c r="E3505" s="3" t="n">
        <x:v>1</x:v>
      </x:c>
      <x:c r="F3505" s="3" t="inlineStr">
        <x:is>
          <x:t xml:space="preserve">share of inference-serving accelerator load</x:t>
        </x:is>
      </x:c>
      <x:c r="G3505" s="3" t="inlineStr">
        <x:is>
          <x:t xml:space="preserve">Numeric scenario</x:t>
        </x:is>
      </x:c>
      <x:c r="H3505" s="3" t="inlineStr">
        <x:is>
          <x:t xml:space="preserve">gpu_share interpolated from company 2026/2030 accelerator-mix endpoints</x:t>
        </x:is>
      </x:c>
      <x:c r="I3505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3505" s="3" t="inlineStr">
        <x:is>
          <x:t xml:space="preserve">SRC_XAI_MODELS; SRC_XAI_NVIDIA_COLOSSUS; SRC_EPOCH_AI_DATA_CENTERS; ASSUMP_NUMERIC_ACCELERATOR_MIX</x:t>
        </x:is>
      </x:c>
      <x:c r="K350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05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3506">
      <x:c r="A3506" s="3" t="inlineStr">
        <x:is>
          <x:t xml:space="preserve">xAI</x:t>
        </x:is>
      </x:c>
      <x:c r="B3506" s="3" t="n">
        <x:v>2028</x:v>
      </x:c>
      <x:c r="C3506" s="3" t="inlineStr">
        <x:is>
          <x:t xml:space="preserve">Grid-Constrained / Efficiency-Upside</x:t>
        </x:is>
      </x:c>
      <x:c r="D3506" s="3" t="inlineStr">
        <x:is>
          <x:t xml:space="preserve">h200_share</x:t>
        </x:is>
      </x:c>
      <x:c r="E3506" s="3" t="n">
        <x:v>0.294118</x:v>
      </x:c>
      <x:c r="F3506" s="3" t="inlineStr">
        <x:is>
          <x:t xml:space="preserve">share of inference-serving accelerator load</x:t>
        </x:is>
      </x:c>
      <x:c r="G3506" s="3" t="inlineStr">
        <x:is>
          <x:t xml:space="preserve">Editable numeric scenario</x:t>
        </x:is>
      </x:c>
      <x:c r="H3506" s="3" t="inlineStr">
        <x:is>
          <x:t xml:space="preserve">h200_share = gpu_share * default_gpu_generation_mix_h200</x:t>
        </x:is>
      </x:c>
      <x:c r="I3506" s="3" t="inlineStr">
        <x:is>
          <x:t xml:space="preserve">Default GPU-generation migration assumption; executive workbook allows later manual replacement by company/year/scenario.</x:t>
        </x:is>
      </x:c>
      <x:c r="J3506" s="3" t="inlineStr">
        <x:is>
          <x:t xml:space="preserve">SRC_SEMIANALYSIS_INFERENCEX; ASSUMP_NUMERIC_ACCELERATOR_MIX</x:t>
        </x:is>
      </x:c>
      <x:c r="K350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06" s="3" t="inlineStr">
        <x:is>
          <x:t xml:space="preserve">Company fleet inventory, accelerator-hours or procurement/deployment records by GPU generation.</x:t>
        </x:is>
      </x:c>
    </x:row>
    <x:row r="3507">
      <x:c r="A3507" s="3" t="inlineStr">
        <x:is>
          <x:t xml:space="preserve">xAI</x:t>
        </x:is>
      </x:c>
      <x:c r="B3507" s="3" t="n">
        <x:v>2028</x:v>
      </x:c>
      <x:c r="C3507" s="3" t="inlineStr">
        <x:is>
          <x:t xml:space="preserve">Grid-Constrained / Efficiency-Upside</x:t>
        </x:is>
      </x:c>
      <x:c r="D3507" s="3" t="inlineStr">
        <x:is>
          <x:t xml:space="preserve">b200_share</x:t>
        </x:is>
      </x:c>
      <x:c r="E3507" s="3" t="n">
        <x:v>0.705882</x:v>
      </x:c>
      <x:c r="F3507" s="3" t="inlineStr">
        <x:is>
          <x:t xml:space="preserve">share of inference-serving accelerator load</x:t>
        </x:is>
      </x:c>
      <x:c r="G3507" s="3" t="inlineStr">
        <x:is>
          <x:t xml:space="preserve">Editable numeric scenario</x:t>
        </x:is>
      </x:c>
      <x:c r="H3507" s="3" t="inlineStr">
        <x:is>
          <x:t xml:space="preserve">b200_share = gpu_share * default_gpu_generation_mix_b200</x:t>
        </x:is>
      </x:c>
      <x:c r="I3507" s="3" t="inlineStr">
        <x:is>
          <x:t xml:space="preserve">Default GPU-generation migration assumption; executive workbook allows later manual replacement by company/year/scenario.</x:t>
        </x:is>
      </x:c>
      <x:c r="J3507" s="3" t="inlineStr">
        <x:is>
          <x:t xml:space="preserve">SRC_SEMIANALYSIS_INFERENCEX; ASSUMP_NUMERIC_ACCELERATOR_MIX</x:t>
        </x:is>
      </x:c>
      <x:c r="K350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07" s="3" t="inlineStr">
        <x:is>
          <x:t xml:space="preserve">Company fleet inventory, accelerator-hours or procurement/deployment records by GPU generation.</x:t>
        </x:is>
      </x:c>
    </x:row>
    <x:row r="3508">
      <x:c r="A3508" s="3" t="inlineStr">
        <x:is>
          <x:t xml:space="preserve">xAI</x:t>
        </x:is>
      </x:c>
      <x:c r="B3508" s="3" t="n">
        <x:v>2028</x:v>
      </x:c>
      <x:c r="C3508" s="3" t="inlineStr">
        <x:is>
          <x:t xml:space="preserve">Grid-Constrained / Efficiency-Upside</x:t>
        </x:is>
      </x:c>
      <x:c r="D3508" s="3" t="inlineStr">
        <x:is>
          <x:t xml:space="preserve">gb200_share</x:t>
        </x:is>
      </x:c>
      <x:c r="E3508" s="3" t="n">
        <x:v>0</x:v>
      </x:c>
      <x:c r="F3508" s="3" t="inlineStr">
        <x:is>
          <x:t xml:space="preserve">share of inference-serving accelerator load</x:t>
        </x:is>
      </x:c>
      <x:c r="G3508" s="3" t="inlineStr">
        <x:is>
          <x:t xml:space="preserve">Editable numeric scenario</x:t>
        </x:is>
      </x:c>
      <x:c r="H3508" s="3" t="inlineStr">
        <x:is>
          <x:t xml:space="preserve">gb200_share = gpu_share * default_gpu_generation_mix_gb200</x:t>
        </x:is>
      </x:c>
      <x:c r="I3508" s="3" t="inlineStr">
        <x:is>
          <x:t xml:space="preserve">Default GPU-generation migration assumption; executive workbook allows later manual replacement by company/year/scenario.</x:t>
        </x:is>
      </x:c>
      <x:c r="J3508" s="3" t="inlineStr">
        <x:is>
          <x:t xml:space="preserve">SRC_SEMIANALYSIS_INFERENCEX; ASSUMP_NUMERIC_ACCELERATOR_MIX</x:t>
        </x:is>
      </x:c>
      <x:c r="K350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08" s="3" t="inlineStr">
        <x:is>
          <x:t xml:space="preserve">Company fleet inventory, accelerator-hours or procurement/deployment records by GPU generation.</x:t>
        </x:is>
      </x:c>
    </x:row>
    <x:row r="3509">
      <x:c r="A3509" s="3" t="inlineStr">
        <x:is>
          <x:t xml:space="preserve">xAI</x:t>
        </x:is>
      </x:c>
      <x:c r="B3509" s="3" t="n">
        <x:v>2028</x:v>
      </x:c>
      <x:c r="C3509" s="3" t="inlineStr">
        <x:is>
          <x:t xml:space="preserve">Grid-Constrained / Efficiency-Upside</x:t>
        </x:is>
      </x:c>
      <x:c r="D3509" s="3" t="inlineStr">
        <x:is>
          <x:t xml:space="preserve">purpose_built_accelerator_share</x:t>
        </x:is>
      </x:c>
      <x:c r="E3509" s="3" t="n">
        <x:v>0</x:v>
      </x:c>
      <x:c r="F3509" s="3" t="inlineStr">
        <x:is>
          <x:t xml:space="preserve">share of inference-serving accelerator load</x:t>
        </x:is>
      </x:c>
      <x:c r="G3509" s="3" t="inlineStr">
        <x:is>
          <x:t xml:space="preserve">Numeric scenario</x:t>
        </x:is>
      </x:c>
      <x:c r="H3509" s="3" t="inlineStr">
        <x:is>
          <x:t xml:space="preserve">1 - gpu_share</x:t>
        </x:is>
      </x:c>
      <x:c r="I3509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3509" s="3" t="inlineStr">
        <x:is>
          <x:t xml:space="preserve">SRC_XAI_MODELS; SRC_XAI_NVIDIA_COLOSSUS; SRC_EPOCH_AI_DATA_CENTERS; ASSUMP_NUMERIC_ACCELERATOR_MIX</x:t>
        </x:is>
      </x:c>
      <x:c r="K350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09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3510">
      <x:c r="A3510" s="3" t="inlineStr">
        <x:is>
          <x:t xml:space="preserve">xAI</x:t>
        </x:is>
      </x:c>
      <x:c r="B3510" s="3" t="n">
        <x:v>2028</x:v>
      </x:c>
      <x:c r="C3510" s="3" t="inlineStr">
        <x:is>
          <x:t xml:space="preserve">Grid-Constrained / Efficiency-Upside</x:t>
        </x:is>
      </x:c>
      <x:c r="D3510" s="3" t="inlineStr">
        <x:is>
          <x:t xml:space="preserve">fleet_reference_tps_per_mw</x:t>
        </x:is>
      </x:c>
      <x:c r="E3510" s="3" t="n">
        <x:v>2476756</x:v>
      </x:c>
      <x:c r="F3510" s="3" t="inlineStr">
        <x:is>
          <x:t xml:space="preserve">generated output tokens/sec/MW</x:t>
        </x:is>
      </x:c>
      <x:c r="G3510" s="3" t="inlineStr">
        <x:is>
          <x:t xml:space="preserve">Fleet-weighted public benchmark reference</x:t>
        </x:is>
      </x:c>
      <x:c r="H3510" s="3" t="inlineStr">
        <x:is>
          <x:t xml:space="preserve">h200_share*h200_workload_avg + b200_share*b200_workload_avg + gb200_share*gb200_workload_avg + purpose_built_share*purpose_workload_avg</x:t>
        </x:is>
      </x:c>
      <x:c r="I3510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510" s="3" t="inlineStr">
        <x:is>
          <x:t xml:space="preserve">SRC_SEMIANALYSIS_INFERENCEX; ASSUMP_NUMERIC_ACCELERATOR_MIX; ASSUMP_WORKLOAD_CLASS_MIX; ASSUMP_AGENTIC_CONTEXT_PENALTY</x:t>
        </x:is>
      </x:c>
      <x:c r="K351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10" s="3" t="inlineStr">
        <x:is>
          <x:t xml:space="preserve">Comparable production output-token throughput or a more closely matched benchmark.</x:t>
        </x:is>
      </x:c>
    </x:row>
    <x:row r="3511">
      <x:c r="A3511" s="3" t="inlineStr">
        <x:is>
          <x:t xml:space="preserve">xAI</x:t>
        </x:is>
      </x:c>
      <x:c r="B3511" s="3" t="n">
        <x:v>2028</x:v>
      </x:c>
      <x:c r="C3511" s="3" t="inlineStr">
        <x:is>
          <x:t xml:space="preserve">Grid-Constrained / Efficiency-Upside</x:t>
        </x:is>
      </x:c>
      <x:c r="D3511" s="3" t="inlineStr">
        <x:is>
          <x:t xml:space="preserve">commercial_workload_fit_factor</x:t>
        </x:is>
      </x:c>
      <x:c r="E3511" s="3" t="n">
        <x:v>0.55</x:v>
      </x:c>
      <x:c r="F3511" s="3" t="inlineStr">
        <x:is>
          <x:t xml:space="preserve">share of public reference throughput</x:t>
        </x:is>
      </x:c>
      <x:c r="G3511" s="3" t="inlineStr">
        <x:is>
          <x:t xml:space="preserve">Scenario assumption</x:t>
        </x:is>
      </x:c>
      <x:c r="H3511" s="3" t="inlineStr">
        <x:is>
          <x:t xml:space="preserve">reference_serving_tps_per_mw = fleet_reference_tps_per_mw * commercial_workload_fit_factor</x:t>
        </x:is>
      </x:c>
      <x:c r="I3511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3511" s="3" t="inlineStr">
        <x:is>
          <x:t xml:space="preserve">SRC_SEMIANALYSIS_INFERENCEX; ASSUMP_NUMERIC_ACCELERATOR_MIX; ASSUMP_WORKLOAD_CLASS_MIX; ASSUMP_AGENTIC_CONTEXT_PENALTY</x:t>
        </x:is>
      </x:c>
      <x:c r="K351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11" s="3" t="inlineStr">
        <x:is>
          <x:t xml:space="preserve">Matched commercial serving benchmark by product surface, context shape and latency SLO.</x:t>
        </x:is>
      </x:c>
    </x:row>
    <x:row r="3512">
      <x:c r="A3512" s="3" t="inlineStr">
        <x:is>
          <x:t xml:space="preserve">xAI</x:t>
        </x:is>
      </x:c>
      <x:c r="B3512" s="3" t="n">
        <x:v>2028</x:v>
      </x:c>
      <x:c r="C3512" s="3" t="inlineStr">
        <x:is>
          <x:t xml:space="preserve">Grid-Constrained / Efficiency-Upside</x:t>
        </x:is>
      </x:c>
      <x:c r="D3512" s="3" t="inlineStr">
        <x:is>
          <x:t xml:space="preserve">reference_serving_tps_per_mw</x:t>
        </x:is>
      </x:c>
      <x:c r="E3512" s="3" t="n">
        <x:v>1362216</x:v>
      </x:c>
      <x:c r="F3512" s="3" t="inlineStr">
        <x:is>
          <x:t xml:space="preserve">generated output tokens/sec/MW</x:t>
        </x:is>
      </x:c>
      <x:c r="G3512" s="3" t="inlineStr">
        <x:is>
          <x:t xml:space="preserve">Workload-adjusted benchmark proxy</x:t>
        </x:is>
      </x:c>
      <x:c r="H3512" s="3" t="inlineStr">
        <x:is>
          <x:t xml:space="preserve">fleet_reference_tps_per_mw * commercial_workload_fit_factor</x:t>
        </x:is>
      </x:c>
      <x:c r="I351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512" s="3" t="inlineStr">
        <x:is>
          <x:t xml:space="preserve">SRC_SEMIANALYSIS_INFERENCEX; ASSUMP_NUMERIC_ACCELERATOR_MIX; ASSUMP_WORKLOAD_CLASS_MIX; ASSUMP_AGENTIC_CONTEXT_PENALTY</x:t>
        </x:is>
      </x:c>
      <x:c r="K351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12" s="3" t="inlineStr">
        <x:is>
          <x:t xml:space="preserve">Provider production output-token throughput with comparable workload/SLO.</x:t>
        </x:is>
      </x:c>
    </x:row>
    <x:row r="3513">
      <x:c r="A3513" s="3" t="inlineStr">
        <x:is>
          <x:t xml:space="preserve">xAI</x:t>
        </x:is>
      </x:c>
      <x:c r="B3513" s="3" t="n">
        <x:v>2028</x:v>
      </x:c>
      <x:c r="C3513" s="3" t="inlineStr">
        <x:is>
          <x:t xml:space="preserve">Grid-Constrained / Efficiency-Upside</x:t>
        </x:is>
      </x:c>
      <x:c r="D3513" s="3" t="inlineStr">
        <x:is>
          <x:t xml:space="preserve">purpose_built_tps_per_mw</x:t>
        </x:is>
      </x:c>
      <x:c r="E3513" s="3" t="n">
        <x:v>2484332</x:v>
      </x:c>
      <x:c r="F3513" s="3" t="inlineStr">
        <x:is>
          <x:t xml:space="preserve">generated output tokens/sec/MW</x:t>
        </x:is>
      </x:c>
      <x:c r="G3513" s="3" t="inlineStr">
        <x:is>
          <x:t xml:space="preserve">Conservative no-uplift proxy</x:t>
        </x:is>
      </x:c>
      <x:c r="H3513" s="3" t="inlineStr">
        <x:is>
          <x:t xml:space="preserve">purpose_built_tps_per_mw = purpose_built_reference_tps_per_mw * commercial_workload_fit_factor until comparable output-token benchmark is adopted</x:t>
        </x:is>
      </x:c>
      <x:c r="I3513" s="3" t="inlineStr">
        <x:is>
          <x:t xml:space="preserve">No comparable public output-token/MW row adopted; B200 public reference placeholder is used and remains editable.</x:t>
        </x:is>
      </x:c>
      <x:c r="J3513" s="3" t="inlineStr">
        <x:is>
          <x:t xml:space="preserve">SRC_XAI_MODELS; SRC_XAI_NVIDIA_COLOSSUS; SRC_EPOCH_AI_DATA_CENTERS; ASSUMP_NUMERIC_ACCELERATOR_MIX</x:t>
        </x:is>
      </x:c>
      <x:c r="K351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13" s="3" t="inlineStr">
        <x:is>
          <x:t xml:space="preserve">Matched-workload generated-output benchmark for the provider purpose-built accelerator.</x:t>
        </x:is>
      </x:c>
    </x:row>
    <x:row r="3514">
      <x:c r="A3514" s="3" t="inlineStr">
        <x:is>
          <x:t xml:space="preserve">xAI</x:t>
        </x:is>
      </x:c>
      <x:c r="B3514" s="3" t="n">
        <x:v>2028</x:v>
      </x:c>
      <x:c r="C3514" s="3" t="inlineStr">
        <x:is>
          <x:t xml:space="preserve">Grid-Constrained / Efficiency-Upside</x:t>
        </x:is>
      </x:c>
      <x:c r="D3514" s="3" t="inlineStr">
        <x:is>
          <x:t xml:space="preserve">inference_power_share</x:t>
        </x:is>
      </x:c>
      <x:c r="E3514" s="3" t="n">
        <x:v>0.605</x:v>
      </x:c>
      <x:c r="F3514" s="3" t="inlineStr">
        <x:is>
          <x:t xml:space="preserve">share of AI IT load</x:t>
        </x:is>
      </x:c>
      <x:c r="G3514" s="3" t="inlineStr">
        <x:is>
          <x:t xml:space="preserve">Scenario allocation</x:t>
        </x:is>
      </x:c>
      <x:c r="H3514" s="3" t="inlineStr">
        <x:is>
          <x:t xml:space="preserve">inference_gw = ai_it_load_gw * inference_power_share</x:t>
        </x:is>
      </x:c>
      <x:c r="I3514" s="3" t="inlineStr">
        <x:is>
          <x:t xml:space="preserve">Grok product expansion is modeled to shift capacity toward inference after initial training-heavy operation.</x:t>
        </x:is>
      </x:c>
      <x:c r="J3514" s="3" t="inlineStr">
        <x:is>
          <x:t xml:space="preserve">SRC_XAI_MODELS; SRC_XAI_NVIDIA_COLOSSUS; SRC_EPOCH_AI_DATA_CENTERS; ASSUMP_INFERENCE_SHARE_NOT_FACT_60</x:t>
        </x:is>
      </x:c>
      <x:c r="K351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14" s="3" t="inlineStr">
        <x:is>
          <x:t xml:space="preserve">Provider-specific inference/training workload power telemetry.</x:t>
        </x:is>
      </x:c>
    </x:row>
    <x:row r="3515">
      <x:c r="A3515" s="3" t="inlineStr">
        <x:is>
          <x:t xml:space="preserve">xAI</x:t>
        </x:is>
      </x:c>
      <x:c r="B3515" s="3" t="n">
        <x:v>2028</x:v>
      </x:c>
      <x:c r="C3515" s="3" t="inlineStr">
        <x:is>
          <x:t xml:space="preserve">Grid-Constrained / Efficiency-Upside</x:t>
        </x:is>
      </x:c>
      <x:c r="D3515" s="3" t="inlineStr">
        <x:is>
          <x:t xml:space="preserve">inference_gw</x:t>
        </x:is>
      </x:c>
      <x:c r="E3515" s="3" t="n">
        <x:v>0.481</x:v>
      </x:c>
      <x:c r="F3515" s="3" t="inlineStr">
        <x:is>
          <x:t xml:space="preserve">GW</x:t>
        </x:is>
      </x:c>
      <x:c r="G3515" s="3" t="inlineStr">
        <x:is>
          <x:t xml:space="preserve">Derived formula</x:t>
        </x:is>
      </x:c>
      <x:c r="H3515" s="3" t="inlineStr">
        <x:is>
          <x:t xml:space="preserve">ai_it_load_gw * inference_power_share</x:t>
        </x:is>
      </x:c>
      <x:c r="I3515" s="3" t="inlineStr">
        <x:is>
          <x:t xml:space="preserve">This is the operational power eligible to become commercial generated output tokens through the selected TPS/MW proxy.</x:t>
        </x:is>
      </x:c>
      <x:c r="J3515" s="3" t="inlineStr">
        <x:is>
          <x:t xml:space="preserve">SRC_XAI_MODELS; SRC_XAI_NVIDIA_COLOSSUS; SRC_EPOCH_AI_DATA_CENTERS</x:t>
        </x:is>
      </x:c>
      <x:c r="K351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15" s="3" t="inlineStr">
        <x:is>
          <x:t xml:space="preserve">Recompute after AI allocation or inference-share evidence changes.</x:t>
        </x:is>
      </x:c>
    </x:row>
    <x:row r="3516">
      <x:c r="A3516" s="3" t="inlineStr">
        <x:is>
          <x:t xml:space="preserve">xAI</x:t>
        </x:is>
      </x:c>
      <x:c r="B3516" s="3" t="n">
        <x:v>2028</x:v>
      </x:c>
      <x:c r="C3516" s="3" t="inlineStr">
        <x:is>
          <x:t xml:space="preserve">Grid-Constrained / Efficiency-Upside</x:t>
        </x:is>
      </x:c>
      <x:c r="D3516" s="3" t="inlineStr">
        <x:is>
          <x:t xml:space="preserve">training_power_share</x:t>
        </x:is>
      </x:c>
      <x:c r="E3516" s="3" t="n">
        <x:v>0.395</x:v>
      </x:c>
      <x:c r="F3516" s="3" t="inlineStr">
        <x:is>
          <x:t xml:space="preserve">share of AI IT load</x:t>
        </x:is>
      </x:c>
      <x:c r="G3516" s="3" t="inlineStr">
        <x:is>
          <x:t xml:space="preserve">Derived allocation</x:t>
        </x:is>
      </x:c>
      <x:c r="H3516" s="3" t="inlineStr">
        <x:is>
          <x:t xml:space="preserve">1 - inference_power_share</x:t>
        </x:is>
      </x:c>
      <x:c r="I3516" s="3" t="inlineStr">
        <x:is>
          <x:t xml:space="preserve">Training receives the complementary modeled AI IT allocation; it is not a disclosed company workload split.</x:t>
        </x:is>
      </x:c>
      <x:c r="J3516" s="3" t="inlineStr">
        <x:is>
          <x:t xml:space="preserve">SRC_XAI_MODELS; SRC_XAI_NVIDIA_COLOSSUS; SRC_EPOCH_AI_DATA_CENTERS; ASSUMP_INFERENCE_SHARE_NOT_FACT_60</x:t>
        </x:is>
      </x:c>
      <x:c r="K351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16" s="3" t="inlineStr">
        <x:is>
          <x:t xml:space="preserve">Provider-specific inference/training workload power telemetry.</x:t>
        </x:is>
      </x:c>
    </x:row>
    <x:row r="3517">
      <x:c r="A3517" s="3" t="inlineStr">
        <x:is>
          <x:t xml:space="preserve">xAI</x:t>
        </x:is>
      </x:c>
      <x:c r="B3517" s="3" t="n">
        <x:v>2028</x:v>
      </x:c>
      <x:c r="C3517" s="3" t="inlineStr">
        <x:is>
          <x:t xml:space="preserve">Grid-Constrained / Efficiency-Upside</x:t>
        </x:is>
      </x:c>
      <x:c r="D3517" s="3" t="inlineStr">
        <x:is>
          <x:t xml:space="preserve">training_gw</x:t>
        </x:is>
      </x:c>
      <x:c r="E3517" s="3" t="n">
        <x:v>0.314</x:v>
      </x:c>
      <x:c r="F3517" s="3" t="inlineStr">
        <x:is>
          <x:t xml:space="preserve">GW</x:t>
        </x:is>
      </x:c>
      <x:c r="G3517" s="3" t="inlineStr">
        <x:is>
          <x:t xml:space="preserve">Derived formula</x:t>
        </x:is>
      </x:c>
      <x:c r="H3517" s="3" t="inlineStr">
        <x:is>
          <x:t xml:space="preserve">ai_it_load_gw * training_power_share</x:t>
        </x:is>
      </x:c>
      <x:c r="I3517" s="3" t="inlineStr">
        <x:is>
          <x:t xml:space="preserve">Training GW is shown separately so commercial inference token capacity is not overstated.</x:t>
        </x:is>
      </x:c>
      <x:c r="J3517" s="3" t="inlineStr">
        <x:is>
          <x:t xml:space="preserve">SRC_XAI_MODELS; SRC_XAI_NVIDIA_COLOSSUS; SRC_EPOCH_AI_DATA_CENTERS</x:t>
        </x:is>
      </x:c>
      <x:c r="K351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17" s="3" t="inlineStr">
        <x:is>
          <x:t xml:space="preserve">Recompute after AI allocation or workload-split evidence changes.</x:t>
        </x:is>
      </x:c>
    </x:row>
    <x:row r="3518">
      <x:c r="A3518" s="3" t="inlineStr">
        <x:is>
          <x:t xml:space="preserve">xAI</x:t>
        </x:is>
      </x:c>
      <x:c r="B3518" s="3" t="n">
        <x:v>2028</x:v>
      </x:c>
      <x:c r="C3518" s="3" t="inlineStr">
        <x:is>
          <x:t xml:space="preserve">Grid-Constrained / Efficiency-Upside</x:t>
        </x:is>
      </x:c>
      <x:c r="D3518" s="3" t="inlineStr">
        <x:is>
          <x:t xml:space="preserve">tokens_per_second_per_mw</x:t>
        </x:is>
      </x:c>
      <x:c r="E3518" s="3" t="n">
        <x:v>1362216</x:v>
      </x:c>
      <x:c r="F3518" s="3" t="inlineStr">
        <x:is>
          <x:t xml:space="preserve">generated output tokens/sec/MW</x:t>
        </x:is>
      </x:c>
      <x:c r="G3518" s="3" t="inlineStr">
        <x:is>
          <x:t xml:space="preserve">Derived estimate + benchmark calibration</x:t>
        </x:is>
      </x:c>
      <x:c r="H3518" s="3" t="inlineStr">
        <x:is>
          <x:t xml:space="preserve">fleet_reference_tps_per_mw * commercial_workload_fit_factor</x:t>
        </x:is>
      </x:c>
      <x:c r="I3518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3518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351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18" s="3" t="inlineStr">
        <x:is>
          <x:t xml:space="preserve">Comparable production output-token throughput with model, hardware, precision, ISL/OSL and SLO matched.</x:t>
        </x:is>
      </x:c>
    </x:row>
    <x:row r="3519">
      <x:c r="A3519" s="3" t="inlineStr">
        <x:is>
          <x:t xml:space="preserve">xAI</x:t>
        </x:is>
      </x:c>
      <x:c r="B3519" s="3" t="n">
        <x:v>2028</x:v>
      </x:c>
      <x:c r="C3519" s="3" t="inlineStr">
        <x:is>
          <x:t xml:space="preserve">Grid-Constrained / Efficiency-Upside</x:t>
        </x:is>
      </x:c>
      <x:c r="D3519" s="3" t="inlineStr">
        <x:is>
          <x:t xml:space="preserve">inference_tokens_per_day</x:t>
        </x:is>
      </x:c>
      <x:c r="E3519" s="3" t="n">
        <x:v>56611517414400</x:v>
      </x:c>
      <x:c r="F3519" s="3" t="inlineStr">
        <x:is>
          <x:t xml:space="preserve">generated output tokens/day</x:t>
        </x:is>
      </x:c>
      <x:c r="G3519" s="3" t="inlineStr">
        <x:is>
          <x:t xml:space="preserve">Derived headline metric</x:t>
        </x:is>
      </x:c>
      <x:c r="H3519" s="3" t="inlineStr">
        <x:is>
          <x:t xml:space="preserve">inference_gw * 1000 * tokens_per_second_per_mw * 86,400</x:t>
        </x:is>
      </x:c>
      <x:c r="I3519" s="3" t="inlineStr">
        <x:is>
          <x:t xml:space="preserve">Headline capacity uses no utilization, MoE, architecture or software-growth multiplier; it is not observed commercial output volume.</x:t>
        </x:is>
      </x:c>
      <x:c r="J3519" s="3" t="inlineStr">
        <x:is>
          <x:t xml:space="preserve">SRC_XAI_MODELS; SRC_XAI_NVIDIA_COLOSSUS; SRC_EPOCH_AI_DATA_CENTERS; SRC_SEMIANALYSIS_INFERENCEX</x:t>
        </x:is>
      </x:c>
      <x:c r="K351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19" s="3" t="inlineStr">
        <x:is>
          <x:t xml:space="preserve">Provider-disclosed generated output token volume or calibrated capacity telemetry.</x:t>
        </x:is>
      </x:c>
    </x:row>
    <x:row r="3520">
      <x:c r="A3520" s="3" t="inlineStr">
        <x:is>
          <x:t xml:space="preserve">xAI</x:t>
        </x:is>
      </x:c>
      <x:c r="B3520" s="3" t="n">
        <x:v>2028</x:v>
      </x:c>
      <x:c r="C3520" s="3" t="inlineStr">
        <x:is>
          <x:t xml:space="preserve">Grid-Constrained / Efficiency-Upside</x:t>
        </x:is>
      </x:c>
      <x:c r="D3520" s="3" t="inlineStr">
        <x:is>
          <x:t xml:space="preserve">inference_tokens_per_year</x:t>
        </x:is>
      </x:c>
      <x:c r="E3520" s="3" t="n">
        <x:v>2.0663203856256e+16</x:v>
      </x:c>
      <x:c r="F3520" s="3" t="inlineStr">
        <x:is>
          <x:t xml:space="preserve">generated output tokens/year</x:t>
        </x:is>
      </x:c>
      <x:c r="G3520" s="3" t="inlineStr">
        <x:is>
          <x:t xml:space="preserve">Derived headline metric</x:t>
        </x:is>
      </x:c>
      <x:c r="H3520" s="3" t="inlineStr">
        <x:is>
          <x:t xml:space="preserve">inference_tokens_per_day * 365</x:t>
        </x:is>
      </x:c>
      <x:c r="I3520" s="3" t="inlineStr">
        <x:is>
          <x:t xml:space="preserve">Annualized version of generated output token capacity; it is not observed annual demand or billable volume.</x:t>
        </x:is>
      </x:c>
      <x:c r="J3520" s="3" t="inlineStr">
        <x:is>
          <x:t xml:space="preserve">SRC_XAI_MODELS; SRC_XAI_NVIDIA_COLOSSUS; SRC_EPOCH_AI_DATA_CENTERS; SRC_SEMIANALYSIS_INFERENCEX</x:t>
        </x:is>
      </x:c>
      <x:c r="K352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20" s="3" t="inlineStr">
        <x:is>
          <x:t xml:space="preserve">Provider-disclosed annual generated-output volume or metered serving telemetry.</x:t>
        </x:is>
      </x:c>
    </x:row>
    <x:row r="3521">
      <x:c r="A3521" s="3" t="inlineStr">
        <x:is>
          <x:t xml:space="preserve">xAI</x:t>
        </x:is>
      </x:c>
      <x:c r="B3521" s="3" t="n">
        <x:v>2029</x:v>
      </x:c>
      <x:c r="C3521" s="3" t="inlineStr">
        <x:is>
          <x:t xml:space="preserve">Grid-Constrained / Efficiency-Upside</x:t>
        </x:is>
      </x:c>
      <x:c r="D3521" s="3" t="inlineStr">
        <x:is>
          <x:t xml:space="preserve">contracted_power_gw</x:t>
        </x:is>
      </x:c>
      <x:c r="E3521" s="3" t="n">
        <x:v>2.5</x:v>
      </x:c>
      <x:c r="F3521" s="3" t="inlineStr">
        <x:is>
          <x:t xml:space="preserve">GW</x:t>
        </x:is>
      </x:c>
      <x:c r="G3521" s="3" t="inlineStr">
        <x:is>
          <x:t xml:space="preserve">Fact anchor + scenario ceiling</x:t>
        </x:is>
      </x:c>
      <x:c r="H3521" s="3" t="inlineStr">
        <x:is>
          <x:t xml:space="preserve">linear interpolation between 2026 and 2030 company capacity endpoints</x:t>
        </x:is>
      </x:c>
      <x:c r="I3521" s="3" t="inlineStr">
        <x:is>
          <x:t xml:space="preserve">Colossus GPU-count disclosure bounds capacity direction; contracted GW values are modeled power envelopes.</x:t>
        </x:is>
      </x:c>
      <x:c r="J3521" s="3" t="inlineStr">
        <x:is>
          <x:t xml:space="preserve">SRC_XAI_NVIDIA_COLOSSUS; ASSUMP_CLUSTER_RAMP</x:t>
        </x:is>
      </x:c>
      <x:c r="K352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21" s="3" t="inlineStr">
        <x:is>
          <x:t xml:space="preserve">Company/site-level committed MW/GW, interconnect and contract disclosure.</x:t>
        </x:is>
      </x:c>
    </x:row>
    <x:row r="3522">
      <x:c r="A3522" s="3" t="inlineStr">
        <x:is>
          <x:t xml:space="preserve">xAI</x:t>
        </x:is>
      </x:c>
      <x:c r="B3522" s="3" t="n">
        <x:v>2029</x:v>
      </x:c>
      <x:c r="C3522" s="3" t="inlineStr">
        <x:is>
          <x:t xml:space="preserve">Grid-Constrained / Efficiency-Upside</x:t>
        </x:is>
      </x:c>
      <x:c r="D3522" s="3" t="inlineStr">
        <x:is>
          <x:t xml:space="preserve">operational_deployment_share</x:t>
        </x:is>
      </x:c>
      <x:c r="E3522" s="3" t="n">
        <x:v>0.5968</x:v>
      </x:c>
      <x:c r="F3522" s="3" t="inlineStr">
        <x:is>
          <x:t xml:space="preserve">share</x:t>
        </x:is>
      </x:c>
      <x:c r="G3522" s="3" t="inlineStr">
        <x:is>
          <x:t xml:space="preserve">Scenario conversion</x:t>
        </x:is>
      </x:c>
      <x:c r="H3522" s="3" t="inlineStr">
        <x:is>
          <x:t xml:space="preserve">active_power_gw / contracted_power_gw</x:t>
        </x:is>
      </x:c>
      <x:c r="I3522" s="3" t="inlineStr">
        <x:is>
          <x:t xml:space="preserve">This is the single explicit conversion from contracted/attributed capacity to operationally usable capacity.</x:t>
        </x:is>
      </x:c>
      <x:c r="J3522" s="3" t="inlineStr">
        <x:is>
          <x:t xml:space="preserve">SRC_XAI_NVIDIA_COLOSSUS; ASSUMP_CLUSTER_RAMP</x:t>
        </x:is>
      </x:c>
      <x:c r="K352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22" s="3" t="inlineStr">
        <x:is>
          <x:t xml:space="preserve">Energized operational capacity divided by contracted/attributed capacity.</x:t>
        </x:is>
      </x:c>
    </x:row>
    <x:row r="3523">
      <x:c r="A3523" s="3" t="inlineStr">
        <x:is>
          <x:t xml:space="preserve">xAI</x:t>
        </x:is>
      </x:c>
      <x:c r="B3523" s="3" t="n">
        <x:v>2029</x:v>
      </x:c>
      <x:c r="C3523" s="3" t="inlineStr">
        <x:is>
          <x:t xml:space="preserve">Grid-Constrained / Efficiency-Upside</x:t>
        </x:is>
      </x:c>
      <x:c r="D3523" s="3" t="inlineStr">
        <x:is>
          <x:t xml:space="preserve">active_power_gw</x:t>
        </x:is>
      </x:c>
      <x:c r="E3523" s="3" t="n">
        <x:v>1.492</x:v>
      </x:c>
      <x:c r="F3523" s="3" t="inlineStr">
        <x:is>
          <x:t xml:space="preserve">GW</x:t>
        </x:is>
      </x:c>
      <x:c r="G3523" s="3" t="inlineStr">
        <x:is>
          <x:t xml:space="preserve">Derived scenario</x:t>
        </x:is>
      </x:c>
      <x:c r="H3523" s="3" t="inlineStr">
        <x:is>
          <x:t xml:space="preserve">contracted_power_gw * operational_deployment_share</x:t>
        </x:is>
      </x:c>
      <x:c r="I3523" s="3" t="inlineStr">
        <x:is>
          <x:t xml:space="preserve">GPU cluster scale anchors operational possibility, while inference/training allocation and site power draw remain estimates.</x:t>
        </x:is>
      </x:c>
      <x:c r="J3523" s="3" t="inlineStr">
        <x:is>
          <x:t xml:space="preserve">SRC_XAI_NVIDIA_COLOSSUS; ASSUMP_CLUSTER_RAMP</x:t>
        </x:is>
      </x:c>
      <x:c r="K352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23" s="3" t="inlineStr">
        <x:is>
          <x:t xml:space="preserve">Energization dates, accelerator deliveries and operational powered-rack telemetry.</x:t>
        </x:is>
      </x:c>
    </x:row>
    <x:row r="3524">
      <x:c r="A3524" s="3" t="inlineStr">
        <x:is>
          <x:t xml:space="preserve">xAI</x:t>
        </x:is>
      </x:c>
      <x:c r="B3524" s="3" t="n">
        <x:v>2029</x:v>
      </x:c>
      <x:c r="C3524" s="3" t="inlineStr">
        <x:is>
          <x:t xml:space="preserve">Grid-Constrained / Efficiency-Upside</x:t>
        </x:is>
      </x:c>
      <x:c r="D3524" s="3" t="inlineStr">
        <x:is>
          <x:t xml:space="preserve">pue</x:t>
        </x:is>
      </x:c>
      <x:c r="E3524" s="3" t="n">
        <x:v>1.22</x:v>
      </x:c>
      <x:c r="F3524" s="3" t="inlineStr">
        <x:is>
          <x:t xml:space="preserve">ratio</x:t>
        </x:is>
      </x:c>
      <x:c r="G3524" s="3" t="inlineStr">
        <x:is>
          <x:t xml:space="preserve">Scenario parameter</x:t>
        </x:is>
      </x:c>
      <x:c r="H3524" s="3" t="inlineStr">
        <x:is>
          <x:t xml:space="preserve">it_load_gw = active_power_gw / pue</x:t>
        </x:is>
      </x:c>
      <x:c r="I3524" s="3" t="inlineStr">
        <x:is>
          <x:t xml:space="preserve">No provider-wide site-level PUE is used as a disclosed fact; PUE represents facility-to-IT conversion within the scenario.</x:t>
        </x:is>
      </x:c>
      <x:c r="J3524" s="3" t="inlineStr">
        <x:is>
          <x:t xml:space="preserve">ASSUMP_POWER_RAMP</x:t>
        </x:is>
      </x:c>
      <x:c r="K352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24" s="3" t="inlineStr">
        <x:is>
          <x:t xml:space="preserve">Site-level measured PUE matched to attributed AI capacity.</x:t>
        </x:is>
      </x:c>
    </x:row>
    <x:row r="3525">
      <x:c r="A3525" s="3" t="inlineStr">
        <x:is>
          <x:t xml:space="preserve">xAI</x:t>
        </x:is>
      </x:c>
      <x:c r="B3525" s="3" t="n">
        <x:v>2029</x:v>
      </x:c>
      <x:c r="C3525" s="3" t="inlineStr">
        <x:is>
          <x:t xml:space="preserve">Grid-Constrained / Efficiency-Upside</x:t>
        </x:is>
      </x:c>
      <x:c r="D3525" s="3" t="inlineStr">
        <x:is>
          <x:t xml:space="preserve">it_load_gw</x:t>
        </x:is>
      </x:c>
      <x:c r="E3525" s="3" t="n">
        <x:v>1.223</x:v>
      </x:c>
      <x:c r="F3525" s="3" t="inlineStr">
        <x:is>
          <x:t xml:space="preserve">GW</x:t>
        </x:is>
      </x:c>
      <x:c r="G3525" s="3" t="inlineStr">
        <x:is>
          <x:t xml:space="preserve">Derived formula</x:t>
        </x:is>
      </x:c>
      <x:c r="H3525" s="3" t="inlineStr">
        <x:is>
          <x:t xml:space="preserve">active_power_gw / pue</x:t>
        </x:is>
      </x:c>
      <x:c r="I3525" s="3" t="inlineStr">
        <x:is>
          <x:t xml:space="preserve">Facility power is converted to IT-deliverable power before attributing AI workloads.</x:t>
        </x:is>
      </x:c>
      <x:c r="J3525" s="3" t="inlineStr">
        <x:is>
          <x:t xml:space="preserve">SRC_XAI_NVIDIA_COLOSSUS; ASSUMP_CLUSTER_RAMP</x:t>
        </x:is>
      </x:c>
      <x:c r="K352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25" s="3" t="inlineStr">
        <x:is>
          <x:t xml:space="preserve">Recompute once active power and PUE become site-observable.</x:t>
        </x:is>
      </x:c>
    </x:row>
    <x:row r="3526">
      <x:c r="A3526" s="3" t="inlineStr">
        <x:is>
          <x:t xml:space="preserve">xAI</x:t>
        </x:is>
      </x:c>
      <x:c r="B3526" s="3" t="n">
        <x:v>2029</x:v>
      </x:c>
      <x:c r="C3526" s="3" t="inlineStr">
        <x:is>
          <x:t xml:space="preserve">Grid-Constrained / Efficiency-Upside</x:t>
        </x:is>
      </x:c>
      <x:c r="D3526" s="3" t="inlineStr">
        <x:is>
          <x:t xml:space="preserve">ai_workload_share</x:t>
        </x:is>
      </x:c>
      <x:c r="E3526" s="3" t="n">
        <x:v>0.85</x:v>
      </x:c>
      <x:c r="F3526" s="3" t="inlineStr">
        <x:is>
          <x:t xml:space="preserve">share</x:t>
        </x:is>
      </x:c>
      <x:c r="G3526" s="3" t="inlineStr">
        <x:is>
          <x:t xml:space="preserve">Scenario allocation</x:t>
        </x:is>
      </x:c>
      <x:c r="H3526" s="3" t="inlineStr">
        <x:is>
          <x:t xml:space="preserve">ai_it_load_gw = it_load_gw * ai_workload_share</x:t>
        </x:is>
      </x:c>
      <x:c r="I3526" s="3" t="inlineStr">
        <x:is>
          <x:t xml:space="preserve">Colossus is AI-centric; 85% retains cooling/IT allocation boundary and non-serving AI work.</x:t>
        </x:is>
      </x:c>
      <x:c r="J3526" s="3" t="inlineStr">
        <x:is>
          <x:t xml:space="preserve">SRC_XAI_MODELS; SRC_XAI_NVIDIA_COLOSSUS; SRC_EPOCH_AI_DATA_CENTERS</x:t>
        </x:is>
      </x:c>
      <x:c r="K352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26" s="3" t="inlineStr">
        <x:is>
          <x:t xml:space="preserve">Model-owner AI workload allocation or cluster scheduling telemetry.</x:t>
        </x:is>
      </x:c>
    </x:row>
    <x:row r="3527">
      <x:c r="A3527" s="3" t="inlineStr">
        <x:is>
          <x:t xml:space="preserve">xAI</x:t>
        </x:is>
      </x:c>
      <x:c r="B3527" s="3" t="n">
        <x:v>2029</x:v>
      </x:c>
      <x:c r="C3527" s="3" t="inlineStr">
        <x:is>
          <x:t xml:space="preserve">Grid-Constrained / Efficiency-Upside</x:t>
        </x:is>
      </x:c>
      <x:c r="D3527" s="3" t="inlineStr">
        <x:is>
          <x:t xml:space="preserve">ai_it_load_gw</x:t>
        </x:is>
      </x:c>
      <x:c r="E3527" s="3" t="n">
        <x:v>1.039</x:v>
      </x:c>
      <x:c r="F3527" s="3" t="inlineStr">
        <x:is>
          <x:t xml:space="preserve">GW</x:t>
        </x:is>
      </x:c>
      <x:c r="G3527" s="3" t="inlineStr">
        <x:is>
          <x:t xml:space="preserve">Derived formula</x:t>
        </x:is>
      </x:c>
      <x:c r="H3527" s="3" t="inlineStr">
        <x:is>
          <x:t xml:space="preserve">it_load_gw * ai_workload_share</x:t>
        </x:is>
      </x:c>
      <x:c r="I3527" s="3" t="inlineStr">
        <x:is>
          <x:t xml:space="preserve">Only the AI-attributed portion of IT load enters training/inference allocation.</x:t>
        </x:is>
      </x:c>
      <x:c r="J3527" s="3" t="inlineStr">
        <x:is>
          <x:t xml:space="preserve">SRC_XAI_MODELS; SRC_XAI_NVIDIA_COLOSSUS; SRC_EPOCH_AI_DATA_CENTERS</x:t>
        </x:is>
      </x:c>
      <x:c r="K352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27" s="3" t="inlineStr">
        <x:is>
          <x:t xml:space="preserve">Recompute after ai_workload_share is replaced by telemetry.</x:t>
        </x:is>
      </x:c>
    </x:row>
    <x:row r="3528">
      <x:c r="A3528" s="3" t="inlineStr">
        <x:is>
          <x:t xml:space="preserve">xAI</x:t>
        </x:is>
      </x:c>
      <x:c r="B3528" s="3" t="n">
        <x:v>2029</x:v>
      </x:c>
      <x:c r="C3528" s="3" t="inlineStr">
        <x:is>
          <x:t xml:space="preserve">Grid-Constrained / Efficiency-Upside</x:t>
        </x:is>
      </x:c>
      <x:c r="D3528" s="3" t="inlineStr">
        <x:is>
          <x:t xml:space="preserve">gpu_share</x:t>
        </x:is>
      </x:c>
      <x:c r="E3528" s="3" t="n">
        <x:v>1</x:v>
      </x:c>
      <x:c r="F3528" s="3" t="inlineStr">
        <x:is>
          <x:t xml:space="preserve">share of inference-serving accelerator load</x:t>
        </x:is>
      </x:c>
      <x:c r="G3528" s="3" t="inlineStr">
        <x:is>
          <x:t xml:space="preserve">Numeric scenario</x:t>
        </x:is>
      </x:c>
      <x:c r="H3528" s="3" t="inlineStr">
        <x:is>
          <x:t xml:space="preserve">gpu_share interpolated from company 2026/2030 accelerator-mix endpoints</x:t>
        </x:is>
      </x:c>
      <x:c r="I3528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3528" s="3" t="inlineStr">
        <x:is>
          <x:t xml:space="preserve">SRC_XAI_MODELS; SRC_XAI_NVIDIA_COLOSSUS; SRC_EPOCH_AI_DATA_CENTERS; ASSUMP_NUMERIC_ACCELERATOR_MIX</x:t>
        </x:is>
      </x:c>
      <x:c r="K352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28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3529">
      <x:c r="A3529" s="3" t="inlineStr">
        <x:is>
          <x:t xml:space="preserve">xAI</x:t>
        </x:is>
      </x:c>
      <x:c r="B3529" s="3" t="n">
        <x:v>2029</x:v>
      </x:c>
      <x:c r="C3529" s="3" t="inlineStr">
        <x:is>
          <x:t xml:space="preserve">Grid-Constrained / Efficiency-Upside</x:t>
        </x:is>
      </x:c>
      <x:c r="D3529" s="3" t="inlineStr">
        <x:is>
          <x:t xml:space="preserve">h200_share</x:t>
        </x:is>
      </x:c>
      <x:c r="E3529" s="3" t="n">
        <x:v>0.294118</x:v>
      </x:c>
      <x:c r="F3529" s="3" t="inlineStr">
        <x:is>
          <x:t xml:space="preserve">share of inference-serving accelerator load</x:t>
        </x:is>
      </x:c>
      <x:c r="G3529" s="3" t="inlineStr">
        <x:is>
          <x:t xml:space="preserve">Editable numeric scenario</x:t>
        </x:is>
      </x:c>
      <x:c r="H3529" s="3" t="inlineStr">
        <x:is>
          <x:t xml:space="preserve">h200_share = gpu_share * default_gpu_generation_mix_h200</x:t>
        </x:is>
      </x:c>
      <x:c r="I3529" s="3" t="inlineStr">
        <x:is>
          <x:t xml:space="preserve">Default GPU-generation migration assumption; executive workbook allows later manual replacement by company/year/scenario.</x:t>
        </x:is>
      </x:c>
      <x:c r="J3529" s="3" t="inlineStr">
        <x:is>
          <x:t xml:space="preserve">SRC_SEMIANALYSIS_INFERENCEX; ASSUMP_NUMERIC_ACCELERATOR_MIX</x:t>
        </x:is>
      </x:c>
      <x:c r="K352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29" s="3" t="inlineStr">
        <x:is>
          <x:t xml:space="preserve">Company fleet inventory, accelerator-hours or procurement/deployment records by GPU generation.</x:t>
        </x:is>
      </x:c>
    </x:row>
    <x:row r="3530">
      <x:c r="A3530" s="3" t="inlineStr">
        <x:is>
          <x:t xml:space="preserve">xAI</x:t>
        </x:is>
      </x:c>
      <x:c r="B3530" s="3" t="n">
        <x:v>2029</x:v>
      </x:c>
      <x:c r="C3530" s="3" t="inlineStr">
        <x:is>
          <x:t xml:space="preserve">Grid-Constrained / Efficiency-Upside</x:t>
        </x:is>
      </x:c>
      <x:c r="D3530" s="3" t="inlineStr">
        <x:is>
          <x:t xml:space="preserve">b200_share</x:t>
        </x:is>
      </x:c>
      <x:c r="E3530" s="3" t="n">
        <x:v>0.705882</x:v>
      </x:c>
      <x:c r="F3530" s="3" t="inlineStr">
        <x:is>
          <x:t xml:space="preserve">share of inference-serving accelerator load</x:t>
        </x:is>
      </x:c>
      <x:c r="G3530" s="3" t="inlineStr">
        <x:is>
          <x:t xml:space="preserve">Editable numeric scenario</x:t>
        </x:is>
      </x:c>
      <x:c r="H3530" s="3" t="inlineStr">
        <x:is>
          <x:t xml:space="preserve">b200_share = gpu_share * default_gpu_generation_mix_b200</x:t>
        </x:is>
      </x:c>
      <x:c r="I3530" s="3" t="inlineStr">
        <x:is>
          <x:t xml:space="preserve">Default GPU-generation migration assumption; executive workbook allows later manual replacement by company/year/scenario.</x:t>
        </x:is>
      </x:c>
      <x:c r="J3530" s="3" t="inlineStr">
        <x:is>
          <x:t xml:space="preserve">SRC_SEMIANALYSIS_INFERENCEX; ASSUMP_NUMERIC_ACCELERATOR_MIX</x:t>
        </x:is>
      </x:c>
      <x:c r="K353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30" s="3" t="inlineStr">
        <x:is>
          <x:t xml:space="preserve">Company fleet inventory, accelerator-hours or procurement/deployment records by GPU generation.</x:t>
        </x:is>
      </x:c>
    </x:row>
    <x:row r="3531">
      <x:c r="A3531" s="3" t="inlineStr">
        <x:is>
          <x:t xml:space="preserve">xAI</x:t>
        </x:is>
      </x:c>
      <x:c r="B3531" s="3" t="n">
        <x:v>2029</x:v>
      </x:c>
      <x:c r="C3531" s="3" t="inlineStr">
        <x:is>
          <x:t xml:space="preserve">Grid-Constrained / Efficiency-Upside</x:t>
        </x:is>
      </x:c>
      <x:c r="D3531" s="3" t="inlineStr">
        <x:is>
          <x:t xml:space="preserve">gb200_share</x:t>
        </x:is>
      </x:c>
      <x:c r="E3531" s="3" t="n">
        <x:v>0</x:v>
      </x:c>
      <x:c r="F3531" s="3" t="inlineStr">
        <x:is>
          <x:t xml:space="preserve">share of inference-serving accelerator load</x:t>
        </x:is>
      </x:c>
      <x:c r="G3531" s="3" t="inlineStr">
        <x:is>
          <x:t xml:space="preserve">Editable numeric scenario</x:t>
        </x:is>
      </x:c>
      <x:c r="H3531" s="3" t="inlineStr">
        <x:is>
          <x:t xml:space="preserve">gb200_share = gpu_share * default_gpu_generation_mix_gb200</x:t>
        </x:is>
      </x:c>
      <x:c r="I3531" s="3" t="inlineStr">
        <x:is>
          <x:t xml:space="preserve">Default GPU-generation migration assumption; executive workbook allows later manual replacement by company/year/scenario.</x:t>
        </x:is>
      </x:c>
      <x:c r="J3531" s="3" t="inlineStr">
        <x:is>
          <x:t xml:space="preserve">SRC_SEMIANALYSIS_INFERENCEX; ASSUMP_NUMERIC_ACCELERATOR_MIX</x:t>
        </x:is>
      </x:c>
      <x:c r="K353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31" s="3" t="inlineStr">
        <x:is>
          <x:t xml:space="preserve">Company fleet inventory, accelerator-hours or procurement/deployment records by GPU generation.</x:t>
        </x:is>
      </x:c>
    </x:row>
    <x:row r="3532">
      <x:c r="A3532" s="3" t="inlineStr">
        <x:is>
          <x:t xml:space="preserve">xAI</x:t>
        </x:is>
      </x:c>
      <x:c r="B3532" s="3" t="n">
        <x:v>2029</x:v>
      </x:c>
      <x:c r="C3532" s="3" t="inlineStr">
        <x:is>
          <x:t xml:space="preserve">Grid-Constrained / Efficiency-Upside</x:t>
        </x:is>
      </x:c>
      <x:c r="D3532" s="3" t="inlineStr">
        <x:is>
          <x:t xml:space="preserve">purpose_built_accelerator_share</x:t>
        </x:is>
      </x:c>
      <x:c r="E3532" s="3" t="n">
        <x:v>0</x:v>
      </x:c>
      <x:c r="F3532" s="3" t="inlineStr">
        <x:is>
          <x:t xml:space="preserve">share of inference-serving accelerator load</x:t>
        </x:is>
      </x:c>
      <x:c r="G3532" s="3" t="inlineStr">
        <x:is>
          <x:t xml:space="preserve">Numeric scenario</x:t>
        </x:is>
      </x:c>
      <x:c r="H3532" s="3" t="inlineStr">
        <x:is>
          <x:t xml:space="preserve">1 - gpu_share</x:t>
        </x:is>
      </x:c>
      <x:c r="I3532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3532" s="3" t="inlineStr">
        <x:is>
          <x:t xml:space="preserve">SRC_XAI_MODELS; SRC_XAI_NVIDIA_COLOSSUS; SRC_EPOCH_AI_DATA_CENTERS; ASSUMP_NUMERIC_ACCELERATOR_MIX</x:t>
        </x:is>
      </x:c>
      <x:c r="K353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32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3533">
      <x:c r="A3533" s="3" t="inlineStr">
        <x:is>
          <x:t xml:space="preserve">xAI</x:t>
        </x:is>
      </x:c>
      <x:c r="B3533" s="3" t="n">
        <x:v>2029</x:v>
      </x:c>
      <x:c r="C3533" s="3" t="inlineStr">
        <x:is>
          <x:t xml:space="preserve">Grid-Constrained / Efficiency-Upside</x:t>
        </x:is>
      </x:c>
      <x:c r="D3533" s="3" t="inlineStr">
        <x:is>
          <x:t xml:space="preserve">fleet_reference_tps_per_mw</x:t>
        </x:is>
      </x:c>
      <x:c r="E3533" s="3" t="n">
        <x:v>2476756</x:v>
      </x:c>
      <x:c r="F3533" s="3" t="inlineStr">
        <x:is>
          <x:t xml:space="preserve">generated output tokens/sec/MW</x:t>
        </x:is>
      </x:c>
      <x:c r="G3533" s="3" t="inlineStr">
        <x:is>
          <x:t xml:space="preserve">Fleet-weighted public benchmark reference</x:t>
        </x:is>
      </x:c>
      <x:c r="H3533" s="3" t="inlineStr">
        <x:is>
          <x:t xml:space="preserve">h200_share*h200_workload_avg + b200_share*b200_workload_avg + gb200_share*gb200_workload_avg + purpose_built_share*purpose_workload_avg</x:t>
        </x:is>
      </x:c>
      <x:c r="I3533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533" s="3" t="inlineStr">
        <x:is>
          <x:t xml:space="preserve">SRC_SEMIANALYSIS_INFERENCEX; ASSUMP_NUMERIC_ACCELERATOR_MIX; ASSUMP_WORKLOAD_CLASS_MIX; ASSUMP_AGENTIC_CONTEXT_PENALTY</x:t>
        </x:is>
      </x:c>
      <x:c r="K353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33" s="3" t="inlineStr">
        <x:is>
          <x:t xml:space="preserve">Comparable production output-token throughput or a more closely matched benchmark.</x:t>
        </x:is>
      </x:c>
    </x:row>
    <x:row r="3534">
      <x:c r="A3534" s="3" t="inlineStr">
        <x:is>
          <x:t xml:space="preserve">xAI</x:t>
        </x:is>
      </x:c>
      <x:c r="B3534" s="3" t="n">
        <x:v>2029</x:v>
      </x:c>
      <x:c r="C3534" s="3" t="inlineStr">
        <x:is>
          <x:t xml:space="preserve">Grid-Constrained / Efficiency-Upside</x:t>
        </x:is>
      </x:c>
      <x:c r="D3534" s="3" t="inlineStr">
        <x:is>
          <x:t xml:space="preserve">commercial_workload_fit_factor</x:t>
        </x:is>
      </x:c>
      <x:c r="E3534" s="3" t="n">
        <x:v>0.55</x:v>
      </x:c>
      <x:c r="F3534" s="3" t="inlineStr">
        <x:is>
          <x:t xml:space="preserve">share of public reference throughput</x:t>
        </x:is>
      </x:c>
      <x:c r="G3534" s="3" t="inlineStr">
        <x:is>
          <x:t xml:space="preserve">Scenario assumption</x:t>
        </x:is>
      </x:c>
      <x:c r="H3534" s="3" t="inlineStr">
        <x:is>
          <x:t xml:space="preserve">reference_serving_tps_per_mw = fleet_reference_tps_per_mw * commercial_workload_fit_factor</x:t>
        </x:is>
      </x:c>
      <x:c r="I3534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3534" s="3" t="inlineStr">
        <x:is>
          <x:t xml:space="preserve">SRC_SEMIANALYSIS_INFERENCEX; ASSUMP_NUMERIC_ACCELERATOR_MIX; ASSUMP_WORKLOAD_CLASS_MIX; ASSUMP_AGENTIC_CONTEXT_PENALTY</x:t>
        </x:is>
      </x:c>
      <x:c r="K353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34" s="3" t="inlineStr">
        <x:is>
          <x:t xml:space="preserve">Matched commercial serving benchmark by product surface, context shape and latency SLO.</x:t>
        </x:is>
      </x:c>
    </x:row>
    <x:row r="3535">
      <x:c r="A3535" s="3" t="inlineStr">
        <x:is>
          <x:t xml:space="preserve">xAI</x:t>
        </x:is>
      </x:c>
      <x:c r="B3535" s="3" t="n">
        <x:v>2029</x:v>
      </x:c>
      <x:c r="C3535" s="3" t="inlineStr">
        <x:is>
          <x:t xml:space="preserve">Grid-Constrained / Efficiency-Upside</x:t>
        </x:is>
      </x:c>
      <x:c r="D3535" s="3" t="inlineStr">
        <x:is>
          <x:t xml:space="preserve">reference_serving_tps_per_mw</x:t>
        </x:is>
      </x:c>
      <x:c r="E3535" s="3" t="n">
        <x:v>1362216</x:v>
      </x:c>
      <x:c r="F3535" s="3" t="inlineStr">
        <x:is>
          <x:t xml:space="preserve">generated output tokens/sec/MW</x:t>
        </x:is>
      </x:c>
      <x:c r="G3535" s="3" t="inlineStr">
        <x:is>
          <x:t xml:space="preserve">Workload-adjusted benchmark proxy</x:t>
        </x:is>
      </x:c>
      <x:c r="H3535" s="3" t="inlineStr">
        <x:is>
          <x:t xml:space="preserve">fleet_reference_tps_per_mw * commercial_workload_fit_factor</x:t>
        </x:is>
      </x:c>
      <x:c r="I353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535" s="3" t="inlineStr">
        <x:is>
          <x:t xml:space="preserve">SRC_SEMIANALYSIS_INFERENCEX; ASSUMP_NUMERIC_ACCELERATOR_MIX; ASSUMP_WORKLOAD_CLASS_MIX; ASSUMP_AGENTIC_CONTEXT_PENALTY</x:t>
        </x:is>
      </x:c>
      <x:c r="K353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35" s="3" t="inlineStr">
        <x:is>
          <x:t xml:space="preserve">Provider production output-token throughput with comparable workload/SLO.</x:t>
        </x:is>
      </x:c>
    </x:row>
    <x:row r="3536">
      <x:c r="A3536" s="3" t="inlineStr">
        <x:is>
          <x:t xml:space="preserve">xAI</x:t>
        </x:is>
      </x:c>
      <x:c r="B3536" s="3" t="n">
        <x:v>2029</x:v>
      </x:c>
      <x:c r="C3536" s="3" t="inlineStr">
        <x:is>
          <x:t xml:space="preserve">Grid-Constrained / Efficiency-Upside</x:t>
        </x:is>
      </x:c>
      <x:c r="D3536" s="3" t="inlineStr">
        <x:is>
          <x:t xml:space="preserve">purpose_built_tps_per_mw</x:t>
        </x:is>
      </x:c>
      <x:c r="E3536" s="3" t="n">
        <x:v>2484332</x:v>
      </x:c>
      <x:c r="F3536" s="3" t="inlineStr">
        <x:is>
          <x:t xml:space="preserve">generated output tokens/sec/MW</x:t>
        </x:is>
      </x:c>
      <x:c r="G3536" s="3" t="inlineStr">
        <x:is>
          <x:t xml:space="preserve">Conservative no-uplift proxy</x:t>
        </x:is>
      </x:c>
      <x:c r="H3536" s="3" t="inlineStr">
        <x:is>
          <x:t xml:space="preserve">purpose_built_tps_per_mw = purpose_built_reference_tps_per_mw * commercial_workload_fit_factor until comparable output-token benchmark is adopted</x:t>
        </x:is>
      </x:c>
      <x:c r="I3536" s="3" t="inlineStr">
        <x:is>
          <x:t xml:space="preserve">No comparable public output-token/MW row adopted; B200 public reference placeholder is used and remains editable.</x:t>
        </x:is>
      </x:c>
      <x:c r="J3536" s="3" t="inlineStr">
        <x:is>
          <x:t xml:space="preserve">SRC_XAI_MODELS; SRC_XAI_NVIDIA_COLOSSUS; SRC_EPOCH_AI_DATA_CENTERS; ASSUMP_NUMERIC_ACCELERATOR_MIX</x:t>
        </x:is>
      </x:c>
      <x:c r="K353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36" s="3" t="inlineStr">
        <x:is>
          <x:t xml:space="preserve">Matched-workload generated-output benchmark for the provider purpose-built accelerator.</x:t>
        </x:is>
      </x:c>
    </x:row>
    <x:row r="3537">
      <x:c r="A3537" s="3" t="inlineStr">
        <x:is>
          <x:t xml:space="preserve">xAI</x:t>
        </x:is>
      </x:c>
      <x:c r="B3537" s="3" t="n">
        <x:v>2029</x:v>
      </x:c>
      <x:c r="C3537" s="3" t="inlineStr">
        <x:is>
          <x:t xml:space="preserve">Grid-Constrained / Efficiency-Upside</x:t>
        </x:is>
      </x:c>
      <x:c r="D3537" s="3" t="inlineStr">
        <x:is>
          <x:t xml:space="preserve">inference_power_share</x:t>
        </x:is>
      </x:c>
      <x:c r="E3537" s="3" t="n">
        <x:v>0.672</x:v>
      </x:c>
      <x:c r="F3537" s="3" t="inlineStr">
        <x:is>
          <x:t xml:space="preserve">share of AI IT load</x:t>
        </x:is>
      </x:c>
      <x:c r="G3537" s="3" t="inlineStr">
        <x:is>
          <x:t xml:space="preserve">Scenario allocation</x:t>
        </x:is>
      </x:c>
      <x:c r="H3537" s="3" t="inlineStr">
        <x:is>
          <x:t xml:space="preserve">inference_gw = ai_it_load_gw * inference_power_share</x:t>
        </x:is>
      </x:c>
      <x:c r="I3537" s="3" t="inlineStr">
        <x:is>
          <x:t xml:space="preserve">Grok product expansion is modeled to shift capacity toward inference after initial training-heavy operation.</x:t>
        </x:is>
      </x:c>
      <x:c r="J3537" s="3" t="inlineStr">
        <x:is>
          <x:t xml:space="preserve">SRC_XAI_MODELS; SRC_XAI_NVIDIA_COLOSSUS; SRC_EPOCH_AI_DATA_CENTERS; ASSUMP_INFERENCE_SHARE_NOT_FACT_60</x:t>
        </x:is>
      </x:c>
      <x:c r="K353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37" s="3" t="inlineStr">
        <x:is>
          <x:t xml:space="preserve">Provider-specific inference/training workload power telemetry.</x:t>
        </x:is>
      </x:c>
    </x:row>
    <x:row r="3538">
      <x:c r="A3538" s="3" t="inlineStr">
        <x:is>
          <x:t xml:space="preserve">xAI</x:t>
        </x:is>
      </x:c>
      <x:c r="B3538" s="3" t="n">
        <x:v>2029</x:v>
      </x:c>
      <x:c r="C3538" s="3" t="inlineStr">
        <x:is>
          <x:t xml:space="preserve">Grid-Constrained / Efficiency-Upside</x:t>
        </x:is>
      </x:c>
      <x:c r="D3538" s="3" t="inlineStr">
        <x:is>
          <x:t xml:space="preserve">inference_gw</x:t>
        </x:is>
      </x:c>
      <x:c r="E3538" s="3" t="n">
        <x:v>0.699</x:v>
      </x:c>
      <x:c r="F3538" s="3" t="inlineStr">
        <x:is>
          <x:t xml:space="preserve">GW</x:t>
        </x:is>
      </x:c>
      <x:c r="G3538" s="3" t="inlineStr">
        <x:is>
          <x:t xml:space="preserve">Derived formula</x:t>
        </x:is>
      </x:c>
      <x:c r="H3538" s="3" t="inlineStr">
        <x:is>
          <x:t xml:space="preserve">ai_it_load_gw * inference_power_share</x:t>
        </x:is>
      </x:c>
      <x:c r="I3538" s="3" t="inlineStr">
        <x:is>
          <x:t xml:space="preserve">This is the operational power eligible to become commercial generated output tokens through the selected TPS/MW proxy.</x:t>
        </x:is>
      </x:c>
      <x:c r="J3538" s="3" t="inlineStr">
        <x:is>
          <x:t xml:space="preserve">SRC_XAI_MODELS; SRC_XAI_NVIDIA_COLOSSUS; SRC_EPOCH_AI_DATA_CENTERS</x:t>
        </x:is>
      </x:c>
      <x:c r="K353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38" s="3" t="inlineStr">
        <x:is>
          <x:t xml:space="preserve">Recompute after AI allocation or inference-share evidence changes.</x:t>
        </x:is>
      </x:c>
    </x:row>
    <x:row r="3539">
      <x:c r="A3539" s="3" t="inlineStr">
        <x:is>
          <x:t xml:space="preserve">xAI</x:t>
        </x:is>
      </x:c>
      <x:c r="B3539" s="3" t="n">
        <x:v>2029</x:v>
      </x:c>
      <x:c r="C3539" s="3" t="inlineStr">
        <x:is>
          <x:t xml:space="preserve">Grid-Constrained / Efficiency-Upside</x:t>
        </x:is>
      </x:c>
      <x:c r="D3539" s="3" t="inlineStr">
        <x:is>
          <x:t xml:space="preserve">training_power_share</x:t>
        </x:is>
      </x:c>
      <x:c r="E3539" s="3" t="n">
        <x:v>0.328</x:v>
      </x:c>
      <x:c r="F3539" s="3" t="inlineStr">
        <x:is>
          <x:t xml:space="preserve">share of AI IT load</x:t>
        </x:is>
      </x:c>
      <x:c r="G3539" s="3" t="inlineStr">
        <x:is>
          <x:t xml:space="preserve">Derived allocation</x:t>
        </x:is>
      </x:c>
      <x:c r="H3539" s="3" t="inlineStr">
        <x:is>
          <x:t xml:space="preserve">1 - inference_power_share</x:t>
        </x:is>
      </x:c>
      <x:c r="I3539" s="3" t="inlineStr">
        <x:is>
          <x:t xml:space="preserve">Training receives the complementary modeled AI IT allocation; it is not a disclosed company workload split.</x:t>
        </x:is>
      </x:c>
      <x:c r="J3539" s="3" t="inlineStr">
        <x:is>
          <x:t xml:space="preserve">SRC_XAI_MODELS; SRC_XAI_NVIDIA_COLOSSUS; SRC_EPOCH_AI_DATA_CENTERS; ASSUMP_INFERENCE_SHARE_NOT_FACT_60</x:t>
        </x:is>
      </x:c>
      <x:c r="K353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39" s="3" t="inlineStr">
        <x:is>
          <x:t xml:space="preserve">Provider-specific inference/training workload power telemetry.</x:t>
        </x:is>
      </x:c>
    </x:row>
    <x:row r="3540">
      <x:c r="A3540" s="3" t="inlineStr">
        <x:is>
          <x:t xml:space="preserve">xAI</x:t>
        </x:is>
      </x:c>
      <x:c r="B3540" s="3" t="n">
        <x:v>2029</x:v>
      </x:c>
      <x:c r="C3540" s="3" t="inlineStr">
        <x:is>
          <x:t xml:space="preserve">Grid-Constrained / Efficiency-Upside</x:t>
        </x:is>
      </x:c>
      <x:c r="D3540" s="3" t="inlineStr">
        <x:is>
          <x:t xml:space="preserve">training_gw</x:t>
        </x:is>
      </x:c>
      <x:c r="E3540" s="3" t="n">
        <x:v>0.34</x:v>
      </x:c>
      <x:c r="F3540" s="3" t="inlineStr">
        <x:is>
          <x:t xml:space="preserve">GW</x:t>
        </x:is>
      </x:c>
      <x:c r="G3540" s="3" t="inlineStr">
        <x:is>
          <x:t xml:space="preserve">Derived formula</x:t>
        </x:is>
      </x:c>
      <x:c r="H3540" s="3" t="inlineStr">
        <x:is>
          <x:t xml:space="preserve">ai_it_load_gw * training_power_share</x:t>
        </x:is>
      </x:c>
      <x:c r="I3540" s="3" t="inlineStr">
        <x:is>
          <x:t xml:space="preserve">Training GW is shown separately so commercial inference token capacity is not overstated.</x:t>
        </x:is>
      </x:c>
      <x:c r="J3540" s="3" t="inlineStr">
        <x:is>
          <x:t xml:space="preserve">SRC_XAI_MODELS; SRC_XAI_NVIDIA_COLOSSUS; SRC_EPOCH_AI_DATA_CENTERS</x:t>
        </x:is>
      </x:c>
      <x:c r="K354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40" s="3" t="inlineStr">
        <x:is>
          <x:t xml:space="preserve">Recompute after AI allocation or workload-split evidence changes.</x:t>
        </x:is>
      </x:c>
    </x:row>
    <x:row r="3541">
      <x:c r="A3541" s="3" t="inlineStr">
        <x:is>
          <x:t xml:space="preserve">xAI</x:t>
        </x:is>
      </x:c>
      <x:c r="B3541" s="3" t="n">
        <x:v>2029</x:v>
      </x:c>
      <x:c r="C3541" s="3" t="inlineStr">
        <x:is>
          <x:t xml:space="preserve">Grid-Constrained / Efficiency-Upside</x:t>
        </x:is>
      </x:c>
      <x:c r="D3541" s="3" t="inlineStr">
        <x:is>
          <x:t xml:space="preserve">tokens_per_second_per_mw</x:t>
        </x:is>
      </x:c>
      <x:c r="E3541" s="3" t="n">
        <x:v>1362216</x:v>
      </x:c>
      <x:c r="F3541" s="3" t="inlineStr">
        <x:is>
          <x:t xml:space="preserve">generated output tokens/sec/MW</x:t>
        </x:is>
      </x:c>
      <x:c r="G3541" s="3" t="inlineStr">
        <x:is>
          <x:t xml:space="preserve">Derived estimate + benchmark calibration</x:t>
        </x:is>
      </x:c>
      <x:c r="H3541" s="3" t="inlineStr">
        <x:is>
          <x:t xml:space="preserve">fleet_reference_tps_per_mw * commercial_workload_fit_factor</x:t>
        </x:is>
      </x:c>
      <x:c r="I3541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3541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354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41" s="3" t="inlineStr">
        <x:is>
          <x:t xml:space="preserve">Comparable production output-token throughput with model, hardware, precision, ISL/OSL and SLO matched.</x:t>
        </x:is>
      </x:c>
    </x:row>
    <x:row r="3542">
      <x:c r="A3542" s="3" t="inlineStr">
        <x:is>
          <x:t xml:space="preserve">xAI</x:t>
        </x:is>
      </x:c>
      <x:c r="B3542" s="3" t="n">
        <x:v>2029</x:v>
      </x:c>
      <x:c r="C3542" s="3" t="inlineStr">
        <x:is>
          <x:t xml:space="preserve">Grid-Constrained / Efficiency-Upside</x:t>
        </x:is>
      </x:c>
      <x:c r="D3542" s="3" t="inlineStr">
        <x:is>
          <x:t xml:space="preserve">inference_tokens_per_day</x:t>
        </x:is>
      </x:c>
      <x:c r="E3542" s="3" t="n">
        <x:v>82269128217600</x:v>
      </x:c>
      <x:c r="F3542" s="3" t="inlineStr">
        <x:is>
          <x:t xml:space="preserve">generated output tokens/day</x:t>
        </x:is>
      </x:c>
      <x:c r="G3542" s="3" t="inlineStr">
        <x:is>
          <x:t xml:space="preserve">Derived headline metric</x:t>
        </x:is>
      </x:c>
      <x:c r="H3542" s="3" t="inlineStr">
        <x:is>
          <x:t xml:space="preserve">inference_gw * 1000 * tokens_per_second_per_mw * 86,400</x:t>
        </x:is>
      </x:c>
      <x:c r="I3542" s="3" t="inlineStr">
        <x:is>
          <x:t xml:space="preserve">Headline capacity uses no utilization, MoE, architecture or software-growth multiplier; it is not observed commercial output volume.</x:t>
        </x:is>
      </x:c>
      <x:c r="J3542" s="3" t="inlineStr">
        <x:is>
          <x:t xml:space="preserve">SRC_XAI_MODELS; SRC_XAI_NVIDIA_COLOSSUS; SRC_EPOCH_AI_DATA_CENTERS; SRC_SEMIANALYSIS_INFERENCEX</x:t>
        </x:is>
      </x:c>
      <x:c r="K354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42" s="3" t="inlineStr">
        <x:is>
          <x:t xml:space="preserve">Provider-disclosed generated output token volume or calibrated capacity telemetry.</x:t>
        </x:is>
      </x:c>
    </x:row>
    <x:row r="3543">
      <x:c r="A3543" s="3" t="inlineStr">
        <x:is>
          <x:t xml:space="preserve">xAI</x:t>
        </x:is>
      </x:c>
      <x:c r="B3543" s="3" t="n">
        <x:v>2029</x:v>
      </x:c>
      <x:c r="C3543" s="3" t="inlineStr">
        <x:is>
          <x:t xml:space="preserve">Grid-Constrained / Efficiency-Upside</x:t>
        </x:is>
      </x:c>
      <x:c r="D3543" s="3" t="inlineStr">
        <x:is>
          <x:t xml:space="preserve">inference_tokens_per_year</x:t>
        </x:is>
      </x:c>
      <x:c r="E3543" s="3" t="n">
        <x:v>3.0028231799424e+16</x:v>
      </x:c>
      <x:c r="F3543" s="3" t="inlineStr">
        <x:is>
          <x:t xml:space="preserve">generated output tokens/year</x:t>
        </x:is>
      </x:c>
      <x:c r="G3543" s="3" t="inlineStr">
        <x:is>
          <x:t xml:space="preserve">Derived headline metric</x:t>
        </x:is>
      </x:c>
      <x:c r="H3543" s="3" t="inlineStr">
        <x:is>
          <x:t xml:space="preserve">inference_tokens_per_day * 365</x:t>
        </x:is>
      </x:c>
      <x:c r="I3543" s="3" t="inlineStr">
        <x:is>
          <x:t xml:space="preserve">Annualized version of generated output token capacity; it is not observed annual demand or billable volume.</x:t>
        </x:is>
      </x:c>
      <x:c r="J3543" s="3" t="inlineStr">
        <x:is>
          <x:t xml:space="preserve">SRC_XAI_MODELS; SRC_XAI_NVIDIA_COLOSSUS; SRC_EPOCH_AI_DATA_CENTERS; SRC_SEMIANALYSIS_INFERENCEX</x:t>
        </x:is>
      </x:c>
      <x:c r="K354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43" s="3" t="inlineStr">
        <x:is>
          <x:t xml:space="preserve">Provider-disclosed annual generated-output volume or metered serving telemetry.</x:t>
        </x:is>
      </x:c>
    </x:row>
    <x:row r="3544">
      <x:c r="A3544" s="3" t="inlineStr">
        <x:is>
          <x:t xml:space="preserve">xAI</x:t>
        </x:is>
      </x:c>
      <x:c r="B3544" s="3" t="n">
        <x:v>2030</x:v>
      </x:c>
      <x:c r="C3544" s="3" t="inlineStr">
        <x:is>
          <x:t xml:space="preserve">Grid-Constrained / Efficiency-Upside</x:t>
        </x:is>
      </x:c>
      <x:c r="D3544" s="3" t="inlineStr">
        <x:is>
          <x:t xml:space="preserve">contracted_power_gw</x:t>
        </x:is>
      </x:c>
      <x:c r="E3544" s="3" t="n">
        <x:v>3</x:v>
      </x:c>
      <x:c r="F3544" s="3" t="inlineStr">
        <x:is>
          <x:t xml:space="preserve">GW</x:t>
        </x:is>
      </x:c>
      <x:c r="G3544" s="3" t="inlineStr">
        <x:is>
          <x:t xml:space="preserve">Fact anchor + scenario ceiling</x:t>
        </x:is>
      </x:c>
      <x:c r="H3544" s="3" t="inlineStr">
        <x:is>
          <x:t xml:space="preserve">linear interpolation between 2026 and 2030 company capacity endpoints</x:t>
        </x:is>
      </x:c>
      <x:c r="I3544" s="3" t="inlineStr">
        <x:is>
          <x:t xml:space="preserve">Colossus GPU-count disclosure bounds capacity direction; contracted GW values are modeled power envelopes.</x:t>
        </x:is>
      </x:c>
      <x:c r="J3544" s="3" t="inlineStr">
        <x:is>
          <x:t xml:space="preserve">SRC_XAI_NVIDIA_COLOSSUS; ASSUMP_CLUSTER_RAMP</x:t>
        </x:is>
      </x:c>
      <x:c r="K354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44" s="3" t="inlineStr">
        <x:is>
          <x:t xml:space="preserve">Company/site-level committed MW/GW, interconnect and contract disclosure.</x:t>
        </x:is>
      </x:c>
    </x:row>
    <x:row r="3545">
      <x:c r="A3545" s="3" t="inlineStr">
        <x:is>
          <x:t xml:space="preserve">xAI</x:t>
        </x:is>
      </x:c>
      <x:c r="B3545" s="3" t="n">
        <x:v>2030</x:v>
      </x:c>
      <x:c r="C3545" s="3" t="inlineStr">
        <x:is>
          <x:t xml:space="preserve">Grid-Constrained / Efficiency-Upside</x:t>
        </x:is>
      </x:c>
      <x:c r="D3545" s="3" t="inlineStr">
        <x:is>
          <x:t xml:space="preserve">operational_deployment_share</x:t>
        </x:is>
      </x:c>
      <x:c r="E3545" s="3" t="n">
        <x:v>0.6</x:v>
      </x:c>
      <x:c r="F3545" s="3" t="inlineStr">
        <x:is>
          <x:t xml:space="preserve">share</x:t>
        </x:is>
      </x:c>
      <x:c r="G3545" s="3" t="inlineStr">
        <x:is>
          <x:t xml:space="preserve">Scenario conversion</x:t>
        </x:is>
      </x:c>
      <x:c r="H3545" s="3" t="inlineStr">
        <x:is>
          <x:t xml:space="preserve">active_power_gw / contracted_power_gw</x:t>
        </x:is>
      </x:c>
      <x:c r="I3545" s="3" t="inlineStr">
        <x:is>
          <x:t xml:space="preserve">This is the single explicit conversion from contracted/attributed capacity to operationally usable capacity.</x:t>
        </x:is>
      </x:c>
      <x:c r="J3545" s="3" t="inlineStr">
        <x:is>
          <x:t xml:space="preserve">SRC_XAI_NVIDIA_COLOSSUS; ASSUMP_CLUSTER_RAMP</x:t>
        </x:is>
      </x:c>
      <x:c r="K354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45" s="3" t="inlineStr">
        <x:is>
          <x:t xml:space="preserve">Energized operational capacity divided by contracted/attributed capacity.</x:t>
        </x:is>
      </x:c>
    </x:row>
    <x:row r="3546">
      <x:c r="A3546" s="3" t="inlineStr">
        <x:is>
          <x:t xml:space="preserve">xAI</x:t>
        </x:is>
      </x:c>
      <x:c r="B3546" s="3" t="n">
        <x:v>2030</x:v>
      </x:c>
      <x:c r="C3546" s="3" t="inlineStr">
        <x:is>
          <x:t xml:space="preserve">Grid-Constrained / Efficiency-Upside</x:t>
        </x:is>
      </x:c>
      <x:c r="D3546" s="3" t="inlineStr">
        <x:is>
          <x:t xml:space="preserve">active_power_gw</x:t>
        </x:is>
      </x:c>
      <x:c r="E3546" s="3" t="n">
        <x:v>1.8</x:v>
      </x:c>
      <x:c r="F3546" s="3" t="inlineStr">
        <x:is>
          <x:t xml:space="preserve">GW</x:t>
        </x:is>
      </x:c>
      <x:c r="G3546" s="3" t="inlineStr">
        <x:is>
          <x:t xml:space="preserve">Derived scenario</x:t>
        </x:is>
      </x:c>
      <x:c r="H3546" s="3" t="inlineStr">
        <x:is>
          <x:t xml:space="preserve">contracted_power_gw * operational_deployment_share</x:t>
        </x:is>
      </x:c>
      <x:c r="I3546" s="3" t="inlineStr">
        <x:is>
          <x:t xml:space="preserve">GPU cluster scale anchors operational possibility, while inference/training allocation and site power draw remain estimates.</x:t>
        </x:is>
      </x:c>
      <x:c r="J3546" s="3" t="inlineStr">
        <x:is>
          <x:t xml:space="preserve">SRC_XAI_NVIDIA_COLOSSUS; ASSUMP_CLUSTER_RAMP</x:t>
        </x:is>
      </x:c>
      <x:c r="K354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46" s="3" t="inlineStr">
        <x:is>
          <x:t xml:space="preserve">Energization dates, accelerator deliveries and operational powered-rack telemetry.</x:t>
        </x:is>
      </x:c>
    </x:row>
    <x:row r="3547">
      <x:c r="A3547" s="3" t="inlineStr">
        <x:is>
          <x:t xml:space="preserve">xAI</x:t>
        </x:is>
      </x:c>
      <x:c r="B3547" s="3" t="n">
        <x:v>2030</x:v>
      </x:c>
      <x:c r="C3547" s="3" t="inlineStr">
        <x:is>
          <x:t xml:space="preserve">Grid-Constrained / Efficiency-Upside</x:t>
        </x:is>
      </x:c>
      <x:c r="D3547" s="3" t="inlineStr">
        <x:is>
          <x:t xml:space="preserve">pue</x:t>
        </x:is>
      </x:c>
      <x:c r="E3547" s="3" t="n">
        <x:v>1.22</x:v>
      </x:c>
      <x:c r="F3547" s="3" t="inlineStr">
        <x:is>
          <x:t xml:space="preserve">ratio</x:t>
        </x:is>
      </x:c>
      <x:c r="G3547" s="3" t="inlineStr">
        <x:is>
          <x:t xml:space="preserve">Scenario parameter</x:t>
        </x:is>
      </x:c>
      <x:c r="H3547" s="3" t="inlineStr">
        <x:is>
          <x:t xml:space="preserve">it_load_gw = active_power_gw / pue</x:t>
        </x:is>
      </x:c>
      <x:c r="I3547" s="3" t="inlineStr">
        <x:is>
          <x:t xml:space="preserve">No provider-wide site-level PUE is used as a disclosed fact; PUE represents facility-to-IT conversion within the scenario.</x:t>
        </x:is>
      </x:c>
      <x:c r="J3547" s="3" t="inlineStr">
        <x:is>
          <x:t xml:space="preserve">ASSUMP_POWER_RAMP</x:t>
        </x:is>
      </x:c>
      <x:c r="K354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47" s="3" t="inlineStr">
        <x:is>
          <x:t xml:space="preserve">Site-level measured PUE matched to attributed AI capacity.</x:t>
        </x:is>
      </x:c>
    </x:row>
    <x:row r="3548">
      <x:c r="A3548" s="3" t="inlineStr">
        <x:is>
          <x:t xml:space="preserve">xAI</x:t>
        </x:is>
      </x:c>
      <x:c r="B3548" s="3" t="n">
        <x:v>2030</x:v>
      </x:c>
      <x:c r="C3548" s="3" t="inlineStr">
        <x:is>
          <x:t xml:space="preserve">Grid-Constrained / Efficiency-Upside</x:t>
        </x:is>
      </x:c>
      <x:c r="D3548" s="3" t="inlineStr">
        <x:is>
          <x:t xml:space="preserve">it_load_gw</x:t>
        </x:is>
      </x:c>
      <x:c r="E3548" s="3" t="n">
        <x:v>1.475</x:v>
      </x:c>
      <x:c r="F3548" s="3" t="inlineStr">
        <x:is>
          <x:t xml:space="preserve">GW</x:t>
        </x:is>
      </x:c>
      <x:c r="G3548" s="3" t="inlineStr">
        <x:is>
          <x:t xml:space="preserve">Derived formula</x:t>
        </x:is>
      </x:c>
      <x:c r="H3548" s="3" t="inlineStr">
        <x:is>
          <x:t xml:space="preserve">active_power_gw / pue</x:t>
        </x:is>
      </x:c>
      <x:c r="I3548" s="3" t="inlineStr">
        <x:is>
          <x:t xml:space="preserve">Facility power is converted to IT-deliverable power before attributing AI workloads.</x:t>
        </x:is>
      </x:c>
      <x:c r="J3548" s="3" t="inlineStr">
        <x:is>
          <x:t xml:space="preserve">SRC_XAI_NVIDIA_COLOSSUS; ASSUMP_CLUSTER_RAMP</x:t>
        </x:is>
      </x:c>
      <x:c r="K354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48" s="3" t="inlineStr">
        <x:is>
          <x:t xml:space="preserve">Recompute once active power and PUE become site-observable.</x:t>
        </x:is>
      </x:c>
    </x:row>
    <x:row r="3549">
      <x:c r="A3549" s="3" t="inlineStr">
        <x:is>
          <x:t xml:space="preserve">xAI</x:t>
        </x:is>
      </x:c>
      <x:c r="B3549" s="3" t="n">
        <x:v>2030</x:v>
      </x:c>
      <x:c r="C3549" s="3" t="inlineStr">
        <x:is>
          <x:t xml:space="preserve">Grid-Constrained / Efficiency-Upside</x:t>
        </x:is>
      </x:c>
      <x:c r="D3549" s="3" t="inlineStr">
        <x:is>
          <x:t xml:space="preserve">ai_workload_share</x:t>
        </x:is>
      </x:c>
      <x:c r="E3549" s="3" t="n">
        <x:v>0.85</x:v>
      </x:c>
      <x:c r="F3549" s="3" t="inlineStr">
        <x:is>
          <x:t xml:space="preserve">share</x:t>
        </x:is>
      </x:c>
      <x:c r="G3549" s="3" t="inlineStr">
        <x:is>
          <x:t xml:space="preserve">Scenario allocation</x:t>
        </x:is>
      </x:c>
      <x:c r="H3549" s="3" t="inlineStr">
        <x:is>
          <x:t xml:space="preserve">ai_it_load_gw = it_load_gw * ai_workload_share</x:t>
        </x:is>
      </x:c>
      <x:c r="I3549" s="3" t="inlineStr">
        <x:is>
          <x:t xml:space="preserve">Colossus is AI-centric; 85% retains cooling/IT allocation boundary and non-serving AI work.</x:t>
        </x:is>
      </x:c>
      <x:c r="J3549" s="3" t="inlineStr">
        <x:is>
          <x:t xml:space="preserve">SRC_XAI_MODELS; SRC_XAI_NVIDIA_COLOSSUS; SRC_EPOCH_AI_DATA_CENTERS</x:t>
        </x:is>
      </x:c>
      <x:c r="K354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49" s="3" t="inlineStr">
        <x:is>
          <x:t xml:space="preserve">Model-owner AI workload allocation or cluster scheduling telemetry.</x:t>
        </x:is>
      </x:c>
    </x:row>
    <x:row r="3550">
      <x:c r="A3550" s="3" t="inlineStr">
        <x:is>
          <x:t xml:space="preserve">xAI</x:t>
        </x:is>
      </x:c>
      <x:c r="B3550" s="3" t="n">
        <x:v>2030</x:v>
      </x:c>
      <x:c r="C3550" s="3" t="inlineStr">
        <x:is>
          <x:t xml:space="preserve">Grid-Constrained / Efficiency-Upside</x:t>
        </x:is>
      </x:c>
      <x:c r="D3550" s="3" t="inlineStr">
        <x:is>
          <x:t xml:space="preserve">ai_it_load_gw</x:t>
        </x:is>
      </x:c>
      <x:c r="E3550" s="3" t="n">
        <x:v>1.254</x:v>
      </x:c>
      <x:c r="F3550" s="3" t="inlineStr">
        <x:is>
          <x:t xml:space="preserve">GW</x:t>
        </x:is>
      </x:c>
      <x:c r="G3550" s="3" t="inlineStr">
        <x:is>
          <x:t xml:space="preserve">Derived formula</x:t>
        </x:is>
      </x:c>
      <x:c r="H3550" s="3" t="inlineStr">
        <x:is>
          <x:t xml:space="preserve">it_load_gw * ai_workload_share</x:t>
        </x:is>
      </x:c>
      <x:c r="I3550" s="3" t="inlineStr">
        <x:is>
          <x:t xml:space="preserve">Only the AI-attributed portion of IT load enters training/inference allocation.</x:t>
        </x:is>
      </x:c>
      <x:c r="J3550" s="3" t="inlineStr">
        <x:is>
          <x:t xml:space="preserve">SRC_XAI_MODELS; SRC_XAI_NVIDIA_COLOSSUS; SRC_EPOCH_AI_DATA_CENTERS</x:t>
        </x:is>
      </x:c>
      <x:c r="K355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50" s="3" t="inlineStr">
        <x:is>
          <x:t xml:space="preserve">Recompute after ai_workload_share is replaced by telemetry.</x:t>
        </x:is>
      </x:c>
    </x:row>
    <x:row r="3551">
      <x:c r="A3551" s="3" t="inlineStr">
        <x:is>
          <x:t xml:space="preserve">xAI</x:t>
        </x:is>
      </x:c>
      <x:c r="B3551" s="3" t="n">
        <x:v>2030</x:v>
      </x:c>
      <x:c r="C3551" s="3" t="inlineStr">
        <x:is>
          <x:t xml:space="preserve">Grid-Constrained / Efficiency-Upside</x:t>
        </x:is>
      </x:c>
      <x:c r="D3551" s="3" t="inlineStr">
        <x:is>
          <x:t xml:space="preserve">gpu_share</x:t>
        </x:is>
      </x:c>
      <x:c r="E3551" s="3" t="n">
        <x:v>1</x:v>
      </x:c>
      <x:c r="F3551" s="3" t="inlineStr">
        <x:is>
          <x:t xml:space="preserve">share of inference-serving accelerator load</x:t>
        </x:is>
      </x:c>
      <x:c r="G3551" s="3" t="inlineStr">
        <x:is>
          <x:t xml:space="preserve">Numeric scenario</x:t>
        </x:is>
      </x:c>
      <x:c r="H3551" s="3" t="inlineStr">
        <x:is>
          <x:t xml:space="preserve">gpu_share interpolated from company 2026/2030 accelerator-mix endpoints</x:t>
        </x:is>
      </x:c>
      <x:c r="I3551" s="3" t="inlineStr">
        <x:is>
          <x:t xml:space="preserve">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3551" s="3" t="inlineStr">
        <x:is>
          <x:t xml:space="preserve">SRC_XAI_MODELS; SRC_XAI_NVIDIA_COLOSSUS; SRC_EPOCH_AI_DATA_CENTERS; ASSUMP_NUMERIC_ACCELERATOR_MIX</x:t>
        </x:is>
      </x:c>
      <x:c r="K355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51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3552">
      <x:c r="A3552" s="3" t="inlineStr">
        <x:is>
          <x:t xml:space="preserve">xAI</x:t>
        </x:is>
      </x:c>
      <x:c r="B3552" s="3" t="n">
        <x:v>2030</x:v>
      </x:c>
      <x:c r="C3552" s="3" t="inlineStr">
        <x:is>
          <x:t xml:space="preserve">Grid-Constrained / Efficiency-Upside</x:t>
        </x:is>
      </x:c>
      <x:c r="D3552" s="3" t="inlineStr">
        <x:is>
          <x:t xml:space="preserve">h200_share</x:t>
        </x:is>
      </x:c>
      <x:c r="E3552" s="3" t="n">
        <x:v>0.294118</x:v>
      </x:c>
      <x:c r="F3552" s="3" t="inlineStr">
        <x:is>
          <x:t xml:space="preserve">share of inference-serving accelerator load</x:t>
        </x:is>
      </x:c>
      <x:c r="G3552" s="3" t="inlineStr">
        <x:is>
          <x:t xml:space="preserve">Editable numeric scenario</x:t>
        </x:is>
      </x:c>
      <x:c r="H3552" s="3" t="inlineStr">
        <x:is>
          <x:t xml:space="preserve">h200_share = gpu_share * default_gpu_generation_mix_h200</x:t>
        </x:is>
      </x:c>
      <x:c r="I3552" s="3" t="inlineStr">
        <x:is>
          <x:t xml:space="preserve">Default GPU-generation migration assumption; executive workbook allows later manual replacement by company/year/scenario.</x:t>
        </x:is>
      </x:c>
      <x:c r="J3552" s="3" t="inlineStr">
        <x:is>
          <x:t xml:space="preserve">SRC_SEMIANALYSIS_INFERENCEX; ASSUMP_NUMERIC_ACCELERATOR_MIX</x:t>
        </x:is>
      </x:c>
      <x:c r="K355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52" s="3" t="inlineStr">
        <x:is>
          <x:t xml:space="preserve">Company fleet inventory, accelerator-hours or procurement/deployment records by GPU generation.</x:t>
        </x:is>
      </x:c>
    </x:row>
    <x:row r="3553">
      <x:c r="A3553" s="3" t="inlineStr">
        <x:is>
          <x:t xml:space="preserve">xAI</x:t>
        </x:is>
      </x:c>
      <x:c r="B3553" s="3" t="n">
        <x:v>2030</x:v>
      </x:c>
      <x:c r="C3553" s="3" t="inlineStr">
        <x:is>
          <x:t xml:space="preserve">Grid-Constrained / Efficiency-Upside</x:t>
        </x:is>
      </x:c>
      <x:c r="D3553" s="3" t="inlineStr">
        <x:is>
          <x:t xml:space="preserve">b200_share</x:t>
        </x:is>
      </x:c>
      <x:c r="E3553" s="3" t="n">
        <x:v>0.705882</x:v>
      </x:c>
      <x:c r="F3553" s="3" t="inlineStr">
        <x:is>
          <x:t xml:space="preserve">share of inference-serving accelerator load</x:t>
        </x:is>
      </x:c>
      <x:c r="G3553" s="3" t="inlineStr">
        <x:is>
          <x:t xml:space="preserve">Editable numeric scenario</x:t>
        </x:is>
      </x:c>
      <x:c r="H3553" s="3" t="inlineStr">
        <x:is>
          <x:t xml:space="preserve">b200_share = gpu_share * default_gpu_generation_mix_b200</x:t>
        </x:is>
      </x:c>
      <x:c r="I3553" s="3" t="inlineStr">
        <x:is>
          <x:t xml:space="preserve">Default GPU-generation migration assumption; executive workbook allows later manual replacement by company/year/scenario.</x:t>
        </x:is>
      </x:c>
      <x:c r="J3553" s="3" t="inlineStr">
        <x:is>
          <x:t xml:space="preserve">SRC_SEMIANALYSIS_INFERENCEX; ASSUMP_NUMERIC_ACCELERATOR_MIX</x:t>
        </x:is>
      </x:c>
      <x:c r="K355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53" s="3" t="inlineStr">
        <x:is>
          <x:t xml:space="preserve">Company fleet inventory, accelerator-hours or procurement/deployment records by GPU generation.</x:t>
        </x:is>
      </x:c>
    </x:row>
    <x:row r="3554">
      <x:c r="A3554" s="3" t="inlineStr">
        <x:is>
          <x:t xml:space="preserve">xAI</x:t>
        </x:is>
      </x:c>
      <x:c r="B3554" s="3" t="n">
        <x:v>2030</x:v>
      </x:c>
      <x:c r="C3554" s="3" t="inlineStr">
        <x:is>
          <x:t xml:space="preserve">Grid-Constrained / Efficiency-Upside</x:t>
        </x:is>
      </x:c>
      <x:c r="D3554" s="3" t="inlineStr">
        <x:is>
          <x:t xml:space="preserve">gb200_share</x:t>
        </x:is>
      </x:c>
      <x:c r="E3554" s="3" t="n">
        <x:v>0</x:v>
      </x:c>
      <x:c r="F3554" s="3" t="inlineStr">
        <x:is>
          <x:t xml:space="preserve">share of inference-serving accelerator load</x:t>
        </x:is>
      </x:c>
      <x:c r="G3554" s="3" t="inlineStr">
        <x:is>
          <x:t xml:space="preserve">Editable numeric scenario</x:t>
        </x:is>
      </x:c>
      <x:c r="H3554" s="3" t="inlineStr">
        <x:is>
          <x:t xml:space="preserve">gb200_share = gpu_share * default_gpu_generation_mix_gb200</x:t>
        </x:is>
      </x:c>
      <x:c r="I3554" s="3" t="inlineStr">
        <x:is>
          <x:t xml:space="preserve">Default GPU-generation migration assumption; executive workbook allows later manual replacement by company/year/scenario.</x:t>
        </x:is>
      </x:c>
      <x:c r="J3554" s="3" t="inlineStr">
        <x:is>
          <x:t xml:space="preserve">SRC_SEMIANALYSIS_INFERENCEX; ASSUMP_NUMERIC_ACCELERATOR_MIX</x:t>
        </x:is>
      </x:c>
      <x:c r="K355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54" s="3" t="inlineStr">
        <x:is>
          <x:t xml:space="preserve">Company fleet inventory, accelerator-hours or procurement/deployment records by GPU generation.</x:t>
        </x:is>
      </x:c>
    </x:row>
    <x:row r="3555">
      <x:c r="A3555" s="3" t="inlineStr">
        <x:is>
          <x:t xml:space="preserve">xAI</x:t>
        </x:is>
      </x:c>
      <x:c r="B3555" s="3" t="n">
        <x:v>2030</x:v>
      </x:c>
      <x:c r="C3555" s="3" t="inlineStr">
        <x:is>
          <x:t xml:space="preserve">Grid-Constrained / Efficiency-Upside</x:t>
        </x:is>
      </x:c>
      <x:c r="D3555" s="3" t="inlineStr">
        <x:is>
          <x:t xml:space="preserve">purpose_built_accelerator_share</x:t>
        </x:is>
      </x:c>
      <x:c r="E3555" s="3" t="n">
        <x:v>0</x:v>
      </x:c>
      <x:c r="F3555" s="3" t="inlineStr">
        <x:is>
          <x:t xml:space="preserve">share of inference-serving accelerator load</x:t>
        </x:is>
      </x:c>
      <x:c r="G3555" s="3" t="inlineStr">
        <x:is>
          <x:t xml:space="preserve">Numeric scenario</x:t>
        </x:is>
      </x:c>
      <x:c r="H3555" s="3" t="inlineStr">
        <x:is>
          <x:t xml:space="preserve">1 - gpu_share</x:t>
        </x:is>
      </x:c>
      <x:c r="I3555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Official infrastructure anchor is NVIDIA GPU cluster scale. No xAI-operated custom inference ASIC share is used in Base.</x:t>
        </x:is>
      </x:c>
      <x:c r="J3555" s="3" t="inlineStr">
        <x:is>
          <x:t xml:space="preserve">SRC_XAI_MODELS; SRC_XAI_NVIDIA_COLOSSUS; SRC_EPOCH_AI_DATA_CENTERS; ASSUMP_NUMERIC_ACCELERATOR_MIX</x:t>
        </x:is>
      </x:c>
      <x:c r="K355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55" s="3" t="inlineStr">
        <x:is>
          <x:t xml:space="preserve">Replace 02a CSP contract allocations and 02b CSP accelerator mix with contract/procurement telemetry. xAI serving hardware mix, Grok inference benchmark and active traffic disclosure.</x:t>
        </x:is>
      </x:c>
    </x:row>
    <x:row r="3556">
      <x:c r="A3556" s="3" t="inlineStr">
        <x:is>
          <x:t xml:space="preserve">xAI</x:t>
        </x:is>
      </x:c>
      <x:c r="B3556" s="3" t="n">
        <x:v>2030</x:v>
      </x:c>
      <x:c r="C3556" s="3" t="inlineStr">
        <x:is>
          <x:t xml:space="preserve">Grid-Constrained / Efficiency-Upside</x:t>
        </x:is>
      </x:c>
      <x:c r="D3556" s="3" t="inlineStr">
        <x:is>
          <x:t xml:space="preserve">fleet_reference_tps_per_mw</x:t>
        </x:is>
      </x:c>
      <x:c r="E3556" s="3" t="n">
        <x:v>2476756</x:v>
      </x:c>
      <x:c r="F3556" s="3" t="inlineStr">
        <x:is>
          <x:t xml:space="preserve">generated output tokens/sec/MW</x:t>
        </x:is>
      </x:c>
      <x:c r="G3556" s="3" t="inlineStr">
        <x:is>
          <x:t xml:space="preserve">Fleet-weighted public benchmark reference</x:t>
        </x:is>
      </x:c>
      <x:c r="H3556" s="3" t="inlineStr">
        <x:is>
          <x:t xml:space="preserve">h200_share*h200_workload_avg + b200_share*b200_workload_avg + gb200_share*gb200_workload_avg + purpose_built_share*purpose_workload_avg</x:t>
        </x:is>
      </x:c>
      <x:c r="I3556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3556" s="3" t="inlineStr">
        <x:is>
          <x:t xml:space="preserve">SRC_SEMIANALYSIS_INFERENCEX; ASSUMP_NUMERIC_ACCELERATOR_MIX; ASSUMP_WORKLOAD_CLASS_MIX; ASSUMP_AGENTIC_CONTEXT_PENALTY</x:t>
        </x:is>
      </x:c>
      <x:c r="K355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56" s="3" t="inlineStr">
        <x:is>
          <x:t xml:space="preserve">Comparable production output-token throughput or a more closely matched benchmark.</x:t>
        </x:is>
      </x:c>
    </x:row>
    <x:row r="3557">
      <x:c r="A3557" s="3" t="inlineStr">
        <x:is>
          <x:t xml:space="preserve">xAI</x:t>
        </x:is>
      </x:c>
      <x:c r="B3557" s="3" t="n">
        <x:v>2030</x:v>
      </x:c>
      <x:c r="C3557" s="3" t="inlineStr">
        <x:is>
          <x:t xml:space="preserve">Grid-Constrained / Efficiency-Upside</x:t>
        </x:is>
      </x:c>
      <x:c r="D3557" s="3" t="inlineStr">
        <x:is>
          <x:t xml:space="preserve">commercial_workload_fit_factor</x:t>
        </x:is>
      </x:c>
      <x:c r="E3557" s="3" t="n">
        <x:v>0.55</x:v>
      </x:c>
      <x:c r="F3557" s="3" t="inlineStr">
        <x:is>
          <x:t xml:space="preserve">share of public reference throughput</x:t>
        </x:is>
      </x:c>
      <x:c r="G3557" s="3" t="inlineStr">
        <x:is>
          <x:t xml:space="preserve">Scenario assumption</x:t>
        </x:is>
      </x:c>
      <x:c r="H3557" s="3" t="inlineStr">
        <x:is>
          <x:t xml:space="preserve">reference_serving_tps_per_mw = fleet_reference_tps_per_mw * commercial_workload_fit_factor</x:t>
        </x:is>
      </x:c>
      <x:c r="I3557" s="3" t="inlineStr">
        <x:is>
          <x:t xml:space="preserve">Commercial workload class: Grok interactive and reasoning assistant. Company mix uses short_chat=45%, long_chat=35%, agentic=20%; closed-model, reasoning, long-context and SLO mismatch stays explicit.</x:t>
        </x:is>
      </x:c>
      <x:c r="J3557" s="3" t="inlineStr">
        <x:is>
          <x:t xml:space="preserve">SRC_SEMIANALYSIS_INFERENCEX; ASSUMP_NUMERIC_ACCELERATOR_MIX; ASSUMP_WORKLOAD_CLASS_MIX; ASSUMP_AGENTIC_CONTEXT_PENALTY</x:t>
        </x:is>
      </x:c>
      <x:c r="K3557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57" s="3" t="inlineStr">
        <x:is>
          <x:t xml:space="preserve">Matched commercial serving benchmark by product surface, context shape and latency SLO.</x:t>
        </x:is>
      </x:c>
    </x:row>
    <x:row r="3558">
      <x:c r="A3558" s="3" t="inlineStr">
        <x:is>
          <x:t xml:space="preserve">xAI</x:t>
        </x:is>
      </x:c>
      <x:c r="B3558" s="3" t="n">
        <x:v>2030</x:v>
      </x:c>
      <x:c r="C3558" s="3" t="inlineStr">
        <x:is>
          <x:t xml:space="preserve">Grid-Constrained / Efficiency-Upside</x:t>
        </x:is>
      </x:c>
      <x:c r="D3558" s="3" t="inlineStr">
        <x:is>
          <x:t xml:space="preserve">reference_serving_tps_per_mw</x:t>
        </x:is>
      </x:c>
      <x:c r="E3558" s="3" t="n">
        <x:v>1362216</x:v>
      </x:c>
      <x:c r="F3558" s="3" t="inlineStr">
        <x:is>
          <x:t xml:space="preserve">generated output tokens/sec/MW</x:t>
        </x:is>
      </x:c>
      <x:c r="G3558" s="3" t="inlineStr">
        <x:is>
          <x:t xml:space="preserve">Workload-adjusted benchmark proxy</x:t>
        </x:is>
      </x:c>
      <x:c r="H3558" s="3" t="inlineStr">
        <x:is>
          <x:t xml:space="preserve">fleet_reference_tps_per_mw * commercial_workload_fit_factor</x:t>
        </x:is>
      </x:c>
      <x:c r="I355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558" s="3" t="inlineStr">
        <x:is>
          <x:t xml:space="preserve">SRC_SEMIANALYSIS_INFERENCEX; ASSUMP_NUMERIC_ACCELERATOR_MIX; ASSUMP_WORKLOAD_CLASS_MIX; ASSUMP_AGENTIC_CONTEXT_PENALTY</x:t>
        </x:is>
      </x:c>
      <x:c r="K3558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58" s="3" t="inlineStr">
        <x:is>
          <x:t xml:space="preserve">Provider production output-token throughput with comparable workload/SLO.</x:t>
        </x:is>
      </x:c>
    </x:row>
    <x:row r="3559">
      <x:c r="A3559" s="3" t="inlineStr">
        <x:is>
          <x:t xml:space="preserve">xAI</x:t>
        </x:is>
      </x:c>
      <x:c r="B3559" s="3" t="n">
        <x:v>2030</x:v>
      </x:c>
      <x:c r="C3559" s="3" t="inlineStr">
        <x:is>
          <x:t xml:space="preserve">Grid-Constrained / Efficiency-Upside</x:t>
        </x:is>
      </x:c>
      <x:c r="D3559" s="3" t="inlineStr">
        <x:is>
          <x:t xml:space="preserve">purpose_built_tps_per_mw</x:t>
        </x:is>
      </x:c>
      <x:c r="E3559" s="3" t="n">
        <x:v>2484332</x:v>
      </x:c>
      <x:c r="F3559" s="3" t="inlineStr">
        <x:is>
          <x:t xml:space="preserve">generated output tokens/sec/MW</x:t>
        </x:is>
      </x:c>
      <x:c r="G3559" s="3" t="inlineStr">
        <x:is>
          <x:t xml:space="preserve">Conservative no-uplift proxy</x:t>
        </x:is>
      </x:c>
      <x:c r="H3559" s="3" t="inlineStr">
        <x:is>
          <x:t xml:space="preserve">purpose_built_tps_per_mw = purpose_built_reference_tps_per_mw * commercial_workload_fit_factor until comparable output-token benchmark is adopted</x:t>
        </x:is>
      </x:c>
      <x:c r="I3559" s="3" t="inlineStr">
        <x:is>
          <x:t xml:space="preserve">No comparable public output-token/MW row adopted; B200 public reference placeholder is used and remains editable.</x:t>
        </x:is>
      </x:c>
      <x:c r="J3559" s="3" t="inlineStr">
        <x:is>
          <x:t xml:space="preserve">SRC_XAI_MODELS; SRC_XAI_NVIDIA_COLOSSUS; SRC_EPOCH_AI_DATA_CENTERS; ASSUMP_NUMERIC_ACCELERATOR_MIX</x:t>
        </x:is>
      </x:c>
      <x:c r="K3559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59" s="3" t="inlineStr">
        <x:is>
          <x:t xml:space="preserve">Matched-workload generated-output benchmark for the provider purpose-built accelerator.</x:t>
        </x:is>
      </x:c>
    </x:row>
    <x:row r="3560">
      <x:c r="A3560" s="3" t="inlineStr">
        <x:is>
          <x:t xml:space="preserve">xAI</x:t>
        </x:is>
      </x:c>
      <x:c r="B3560" s="3" t="n">
        <x:v>2030</x:v>
      </x:c>
      <x:c r="C3560" s="3" t="inlineStr">
        <x:is>
          <x:t xml:space="preserve">Grid-Constrained / Efficiency-Upside</x:t>
        </x:is>
      </x:c>
      <x:c r="D3560" s="3" t="inlineStr">
        <x:is>
          <x:t xml:space="preserve">inference_power_share</x:t>
        </x:is>
      </x:c>
      <x:c r="E3560" s="3" t="n">
        <x:v>0.74</x:v>
      </x:c>
      <x:c r="F3560" s="3" t="inlineStr">
        <x:is>
          <x:t xml:space="preserve">share of AI IT load</x:t>
        </x:is>
      </x:c>
      <x:c r="G3560" s="3" t="inlineStr">
        <x:is>
          <x:t xml:space="preserve">Scenario allocation</x:t>
        </x:is>
      </x:c>
      <x:c r="H3560" s="3" t="inlineStr">
        <x:is>
          <x:t xml:space="preserve">inference_gw = ai_it_load_gw * inference_power_share</x:t>
        </x:is>
      </x:c>
      <x:c r="I3560" s="3" t="inlineStr">
        <x:is>
          <x:t xml:space="preserve">Grok product expansion is modeled to shift capacity toward inference after initial training-heavy operation.</x:t>
        </x:is>
      </x:c>
      <x:c r="J3560" s="3" t="inlineStr">
        <x:is>
          <x:t xml:space="preserve">SRC_XAI_MODELS; SRC_XAI_NVIDIA_COLOSSUS; SRC_EPOCH_AI_DATA_CENTERS; ASSUMP_INFERENCE_SHARE_NOT_FACT_60</x:t>
        </x:is>
      </x:c>
      <x:c r="K3560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60" s="3" t="inlineStr">
        <x:is>
          <x:t xml:space="preserve">Provider-specific inference/training workload power telemetry.</x:t>
        </x:is>
      </x:c>
    </x:row>
    <x:row r="3561">
      <x:c r="A3561" s="3" t="inlineStr">
        <x:is>
          <x:t xml:space="preserve">xAI</x:t>
        </x:is>
      </x:c>
      <x:c r="B3561" s="3" t="n">
        <x:v>2030</x:v>
      </x:c>
      <x:c r="C3561" s="3" t="inlineStr">
        <x:is>
          <x:t xml:space="preserve">Grid-Constrained / Efficiency-Upside</x:t>
        </x:is>
      </x:c>
      <x:c r="D3561" s="3" t="inlineStr">
        <x:is>
          <x:t xml:space="preserve">inference_gw</x:t>
        </x:is>
      </x:c>
      <x:c r="E3561" s="3" t="n">
        <x:v>0.928</x:v>
      </x:c>
      <x:c r="F3561" s="3" t="inlineStr">
        <x:is>
          <x:t xml:space="preserve">GW</x:t>
        </x:is>
      </x:c>
      <x:c r="G3561" s="3" t="inlineStr">
        <x:is>
          <x:t xml:space="preserve">Derived formula</x:t>
        </x:is>
      </x:c>
      <x:c r="H3561" s="3" t="inlineStr">
        <x:is>
          <x:t xml:space="preserve">ai_it_load_gw * inference_power_share</x:t>
        </x:is>
      </x:c>
      <x:c r="I3561" s="3" t="inlineStr">
        <x:is>
          <x:t xml:space="preserve">This is the operational power eligible to become commercial generated output tokens through the selected TPS/MW proxy.</x:t>
        </x:is>
      </x:c>
      <x:c r="J3561" s="3" t="inlineStr">
        <x:is>
          <x:t xml:space="preserve">SRC_XAI_MODELS; SRC_XAI_NVIDIA_COLOSSUS; SRC_EPOCH_AI_DATA_CENTERS</x:t>
        </x:is>
      </x:c>
      <x:c r="K3561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61" s="3" t="inlineStr">
        <x:is>
          <x:t xml:space="preserve">Recompute after AI allocation or inference-share evidence changes.</x:t>
        </x:is>
      </x:c>
    </x:row>
    <x:row r="3562">
      <x:c r="A3562" s="3" t="inlineStr">
        <x:is>
          <x:t xml:space="preserve">xAI</x:t>
        </x:is>
      </x:c>
      <x:c r="B3562" s="3" t="n">
        <x:v>2030</x:v>
      </x:c>
      <x:c r="C3562" s="3" t="inlineStr">
        <x:is>
          <x:t xml:space="preserve">Grid-Constrained / Efficiency-Upside</x:t>
        </x:is>
      </x:c>
      <x:c r="D3562" s="3" t="inlineStr">
        <x:is>
          <x:t xml:space="preserve">training_power_share</x:t>
        </x:is>
      </x:c>
      <x:c r="E3562" s="3" t="n">
        <x:v>0.26</x:v>
      </x:c>
      <x:c r="F3562" s="3" t="inlineStr">
        <x:is>
          <x:t xml:space="preserve">share of AI IT load</x:t>
        </x:is>
      </x:c>
      <x:c r="G3562" s="3" t="inlineStr">
        <x:is>
          <x:t xml:space="preserve">Derived allocation</x:t>
        </x:is>
      </x:c>
      <x:c r="H3562" s="3" t="inlineStr">
        <x:is>
          <x:t xml:space="preserve">1 - inference_power_share</x:t>
        </x:is>
      </x:c>
      <x:c r="I3562" s="3" t="inlineStr">
        <x:is>
          <x:t xml:space="preserve">Training receives the complementary modeled AI IT allocation; it is not a disclosed company workload split.</x:t>
        </x:is>
      </x:c>
      <x:c r="J3562" s="3" t="inlineStr">
        <x:is>
          <x:t xml:space="preserve">SRC_XAI_MODELS; SRC_XAI_NVIDIA_COLOSSUS; SRC_EPOCH_AI_DATA_CENTERS; ASSUMP_INFERENCE_SHARE_NOT_FACT_60</x:t>
        </x:is>
      </x:c>
      <x:c r="K3562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62" s="3" t="inlineStr">
        <x:is>
          <x:t xml:space="preserve">Provider-specific inference/training workload power telemetry.</x:t>
        </x:is>
      </x:c>
    </x:row>
    <x:row r="3563">
      <x:c r="A3563" s="3" t="inlineStr">
        <x:is>
          <x:t xml:space="preserve">xAI</x:t>
        </x:is>
      </x:c>
      <x:c r="B3563" s="3" t="n">
        <x:v>2030</x:v>
      </x:c>
      <x:c r="C3563" s="3" t="inlineStr">
        <x:is>
          <x:t xml:space="preserve">Grid-Constrained / Efficiency-Upside</x:t>
        </x:is>
      </x:c>
      <x:c r="D3563" s="3" t="inlineStr">
        <x:is>
          <x:t xml:space="preserve">training_gw</x:t>
        </x:is>
      </x:c>
      <x:c r="E3563" s="3" t="n">
        <x:v>0.326</x:v>
      </x:c>
      <x:c r="F3563" s="3" t="inlineStr">
        <x:is>
          <x:t xml:space="preserve">GW</x:t>
        </x:is>
      </x:c>
      <x:c r="G3563" s="3" t="inlineStr">
        <x:is>
          <x:t xml:space="preserve">Derived formula</x:t>
        </x:is>
      </x:c>
      <x:c r="H3563" s="3" t="inlineStr">
        <x:is>
          <x:t xml:space="preserve">ai_it_load_gw * training_power_share</x:t>
        </x:is>
      </x:c>
      <x:c r="I3563" s="3" t="inlineStr">
        <x:is>
          <x:t xml:space="preserve">Training GW is shown separately so commercial inference token capacity is not overstated.</x:t>
        </x:is>
      </x:c>
      <x:c r="J3563" s="3" t="inlineStr">
        <x:is>
          <x:t xml:space="preserve">SRC_XAI_MODELS; SRC_XAI_NVIDIA_COLOSSUS; SRC_EPOCH_AI_DATA_CENTERS</x:t>
        </x:is>
      </x:c>
      <x:c r="K3563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63" s="3" t="inlineStr">
        <x:is>
          <x:t xml:space="preserve">Recompute after AI allocation or workload-split evidence changes.</x:t>
        </x:is>
      </x:c>
    </x:row>
    <x:row r="3564">
      <x:c r="A3564" s="3" t="inlineStr">
        <x:is>
          <x:t xml:space="preserve">xAI</x:t>
        </x:is>
      </x:c>
      <x:c r="B3564" s="3" t="n">
        <x:v>2030</x:v>
      </x:c>
      <x:c r="C3564" s="3" t="inlineStr">
        <x:is>
          <x:t xml:space="preserve">Grid-Constrained / Efficiency-Upside</x:t>
        </x:is>
      </x:c>
      <x:c r="D3564" s="3" t="inlineStr">
        <x:is>
          <x:t xml:space="preserve">tokens_per_second_per_mw</x:t>
        </x:is>
      </x:c>
      <x:c r="E3564" s="3" t="n">
        <x:v>1362216</x:v>
      </x:c>
      <x:c r="F3564" s="3" t="inlineStr">
        <x:is>
          <x:t xml:space="preserve">generated output tokens/sec/MW</x:t>
        </x:is>
      </x:c>
      <x:c r="G3564" s="3" t="inlineStr">
        <x:is>
          <x:t xml:space="preserve">Derived estimate + benchmark calibration</x:t>
        </x:is>
      </x:c>
      <x:c r="H3564" s="3" t="inlineStr">
        <x:is>
          <x:t xml:space="preserve">fleet_reference_tps_per_mw * commercial_workload_fit_factor</x:t>
        </x:is>
      </x:c>
      <x:c r="I3564" s="3" t="inlineStr">
        <x:is>
          <x:t xml:space="preserve">GPT-OSS 120B B200 output-token benchmark proxy pending a comparable Grok serving benchmark. Workload reference is now split into short_chat, long_chat and agentic classes. Company mix: short 45%, long 35%, agentic 20%. Commercial workload fit factor: Grok is closed and reasoning/product workload mix is not matched to the GPT-OSS benchmark row. Grok is modeled as interactive plus reasoning/search-style use; coding-agent share is not as directly evidenced as Anthropic/OpenAI.</x:t>
        </x:is>
      </x:c>
      <x:c r="J3564" s="3" t="inlineStr">
        <x:is>
          <x:t xml:space="preserve">SRC_XAI_MODELS; SRC_XAI_NVIDIA_COLOSSUS; SRC_EPOCH_AI_DATA_CENTERS; SRC_SEMIANALYSIS_INFERENCEX; ASSUMP_NUMERIC_ACCELERATOR_MIX; ASSUMP_WORKLOAD_CLASS_MIX; ASSUMP_AGENTIC_CONTEXT_PENALTY</x:t>
        </x:is>
      </x:c>
      <x:c r="K3564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64" s="3" t="inlineStr">
        <x:is>
          <x:t xml:space="preserve">Comparable production output-token throughput with model, hardware, precision, ISL/OSL and SLO matched.</x:t>
        </x:is>
      </x:c>
    </x:row>
    <x:row r="3565">
      <x:c r="A3565" s="3" t="inlineStr">
        <x:is>
          <x:t xml:space="preserve">xAI</x:t>
        </x:is>
      </x:c>
      <x:c r="B3565" s="3" t="n">
        <x:v>2030</x:v>
      </x:c>
      <x:c r="C3565" s="3" t="inlineStr">
        <x:is>
          <x:t xml:space="preserve">Grid-Constrained / Efficiency-Upside</x:t>
        </x:is>
      </x:c>
      <x:c r="D3565" s="3" t="inlineStr">
        <x:is>
          <x:t xml:space="preserve">inference_tokens_per_day</x:t>
        </x:is>
      </x:c>
      <x:c r="E3565" s="3" t="n">
        <x:v>109221389107200</x:v>
      </x:c>
      <x:c r="F3565" s="3" t="inlineStr">
        <x:is>
          <x:t xml:space="preserve">generated output tokens/day</x:t>
        </x:is>
      </x:c>
      <x:c r="G3565" s="3" t="inlineStr">
        <x:is>
          <x:t xml:space="preserve">Derived headline metric</x:t>
        </x:is>
      </x:c>
      <x:c r="H3565" s="3" t="inlineStr">
        <x:is>
          <x:t xml:space="preserve">inference_gw * 1000 * tokens_per_second_per_mw * 86,400</x:t>
        </x:is>
      </x:c>
      <x:c r="I3565" s="3" t="inlineStr">
        <x:is>
          <x:t xml:space="preserve">Headline capacity uses no utilization, MoE, architecture or software-growth multiplier; it is not observed commercial output volume.</x:t>
        </x:is>
      </x:c>
      <x:c r="J3565" s="3" t="inlineStr">
        <x:is>
          <x:t xml:space="preserve">SRC_XAI_MODELS; SRC_XAI_NVIDIA_COLOSSUS; SRC_EPOCH_AI_DATA_CENTERS; SRC_SEMIANALYSIS_INFERENCEX</x:t>
        </x:is>
      </x:c>
      <x:c r="K3565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65" s="3" t="inlineStr">
        <x:is>
          <x:t xml:space="preserve">Provider-disclosed generated output token volume or calibrated capacity telemetry.</x:t>
        </x:is>
      </x:c>
    </x:row>
    <x:row r="3566">
      <x:c r="A3566" s="3" t="inlineStr">
        <x:is>
          <x:t xml:space="preserve">xAI</x:t>
        </x:is>
      </x:c>
      <x:c r="B3566" s="3" t="n">
        <x:v>2030</x:v>
      </x:c>
      <x:c r="C3566" s="3" t="inlineStr">
        <x:is>
          <x:t xml:space="preserve">Grid-Constrained / Efficiency-Upside</x:t>
        </x:is>
      </x:c>
      <x:c r="D3566" s="3" t="inlineStr">
        <x:is>
          <x:t xml:space="preserve">inference_tokens_per_year</x:t>
        </x:is>
      </x:c>
      <x:c r="E3566" s="3" t="n">
        <x:v>3.9865807024128e+16</x:v>
      </x:c>
      <x:c r="F3566" s="3" t="inlineStr">
        <x:is>
          <x:t xml:space="preserve">generated output tokens/year</x:t>
        </x:is>
      </x:c>
      <x:c r="G3566" s="3" t="inlineStr">
        <x:is>
          <x:t xml:space="preserve">Derived headline metric</x:t>
        </x:is>
      </x:c>
      <x:c r="H3566" s="3" t="inlineStr">
        <x:is>
          <x:t xml:space="preserve">inference_tokens_per_day * 365</x:t>
        </x:is>
      </x:c>
      <x:c r="I3566" s="3" t="inlineStr">
        <x:is>
          <x:t xml:space="preserve">Annualized version of generated output token capacity; it is not observed annual demand or billable volume.</x:t>
        </x:is>
      </x:c>
      <x:c r="J3566" s="3" t="inlineStr">
        <x:is>
          <x:t xml:space="preserve">SRC_XAI_MODELS; SRC_XAI_NVIDIA_COLOSSUS; SRC_EPOCH_AI_DATA_CENTERS; SRC_SEMIANALYSIS_INFERENCEX</x:t>
        </x:is>
      </x:c>
      <x:c r="K3566" s="3" t="inlineStr">
        <x:is>
          <x:t xml:space="preserve">ASSUMP_CLUSTER_RAMP; ASSUMP_CLOSED_MODEL_BAND; ASSUMP_NUMERIC_ACCELERATOR_MIX; ASSUMP_INFERENCE_SHARE_NOT_FACT_60; ASSUMP_WORKLOAD_CLASS_MIX; ASSUMP_AGENTIC_CONTEXT_PENALTY</x:t>
        </x:is>
      </x:c>
      <x:c r="L3566" s="3" t="inlineStr">
        <x:is>
          <x:t xml:space="preserve">Provider-disclosed annual generated-output volume or metered serving telemetry.</x:t>
        </x:is>
      </x:c>
    </x:row>
    <x:row r="3567">
      <x:c r="A3567" s="3" t="inlineStr">
        <x:is>
          <x:t xml:space="preserve">OpenAI</x:t>
        </x:is>
      </x:c>
      <x:c r="B3567" s="3" t="n">
        <x:v>2026</x:v>
      </x:c>
      <x:c r="C3567" s="3" t="inlineStr">
        <x:is>
          <x:t xml:space="preserve">Grid-Constrained / Efficiency-Upside</x:t>
        </x:is>
      </x:c>
      <x:c r="D3567" s="3" t="inlineStr">
        <x:is>
          <x:t xml:space="preserve">contracted_power_gw</x:t>
        </x:is>
      </x:c>
      <x:c r="E3567" s="3" t="n">
        <x:v>5</x:v>
      </x:c>
      <x:c r="F3567" s="3" t="inlineStr">
        <x:is>
          <x:t xml:space="preserve">GW</x:t>
        </x:is>
      </x:c>
      <x:c r="G3567" s="3" t="inlineStr">
        <x:is>
          <x:t xml:space="preserve">Fact anchor + scenario ceiling</x:t>
        </x:is>
      </x:c>
      <x:c r="H3567" s="3" t="inlineStr">
        <x:is>
          <x:t xml:space="preserve">linear interpolation between 2026 and 2030 company capacity endpoints</x:t>
        </x:is>
      </x:c>
      <x:c r="I3567" s="3" t="inlineStr">
        <x:is>
          <x:t xml:space="preserve">2030 envelope is bounded by official Stargate planned/committed capacity; 2026 and timing remain staged scenario values.</x:t>
        </x:is>
      </x:c>
      <x:c r="J3567" s="3" t="inlineStr">
        <x:is>
          <x:t xml:space="preserve">SRC_OPENAI_STARGATE_ORACLE; SRC_OPENAI_STARGATE_PROGRESS; ASSUMP_STARGATE_RAMP</x:t>
        </x:is>
      </x:c>
      <x:c r="K356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67" s="3" t="inlineStr">
        <x:is>
          <x:t xml:space="preserve">Company/site-level committed MW/GW, interconnect and contract disclosure.</x:t>
        </x:is>
      </x:c>
    </x:row>
    <x:row r="3568">
      <x:c r="A3568" s="3" t="inlineStr">
        <x:is>
          <x:t xml:space="preserve">OpenAI</x:t>
        </x:is>
      </x:c>
      <x:c r="B3568" s="3" t="n">
        <x:v>2026</x:v>
      </x:c>
      <x:c r="C3568" s="3" t="inlineStr">
        <x:is>
          <x:t xml:space="preserve">Grid-Constrained / Efficiency-Upside</x:t>
        </x:is>
      </x:c>
      <x:c r="D3568" s="3" t="inlineStr">
        <x:is>
          <x:t xml:space="preserve">operational_deployment_share</x:t>
        </x:is>
      </x:c>
      <x:c r="E3568" s="3" t="n">
        <x:v>0.2464</x:v>
      </x:c>
      <x:c r="F3568" s="3" t="inlineStr">
        <x:is>
          <x:t xml:space="preserve">share</x:t>
        </x:is>
      </x:c>
      <x:c r="G3568" s="3" t="inlineStr">
        <x:is>
          <x:t xml:space="preserve">Scenario conversion</x:t>
        </x:is>
      </x:c>
      <x:c r="H3568" s="3" t="inlineStr">
        <x:is>
          <x:t xml:space="preserve">active_power_gw / contracted_power_gw</x:t>
        </x:is>
      </x:c>
      <x:c r="I3568" s="3" t="inlineStr">
        <x:is>
          <x:t xml:space="preserve">This is the single explicit conversion from contracted/attributed capacity to operationally usable capacity.</x:t>
        </x:is>
      </x:c>
      <x:c r="J3568" s="3" t="inlineStr">
        <x:is>
          <x:t xml:space="preserve">SRC_OPENAI_STARGATE_ORACLE; SRC_OPENAI_STARGATE_PROGRESS; ASSUMP_STARGATE_RAMP</x:t>
        </x:is>
      </x:c>
      <x:c r="K356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68" s="3" t="inlineStr">
        <x:is>
          <x:t xml:space="preserve">Energized operational capacity divided by contracted/attributed capacity.</x:t>
        </x:is>
      </x:c>
    </x:row>
    <x:row r="3569">
      <x:c r="A3569" s="3" t="inlineStr">
        <x:is>
          <x:t xml:space="preserve">OpenAI</x:t>
        </x:is>
      </x:c>
      <x:c r="B3569" s="3" t="n">
        <x:v>2026</x:v>
      </x:c>
      <x:c r="C3569" s="3" t="inlineStr">
        <x:is>
          <x:t xml:space="preserve">Grid-Constrained / Efficiency-Upside</x:t>
        </x:is>
      </x:c>
      <x:c r="D3569" s="3" t="inlineStr">
        <x:is>
          <x:t xml:space="preserve">active_power_gw</x:t>
        </x:is>
      </x:c>
      <x:c r="E3569" s="3" t="n">
        <x:v>1.232</x:v>
      </x:c>
      <x:c r="F3569" s="3" t="inlineStr">
        <x:is>
          <x:t xml:space="preserve">GW</x:t>
        </x:is>
      </x:c>
      <x:c r="G3569" s="3" t="inlineStr">
        <x:is>
          <x:t xml:space="preserve">Derived scenario</x:t>
        </x:is>
      </x:c>
      <x:c r="H3569" s="3" t="inlineStr">
        <x:is>
          <x:t xml:space="preserve">contracted_power_gw * operational_deployment_share</x:t>
        </x:is>
      </x:c>
      <x:c r="I3569" s="3" t="inlineStr">
        <x:is>
          <x:t xml:space="preserve">Official capacity announcements are converted to active GW only through energization/GPU-deployment ramp assumptions.</x:t>
        </x:is>
      </x:c>
      <x:c r="J3569" s="3" t="inlineStr">
        <x:is>
          <x:t xml:space="preserve">SRC_OPENAI_STARGATE_ORACLE; SRC_OPENAI_STARGATE_PROGRESS; ASSUMP_STARGATE_RAMP</x:t>
        </x:is>
      </x:c>
      <x:c r="K356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69" s="3" t="inlineStr">
        <x:is>
          <x:t xml:space="preserve">Energization dates, accelerator deliveries and operational powered-rack telemetry.</x:t>
        </x:is>
      </x:c>
    </x:row>
    <x:row r="3570">
      <x:c r="A3570" s="3" t="inlineStr">
        <x:is>
          <x:t xml:space="preserve">OpenAI</x:t>
        </x:is>
      </x:c>
      <x:c r="B3570" s="3" t="n">
        <x:v>2026</x:v>
      </x:c>
      <x:c r="C3570" s="3" t="inlineStr">
        <x:is>
          <x:t xml:space="preserve">Grid-Constrained / Efficiency-Upside</x:t>
        </x:is>
      </x:c>
      <x:c r="D3570" s="3" t="inlineStr">
        <x:is>
          <x:t xml:space="preserve">pue</x:t>
        </x:is>
      </x:c>
      <x:c r="E3570" s="3" t="n">
        <x:v>1.2</x:v>
      </x:c>
      <x:c r="F3570" s="3" t="inlineStr">
        <x:is>
          <x:t xml:space="preserve">ratio</x:t>
        </x:is>
      </x:c>
      <x:c r="G3570" s="3" t="inlineStr">
        <x:is>
          <x:t xml:space="preserve">Scenario parameter</x:t>
        </x:is>
      </x:c>
      <x:c r="H3570" s="3" t="inlineStr">
        <x:is>
          <x:t xml:space="preserve">it_load_gw = active_power_gw / pue</x:t>
        </x:is>
      </x:c>
      <x:c r="I3570" s="3" t="inlineStr">
        <x:is>
          <x:t xml:space="preserve">No provider-wide site-level PUE is used as a disclosed fact; PUE represents facility-to-IT conversion within the scenario.</x:t>
        </x:is>
      </x:c>
      <x:c r="J3570" s="3" t="inlineStr">
        <x:is>
          <x:t xml:space="preserve">ASSUMP_POWER_RAMP</x:t>
        </x:is>
      </x:c>
      <x:c r="K357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70" s="3" t="inlineStr">
        <x:is>
          <x:t xml:space="preserve">Site-level measured PUE matched to attributed AI capacity.</x:t>
        </x:is>
      </x:c>
    </x:row>
    <x:row r="3571">
      <x:c r="A3571" s="3" t="inlineStr">
        <x:is>
          <x:t xml:space="preserve">OpenAI</x:t>
        </x:is>
      </x:c>
      <x:c r="B3571" s="3" t="n">
        <x:v>2026</x:v>
      </x:c>
      <x:c r="C3571" s="3" t="inlineStr">
        <x:is>
          <x:t xml:space="preserve">Grid-Constrained / Efficiency-Upside</x:t>
        </x:is>
      </x:c>
      <x:c r="D3571" s="3" t="inlineStr">
        <x:is>
          <x:t xml:space="preserve">it_load_gw</x:t>
        </x:is>
      </x:c>
      <x:c r="E3571" s="3" t="n">
        <x:v>1.027</x:v>
      </x:c>
      <x:c r="F3571" s="3" t="inlineStr">
        <x:is>
          <x:t xml:space="preserve">GW</x:t>
        </x:is>
      </x:c>
      <x:c r="G3571" s="3" t="inlineStr">
        <x:is>
          <x:t xml:space="preserve">Derived formula</x:t>
        </x:is>
      </x:c>
      <x:c r="H3571" s="3" t="inlineStr">
        <x:is>
          <x:t xml:space="preserve">active_power_gw / pue</x:t>
        </x:is>
      </x:c>
      <x:c r="I3571" s="3" t="inlineStr">
        <x:is>
          <x:t xml:space="preserve">Facility power is converted to IT-deliverable power before attributing AI workloads.</x:t>
        </x:is>
      </x:c>
      <x:c r="J3571" s="3" t="inlineStr">
        <x:is>
          <x:t xml:space="preserve">SRC_OPENAI_STARGATE_ORACLE; SRC_OPENAI_STARGATE_PROGRESS; ASSUMP_STARGATE_RAMP</x:t>
        </x:is>
      </x:c>
      <x:c r="K357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71" s="3" t="inlineStr">
        <x:is>
          <x:t xml:space="preserve">Recompute once active power and PUE become site-observable.</x:t>
        </x:is>
      </x:c>
    </x:row>
    <x:row r="3572">
      <x:c r="A3572" s="3" t="inlineStr">
        <x:is>
          <x:t xml:space="preserve">OpenAI</x:t>
        </x:is>
      </x:c>
      <x:c r="B3572" s="3" t="n">
        <x:v>2026</x:v>
      </x:c>
      <x:c r="C3572" s="3" t="inlineStr">
        <x:is>
          <x:t xml:space="preserve">Grid-Constrained / Efficiency-Upside</x:t>
        </x:is>
      </x:c>
      <x:c r="D3572" s="3" t="inlineStr">
        <x:is>
          <x:t xml:space="preserve">ai_workload_share</x:t>
        </x:is>
      </x:c>
      <x:c r="E3572" s="3" t="n">
        <x:v>0.88</x:v>
      </x:c>
      <x:c r="F3572" s="3" t="inlineStr">
        <x:is>
          <x:t xml:space="preserve">share</x:t>
        </x:is>
      </x:c>
      <x:c r="G3572" s="3" t="inlineStr">
        <x:is>
          <x:t xml:space="preserve">Scenario allocation</x:t>
        </x:is>
      </x:c>
      <x:c r="H3572" s="3" t="inlineStr">
        <x:is>
          <x:t xml:space="preserve">ai_it_load_gw = it_load_gw * ai_workload_share</x:t>
        </x:is>
      </x:c>
      <x:c r="I3572" s="3" t="inlineStr">
        <x:is>
          <x:t xml:space="preserve">Stargate capacity is AI-oriented but includes reserve, platform and non-token AI activity; 88% is a scenario.</x:t>
        </x:is>
      </x:c>
      <x:c r="J3572" s="3" t="inlineStr">
        <x:is>
          <x:t xml:space="preserve">SRC_OPENAI_GPT41_DOCS; SRC_OPENAI_STARGATE_ORACLE; SRC_OPENAI_STARGATE_PROGRESS; SRC_EPOCH_AI_DATA_CENTERS</x:t>
        </x:is>
      </x:c>
      <x:c r="K357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72" s="3" t="inlineStr">
        <x:is>
          <x:t xml:space="preserve">Model-owner AI workload allocation or cluster scheduling telemetry.</x:t>
        </x:is>
      </x:c>
    </x:row>
    <x:row r="3573">
      <x:c r="A3573" s="3" t="inlineStr">
        <x:is>
          <x:t xml:space="preserve">OpenAI</x:t>
        </x:is>
      </x:c>
      <x:c r="B3573" s="3" t="n">
        <x:v>2026</x:v>
      </x:c>
      <x:c r="C3573" s="3" t="inlineStr">
        <x:is>
          <x:t xml:space="preserve">Grid-Constrained / Efficiency-Upside</x:t>
        </x:is>
      </x:c>
      <x:c r="D3573" s="3" t="inlineStr">
        <x:is>
          <x:t xml:space="preserve">ai_it_load_gw</x:t>
        </x:is>
      </x:c>
      <x:c r="E3573" s="3" t="n">
        <x:v>0.903</x:v>
      </x:c>
      <x:c r="F3573" s="3" t="inlineStr">
        <x:is>
          <x:t xml:space="preserve">GW</x:t>
        </x:is>
      </x:c>
      <x:c r="G3573" s="3" t="inlineStr">
        <x:is>
          <x:t xml:space="preserve">Derived formula</x:t>
        </x:is>
      </x:c>
      <x:c r="H3573" s="3" t="inlineStr">
        <x:is>
          <x:t xml:space="preserve">it_load_gw * ai_workload_share</x:t>
        </x:is>
      </x:c>
      <x:c r="I3573" s="3" t="inlineStr">
        <x:is>
          <x:t xml:space="preserve">Only the AI-attributed portion of IT load enters training/inference allocation.</x:t>
        </x:is>
      </x:c>
      <x:c r="J3573" s="3" t="inlineStr">
        <x:is>
          <x:t xml:space="preserve">SRC_OPENAI_GPT41_DOCS; SRC_OPENAI_STARGATE_ORACLE; SRC_OPENAI_STARGATE_PROGRESS; SRC_EPOCH_AI_DATA_CENTERS</x:t>
        </x:is>
      </x:c>
      <x:c r="K357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73" s="3" t="inlineStr">
        <x:is>
          <x:t xml:space="preserve">Recompute after ai_workload_share is replaced by telemetry.</x:t>
        </x:is>
      </x:c>
    </x:row>
    <x:row r="3574">
      <x:c r="A3574" s="3" t="inlineStr">
        <x:is>
          <x:t xml:space="preserve">OpenAI</x:t>
        </x:is>
      </x:c>
      <x:c r="B3574" s="3" t="n">
        <x:v>2026</x:v>
      </x:c>
      <x:c r="C3574" s="3" t="inlineStr">
        <x:is>
          <x:t xml:space="preserve">Grid-Constrained / Efficiency-Upside</x:t>
        </x:is>
      </x:c>
      <x:c r="D3574" s="3" t="inlineStr">
        <x:is>
          <x:t xml:space="preserve">gpu_share</x:t>
        </x:is>
      </x:c>
      <x:c r="E3574" s="3" t="n">
        <x:v>1</x:v>
      </x:c>
      <x:c r="F3574" s="3" t="inlineStr">
        <x:is>
          <x:t xml:space="preserve">share of inference-serving accelerator load</x:t>
        </x:is>
      </x:c>
      <x:c r="G3574" s="3" t="inlineStr">
        <x:is>
          <x:t xml:space="preserve">Numeric scenario</x:t>
        </x:is>
      </x:c>
      <x:c r="H3574" s="3" t="inlineStr">
        <x:is>
          <x:t xml:space="preserve">gpu_share interpolated from company 2026/2030 accelerator-mix endpoints</x:t>
        </x:is>
      </x:c>
      <x:c r="I3574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3574" s="3" t="inlineStr">
        <x:is>
          <x:t xml:space="preserve">SRC_OPENAI_GPT41_DOCS; SRC_OPENAI_STARGATE_ORACLE; SRC_OPENAI_STARGATE_PROGRESS; SRC_EPOCH_AI_DATA_CENTERS; ASSUMP_NUMERIC_ACCELERATOR_MIX</x:t>
        </x:is>
      </x:c>
      <x:c r="K357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74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3575">
      <x:c r="A3575" s="3" t="inlineStr">
        <x:is>
          <x:t xml:space="preserve">OpenAI</x:t>
        </x:is>
      </x:c>
      <x:c r="B3575" s="3" t="n">
        <x:v>2026</x:v>
      </x:c>
      <x:c r="C3575" s="3" t="inlineStr">
        <x:is>
          <x:t xml:space="preserve">Grid-Constrained / Efficiency-Upside</x:t>
        </x:is>
      </x:c>
      <x:c r="D3575" s="3" t="inlineStr">
        <x:is>
          <x:t xml:space="preserve">h200_share</x:t>
        </x:is>
      </x:c>
      <x:c r="E3575" s="3" t="n">
        <x:v>0.09216000000000001</x:v>
      </x:c>
      <x:c r="F3575" s="3" t="inlineStr">
        <x:is>
          <x:t xml:space="preserve">share of inference-serving accelerator load</x:t>
        </x:is>
      </x:c>
      <x:c r="G3575" s="3" t="inlineStr">
        <x:is>
          <x:t xml:space="preserve">Editable numeric scenario</x:t>
        </x:is>
      </x:c>
      <x:c r="H3575" s="3" t="inlineStr">
        <x:is>
          <x:t xml:space="preserve">h200_share = gpu_share * default_gpu_generation_mix_h200</x:t>
        </x:is>
      </x:c>
      <x:c r="I3575" s="3" t="inlineStr">
        <x:is>
          <x:t xml:space="preserve">Default GPU-generation migration assumption; executive workbook allows later manual replacement by company/year/scenario.</x:t>
        </x:is>
      </x:c>
      <x:c r="J3575" s="3" t="inlineStr">
        <x:is>
          <x:t xml:space="preserve">SRC_SEMIANALYSIS_INFERENCEX; ASSUMP_NUMERIC_ACCELERATOR_MIX</x:t>
        </x:is>
      </x:c>
      <x:c r="K357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75" s="3" t="inlineStr">
        <x:is>
          <x:t xml:space="preserve">Company fleet inventory, accelerator-hours or procurement/deployment records by GPU generation.</x:t>
        </x:is>
      </x:c>
    </x:row>
    <x:row r="3576">
      <x:c r="A3576" s="3" t="inlineStr">
        <x:is>
          <x:t xml:space="preserve">OpenAI</x:t>
        </x:is>
      </x:c>
      <x:c r="B3576" s="3" t="n">
        <x:v>2026</x:v>
      </x:c>
      <x:c r="C3576" s="3" t="inlineStr">
        <x:is>
          <x:t xml:space="preserve">Grid-Constrained / Efficiency-Upside</x:t>
        </x:is>
      </x:c>
      <x:c r="D3576" s="3" t="inlineStr">
        <x:is>
          <x:t xml:space="preserve">b200_share</x:t>
        </x:is>
      </x:c>
      <x:c r="E3576" s="3" t="n">
        <x:v>0.90784</x:v>
      </x:c>
      <x:c r="F3576" s="3" t="inlineStr">
        <x:is>
          <x:t xml:space="preserve">share of inference-serving accelerator load</x:t>
        </x:is>
      </x:c>
      <x:c r="G3576" s="3" t="inlineStr">
        <x:is>
          <x:t xml:space="preserve">Editable numeric scenario</x:t>
        </x:is>
      </x:c>
      <x:c r="H3576" s="3" t="inlineStr">
        <x:is>
          <x:t xml:space="preserve">b200_share = gpu_share * default_gpu_generation_mix_b200</x:t>
        </x:is>
      </x:c>
      <x:c r="I3576" s="3" t="inlineStr">
        <x:is>
          <x:t xml:space="preserve">Default GPU-generation migration assumption; executive workbook allows later manual replacement by company/year/scenario.</x:t>
        </x:is>
      </x:c>
      <x:c r="J3576" s="3" t="inlineStr">
        <x:is>
          <x:t xml:space="preserve">SRC_SEMIANALYSIS_INFERENCEX; ASSUMP_NUMERIC_ACCELERATOR_MIX</x:t>
        </x:is>
      </x:c>
      <x:c r="K357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76" s="3" t="inlineStr">
        <x:is>
          <x:t xml:space="preserve">Company fleet inventory, accelerator-hours or procurement/deployment records by GPU generation.</x:t>
        </x:is>
      </x:c>
    </x:row>
    <x:row r="3577">
      <x:c r="A3577" s="3" t="inlineStr">
        <x:is>
          <x:t xml:space="preserve">OpenAI</x:t>
        </x:is>
      </x:c>
      <x:c r="B3577" s="3" t="n">
        <x:v>2026</x:v>
      </x:c>
      <x:c r="C3577" s="3" t="inlineStr">
        <x:is>
          <x:t xml:space="preserve">Grid-Constrained / Efficiency-Upside</x:t>
        </x:is>
      </x:c>
      <x:c r="D3577" s="3" t="inlineStr">
        <x:is>
          <x:t xml:space="preserve">gb200_share</x:t>
        </x:is>
      </x:c>
      <x:c r="E3577" s="3" t="n">
        <x:v>0</x:v>
      </x:c>
      <x:c r="F3577" s="3" t="inlineStr">
        <x:is>
          <x:t xml:space="preserve">share of inference-serving accelerator load</x:t>
        </x:is>
      </x:c>
      <x:c r="G3577" s="3" t="inlineStr">
        <x:is>
          <x:t xml:space="preserve">Editable numeric scenario</x:t>
        </x:is>
      </x:c>
      <x:c r="H3577" s="3" t="inlineStr">
        <x:is>
          <x:t xml:space="preserve">gb200_share = gpu_share * default_gpu_generation_mix_gb200</x:t>
        </x:is>
      </x:c>
      <x:c r="I3577" s="3" t="inlineStr">
        <x:is>
          <x:t xml:space="preserve">Default GPU-generation migration assumption; executive workbook allows later manual replacement by company/year/scenario.</x:t>
        </x:is>
      </x:c>
      <x:c r="J3577" s="3" t="inlineStr">
        <x:is>
          <x:t xml:space="preserve">SRC_SEMIANALYSIS_INFERENCEX; ASSUMP_NUMERIC_ACCELERATOR_MIX</x:t>
        </x:is>
      </x:c>
      <x:c r="K357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77" s="3" t="inlineStr">
        <x:is>
          <x:t xml:space="preserve">Company fleet inventory, accelerator-hours or procurement/deployment records by GPU generation.</x:t>
        </x:is>
      </x:c>
    </x:row>
    <x:row r="3578">
      <x:c r="A3578" s="3" t="inlineStr">
        <x:is>
          <x:t xml:space="preserve">OpenAI</x:t>
        </x:is>
      </x:c>
      <x:c r="B3578" s="3" t="n">
        <x:v>2026</x:v>
      </x:c>
      <x:c r="C3578" s="3" t="inlineStr">
        <x:is>
          <x:t xml:space="preserve">Grid-Constrained / Efficiency-Upside</x:t>
        </x:is>
      </x:c>
      <x:c r="D3578" s="3" t="inlineStr">
        <x:is>
          <x:t xml:space="preserve">purpose_built_accelerator_share</x:t>
        </x:is>
      </x:c>
      <x:c r="E3578" s="3" t="n">
        <x:v>0</x:v>
      </x:c>
      <x:c r="F3578" s="3" t="inlineStr">
        <x:is>
          <x:t xml:space="preserve">share of inference-serving accelerator load</x:t>
        </x:is>
      </x:c>
      <x:c r="G3578" s="3" t="inlineStr">
        <x:is>
          <x:t xml:space="preserve">Numeric scenario</x:t>
        </x:is>
      </x:c>
      <x:c r="H3578" s="3" t="inlineStr">
        <x:is>
          <x:t xml:space="preserve">1 - gpu_share</x:t>
        </x:is>
      </x:c>
      <x:c r="I3578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3578" s="3" t="inlineStr">
        <x:is>
          <x:t xml:space="preserve">SRC_OPENAI_GPT41_DOCS; SRC_OPENAI_STARGATE_ORACLE; SRC_OPENAI_STARGATE_PROGRESS; SRC_EPOCH_AI_DATA_CENTERS; ASSUMP_NUMERIC_ACCELERATOR_MIX</x:t>
        </x:is>
      </x:c>
      <x:c r="K357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78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3579">
      <x:c r="A3579" s="3" t="inlineStr">
        <x:is>
          <x:t xml:space="preserve">OpenAI</x:t>
        </x:is>
      </x:c>
      <x:c r="B3579" s="3" t="n">
        <x:v>2026</x:v>
      </x:c>
      <x:c r="C3579" s="3" t="inlineStr">
        <x:is>
          <x:t xml:space="preserve">Grid-Constrained / Efficiency-Upside</x:t>
        </x:is>
      </x:c>
      <x:c r="D3579" s="3" t="inlineStr">
        <x:is>
          <x:t xml:space="preserve">fleet_reference_tps_per_mw</x:t>
        </x:is>
      </x:c>
      <x:c r="E3579" s="3" t="n">
        <x:v>222741</x:v>
      </x:c>
      <x:c r="F3579" s="3" t="inlineStr">
        <x:is>
          <x:t xml:space="preserve">generated output tokens/sec/MW</x:t>
        </x:is>
      </x:c>
      <x:c r="G3579" s="3" t="inlineStr">
        <x:is>
          <x:t xml:space="preserve">Fleet-weighted public benchmark reference</x:t>
        </x:is>
      </x:c>
      <x:c r="H3579" s="3" t="inlineStr">
        <x:is>
          <x:t xml:space="preserve">h200_share*h200_workload_avg + b200_share*b200_workload_avg + gb200_share*gb200_workload_avg + purpose_built_share*purpose_workload_avg</x:t>
        </x:is>
      </x:c>
      <x:c r="I3579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3579" s="3" t="inlineStr">
        <x:is>
          <x:t xml:space="preserve">SRC_SEMIANALYSIS_INFERENCEX; ASSUMP_NUMERIC_ACCELERATOR_MIX; ASSUMP_WORKLOAD_CLASS_MIX; ASSUMP_AGENTIC_CONTEXT_PENALTY</x:t>
        </x:is>
      </x:c>
      <x:c r="K357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79" s="3" t="inlineStr">
        <x:is>
          <x:t xml:space="preserve">Comparable production output-token throughput or a more closely matched benchmark.</x:t>
        </x:is>
      </x:c>
    </x:row>
    <x:row r="3580">
      <x:c r="A3580" s="3" t="inlineStr">
        <x:is>
          <x:t xml:space="preserve">OpenAI</x:t>
        </x:is>
      </x:c>
      <x:c r="B3580" s="3" t="n">
        <x:v>2026</x:v>
      </x:c>
      <x:c r="C3580" s="3" t="inlineStr">
        <x:is>
          <x:t xml:space="preserve">Grid-Constrained / Efficiency-Upside</x:t>
        </x:is>
      </x:c>
      <x:c r="D3580" s="3" t="inlineStr">
        <x:is>
          <x:t xml:space="preserve">commercial_workload_fit_factor</x:t>
        </x:is>
      </x:c>
      <x:c r="E3580" s="3" t="n">
        <x:v>0.5</x:v>
      </x:c>
      <x:c r="F3580" s="3" t="inlineStr">
        <x:is>
          <x:t xml:space="preserve">share of public reference throughput</x:t>
        </x:is>
      </x:c>
      <x:c r="G3580" s="3" t="inlineStr">
        <x:is>
          <x:t xml:space="preserve">Scenario assumption</x:t>
        </x:is>
      </x:c>
      <x:c r="H3580" s="3" t="inlineStr">
        <x:is>
          <x:t xml:space="preserve">reference_serving_tps_per_mw = fleet_reference_tps_per_mw * commercial_workload_fit_factor</x:t>
        </x:is>
      </x:c>
      <x:c r="I3580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3580" s="3" t="inlineStr">
        <x:is>
          <x:t xml:space="preserve">SRC_SEMIANALYSIS_INFERENCEX; ASSUMP_NUMERIC_ACCELERATOR_MIX; ASSUMP_WORKLOAD_CLASS_MIX; ASSUMP_AGENTIC_CONTEXT_PENALTY</x:t>
        </x:is>
      </x:c>
      <x:c r="K358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80" s="3" t="inlineStr">
        <x:is>
          <x:t xml:space="preserve">Matched commercial serving benchmark by product surface, context shape and latency SLO.</x:t>
        </x:is>
      </x:c>
    </x:row>
    <x:row r="3581">
      <x:c r="A3581" s="3" t="inlineStr">
        <x:is>
          <x:t xml:space="preserve">OpenAI</x:t>
        </x:is>
      </x:c>
      <x:c r="B3581" s="3" t="n">
        <x:v>2026</x:v>
      </x:c>
      <x:c r="C3581" s="3" t="inlineStr">
        <x:is>
          <x:t xml:space="preserve">Grid-Constrained / Efficiency-Upside</x:t>
        </x:is>
      </x:c>
      <x:c r="D3581" s="3" t="inlineStr">
        <x:is>
          <x:t xml:space="preserve">reference_serving_tps_per_mw</x:t>
        </x:is>
      </x:c>
      <x:c r="E3581" s="3" t="n">
        <x:v>111370</x:v>
      </x:c>
      <x:c r="F3581" s="3" t="inlineStr">
        <x:is>
          <x:t xml:space="preserve">generated output tokens/sec/MW</x:t>
        </x:is>
      </x:c>
      <x:c r="G3581" s="3" t="inlineStr">
        <x:is>
          <x:t xml:space="preserve">Workload-adjusted benchmark proxy</x:t>
        </x:is>
      </x:c>
      <x:c r="H3581" s="3" t="inlineStr">
        <x:is>
          <x:t xml:space="preserve">fleet_reference_tps_per_mw * commercial_workload_fit_factor</x:t>
        </x:is>
      </x:c>
      <x:c r="I358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581" s="3" t="inlineStr">
        <x:is>
          <x:t xml:space="preserve">SRC_SEMIANALYSIS_INFERENCEX; ASSUMP_NUMERIC_ACCELERATOR_MIX; ASSUMP_WORKLOAD_CLASS_MIX; ASSUMP_AGENTIC_CONTEXT_PENALTY</x:t>
        </x:is>
      </x:c>
      <x:c r="K358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81" s="3" t="inlineStr">
        <x:is>
          <x:t xml:space="preserve">Provider production output-token throughput with comparable workload/SLO.</x:t>
        </x:is>
      </x:c>
    </x:row>
    <x:row r="3582">
      <x:c r="A3582" s="3" t="inlineStr">
        <x:is>
          <x:t xml:space="preserve">OpenAI</x:t>
        </x:is>
      </x:c>
      <x:c r="B3582" s="3" t="n">
        <x:v>2026</x:v>
      </x:c>
      <x:c r="C3582" s="3" t="inlineStr">
        <x:is>
          <x:t xml:space="preserve">Grid-Constrained / Efficiency-Upside</x:t>
        </x:is>
      </x:c>
      <x:c r="D3582" s="3" t="inlineStr">
        <x:is>
          <x:t xml:space="preserve">purpose_built_tps_per_mw</x:t>
        </x:is>
      </x:c>
      <x:c r="E3582" s="3" t="n">
        <x:v>67653</x:v>
      </x:c>
      <x:c r="F3582" s="3" t="inlineStr">
        <x:is>
          <x:t xml:space="preserve">generated output tokens/sec/MW</x:t>
        </x:is>
      </x:c>
      <x:c r="G3582" s="3" t="inlineStr">
        <x:is>
          <x:t xml:space="preserve">Conservative no-uplift proxy</x:t>
        </x:is>
      </x:c>
      <x:c r="H3582" s="3" t="inlineStr">
        <x:is>
          <x:t xml:space="preserve">purpose_built_tps_per_mw = purpose_built_reference_tps_per_mw * commercial_workload_fit_factor until comparable output-token benchmark is adopted</x:t>
        </x:is>
      </x:c>
      <x:c r="I3582" s="3" t="inlineStr">
        <x:is>
          <x:t xml:space="preserve">No comparable public output-token/MW row adopted; B200 public reference placeholder is used and remains editable.</x:t>
        </x:is>
      </x:c>
      <x:c r="J3582" s="3" t="inlineStr">
        <x:is>
          <x:t xml:space="preserve">SRC_OPENAI_GPT41_DOCS; SRC_OPENAI_STARGATE_ORACLE; SRC_OPENAI_STARGATE_PROGRESS; SRC_EPOCH_AI_DATA_CENTERS; ASSUMP_NUMERIC_ACCELERATOR_MIX</x:t>
        </x:is>
      </x:c>
      <x:c r="K358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82" s="3" t="inlineStr">
        <x:is>
          <x:t xml:space="preserve">Matched-workload generated-output benchmark for the provider purpose-built accelerator.</x:t>
        </x:is>
      </x:c>
    </x:row>
    <x:row r="3583">
      <x:c r="A3583" s="3" t="inlineStr">
        <x:is>
          <x:t xml:space="preserve">OpenAI</x:t>
        </x:is>
      </x:c>
      <x:c r="B3583" s="3" t="n">
        <x:v>2026</x:v>
      </x:c>
      <x:c r="C3583" s="3" t="inlineStr">
        <x:is>
          <x:t xml:space="preserve">Grid-Constrained / Efficiency-Upside</x:t>
        </x:is>
      </x:c>
      <x:c r="D3583" s="3" t="inlineStr">
        <x:is>
          <x:t xml:space="preserve">inference_power_share</x:t>
        </x:is>
      </x:c>
      <x:c r="E3583" s="3" t="n">
        <x:v>0.6</x:v>
      </x:c>
      <x:c r="F3583" s="3" t="inlineStr">
        <x:is>
          <x:t xml:space="preserve">share of AI IT load</x:t>
        </x:is>
      </x:c>
      <x:c r="G3583" s="3" t="inlineStr">
        <x:is>
          <x:t xml:space="preserve">Scenario allocation</x:t>
        </x:is>
      </x:c>
      <x:c r="H3583" s="3" t="inlineStr">
        <x:is>
          <x:t xml:space="preserve">inference_gw = ai_it_load_gw * inference_power_share</x:t>
        </x:is>
      </x:c>
      <x:c r="I3583" s="3" t="inlineStr">
        <x:is>
          <x:t xml:space="preserve">ChatGPT/API/enterprise commercial surfaces support increasing inference allocation while training remains material.</x:t>
        </x:is>
      </x:c>
      <x:c r="J3583" s="3" t="inlineStr">
        <x:is>
          <x:t xml:space="preserve">SRC_OPENAI_GPT41_DOCS; SRC_OPENAI_STARGATE_ORACLE; SRC_OPENAI_STARGATE_PROGRESS; SRC_EPOCH_AI_DATA_CENTERS; ASSUMP_INFERENCE_SHARE_NOT_FACT_60</x:t>
        </x:is>
      </x:c>
      <x:c r="K358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83" s="3" t="inlineStr">
        <x:is>
          <x:t xml:space="preserve">Provider-specific inference/training workload power telemetry.</x:t>
        </x:is>
      </x:c>
    </x:row>
    <x:row r="3584">
      <x:c r="A3584" s="3" t="inlineStr">
        <x:is>
          <x:t xml:space="preserve">OpenAI</x:t>
        </x:is>
      </x:c>
      <x:c r="B3584" s="3" t="n">
        <x:v>2026</x:v>
      </x:c>
      <x:c r="C3584" s="3" t="inlineStr">
        <x:is>
          <x:t xml:space="preserve">Grid-Constrained / Efficiency-Upside</x:t>
        </x:is>
      </x:c>
      <x:c r="D3584" s="3" t="inlineStr">
        <x:is>
          <x:t xml:space="preserve">inference_gw</x:t>
        </x:is>
      </x:c>
      <x:c r="E3584" s="3" t="n">
        <x:v>0.542</x:v>
      </x:c>
      <x:c r="F3584" s="3" t="inlineStr">
        <x:is>
          <x:t xml:space="preserve">GW</x:t>
        </x:is>
      </x:c>
      <x:c r="G3584" s="3" t="inlineStr">
        <x:is>
          <x:t xml:space="preserve">Derived formula</x:t>
        </x:is>
      </x:c>
      <x:c r="H3584" s="3" t="inlineStr">
        <x:is>
          <x:t xml:space="preserve">ai_it_load_gw * inference_power_share</x:t>
        </x:is>
      </x:c>
      <x:c r="I3584" s="3" t="inlineStr">
        <x:is>
          <x:t xml:space="preserve">This is the operational power eligible to become commercial generated output tokens through the selected TPS/MW proxy.</x:t>
        </x:is>
      </x:c>
      <x:c r="J3584" s="3" t="inlineStr">
        <x:is>
          <x:t xml:space="preserve">SRC_OPENAI_GPT41_DOCS; SRC_OPENAI_STARGATE_ORACLE; SRC_OPENAI_STARGATE_PROGRESS; SRC_EPOCH_AI_DATA_CENTERS</x:t>
        </x:is>
      </x:c>
      <x:c r="K358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84" s="3" t="inlineStr">
        <x:is>
          <x:t xml:space="preserve">Recompute after AI allocation or inference-share evidence changes.</x:t>
        </x:is>
      </x:c>
    </x:row>
    <x:row r="3585">
      <x:c r="A3585" s="3" t="inlineStr">
        <x:is>
          <x:t xml:space="preserve">OpenAI</x:t>
        </x:is>
      </x:c>
      <x:c r="B3585" s="3" t="n">
        <x:v>2026</x:v>
      </x:c>
      <x:c r="C3585" s="3" t="inlineStr">
        <x:is>
          <x:t xml:space="preserve">Grid-Constrained / Efficiency-Upside</x:t>
        </x:is>
      </x:c>
      <x:c r="D3585" s="3" t="inlineStr">
        <x:is>
          <x:t xml:space="preserve">training_power_share</x:t>
        </x:is>
      </x:c>
      <x:c r="E3585" s="3" t="n">
        <x:v>0.4</x:v>
      </x:c>
      <x:c r="F3585" s="3" t="inlineStr">
        <x:is>
          <x:t xml:space="preserve">share of AI IT load</x:t>
        </x:is>
      </x:c>
      <x:c r="G3585" s="3" t="inlineStr">
        <x:is>
          <x:t xml:space="preserve">Derived allocation</x:t>
        </x:is>
      </x:c>
      <x:c r="H3585" s="3" t="inlineStr">
        <x:is>
          <x:t xml:space="preserve">1 - inference_power_share</x:t>
        </x:is>
      </x:c>
      <x:c r="I3585" s="3" t="inlineStr">
        <x:is>
          <x:t xml:space="preserve">Training receives the complementary modeled AI IT allocation; it is not a disclosed company workload split.</x:t>
        </x:is>
      </x:c>
      <x:c r="J3585" s="3" t="inlineStr">
        <x:is>
          <x:t xml:space="preserve">SRC_OPENAI_GPT41_DOCS; SRC_OPENAI_STARGATE_ORACLE; SRC_OPENAI_STARGATE_PROGRESS; SRC_EPOCH_AI_DATA_CENTERS; ASSUMP_INFERENCE_SHARE_NOT_FACT_60</x:t>
        </x:is>
      </x:c>
      <x:c r="K358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85" s="3" t="inlineStr">
        <x:is>
          <x:t xml:space="preserve">Provider-specific inference/training workload power telemetry.</x:t>
        </x:is>
      </x:c>
    </x:row>
    <x:row r="3586">
      <x:c r="A3586" s="3" t="inlineStr">
        <x:is>
          <x:t xml:space="preserve">OpenAI</x:t>
        </x:is>
      </x:c>
      <x:c r="B3586" s="3" t="n">
        <x:v>2026</x:v>
      </x:c>
      <x:c r="C3586" s="3" t="inlineStr">
        <x:is>
          <x:t xml:space="preserve">Grid-Constrained / Efficiency-Upside</x:t>
        </x:is>
      </x:c>
      <x:c r="D3586" s="3" t="inlineStr">
        <x:is>
          <x:t xml:space="preserve">training_gw</x:t>
        </x:is>
      </x:c>
      <x:c r="E3586" s="3" t="n">
        <x:v>0.361</x:v>
      </x:c>
      <x:c r="F3586" s="3" t="inlineStr">
        <x:is>
          <x:t xml:space="preserve">GW</x:t>
        </x:is>
      </x:c>
      <x:c r="G3586" s="3" t="inlineStr">
        <x:is>
          <x:t xml:space="preserve">Derived formula</x:t>
        </x:is>
      </x:c>
      <x:c r="H3586" s="3" t="inlineStr">
        <x:is>
          <x:t xml:space="preserve">ai_it_load_gw * training_power_share</x:t>
        </x:is>
      </x:c>
      <x:c r="I3586" s="3" t="inlineStr">
        <x:is>
          <x:t xml:space="preserve">Training GW is shown separately so commercial inference token capacity is not overstated.</x:t>
        </x:is>
      </x:c>
      <x:c r="J3586" s="3" t="inlineStr">
        <x:is>
          <x:t xml:space="preserve">SRC_OPENAI_GPT41_DOCS; SRC_OPENAI_STARGATE_ORACLE; SRC_OPENAI_STARGATE_PROGRESS; SRC_EPOCH_AI_DATA_CENTERS</x:t>
        </x:is>
      </x:c>
      <x:c r="K358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86" s="3" t="inlineStr">
        <x:is>
          <x:t xml:space="preserve">Recompute after AI allocation or workload-split evidence changes.</x:t>
        </x:is>
      </x:c>
    </x:row>
    <x:row r="3587">
      <x:c r="A3587" s="3" t="inlineStr">
        <x:is>
          <x:t xml:space="preserve">OpenAI</x:t>
        </x:is>
      </x:c>
      <x:c r="B3587" s="3" t="n">
        <x:v>2026</x:v>
      </x:c>
      <x:c r="C3587" s="3" t="inlineStr">
        <x:is>
          <x:t xml:space="preserve">Grid-Constrained / Efficiency-Upside</x:t>
        </x:is>
      </x:c>
      <x:c r="D3587" s="3" t="inlineStr">
        <x:is>
          <x:t xml:space="preserve">tokens_per_second_per_mw</x:t>
        </x:is>
      </x:c>
      <x:c r="E3587" s="3" t="n">
        <x:v>111370</x:v>
      </x:c>
      <x:c r="F3587" s="3" t="inlineStr">
        <x:is>
          <x:t xml:space="preserve">generated output tokens/sec/MW</x:t>
        </x:is>
      </x:c>
      <x:c r="G3587" s="3" t="inlineStr">
        <x:is>
          <x:t xml:space="preserve">Derived estimate + benchmark calibration</x:t>
        </x:is>
      </x:c>
      <x:c r="H3587" s="3" t="inlineStr">
        <x:is>
          <x:t xml:space="preserve">fleet_reference_tps_per_mw * commercial_workload_fit_factor</x:t>
        </x:is>
      </x:c>
      <x:c r="I3587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3587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358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87" s="3" t="inlineStr">
        <x:is>
          <x:t xml:space="preserve">Comparable production output-token throughput with model, hardware, precision, ISL/OSL and SLO matched.</x:t>
        </x:is>
      </x:c>
    </x:row>
    <x:row r="3588">
      <x:c r="A3588" s="3" t="inlineStr">
        <x:is>
          <x:t xml:space="preserve">OpenAI</x:t>
        </x:is>
      </x:c>
      <x:c r="B3588" s="3" t="n">
        <x:v>2026</x:v>
      </x:c>
      <x:c r="C3588" s="3" t="inlineStr">
        <x:is>
          <x:t xml:space="preserve">Grid-Constrained / Efficiency-Upside</x:t>
        </x:is>
      </x:c>
      <x:c r="D3588" s="3" t="inlineStr">
        <x:is>
          <x:t xml:space="preserve">inference_tokens_per_day</x:t>
        </x:is>
      </x:c>
      <x:c r="E3588" s="3" t="n">
        <x:v>5215323456000</x:v>
      </x:c>
      <x:c r="F3588" s="3" t="inlineStr">
        <x:is>
          <x:t xml:space="preserve">generated output tokens/day</x:t>
        </x:is>
      </x:c>
      <x:c r="G3588" s="3" t="inlineStr">
        <x:is>
          <x:t xml:space="preserve">Derived headline metric</x:t>
        </x:is>
      </x:c>
      <x:c r="H3588" s="3" t="inlineStr">
        <x:is>
          <x:t xml:space="preserve">inference_gw * 1000 * tokens_per_second_per_mw * 86,400</x:t>
        </x:is>
      </x:c>
      <x:c r="I3588" s="3" t="inlineStr">
        <x:is>
          <x:t xml:space="preserve">Headline capacity uses no utilization, MoE, architecture or software-growth multiplier; it is not observed commercial output volume.</x:t>
        </x:is>
      </x:c>
      <x:c r="J3588" s="3" t="inlineStr">
        <x:is>
          <x:t xml:space="preserve">SRC_OPENAI_GPT41_DOCS; SRC_OPENAI_STARGATE_ORACLE; SRC_OPENAI_STARGATE_PROGRESS; SRC_EPOCH_AI_DATA_CENTERS; SRC_SEMIANALYSIS_INFERENCEX</x:t>
        </x:is>
      </x:c>
      <x:c r="K358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88" s="3" t="inlineStr">
        <x:is>
          <x:t xml:space="preserve">Provider-disclosed generated output token volume or calibrated capacity telemetry.</x:t>
        </x:is>
      </x:c>
    </x:row>
    <x:row r="3589">
      <x:c r="A3589" s="3" t="inlineStr">
        <x:is>
          <x:t xml:space="preserve">OpenAI</x:t>
        </x:is>
      </x:c>
      <x:c r="B3589" s="3" t="n">
        <x:v>2026</x:v>
      </x:c>
      <x:c r="C3589" s="3" t="inlineStr">
        <x:is>
          <x:t xml:space="preserve">Grid-Constrained / Efficiency-Upside</x:t>
        </x:is>
      </x:c>
      <x:c r="D3589" s="3" t="inlineStr">
        <x:is>
          <x:t xml:space="preserve">inference_tokens_per_year</x:t>
        </x:is>
      </x:c>
      <x:c r="E3589" s="3" t="n">
        <x:v>1903593061440000</x:v>
      </x:c>
      <x:c r="F3589" s="3" t="inlineStr">
        <x:is>
          <x:t xml:space="preserve">generated output tokens/year</x:t>
        </x:is>
      </x:c>
      <x:c r="G3589" s="3" t="inlineStr">
        <x:is>
          <x:t xml:space="preserve">Derived headline metric</x:t>
        </x:is>
      </x:c>
      <x:c r="H3589" s="3" t="inlineStr">
        <x:is>
          <x:t xml:space="preserve">inference_tokens_per_day * 365</x:t>
        </x:is>
      </x:c>
      <x:c r="I3589" s="3" t="inlineStr">
        <x:is>
          <x:t xml:space="preserve">Annualized version of generated output token capacity; it is not observed annual demand or billable volume.</x:t>
        </x:is>
      </x:c>
      <x:c r="J3589" s="3" t="inlineStr">
        <x:is>
          <x:t xml:space="preserve">SRC_OPENAI_GPT41_DOCS; SRC_OPENAI_STARGATE_ORACLE; SRC_OPENAI_STARGATE_PROGRESS; SRC_EPOCH_AI_DATA_CENTERS; SRC_SEMIANALYSIS_INFERENCEX</x:t>
        </x:is>
      </x:c>
      <x:c r="K358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89" s="3" t="inlineStr">
        <x:is>
          <x:t xml:space="preserve">Provider-disclosed annual generated-output volume or metered serving telemetry.</x:t>
        </x:is>
      </x:c>
    </x:row>
    <x:row r="3590">
      <x:c r="A3590" s="3" t="inlineStr">
        <x:is>
          <x:t xml:space="preserve">OpenAI</x:t>
        </x:is>
      </x:c>
      <x:c r="B3590" s="3" t="n">
        <x:v>2027</x:v>
      </x:c>
      <x:c r="C3590" s="3" t="inlineStr">
        <x:is>
          <x:t xml:space="preserve">Grid-Constrained / Efficiency-Upside</x:t>
        </x:is>
      </x:c>
      <x:c r="D3590" s="3" t="inlineStr">
        <x:is>
          <x:t xml:space="preserve">contracted_power_gw</x:t>
        </x:is>
      </x:c>
      <x:c r="E3590" s="3" t="n">
        <x:v>6.75</x:v>
      </x:c>
      <x:c r="F3590" s="3" t="inlineStr">
        <x:is>
          <x:t xml:space="preserve">GW</x:t>
        </x:is>
      </x:c>
      <x:c r="G3590" s="3" t="inlineStr">
        <x:is>
          <x:t xml:space="preserve">Fact anchor + scenario ceiling</x:t>
        </x:is>
      </x:c>
      <x:c r="H3590" s="3" t="inlineStr">
        <x:is>
          <x:t xml:space="preserve">linear interpolation between 2026 and 2030 company capacity endpoints</x:t>
        </x:is>
      </x:c>
      <x:c r="I3590" s="3" t="inlineStr">
        <x:is>
          <x:t xml:space="preserve">2030 envelope is bounded by official Stargate planned/committed capacity; 2026 and timing remain staged scenario values.</x:t>
        </x:is>
      </x:c>
      <x:c r="J3590" s="3" t="inlineStr">
        <x:is>
          <x:t xml:space="preserve">SRC_OPENAI_STARGATE_ORACLE; SRC_OPENAI_STARGATE_PROGRESS; ASSUMP_STARGATE_RAMP</x:t>
        </x:is>
      </x:c>
      <x:c r="K359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90" s="3" t="inlineStr">
        <x:is>
          <x:t xml:space="preserve">Company/site-level committed MW/GW, interconnect and contract disclosure.</x:t>
        </x:is>
      </x:c>
    </x:row>
    <x:row r="3591">
      <x:c r="A3591" s="3" t="inlineStr">
        <x:is>
          <x:t xml:space="preserve">OpenAI</x:t>
        </x:is>
      </x:c>
      <x:c r="B3591" s="3" t="n">
        <x:v>2027</x:v>
      </x:c>
      <x:c r="C3591" s="3" t="inlineStr">
        <x:is>
          <x:t xml:space="preserve">Grid-Constrained / Efficiency-Upside</x:t>
        </x:is>
      </x:c>
      <x:c r="D3591" s="3" t="inlineStr">
        <x:is>
          <x:t xml:space="preserve">operational_deployment_share</x:t>
        </x:is>
      </x:c>
      <x:c r="E3591" s="3" t="n">
        <x:v>0.39511111</x:v>
      </x:c>
      <x:c r="F3591" s="3" t="inlineStr">
        <x:is>
          <x:t xml:space="preserve">share</x:t>
        </x:is>
      </x:c>
      <x:c r="G3591" s="3" t="inlineStr">
        <x:is>
          <x:t xml:space="preserve">Scenario conversion</x:t>
        </x:is>
      </x:c>
      <x:c r="H3591" s="3" t="inlineStr">
        <x:is>
          <x:t xml:space="preserve">active_power_gw / contracted_power_gw</x:t>
        </x:is>
      </x:c>
      <x:c r="I3591" s="3" t="inlineStr">
        <x:is>
          <x:t xml:space="preserve">This is the single explicit conversion from contracted/attributed capacity to operationally usable capacity.</x:t>
        </x:is>
      </x:c>
      <x:c r="J3591" s="3" t="inlineStr">
        <x:is>
          <x:t xml:space="preserve">SRC_OPENAI_STARGATE_ORACLE; SRC_OPENAI_STARGATE_PROGRESS; ASSUMP_STARGATE_RAMP</x:t>
        </x:is>
      </x:c>
      <x:c r="K359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91" s="3" t="inlineStr">
        <x:is>
          <x:t xml:space="preserve">Energized operational capacity divided by contracted/attributed capacity.</x:t>
        </x:is>
      </x:c>
    </x:row>
    <x:row r="3592">
      <x:c r="A3592" s="3" t="inlineStr">
        <x:is>
          <x:t xml:space="preserve">OpenAI</x:t>
        </x:is>
      </x:c>
      <x:c r="B3592" s="3" t="n">
        <x:v>2027</x:v>
      </x:c>
      <x:c r="C3592" s="3" t="inlineStr">
        <x:is>
          <x:t xml:space="preserve">Grid-Constrained / Efficiency-Upside</x:t>
        </x:is>
      </x:c>
      <x:c r="D3592" s="3" t="inlineStr">
        <x:is>
          <x:t xml:space="preserve">active_power_gw</x:t>
        </x:is>
      </x:c>
      <x:c r="E3592" s="3" t="n">
        <x:v>2.667</x:v>
      </x:c>
      <x:c r="F3592" s="3" t="inlineStr">
        <x:is>
          <x:t xml:space="preserve">GW</x:t>
        </x:is>
      </x:c>
      <x:c r="G3592" s="3" t="inlineStr">
        <x:is>
          <x:t xml:space="preserve">Derived scenario</x:t>
        </x:is>
      </x:c>
      <x:c r="H3592" s="3" t="inlineStr">
        <x:is>
          <x:t xml:space="preserve">contracted_power_gw * operational_deployment_share</x:t>
        </x:is>
      </x:c>
      <x:c r="I3592" s="3" t="inlineStr">
        <x:is>
          <x:t xml:space="preserve">Official capacity announcements are converted to active GW only through energization/GPU-deployment ramp assumptions.</x:t>
        </x:is>
      </x:c>
      <x:c r="J3592" s="3" t="inlineStr">
        <x:is>
          <x:t xml:space="preserve">SRC_OPENAI_STARGATE_ORACLE; SRC_OPENAI_STARGATE_PROGRESS; ASSUMP_STARGATE_RAMP</x:t>
        </x:is>
      </x:c>
      <x:c r="K359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92" s="3" t="inlineStr">
        <x:is>
          <x:t xml:space="preserve">Energization dates, accelerator deliveries and operational powered-rack telemetry.</x:t>
        </x:is>
      </x:c>
    </x:row>
    <x:row r="3593">
      <x:c r="A3593" s="3" t="inlineStr">
        <x:is>
          <x:t xml:space="preserve">OpenAI</x:t>
        </x:is>
      </x:c>
      <x:c r="B3593" s="3" t="n">
        <x:v>2027</x:v>
      </x:c>
      <x:c r="C3593" s="3" t="inlineStr">
        <x:is>
          <x:t xml:space="preserve">Grid-Constrained / Efficiency-Upside</x:t>
        </x:is>
      </x:c>
      <x:c r="D3593" s="3" t="inlineStr">
        <x:is>
          <x:t xml:space="preserve">pue</x:t>
        </x:is>
      </x:c>
      <x:c r="E3593" s="3" t="n">
        <x:v>1.2</x:v>
      </x:c>
      <x:c r="F3593" s="3" t="inlineStr">
        <x:is>
          <x:t xml:space="preserve">ratio</x:t>
        </x:is>
      </x:c>
      <x:c r="G3593" s="3" t="inlineStr">
        <x:is>
          <x:t xml:space="preserve">Scenario parameter</x:t>
        </x:is>
      </x:c>
      <x:c r="H3593" s="3" t="inlineStr">
        <x:is>
          <x:t xml:space="preserve">it_load_gw = active_power_gw / pue</x:t>
        </x:is>
      </x:c>
      <x:c r="I3593" s="3" t="inlineStr">
        <x:is>
          <x:t xml:space="preserve">No provider-wide site-level PUE is used as a disclosed fact; PUE represents facility-to-IT conversion within the scenario.</x:t>
        </x:is>
      </x:c>
      <x:c r="J3593" s="3" t="inlineStr">
        <x:is>
          <x:t xml:space="preserve">ASSUMP_POWER_RAMP</x:t>
        </x:is>
      </x:c>
      <x:c r="K359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93" s="3" t="inlineStr">
        <x:is>
          <x:t xml:space="preserve">Site-level measured PUE matched to attributed AI capacity.</x:t>
        </x:is>
      </x:c>
    </x:row>
    <x:row r="3594">
      <x:c r="A3594" s="3" t="inlineStr">
        <x:is>
          <x:t xml:space="preserve">OpenAI</x:t>
        </x:is>
      </x:c>
      <x:c r="B3594" s="3" t="n">
        <x:v>2027</x:v>
      </x:c>
      <x:c r="C3594" s="3" t="inlineStr">
        <x:is>
          <x:t xml:space="preserve">Grid-Constrained / Efficiency-Upside</x:t>
        </x:is>
      </x:c>
      <x:c r="D3594" s="3" t="inlineStr">
        <x:is>
          <x:t xml:space="preserve">it_load_gw</x:t>
        </x:is>
      </x:c>
      <x:c r="E3594" s="3" t="n">
        <x:v>2.223</x:v>
      </x:c>
      <x:c r="F3594" s="3" t="inlineStr">
        <x:is>
          <x:t xml:space="preserve">GW</x:t>
        </x:is>
      </x:c>
      <x:c r="G3594" s="3" t="inlineStr">
        <x:is>
          <x:t xml:space="preserve">Derived formula</x:t>
        </x:is>
      </x:c>
      <x:c r="H3594" s="3" t="inlineStr">
        <x:is>
          <x:t xml:space="preserve">active_power_gw / pue</x:t>
        </x:is>
      </x:c>
      <x:c r="I3594" s="3" t="inlineStr">
        <x:is>
          <x:t xml:space="preserve">Facility power is converted to IT-deliverable power before attributing AI workloads.</x:t>
        </x:is>
      </x:c>
      <x:c r="J3594" s="3" t="inlineStr">
        <x:is>
          <x:t xml:space="preserve">SRC_OPENAI_STARGATE_ORACLE; SRC_OPENAI_STARGATE_PROGRESS; ASSUMP_STARGATE_RAMP</x:t>
        </x:is>
      </x:c>
      <x:c r="K359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94" s="3" t="inlineStr">
        <x:is>
          <x:t xml:space="preserve">Recompute once active power and PUE become site-observable.</x:t>
        </x:is>
      </x:c>
    </x:row>
    <x:row r="3595">
      <x:c r="A3595" s="3" t="inlineStr">
        <x:is>
          <x:t xml:space="preserve">OpenAI</x:t>
        </x:is>
      </x:c>
      <x:c r="B3595" s="3" t="n">
        <x:v>2027</x:v>
      </x:c>
      <x:c r="C3595" s="3" t="inlineStr">
        <x:is>
          <x:t xml:space="preserve">Grid-Constrained / Efficiency-Upside</x:t>
        </x:is>
      </x:c>
      <x:c r="D3595" s="3" t="inlineStr">
        <x:is>
          <x:t xml:space="preserve">ai_workload_share</x:t>
        </x:is>
      </x:c>
      <x:c r="E3595" s="3" t="n">
        <x:v>0.88</x:v>
      </x:c>
      <x:c r="F3595" s="3" t="inlineStr">
        <x:is>
          <x:t xml:space="preserve">share</x:t>
        </x:is>
      </x:c>
      <x:c r="G3595" s="3" t="inlineStr">
        <x:is>
          <x:t xml:space="preserve">Scenario allocation</x:t>
        </x:is>
      </x:c>
      <x:c r="H3595" s="3" t="inlineStr">
        <x:is>
          <x:t xml:space="preserve">ai_it_load_gw = it_load_gw * ai_workload_share</x:t>
        </x:is>
      </x:c>
      <x:c r="I3595" s="3" t="inlineStr">
        <x:is>
          <x:t xml:space="preserve">Stargate capacity is AI-oriented but includes reserve, platform and non-token AI activity; 88% is a scenario.</x:t>
        </x:is>
      </x:c>
      <x:c r="J3595" s="3" t="inlineStr">
        <x:is>
          <x:t xml:space="preserve">SRC_OPENAI_GPT41_DOCS; SRC_OPENAI_STARGATE_ORACLE; SRC_OPENAI_STARGATE_PROGRESS; SRC_EPOCH_AI_DATA_CENTERS</x:t>
        </x:is>
      </x:c>
      <x:c r="K359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95" s="3" t="inlineStr">
        <x:is>
          <x:t xml:space="preserve">Model-owner AI workload allocation or cluster scheduling telemetry.</x:t>
        </x:is>
      </x:c>
    </x:row>
    <x:row r="3596">
      <x:c r="A3596" s="3" t="inlineStr">
        <x:is>
          <x:t xml:space="preserve">OpenAI</x:t>
        </x:is>
      </x:c>
      <x:c r="B3596" s="3" t="n">
        <x:v>2027</x:v>
      </x:c>
      <x:c r="C3596" s="3" t="inlineStr">
        <x:is>
          <x:t xml:space="preserve">Grid-Constrained / Efficiency-Upside</x:t>
        </x:is>
      </x:c>
      <x:c r="D3596" s="3" t="inlineStr">
        <x:is>
          <x:t xml:space="preserve">ai_it_load_gw</x:t>
        </x:is>
      </x:c>
      <x:c r="E3596" s="3" t="n">
        <x:v>1.956</x:v>
      </x:c>
      <x:c r="F3596" s="3" t="inlineStr">
        <x:is>
          <x:t xml:space="preserve">GW</x:t>
        </x:is>
      </x:c>
      <x:c r="G3596" s="3" t="inlineStr">
        <x:is>
          <x:t xml:space="preserve">Derived formula</x:t>
        </x:is>
      </x:c>
      <x:c r="H3596" s="3" t="inlineStr">
        <x:is>
          <x:t xml:space="preserve">it_load_gw * ai_workload_share</x:t>
        </x:is>
      </x:c>
      <x:c r="I3596" s="3" t="inlineStr">
        <x:is>
          <x:t xml:space="preserve">Only the AI-attributed portion of IT load enters training/inference allocation.</x:t>
        </x:is>
      </x:c>
      <x:c r="J3596" s="3" t="inlineStr">
        <x:is>
          <x:t xml:space="preserve">SRC_OPENAI_GPT41_DOCS; SRC_OPENAI_STARGATE_ORACLE; SRC_OPENAI_STARGATE_PROGRESS; SRC_EPOCH_AI_DATA_CENTERS</x:t>
        </x:is>
      </x:c>
      <x:c r="K359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96" s="3" t="inlineStr">
        <x:is>
          <x:t xml:space="preserve">Recompute after ai_workload_share is replaced by telemetry.</x:t>
        </x:is>
      </x:c>
    </x:row>
    <x:row r="3597">
      <x:c r="A3597" s="3" t="inlineStr">
        <x:is>
          <x:t xml:space="preserve">OpenAI</x:t>
        </x:is>
      </x:c>
      <x:c r="B3597" s="3" t="n">
        <x:v>2027</x:v>
      </x:c>
      <x:c r="C3597" s="3" t="inlineStr">
        <x:is>
          <x:t xml:space="preserve">Grid-Constrained / Efficiency-Upside</x:t>
        </x:is>
      </x:c>
      <x:c r="D3597" s="3" t="inlineStr">
        <x:is>
          <x:t xml:space="preserve">gpu_share</x:t>
        </x:is>
      </x:c>
      <x:c r="E3597" s="3" t="n">
        <x:v>0.978068</x:v>
      </x:c>
      <x:c r="F3597" s="3" t="inlineStr">
        <x:is>
          <x:t xml:space="preserve">share of inference-serving accelerator load</x:t>
        </x:is>
      </x:c>
      <x:c r="G3597" s="3" t="inlineStr">
        <x:is>
          <x:t xml:space="preserve">Numeric scenario</x:t>
        </x:is>
      </x:c>
      <x:c r="H3597" s="3" t="inlineStr">
        <x:is>
          <x:t xml:space="preserve">gpu_share interpolated from company 2026/2030 accelerator-mix endpoints</x:t>
        </x:is>
      </x:c>
      <x:c r="I3597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3597" s="3" t="inlineStr">
        <x:is>
          <x:t xml:space="preserve">SRC_OPENAI_GPT41_DOCS; SRC_OPENAI_STARGATE_ORACLE; SRC_OPENAI_STARGATE_PROGRESS; SRC_EPOCH_AI_DATA_CENTERS; ASSUMP_NUMERIC_ACCELERATOR_MIX</x:t>
        </x:is>
      </x:c>
      <x:c r="K359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97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3598">
      <x:c r="A3598" s="3" t="inlineStr">
        <x:is>
          <x:t xml:space="preserve">OpenAI</x:t>
        </x:is>
      </x:c>
      <x:c r="B3598" s="3" t="n">
        <x:v>2027</x:v>
      </x:c>
      <x:c r="C3598" s="3" t="inlineStr">
        <x:is>
          <x:t xml:space="preserve">Grid-Constrained / Efficiency-Upside</x:t>
        </x:is>
      </x:c>
      <x:c r="D3598" s="3" t="inlineStr">
        <x:is>
          <x:t xml:space="preserve">h200_share</x:t>
        </x:is>
      </x:c>
      <x:c r="E3598" s="3" t="n">
        <x:v>0.06987599999999999</x:v>
      </x:c>
      <x:c r="F3598" s="3" t="inlineStr">
        <x:is>
          <x:t xml:space="preserve">share of inference-serving accelerator load</x:t>
        </x:is>
      </x:c>
      <x:c r="G3598" s="3" t="inlineStr">
        <x:is>
          <x:t xml:space="preserve">Editable numeric scenario</x:t>
        </x:is>
      </x:c>
      <x:c r="H3598" s="3" t="inlineStr">
        <x:is>
          <x:t xml:space="preserve">h200_share = gpu_share * default_gpu_generation_mix_h200</x:t>
        </x:is>
      </x:c>
      <x:c r="I3598" s="3" t="inlineStr">
        <x:is>
          <x:t xml:space="preserve">Default GPU-generation migration assumption; executive workbook allows later manual replacement by company/year/scenario.</x:t>
        </x:is>
      </x:c>
      <x:c r="J3598" s="3" t="inlineStr">
        <x:is>
          <x:t xml:space="preserve">SRC_SEMIANALYSIS_INFERENCEX; ASSUMP_NUMERIC_ACCELERATOR_MIX</x:t>
        </x:is>
      </x:c>
      <x:c r="K359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98" s="3" t="inlineStr">
        <x:is>
          <x:t xml:space="preserve">Company fleet inventory, accelerator-hours or procurement/deployment records by GPU generation.</x:t>
        </x:is>
      </x:c>
    </x:row>
    <x:row r="3599">
      <x:c r="A3599" s="3" t="inlineStr">
        <x:is>
          <x:t xml:space="preserve">OpenAI</x:t>
        </x:is>
      </x:c>
      <x:c r="B3599" s="3" t="n">
        <x:v>2027</x:v>
      </x:c>
      <x:c r="C3599" s="3" t="inlineStr">
        <x:is>
          <x:t xml:space="preserve">Grid-Constrained / Efficiency-Upside</x:t>
        </x:is>
      </x:c>
      <x:c r="D3599" s="3" t="inlineStr">
        <x:is>
          <x:t xml:space="preserve">b200_share</x:t>
        </x:is>
      </x:c>
      <x:c r="E3599" s="3" t="n">
        <x:v>0.908191</x:v>
      </x:c>
      <x:c r="F3599" s="3" t="inlineStr">
        <x:is>
          <x:t xml:space="preserve">share of inference-serving accelerator load</x:t>
        </x:is>
      </x:c>
      <x:c r="G3599" s="3" t="inlineStr">
        <x:is>
          <x:t xml:space="preserve">Editable numeric scenario</x:t>
        </x:is>
      </x:c>
      <x:c r="H3599" s="3" t="inlineStr">
        <x:is>
          <x:t xml:space="preserve">b200_share = gpu_share * default_gpu_generation_mix_b200</x:t>
        </x:is>
      </x:c>
      <x:c r="I3599" s="3" t="inlineStr">
        <x:is>
          <x:t xml:space="preserve">Default GPU-generation migration assumption; executive workbook allows later manual replacement by company/year/scenario.</x:t>
        </x:is>
      </x:c>
      <x:c r="J3599" s="3" t="inlineStr">
        <x:is>
          <x:t xml:space="preserve">SRC_SEMIANALYSIS_INFERENCEX; ASSUMP_NUMERIC_ACCELERATOR_MIX</x:t>
        </x:is>
      </x:c>
      <x:c r="K359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599" s="3" t="inlineStr">
        <x:is>
          <x:t xml:space="preserve">Company fleet inventory, accelerator-hours or procurement/deployment records by GPU generation.</x:t>
        </x:is>
      </x:c>
    </x:row>
    <x:row r="3600">
      <x:c r="A3600" s="3" t="inlineStr">
        <x:is>
          <x:t xml:space="preserve">OpenAI</x:t>
        </x:is>
      </x:c>
      <x:c r="B3600" s="3" t="n">
        <x:v>2027</x:v>
      </x:c>
      <x:c r="C3600" s="3" t="inlineStr">
        <x:is>
          <x:t xml:space="preserve">Grid-Constrained / Efficiency-Upside</x:t>
        </x:is>
      </x:c>
      <x:c r="D3600" s="3" t="inlineStr">
        <x:is>
          <x:t xml:space="preserve">gb200_share</x:t>
        </x:is>
      </x:c>
      <x:c r="E3600" s="3" t="n">
        <x:v>0</x:v>
      </x:c>
      <x:c r="F3600" s="3" t="inlineStr">
        <x:is>
          <x:t xml:space="preserve">share of inference-serving accelerator load</x:t>
        </x:is>
      </x:c>
      <x:c r="G3600" s="3" t="inlineStr">
        <x:is>
          <x:t xml:space="preserve">Editable numeric scenario</x:t>
        </x:is>
      </x:c>
      <x:c r="H3600" s="3" t="inlineStr">
        <x:is>
          <x:t xml:space="preserve">gb200_share = gpu_share * default_gpu_generation_mix_gb200</x:t>
        </x:is>
      </x:c>
      <x:c r="I3600" s="3" t="inlineStr">
        <x:is>
          <x:t xml:space="preserve">Default GPU-generation migration assumption; executive workbook allows later manual replacement by company/year/scenario.</x:t>
        </x:is>
      </x:c>
      <x:c r="J3600" s="3" t="inlineStr">
        <x:is>
          <x:t xml:space="preserve">SRC_SEMIANALYSIS_INFERENCEX; ASSUMP_NUMERIC_ACCELERATOR_MIX</x:t>
        </x:is>
      </x:c>
      <x:c r="K360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00" s="3" t="inlineStr">
        <x:is>
          <x:t xml:space="preserve">Company fleet inventory, accelerator-hours or procurement/deployment records by GPU generation.</x:t>
        </x:is>
      </x:c>
    </x:row>
    <x:row r="3601">
      <x:c r="A3601" s="3" t="inlineStr">
        <x:is>
          <x:t xml:space="preserve">OpenAI</x:t>
        </x:is>
      </x:c>
      <x:c r="B3601" s="3" t="n">
        <x:v>2027</x:v>
      </x:c>
      <x:c r="C3601" s="3" t="inlineStr">
        <x:is>
          <x:t xml:space="preserve">Grid-Constrained / Efficiency-Upside</x:t>
        </x:is>
      </x:c>
      <x:c r="D3601" s="3" t="inlineStr">
        <x:is>
          <x:t xml:space="preserve">purpose_built_accelerator_share</x:t>
        </x:is>
      </x:c>
      <x:c r="E3601" s="3" t="n">
        <x:v>0.021932</x:v>
      </x:c>
      <x:c r="F3601" s="3" t="inlineStr">
        <x:is>
          <x:t xml:space="preserve">share of inference-serving accelerator load</x:t>
        </x:is>
      </x:c>
      <x:c r="G3601" s="3" t="inlineStr">
        <x:is>
          <x:t xml:space="preserve">Numeric scenario</x:t>
        </x:is>
      </x:c>
      <x:c r="H3601" s="3" t="inlineStr">
        <x:is>
          <x:t xml:space="preserve">1 - gpu_share</x:t>
        </x:is>
      </x:c>
      <x:c r="I3601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3601" s="3" t="inlineStr">
        <x:is>
          <x:t xml:space="preserve">SRC_OPENAI_GPT41_DOCS; SRC_OPENAI_STARGATE_ORACLE; SRC_OPENAI_STARGATE_PROGRESS; SRC_EPOCH_AI_DATA_CENTERS; ASSUMP_NUMERIC_ACCELERATOR_MIX</x:t>
        </x:is>
      </x:c>
      <x:c r="K360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01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3602">
      <x:c r="A3602" s="3" t="inlineStr">
        <x:is>
          <x:t xml:space="preserve">OpenAI</x:t>
        </x:is>
      </x:c>
      <x:c r="B3602" s="3" t="n">
        <x:v>2027</x:v>
      </x:c>
      <x:c r="C3602" s="3" t="inlineStr">
        <x:is>
          <x:t xml:space="preserve">Grid-Constrained / Efficiency-Upside</x:t>
        </x:is>
      </x:c>
      <x:c r="D3602" s="3" t="inlineStr">
        <x:is>
          <x:t xml:space="preserve">fleet_reference_tps_per_mw</x:t>
        </x:is>
      </x:c>
      <x:c r="E3602" s="3" t="n">
        <x:v>202019</x:v>
      </x:c>
      <x:c r="F3602" s="3" t="inlineStr">
        <x:is>
          <x:t xml:space="preserve">generated output tokens/sec/MW</x:t>
        </x:is>
      </x:c>
      <x:c r="G3602" s="3" t="inlineStr">
        <x:is>
          <x:t xml:space="preserve">Fleet-weighted public benchmark reference</x:t>
        </x:is>
      </x:c>
      <x:c r="H3602" s="3" t="inlineStr">
        <x:is>
          <x:t xml:space="preserve">h200_share*h200_workload_avg + b200_share*b200_workload_avg + gb200_share*gb200_workload_avg + purpose_built_share*purpose_workload_avg</x:t>
        </x:is>
      </x:c>
      <x:c r="I3602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3602" s="3" t="inlineStr">
        <x:is>
          <x:t xml:space="preserve">SRC_SEMIANALYSIS_INFERENCEX; ASSUMP_NUMERIC_ACCELERATOR_MIX; ASSUMP_WORKLOAD_CLASS_MIX; ASSUMP_AGENTIC_CONTEXT_PENALTY</x:t>
        </x:is>
      </x:c>
      <x:c r="K360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02" s="3" t="inlineStr">
        <x:is>
          <x:t xml:space="preserve">Comparable production output-token throughput or a more closely matched benchmark.</x:t>
        </x:is>
      </x:c>
    </x:row>
    <x:row r="3603">
      <x:c r="A3603" s="3" t="inlineStr">
        <x:is>
          <x:t xml:space="preserve">OpenAI</x:t>
        </x:is>
      </x:c>
      <x:c r="B3603" s="3" t="n">
        <x:v>2027</x:v>
      </x:c>
      <x:c r="C3603" s="3" t="inlineStr">
        <x:is>
          <x:t xml:space="preserve">Grid-Constrained / Efficiency-Upside</x:t>
        </x:is>
      </x:c>
      <x:c r="D3603" s="3" t="inlineStr">
        <x:is>
          <x:t xml:space="preserve">commercial_workload_fit_factor</x:t>
        </x:is>
      </x:c>
      <x:c r="E3603" s="3" t="n">
        <x:v>0.5</x:v>
      </x:c>
      <x:c r="F3603" s="3" t="inlineStr">
        <x:is>
          <x:t xml:space="preserve">share of public reference throughput</x:t>
        </x:is>
      </x:c>
      <x:c r="G3603" s="3" t="inlineStr">
        <x:is>
          <x:t xml:space="preserve">Scenario assumption</x:t>
        </x:is>
      </x:c>
      <x:c r="H3603" s="3" t="inlineStr">
        <x:is>
          <x:t xml:space="preserve">reference_serving_tps_per_mw = fleet_reference_tps_per_mw * commercial_workload_fit_factor</x:t>
        </x:is>
      </x:c>
      <x:c r="I3603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3603" s="3" t="inlineStr">
        <x:is>
          <x:t xml:space="preserve">SRC_SEMIANALYSIS_INFERENCEX; ASSUMP_NUMERIC_ACCELERATOR_MIX; ASSUMP_WORKLOAD_CLASS_MIX; ASSUMP_AGENTIC_CONTEXT_PENALTY</x:t>
        </x:is>
      </x:c>
      <x:c r="K360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03" s="3" t="inlineStr">
        <x:is>
          <x:t xml:space="preserve">Matched commercial serving benchmark by product surface, context shape and latency SLO.</x:t>
        </x:is>
      </x:c>
    </x:row>
    <x:row r="3604">
      <x:c r="A3604" s="3" t="inlineStr">
        <x:is>
          <x:t xml:space="preserve">OpenAI</x:t>
        </x:is>
      </x:c>
      <x:c r="B3604" s="3" t="n">
        <x:v>2027</x:v>
      </x:c>
      <x:c r="C3604" s="3" t="inlineStr">
        <x:is>
          <x:t xml:space="preserve">Grid-Constrained / Efficiency-Upside</x:t>
        </x:is>
      </x:c>
      <x:c r="D3604" s="3" t="inlineStr">
        <x:is>
          <x:t xml:space="preserve">reference_serving_tps_per_mw</x:t>
        </x:is>
      </x:c>
      <x:c r="E3604" s="3" t="n">
        <x:v>101010</x:v>
      </x:c>
      <x:c r="F3604" s="3" t="inlineStr">
        <x:is>
          <x:t xml:space="preserve">generated output tokens/sec/MW</x:t>
        </x:is>
      </x:c>
      <x:c r="G3604" s="3" t="inlineStr">
        <x:is>
          <x:t xml:space="preserve">Workload-adjusted benchmark proxy</x:t>
        </x:is>
      </x:c>
      <x:c r="H3604" s="3" t="inlineStr">
        <x:is>
          <x:t xml:space="preserve">fleet_reference_tps_per_mw * commercial_workload_fit_factor</x:t>
        </x:is>
      </x:c>
      <x:c r="I360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604" s="3" t="inlineStr">
        <x:is>
          <x:t xml:space="preserve">SRC_SEMIANALYSIS_INFERENCEX; ASSUMP_NUMERIC_ACCELERATOR_MIX; ASSUMP_WORKLOAD_CLASS_MIX; ASSUMP_AGENTIC_CONTEXT_PENALTY</x:t>
        </x:is>
      </x:c>
      <x:c r="K360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04" s="3" t="inlineStr">
        <x:is>
          <x:t xml:space="preserve">Provider production output-token throughput with comparable workload/SLO.</x:t>
        </x:is>
      </x:c>
    </x:row>
    <x:row r="3605">
      <x:c r="A3605" s="3" t="inlineStr">
        <x:is>
          <x:t xml:space="preserve">OpenAI</x:t>
        </x:is>
      </x:c>
      <x:c r="B3605" s="3" t="n">
        <x:v>2027</x:v>
      </x:c>
      <x:c r="C3605" s="3" t="inlineStr">
        <x:is>
          <x:t xml:space="preserve">Grid-Constrained / Efficiency-Upside</x:t>
        </x:is>
      </x:c>
      <x:c r="D3605" s="3" t="inlineStr">
        <x:is>
          <x:t xml:space="preserve">purpose_built_tps_per_mw</x:t>
        </x:is>
      </x:c>
      <x:c r="E3605" s="3" t="n">
        <x:v>67653</x:v>
      </x:c>
      <x:c r="F3605" s="3" t="inlineStr">
        <x:is>
          <x:t xml:space="preserve">generated output tokens/sec/MW</x:t>
        </x:is>
      </x:c>
      <x:c r="G3605" s="3" t="inlineStr">
        <x:is>
          <x:t xml:space="preserve">Conservative no-uplift proxy</x:t>
        </x:is>
      </x:c>
      <x:c r="H3605" s="3" t="inlineStr">
        <x:is>
          <x:t xml:space="preserve">purpose_built_tps_per_mw = purpose_built_reference_tps_per_mw * commercial_workload_fit_factor until comparable output-token benchmark is adopted</x:t>
        </x:is>
      </x:c>
      <x:c r="I3605" s="3" t="inlineStr">
        <x:is>
          <x:t xml:space="preserve">No comparable public output-token/MW row adopted; B200 public reference placeholder is used and remains editable.</x:t>
        </x:is>
      </x:c>
      <x:c r="J3605" s="3" t="inlineStr">
        <x:is>
          <x:t xml:space="preserve">SRC_OPENAI_GPT41_DOCS; SRC_OPENAI_STARGATE_ORACLE; SRC_OPENAI_STARGATE_PROGRESS; SRC_EPOCH_AI_DATA_CENTERS; ASSUMP_NUMERIC_ACCELERATOR_MIX</x:t>
        </x:is>
      </x:c>
      <x:c r="K360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05" s="3" t="inlineStr">
        <x:is>
          <x:t xml:space="preserve">Matched-workload generated-output benchmark for the provider purpose-built accelerator.</x:t>
        </x:is>
      </x:c>
    </x:row>
    <x:row r="3606">
      <x:c r="A3606" s="3" t="inlineStr">
        <x:is>
          <x:t xml:space="preserve">OpenAI</x:t>
        </x:is>
      </x:c>
      <x:c r="B3606" s="3" t="n">
        <x:v>2027</x:v>
      </x:c>
      <x:c r="C3606" s="3" t="inlineStr">
        <x:is>
          <x:t xml:space="preserve">Grid-Constrained / Efficiency-Upside</x:t>
        </x:is>
      </x:c>
      <x:c r="D3606" s="3" t="inlineStr">
        <x:is>
          <x:t xml:space="preserve">inference_power_share</x:t>
        </x:is>
      </x:c>
      <x:c r="E3606" s="3" t="n">
        <x:v>0.655</x:v>
      </x:c>
      <x:c r="F3606" s="3" t="inlineStr">
        <x:is>
          <x:t xml:space="preserve">share of AI IT load</x:t>
        </x:is>
      </x:c>
      <x:c r="G3606" s="3" t="inlineStr">
        <x:is>
          <x:t xml:space="preserve">Scenario allocation</x:t>
        </x:is>
      </x:c>
      <x:c r="H3606" s="3" t="inlineStr">
        <x:is>
          <x:t xml:space="preserve">inference_gw = ai_it_load_gw * inference_power_share</x:t>
        </x:is>
      </x:c>
      <x:c r="I3606" s="3" t="inlineStr">
        <x:is>
          <x:t xml:space="preserve">ChatGPT/API/enterprise commercial surfaces support increasing inference allocation while training remains material.</x:t>
        </x:is>
      </x:c>
      <x:c r="J3606" s="3" t="inlineStr">
        <x:is>
          <x:t xml:space="preserve">SRC_OPENAI_GPT41_DOCS; SRC_OPENAI_STARGATE_ORACLE; SRC_OPENAI_STARGATE_PROGRESS; SRC_EPOCH_AI_DATA_CENTERS; ASSUMP_INFERENCE_SHARE_NOT_FACT_60</x:t>
        </x:is>
      </x:c>
      <x:c r="K360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06" s="3" t="inlineStr">
        <x:is>
          <x:t xml:space="preserve">Provider-specific inference/training workload power telemetry.</x:t>
        </x:is>
      </x:c>
    </x:row>
    <x:row r="3607">
      <x:c r="A3607" s="3" t="inlineStr">
        <x:is>
          <x:t xml:space="preserve">OpenAI</x:t>
        </x:is>
      </x:c>
      <x:c r="B3607" s="3" t="n">
        <x:v>2027</x:v>
      </x:c>
      <x:c r="C3607" s="3" t="inlineStr">
        <x:is>
          <x:t xml:space="preserve">Grid-Constrained / Efficiency-Upside</x:t>
        </x:is>
      </x:c>
      <x:c r="D3607" s="3" t="inlineStr">
        <x:is>
          <x:t xml:space="preserve">inference_gw</x:t>
        </x:is>
      </x:c>
      <x:c r="E3607" s="3" t="n">
        <x:v>1.281</x:v>
      </x:c>
      <x:c r="F3607" s="3" t="inlineStr">
        <x:is>
          <x:t xml:space="preserve">GW</x:t>
        </x:is>
      </x:c>
      <x:c r="G3607" s="3" t="inlineStr">
        <x:is>
          <x:t xml:space="preserve">Derived formula</x:t>
        </x:is>
      </x:c>
      <x:c r="H3607" s="3" t="inlineStr">
        <x:is>
          <x:t xml:space="preserve">ai_it_load_gw * inference_power_share</x:t>
        </x:is>
      </x:c>
      <x:c r="I3607" s="3" t="inlineStr">
        <x:is>
          <x:t xml:space="preserve">This is the operational power eligible to become commercial generated output tokens through the selected TPS/MW proxy.</x:t>
        </x:is>
      </x:c>
      <x:c r="J3607" s="3" t="inlineStr">
        <x:is>
          <x:t xml:space="preserve">SRC_OPENAI_GPT41_DOCS; SRC_OPENAI_STARGATE_ORACLE; SRC_OPENAI_STARGATE_PROGRESS; SRC_EPOCH_AI_DATA_CENTERS</x:t>
        </x:is>
      </x:c>
      <x:c r="K360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07" s="3" t="inlineStr">
        <x:is>
          <x:t xml:space="preserve">Recompute after AI allocation or inference-share evidence changes.</x:t>
        </x:is>
      </x:c>
    </x:row>
    <x:row r="3608">
      <x:c r="A3608" s="3" t="inlineStr">
        <x:is>
          <x:t xml:space="preserve">OpenAI</x:t>
        </x:is>
      </x:c>
      <x:c r="B3608" s="3" t="n">
        <x:v>2027</x:v>
      </x:c>
      <x:c r="C3608" s="3" t="inlineStr">
        <x:is>
          <x:t xml:space="preserve">Grid-Constrained / Efficiency-Upside</x:t>
        </x:is>
      </x:c>
      <x:c r="D3608" s="3" t="inlineStr">
        <x:is>
          <x:t xml:space="preserve">training_power_share</x:t>
        </x:is>
      </x:c>
      <x:c r="E3608" s="3" t="n">
        <x:v>0.345</x:v>
      </x:c>
      <x:c r="F3608" s="3" t="inlineStr">
        <x:is>
          <x:t xml:space="preserve">share of AI IT load</x:t>
        </x:is>
      </x:c>
      <x:c r="G3608" s="3" t="inlineStr">
        <x:is>
          <x:t xml:space="preserve">Derived allocation</x:t>
        </x:is>
      </x:c>
      <x:c r="H3608" s="3" t="inlineStr">
        <x:is>
          <x:t xml:space="preserve">1 - inference_power_share</x:t>
        </x:is>
      </x:c>
      <x:c r="I3608" s="3" t="inlineStr">
        <x:is>
          <x:t xml:space="preserve">Training receives the complementary modeled AI IT allocation; it is not a disclosed company workload split.</x:t>
        </x:is>
      </x:c>
      <x:c r="J3608" s="3" t="inlineStr">
        <x:is>
          <x:t xml:space="preserve">SRC_OPENAI_GPT41_DOCS; SRC_OPENAI_STARGATE_ORACLE; SRC_OPENAI_STARGATE_PROGRESS; SRC_EPOCH_AI_DATA_CENTERS; ASSUMP_INFERENCE_SHARE_NOT_FACT_60</x:t>
        </x:is>
      </x:c>
      <x:c r="K360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08" s="3" t="inlineStr">
        <x:is>
          <x:t xml:space="preserve">Provider-specific inference/training workload power telemetry.</x:t>
        </x:is>
      </x:c>
    </x:row>
    <x:row r="3609">
      <x:c r="A3609" s="3" t="inlineStr">
        <x:is>
          <x:t xml:space="preserve">OpenAI</x:t>
        </x:is>
      </x:c>
      <x:c r="B3609" s="3" t="n">
        <x:v>2027</x:v>
      </x:c>
      <x:c r="C3609" s="3" t="inlineStr">
        <x:is>
          <x:t xml:space="preserve">Grid-Constrained / Efficiency-Upside</x:t>
        </x:is>
      </x:c>
      <x:c r="D3609" s="3" t="inlineStr">
        <x:is>
          <x:t xml:space="preserve">training_gw</x:t>
        </x:is>
      </x:c>
      <x:c r="E3609" s="3" t="n">
        <x:v>0.675</x:v>
      </x:c>
      <x:c r="F3609" s="3" t="inlineStr">
        <x:is>
          <x:t xml:space="preserve">GW</x:t>
        </x:is>
      </x:c>
      <x:c r="G3609" s="3" t="inlineStr">
        <x:is>
          <x:t xml:space="preserve">Derived formula</x:t>
        </x:is>
      </x:c>
      <x:c r="H3609" s="3" t="inlineStr">
        <x:is>
          <x:t xml:space="preserve">ai_it_load_gw * training_power_share</x:t>
        </x:is>
      </x:c>
      <x:c r="I3609" s="3" t="inlineStr">
        <x:is>
          <x:t xml:space="preserve">Training GW is shown separately so commercial inference token capacity is not overstated.</x:t>
        </x:is>
      </x:c>
      <x:c r="J3609" s="3" t="inlineStr">
        <x:is>
          <x:t xml:space="preserve">SRC_OPENAI_GPT41_DOCS; SRC_OPENAI_STARGATE_ORACLE; SRC_OPENAI_STARGATE_PROGRESS; SRC_EPOCH_AI_DATA_CENTERS</x:t>
        </x:is>
      </x:c>
      <x:c r="K360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09" s="3" t="inlineStr">
        <x:is>
          <x:t xml:space="preserve">Recompute after AI allocation or workload-split evidence changes.</x:t>
        </x:is>
      </x:c>
    </x:row>
    <x:row r="3610">
      <x:c r="A3610" s="3" t="inlineStr">
        <x:is>
          <x:t xml:space="preserve">OpenAI</x:t>
        </x:is>
      </x:c>
      <x:c r="B3610" s="3" t="n">
        <x:v>2027</x:v>
      </x:c>
      <x:c r="C3610" s="3" t="inlineStr">
        <x:is>
          <x:t xml:space="preserve">Grid-Constrained / Efficiency-Upside</x:t>
        </x:is>
      </x:c>
      <x:c r="D3610" s="3" t="inlineStr">
        <x:is>
          <x:t xml:space="preserve">tokens_per_second_per_mw</x:t>
        </x:is>
      </x:c>
      <x:c r="E3610" s="3" t="n">
        <x:v>101010</x:v>
      </x:c>
      <x:c r="F3610" s="3" t="inlineStr">
        <x:is>
          <x:t xml:space="preserve">generated output tokens/sec/MW</x:t>
        </x:is>
      </x:c>
      <x:c r="G3610" s="3" t="inlineStr">
        <x:is>
          <x:t xml:space="preserve">Derived estimate + benchmark calibration</x:t>
        </x:is>
      </x:c>
      <x:c r="H3610" s="3" t="inlineStr">
        <x:is>
          <x:t xml:space="preserve">fleet_reference_tps_per_mw * commercial_workload_fit_factor</x:t>
        </x:is>
      </x:c>
      <x:c r="I3610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3610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361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10" s="3" t="inlineStr">
        <x:is>
          <x:t xml:space="preserve">Comparable production output-token throughput with model, hardware, precision, ISL/OSL and SLO matched.</x:t>
        </x:is>
      </x:c>
    </x:row>
    <x:row r="3611">
      <x:c r="A3611" s="3" t="inlineStr">
        <x:is>
          <x:t xml:space="preserve">OpenAI</x:t>
        </x:is>
      </x:c>
      <x:c r="B3611" s="3" t="n">
        <x:v>2027</x:v>
      </x:c>
      <x:c r="C3611" s="3" t="inlineStr">
        <x:is>
          <x:t xml:space="preserve">Grid-Constrained / Efficiency-Upside</x:t>
        </x:is>
      </x:c>
      <x:c r="D3611" s="3" t="inlineStr">
        <x:is>
          <x:t xml:space="preserve">inference_tokens_per_day</x:t>
        </x:is>
      </x:c>
      <x:c r="E3611" s="3" t="n">
        <x:v>11179625184000</x:v>
      </x:c>
      <x:c r="F3611" s="3" t="inlineStr">
        <x:is>
          <x:t xml:space="preserve">generated output tokens/day</x:t>
        </x:is>
      </x:c>
      <x:c r="G3611" s="3" t="inlineStr">
        <x:is>
          <x:t xml:space="preserve">Derived headline metric</x:t>
        </x:is>
      </x:c>
      <x:c r="H3611" s="3" t="inlineStr">
        <x:is>
          <x:t xml:space="preserve">inference_gw * 1000 * tokens_per_second_per_mw * 86,400</x:t>
        </x:is>
      </x:c>
      <x:c r="I3611" s="3" t="inlineStr">
        <x:is>
          <x:t xml:space="preserve">Headline capacity uses no utilization, MoE, architecture or software-growth multiplier; it is not observed commercial output volume.</x:t>
        </x:is>
      </x:c>
      <x:c r="J3611" s="3" t="inlineStr">
        <x:is>
          <x:t xml:space="preserve">SRC_OPENAI_GPT41_DOCS; SRC_OPENAI_STARGATE_ORACLE; SRC_OPENAI_STARGATE_PROGRESS; SRC_EPOCH_AI_DATA_CENTERS; SRC_SEMIANALYSIS_INFERENCEX</x:t>
        </x:is>
      </x:c>
      <x:c r="K361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11" s="3" t="inlineStr">
        <x:is>
          <x:t xml:space="preserve">Provider-disclosed generated output token volume or calibrated capacity telemetry.</x:t>
        </x:is>
      </x:c>
    </x:row>
    <x:row r="3612">
      <x:c r="A3612" s="3" t="inlineStr">
        <x:is>
          <x:t xml:space="preserve">OpenAI</x:t>
        </x:is>
      </x:c>
      <x:c r="B3612" s="3" t="n">
        <x:v>2027</x:v>
      </x:c>
      <x:c r="C3612" s="3" t="inlineStr">
        <x:is>
          <x:t xml:space="preserve">Grid-Constrained / Efficiency-Upside</x:t>
        </x:is>
      </x:c>
      <x:c r="D3612" s="3" t="inlineStr">
        <x:is>
          <x:t xml:space="preserve">inference_tokens_per_year</x:t>
        </x:is>
      </x:c>
      <x:c r="E3612" s="3" t="n">
        <x:v>4080563192160000</x:v>
      </x:c>
      <x:c r="F3612" s="3" t="inlineStr">
        <x:is>
          <x:t xml:space="preserve">generated output tokens/year</x:t>
        </x:is>
      </x:c>
      <x:c r="G3612" s="3" t="inlineStr">
        <x:is>
          <x:t xml:space="preserve">Derived headline metric</x:t>
        </x:is>
      </x:c>
      <x:c r="H3612" s="3" t="inlineStr">
        <x:is>
          <x:t xml:space="preserve">inference_tokens_per_day * 365</x:t>
        </x:is>
      </x:c>
      <x:c r="I3612" s="3" t="inlineStr">
        <x:is>
          <x:t xml:space="preserve">Annualized version of generated output token capacity; it is not observed annual demand or billable volume.</x:t>
        </x:is>
      </x:c>
      <x:c r="J3612" s="3" t="inlineStr">
        <x:is>
          <x:t xml:space="preserve">SRC_OPENAI_GPT41_DOCS; SRC_OPENAI_STARGATE_ORACLE; SRC_OPENAI_STARGATE_PROGRESS; SRC_EPOCH_AI_DATA_CENTERS; SRC_SEMIANALYSIS_INFERENCEX</x:t>
        </x:is>
      </x:c>
      <x:c r="K361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12" s="3" t="inlineStr">
        <x:is>
          <x:t xml:space="preserve">Provider-disclosed annual generated-output volume or metered serving telemetry.</x:t>
        </x:is>
      </x:c>
    </x:row>
    <x:row r="3613">
      <x:c r="A3613" s="3" t="inlineStr">
        <x:is>
          <x:t xml:space="preserve">OpenAI</x:t>
        </x:is>
      </x:c>
      <x:c r="B3613" s="3" t="n">
        <x:v>2028</x:v>
      </x:c>
      <x:c r="C3613" s="3" t="inlineStr">
        <x:is>
          <x:t xml:space="preserve">Grid-Constrained / Efficiency-Upside</x:t>
        </x:is>
      </x:c>
      <x:c r="D3613" s="3" t="inlineStr">
        <x:is>
          <x:t xml:space="preserve">contracted_power_gw</x:t>
        </x:is>
      </x:c>
      <x:c r="E3613" s="3" t="n">
        <x:v>8.5</x:v>
      </x:c>
      <x:c r="F3613" s="3" t="inlineStr">
        <x:is>
          <x:t xml:space="preserve">GW</x:t>
        </x:is>
      </x:c>
      <x:c r="G3613" s="3" t="inlineStr">
        <x:is>
          <x:t xml:space="preserve">Fact anchor + scenario ceiling</x:t>
        </x:is>
      </x:c>
      <x:c r="H3613" s="3" t="inlineStr">
        <x:is>
          <x:t xml:space="preserve">linear interpolation between 2026 and 2030 company capacity endpoints</x:t>
        </x:is>
      </x:c>
      <x:c r="I3613" s="3" t="inlineStr">
        <x:is>
          <x:t xml:space="preserve">2030 envelope is bounded by official Stargate planned/committed capacity; 2026 and timing remain staged scenario values.</x:t>
        </x:is>
      </x:c>
      <x:c r="J3613" s="3" t="inlineStr">
        <x:is>
          <x:t xml:space="preserve">SRC_OPENAI_STARGATE_ORACLE; SRC_OPENAI_STARGATE_PROGRESS; ASSUMP_STARGATE_RAMP</x:t>
        </x:is>
      </x:c>
      <x:c r="K361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13" s="3" t="inlineStr">
        <x:is>
          <x:t xml:space="preserve">Company/site-level committed MW/GW, interconnect and contract disclosure.</x:t>
        </x:is>
      </x:c>
    </x:row>
    <x:row r="3614">
      <x:c r="A3614" s="3" t="inlineStr">
        <x:is>
          <x:t xml:space="preserve">OpenAI</x:t>
        </x:is>
      </x:c>
      <x:c r="B3614" s="3" t="n">
        <x:v>2028</x:v>
      </x:c>
      <x:c r="C3614" s="3" t="inlineStr">
        <x:is>
          <x:t xml:space="preserve">Grid-Constrained / Efficiency-Upside</x:t>
        </x:is>
      </x:c>
      <x:c r="D3614" s="3" t="inlineStr">
        <x:is>
          <x:t xml:space="preserve">operational_deployment_share</x:t>
        </x:is>
      </x:c>
      <x:c r="E3614" s="3" t="n">
        <x:v>0.46588235</x:v>
      </x:c>
      <x:c r="F3614" s="3" t="inlineStr">
        <x:is>
          <x:t xml:space="preserve">share</x:t>
        </x:is>
      </x:c>
      <x:c r="G3614" s="3" t="inlineStr">
        <x:is>
          <x:t xml:space="preserve">Scenario conversion</x:t>
        </x:is>
      </x:c>
      <x:c r="H3614" s="3" t="inlineStr">
        <x:is>
          <x:t xml:space="preserve">active_power_gw / contracted_power_gw</x:t>
        </x:is>
      </x:c>
      <x:c r="I3614" s="3" t="inlineStr">
        <x:is>
          <x:t xml:space="preserve">This is the single explicit conversion from contracted/attributed capacity to operationally usable capacity.</x:t>
        </x:is>
      </x:c>
      <x:c r="J3614" s="3" t="inlineStr">
        <x:is>
          <x:t xml:space="preserve">SRC_OPENAI_STARGATE_ORACLE; SRC_OPENAI_STARGATE_PROGRESS; ASSUMP_STARGATE_RAMP</x:t>
        </x:is>
      </x:c>
      <x:c r="K361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14" s="3" t="inlineStr">
        <x:is>
          <x:t xml:space="preserve">Energized operational capacity divided by contracted/attributed capacity.</x:t>
        </x:is>
      </x:c>
    </x:row>
    <x:row r="3615">
      <x:c r="A3615" s="3" t="inlineStr">
        <x:is>
          <x:t xml:space="preserve">OpenAI</x:t>
        </x:is>
      </x:c>
      <x:c r="B3615" s="3" t="n">
        <x:v>2028</x:v>
      </x:c>
      <x:c r="C3615" s="3" t="inlineStr">
        <x:is>
          <x:t xml:space="preserve">Grid-Constrained / Efficiency-Upside</x:t>
        </x:is>
      </x:c>
      <x:c r="D3615" s="3" t="inlineStr">
        <x:is>
          <x:t xml:space="preserve">active_power_gw</x:t>
        </x:is>
      </x:c>
      <x:c r="E3615" s="3" t="n">
        <x:v>3.96</x:v>
      </x:c>
      <x:c r="F3615" s="3" t="inlineStr">
        <x:is>
          <x:t xml:space="preserve">GW</x:t>
        </x:is>
      </x:c>
      <x:c r="G3615" s="3" t="inlineStr">
        <x:is>
          <x:t xml:space="preserve">Derived scenario</x:t>
        </x:is>
      </x:c>
      <x:c r="H3615" s="3" t="inlineStr">
        <x:is>
          <x:t xml:space="preserve">contracted_power_gw * operational_deployment_share</x:t>
        </x:is>
      </x:c>
      <x:c r="I3615" s="3" t="inlineStr">
        <x:is>
          <x:t xml:space="preserve">Official capacity announcements are converted to active GW only through energization/GPU-deployment ramp assumptions.</x:t>
        </x:is>
      </x:c>
      <x:c r="J3615" s="3" t="inlineStr">
        <x:is>
          <x:t xml:space="preserve">SRC_OPENAI_STARGATE_ORACLE; SRC_OPENAI_STARGATE_PROGRESS; ASSUMP_STARGATE_RAMP</x:t>
        </x:is>
      </x:c>
      <x:c r="K361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15" s="3" t="inlineStr">
        <x:is>
          <x:t xml:space="preserve">Energization dates, accelerator deliveries and operational powered-rack telemetry.</x:t>
        </x:is>
      </x:c>
    </x:row>
    <x:row r="3616">
      <x:c r="A3616" s="3" t="inlineStr">
        <x:is>
          <x:t xml:space="preserve">OpenAI</x:t>
        </x:is>
      </x:c>
      <x:c r="B3616" s="3" t="n">
        <x:v>2028</x:v>
      </x:c>
      <x:c r="C3616" s="3" t="inlineStr">
        <x:is>
          <x:t xml:space="preserve">Grid-Constrained / Efficiency-Upside</x:t>
        </x:is>
      </x:c>
      <x:c r="D3616" s="3" t="inlineStr">
        <x:is>
          <x:t xml:space="preserve">pue</x:t>
        </x:is>
      </x:c>
      <x:c r="E3616" s="3" t="n">
        <x:v>1.2</x:v>
      </x:c>
      <x:c r="F3616" s="3" t="inlineStr">
        <x:is>
          <x:t xml:space="preserve">ratio</x:t>
        </x:is>
      </x:c>
      <x:c r="G3616" s="3" t="inlineStr">
        <x:is>
          <x:t xml:space="preserve">Scenario parameter</x:t>
        </x:is>
      </x:c>
      <x:c r="H3616" s="3" t="inlineStr">
        <x:is>
          <x:t xml:space="preserve">it_load_gw = active_power_gw / pue</x:t>
        </x:is>
      </x:c>
      <x:c r="I3616" s="3" t="inlineStr">
        <x:is>
          <x:t xml:space="preserve">No provider-wide site-level PUE is used as a disclosed fact; PUE represents facility-to-IT conversion within the scenario.</x:t>
        </x:is>
      </x:c>
      <x:c r="J3616" s="3" t="inlineStr">
        <x:is>
          <x:t xml:space="preserve">ASSUMP_POWER_RAMP</x:t>
        </x:is>
      </x:c>
      <x:c r="K361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16" s="3" t="inlineStr">
        <x:is>
          <x:t xml:space="preserve">Site-level measured PUE matched to attributed AI capacity.</x:t>
        </x:is>
      </x:c>
    </x:row>
    <x:row r="3617">
      <x:c r="A3617" s="3" t="inlineStr">
        <x:is>
          <x:t xml:space="preserve">OpenAI</x:t>
        </x:is>
      </x:c>
      <x:c r="B3617" s="3" t="n">
        <x:v>2028</x:v>
      </x:c>
      <x:c r="C3617" s="3" t="inlineStr">
        <x:is>
          <x:t xml:space="preserve">Grid-Constrained / Efficiency-Upside</x:t>
        </x:is>
      </x:c>
      <x:c r="D3617" s="3" t="inlineStr">
        <x:is>
          <x:t xml:space="preserve">it_load_gw</x:t>
        </x:is>
      </x:c>
      <x:c r="E3617" s="3" t="n">
        <x:v>3.3</x:v>
      </x:c>
      <x:c r="F3617" s="3" t="inlineStr">
        <x:is>
          <x:t xml:space="preserve">GW</x:t>
        </x:is>
      </x:c>
      <x:c r="G3617" s="3" t="inlineStr">
        <x:is>
          <x:t xml:space="preserve">Derived formula</x:t>
        </x:is>
      </x:c>
      <x:c r="H3617" s="3" t="inlineStr">
        <x:is>
          <x:t xml:space="preserve">active_power_gw / pue</x:t>
        </x:is>
      </x:c>
      <x:c r="I3617" s="3" t="inlineStr">
        <x:is>
          <x:t xml:space="preserve">Facility power is converted to IT-deliverable power before attributing AI workloads.</x:t>
        </x:is>
      </x:c>
      <x:c r="J3617" s="3" t="inlineStr">
        <x:is>
          <x:t xml:space="preserve">SRC_OPENAI_STARGATE_ORACLE; SRC_OPENAI_STARGATE_PROGRESS; ASSUMP_STARGATE_RAMP</x:t>
        </x:is>
      </x:c>
      <x:c r="K361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17" s="3" t="inlineStr">
        <x:is>
          <x:t xml:space="preserve">Recompute once active power and PUE become site-observable.</x:t>
        </x:is>
      </x:c>
    </x:row>
    <x:row r="3618">
      <x:c r="A3618" s="3" t="inlineStr">
        <x:is>
          <x:t xml:space="preserve">OpenAI</x:t>
        </x:is>
      </x:c>
      <x:c r="B3618" s="3" t="n">
        <x:v>2028</x:v>
      </x:c>
      <x:c r="C3618" s="3" t="inlineStr">
        <x:is>
          <x:t xml:space="preserve">Grid-Constrained / Efficiency-Upside</x:t>
        </x:is>
      </x:c>
      <x:c r="D3618" s="3" t="inlineStr">
        <x:is>
          <x:t xml:space="preserve">ai_workload_share</x:t>
        </x:is>
      </x:c>
      <x:c r="E3618" s="3" t="n">
        <x:v>0.88</x:v>
      </x:c>
      <x:c r="F3618" s="3" t="inlineStr">
        <x:is>
          <x:t xml:space="preserve">share</x:t>
        </x:is>
      </x:c>
      <x:c r="G3618" s="3" t="inlineStr">
        <x:is>
          <x:t xml:space="preserve">Scenario allocation</x:t>
        </x:is>
      </x:c>
      <x:c r="H3618" s="3" t="inlineStr">
        <x:is>
          <x:t xml:space="preserve">ai_it_load_gw = it_load_gw * ai_workload_share</x:t>
        </x:is>
      </x:c>
      <x:c r="I3618" s="3" t="inlineStr">
        <x:is>
          <x:t xml:space="preserve">Stargate capacity is AI-oriented but includes reserve, platform and non-token AI activity; 88% is a scenario.</x:t>
        </x:is>
      </x:c>
      <x:c r="J3618" s="3" t="inlineStr">
        <x:is>
          <x:t xml:space="preserve">SRC_OPENAI_GPT41_DOCS; SRC_OPENAI_STARGATE_ORACLE; SRC_OPENAI_STARGATE_PROGRESS; SRC_EPOCH_AI_DATA_CENTERS</x:t>
        </x:is>
      </x:c>
      <x:c r="K361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18" s="3" t="inlineStr">
        <x:is>
          <x:t xml:space="preserve">Model-owner AI workload allocation or cluster scheduling telemetry.</x:t>
        </x:is>
      </x:c>
    </x:row>
    <x:row r="3619">
      <x:c r="A3619" s="3" t="inlineStr">
        <x:is>
          <x:t xml:space="preserve">OpenAI</x:t>
        </x:is>
      </x:c>
      <x:c r="B3619" s="3" t="n">
        <x:v>2028</x:v>
      </x:c>
      <x:c r="C3619" s="3" t="inlineStr">
        <x:is>
          <x:t xml:space="preserve">Grid-Constrained / Efficiency-Upside</x:t>
        </x:is>
      </x:c>
      <x:c r="D3619" s="3" t="inlineStr">
        <x:is>
          <x:t xml:space="preserve">ai_it_load_gw</x:t>
        </x:is>
      </x:c>
      <x:c r="E3619" s="3" t="n">
        <x:v>2.904</x:v>
      </x:c>
      <x:c r="F3619" s="3" t="inlineStr">
        <x:is>
          <x:t xml:space="preserve">GW</x:t>
        </x:is>
      </x:c>
      <x:c r="G3619" s="3" t="inlineStr">
        <x:is>
          <x:t xml:space="preserve">Derived formula</x:t>
        </x:is>
      </x:c>
      <x:c r="H3619" s="3" t="inlineStr">
        <x:is>
          <x:t xml:space="preserve">it_load_gw * ai_workload_share</x:t>
        </x:is>
      </x:c>
      <x:c r="I3619" s="3" t="inlineStr">
        <x:is>
          <x:t xml:space="preserve">Only the AI-attributed portion of IT load enters training/inference allocation.</x:t>
        </x:is>
      </x:c>
      <x:c r="J3619" s="3" t="inlineStr">
        <x:is>
          <x:t xml:space="preserve">SRC_OPENAI_GPT41_DOCS; SRC_OPENAI_STARGATE_ORACLE; SRC_OPENAI_STARGATE_PROGRESS; SRC_EPOCH_AI_DATA_CENTERS</x:t>
        </x:is>
      </x:c>
      <x:c r="K361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19" s="3" t="inlineStr">
        <x:is>
          <x:t xml:space="preserve">Recompute after ai_workload_share is replaced by telemetry.</x:t>
        </x:is>
      </x:c>
    </x:row>
    <x:row r="3620">
      <x:c r="A3620" s="3" t="inlineStr">
        <x:is>
          <x:t xml:space="preserve">OpenAI</x:t>
        </x:is>
      </x:c>
      <x:c r="B3620" s="3" t="n">
        <x:v>2028</x:v>
      </x:c>
      <x:c r="C3620" s="3" t="inlineStr">
        <x:is>
          <x:t xml:space="preserve">Grid-Constrained / Efficiency-Upside</x:t>
        </x:is>
      </x:c>
      <x:c r="D3620" s="3" t="inlineStr">
        <x:is>
          <x:t xml:space="preserve">gpu_share</x:t>
        </x:is>
      </x:c>
      <x:c r="E3620" s="3" t="n">
        <x:v>0.864358</x:v>
      </x:c>
      <x:c r="F3620" s="3" t="inlineStr">
        <x:is>
          <x:t xml:space="preserve">share of inference-serving accelerator load</x:t>
        </x:is>
      </x:c>
      <x:c r="G3620" s="3" t="inlineStr">
        <x:is>
          <x:t xml:space="preserve">Numeric scenario</x:t>
        </x:is>
      </x:c>
      <x:c r="H3620" s="3" t="inlineStr">
        <x:is>
          <x:t xml:space="preserve">gpu_share interpolated from company 2026/2030 accelerator-mix endpoints</x:t>
        </x:is>
      </x:c>
      <x:c r="I3620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3620" s="3" t="inlineStr">
        <x:is>
          <x:t xml:space="preserve">SRC_OPENAI_GPT41_DOCS; SRC_OPENAI_STARGATE_ORACLE; SRC_OPENAI_STARGATE_PROGRESS; SRC_EPOCH_AI_DATA_CENTERS; ASSUMP_NUMERIC_ACCELERATOR_MIX</x:t>
        </x:is>
      </x:c>
      <x:c r="K362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20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3621">
      <x:c r="A3621" s="3" t="inlineStr">
        <x:is>
          <x:t xml:space="preserve">OpenAI</x:t>
        </x:is>
      </x:c>
      <x:c r="B3621" s="3" t="n">
        <x:v>2028</x:v>
      </x:c>
      <x:c r="C3621" s="3" t="inlineStr">
        <x:is>
          <x:t xml:space="preserve">Grid-Constrained / Efficiency-Upside</x:t>
        </x:is>
      </x:c>
      <x:c r="D3621" s="3" t="inlineStr">
        <x:is>
          <x:t xml:space="preserve">h200_share</x:t>
        </x:is>
      </x:c>
      <x:c r="E3621" s="3" t="n">
        <x:v>0.055734</x:v>
      </x:c>
      <x:c r="F3621" s="3" t="inlineStr">
        <x:is>
          <x:t xml:space="preserve">share of inference-serving accelerator load</x:t>
        </x:is>
      </x:c>
      <x:c r="G3621" s="3" t="inlineStr">
        <x:is>
          <x:t xml:space="preserve">Editable numeric scenario</x:t>
        </x:is>
      </x:c>
      <x:c r="H3621" s="3" t="inlineStr">
        <x:is>
          <x:t xml:space="preserve">h200_share = gpu_share * default_gpu_generation_mix_h200</x:t>
        </x:is>
      </x:c>
      <x:c r="I3621" s="3" t="inlineStr">
        <x:is>
          <x:t xml:space="preserve">Default GPU-generation migration assumption; executive workbook allows later manual replacement by company/year/scenario.</x:t>
        </x:is>
      </x:c>
      <x:c r="J3621" s="3" t="inlineStr">
        <x:is>
          <x:t xml:space="preserve">SRC_SEMIANALYSIS_INFERENCEX; ASSUMP_NUMERIC_ACCELERATOR_MIX</x:t>
        </x:is>
      </x:c>
      <x:c r="K362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21" s="3" t="inlineStr">
        <x:is>
          <x:t xml:space="preserve">Company fleet inventory, accelerator-hours or procurement/deployment records by GPU generation.</x:t>
        </x:is>
      </x:c>
    </x:row>
    <x:row r="3622">
      <x:c r="A3622" s="3" t="inlineStr">
        <x:is>
          <x:t xml:space="preserve">OpenAI</x:t>
        </x:is>
      </x:c>
      <x:c r="B3622" s="3" t="n">
        <x:v>2028</x:v>
      </x:c>
      <x:c r="C3622" s="3" t="inlineStr">
        <x:is>
          <x:t xml:space="preserve">Grid-Constrained / Efficiency-Upside</x:t>
        </x:is>
      </x:c>
      <x:c r="D3622" s="3" t="inlineStr">
        <x:is>
          <x:t xml:space="preserve">b200_share</x:t>
        </x:is>
      </x:c>
      <x:c r="E3622" s="3" t="n">
        <x:v>0.784048</x:v>
      </x:c>
      <x:c r="F3622" s="3" t="inlineStr">
        <x:is>
          <x:t xml:space="preserve">share of inference-serving accelerator load</x:t>
        </x:is>
      </x:c>
      <x:c r="G3622" s="3" t="inlineStr">
        <x:is>
          <x:t xml:space="preserve">Editable numeric scenario</x:t>
        </x:is>
      </x:c>
      <x:c r="H3622" s="3" t="inlineStr">
        <x:is>
          <x:t xml:space="preserve">b200_share = gpu_share * default_gpu_generation_mix_b200</x:t>
        </x:is>
      </x:c>
      <x:c r="I3622" s="3" t="inlineStr">
        <x:is>
          <x:t xml:space="preserve">Default GPU-generation migration assumption; executive workbook allows later manual replacement by company/year/scenario.</x:t>
        </x:is>
      </x:c>
      <x:c r="J3622" s="3" t="inlineStr">
        <x:is>
          <x:t xml:space="preserve">SRC_SEMIANALYSIS_INFERENCEX; ASSUMP_NUMERIC_ACCELERATOR_MIX</x:t>
        </x:is>
      </x:c>
      <x:c r="K362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22" s="3" t="inlineStr">
        <x:is>
          <x:t xml:space="preserve">Company fleet inventory, accelerator-hours or procurement/deployment records by GPU generation.</x:t>
        </x:is>
      </x:c>
    </x:row>
    <x:row r="3623">
      <x:c r="A3623" s="3" t="inlineStr">
        <x:is>
          <x:t xml:space="preserve">OpenAI</x:t>
        </x:is>
      </x:c>
      <x:c r="B3623" s="3" t="n">
        <x:v>2028</x:v>
      </x:c>
      <x:c r="C3623" s="3" t="inlineStr">
        <x:is>
          <x:t xml:space="preserve">Grid-Constrained / Efficiency-Upside</x:t>
        </x:is>
      </x:c>
      <x:c r="D3623" s="3" t="inlineStr">
        <x:is>
          <x:t xml:space="preserve">gb200_share</x:t>
        </x:is>
      </x:c>
      <x:c r="E3623" s="3" t="n">
        <x:v>0.024576</x:v>
      </x:c>
      <x:c r="F3623" s="3" t="inlineStr">
        <x:is>
          <x:t xml:space="preserve">share of inference-serving accelerator load</x:t>
        </x:is>
      </x:c>
      <x:c r="G3623" s="3" t="inlineStr">
        <x:is>
          <x:t xml:space="preserve">Editable numeric scenario</x:t>
        </x:is>
      </x:c>
      <x:c r="H3623" s="3" t="inlineStr">
        <x:is>
          <x:t xml:space="preserve">gb200_share = gpu_share * default_gpu_generation_mix_gb200</x:t>
        </x:is>
      </x:c>
      <x:c r="I3623" s="3" t="inlineStr">
        <x:is>
          <x:t xml:space="preserve">Default GPU-generation migration assumption; executive workbook allows later manual replacement by company/year/scenario.</x:t>
        </x:is>
      </x:c>
      <x:c r="J3623" s="3" t="inlineStr">
        <x:is>
          <x:t xml:space="preserve">SRC_SEMIANALYSIS_INFERENCEX; ASSUMP_NUMERIC_ACCELERATOR_MIX</x:t>
        </x:is>
      </x:c>
      <x:c r="K362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23" s="3" t="inlineStr">
        <x:is>
          <x:t xml:space="preserve">Company fleet inventory, accelerator-hours or procurement/deployment records by GPU generation.</x:t>
        </x:is>
      </x:c>
    </x:row>
    <x:row r="3624">
      <x:c r="A3624" s="3" t="inlineStr">
        <x:is>
          <x:t xml:space="preserve">OpenAI</x:t>
        </x:is>
      </x:c>
      <x:c r="B3624" s="3" t="n">
        <x:v>2028</x:v>
      </x:c>
      <x:c r="C3624" s="3" t="inlineStr">
        <x:is>
          <x:t xml:space="preserve">Grid-Constrained / Efficiency-Upside</x:t>
        </x:is>
      </x:c>
      <x:c r="D3624" s="3" t="inlineStr">
        <x:is>
          <x:t xml:space="preserve">purpose_built_accelerator_share</x:t>
        </x:is>
      </x:c>
      <x:c r="E3624" s="3" t="n">
        <x:v>0.135642</x:v>
      </x:c>
      <x:c r="F3624" s="3" t="inlineStr">
        <x:is>
          <x:t xml:space="preserve">share of inference-serving accelerator load</x:t>
        </x:is>
      </x:c>
      <x:c r="G3624" s="3" t="inlineStr">
        <x:is>
          <x:t xml:space="preserve">Numeric scenario</x:t>
        </x:is>
      </x:c>
      <x:c r="H3624" s="3" t="inlineStr">
        <x:is>
          <x:t xml:space="preserve">1 - gpu_share</x:t>
        </x:is>
      </x:c>
      <x:c r="I3624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3624" s="3" t="inlineStr">
        <x:is>
          <x:t xml:space="preserve">SRC_OPENAI_GPT41_DOCS; SRC_OPENAI_STARGATE_ORACLE; SRC_OPENAI_STARGATE_PROGRESS; SRC_EPOCH_AI_DATA_CENTERS; ASSUMP_NUMERIC_ACCELERATOR_MIX</x:t>
        </x:is>
      </x:c>
      <x:c r="K362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24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3625">
      <x:c r="A3625" s="3" t="inlineStr">
        <x:is>
          <x:t xml:space="preserve">OpenAI</x:t>
        </x:is>
      </x:c>
      <x:c r="B3625" s="3" t="n">
        <x:v>2028</x:v>
      </x:c>
      <x:c r="C3625" s="3" t="inlineStr">
        <x:is>
          <x:t xml:space="preserve">Grid-Constrained / Efficiency-Upside</x:t>
        </x:is>
      </x:c>
      <x:c r="D3625" s="3" t="inlineStr">
        <x:is>
          <x:t xml:space="preserve">fleet_reference_tps_per_mw</x:t>
        </x:is>
      </x:c>
      <x:c r="E3625" s="3" t="n">
        <x:v>189596</x:v>
      </x:c>
      <x:c r="F3625" s="3" t="inlineStr">
        <x:is>
          <x:t xml:space="preserve">generated output tokens/sec/MW</x:t>
        </x:is>
      </x:c>
      <x:c r="G3625" s="3" t="inlineStr">
        <x:is>
          <x:t xml:space="preserve">Fleet-weighted public benchmark reference</x:t>
        </x:is>
      </x:c>
      <x:c r="H3625" s="3" t="inlineStr">
        <x:is>
          <x:t xml:space="preserve">h200_share*h200_workload_avg + b200_share*b200_workload_avg + gb200_share*gb200_workload_avg + purpose_built_share*purpose_workload_avg</x:t>
        </x:is>
      </x:c>
      <x:c r="I3625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3625" s="3" t="inlineStr">
        <x:is>
          <x:t xml:space="preserve">SRC_SEMIANALYSIS_INFERENCEX; ASSUMP_NUMERIC_ACCELERATOR_MIX; ASSUMP_WORKLOAD_CLASS_MIX; ASSUMP_AGENTIC_CONTEXT_PENALTY</x:t>
        </x:is>
      </x:c>
      <x:c r="K362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25" s="3" t="inlineStr">
        <x:is>
          <x:t xml:space="preserve">Comparable production output-token throughput or a more closely matched benchmark.</x:t>
        </x:is>
      </x:c>
    </x:row>
    <x:row r="3626">
      <x:c r="A3626" s="3" t="inlineStr">
        <x:is>
          <x:t xml:space="preserve">OpenAI</x:t>
        </x:is>
      </x:c>
      <x:c r="B3626" s="3" t="n">
        <x:v>2028</x:v>
      </x:c>
      <x:c r="C3626" s="3" t="inlineStr">
        <x:is>
          <x:t xml:space="preserve">Grid-Constrained / Efficiency-Upside</x:t>
        </x:is>
      </x:c>
      <x:c r="D3626" s="3" t="inlineStr">
        <x:is>
          <x:t xml:space="preserve">commercial_workload_fit_factor</x:t>
        </x:is>
      </x:c>
      <x:c r="E3626" s="3" t="n">
        <x:v>0.5</x:v>
      </x:c>
      <x:c r="F3626" s="3" t="inlineStr">
        <x:is>
          <x:t xml:space="preserve">share of public reference throughput</x:t>
        </x:is>
      </x:c>
      <x:c r="G3626" s="3" t="inlineStr">
        <x:is>
          <x:t xml:space="preserve">Scenario assumption</x:t>
        </x:is>
      </x:c>
      <x:c r="H3626" s="3" t="inlineStr">
        <x:is>
          <x:t xml:space="preserve">reference_serving_tps_per_mw = fleet_reference_tps_per_mw * commercial_workload_fit_factor</x:t>
        </x:is>
      </x:c>
      <x:c r="I3626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3626" s="3" t="inlineStr">
        <x:is>
          <x:t xml:space="preserve">SRC_SEMIANALYSIS_INFERENCEX; ASSUMP_NUMERIC_ACCELERATOR_MIX; ASSUMP_WORKLOAD_CLASS_MIX; ASSUMP_AGENTIC_CONTEXT_PENALTY</x:t>
        </x:is>
      </x:c>
      <x:c r="K362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26" s="3" t="inlineStr">
        <x:is>
          <x:t xml:space="preserve">Matched commercial serving benchmark by product surface, context shape and latency SLO.</x:t>
        </x:is>
      </x:c>
    </x:row>
    <x:row r="3627">
      <x:c r="A3627" s="3" t="inlineStr">
        <x:is>
          <x:t xml:space="preserve">OpenAI</x:t>
        </x:is>
      </x:c>
      <x:c r="B3627" s="3" t="n">
        <x:v>2028</x:v>
      </x:c>
      <x:c r="C3627" s="3" t="inlineStr">
        <x:is>
          <x:t xml:space="preserve">Grid-Constrained / Efficiency-Upside</x:t>
        </x:is>
      </x:c>
      <x:c r="D3627" s="3" t="inlineStr">
        <x:is>
          <x:t xml:space="preserve">reference_serving_tps_per_mw</x:t>
        </x:is>
      </x:c>
      <x:c r="E3627" s="3" t="n">
        <x:v>94798</x:v>
      </x:c>
      <x:c r="F3627" s="3" t="inlineStr">
        <x:is>
          <x:t xml:space="preserve">generated output tokens/sec/MW</x:t>
        </x:is>
      </x:c>
      <x:c r="G3627" s="3" t="inlineStr">
        <x:is>
          <x:t xml:space="preserve">Workload-adjusted benchmark proxy</x:t>
        </x:is>
      </x:c>
      <x:c r="H3627" s="3" t="inlineStr">
        <x:is>
          <x:t xml:space="preserve">fleet_reference_tps_per_mw * commercial_workload_fit_factor</x:t>
        </x:is>
      </x:c>
      <x:c r="I362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627" s="3" t="inlineStr">
        <x:is>
          <x:t xml:space="preserve">SRC_SEMIANALYSIS_INFERENCEX; ASSUMP_NUMERIC_ACCELERATOR_MIX; ASSUMP_WORKLOAD_CLASS_MIX; ASSUMP_AGENTIC_CONTEXT_PENALTY</x:t>
        </x:is>
      </x:c>
      <x:c r="K362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27" s="3" t="inlineStr">
        <x:is>
          <x:t xml:space="preserve">Provider production output-token throughput with comparable workload/SLO.</x:t>
        </x:is>
      </x:c>
    </x:row>
    <x:row r="3628">
      <x:c r="A3628" s="3" t="inlineStr">
        <x:is>
          <x:t xml:space="preserve">OpenAI</x:t>
        </x:is>
      </x:c>
      <x:c r="B3628" s="3" t="n">
        <x:v>2028</x:v>
      </x:c>
      <x:c r="C3628" s="3" t="inlineStr">
        <x:is>
          <x:t xml:space="preserve">Grid-Constrained / Efficiency-Upside</x:t>
        </x:is>
      </x:c>
      <x:c r="D3628" s="3" t="inlineStr">
        <x:is>
          <x:t xml:space="preserve">purpose_built_tps_per_mw</x:t>
        </x:is>
      </x:c>
      <x:c r="E3628" s="3" t="n">
        <x:v>67653</x:v>
      </x:c>
      <x:c r="F3628" s="3" t="inlineStr">
        <x:is>
          <x:t xml:space="preserve">generated output tokens/sec/MW</x:t>
        </x:is>
      </x:c>
      <x:c r="G3628" s="3" t="inlineStr">
        <x:is>
          <x:t xml:space="preserve">Conservative no-uplift proxy</x:t>
        </x:is>
      </x:c>
      <x:c r="H3628" s="3" t="inlineStr">
        <x:is>
          <x:t xml:space="preserve">purpose_built_tps_per_mw = purpose_built_reference_tps_per_mw * commercial_workload_fit_factor until comparable output-token benchmark is adopted</x:t>
        </x:is>
      </x:c>
      <x:c r="I3628" s="3" t="inlineStr">
        <x:is>
          <x:t xml:space="preserve">No comparable public output-token/MW row adopted; B200 public reference placeholder is used and remains editable.</x:t>
        </x:is>
      </x:c>
      <x:c r="J3628" s="3" t="inlineStr">
        <x:is>
          <x:t xml:space="preserve">SRC_OPENAI_GPT41_DOCS; SRC_OPENAI_STARGATE_ORACLE; SRC_OPENAI_STARGATE_PROGRESS; SRC_EPOCH_AI_DATA_CENTERS; ASSUMP_NUMERIC_ACCELERATOR_MIX</x:t>
        </x:is>
      </x:c>
      <x:c r="K362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28" s="3" t="inlineStr">
        <x:is>
          <x:t xml:space="preserve">Matched-workload generated-output benchmark for the provider purpose-built accelerator.</x:t>
        </x:is>
      </x:c>
    </x:row>
    <x:row r="3629">
      <x:c r="A3629" s="3" t="inlineStr">
        <x:is>
          <x:t xml:space="preserve">OpenAI</x:t>
        </x:is>
      </x:c>
      <x:c r="B3629" s="3" t="n">
        <x:v>2028</x:v>
      </x:c>
      <x:c r="C3629" s="3" t="inlineStr">
        <x:is>
          <x:t xml:space="preserve">Grid-Constrained / Efficiency-Upside</x:t>
        </x:is>
      </x:c>
      <x:c r="D3629" s="3" t="inlineStr">
        <x:is>
          <x:t xml:space="preserve">inference_power_share</x:t>
        </x:is>
      </x:c>
      <x:c r="E3629" s="3" t="n">
        <x:v>0.71</x:v>
      </x:c>
      <x:c r="F3629" s="3" t="inlineStr">
        <x:is>
          <x:t xml:space="preserve">share of AI IT load</x:t>
        </x:is>
      </x:c>
      <x:c r="G3629" s="3" t="inlineStr">
        <x:is>
          <x:t xml:space="preserve">Scenario allocation</x:t>
        </x:is>
      </x:c>
      <x:c r="H3629" s="3" t="inlineStr">
        <x:is>
          <x:t xml:space="preserve">inference_gw = ai_it_load_gw * inference_power_share</x:t>
        </x:is>
      </x:c>
      <x:c r="I3629" s="3" t="inlineStr">
        <x:is>
          <x:t xml:space="preserve">ChatGPT/API/enterprise commercial surfaces support increasing inference allocation while training remains material.</x:t>
        </x:is>
      </x:c>
      <x:c r="J3629" s="3" t="inlineStr">
        <x:is>
          <x:t xml:space="preserve">SRC_OPENAI_GPT41_DOCS; SRC_OPENAI_STARGATE_ORACLE; SRC_OPENAI_STARGATE_PROGRESS; SRC_EPOCH_AI_DATA_CENTERS; ASSUMP_INFERENCE_SHARE_NOT_FACT_60</x:t>
        </x:is>
      </x:c>
      <x:c r="K362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29" s="3" t="inlineStr">
        <x:is>
          <x:t xml:space="preserve">Provider-specific inference/training workload power telemetry.</x:t>
        </x:is>
      </x:c>
    </x:row>
    <x:row r="3630">
      <x:c r="A3630" s="3" t="inlineStr">
        <x:is>
          <x:t xml:space="preserve">OpenAI</x:t>
        </x:is>
      </x:c>
      <x:c r="B3630" s="3" t="n">
        <x:v>2028</x:v>
      </x:c>
      <x:c r="C3630" s="3" t="inlineStr">
        <x:is>
          <x:t xml:space="preserve">Grid-Constrained / Efficiency-Upside</x:t>
        </x:is>
      </x:c>
      <x:c r="D3630" s="3" t="inlineStr">
        <x:is>
          <x:t xml:space="preserve">inference_gw</x:t>
        </x:is>
      </x:c>
      <x:c r="E3630" s="3" t="n">
        <x:v>2.062</x:v>
      </x:c>
      <x:c r="F3630" s="3" t="inlineStr">
        <x:is>
          <x:t xml:space="preserve">GW</x:t>
        </x:is>
      </x:c>
      <x:c r="G3630" s="3" t="inlineStr">
        <x:is>
          <x:t xml:space="preserve">Derived formula</x:t>
        </x:is>
      </x:c>
      <x:c r="H3630" s="3" t="inlineStr">
        <x:is>
          <x:t xml:space="preserve">ai_it_load_gw * inference_power_share</x:t>
        </x:is>
      </x:c>
      <x:c r="I3630" s="3" t="inlineStr">
        <x:is>
          <x:t xml:space="preserve">This is the operational power eligible to become commercial generated output tokens through the selected TPS/MW proxy.</x:t>
        </x:is>
      </x:c>
      <x:c r="J3630" s="3" t="inlineStr">
        <x:is>
          <x:t xml:space="preserve">SRC_OPENAI_GPT41_DOCS; SRC_OPENAI_STARGATE_ORACLE; SRC_OPENAI_STARGATE_PROGRESS; SRC_EPOCH_AI_DATA_CENTERS</x:t>
        </x:is>
      </x:c>
      <x:c r="K363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30" s="3" t="inlineStr">
        <x:is>
          <x:t xml:space="preserve">Recompute after AI allocation or inference-share evidence changes.</x:t>
        </x:is>
      </x:c>
    </x:row>
    <x:row r="3631">
      <x:c r="A3631" s="3" t="inlineStr">
        <x:is>
          <x:t xml:space="preserve">OpenAI</x:t>
        </x:is>
      </x:c>
      <x:c r="B3631" s="3" t="n">
        <x:v>2028</x:v>
      </x:c>
      <x:c r="C3631" s="3" t="inlineStr">
        <x:is>
          <x:t xml:space="preserve">Grid-Constrained / Efficiency-Upside</x:t>
        </x:is>
      </x:c>
      <x:c r="D3631" s="3" t="inlineStr">
        <x:is>
          <x:t xml:space="preserve">training_power_share</x:t>
        </x:is>
      </x:c>
      <x:c r="E3631" s="3" t="n">
        <x:v>0.29</x:v>
      </x:c>
      <x:c r="F3631" s="3" t="inlineStr">
        <x:is>
          <x:t xml:space="preserve">share of AI IT load</x:t>
        </x:is>
      </x:c>
      <x:c r="G3631" s="3" t="inlineStr">
        <x:is>
          <x:t xml:space="preserve">Derived allocation</x:t>
        </x:is>
      </x:c>
      <x:c r="H3631" s="3" t="inlineStr">
        <x:is>
          <x:t xml:space="preserve">1 - inference_power_share</x:t>
        </x:is>
      </x:c>
      <x:c r="I3631" s="3" t="inlineStr">
        <x:is>
          <x:t xml:space="preserve">Training receives the complementary modeled AI IT allocation; it is not a disclosed company workload split.</x:t>
        </x:is>
      </x:c>
      <x:c r="J3631" s="3" t="inlineStr">
        <x:is>
          <x:t xml:space="preserve">SRC_OPENAI_GPT41_DOCS; SRC_OPENAI_STARGATE_ORACLE; SRC_OPENAI_STARGATE_PROGRESS; SRC_EPOCH_AI_DATA_CENTERS; ASSUMP_INFERENCE_SHARE_NOT_FACT_60</x:t>
        </x:is>
      </x:c>
      <x:c r="K363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31" s="3" t="inlineStr">
        <x:is>
          <x:t xml:space="preserve">Provider-specific inference/training workload power telemetry.</x:t>
        </x:is>
      </x:c>
    </x:row>
    <x:row r="3632">
      <x:c r="A3632" s="3" t="inlineStr">
        <x:is>
          <x:t xml:space="preserve">OpenAI</x:t>
        </x:is>
      </x:c>
      <x:c r="B3632" s="3" t="n">
        <x:v>2028</x:v>
      </x:c>
      <x:c r="C3632" s="3" t="inlineStr">
        <x:is>
          <x:t xml:space="preserve">Grid-Constrained / Efficiency-Upside</x:t>
        </x:is>
      </x:c>
      <x:c r="D3632" s="3" t="inlineStr">
        <x:is>
          <x:t xml:space="preserve">training_gw</x:t>
        </x:is>
      </x:c>
      <x:c r="E3632" s="3" t="n">
        <x:v>0.842</x:v>
      </x:c>
      <x:c r="F3632" s="3" t="inlineStr">
        <x:is>
          <x:t xml:space="preserve">GW</x:t>
        </x:is>
      </x:c>
      <x:c r="G3632" s="3" t="inlineStr">
        <x:is>
          <x:t xml:space="preserve">Derived formula</x:t>
        </x:is>
      </x:c>
      <x:c r="H3632" s="3" t="inlineStr">
        <x:is>
          <x:t xml:space="preserve">ai_it_load_gw * training_power_share</x:t>
        </x:is>
      </x:c>
      <x:c r="I3632" s="3" t="inlineStr">
        <x:is>
          <x:t xml:space="preserve">Training GW is shown separately so commercial inference token capacity is not overstated.</x:t>
        </x:is>
      </x:c>
      <x:c r="J3632" s="3" t="inlineStr">
        <x:is>
          <x:t xml:space="preserve">SRC_OPENAI_GPT41_DOCS; SRC_OPENAI_STARGATE_ORACLE; SRC_OPENAI_STARGATE_PROGRESS; SRC_EPOCH_AI_DATA_CENTERS</x:t>
        </x:is>
      </x:c>
      <x:c r="K363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32" s="3" t="inlineStr">
        <x:is>
          <x:t xml:space="preserve">Recompute after AI allocation or workload-split evidence changes.</x:t>
        </x:is>
      </x:c>
    </x:row>
    <x:row r="3633">
      <x:c r="A3633" s="3" t="inlineStr">
        <x:is>
          <x:t xml:space="preserve">OpenAI</x:t>
        </x:is>
      </x:c>
      <x:c r="B3633" s="3" t="n">
        <x:v>2028</x:v>
      </x:c>
      <x:c r="C3633" s="3" t="inlineStr">
        <x:is>
          <x:t xml:space="preserve">Grid-Constrained / Efficiency-Upside</x:t>
        </x:is>
      </x:c>
      <x:c r="D3633" s="3" t="inlineStr">
        <x:is>
          <x:t xml:space="preserve">tokens_per_second_per_mw</x:t>
        </x:is>
      </x:c>
      <x:c r="E3633" s="3" t="n">
        <x:v>94798</x:v>
      </x:c>
      <x:c r="F3633" s="3" t="inlineStr">
        <x:is>
          <x:t xml:space="preserve">generated output tokens/sec/MW</x:t>
        </x:is>
      </x:c>
      <x:c r="G3633" s="3" t="inlineStr">
        <x:is>
          <x:t xml:space="preserve">Derived estimate + benchmark calibration</x:t>
        </x:is>
      </x:c>
      <x:c r="H3633" s="3" t="inlineStr">
        <x:is>
          <x:t xml:space="preserve">fleet_reference_tps_per_mw * commercial_workload_fit_factor</x:t>
        </x:is>
      </x:c>
      <x:c r="I3633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3633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363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33" s="3" t="inlineStr">
        <x:is>
          <x:t xml:space="preserve">Comparable production output-token throughput with model, hardware, precision, ISL/OSL and SLO matched.</x:t>
        </x:is>
      </x:c>
    </x:row>
    <x:row r="3634">
      <x:c r="A3634" s="3" t="inlineStr">
        <x:is>
          <x:t xml:space="preserve">OpenAI</x:t>
        </x:is>
      </x:c>
      <x:c r="B3634" s="3" t="n">
        <x:v>2028</x:v>
      </x:c>
      <x:c r="C3634" s="3" t="inlineStr">
        <x:is>
          <x:t xml:space="preserve">Grid-Constrained / Efficiency-Upside</x:t>
        </x:is>
      </x:c>
      <x:c r="D3634" s="3" t="inlineStr">
        <x:is>
          <x:t xml:space="preserve">inference_tokens_per_day</x:t>
        </x:is>
      </x:c>
      <x:c r="E3634" s="3" t="n">
        <x:v>16888908326400</x:v>
      </x:c>
      <x:c r="F3634" s="3" t="inlineStr">
        <x:is>
          <x:t xml:space="preserve">generated output tokens/day</x:t>
        </x:is>
      </x:c>
      <x:c r="G3634" s="3" t="inlineStr">
        <x:is>
          <x:t xml:space="preserve">Derived headline metric</x:t>
        </x:is>
      </x:c>
      <x:c r="H3634" s="3" t="inlineStr">
        <x:is>
          <x:t xml:space="preserve">inference_gw * 1000 * tokens_per_second_per_mw * 86,400</x:t>
        </x:is>
      </x:c>
      <x:c r="I3634" s="3" t="inlineStr">
        <x:is>
          <x:t xml:space="preserve">Headline capacity uses no utilization, MoE, architecture or software-growth multiplier; it is not observed commercial output volume.</x:t>
        </x:is>
      </x:c>
      <x:c r="J3634" s="3" t="inlineStr">
        <x:is>
          <x:t xml:space="preserve">SRC_OPENAI_GPT41_DOCS; SRC_OPENAI_STARGATE_ORACLE; SRC_OPENAI_STARGATE_PROGRESS; SRC_EPOCH_AI_DATA_CENTERS; SRC_SEMIANALYSIS_INFERENCEX</x:t>
        </x:is>
      </x:c>
      <x:c r="K363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34" s="3" t="inlineStr">
        <x:is>
          <x:t xml:space="preserve">Provider-disclosed generated output token volume or calibrated capacity telemetry.</x:t>
        </x:is>
      </x:c>
    </x:row>
    <x:row r="3635">
      <x:c r="A3635" s="3" t="inlineStr">
        <x:is>
          <x:t xml:space="preserve">OpenAI</x:t>
        </x:is>
      </x:c>
      <x:c r="B3635" s="3" t="n">
        <x:v>2028</x:v>
      </x:c>
      <x:c r="C3635" s="3" t="inlineStr">
        <x:is>
          <x:t xml:space="preserve">Grid-Constrained / Efficiency-Upside</x:t>
        </x:is>
      </x:c>
      <x:c r="D3635" s="3" t="inlineStr">
        <x:is>
          <x:t xml:space="preserve">inference_tokens_per_year</x:t>
        </x:is>
      </x:c>
      <x:c r="E3635" s="3" t="n">
        <x:v>6164451539136000</x:v>
      </x:c>
      <x:c r="F3635" s="3" t="inlineStr">
        <x:is>
          <x:t xml:space="preserve">generated output tokens/year</x:t>
        </x:is>
      </x:c>
      <x:c r="G3635" s="3" t="inlineStr">
        <x:is>
          <x:t xml:space="preserve">Derived headline metric</x:t>
        </x:is>
      </x:c>
      <x:c r="H3635" s="3" t="inlineStr">
        <x:is>
          <x:t xml:space="preserve">inference_tokens_per_day * 365</x:t>
        </x:is>
      </x:c>
      <x:c r="I3635" s="3" t="inlineStr">
        <x:is>
          <x:t xml:space="preserve">Annualized version of generated output token capacity; it is not observed annual demand or billable volume.</x:t>
        </x:is>
      </x:c>
      <x:c r="J3635" s="3" t="inlineStr">
        <x:is>
          <x:t xml:space="preserve">SRC_OPENAI_GPT41_DOCS; SRC_OPENAI_STARGATE_ORACLE; SRC_OPENAI_STARGATE_PROGRESS; SRC_EPOCH_AI_DATA_CENTERS; SRC_SEMIANALYSIS_INFERENCEX</x:t>
        </x:is>
      </x:c>
      <x:c r="K363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35" s="3" t="inlineStr">
        <x:is>
          <x:t xml:space="preserve">Provider-disclosed annual generated-output volume or metered serving telemetry.</x:t>
        </x:is>
      </x:c>
    </x:row>
    <x:row r="3636">
      <x:c r="A3636" s="3" t="inlineStr">
        <x:is>
          <x:t xml:space="preserve">OpenAI</x:t>
        </x:is>
      </x:c>
      <x:c r="B3636" s="3" t="n">
        <x:v>2029</x:v>
      </x:c>
      <x:c r="C3636" s="3" t="inlineStr">
        <x:is>
          <x:t xml:space="preserve">Grid-Constrained / Efficiency-Upside</x:t>
        </x:is>
      </x:c>
      <x:c r="D3636" s="3" t="inlineStr">
        <x:is>
          <x:t xml:space="preserve">contracted_power_gw</x:t>
        </x:is>
      </x:c>
      <x:c r="E3636" s="3" t="n">
        <x:v>10.25</x:v>
      </x:c>
      <x:c r="F3636" s="3" t="inlineStr">
        <x:is>
          <x:t xml:space="preserve">GW</x:t>
        </x:is>
      </x:c>
      <x:c r="G3636" s="3" t="inlineStr">
        <x:is>
          <x:t xml:space="preserve">Fact anchor + scenario ceiling</x:t>
        </x:is>
      </x:c>
      <x:c r="H3636" s="3" t="inlineStr">
        <x:is>
          <x:t xml:space="preserve">linear interpolation between 2026 and 2030 company capacity endpoints</x:t>
        </x:is>
      </x:c>
      <x:c r="I3636" s="3" t="inlineStr">
        <x:is>
          <x:t xml:space="preserve">2030 envelope is bounded by official Stargate planned/committed capacity; 2026 and timing remain staged scenario values.</x:t>
        </x:is>
      </x:c>
      <x:c r="J3636" s="3" t="inlineStr">
        <x:is>
          <x:t xml:space="preserve">SRC_OPENAI_STARGATE_ORACLE; SRC_OPENAI_STARGATE_PROGRESS; ASSUMP_STARGATE_RAMP</x:t>
        </x:is>
      </x:c>
      <x:c r="K363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36" s="3" t="inlineStr">
        <x:is>
          <x:t xml:space="preserve">Company/site-level committed MW/GW, interconnect and contract disclosure.</x:t>
        </x:is>
      </x:c>
    </x:row>
    <x:row r="3637">
      <x:c r="A3637" s="3" t="inlineStr">
        <x:is>
          <x:t xml:space="preserve">OpenAI</x:t>
        </x:is>
      </x:c>
      <x:c r="B3637" s="3" t="n">
        <x:v>2029</x:v>
      </x:c>
      <x:c r="C3637" s="3" t="inlineStr">
        <x:is>
          <x:t xml:space="preserve">Grid-Constrained / Efficiency-Upside</x:t>
        </x:is>
      </x:c>
      <x:c r="D3637" s="3" t="inlineStr">
        <x:is>
          <x:t xml:space="preserve">operational_deployment_share</x:t>
        </x:is>
      </x:c>
      <x:c r="E3637" s="3" t="n">
        <x:v>0.49863415</x:v>
      </x:c>
      <x:c r="F3637" s="3" t="inlineStr">
        <x:is>
          <x:t xml:space="preserve">share</x:t>
        </x:is>
      </x:c>
      <x:c r="G3637" s="3" t="inlineStr">
        <x:is>
          <x:t xml:space="preserve">Scenario conversion</x:t>
        </x:is>
      </x:c>
      <x:c r="H3637" s="3" t="inlineStr">
        <x:is>
          <x:t xml:space="preserve">active_power_gw / contracted_power_gw</x:t>
        </x:is>
      </x:c>
      <x:c r="I3637" s="3" t="inlineStr">
        <x:is>
          <x:t xml:space="preserve">This is the single explicit conversion from contracted/attributed capacity to operationally usable capacity.</x:t>
        </x:is>
      </x:c>
      <x:c r="J3637" s="3" t="inlineStr">
        <x:is>
          <x:t xml:space="preserve">SRC_OPENAI_STARGATE_ORACLE; SRC_OPENAI_STARGATE_PROGRESS; ASSUMP_STARGATE_RAMP</x:t>
        </x:is>
      </x:c>
      <x:c r="K363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37" s="3" t="inlineStr">
        <x:is>
          <x:t xml:space="preserve">Energized operational capacity divided by contracted/attributed capacity.</x:t>
        </x:is>
      </x:c>
    </x:row>
    <x:row r="3638">
      <x:c r="A3638" s="3" t="inlineStr">
        <x:is>
          <x:t xml:space="preserve">OpenAI</x:t>
        </x:is>
      </x:c>
      <x:c r="B3638" s="3" t="n">
        <x:v>2029</x:v>
      </x:c>
      <x:c r="C3638" s="3" t="inlineStr">
        <x:is>
          <x:t xml:space="preserve">Grid-Constrained / Efficiency-Upside</x:t>
        </x:is>
      </x:c>
      <x:c r="D3638" s="3" t="inlineStr">
        <x:is>
          <x:t xml:space="preserve">active_power_gw</x:t>
        </x:is>
      </x:c>
      <x:c r="E3638" s="3" t="n">
        <x:v>5.111</x:v>
      </x:c>
      <x:c r="F3638" s="3" t="inlineStr">
        <x:is>
          <x:t xml:space="preserve">GW</x:t>
        </x:is>
      </x:c>
      <x:c r="G3638" s="3" t="inlineStr">
        <x:is>
          <x:t xml:space="preserve">Derived scenario</x:t>
        </x:is>
      </x:c>
      <x:c r="H3638" s="3" t="inlineStr">
        <x:is>
          <x:t xml:space="preserve">contracted_power_gw * operational_deployment_share</x:t>
        </x:is>
      </x:c>
      <x:c r="I3638" s="3" t="inlineStr">
        <x:is>
          <x:t xml:space="preserve">Official capacity announcements are converted to active GW only through energization/GPU-deployment ramp assumptions.</x:t>
        </x:is>
      </x:c>
      <x:c r="J3638" s="3" t="inlineStr">
        <x:is>
          <x:t xml:space="preserve">SRC_OPENAI_STARGATE_ORACLE; SRC_OPENAI_STARGATE_PROGRESS; ASSUMP_STARGATE_RAMP</x:t>
        </x:is>
      </x:c>
      <x:c r="K363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38" s="3" t="inlineStr">
        <x:is>
          <x:t xml:space="preserve">Energization dates, accelerator deliveries and operational powered-rack telemetry.</x:t>
        </x:is>
      </x:c>
    </x:row>
    <x:row r="3639">
      <x:c r="A3639" s="3" t="inlineStr">
        <x:is>
          <x:t xml:space="preserve">OpenAI</x:t>
        </x:is>
      </x:c>
      <x:c r="B3639" s="3" t="n">
        <x:v>2029</x:v>
      </x:c>
      <x:c r="C3639" s="3" t="inlineStr">
        <x:is>
          <x:t xml:space="preserve">Grid-Constrained / Efficiency-Upside</x:t>
        </x:is>
      </x:c>
      <x:c r="D3639" s="3" t="inlineStr">
        <x:is>
          <x:t xml:space="preserve">pue</x:t>
        </x:is>
      </x:c>
      <x:c r="E3639" s="3" t="n">
        <x:v>1.2</x:v>
      </x:c>
      <x:c r="F3639" s="3" t="inlineStr">
        <x:is>
          <x:t xml:space="preserve">ratio</x:t>
        </x:is>
      </x:c>
      <x:c r="G3639" s="3" t="inlineStr">
        <x:is>
          <x:t xml:space="preserve">Scenario parameter</x:t>
        </x:is>
      </x:c>
      <x:c r="H3639" s="3" t="inlineStr">
        <x:is>
          <x:t xml:space="preserve">it_load_gw = active_power_gw / pue</x:t>
        </x:is>
      </x:c>
      <x:c r="I3639" s="3" t="inlineStr">
        <x:is>
          <x:t xml:space="preserve">No provider-wide site-level PUE is used as a disclosed fact; PUE represents facility-to-IT conversion within the scenario.</x:t>
        </x:is>
      </x:c>
      <x:c r="J3639" s="3" t="inlineStr">
        <x:is>
          <x:t xml:space="preserve">ASSUMP_POWER_RAMP</x:t>
        </x:is>
      </x:c>
      <x:c r="K363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39" s="3" t="inlineStr">
        <x:is>
          <x:t xml:space="preserve">Site-level measured PUE matched to attributed AI capacity.</x:t>
        </x:is>
      </x:c>
    </x:row>
    <x:row r="3640">
      <x:c r="A3640" s="3" t="inlineStr">
        <x:is>
          <x:t xml:space="preserve">OpenAI</x:t>
        </x:is>
      </x:c>
      <x:c r="B3640" s="3" t="n">
        <x:v>2029</x:v>
      </x:c>
      <x:c r="C3640" s="3" t="inlineStr">
        <x:is>
          <x:t xml:space="preserve">Grid-Constrained / Efficiency-Upside</x:t>
        </x:is>
      </x:c>
      <x:c r="D3640" s="3" t="inlineStr">
        <x:is>
          <x:t xml:space="preserve">it_load_gw</x:t>
        </x:is>
      </x:c>
      <x:c r="E3640" s="3" t="n">
        <x:v>4.259</x:v>
      </x:c>
      <x:c r="F3640" s="3" t="inlineStr">
        <x:is>
          <x:t xml:space="preserve">GW</x:t>
        </x:is>
      </x:c>
      <x:c r="G3640" s="3" t="inlineStr">
        <x:is>
          <x:t xml:space="preserve">Derived formula</x:t>
        </x:is>
      </x:c>
      <x:c r="H3640" s="3" t="inlineStr">
        <x:is>
          <x:t xml:space="preserve">active_power_gw / pue</x:t>
        </x:is>
      </x:c>
      <x:c r="I3640" s="3" t="inlineStr">
        <x:is>
          <x:t xml:space="preserve">Facility power is converted to IT-deliverable power before attributing AI workloads.</x:t>
        </x:is>
      </x:c>
      <x:c r="J3640" s="3" t="inlineStr">
        <x:is>
          <x:t xml:space="preserve">SRC_OPENAI_STARGATE_ORACLE; SRC_OPENAI_STARGATE_PROGRESS; ASSUMP_STARGATE_RAMP</x:t>
        </x:is>
      </x:c>
      <x:c r="K364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40" s="3" t="inlineStr">
        <x:is>
          <x:t xml:space="preserve">Recompute once active power and PUE become site-observable.</x:t>
        </x:is>
      </x:c>
    </x:row>
    <x:row r="3641">
      <x:c r="A3641" s="3" t="inlineStr">
        <x:is>
          <x:t xml:space="preserve">OpenAI</x:t>
        </x:is>
      </x:c>
      <x:c r="B3641" s="3" t="n">
        <x:v>2029</x:v>
      </x:c>
      <x:c r="C3641" s="3" t="inlineStr">
        <x:is>
          <x:t xml:space="preserve">Grid-Constrained / Efficiency-Upside</x:t>
        </x:is>
      </x:c>
      <x:c r="D3641" s="3" t="inlineStr">
        <x:is>
          <x:t xml:space="preserve">ai_workload_share</x:t>
        </x:is>
      </x:c>
      <x:c r="E3641" s="3" t="n">
        <x:v>0.88</x:v>
      </x:c>
      <x:c r="F3641" s="3" t="inlineStr">
        <x:is>
          <x:t xml:space="preserve">share</x:t>
        </x:is>
      </x:c>
      <x:c r="G3641" s="3" t="inlineStr">
        <x:is>
          <x:t xml:space="preserve">Scenario allocation</x:t>
        </x:is>
      </x:c>
      <x:c r="H3641" s="3" t="inlineStr">
        <x:is>
          <x:t xml:space="preserve">ai_it_load_gw = it_load_gw * ai_workload_share</x:t>
        </x:is>
      </x:c>
      <x:c r="I3641" s="3" t="inlineStr">
        <x:is>
          <x:t xml:space="preserve">Stargate capacity is AI-oriented but includes reserve, platform and non-token AI activity; 88% is a scenario.</x:t>
        </x:is>
      </x:c>
      <x:c r="J3641" s="3" t="inlineStr">
        <x:is>
          <x:t xml:space="preserve">SRC_OPENAI_GPT41_DOCS; SRC_OPENAI_STARGATE_ORACLE; SRC_OPENAI_STARGATE_PROGRESS; SRC_EPOCH_AI_DATA_CENTERS</x:t>
        </x:is>
      </x:c>
      <x:c r="K364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41" s="3" t="inlineStr">
        <x:is>
          <x:t xml:space="preserve">Model-owner AI workload allocation or cluster scheduling telemetry.</x:t>
        </x:is>
      </x:c>
    </x:row>
    <x:row r="3642">
      <x:c r="A3642" s="3" t="inlineStr">
        <x:is>
          <x:t xml:space="preserve">OpenAI</x:t>
        </x:is>
      </x:c>
      <x:c r="B3642" s="3" t="n">
        <x:v>2029</x:v>
      </x:c>
      <x:c r="C3642" s="3" t="inlineStr">
        <x:is>
          <x:t xml:space="preserve">Grid-Constrained / Efficiency-Upside</x:t>
        </x:is>
      </x:c>
      <x:c r="D3642" s="3" t="inlineStr">
        <x:is>
          <x:t xml:space="preserve">ai_it_load_gw</x:t>
        </x:is>
      </x:c>
      <x:c r="E3642" s="3" t="n">
        <x:v>3.748</x:v>
      </x:c>
      <x:c r="F3642" s="3" t="inlineStr">
        <x:is>
          <x:t xml:space="preserve">GW</x:t>
        </x:is>
      </x:c>
      <x:c r="G3642" s="3" t="inlineStr">
        <x:is>
          <x:t xml:space="preserve">Derived formula</x:t>
        </x:is>
      </x:c>
      <x:c r="H3642" s="3" t="inlineStr">
        <x:is>
          <x:t xml:space="preserve">it_load_gw * ai_workload_share</x:t>
        </x:is>
      </x:c>
      <x:c r="I3642" s="3" t="inlineStr">
        <x:is>
          <x:t xml:space="preserve">Only the AI-attributed portion of IT load enters training/inference allocation.</x:t>
        </x:is>
      </x:c>
      <x:c r="J3642" s="3" t="inlineStr">
        <x:is>
          <x:t xml:space="preserve">SRC_OPENAI_GPT41_DOCS; SRC_OPENAI_STARGATE_ORACLE; SRC_OPENAI_STARGATE_PROGRESS; SRC_EPOCH_AI_DATA_CENTERS</x:t>
        </x:is>
      </x:c>
      <x:c r="K364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42" s="3" t="inlineStr">
        <x:is>
          <x:t xml:space="preserve">Recompute after ai_workload_share is replaced by telemetry.</x:t>
        </x:is>
      </x:c>
    </x:row>
    <x:row r="3643">
      <x:c r="A3643" s="3" t="inlineStr">
        <x:is>
          <x:t xml:space="preserve">OpenAI</x:t>
        </x:is>
      </x:c>
      <x:c r="B3643" s="3" t="n">
        <x:v>2029</x:v>
      </x:c>
      <x:c r="C3643" s="3" t="inlineStr">
        <x:is>
          <x:t xml:space="preserve">Grid-Constrained / Efficiency-Upside</x:t>
        </x:is>
      </x:c>
      <x:c r="D3643" s="3" t="inlineStr">
        <x:is>
          <x:t xml:space="preserve">gpu_share</x:t>
        </x:is>
      </x:c>
      <x:c r="E3643" s="3" t="n">
        <x:v>0.869305</x:v>
      </x:c>
      <x:c r="F3643" s="3" t="inlineStr">
        <x:is>
          <x:t xml:space="preserve">share of inference-serving accelerator load</x:t>
        </x:is>
      </x:c>
      <x:c r="G3643" s="3" t="inlineStr">
        <x:is>
          <x:t xml:space="preserve">Numeric scenario</x:t>
        </x:is>
      </x:c>
      <x:c r="H3643" s="3" t="inlineStr">
        <x:is>
          <x:t xml:space="preserve">gpu_share interpolated from company 2026/2030 accelerator-mix endpoints</x:t>
        </x:is>
      </x:c>
      <x:c r="I3643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3643" s="3" t="inlineStr">
        <x:is>
          <x:t xml:space="preserve">SRC_OPENAI_GPT41_DOCS; SRC_OPENAI_STARGATE_ORACLE; SRC_OPENAI_STARGATE_PROGRESS; SRC_EPOCH_AI_DATA_CENTERS; ASSUMP_NUMERIC_ACCELERATOR_MIX</x:t>
        </x:is>
      </x:c>
      <x:c r="K364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43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3644">
      <x:c r="A3644" s="3" t="inlineStr">
        <x:is>
          <x:t xml:space="preserve">OpenAI</x:t>
        </x:is>
      </x:c>
      <x:c r="B3644" s="3" t="n">
        <x:v>2029</x:v>
      </x:c>
      <x:c r="C3644" s="3" t="inlineStr">
        <x:is>
          <x:t xml:space="preserve">Grid-Constrained / Efficiency-Upside</x:t>
        </x:is>
      </x:c>
      <x:c r="D3644" s="3" t="inlineStr">
        <x:is>
          <x:t xml:space="preserve">h200_share</x:t>
        </x:is>
      </x:c>
      <x:c r="E3644" s="3" t="n">
        <x:v>0.045663</x:v>
      </x:c>
      <x:c r="F3644" s="3" t="inlineStr">
        <x:is>
          <x:t xml:space="preserve">share of inference-serving accelerator load</x:t>
        </x:is>
      </x:c>
      <x:c r="G3644" s="3" t="inlineStr">
        <x:is>
          <x:t xml:space="preserve">Editable numeric scenario</x:t>
        </x:is>
      </x:c>
      <x:c r="H3644" s="3" t="inlineStr">
        <x:is>
          <x:t xml:space="preserve">h200_share = gpu_share * default_gpu_generation_mix_h200</x:t>
        </x:is>
      </x:c>
      <x:c r="I3644" s="3" t="inlineStr">
        <x:is>
          <x:t xml:space="preserve">Default GPU-generation migration assumption; executive workbook allows later manual replacement by company/year/scenario.</x:t>
        </x:is>
      </x:c>
      <x:c r="J3644" s="3" t="inlineStr">
        <x:is>
          <x:t xml:space="preserve">SRC_SEMIANALYSIS_INFERENCEX; ASSUMP_NUMERIC_ACCELERATOR_MIX</x:t>
        </x:is>
      </x:c>
      <x:c r="K364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44" s="3" t="inlineStr">
        <x:is>
          <x:t xml:space="preserve">Company fleet inventory, accelerator-hours or procurement/deployment records by GPU generation.</x:t>
        </x:is>
      </x:c>
    </x:row>
    <x:row r="3645">
      <x:c r="A3645" s="3" t="inlineStr">
        <x:is>
          <x:t xml:space="preserve">OpenAI</x:t>
        </x:is>
      </x:c>
      <x:c r="B3645" s="3" t="n">
        <x:v>2029</x:v>
      </x:c>
      <x:c r="C3645" s="3" t="inlineStr">
        <x:is>
          <x:t xml:space="preserve">Grid-Constrained / Efficiency-Upside</x:t>
        </x:is>
      </x:c>
      <x:c r="D3645" s="3" t="inlineStr">
        <x:is>
          <x:t xml:space="preserve">b200_share</x:t>
        </x:is>
      </x:c>
      <x:c r="E3645" s="3" t="n">
        <x:v>0.790096</x:v>
      </x:c>
      <x:c r="F3645" s="3" t="inlineStr">
        <x:is>
          <x:t xml:space="preserve">share of inference-serving accelerator load</x:t>
        </x:is>
      </x:c>
      <x:c r="G3645" s="3" t="inlineStr">
        <x:is>
          <x:t xml:space="preserve">Editable numeric scenario</x:t>
        </x:is>
      </x:c>
      <x:c r="H3645" s="3" t="inlineStr">
        <x:is>
          <x:t xml:space="preserve">b200_share = gpu_share * default_gpu_generation_mix_b200</x:t>
        </x:is>
      </x:c>
      <x:c r="I3645" s="3" t="inlineStr">
        <x:is>
          <x:t xml:space="preserve">Default GPU-generation migration assumption; executive workbook allows later manual replacement by company/year/scenario.</x:t>
        </x:is>
      </x:c>
      <x:c r="J3645" s="3" t="inlineStr">
        <x:is>
          <x:t xml:space="preserve">SRC_SEMIANALYSIS_INFERENCEX; ASSUMP_NUMERIC_ACCELERATOR_MIX</x:t>
        </x:is>
      </x:c>
      <x:c r="K364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45" s="3" t="inlineStr">
        <x:is>
          <x:t xml:space="preserve">Company fleet inventory, accelerator-hours or procurement/deployment records by GPU generation.</x:t>
        </x:is>
      </x:c>
    </x:row>
    <x:row r="3646">
      <x:c r="A3646" s="3" t="inlineStr">
        <x:is>
          <x:t xml:space="preserve">OpenAI</x:t>
        </x:is>
      </x:c>
      <x:c r="B3646" s="3" t="n">
        <x:v>2029</x:v>
      </x:c>
      <x:c r="C3646" s="3" t="inlineStr">
        <x:is>
          <x:t xml:space="preserve">Grid-Constrained / Efficiency-Upside</x:t>
        </x:is>
      </x:c>
      <x:c r="D3646" s="3" t="inlineStr">
        <x:is>
          <x:t xml:space="preserve">gb200_share</x:t>
        </x:is>
      </x:c>
      <x:c r="E3646" s="3" t="n">
        <x:v>0.033546</x:v>
      </x:c>
      <x:c r="F3646" s="3" t="inlineStr">
        <x:is>
          <x:t xml:space="preserve">share of inference-serving accelerator load</x:t>
        </x:is>
      </x:c>
      <x:c r="G3646" s="3" t="inlineStr">
        <x:is>
          <x:t xml:space="preserve">Editable numeric scenario</x:t>
        </x:is>
      </x:c>
      <x:c r="H3646" s="3" t="inlineStr">
        <x:is>
          <x:t xml:space="preserve">gb200_share = gpu_share * default_gpu_generation_mix_gb200</x:t>
        </x:is>
      </x:c>
      <x:c r="I3646" s="3" t="inlineStr">
        <x:is>
          <x:t xml:space="preserve">Default GPU-generation migration assumption; executive workbook allows later manual replacement by company/year/scenario.</x:t>
        </x:is>
      </x:c>
      <x:c r="J3646" s="3" t="inlineStr">
        <x:is>
          <x:t xml:space="preserve">SRC_SEMIANALYSIS_INFERENCEX; ASSUMP_NUMERIC_ACCELERATOR_MIX</x:t>
        </x:is>
      </x:c>
      <x:c r="K364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46" s="3" t="inlineStr">
        <x:is>
          <x:t xml:space="preserve">Company fleet inventory, accelerator-hours or procurement/deployment records by GPU generation.</x:t>
        </x:is>
      </x:c>
    </x:row>
    <x:row r="3647">
      <x:c r="A3647" s="3" t="inlineStr">
        <x:is>
          <x:t xml:space="preserve">OpenAI</x:t>
        </x:is>
      </x:c>
      <x:c r="B3647" s="3" t="n">
        <x:v>2029</x:v>
      </x:c>
      <x:c r="C3647" s="3" t="inlineStr">
        <x:is>
          <x:t xml:space="preserve">Grid-Constrained / Efficiency-Upside</x:t>
        </x:is>
      </x:c>
      <x:c r="D3647" s="3" t="inlineStr">
        <x:is>
          <x:t xml:space="preserve">purpose_built_accelerator_share</x:t>
        </x:is>
      </x:c>
      <x:c r="E3647" s="3" t="n">
        <x:v>0.130695</x:v>
      </x:c>
      <x:c r="F3647" s="3" t="inlineStr">
        <x:is>
          <x:t xml:space="preserve">share of inference-serving accelerator load</x:t>
        </x:is>
      </x:c>
      <x:c r="G3647" s="3" t="inlineStr">
        <x:is>
          <x:t xml:space="preserve">Numeric scenario</x:t>
        </x:is>
      </x:c>
      <x:c r="H3647" s="3" t="inlineStr">
        <x:is>
          <x:t xml:space="preserve">1 - gpu_share</x:t>
        </x:is>
      </x:c>
      <x:c r="I3647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3647" s="3" t="inlineStr">
        <x:is>
          <x:t xml:space="preserve">SRC_OPENAI_GPT41_DOCS; SRC_OPENAI_STARGATE_ORACLE; SRC_OPENAI_STARGATE_PROGRESS; SRC_EPOCH_AI_DATA_CENTERS; ASSUMP_NUMERIC_ACCELERATOR_MIX</x:t>
        </x:is>
      </x:c>
      <x:c r="K364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47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3648">
      <x:c r="A3648" s="3" t="inlineStr">
        <x:is>
          <x:t xml:space="preserve">OpenAI</x:t>
        </x:is>
      </x:c>
      <x:c r="B3648" s="3" t="n">
        <x:v>2029</x:v>
      </x:c>
      <x:c r="C3648" s="3" t="inlineStr">
        <x:is>
          <x:t xml:space="preserve">Grid-Constrained / Efficiency-Upside</x:t>
        </x:is>
      </x:c>
      <x:c r="D3648" s="3" t="inlineStr">
        <x:is>
          <x:t xml:space="preserve">fleet_reference_tps_per_mw</x:t>
        </x:is>
      </x:c>
      <x:c r="E3648" s="3" t="n">
        <x:v>180497</x:v>
      </x:c>
      <x:c r="F3648" s="3" t="inlineStr">
        <x:is>
          <x:t xml:space="preserve">generated output tokens/sec/MW</x:t>
        </x:is>
      </x:c>
      <x:c r="G3648" s="3" t="inlineStr">
        <x:is>
          <x:t xml:space="preserve">Fleet-weighted public benchmark reference</x:t>
        </x:is>
      </x:c>
      <x:c r="H3648" s="3" t="inlineStr">
        <x:is>
          <x:t xml:space="preserve">h200_share*h200_workload_avg + b200_share*b200_workload_avg + gb200_share*gb200_workload_avg + purpose_built_share*purpose_workload_avg</x:t>
        </x:is>
      </x:c>
      <x:c r="I3648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3648" s="3" t="inlineStr">
        <x:is>
          <x:t xml:space="preserve">SRC_SEMIANALYSIS_INFERENCEX; ASSUMP_NUMERIC_ACCELERATOR_MIX; ASSUMP_WORKLOAD_CLASS_MIX; ASSUMP_AGENTIC_CONTEXT_PENALTY</x:t>
        </x:is>
      </x:c>
      <x:c r="K364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48" s="3" t="inlineStr">
        <x:is>
          <x:t xml:space="preserve">Comparable production output-token throughput or a more closely matched benchmark.</x:t>
        </x:is>
      </x:c>
    </x:row>
    <x:row r="3649">
      <x:c r="A3649" s="3" t="inlineStr">
        <x:is>
          <x:t xml:space="preserve">OpenAI</x:t>
        </x:is>
      </x:c>
      <x:c r="B3649" s="3" t="n">
        <x:v>2029</x:v>
      </x:c>
      <x:c r="C3649" s="3" t="inlineStr">
        <x:is>
          <x:t xml:space="preserve">Grid-Constrained / Efficiency-Upside</x:t>
        </x:is>
      </x:c>
      <x:c r="D3649" s="3" t="inlineStr">
        <x:is>
          <x:t xml:space="preserve">commercial_workload_fit_factor</x:t>
        </x:is>
      </x:c>
      <x:c r="E3649" s="3" t="n">
        <x:v>0.5</x:v>
      </x:c>
      <x:c r="F3649" s="3" t="inlineStr">
        <x:is>
          <x:t xml:space="preserve">share of public reference throughput</x:t>
        </x:is>
      </x:c>
      <x:c r="G3649" s="3" t="inlineStr">
        <x:is>
          <x:t xml:space="preserve">Scenario assumption</x:t>
        </x:is>
      </x:c>
      <x:c r="H3649" s="3" t="inlineStr">
        <x:is>
          <x:t xml:space="preserve">reference_serving_tps_per_mw = fleet_reference_tps_per_mw * commercial_workload_fit_factor</x:t>
        </x:is>
      </x:c>
      <x:c r="I3649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3649" s="3" t="inlineStr">
        <x:is>
          <x:t xml:space="preserve">SRC_SEMIANALYSIS_INFERENCEX; ASSUMP_NUMERIC_ACCELERATOR_MIX; ASSUMP_WORKLOAD_CLASS_MIX; ASSUMP_AGENTIC_CONTEXT_PENALTY</x:t>
        </x:is>
      </x:c>
      <x:c r="K364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49" s="3" t="inlineStr">
        <x:is>
          <x:t xml:space="preserve">Matched commercial serving benchmark by product surface, context shape and latency SLO.</x:t>
        </x:is>
      </x:c>
    </x:row>
    <x:row r="3650">
      <x:c r="A3650" s="3" t="inlineStr">
        <x:is>
          <x:t xml:space="preserve">OpenAI</x:t>
        </x:is>
      </x:c>
      <x:c r="B3650" s="3" t="n">
        <x:v>2029</x:v>
      </x:c>
      <x:c r="C3650" s="3" t="inlineStr">
        <x:is>
          <x:t xml:space="preserve">Grid-Constrained / Efficiency-Upside</x:t>
        </x:is>
      </x:c>
      <x:c r="D3650" s="3" t="inlineStr">
        <x:is>
          <x:t xml:space="preserve">reference_serving_tps_per_mw</x:t>
        </x:is>
      </x:c>
      <x:c r="E3650" s="3" t="n">
        <x:v>90248</x:v>
      </x:c>
      <x:c r="F3650" s="3" t="inlineStr">
        <x:is>
          <x:t xml:space="preserve">generated output tokens/sec/MW</x:t>
        </x:is>
      </x:c>
      <x:c r="G3650" s="3" t="inlineStr">
        <x:is>
          <x:t xml:space="preserve">Workload-adjusted benchmark proxy</x:t>
        </x:is>
      </x:c>
      <x:c r="H3650" s="3" t="inlineStr">
        <x:is>
          <x:t xml:space="preserve">fleet_reference_tps_per_mw * commercial_workload_fit_factor</x:t>
        </x:is>
      </x:c>
      <x:c r="I365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650" s="3" t="inlineStr">
        <x:is>
          <x:t xml:space="preserve">SRC_SEMIANALYSIS_INFERENCEX; ASSUMP_NUMERIC_ACCELERATOR_MIX; ASSUMP_WORKLOAD_CLASS_MIX; ASSUMP_AGENTIC_CONTEXT_PENALTY</x:t>
        </x:is>
      </x:c>
      <x:c r="K365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50" s="3" t="inlineStr">
        <x:is>
          <x:t xml:space="preserve">Provider production output-token throughput with comparable workload/SLO.</x:t>
        </x:is>
      </x:c>
    </x:row>
    <x:row r="3651">
      <x:c r="A3651" s="3" t="inlineStr">
        <x:is>
          <x:t xml:space="preserve">OpenAI</x:t>
        </x:is>
      </x:c>
      <x:c r="B3651" s="3" t="n">
        <x:v>2029</x:v>
      </x:c>
      <x:c r="C3651" s="3" t="inlineStr">
        <x:is>
          <x:t xml:space="preserve">Grid-Constrained / Efficiency-Upside</x:t>
        </x:is>
      </x:c>
      <x:c r="D3651" s="3" t="inlineStr">
        <x:is>
          <x:t xml:space="preserve">purpose_built_tps_per_mw</x:t>
        </x:is>
      </x:c>
      <x:c r="E3651" s="3" t="n">
        <x:v>67653</x:v>
      </x:c>
      <x:c r="F3651" s="3" t="inlineStr">
        <x:is>
          <x:t xml:space="preserve">generated output tokens/sec/MW</x:t>
        </x:is>
      </x:c>
      <x:c r="G3651" s="3" t="inlineStr">
        <x:is>
          <x:t xml:space="preserve">Conservative no-uplift proxy</x:t>
        </x:is>
      </x:c>
      <x:c r="H3651" s="3" t="inlineStr">
        <x:is>
          <x:t xml:space="preserve">purpose_built_tps_per_mw = purpose_built_reference_tps_per_mw * commercial_workload_fit_factor until comparable output-token benchmark is adopted</x:t>
        </x:is>
      </x:c>
      <x:c r="I3651" s="3" t="inlineStr">
        <x:is>
          <x:t xml:space="preserve">No comparable public output-token/MW row adopted; B200 public reference placeholder is used and remains editable.</x:t>
        </x:is>
      </x:c>
      <x:c r="J3651" s="3" t="inlineStr">
        <x:is>
          <x:t xml:space="preserve">SRC_OPENAI_GPT41_DOCS; SRC_OPENAI_STARGATE_ORACLE; SRC_OPENAI_STARGATE_PROGRESS; SRC_EPOCH_AI_DATA_CENTERS; ASSUMP_NUMERIC_ACCELERATOR_MIX</x:t>
        </x:is>
      </x:c>
      <x:c r="K365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51" s="3" t="inlineStr">
        <x:is>
          <x:t xml:space="preserve">Matched-workload generated-output benchmark for the provider purpose-built accelerator.</x:t>
        </x:is>
      </x:c>
    </x:row>
    <x:row r="3652">
      <x:c r="A3652" s="3" t="inlineStr">
        <x:is>
          <x:t xml:space="preserve">OpenAI</x:t>
        </x:is>
      </x:c>
      <x:c r="B3652" s="3" t="n">
        <x:v>2029</x:v>
      </x:c>
      <x:c r="C3652" s="3" t="inlineStr">
        <x:is>
          <x:t xml:space="preserve">Grid-Constrained / Efficiency-Upside</x:t>
        </x:is>
      </x:c>
      <x:c r="D3652" s="3" t="inlineStr">
        <x:is>
          <x:t xml:space="preserve">inference_power_share</x:t>
        </x:is>
      </x:c>
      <x:c r="E3652" s="3" t="n">
        <x:v>0.765</x:v>
      </x:c>
      <x:c r="F3652" s="3" t="inlineStr">
        <x:is>
          <x:t xml:space="preserve">share of AI IT load</x:t>
        </x:is>
      </x:c>
      <x:c r="G3652" s="3" t="inlineStr">
        <x:is>
          <x:t xml:space="preserve">Scenario allocation</x:t>
        </x:is>
      </x:c>
      <x:c r="H3652" s="3" t="inlineStr">
        <x:is>
          <x:t xml:space="preserve">inference_gw = ai_it_load_gw * inference_power_share</x:t>
        </x:is>
      </x:c>
      <x:c r="I3652" s="3" t="inlineStr">
        <x:is>
          <x:t xml:space="preserve">ChatGPT/API/enterprise commercial surfaces support increasing inference allocation while training remains material.</x:t>
        </x:is>
      </x:c>
      <x:c r="J3652" s="3" t="inlineStr">
        <x:is>
          <x:t xml:space="preserve">SRC_OPENAI_GPT41_DOCS; SRC_OPENAI_STARGATE_ORACLE; SRC_OPENAI_STARGATE_PROGRESS; SRC_EPOCH_AI_DATA_CENTERS; ASSUMP_INFERENCE_SHARE_NOT_FACT_60</x:t>
        </x:is>
      </x:c>
      <x:c r="K365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52" s="3" t="inlineStr">
        <x:is>
          <x:t xml:space="preserve">Provider-specific inference/training workload power telemetry.</x:t>
        </x:is>
      </x:c>
    </x:row>
    <x:row r="3653">
      <x:c r="A3653" s="3" t="inlineStr">
        <x:is>
          <x:t xml:space="preserve">OpenAI</x:t>
        </x:is>
      </x:c>
      <x:c r="B3653" s="3" t="n">
        <x:v>2029</x:v>
      </x:c>
      <x:c r="C3653" s="3" t="inlineStr">
        <x:is>
          <x:t xml:space="preserve">Grid-Constrained / Efficiency-Upside</x:t>
        </x:is>
      </x:c>
      <x:c r="D3653" s="3" t="inlineStr">
        <x:is>
          <x:t xml:space="preserve">inference_gw</x:t>
        </x:is>
      </x:c>
      <x:c r="E3653" s="3" t="n">
        <x:v>2.867</x:v>
      </x:c>
      <x:c r="F3653" s="3" t="inlineStr">
        <x:is>
          <x:t xml:space="preserve">GW</x:t>
        </x:is>
      </x:c>
      <x:c r="G3653" s="3" t="inlineStr">
        <x:is>
          <x:t xml:space="preserve">Derived formula</x:t>
        </x:is>
      </x:c>
      <x:c r="H3653" s="3" t="inlineStr">
        <x:is>
          <x:t xml:space="preserve">ai_it_load_gw * inference_power_share</x:t>
        </x:is>
      </x:c>
      <x:c r="I3653" s="3" t="inlineStr">
        <x:is>
          <x:t xml:space="preserve">This is the operational power eligible to become commercial generated output tokens through the selected TPS/MW proxy.</x:t>
        </x:is>
      </x:c>
      <x:c r="J3653" s="3" t="inlineStr">
        <x:is>
          <x:t xml:space="preserve">SRC_OPENAI_GPT41_DOCS; SRC_OPENAI_STARGATE_ORACLE; SRC_OPENAI_STARGATE_PROGRESS; SRC_EPOCH_AI_DATA_CENTERS</x:t>
        </x:is>
      </x:c>
      <x:c r="K365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53" s="3" t="inlineStr">
        <x:is>
          <x:t xml:space="preserve">Recompute after AI allocation or inference-share evidence changes.</x:t>
        </x:is>
      </x:c>
    </x:row>
    <x:row r="3654">
      <x:c r="A3654" s="3" t="inlineStr">
        <x:is>
          <x:t xml:space="preserve">OpenAI</x:t>
        </x:is>
      </x:c>
      <x:c r="B3654" s="3" t="n">
        <x:v>2029</x:v>
      </x:c>
      <x:c r="C3654" s="3" t="inlineStr">
        <x:is>
          <x:t xml:space="preserve">Grid-Constrained / Efficiency-Upside</x:t>
        </x:is>
      </x:c>
      <x:c r="D3654" s="3" t="inlineStr">
        <x:is>
          <x:t xml:space="preserve">training_power_share</x:t>
        </x:is>
      </x:c>
      <x:c r="E3654" s="3" t="n">
        <x:v>0.235</x:v>
      </x:c>
      <x:c r="F3654" s="3" t="inlineStr">
        <x:is>
          <x:t xml:space="preserve">share of AI IT load</x:t>
        </x:is>
      </x:c>
      <x:c r="G3654" s="3" t="inlineStr">
        <x:is>
          <x:t xml:space="preserve">Derived allocation</x:t>
        </x:is>
      </x:c>
      <x:c r="H3654" s="3" t="inlineStr">
        <x:is>
          <x:t xml:space="preserve">1 - inference_power_share</x:t>
        </x:is>
      </x:c>
      <x:c r="I3654" s="3" t="inlineStr">
        <x:is>
          <x:t xml:space="preserve">Training receives the complementary modeled AI IT allocation; it is not a disclosed company workload split.</x:t>
        </x:is>
      </x:c>
      <x:c r="J3654" s="3" t="inlineStr">
        <x:is>
          <x:t xml:space="preserve">SRC_OPENAI_GPT41_DOCS; SRC_OPENAI_STARGATE_ORACLE; SRC_OPENAI_STARGATE_PROGRESS; SRC_EPOCH_AI_DATA_CENTERS; ASSUMP_INFERENCE_SHARE_NOT_FACT_60</x:t>
        </x:is>
      </x:c>
      <x:c r="K365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54" s="3" t="inlineStr">
        <x:is>
          <x:t xml:space="preserve">Provider-specific inference/training workload power telemetry.</x:t>
        </x:is>
      </x:c>
    </x:row>
    <x:row r="3655">
      <x:c r="A3655" s="3" t="inlineStr">
        <x:is>
          <x:t xml:space="preserve">OpenAI</x:t>
        </x:is>
      </x:c>
      <x:c r="B3655" s="3" t="n">
        <x:v>2029</x:v>
      </x:c>
      <x:c r="C3655" s="3" t="inlineStr">
        <x:is>
          <x:t xml:space="preserve">Grid-Constrained / Efficiency-Upside</x:t>
        </x:is>
      </x:c>
      <x:c r="D3655" s="3" t="inlineStr">
        <x:is>
          <x:t xml:space="preserve">training_gw</x:t>
        </x:is>
      </x:c>
      <x:c r="E3655" s="3" t="n">
        <x:v>0.881</x:v>
      </x:c>
      <x:c r="F3655" s="3" t="inlineStr">
        <x:is>
          <x:t xml:space="preserve">GW</x:t>
        </x:is>
      </x:c>
      <x:c r="G3655" s="3" t="inlineStr">
        <x:is>
          <x:t xml:space="preserve">Derived formula</x:t>
        </x:is>
      </x:c>
      <x:c r="H3655" s="3" t="inlineStr">
        <x:is>
          <x:t xml:space="preserve">ai_it_load_gw * training_power_share</x:t>
        </x:is>
      </x:c>
      <x:c r="I3655" s="3" t="inlineStr">
        <x:is>
          <x:t xml:space="preserve">Training GW is shown separately so commercial inference token capacity is not overstated.</x:t>
        </x:is>
      </x:c>
      <x:c r="J3655" s="3" t="inlineStr">
        <x:is>
          <x:t xml:space="preserve">SRC_OPENAI_GPT41_DOCS; SRC_OPENAI_STARGATE_ORACLE; SRC_OPENAI_STARGATE_PROGRESS; SRC_EPOCH_AI_DATA_CENTERS</x:t>
        </x:is>
      </x:c>
      <x:c r="K365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55" s="3" t="inlineStr">
        <x:is>
          <x:t xml:space="preserve">Recompute after AI allocation or workload-split evidence changes.</x:t>
        </x:is>
      </x:c>
    </x:row>
    <x:row r="3656">
      <x:c r="A3656" s="3" t="inlineStr">
        <x:is>
          <x:t xml:space="preserve">OpenAI</x:t>
        </x:is>
      </x:c>
      <x:c r="B3656" s="3" t="n">
        <x:v>2029</x:v>
      </x:c>
      <x:c r="C3656" s="3" t="inlineStr">
        <x:is>
          <x:t xml:space="preserve">Grid-Constrained / Efficiency-Upside</x:t>
        </x:is>
      </x:c>
      <x:c r="D3656" s="3" t="inlineStr">
        <x:is>
          <x:t xml:space="preserve">tokens_per_second_per_mw</x:t>
        </x:is>
      </x:c>
      <x:c r="E3656" s="3" t="n">
        <x:v>90248</x:v>
      </x:c>
      <x:c r="F3656" s="3" t="inlineStr">
        <x:is>
          <x:t xml:space="preserve">generated output tokens/sec/MW</x:t>
        </x:is>
      </x:c>
      <x:c r="G3656" s="3" t="inlineStr">
        <x:is>
          <x:t xml:space="preserve">Derived estimate + benchmark calibration</x:t>
        </x:is>
      </x:c>
      <x:c r="H3656" s="3" t="inlineStr">
        <x:is>
          <x:t xml:space="preserve">fleet_reference_tps_per_mw * commercial_workload_fit_factor</x:t>
        </x:is>
      </x:c>
      <x:c r="I3656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3656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365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56" s="3" t="inlineStr">
        <x:is>
          <x:t xml:space="preserve">Comparable production output-token throughput with model, hardware, precision, ISL/OSL and SLO matched.</x:t>
        </x:is>
      </x:c>
    </x:row>
    <x:row r="3657">
      <x:c r="A3657" s="3" t="inlineStr">
        <x:is>
          <x:t xml:space="preserve">OpenAI</x:t>
        </x:is>
      </x:c>
      <x:c r="B3657" s="3" t="n">
        <x:v>2029</x:v>
      </x:c>
      <x:c r="C3657" s="3" t="inlineStr">
        <x:is>
          <x:t xml:space="preserve">Grid-Constrained / Efficiency-Upside</x:t>
        </x:is>
      </x:c>
      <x:c r="D3657" s="3" t="inlineStr">
        <x:is>
          <x:t xml:space="preserve">inference_tokens_per_day</x:t>
        </x:is>
      </x:c>
      <x:c r="E3657" s="3" t="n">
        <x:v>22355223782400</x:v>
      </x:c>
      <x:c r="F3657" s="3" t="inlineStr">
        <x:is>
          <x:t xml:space="preserve">generated output tokens/day</x:t>
        </x:is>
      </x:c>
      <x:c r="G3657" s="3" t="inlineStr">
        <x:is>
          <x:t xml:space="preserve">Derived headline metric</x:t>
        </x:is>
      </x:c>
      <x:c r="H3657" s="3" t="inlineStr">
        <x:is>
          <x:t xml:space="preserve">inference_gw * 1000 * tokens_per_second_per_mw * 86,400</x:t>
        </x:is>
      </x:c>
      <x:c r="I3657" s="3" t="inlineStr">
        <x:is>
          <x:t xml:space="preserve">Headline capacity uses no utilization, MoE, architecture or software-growth multiplier; it is not observed commercial output volume.</x:t>
        </x:is>
      </x:c>
      <x:c r="J3657" s="3" t="inlineStr">
        <x:is>
          <x:t xml:space="preserve">SRC_OPENAI_GPT41_DOCS; SRC_OPENAI_STARGATE_ORACLE; SRC_OPENAI_STARGATE_PROGRESS; SRC_EPOCH_AI_DATA_CENTERS; SRC_SEMIANALYSIS_INFERENCEX</x:t>
        </x:is>
      </x:c>
      <x:c r="K365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57" s="3" t="inlineStr">
        <x:is>
          <x:t xml:space="preserve">Provider-disclosed generated output token volume or calibrated capacity telemetry.</x:t>
        </x:is>
      </x:c>
    </x:row>
    <x:row r="3658">
      <x:c r="A3658" s="3" t="inlineStr">
        <x:is>
          <x:t xml:space="preserve">OpenAI</x:t>
        </x:is>
      </x:c>
      <x:c r="B3658" s="3" t="n">
        <x:v>2029</x:v>
      </x:c>
      <x:c r="C3658" s="3" t="inlineStr">
        <x:is>
          <x:t xml:space="preserve">Grid-Constrained / Efficiency-Upside</x:t>
        </x:is>
      </x:c>
      <x:c r="D3658" s="3" t="inlineStr">
        <x:is>
          <x:t xml:space="preserve">inference_tokens_per_year</x:t>
        </x:is>
      </x:c>
      <x:c r="E3658" s="3" t="n">
        <x:v>8159656680576000</x:v>
      </x:c>
      <x:c r="F3658" s="3" t="inlineStr">
        <x:is>
          <x:t xml:space="preserve">generated output tokens/year</x:t>
        </x:is>
      </x:c>
      <x:c r="G3658" s="3" t="inlineStr">
        <x:is>
          <x:t xml:space="preserve">Derived headline metric</x:t>
        </x:is>
      </x:c>
      <x:c r="H3658" s="3" t="inlineStr">
        <x:is>
          <x:t xml:space="preserve">inference_tokens_per_day * 365</x:t>
        </x:is>
      </x:c>
      <x:c r="I3658" s="3" t="inlineStr">
        <x:is>
          <x:t xml:space="preserve">Annualized version of generated output token capacity; it is not observed annual demand or billable volume.</x:t>
        </x:is>
      </x:c>
      <x:c r="J3658" s="3" t="inlineStr">
        <x:is>
          <x:t xml:space="preserve">SRC_OPENAI_GPT41_DOCS; SRC_OPENAI_STARGATE_ORACLE; SRC_OPENAI_STARGATE_PROGRESS; SRC_EPOCH_AI_DATA_CENTERS; SRC_SEMIANALYSIS_INFERENCEX</x:t>
        </x:is>
      </x:c>
      <x:c r="K365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58" s="3" t="inlineStr">
        <x:is>
          <x:t xml:space="preserve">Provider-disclosed annual generated-output volume or metered serving telemetry.</x:t>
        </x:is>
      </x:c>
    </x:row>
    <x:row r="3659">
      <x:c r="A3659" s="3" t="inlineStr">
        <x:is>
          <x:t xml:space="preserve">OpenAI</x:t>
        </x:is>
      </x:c>
      <x:c r="B3659" s="3" t="n">
        <x:v>2030</x:v>
      </x:c>
      <x:c r="C3659" s="3" t="inlineStr">
        <x:is>
          <x:t xml:space="preserve">Grid-Constrained / Efficiency-Upside</x:t>
        </x:is>
      </x:c>
      <x:c r="D3659" s="3" t="inlineStr">
        <x:is>
          <x:t xml:space="preserve">contracted_power_gw</x:t>
        </x:is>
      </x:c>
      <x:c r="E3659" s="3" t="n">
        <x:v>12</x:v>
      </x:c>
      <x:c r="F3659" s="3" t="inlineStr">
        <x:is>
          <x:t xml:space="preserve">GW</x:t>
        </x:is>
      </x:c>
      <x:c r="G3659" s="3" t="inlineStr">
        <x:is>
          <x:t xml:space="preserve">Fact anchor + scenario ceiling</x:t>
        </x:is>
      </x:c>
      <x:c r="H3659" s="3" t="inlineStr">
        <x:is>
          <x:t xml:space="preserve">linear interpolation between 2026 and 2030 company capacity endpoints</x:t>
        </x:is>
      </x:c>
      <x:c r="I3659" s="3" t="inlineStr">
        <x:is>
          <x:t xml:space="preserve">2030 envelope is bounded by official Stargate planned/committed capacity; 2026 and timing remain staged scenario values.</x:t>
        </x:is>
      </x:c>
      <x:c r="J3659" s="3" t="inlineStr">
        <x:is>
          <x:t xml:space="preserve">SRC_OPENAI_STARGATE_ORACLE; SRC_OPENAI_STARGATE_PROGRESS; ASSUMP_STARGATE_RAMP</x:t>
        </x:is>
      </x:c>
      <x:c r="K365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59" s="3" t="inlineStr">
        <x:is>
          <x:t xml:space="preserve">Company/site-level committed MW/GW, interconnect and contract disclosure.</x:t>
        </x:is>
      </x:c>
    </x:row>
    <x:row r="3660">
      <x:c r="A3660" s="3" t="inlineStr">
        <x:is>
          <x:t xml:space="preserve">OpenAI</x:t>
        </x:is>
      </x:c>
      <x:c r="B3660" s="3" t="n">
        <x:v>2030</x:v>
      </x:c>
      <x:c r="C3660" s="3" t="inlineStr">
        <x:is>
          <x:t xml:space="preserve">Grid-Constrained / Efficiency-Upside</x:t>
        </x:is>
      </x:c>
      <x:c r="D3660" s="3" t="inlineStr">
        <x:is>
          <x:t xml:space="preserve">operational_deployment_share</x:t>
        </x:is>
      </x:c>
      <x:c r="E3660" s="3" t="n">
        <x:v>0.51</x:v>
      </x:c>
      <x:c r="F3660" s="3" t="inlineStr">
        <x:is>
          <x:t xml:space="preserve">share</x:t>
        </x:is>
      </x:c>
      <x:c r="G3660" s="3" t="inlineStr">
        <x:is>
          <x:t xml:space="preserve">Scenario conversion</x:t>
        </x:is>
      </x:c>
      <x:c r="H3660" s="3" t="inlineStr">
        <x:is>
          <x:t xml:space="preserve">active_power_gw / contracted_power_gw</x:t>
        </x:is>
      </x:c>
      <x:c r="I3660" s="3" t="inlineStr">
        <x:is>
          <x:t xml:space="preserve">This is the single explicit conversion from contracted/attributed capacity to operationally usable capacity.</x:t>
        </x:is>
      </x:c>
      <x:c r="J3660" s="3" t="inlineStr">
        <x:is>
          <x:t xml:space="preserve">SRC_OPENAI_STARGATE_ORACLE; SRC_OPENAI_STARGATE_PROGRESS; ASSUMP_STARGATE_RAMP</x:t>
        </x:is>
      </x:c>
      <x:c r="K366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60" s="3" t="inlineStr">
        <x:is>
          <x:t xml:space="preserve">Energized operational capacity divided by contracted/attributed capacity.</x:t>
        </x:is>
      </x:c>
    </x:row>
    <x:row r="3661">
      <x:c r="A3661" s="3" t="inlineStr">
        <x:is>
          <x:t xml:space="preserve">OpenAI</x:t>
        </x:is>
      </x:c>
      <x:c r="B3661" s="3" t="n">
        <x:v>2030</x:v>
      </x:c>
      <x:c r="C3661" s="3" t="inlineStr">
        <x:is>
          <x:t xml:space="preserve">Grid-Constrained / Efficiency-Upside</x:t>
        </x:is>
      </x:c>
      <x:c r="D3661" s="3" t="inlineStr">
        <x:is>
          <x:t xml:space="preserve">active_power_gw</x:t>
        </x:is>
      </x:c>
      <x:c r="E3661" s="3" t="n">
        <x:v>6.12</x:v>
      </x:c>
      <x:c r="F3661" s="3" t="inlineStr">
        <x:is>
          <x:t xml:space="preserve">GW</x:t>
        </x:is>
      </x:c>
      <x:c r="G3661" s="3" t="inlineStr">
        <x:is>
          <x:t xml:space="preserve">Derived scenario</x:t>
        </x:is>
      </x:c>
      <x:c r="H3661" s="3" t="inlineStr">
        <x:is>
          <x:t xml:space="preserve">contracted_power_gw * operational_deployment_share</x:t>
        </x:is>
      </x:c>
      <x:c r="I3661" s="3" t="inlineStr">
        <x:is>
          <x:t xml:space="preserve">Official capacity announcements are converted to active GW only through energization/GPU-deployment ramp assumptions.</x:t>
        </x:is>
      </x:c>
      <x:c r="J3661" s="3" t="inlineStr">
        <x:is>
          <x:t xml:space="preserve">SRC_OPENAI_STARGATE_ORACLE; SRC_OPENAI_STARGATE_PROGRESS; ASSUMP_STARGATE_RAMP</x:t>
        </x:is>
      </x:c>
      <x:c r="K366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61" s="3" t="inlineStr">
        <x:is>
          <x:t xml:space="preserve">Energization dates, accelerator deliveries and operational powered-rack telemetry.</x:t>
        </x:is>
      </x:c>
    </x:row>
    <x:row r="3662">
      <x:c r="A3662" s="3" t="inlineStr">
        <x:is>
          <x:t xml:space="preserve">OpenAI</x:t>
        </x:is>
      </x:c>
      <x:c r="B3662" s="3" t="n">
        <x:v>2030</x:v>
      </x:c>
      <x:c r="C3662" s="3" t="inlineStr">
        <x:is>
          <x:t xml:space="preserve">Grid-Constrained / Efficiency-Upside</x:t>
        </x:is>
      </x:c>
      <x:c r="D3662" s="3" t="inlineStr">
        <x:is>
          <x:t xml:space="preserve">pue</x:t>
        </x:is>
      </x:c>
      <x:c r="E3662" s="3" t="n">
        <x:v>1.2</x:v>
      </x:c>
      <x:c r="F3662" s="3" t="inlineStr">
        <x:is>
          <x:t xml:space="preserve">ratio</x:t>
        </x:is>
      </x:c>
      <x:c r="G3662" s="3" t="inlineStr">
        <x:is>
          <x:t xml:space="preserve">Scenario parameter</x:t>
        </x:is>
      </x:c>
      <x:c r="H3662" s="3" t="inlineStr">
        <x:is>
          <x:t xml:space="preserve">it_load_gw = active_power_gw / pue</x:t>
        </x:is>
      </x:c>
      <x:c r="I3662" s="3" t="inlineStr">
        <x:is>
          <x:t xml:space="preserve">No provider-wide site-level PUE is used as a disclosed fact; PUE represents facility-to-IT conversion within the scenario.</x:t>
        </x:is>
      </x:c>
      <x:c r="J3662" s="3" t="inlineStr">
        <x:is>
          <x:t xml:space="preserve">ASSUMP_POWER_RAMP</x:t>
        </x:is>
      </x:c>
      <x:c r="K366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62" s="3" t="inlineStr">
        <x:is>
          <x:t xml:space="preserve">Site-level measured PUE matched to attributed AI capacity.</x:t>
        </x:is>
      </x:c>
    </x:row>
    <x:row r="3663">
      <x:c r="A3663" s="3" t="inlineStr">
        <x:is>
          <x:t xml:space="preserve">OpenAI</x:t>
        </x:is>
      </x:c>
      <x:c r="B3663" s="3" t="n">
        <x:v>2030</x:v>
      </x:c>
      <x:c r="C3663" s="3" t="inlineStr">
        <x:is>
          <x:t xml:space="preserve">Grid-Constrained / Efficiency-Upside</x:t>
        </x:is>
      </x:c>
      <x:c r="D3663" s="3" t="inlineStr">
        <x:is>
          <x:t xml:space="preserve">it_load_gw</x:t>
        </x:is>
      </x:c>
      <x:c r="E3663" s="3" t="n">
        <x:v>5.1</x:v>
      </x:c>
      <x:c r="F3663" s="3" t="inlineStr">
        <x:is>
          <x:t xml:space="preserve">GW</x:t>
        </x:is>
      </x:c>
      <x:c r="G3663" s="3" t="inlineStr">
        <x:is>
          <x:t xml:space="preserve">Derived formula</x:t>
        </x:is>
      </x:c>
      <x:c r="H3663" s="3" t="inlineStr">
        <x:is>
          <x:t xml:space="preserve">active_power_gw / pue</x:t>
        </x:is>
      </x:c>
      <x:c r="I3663" s="3" t="inlineStr">
        <x:is>
          <x:t xml:space="preserve">Facility power is converted to IT-deliverable power before attributing AI workloads.</x:t>
        </x:is>
      </x:c>
      <x:c r="J3663" s="3" t="inlineStr">
        <x:is>
          <x:t xml:space="preserve">SRC_OPENAI_STARGATE_ORACLE; SRC_OPENAI_STARGATE_PROGRESS; ASSUMP_STARGATE_RAMP</x:t>
        </x:is>
      </x:c>
      <x:c r="K366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63" s="3" t="inlineStr">
        <x:is>
          <x:t xml:space="preserve">Recompute once active power and PUE become site-observable.</x:t>
        </x:is>
      </x:c>
    </x:row>
    <x:row r="3664">
      <x:c r="A3664" s="3" t="inlineStr">
        <x:is>
          <x:t xml:space="preserve">OpenAI</x:t>
        </x:is>
      </x:c>
      <x:c r="B3664" s="3" t="n">
        <x:v>2030</x:v>
      </x:c>
      <x:c r="C3664" s="3" t="inlineStr">
        <x:is>
          <x:t xml:space="preserve">Grid-Constrained / Efficiency-Upside</x:t>
        </x:is>
      </x:c>
      <x:c r="D3664" s="3" t="inlineStr">
        <x:is>
          <x:t xml:space="preserve">ai_workload_share</x:t>
        </x:is>
      </x:c>
      <x:c r="E3664" s="3" t="n">
        <x:v>0.88</x:v>
      </x:c>
      <x:c r="F3664" s="3" t="inlineStr">
        <x:is>
          <x:t xml:space="preserve">share</x:t>
        </x:is>
      </x:c>
      <x:c r="G3664" s="3" t="inlineStr">
        <x:is>
          <x:t xml:space="preserve">Scenario allocation</x:t>
        </x:is>
      </x:c>
      <x:c r="H3664" s="3" t="inlineStr">
        <x:is>
          <x:t xml:space="preserve">ai_it_load_gw = it_load_gw * ai_workload_share</x:t>
        </x:is>
      </x:c>
      <x:c r="I3664" s="3" t="inlineStr">
        <x:is>
          <x:t xml:space="preserve">Stargate capacity is AI-oriented but includes reserve, platform and non-token AI activity; 88% is a scenario.</x:t>
        </x:is>
      </x:c>
      <x:c r="J3664" s="3" t="inlineStr">
        <x:is>
          <x:t xml:space="preserve">SRC_OPENAI_GPT41_DOCS; SRC_OPENAI_STARGATE_ORACLE; SRC_OPENAI_STARGATE_PROGRESS; SRC_EPOCH_AI_DATA_CENTERS</x:t>
        </x:is>
      </x:c>
      <x:c r="K366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64" s="3" t="inlineStr">
        <x:is>
          <x:t xml:space="preserve">Model-owner AI workload allocation or cluster scheduling telemetry.</x:t>
        </x:is>
      </x:c>
    </x:row>
    <x:row r="3665">
      <x:c r="A3665" s="3" t="inlineStr">
        <x:is>
          <x:t xml:space="preserve">OpenAI</x:t>
        </x:is>
      </x:c>
      <x:c r="B3665" s="3" t="n">
        <x:v>2030</x:v>
      </x:c>
      <x:c r="C3665" s="3" t="inlineStr">
        <x:is>
          <x:t xml:space="preserve">Grid-Constrained / Efficiency-Upside</x:t>
        </x:is>
      </x:c>
      <x:c r="D3665" s="3" t="inlineStr">
        <x:is>
          <x:t xml:space="preserve">ai_it_load_gw</x:t>
        </x:is>
      </x:c>
      <x:c r="E3665" s="3" t="n">
        <x:v>4.488</x:v>
      </x:c>
      <x:c r="F3665" s="3" t="inlineStr">
        <x:is>
          <x:t xml:space="preserve">GW</x:t>
        </x:is>
      </x:c>
      <x:c r="G3665" s="3" t="inlineStr">
        <x:is>
          <x:t xml:space="preserve">Derived formula</x:t>
        </x:is>
      </x:c>
      <x:c r="H3665" s="3" t="inlineStr">
        <x:is>
          <x:t xml:space="preserve">it_load_gw * ai_workload_share</x:t>
        </x:is>
      </x:c>
      <x:c r="I3665" s="3" t="inlineStr">
        <x:is>
          <x:t xml:space="preserve">Only the AI-attributed portion of IT load enters training/inference allocation.</x:t>
        </x:is>
      </x:c>
      <x:c r="J3665" s="3" t="inlineStr">
        <x:is>
          <x:t xml:space="preserve">SRC_OPENAI_GPT41_DOCS; SRC_OPENAI_STARGATE_ORACLE; SRC_OPENAI_STARGATE_PROGRESS; SRC_EPOCH_AI_DATA_CENTERS</x:t>
        </x:is>
      </x:c>
      <x:c r="K366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65" s="3" t="inlineStr">
        <x:is>
          <x:t xml:space="preserve">Recompute after ai_workload_share is replaced by telemetry.</x:t>
        </x:is>
      </x:c>
    </x:row>
    <x:row r="3666">
      <x:c r="A3666" s="3" t="inlineStr">
        <x:is>
          <x:t xml:space="preserve">OpenAI</x:t>
        </x:is>
      </x:c>
      <x:c r="B3666" s="3" t="n">
        <x:v>2030</x:v>
      </x:c>
      <x:c r="C3666" s="3" t="inlineStr">
        <x:is>
          <x:t xml:space="preserve">Grid-Constrained / Efficiency-Upside</x:t>
        </x:is>
      </x:c>
      <x:c r="D3666" s="3" t="inlineStr">
        <x:is>
          <x:t xml:space="preserve">gpu_share</x:t>
        </x:is>
      </x:c>
      <x:c r="E3666" s="3" t="n">
        <x:v>0.869305</x:v>
      </x:c>
      <x:c r="F3666" s="3" t="inlineStr">
        <x:is>
          <x:t xml:space="preserve">share of inference-serving accelerator load</x:t>
        </x:is>
      </x:c>
      <x:c r="G3666" s="3" t="inlineStr">
        <x:is>
          <x:t xml:space="preserve">Numeric scenario</x:t>
        </x:is>
      </x:c>
      <x:c r="H3666" s="3" t="inlineStr">
        <x:is>
          <x:t xml:space="preserve">gpu_share interpolated from company 2026/2030 accelerator-mix endpoints</x:t>
        </x:is>
      </x:c>
      <x:c r="I3666" s="3" t="inlineStr">
        <x:is>
          <x:t xml:space="preserve">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3666" s="3" t="inlineStr">
        <x:is>
          <x:t xml:space="preserve">SRC_OPENAI_GPT41_DOCS; SRC_OPENAI_STARGATE_ORACLE; SRC_OPENAI_STARGATE_PROGRESS; SRC_EPOCH_AI_DATA_CENTERS; ASSUMP_NUMERIC_ACCELERATOR_MIX</x:t>
        </x:is>
      </x:c>
      <x:c r="K366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66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3667">
      <x:c r="A3667" s="3" t="inlineStr">
        <x:is>
          <x:t xml:space="preserve">OpenAI</x:t>
        </x:is>
      </x:c>
      <x:c r="B3667" s="3" t="n">
        <x:v>2030</x:v>
      </x:c>
      <x:c r="C3667" s="3" t="inlineStr">
        <x:is>
          <x:t xml:space="preserve">Grid-Constrained / Efficiency-Upside</x:t>
        </x:is>
      </x:c>
      <x:c r="D3667" s="3" t="inlineStr">
        <x:is>
          <x:t xml:space="preserve">h200_share</x:t>
        </x:is>
      </x:c>
      <x:c r="E3667" s="3" t="n">
        <x:v>0.036744</x:v>
      </x:c>
      <x:c r="F3667" s="3" t="inlineStr">
        <x:is>
          <x:t xml:space="preserve">share of inference-serving accelerator load</x:t>
        </x:is>
      </x:c>
      <x:c r="G3667" s="3" t="inlineStr">
        <x:is>
          <x:t xml:space="preserve">Editable numeric scenario</x:t>
        </x:is>
      </x:c>
      <x:c r="H3667" s="3" t="inlineStr">
        <x:is>
          <x:t xml:space="preserve">h200_share = gpu_share * default_gpu_generation_mix_h200</x:t>
        </x:is>
      </x:c>
      <x:c r="I3667" s="3" t="inlineStr">
        <x:is>
          <x:t xml:space="preserve">Default GPU-generation migration assumption; executive workbook allows later manual replacement by company/year/scenario.</x:t>
        </x:is>
      </x:c>
      <x:c r="J3667" s="3" t="inlineStr">
        <x:is>
          <x:t xml:space="preserve">SRC_SEMIANALYSIS_INFERENCEX; ASSUMP_NUMERIC_ACCELERATOR_MIX</x:t>
        </x:is>
      </x:c>
      <x:c r="K366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67" s="3" t="inlineStr">
        <x:is>
          <x:t xml:space="preserve">Company fleet inventory, accelerator-hours or procurement/deployment records by GPU generation.</x:t>
        </x:is>
      </x:c>
    </x:row>
    <x:row r="3668">
      <x:c r="A3668" s="3" t="inlineStr">
        <x:is>
          <x:t xml:space="preserve">OpenAI</x:t>
        </x:is>
      </x:c>
      <x:c r="B3668" s="3" t="n">
        <x:v>2030</x:v>
      </x:c>
      <x:c r="C3668" s="3" t="inlineStr">
        <x:is>
          <x:t xml:space="preserve">Grid-Constrained / Efficiency-Upside</x:t>
        </x:is>
      </x:c>
      <x:c r="D3668" s="3" t="inlineStr">
        <x:is>
          <x:t xml:space="preserve">b200_share</x:t>
        </x:is>
      </x:c>
      <x:c r="E3668" s="3" t="n">
        <x:v>0.789149</x:v>
      </x:c>
      <x:c r="F3668" s="3" t="inlineStr">
        <x:is>
          <x:t xml:space="preserve">share of inference-serving accelerator load</x:t>
        </x:is>
      </x:c>
      <x:c r="G3668" s="3" t="inlineStr">
        <x:is>
          <x:t xml:space="preserve">Editable numeric scenario</x:t>
        </x:is>
      </x:c>
      <x:c r="H3668" s="3" t="inlineStr">
        <x:is>
          <x:t xml:space="preserve">b200_share = gpu_share * default_gpu_generation_mix_b200</x:t>
        </x:is>
      </x:c>
      <x:c r="I3668" s="3" t="inlineStr">
        <x:is>
          <x:t xml:space="preserve">Default GPU-generation migration assumption; executive workbook allows later manual replacement by company/year/scenario.</x:t>
        </x:is>
      </x:c>
      <x:c r="J3668" s="3" t="inlineStr">
        <x:is>
          <x:t xml:space="preserve">SRC_SEMIANALYSIS_INFERENCEX; ASSUMP_NUMERIC_ACCELERATOR_MIX</x:t>
        </x:is>
      </x:c>
      <x:c r="K366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68" s="3" t="inlineStr">
        <x:is>
          <x:t xml:space="preserve">Company fleet inventory, accelerator-hours or procurement/deployment records by GPU generation.</x:t>
        </x:is>
      </x:c>
    </x:row>
    <x:row r="3669">
      <x:c r="A3669" s="3" t="inlineStr">
        <x:is>
          <x:t xml:space="preserve">OpenAI</x:t>
        </x:is>
      </x:c>
      <x:c r="B3669" s="3" t="n">
        <x:v>2030</x:v>
      </x:c>
      <x:c r="C3669" s="3" t="inlineStr">
        <x:is>
          <x:t xml:space="preserve">Grid-Constrained / Efficiency-Upside</x:t>
        </x:is>
      </x:c>
      <x:c r="D3669" s="3" t="inlineStr">
        <x:is>
          <x:t xml:space="preserve">gb200_share</x:t>
        </x:is>
      </x:c>
      <x:c r="E3669" s="3" t="n">
        <x:v>0.043412</x:v>
      </x:c>
      <x:c r="F3669" s="3" t="inlineStr">
        <x:is>
          <x:t xml:space="preserve">share of inference-serving accelerator load</x:t>
        </x:is>
      </x:c>
      <x:c r="G3669" s="3" t="inlineStr">
        <x:is>
          <x:t xml:space="preserve">Editable numeric scenario</x:t>
        </x:is>
      </x:c>
      <x:c r="H3669" s="3" t="inlineStr">
        <x:is>
          <x:t xml:space="preserve">gb200_share = gpu_share * default_gpu_generation_mix_gb200</x:t>
        </x:is>
      </x:c>
      <x:c r="I3669" s="3" t="inlineStr">
        <x:is>
          <x:t xml:space="preserve">Default GPU-generation migration assumption; executive workbook allows later manual replacement by company/year/scenario.</x:t>
        </x:is>
      </x:c>
      <x:c r="J3669" s="3" t="inlineStr">
        <x:is>
          <x:t xml:space="preserve">SRC_SEMIANALYSIS_INFERENCEX; ASSUMP_NUMERIC_ACCELERATOR_MIX</x:t>
        </x:is>
      </x:c>
      <x:c r="K366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69" s="3" t="inlineStr">
        <x:is>
          <x:t xml:space="preserve">Company fleet inventory, accelerator-hours or procurement/deployment records by GPU generation.</x:t>
        </x:is>
      </x:c>
    </x:row>
    <x:row r="3670">
      <x:c r="A3670" s="3" t="inlineStr">
        <x:is>
          <x:t xml:space="preserve">OpenAI</x:t>
        </x:is>
      </x:c>
      <x:c r="B3670" s="3" t="n">
        <x:v>2030</x:v>
      </x:c>
      <x:c r="C3670" s="3" t="inlineStr">
        <x:is>
          <x:t xml:space="preserve">Grid-Constrained / Efficiency-Upside</x:t>
        </x:is>
      </x:c>
      <x:c r="D3670" s="3" t="inlineStr">
        <x:is>
          <x:t xml:space="preserve">purpose_built_accelerator_share</x:t>
        </x:is>
      </x:c>
      <x:c r="E3670" s="3" t="n">
        <x:v>0.130695</x:v>
      </x:c>
      <x:c r="F3670" s="3" t="inlineStr">
        <x:is>
          <x:t xml:space="preserve">share of inference-serving accelerator load</x:t>
        </x:is>
      </x:c>
      <x:c r="G3670" s="3" t="inlineStr">
        <x:is>
          <x:t xml:space="preserve">Numeric scenario</x:t>
        </x:is>
      </x:c>
      <x:c r="H3670" s="3" t="inlineStr">
        <x:is>
          <x:t xml:space="preserve">1 - gpu_share</x:t>
        </x:is>
      </x:c>
      <x:c r="I3670" s="3" t="inlineStr">
        <x:is>
          <x:t xml:space="preserve">Purpose-built bucket: No disclosed operated custom ASIC share. Derived by normalizing each AI company's modeled inference power across CSPs using CSP total power * AI contract share * inference share, then applying long-format CSP accelerator mix rows. OpenAI states Oracle began delivering NVIDIA GB200 racks for Stargate. No operated custom-ASIC mix is publicly quantified in the model.</x:t>
        </x:is>
      </x:c>
      <x:c r="J3670" s="3" t="inlineStr">
        <x:is>
          <x:t xml:space="preserve">SRC_OPENAI_GPT41_DOCS; SRC_OPENAI_STARGATE_ORACLE; SRC_OPENAI_STARGATE_PROGRESS; SRC_EPOCH_AI_DATA_CENTERS; ASSUMP_NUMERIC_ACCELERATOR_MIX</x:t>
        </x:is>
      </x:c>
      <x:c r="K367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70" s="3" t="inlineStr">
        <x:is>
          <x:t xml:space="preserve">Replace 02a CSP contract allocations and 02b CSP accelerator mix with contract/procurement telemetry. OpenAI hardware allocation and output-token throughput by model/product surface.</x:t>
        </x:is>
      </x:c>
    </x:row>
    <x:row r="3671">
      <x:c r="A3671" s="3" t="inlineStr">
        <x:is>
          <x:t xml:space="preserve">OpenAI</x:t>
        </x:is>
      </x:c>
      <x:c r="B3671" s="3" t="n">
        <x:v>2030</x:v>
      </x:c>
      <x:c r="C3671" s="3" t="inlineStr">
        <x:is>
          <x:t xml:space="preserve">Grid-Constrained / Efficiency-Upside</x:t>
        </x:is>
      </x:c>
      <x:c r="D3671" s="3" t="inlineStr">
        <x:is>
          <x:t xml:space="preserve">fleet_reference_tps_per_mw</x:t>
        </x:is>
      </x:c>
      <x:c r="E3671" s="3" t="n">
        <x:v>172495</x:v>
      </x:c>
      <x:c r="F3671" s="3" t="inlineStr">
        <x:is>
          <x:t xml:space="preserve">generated output tokens/sec/MW</x:t>
        </x:is>
      </x:c>
      <x:c r="G3671" s="3" t="inlineStr">
        <x:is>
          <x:t xml:space="preserve">Fleet-weighted public benchmark reference</x:t>
        </x:is>
      </x:c>
      <x:c r="H3671" s="3" t="inlineStr">
        <x:is>
          <x:t xml:space="preserve">h200_share*h200_workload_avg + b200_share*b200_workload_avg + gb200_share*gb200_workload_avg + purpose_built_share*purpose_workload_avg</x:t>
        </x:is>
      </x:c>
      <x:c r="I3671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3671" s="3" t="inlineStr">
        <x:is>
          <x:t xml:space="preserve">SRC_SEMIANALYSIS_INFERENCEX; ASSUMP_NUMERIC_ACCELERATOR_MIX; ASSUMP_WORKLOAD_CLASS_MIX; ASSUMP_AGENTIC_CONTEXT_PENALTY</x:t>
        </x:is>
      </x:c>
      <x:c r="K367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71" s="3" t="inlineStr">
        <x:is>
          <x:t xml:space="preserve">Comparable production output-token throughput or a more closely matched benchmark.</x:t>
        </x:is>
      </x:c>
    </x:row>
    <x:row r="3672">
      <x:c r="A3672" s="3" t="inlineStr">
        <x:is>
          <x:t xml:space="preserve">OpenAI</x:t>
        </x:is>
      </x:c>
      <x:c r="B3672" s="3" t="n">
        <x:v>2030</x:v>
      </x:c>
      <x:c r="C3672" s="3" t="inlineStr">
        <x:is>
          <x:t xml:space="preserve">Grid-Constrained / Efficiency-Upside</x:t>
        </x:is>
      </x:c>
      <x:c r="D3672" s="3" t="inlineStr">
        <x:is>
          <x:t xml:space="preserve">commercial_workload_fit_factor</x:t>
        </x:is>
      </x:c>
      <x:c r="E3672" s="3" t="n">
        <x:v>0.5</x:v>
      </x:c>
      <x:c r="F3672" s="3" t="inlineStr">
        <x:is>
          <x:t xml:space="preserve">share of public reference throughput</x:t>
        </x:is>
      </x:c>
      <x:c r="G3672" s="3" t="inlineStr">
        <x:is>
          <x:t xml:space="preserve">Scenario assumption</x:t>
        </x:is>
      </x:c>
      <x:c r="H3672" s="3" t="inlineStr">
        <x:is>
          <x:t xml:space="preserve">reference_serving_tps_per_mw = fleet_reference_tps_per_mw * commercial_workload_fit_factor</x:t>
        </x:is>
      </x:c>
      <x:c r="I3672" s="3" t="inlineStr">
        <x:is>
          <x:t xml:space="preserve">Commercial workload class: GPT / ChatGPT / API with reasoning mix. Company mix uses short_chat=45%, long_chat=25%, agentic=30%; closed-model, reasoning, long-context and SLO mismatch stays explicit.</x:t>
        </x:is>
      </x:c>
      <x:c r="J3672" s="3" t="inlineStr">
        <x:is>
          <x:t xml:space="preserve">SRC_SEMIANALYSIS_INFERENCEX; ASSUMP_NUMERIC_ACCELERATOR_MIX; ASSUMP_WORKLOAD_CLASS_MIX; ASSUMP_AGENTIC_CONTEXT_PENALTY</x:t>
        </x:is>
      </x:c>
      <x:c r="K3672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72" s="3" t="inlineStr">
        <x:is>
          <x:t xml:space="preserve">Matched commercial serving benchmark by product surface, context shape and latency SLO.</x:t>
        </x:is>
      </x:c>
    </x:row>
    <x:row r="3673">
      <x:c r="A3673" s="3" t="inlineStr">
        <x:is>
          <x:t xml:space="preserve">OpenAI</x:t>
        </x:is>
      </x:c>
      <x:c r="B3673" s="3" t="n">
        <x:v>2030</x:v>
      </x:c>
      <x:c r="C3673" s="3" t="inlineStr">
        <x:is>
          <x:t xml:space="preserve">Grid-Constrained / Efficiency-Upside</x:t>
        </x:is>
      </x:c>
      <x:c r="D3673" s="3" t="inlineStr">
        <x:is>
          <x:t xml:space="preserve">reference_serving_tps_per_mw</x:t>
        </x:is>
      </x:c>
      <x:c r="E3673" s="3" t="n">
        <x:v>86248</x:v>
      </x:c>
      <x:c r="F3673" s="3" t="inlineStr">
        <x:is>
          <x:t xml:space="preserve">generated output tokens/sec/MW</x:t>
        </x:is>
      </x:c>
      <x:c r="G3673" s="3" t="inlineStr">
        <x:is>
          <x:t xml:space="preserve">Workload-adjusted benchmark proxy</x:t>
        </x:is>
      </x:c>
      <x:c r="H3673" s="3" t="inlineStr">
        <x:is>
          <x:t xml:space="preserve">fleet_reference_tps_per_mw * commercial_workload_fit_factor</x:t>
        </x:is>
      </x:c>
      <x:c r="I367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673" s="3" t="inlineStr">
        <x:is>
          <x:t xml:space="preserve">SRC_SEMIANALYSIS_INFERENCEX; ASSUMP_NUMERIC_ACCELERATOR_MIX; ASSUMP_WORKLOAD_CLASS_MIX; ASSUMP_AGENTIC_CONTEXT_PENALTY</x:t>
        </x:is>
      </x:c>
      <x:c r="K3673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73" s="3" t="inlineStr">
        <x:is>
          <x:t xml:space="preserve">Provider production output-token throughput with comparable workload/SLO.</x:t>
        </x:is>
      </x:c>
    </x:row>
    <x:row r="3674">
      <x:c r="A3674" s="3" t="inlineStr">
        <x:is>
          <x:t xml:space="preserve">OpenAI</x:t>
        </x:is>
      </x:c>
      <x:c r="B3674" s="3" t="n">
        <x:v>2030</x:v>
      </x:c>
      <x:c r="C3674" s="3" t="inlineStr">
        <x:is>
          <x:t xml:space="preserve">Grid-Constrained / Efficiency-Upside</x:t>
        </x:is>
      </x:c>
      <x:c r="D3674" s="3" t="inlineStr">
        <x:is>
          <x:t xml:space="preserve">purpose_built_tps_per_mw</x:t>
        </x:is>
      </x:c>
      <x:c r="E3674" s="3" t="n">
        <x:v>67653</x:v>
      </x:c>
      <x:c r="F3674" s="3" t="inlineStr">
        <x:is>
          <x:t xml:space="preserve">generated output tokens/sec/MW</x:t>
        </x:is>
      </x:c>
      <x:c r="G3674" s="3" t="inlineStr">
        <x:is>
          <x:t xml:space="preserve">Conservative no-uplift proxy</x:t>
        </x:is>
      </x:c>
      <x:c r="H3674" s="3" t="inlineStr">
        <x:is>
          <x:t xml:space="preserve">purpose_built_tps_per_mw = purpose_built_reference_tps_per_mw * commercial_workload_fit_factor until comparable output-token benchmark is adopted</x:t>
        </x:is>
      </x:c>
      <x:c r="I3674" s="3" t="inlineStr">
        <x:is>
          <x:t xml:space="preserve">No comparable public output-token/MW row adopted; B200 public reference placeholder is used and remains editable.</x:t>
        </x:is>
      </x:c>
      <x:c r="J3674" s="3" t="inlineStr">
        <x:is>
          <x:t xml:space="preserve">SRC_OPENAI_GPT41_DOCS; SRC_OPENAI_STARGATE_ORACLE; SRC_OPENAI_STARGATE_PROGRESS; SRC_EPOCH_AI_DATA_CENTERS; ASSUMP_NUMERIC_ACCELERATOR_MIX</x:t>
        </x:is>
      </x:c>
      <x:c r="K3674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74" s="3" t="inlineStr">
        <x:is>
          <x:t xml:space="preserve">Matched-workload generated-output benchmark for the provider purpose-built accelerator.</x:t>
        </x:is>
      </x:c>
    </x:row>
    <x:row r="3675">
      <x:c r="A3675" s="3" t="inlineStr">
        <x:is>
          <x:t xml:space="preserve">OpenAI</x:t>
        </x:is>
      </x:c>
      <x:c r="B3675" s="3" t="n">
        <x:v>2030</x:v>
      </x:c>
      <x:c r="C3675" s="3" t="inlineStr">
        <x:is>
          <x:t xml:space="preserve">Grid-Constrained / Efficiency-Upside</x:t>
        </x:is>
      </x:c>
      <x:c r="D3675" s="3" t="inlineStr">
        <x:is>
          <x:t xml:space="preserve">inference_power_share</x:t>
        </x:is>
      </x:c>
      <x:c r="E3675" s="3" t="n">
        <x:v>0.82</x:v>
      </x:c>
      <x:c r="F3675" s="3" t="inlineStr">
        <x:is>
          <x:t xml:space="preserve">share of AI IT load</x:t>
        </x:is>
      </x:c>
      <x:c r="G3675" s="3" t="inlineStr">
        <x:is>
          <x:t xml:space="preserve">Scenario allocation</x:t>
        </x:is>
      </x:c>
      <x:c r="H3675" s="3" t="inlineStr">
        <x:is>
          <x:t xml:space="preserve">inference_gw = ai_it_load_gw * inference_power_share</x:t>
        </x:is>
      </x:c>
      <x:c r="I3675" s="3" t="inlineStr">
        <x:is>
          <x:t xml:space="preserve">ChatGPT/API/enterprise commercial surfaces support increasing inference allocation while training remains material.</x:t>
        </x:is>
      </x:c>
      <x:c r="J3675" s="3" t="inlineStr">
        <x:is>
          <x:t xml:space="preserve">SRC_OPENAI_GPT41_DOCS; SRC_OPENAI_STARGATE_ORACLE; SRC_OPENAI_STARGATE_PROGRESS; SRC_EPOCH_AI_DATA_CENTERS; ASSUMP_INFERENCE_SHARE_NOT_FACT_60</x:t>
        </x:is>
      </x:c>
      <x:c r="K3675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75" s="3" t="inlineStr">
        <x:is>
          <x:t xml:space="preserve">Provider-specific inference/training workload power telemetry.</x:t>
        </x:is>
      </x:c>
    </x:row>
    <x:row r="3676">
      <x:c r="A3676" s="3" t="inlineStr">
        <x:is>
          <x:t xml:space="preserve">OpenAI</x:t>
        </x:is>
      </x:c>
      <x:c r="B3676" s="3" t="n">
        <x:v>2030</x:v>
      </x:c>
      <x:c r="C3676" s="3" t="inlineStr">
        <x:is>
          <x:t xml:space="preserve">Grid-Constrained / Efficiency-Upside</x:t>
        </x:is>
      </x:c>
      <x:c r="D3676" s="3" t="inlineStr">
        <x:is>
          <x:t xml:space="preserve">inference_gw</x:t>
        </x:is>
      </x:c>
      <x:c r="E3676" s="3" t="n">
        <x:v>3.68</x:v>
      </x:c>
      <x:c r="F3676" s="3" t="inlineStr">
        <x:is>
          <x:t xml:space="preserve">GW</x:t>
        </x:is>
      </x:c>
      <x:c r="G3676" s="3" t="inlineStr">
        <x:is>
          <x:t xml:space="preserve">Derived formula</x:t>
        </x:is>
      </x:c>
      <x:c r="H3676" s="3" t="inlineStr">
        <x:is>
          <x:t xml:space="preserve">ai_it_load_gw * inference_power_share</x:t>
        </x:is>
      </x:c>
      <x:c r="I3676" s="3" t="inlineStr">
        <x:is>
          <x:t xml:space="preserve">This is the operational power eligible to become commercial generated output tokens through the selected TPS/MW proxy.</x:t>
        </x:is>
      </x:c>
      <x:c r="J3676" s="3" t="inlineStr">
        <x:is>
          <x:t xml:space="preserve">SRC_OPENAI_GPT41_DOCS; SRC_OPENAI_STARGATE_ORACLE; SRC_OPENAI_STARGATE_PROGRESS; SRC_EPOCH_AI_DATA_CENTERS</x:t>
        </x:is>
      </x:c>
      <x:c r="K3676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76" s="3" t="inlineStr">
        <x:is>
          <x:t xml:space="preserve">Recompute after AI allocation or inference-share evidence changes.</x:t>
        </x:is>
      </x:c>
    </x:row>
    <x:row r="3677">
      <x:c r="A3677" s="3" t="inlineStr">
        <x:is>
          <x:t xml:space="preserve">OpenAI</x:t>
        </x:is>
      </x:c>
      <x:c r="B3677" s="3" t="n">
        <x:v>2030</x:v>
      </x:c>
      <x:c r="C3677" s="3" t="inlineStr">
        <x:is>
          <x:t xml:space="preserve">Grid-Constrained / Efficiency-Upside</x:t>
        </x:is>
      </x:c>
      <x:c r="D3677" s="3" t="inlineStr">
        <x:is>
          <x:t xml:space="preserve">training_power_share</x:t>
        </x:is>
      </x:c>
      <x:c r="E3677" s="3" t="n">
        <x:v>0.18</x:v>
      </x:c>
      <x:c r="F3677" s="3" t="inlineStr">
        <x:is>
          <x:t xml:space="preserve">share of AI IT load</x:t>
        </x:is>
      </x:c>
      <x:c r="G3677" s="3" t="inlineStr">
        <x:is>
          <x:t xml:space="preserve">Derived allocation</x:t>
        </x:is>
      </x:c>
      <x:c r="H3677" s="3" t="inlineStr">
        <x:is>
          <x:t xml:space="preserve">1 - inference_power_share</x:t>
        </x:is>
      </x:c>
      <x:c r="I3677" s="3" t="inlineStr">
        <x:is>
          <x:t xml:space="preserve">Training receives the complementary modeled AI IT allocation; it is not a disclosed company workload split.</x:t>
        </x:is>
      </x:c>
      <x:c r="J3677" s="3" t="inlineStr">
        <x:is>
          <x:t xml:space="preserve">SRC_OPENAI_GPT41_DOCS; SRC_OPENAI_STARGATE_ORACLE; SRC_OPENAI_STARGATE_PROGRESS; SRC_EPOCH_AI_DATA_CENTERS; ASSUMP_INFERENCE_SHARE_NOT_FACT_60</x:t>
        </x:is>
      </x:c>
      <x:c r="K3677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77" s="3" t="inlineStr">
        <x:is>
          <x:t xml:space="preserve">Provider-specific inference/training workload power telemetry.</x:t>
        </x:is>
      </x:c>
    </x:row>
    <x:row r="3678">
      <x:c r="A3678" s="3" t="inlineStr">
        <x:is>
          <x:t xml:space="preserve">OpenAI</x:t>
        </x:is>
      </x:c>
      <x:c r="B3678" s="3" t="n">
        <x:v>2030</x:v>
      </x:c>
      <x:c r="C3678" s="3" t="inlineStr">
        <x:is>
          <x:t xml:space="preserve">Grid-Constrained / Efficiency-Upside</x:t>
        </x:is>
      </x:c>
      <x:c r="D3678" s="3" t="inlineStr">
        <x:is>
          <x:t xml:space="preserve">training_gw</x:t>
        </x:is>
      </x:c>
      <x:c r="E3678" s="3" t="n">
        <x:v>0.8080000000000001</x:v>
      </x:c>
      <x:c r="F3678" s="3" t="inlineStr">
        <x:is>
          <x:t xml:space="preserve">GW</x:t>
        </x:is>
      </x:c>
      <x:c r="G3678" s="3" t="inlineStr">
        <x:is>
          <x:t xml:space="preserve">Derived formula</x:t>
        </x:is>
      </x:c>
      <x:c r="H3678" s="3" t="inlineStr">
        <x:is>
          <x:t xml:space="preserve">ai_it_load_gw * training_power_share</x:t>
        </x:is>
      </x:c>
      <x:c r="I3678" s="3" t="inlineStr">
        <x:is>
          <x:t xml:space="preserve">Training GW is shown separately so commercial inference token capacity is not overstated.</x:t>
        </x:is>
      </x:c>
      <x:c r="J3678" s="3" t="inlineStr">
        <x:is>
          <x:t xml:space="preserve">SRC_OPENAI_GPT41_DOCS; SRC_OPENAI_STARGATE_ORACLE; SRC_OPENAI_STARGATE_PROGRESS; SRC_EPOCH_AI_DATA_CENTERS</x:t>
        </x:is>
      </x:c>
      <x:c r="K3678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78" s="3" t="inlineStr">
        <x:is>
          <x:t xml:space="preserve">Recompute after AI allocation or workload-split evidence changes.</x:t>
        </x:is>
      </x:c>
    </x:row>
    <x:row r="3679">
      <x:c r="A3679" s="3" t="inlineStr">
        <x:is>
          <x:t xml:space="preserve">OpenAI</x:t>
        </x:is>
      </x:c>
      <x:c r="B3679" s="3" t="n">
        <x:v>2030</x:v>
      </x:c>
      <x:c r="C3679" s="3" t="inlineStr">
        <x:is>
          <x:t xml:space="preserve">Grid-Constrained / Efficiency-Upside</x:t>
        </x:is>
      </x:c>
      <x:c r="D3679" s="3" t="inlineStr">
        <x:is>
          <x:t xml:space="preserve">tokens_per_second_per_mw</x:t>
        </x:is>
      </x:c>
      <x:c r="E3679" s="3" t="n">
        <x:v>86248</x:v>
      </x:c>
      <x:c r="F3679" s="3" t="inlineStr">
        <x:is>
          <x:t xml:space="preserve">generated output tokens/sec/MW</x:t>
        </x:is>
      </x:c>
      <x:c r="G3679" s="3" t="inlineStr">
        <x:is>
          <x:t xml:space="preserve">Derived estimate + benchmark calibration</x:t>
        </x:is>
      </x:c>
      <x:c r="H3679" s="3" t="inlineStr">
        <x:is>
          <x:t xml:space="preserve">fleet_reference_tps_per_mw * commercial_workload_fit_factor</x:t>
        </x:is>
      </x:c>
      <x:c r="I3679" s="3" t="inlineStr">
        <x:is>
          <x:t xml:space="preserve">Hybrid frontier InferenceX proxy using gptoss120b for H200 and DeepSeek V4 Pro/Kimi K2.5 for B200/GB200 output-token rows; not direct ChatGPT/API telemetry. Workload reference is now split into short_chat, long_chat and agentic classes. Company mix: short 45%, long 25%, agentic 30%. Commercial workload fit factor: ChatGPT/API demand includes reasoning and latency-sensitive surfaces; the hybrid frontier composite uses gptoss120b on H200 and DeepSeek V4 Pro/Kimi K2.5 on B200/GB200, not GPT production telemetry. ChatGPT remains broad short-chat/API, while Codex token-based pricing and ChatGPT agentic features support a large agentic slice.</x:t>
        </x:is>
      </x:c>
      <x:c r="J3679" s="3" t="inlineStr">
        <x:is>
          <x:t xml:space="preserve">SRC_OPENAI_GPT41_DOCS; SRC_OPENAI_STARGATE_ORACLE; SRC_OPENAI_STARGATE_PROGRESS; SRC_EPOCH_AI_DATA_CENTERS; SRC_SEMIANALYSIS_INFERENCEX; ASSUMP_NUMERIC_ACCELERATOR_MIX; ASSUMP_WORKLOAD_CLASS_MIX; ASSUMP_AGENTIC_CONTEXT_PENALTY</x:t>
        </x:is>
      </x:c>
      <x:c r="K3679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79" s="3" t="inlineStr">
        <x:is>
          <x:t xml:space="preserve">Comparable production output-token throughput with model, hardware, precision, ISL/OSL and SLO matched.</x:t>
        </x:is>
      </x:c>
    </x:row>
    <x:row r="3680">
      <x:c r="A3680" s="3" t="inlineStr">
        <x:is>
          <x:t xml:space="preserve">OpenAI</x:t>
        </x:is>
      </x:c>
      <x:c r="B3680" s="3" t="n">
        <x:v>2030</x:v>
      </x:c>
      <x:c r="C3680" s="3" t="inlineStr">
        <x:is>
          <x:t xml:space="preserve">Grid-Constrained / Efficiency-Upside</x:t>
        </x:is>
      </x:c>
      <x:c r="D3680" s="3" t="inlineStr">
        <x:is>
          <x:t xml:space="preserve">inference_tokens_per_day</x:t>
        </x:is>
      </x:c>
      <x:c r="E3680" s="3" t="n">
        <x:v>27422724096000</x:v>
      </x:c>
      <x:c r="F3680" s="3" t="inlineStr">
        <x:is>
          <x:t xml:space="preserve">generated output tokens/day</x:t>
        </x:is>
      </x:c>
      <x:c r="G3680" s="3" t="inlineStr">
        <x:is>
          <x:t xml:space="preserve">Derived headline metric</x:t>
        </x:is>
      </x:c>
      <x:c r="H3680" s="3" t="inlineStr">
        <x:is>
          <x:t xml:space="preserve">inference_gw * 1000 * tokens_per_second_per_mw * 86,400</x:t>
        </x:is>
      </x:c>
      <x:c r="I3680" s="3" t="inlineStr">
        <x:is>
          <x:t xml:space="preserve">Headline capacity uses no utilization, MoE, architecture or software-growth multiplier; it is not observed commercial output volume.</x:t>
        </x:is>
      </x:c>
      <x:c r="J3680" s="3" t="inlineStr">
        <x:is>
          <x:t xml:space="preserve">SRC_OPENAI_GPT41_DOCS; SRC_OPENAI_STARGATE_ORACLE; SRC_OPENAI_STARGATE_PROGRESS; SRC_EPOCH_AI_DATA_CENTERS; SRC_SEMIANALYSIS_INFERENCEX</x:t>
        </x:is>
      </x:c>
      <x:c r="K3680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80" s="3" t="inlineStr">
        <x:is>
          <x:t xml:space="preserve">Provider-disclosed generated output token volume or calibrated capacity telemetry.</x:t>
        </x:is>
      </x:c>
    </x:row>
    <x:row r="3681">
      <x:c r="A3681" s="3" t="inlineStr">
        <x:is>
          <x:t xml:space="preserve">OpenAI</x:t>
        </x:is>
      </x:c>
      <x:c r="B3681" s="3" t="n">
        <x:v>2030</x:v>
      </x:c>
      <x:c r="C3681" s="3" t="inlineStr">
        <x:is>
          <x:t xml:space="preserve">Grid-Constrained / Efficiency-Upside</x:t>
        </x:is>
      </x:c>
      <x:c r="D3681" s="3" t="inlineStr">
        <x:is>
          <x:t xml:space="preserve">inference_tokens_per_year</x:t>
        </x:is>
      </x:c>
      <x:c r="E3681" s="3" t="n">
        <x:v>1.000929429504e+16</x:v>
      </x:c>
      <x:c r="F3681" s="3" t="inlineStr">
        <x:is>
          <x:t xml:space="preserve">generated output tokens/year</x:t>
        </x:is>
      </x:c>
      <x:c r="G3681" s="3" t="inlineStr">
        <x:is>
          <x:t xml:space="preserve">Derived headline metric</x:t>
        </x:is>
      </x:c>
      <x:c r="H3681" s="3" t="inlineStr">
        <x:is>
          <x:t xml:space="preserve">inference_tokens_per_day * 365</x:t>
        </x:is>
      </x:c>
      <x:c r="I3681" s="3" t="inlineStr">
        <x:is>
          <x:t xml:space="preserve">Annualized version of generated output token capacity; it is not observed annual demand or billable volume.</x:t>
        </x:is>
      </x:c>
      <x:c r="J3681" s="3" t="inlineStr">
        <x:is>
          <x:t xml:space="preserve">SRC_OPENAI_GPT41_DOCS; SRC_OPENAI_STARGATE_ORACLE; SRC_OPENAI_STARGATE_PROGRESS; SRC_EPOCH_AI_DATA_CENTERS; SRC_SEMIANALYSIS_INFERENCEX</x:t>
        </x:is>
      </x:c>
      <x:c r="K3681" s="3" t="inlineStr">
        <x:is>
          <x:t xml:space="preserve">ASSUMP_STARGATE_RAMP; ASSUMP_MS_OPENAI_ATTRIBUTION; ASSUMP_NUMERIC_ACCELERATOR_MIX; ASSUMP_INFERENCE_SHARE_NOT_FACT_60; ASSUMP_WORKLOAD_CLASS_MIX; ASSUMP_AGENTIC_CONTEXT_PENALTY</x:t>
        </x:is>
      </x:c>
      <x:c r="L3681" s="3" t="inlineStr">
        <x:is>
          <x:t xml:space="preserve">Provider-disclosed annual generated-output volume or metered serving telemetry.</x:t>
        </x:is>
      </x:c>
    </x:row>
    <x:row r="3682">
      <x:c r="A3682" s="3" t="inlineStr">
        <x:is>
          <x:t xml:space="preserve">Anthropic</x:t>
        </x:is>
      </x:c>
      <x:c r="B3682" s="3" t="n">
        <x:v>2026</x:v>
      </x:c>
      <x:c r="C3682" s="3" t="inlineStr">
        <x:is>
          <x:t xml:space="preserve">Grid-Constrained / Efficiency-Upside</x:t>
        </x:is>
      </x:c>
      <x:c r="D3682" s="3" t="inlineStr">
        <x:is>
          <x:t xml:space="preserve">contracted_power_gw</x:t>
        </x:is>
      </x:c>
      <x:c r="E3682" s="3" t="n">
        <x:v>3.5</x:v>
      </x:c>
      <x:c r="F3682" s="3" t="inlineStr">
        <x:is>
          <x:t xml:space="preserve">GW</x:t>
        </x:is>
      </x:c>
      <x:c r="G3682" s="3" t="inlineStr">
        <x:is>
          <x:t xml:space="preserve">Fact anchor + scenario ceiling</x:t>
        </x:is>
      </x:c>
      <x:c r="H3682" s="3" t="inlineStr">
        <x:is>
          <x:t xml:space="preserve">linear interpolation between 2026 and 2030 company capacity endpoints</x:t>
        </x:is>
      </x:c>
      <x:c r="I3682" s="3" t="inlineStr">
        <x:is>
          <x:t xml:space="preserve">Hosted capacity envelope is anchored by Anthropic/AWS Project Rainier direction; it is attributed to Claude outputs, not AWS as a model owner.</x:t>
        </x:is>
      </x:c>
      <x:c r="J3682" s="3" t="inlineStr">
        <x:is>
          <x:t xml:space="preserve">SRC_ANTHROPIC_AMAZON_COMPUTE; SRC_AWS_RAINIER_ACTIVE; ASSUMP_POWER_RAMP</x:t>
        </x:is>
      </x:c>
      <x:c r="K368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82" s="3" t="inlineStr">
        <x:is>
          <x:t xml:space="preserve">Company/site-level committed MW/GW, interconnect and contract disclosure.</x:t>
        </x:is>
      </x:c>
    </x:row>
    <x:row r="3683">
      <x:c r="A3683" s="3" t="inlineStr">
        <x:is>
          <x:t xml:space="preserve">Anthropic</x:t>
        </x:is>
      </x:c>
      <x:c r="B3683" s="3" t="n">
        <x:v>2026</x:v>
      </x:c>
      <x:c r="C3683" s="3" t="inlineStr">
        <x:is>
          <x:t xml:space="preserve">Grid-Constrained / Efficiency-Upside</x:t>
        </x:is>
      </x:c>
      <x:c r="D3683" s="3" t="inlineStr">
        <x:is>
          <x:t xml:space="preserve">operational_deployment_share</x:t>
        </x:is>
      </x:c>
      <x:c r="E3683" s="3" t="n">
        <x:v>0.25142857</x:v>
      </x:c>
      <x:c r="F3683" s="3" t="inlineStr">
        <x:is>
          <x:t xml:space="preserve">share</x:t>
        </x:is>
      </x:c>
      <x:c r="G3683" s="3" t="inlineStr">
        <x:is>
          <x:t xml:space="preserve">Scenario conversion</x:t>
        </x:is>
      </x:c>
      <x:c r="H3683" s="3" t="inlineStr">
        <x:is>
          <x:t xml:space="preserve">active_power_gw / contracted_power_gw</x:t>
        </x:is>
      </x:c>
      <x:c r="I3683" s="3" t="inlineStr">
        <x:is>
          <x:t xml:space="preserve">This is the single explicit conversion from contracted/attributed capacity to operationally usable capacity.</x:t>
        </x:is>
      </x:c>
      <x:c r="J3683" s="3" t="inlineStr">
        <x:is>
          <x:t xml:space="preserve">SRC_ANTHROPIC_AMAZON_COMPUTE; SRC_AWS_RAINIER_ACTIVE; ASSUMP_POWER_RAMP</x:t>
        </x:is>
      </x:c>
      <x:c r="K368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83" s="3" t="inlineStr">
        <x:is>
          <x:t xml:space="preserve">Energized operational capacity divided by contracted/attributed capacity.</x:t>
        </x:is>
      </x:c>
    </x:row>
    <x:row r="3684">
      <x:c r="A3684" s="3" t="inlineStr">
        <x:is>
          <x:t xml:space="preserve">Anthropic</x:t>
        </x:is>
      </x:c>
      <x:c r="B3684" s="3" t="n">
        <x:v>2026</x:v>
      </x:c>
      <x:c r="C3684" s="3" t="inlineStr">
        <x:is>
          <x:t xml:space="preserve">Grid-Constrained / Efficiency-Upside</x:t>
        </x:is>
      </x:c>
      <x:c r="D3684" s="3" t="inlineStr">
        <x:is>
          <x:t xml:space="preserve">active_power_gw</x:t>
        </x:is>
      </x:c>
      <x:c r="E3684" s="3" t="n">
        <x:v>0.88</x:v>
      </x:c>
      <x:c r="F3684" s="3" t="inlineStr">
        <x:is>
          <x:t xml:space="preserve">GW</x:t>
        </x:is>
      </x:c>
      <x:c r="G3684" s="3" t="inlineStr">
        <x:is>
          <x:t xml:space="preserve">Derived scenario</x:t>
        </x:is>
      </x:c>
      <x:c r="H3684" s="3" t="inlineStr">
        <x:is>
          <x:t xml:space="preserve">contracted_power_gw * operational_deployment_share</x:t>
        </x:is>
      </x:c>
      <x:c r="I3684" s="3" t="inlineStr">
        <x:is>
          <x:t xml:space="preserve">Trainium cluster activation supports staged active ramp; Claude inference-versus-training use remains estimated.</x:t>
        </x:is>
      </x:c>
      <x:c r="J3684" s="3" t="inlineStr">
        <x:is>
          <x:t xml:space="preserve">SRC_ANTHROPIC_AMAZON_COMPUTE; SRC_AWS_RAINIER_ACTIVE; ASSUMP_POWER_RAMP</x:t>
        </x:is>
      </x:c>
      <x:c r="K368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84" s="3" t="inlineStr">
        <x:is>
          <x:t xml:space="preserve">Energization dates, accelerator deliveries and operational powered-rack telemetry.</x:t>
        </x:is>
      </x:c>
    </x:row>
    <x:row r="3685">
      <x:c r="A3685" s="3" t="inlineStr">
        <x:is>
          <x:t xml:space="preserve">Anthropic</x:t>
        </x:is>
      </x:c>
      <x:c r="B3685" s="3" t="n">
        <x:v>2026</x:v>
      </x:c>
      <x:c r="C3685" s="3" t="inlineStr">
        <x:is>
          <x:t xml:space="preserve">Grid-Constrained / Efficiency-Upside</x:t>
        </x:is>
      </x:c>
      <x:c r="D3685" s="3" t="inlineStr">
        <x:is>
          <x:t xml:space="preserve">pue</x:t>
        </x:is>
      </x:c>
      <x:c r="E3685" s="3" t="n">
        <x:v>1.18</x:v>
      </x:c>
      <x:c r="F3685" s="3" t="inlineStr">
        <x:is>
          <x:t xml:space="preserve">ratio</x:t>
        </x:is>
      </x:c>
      <x:c r="G3685" s="3" t="inlineStr">
        <x:is>
          <x:t xml:space="preserve">Scenario parameter</x:t>
        </x:is>
      </x:c>
      <x:c r="H3685" s="3" t="inlineStr">
        <x:is>
          <x:t xml:space="preserve">it_load_gw = active_power_gw / pue</x:t>
        </x:is>
      </x:c>
      <x:c r="I3685" s="3" t="inlineStr">
        <x:is>
          <x:t xml:space="preserve">No provider-wide site-level PUE is used as a disclosed fact; PUE represents facility-to-IT conversion within the scenario.</x:t>
        </x:is>
      </x:c>
      <x:c r="J3685" s="3" t="inlineStr">
        <x:is>
          <x:t xml:space="preserve">ASSUMP_POWER_RAMP</x:t>
        </x:is>
      </x:c>
      <x:c r="K368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85" s="3" t="inlineStr">
        <x:is>
          <x:t xml:space="preserve">Site-level measured PUE matched to attributed AI capacity.</x:t>
        </x:is>
      </x:c>
    </x:row>
    <x:row r="3686">
      <x:c r="A3686" s="3" t="inlineStr">
        <x:is>
          <x:t xml:space="preserve">Anthropic</x:t>
        </x:is>
      </x:c>
      <x:c r="B3686" s="3" t="n">
        <x:v>2026</x:v>
      </x:c>
      <x:c r="C3686" s="3" t="inlineStr">
        <x:is>
          <x:t xml:space="preserve">Grid-Constrained / Efficiency-Upside</x:t>
        </x:is>
      </x:c>
      <x:c r="D3686" s="3" t="inlineStr">
        <x:is>
          <x:t xml:space="preserve">it_load_gw</x:t>
        </x:is>
      </x:c>
      <x:c r="E3686" s="3" t="n">
        <x:v>0.746</x:v>
      </x:c>
      <x:c r="F3686" s="3" t="inlineStr">
        <x:is>
          <x:t xml:space="preserve">GW</x:t>
        </x:is>
      </x:c>
      <x:c r="G3686" s="3" t="inlineStr">
        <x:is>
          <x:t xml:space="preserve">Derived formula</x:t>
        </x:is>
      </x:c>
      <x:c r="H3686" s="3" t="inlineStr">
        <x:is>
          <x:t xml:space="preserve">active_power_gw / pue</x:t>
        </x:is>
      </x:c>
      <x:c r="I3686" s="3" t="inlineStr">
        <x:is>
          <x:t xml:space="preserve">Facility power is converted to IT-deliverable power before attributing AI workloads.</x:t>
        </x:is>
      </x:c>
      <x:c r="J3686" s="3" t="inlineStr">
        <x:is>
          <x:t xml:space="preserve">SRC_ANTHROPIC_AMAZON_COMPUTE; SRC_AWS_RAINIER_ACTIVE; ASSUMP_POWER_RAMP</x:t>
        </x:is>
      </x:c>
      <x:c r="K368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86" s="3" t="inlineStr">
        <x:is>
          <x:t xml:space="preserve">Recompute once active power and PUE become site-observable.</x:t>
        </x:is>
      </x:c>
    </x:row>
    <x:row r="3687">
      <x:c r="A3687" s="3" t="inlineStr">
        <x:is>
          <x:t xml:space="preserve">Anthropic</x:t>
        </x:is>
      </x:c>
      <x:c r="B3687" s="3" t="n">
        <x:v>2026</x:v>
      </x:c>
      <x:c r="C3687" s="3" t="inlineStr">
        <x:is>
          <x:t xml:space="preserve">Grid-Constrained / Efficiency-Upside</x:t>
        </x:is>
      </x:c>
      <x:c r="D3687" s="3" t="inlineStr">
        <x:is>
          <x:t xml:space="preserve">ai_workload_share</x:t>
        </x:is>
      </x:c>
      <x:c r="E3687" s="3" t="n">
        <x:v>0.86</x:v>
      </x:c>
      <x:c r="F3687" s="3" t="inlineStr">
        <x:is>
          <x:t xml:space="preserve">share</x:t>
        </x:is>
      </x:c>
      <x:c r="G3687" s="3" t="inlineStr">
        <x:is>
          <x:t xml:space="preserve">Scenario allocation</x:t>
        </x:is>
      </x:c>
      <x:c r="H3687" s="3" t="inlineStr">
        <x:is>
          <x:t xml:space="preserve">ai_it_load_gw = it_load_gw * ai_workload_share</x:t>
        </x:is>
      </x:c>
      <x:c r="I3687" s="3" t="inlineStr">
        <x:is>
          <x:t xml:space="preserve">Anthropic-directed hosted capacity is predominantly AI; 86% excludes platform, reserve and non-serving allocation.</x:t>
        </x:is>
      </x:c>
      <x:c r="J3687" s="3" t="inlineStr">
        <x:is>
          <x:t xml:space="preserve">SRC_ANTHROPIC_CLAUDE_DOCS; SRC_ANTHROPIC_AMAZON_COMPUTE; SRC_AWS_RAINIER_ACTIVE; SRC_EPOCH_AI_DATA_CENTERS</x:t>
        </x:is>
      </x:c>
      <x:c r="K368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87" s="3" t="inlineStr">
        <x:is>
          <x:t xml:space="preserve">Model-owner AI workload allocation or cluster scheduling telemetry.</x:t>
        </x:is>
      </x:c>
    </x:row>
    <x:row r="3688">
      <x:c r="A3688" s="3" t="inlineStr">
        <x:is>
          <x:t xml:space="preserve">Anthropic</x:t>
        </x:is>
      </x:c>
      <x:c r="B3688" s="3" t="n">
        <x:v>2026</x:v>
      </x:c>
      <x:c r="C3688" s="3" t="inlineStr">
        <x:is>
          <x:t xml:space="preserve">Grid-Constrained / Efficiency-Upside</x:t>
        </x:is>
      </x:c>
      <x:c r="D3688" s="3" t="inlineStr">
        <x:is>
          <x:t xml:space="preserve">ai_it_load_gw</x:t>
        </x:is>
      </x:c>
      <x:c r="E3688" s="3" t="n">
        <x:v>0.641</x:v>
      </x:c>
      <x:c r="F3688" s="3" t="inlineStr">
        <x:is>
          <x:t xml:space="preserve">GW</x:t>
        </x:is>
      </x:c>
      <x:c r="G3688" s="3" t="inlineStr">
        <x:is>
          <x:t xml:space="preserve">Derived formula</x:t>
        </x:is>
      </x:c>
      <x:c r="H3688" s="3" t="inlineStr">
        <x:is>
          <x:t xml:space="preserve">it_load_gw * ai_workload_share</x:t>
        </x:is>
      </x:c>
      <x:c r="I3688" s="3" t="inlineStr">
        <x:is>
          <x:t xml:space="preserve">Only the AI-attributed portion of IT load enters training/inference allocation.</x:t>
        </x:is>
      </x:c>
      <x:c r="J3688" s="3" t="inlineStr">
        <x:is>
          <x:t xml:space="preserve">SRC_ANTHROPIC_CLAUDE_DOCS; SRC_ANTHROPIC_AMAZON_COMPUTE; SRC_AWS_RAINIER_ACTIVE; SRC_EPOCH_AI_DATA_CENTERS</x:t>
        </x:is>
      </x:c>
      <x:c r="K368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88" s="3" t="inlineStr">
        <x:is>
          <x:t xml:space="preserve">Recompute after ai_workload_share is replaced by telemetry.</x:t>
        </x:is>
      </x:c>
    </x:row>
    <x:row r="3689">
      <x:c r="A3689" s="3" t="inlineStr">
        <x:is>
          <x:t xml:space="preserve">Anthropic</x:t>
        </x:is>
      </x:c>
      <x:c r="B3689" s="3" t="n">
        <x:v>2026</x:v>
      </x:c>
      <x:c r="C3689" s="3" t="inlineStr">
        <x:is>
          <x:t xml:space="preserve">Grid-Constrained / Efficiency-Upside</x:t>
        </x:is>
      </x:c>
      <x:c r="D3689" s="3" t="inlineStr">
        <x:is>
          <x:t xml:space="preserve">gpu_share</x:t>
        </x:is>
      </x:c>
      <x:c r="E3689" s="3" t="n">
        <x:v>0.342088</x:v>
      </x:c>
      <x:c r="F3689" s="3" t="inlineStr">
        <x:is>
          <x:t xml:space="preserve">share of inference-serving accelerator load</x:t>
        </x:is>
      </x:c>
      <x:c r="G3689" s="3" t="inlineStr">
        <x:is>
          <x:t xml:space="preserve">Numeric scenario</x:t>
        </x:is>
      </x:c>
      <x:c r="H3689" s="3" t="inlineStr">
        <x:is>
          <x:t xml:space="preserve">gpu_share interpolated from company 2026/2030 accelerator-mix endpoints</x:t>
        </x:is>
      </x:c>
      <x:c r="I3689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3689" s="3" t="inlineStr">
        <x:is>
          <x:t xml:space="preserve">SRC_ANTHROPIC_CLAUDE_DOCS; SRC_ANTHROPIC_AMAZON_COMPUTE; SRC_AWS_RAINIER_ACTIVE; SRC_EPOCH_AI_DATA_CENTERS; ASSUMP_NUMERIC_ACCELERATOR_MIX</x:t>
        </x:is>
      </x:c>
      <x:c r="K368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89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3690">
      <x:c r="A3690" s="3" t="inlineStr">
        <x:is>
          <x:t xml:space="preserve">Anthropic</x:t>
        </x:is>
      </x:c>
      <x:c r="B3690" s="3" t="n">
        <x:v>2026</x:v>
      </x:c>
      <x:c r="C3690" s="3" t="inlineStr">
        <x:is>
          <x:t xml:space="preserve">Grid-Constrained / Efficiency-Upside</x:t>
        </x:is>
      </x:c>
      <x:c r="D3690" s="3" t="inlineStr">
        <x:is>
          <x:t xml:space="preserve">h200_share</x:t>
        </x:is>
      </x:c>
      <x:c r="E3690" s="3" t="n">
        <x:v>0.114987</x:v>
      </x:c>
      <x:c r="F3690" s="3" t="inlineStr">
        <x:is>
          <x:t xml:space="preserve">share of inference-serving accelerator load</x:t>
        </x:is>
      </x:c>
      <x:c r="G3690" s="3" t="inlineStr">
        <x:is>
          <x:t xml:space="preserve">Editable numeric scenario</x:t>
        </x:is>
      </x:c>
      <x:c r="H3690" s="3" t="inlineStr">
        <x:is>
          <x:t xml:space="preserve">h200_share = gpu_share * default_gpu_generation_mix_h200</x:t>
        </x:is>
      </x:c>
      <x:c r="I3690" s="3" t="inlineStr">
        <x:is>
          <x:t xml:space="preserve">Default GPU-generation migration assumption; executive workbook allows later manual replacement by company/year/scenario.</x:t>
        </x:is>
      </x:c>
      <x:c r="J3690" s="3" t="inlineStr">
        <x:is>
          <x:t xml:space="preserve">SRC_SEMIANALYSIS_INFERENCEX; ASSUMP_NUMERIC_ACCELERATOR_MIX</x:t>
        </x:is>
      </x:c>
      <x:c r="K369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90" s="3" t="inlineStr">
        <x:is>
          <x:t xml:space="preserve">Company fleet inventory, accelerator-hours or procurement/deployment records by GPU generation.</x:t>
        </x:is>
      </x:c>
    </x:row>
    <x:row r="3691">
      <x:c r="A3691" s="3" t="inlineStr">
        <x:is>
          <x:t xml:space="preserve">Anthropic</x:t>
        </x:is>
      </x:c>
      <x:c r="B3691" s="3" t="n">
        <x:v>2026</x:v>
      </x:c>
      <x:c r="C3691" s="3" t="inlineStr">
        <x:is>
          <x:t xml:space="preserve">Grid-Constrained / Efficiency-Upside</x:t>
        </x:is>
      </x:c>
      <x:c r="D3691" s="3" t="inlineStr">
        <x:is>
          <x:t xml:space="preserve">b200_share</x:t>
        </x:is>
      </x:c>
      <x:c r="E3691" s="3" t="n">
        <x:v>0.227101</x:v>
      </x:c>
      <x:c r="F3691" s="3" t="inlineStr">
        <x:is>
          <x:t xml:space="preserve">share of inference-serving accelerator load</x:t>
        </x:is>
      </x:c>
      <x:c r="G3691" s="3" t="inlineStr">
        <x:is>
          <x:t xml:space="preserve">Editable numeric scenario</x:t>
        </x:is>
      </x:c>
      <x:c r="H3691" s="3" t="inlineStr">
        <x:is>
          <x:t xml:space="preserve">b200_share = gpu_share * default_gpu_generation_mix_b200</x:t>
        </x:is>
      </x:c>
      <x:c r="I3691" s="3" t="inlineStr">
        <x:is>
          <x:t xml:space="preserve">Default GPU-generation migration assumption; executive workbook allows later manual replacement by company/year/scenario.</x:t>
        </x:is>
      </x:c>
      <x:c r="J3691" s="3" t="inlineStr">
        <x:is>
          <x:t xml:space="preserve">SRC_SEMIANALYSIS_INFERENCEX; ASSUMP_NUMERIC_ACCELERATOR_MIX</x:t>
        </x:is>
      </x:c>
      <x:c r="K369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91" s="3" t="inlineStr">
        <x:is>
          <x:t xml:space="preserve">Company fleet inventory, accelerator-hours or procurement/deployment records by GPU generation.</x:t>
        </x:is>
      </x:c>
    </x:row>
    <x:row r="3692">
      <x:c r="A3692" s="3" t="inlineStr">
        <x:is>
          <x:t xml:space="preserve">Anthropic</x:t>
        </x:is>
      </x:c>
      <x:c r="B3692" s="3" t="n">
        <x:v>2026</x:v>
      </x:c>
      <x:c r="C3692" s="3" t="inlineStr">
        <x:is>
          <x:t xml:space="preserve">Grid-Constrained / Efficiency-Upside</x:t>
        </x:is>
      </x:c>
      <x:c r="D3692" s="3" t="inlineStr">
        <x:is>
          <x:t xml:space="preserve">gb200_share</x:t>
        </x:is>
      </x:c>
      <x:c r="E3692" s="3" t="n">
        <x:v>0</x:v>
      </x:c>
      <x:c r="F3692" s="3" t="inlineStr">
        <x:is>
          <x:t xml:space="preserve">share of inference-serving accelerator load</x:t>
        </x:is>
      </x:c>
      <x:c r="G3692" s="3" t="inlineStr">
        <x:is>
          <x:t xml:space="preserve">Editable numeric scenario</x:t>
        </x:is>
      </x:c>
      <x:c r="H3692" s="3" t="inlineStr">
        <x:is>
          <x:t xml:space="preserve">gb200_share = gpu_share * default_gpu_generation_mix_gb200</x:t>
        </x:is>
      </x:c>
      <x:c r="I3692" s="3" t="inlineStr">
        <x:is>
          <x:t xml:space="preserve">Default GPU-generation migration assumption; executive workbook allows later manual replacement by company/year/scenario.</x:t>
        </x:is>
      </x:c>
      <x:c r="J3692" s="3" t="inlineStr">
        <x:is>
          <x:t xml:space="preserve">SRC_SEMIANALYSIS_INFERENCEX; ASSUMP_NUMERIC_ACCELERATOR_MIX</x:t>
        </x:is>
      </x:c>
      <x:c r="K369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92" s="3" t="inlineStr">
        <x:is>
          <x:t xml:space="preserve">Company fleet inventory, accelerator-hours or procurement/deployment records by GPU generation.</x:t>
        </x:is>
      </x:c>
    </x:row>
    <x:row r="3693">
      <x:c r="A3693" s="3" t="inlineStr">
        <x:is>
          <x:t xml:space="preserve">Anthropic</x:t>
        </x:is>
      </x:c>
      <x:c r="B3693" s="3" t="n">
        <x:v>2026</x:v>
      </x:c>
      <x:c r="C3693" s="3" t="inlineStr">
        <x:is>
          <x:t xml:space="preserve">Grid-Constrained / Efficiency-Upside</x:t>
        </x:is>
      </x:c>
      <x:c r="D3693" s="3" t="inlineStr">
        <x:is>
          <x:t xml:space="preserve">purpose_built_accelerator_share</x:t>
        </x:is>
      </x:c>
      <x:c r="E3693" s="3" t="n">
        <x:v>0.6579120000000001</x:v>
      </x:c>
      <x:c r="F3693" s="3" t="inlineStr">
        <x:is>
          <x:t xml:space="preserve">share of inference-serving accelerator load</x:t>
        </x:is>
      </x:c>
      <x:c r="G3693" s="3" t="inlineStr">
        <x:is>
          <x:t xml:space="preserve">Numeric scenario</x:t>
        </x:is>
      </x:c>
      <x:c r="H3693" s="3" t="inlineStr">
        <x:is>
          <x:t xml:space="preserve">1 - gpu_share</x:t>
        </x:is>
      </x:c>
      <x:c r="I3693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3693" s="3" t="inlineStr">
        <x:is>
          <x:t xml:space="preserve">SRC_ANTHROPIC_CLAUDE_DOCS; SRC_ANTHROPIC_AMAZON_COMPUTE; SRC_AWS_RAINIER_ACTIVE; SRC_EPOCH_AI_DATA_CENTERS; ASSUMP_NUMERIC_ACCELERATOR_MIX</x:t>
        </x:is>
      </x:c>
      <x:c r="K369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93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3694">
      <x:c r="A3694" s="3" t="inlineStr">
        <x:is>
          <x:t xml:space="preserve">Anthropic</x:t>
        </x:is>
      </x:c>
      <x:c r="B3694" s="3" t="n">
        <x:v>2026</x:v>
      </x:c>
      <x:c r="C3694" s="3" t="inlineStr">
        <x:is>
          <x:t xml:space="preserve">Grid-Constrained / Efficiency-Upside</x:t>
        </x:is>
      </x:c>
      <x:c r="D3694" s="3" t="inlineStr">
        <x:is>
          <x:t xml:space="preserve">fleet_reference_tps_per_mw</x:t>
        </x:is>
      </x:c>
      <x:c r="E3694" s="3" t="n">
        <x:v>225504</x:v>
      </x:c>
      <x:c r="F3694" s="3" t="inlineStr">
        <x:is>
          <x:t xml:space="preserve">generated output tokens/sec/MW</x:t>
        </x:is>
      </x:c>
      <x:c r="G3694" s="3" t="inlineStr">
        <x:is>
          <x:t xml:space="preserve">Fleet-weighted public benchmark reference</x:t>
        </x:is>
      </x:c>
      <x:c r="H3694" s="3" t="inlineStr">
        <x:is>
          <x:t xml:space="preserve">h200_share*h200_workload_avg + b200_share*b200_workload_avg + gb200_share*gb200_workload_avg + purpose_built_share*purpose_workload_avg</x:t>
        </x:is>
      </x:c>
      <x:c r="I3694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3694" s="3" t="inlineStr">
        <x:is>
          <x:t xml:space="preserve">SRC_SEMIANALYSIS_INFERENCEX; ASSUMP_NUMERIC_ACCELERATOR_MIX; ASSUMP_WORKLOAD_CLASS_MIX; ASSUMP_AGENTIC_CONTEXT_PENALTY</x:t>
        </x:is>
      </x:c>
      <x:c r="K369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94" s="3" t="inlineStr">
        <x:is>
          <x:t xml:space="preserve">Comparable production output-token throughput or a more closely matched benchmark.</x:t>
        </x:is>
      </x:c>
    </x:row>
    <x:row r="3695">
      <x:c r="A3695" s="3" t="inlineStr">
        <x:is>
          <x:t xml:space="preserve">Anthropic</x:t>
        </x:is>
      </x:c>
      <x:c r="B3695" s="3" t="n">
        <x:v>2026</x:v>
      </x:c>
      <x:c r="C3695" s="3" t="inlineStr">
        <x:is>
          <x:t xml:space="preserve">Grid-Constrained / Efficiency-Upside</x:t>
        </x:is>
      </x:c>
      <x:c r="D3695" s="3" t="inlineStr">
        <x:is>
          <x:t xml:space="preserve">commercial_workload_fit_factor</x:t>
        </x:is>
      </x:c>
      <x:c r="E3695" s="3" t="n">
        <x:v>0.5</x:v>
      </x:c>
      <x:c r="F3695" s="3" t="inlineStr">
        <x:is>
          <x:t xml:space="preserve">share of public reference throughput</x:t>
        </x:is>
      </x:c>
      <x:c r="G3695" s="3" t="inlineStr">
        <x:is>
          <x:t xml:space="preserve">Scenario assumption</x:t>
        </x:is>
      </x:c>
      <x:c r="H3695" s="3" t="inlineStr">
        <x:is>
          <x:t xml:space="preserve">reference_serving_tps_per_mw = fleet_reference_tps_per_mw * commercial_workload_fit_factor</x:t>
        </x:is>
      </x:c>
      <x:c r="I3695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3695" s="3" t="inlineStr">
        <x:is>
          <x:t xml:space="preserve">SRC_SEMIANALYSIS_INFERENCEX; ASSUMP_NUMERIC_ACCELERATOR_MIX; ASSUMP_WORKLOAD_CLASS_MIX; ASSUMP_AGENTIC_CONTEXT_PENALTY</x:t>
        </x:is>
      </x:c>
      <x:c r="K369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95" s="3" t="inlineStr">
        <x:is>
          <x:t xml:space="preserve">Matched commercial serving benchmark by product surface, context shape and latency SLO.</x:t>
        </x:is>
      </x:c>
    </x:row>
    <x:row r="3696">
      <x:c r="A3696" s="3" t="inlineStr">
        <x:is>
          <x:t xml:space="preserve">Anthropic</x:t>
        </x:is>
      </x:c>
      <x:c r="B3696" s="3" t="n">
        <x:v>2026</x:v>
      </x:c>
      <x:c r="C3696" s="3" t="inlineStr">
        <x:is>
          <x:t xml:space="preserve">Grid-Constrained / Efficiency-Upside</x:t>
        </x:is>
      </x:c>
      <x:c r="D3696" s="3" t="inlineStr">
        <x:is>
          <x:t xml:space="preserve">reference_serving_tps_per_mw</x:t>
        </x:is>
      </x:c>
      <x:c r="E3696" s="3" t="n">
        <x:v>112752</x:v>
      </x:c>
      <x:c r="F3696" s="3" t="inlineStr">
        <x:is>
          <x:t xml:space="preserve">generated output tokens/sec/MW</x:t>
        </x:is>
      </x:c>
      <x:c r="G3696" s="3" t="inlineStr">
        <x:is>
          <x:t xml:space="preserve">Workload-adjusted benchmark proxy</x:t>
        </x:is>
      </x:c>
      <x:c r="H3696" s="3" t="inlineStr">
        <x:is>
          <x:t xml:space="preserve">fleet_reference_tps_per_mw * commercial_workload_fit_factor</x:t>
        </x:is>
      </x:c>
      <x:c r="I369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696" s="3" t="inlineStr">
        <x:is>
          <x:t xml:space="preserve">SRC_SEMIANALYSIS_INFERENCEX; ASSUMP_NUMERIC_ACCELERATOR_MIX; ASSUMP_WORKLOAD_CLASS_MIX; ASSUMP_AGENTIC_CONTEXT_PENALTY</x:t>
        </x:is>
      </x:c>
      <x:c r="K369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96" s="3" t="inlineStr">
        <x:is>
          <x:t xml:space="preserve">Provider production output-token throughput with comparable workload/SLO.</x:t>
        </x:is>
      </x:c>
    </x:row>
    <x:row r="3697">
      <x:c r="A3697" s="3" t="inlineStr">
        <x:is>
          <x:t xml:space="preserve">Anthropic</x:t>
        </x:is>
      </x:c>
      <x:c r="B3697" s="3" t="n">
        <x:v>2026</x:v>
      </x:c>
      <x:c r="C3697" s="3" t="inlineStr">
        <x:is>
          <x:t xml:space="preserve">Grid-Constrained / Efficiency-Upside</x:t>
        </x:is>
      </x:c>
      <x:c r="D3697" s="3" t="inlineStr">
        <x:is>
          <x:t xml:space="preserve">purpose_built_tps_per_mw</x:t>
        </x:is>
      </x:c>
      <x:c r="E3697" s="3" t="n">
        <x:v>67653</x:v>
      </x:c>
      <x:c r="F3697" s="3" t="inlineStr">
        <x:is>
          <x:t xml:space="preserve">generated output tokens/sec/MW</x:t>
        </x:is>
      </x:c>
      <x:c r="G3697" s="3" t="inlineStr">
        <x:is>
          <x:t xml:space="preserve">Conservative no-uplift proxy</x:t>
        </x:is>
      </x:c>
      <x:c r="H3697" s="3" t="inlineStr">
        <x:is>
          <x:t xml:space="preserve">purpose_built_tps_per_mw = purpose_built_reference_tps_per_mw * commercial_workload_fit_factor until comparable output-token benchmark is adopted</x:t>
        </x:is>
      </x:c>
      <x:c r="I3697" s="3" t="inlineStr">
        <x:is>
          <x:t xml:space="preserve">No comparable public output-token/MW row adopted; B200 public reference placeholder is used and remains editable.</x:t>
        </x:is>
      </x:c>
      <x:c r="J3697" s="3" t="inlineStr">
        <x:is>
          <x:t xml:space="preserve">SRC_ANTHROPIC_CLAUDE_DOCS; SRC_ANTHROPIC_AMAZON_COMPUTE; SRC_AWS_RAINIER_ACTIVE; SRC_EPOCH_AI_DATA_CENTERS; ASSUMP_NUMERIC_ACCELERATOR_MIX</x:t>
        </x:is>
      </x:c>
      <x:c r="K369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97" s="3" t="inlineStr">
        <x:is>
          <x:t xml:space="preserve">Matched-workload generated-output benchmark for the provider purpose-built accelerator.</x:t>
        </x:is>
      </x:c>
    </x:row>
    <x:row r="3698">
      <x:c r="A3698" s="3" t="inlineStr">
        <x:is>
          <x:t xml:space="preserve">Anthropic</x:t>
        </x:is>
      </x:c>
      <x:c r="B3698" s="3" t="n">
        <x:v>2026</x:v>
      </x:c>
      <x:c r="C3698" s="3" t="inlineStr">
        <x:is>
          <x:t xml:space="preserve">Grid-Constrained / Efficiency-Upside</x:t>
        </x:is>
      </x:c>
      <x:c r="D3698" s="3" t="inlineStr">
        <x:is>
          <x:t xml:space="preserve">inference_power_share</x:t>
        </x:is>
      </x:c>
      <x:c r="E3698" s="3" t="n">
        <x:v>0.54</x:v>
      </x:c>
      <x:c r="F3698" s="3" t="inlineStr">
        <x:is>
          <x:t xml:space="preserve">share of AI IT load</x:t>
        </x:is>
      </x:c>
      <x:c r="G3698" s="3" t="inlineStr">
        <x:is>
          <x:t xml:space="preserve">Scenario allocation</x:t>
        </x:is>
      </x:c>
      <x:c r="H3698" s="3" t="inlineStr">
        <x:is>
          <x:t xml:space="preserve">inference_gw = ai_it_load_gw * inference_power_share</x:t>
        </x:is>
      </x:c>
      <x:c r="I3698" s="3" t="inlineStr">
        <x:is>
          <x:t xml:space="preserve">Claude API/product growth supports a rising inference share, while continued model training prevents full conversion.</x:t>
        </x:is>
      </x:c>
      <x:c r="J3698" s="3" t="inlineStr">
        <x:is>
          <x:t xml:space="preserve">SRC_ANTHROPIC_CLAUDE_DOCS; SRC_ANTHROPIC_AMAZON_COMPUTE; SRC_AWS_RAINIER_ACTIVE; SRC_EPOCH_AI_DATA_CENTERS; ASSUMP_INFERENCE_SHARE_NOT_FACT_60</x:t>
        </x:is>
      </x:c>
      <x:c r="K369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98" s="3" t="inlineStr">
        <x:is>
          <x:t xml:space="preserve">Provider-specific inference/training workload power telemetry.</x:t>
        </x:is>
      </x:c>
    </x:row>
    <x:row r="3699">
      <x:c r="A3699" s="3" t="inlineStr">
        <x:is>
          <x:t xml:space="preserve">Anthropic</x:t>
        </x:is>
      </x:c>
      <x:c r="B3699" s="3" t="n">
        <x:v>2026</x:v>
      </x:c>
      <x:c r="C3699" s="3" t="inlineStr">
        <x:is>
          <x:t xml:space="preserve">Grid-Constrained / Efficiency-Upside</x:t>
        </x:is>
      </x:c>
      <x:c r="D3699" s="3" t="inlineStr">
        <x:is>
          <x:t xml:space="preserve">inference_gw</x:t>
        </x:is>
      </x:c>
      <x:c r="E3699" s="3" t="n">
        <x:v>0.346</x:v>
      </x:c>
      <x:c r="F3699" s="3" t="inlineStr">
        <x:is>
          <x:t xml:space="preserve">GW</x:t>
        </x:is>
      </x:c>
      <x:c r="G3699" s="3" t="inlineStr">
        <x:is>
          <x:t xml:space="preserve">Derived formula</x:t>
        </x:is>
      </x:c>
      <x:c r="H3699" s="3" t="inlineStr">
        <x:is>
          <x:t xml:space="preserve">ai_it_load_gw * inference_power_share</x:t>
        </x:is>
      </x:c>
      <x:c r="I3699" s="3" t="inlineStr">
        <x:is>
          <x:t xml:space="preserve">This is the operational power eligible to become commercial generated output tokens through the selected TPS/MW proxy.</x:t>
        </x:is>
      </x:c>
      <x:c r="J3699" s="3" t="inlineStr">
        <x:is>
          <x:t xml:space="preserve">SRC_ANTHROPIC_CLAUDE_DOCS; SRC_ANTHROPIC_AMAZON_COMPUTE; SRC_AWS_RAINIER_ACTIVE; SRC_EPOCH_AI_DATA_CENTERS</x:t>
        </x:is>
      </x:c>
      <x:c r="K369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699" s="3" t="inlineStr">
        <x:is>
          <x:t xml:space="preserve">Recompute after AI allocation or inference-share evidence changes.</x:t>
        </x:is>
      </x:c>
    </x:row>
    <x:row r="3700">
      <x:c r="A3700" s="3" t="inlineStr">
        <x:is>
          <x:t xml:space="preserve">Anthropic</x:t>
        </x:is>
      </x:c>
      <x:c r="B3700" s="3" t="n">
        <x:v>2026</x:v>
      </x:c>
      <x:c r="C3700" s="3" t="inlineStr">
        <x:is>
          <x:t xml:space="preserve">Grid-Constrained / Efficiency-Upside</x:t>
        </x:is>
      </x:c>
      <x:c r="D3700" s="3" t="inlineStr">
        <x:is>
          <x:t xml:space="preserve">training_power_share</x:t>
        </x:is>
      </x:c>
      <x:c r="E3700" s="3" t="n">
        <x:v>0.46</x:v>
      </x:c>
      <x:c r="F3700" s="3" t="inlineStr">
        <x:is>
          <x:t xml:space="preserve">share of AI IT load</x:t>
        </x:is>
      </x:c>
      <x:c r="G3700" s="3" t="inlineStr">
        <x:is>
          <x:t xml:space="preserve">Derived allocation</x:t>
        </x:is>
      </x:c>
      <x:c r="H3700" s="3" t="inlineStr">
        <x:is>
          <x:t xml:space="preserve">1 - inference_power_share</x:t>
        </x:is>
      </x:c>
      <x:c r="I3700" s="3" t="inlineStr">
        <x:is>
          <x:t xml:space="preserve">Training receives the complementary modeled AI IT allocation; it is not a disclosed company workload split.</x:t>
        </x:is>
      </x:c>
      <x:c r="J3700" s="3" t="inlineStr">
        <x:is>
          <x:t xml:space="preserve">SRC_ANTHROPIC_CLAUDE_DOCS; SRC_ANTHROPIC_AMAZON_COMPUTE; SRC_AWS_RAINIER_ACTIVE; SRC_EPOCH_AI_DATA_CENTERS; ASSUMP_INFERENCE_SHARE_NOT_FACT_60</x:t>
        </x:is>
      </x:c>
      <x:c r="K370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00" s="3" t="inlineStr">
        <x:is>
          <x:t xml:space="preserve">Provider-specific inference/training workload power telemetry.</x:t>
        </x:is>
      </x:c>
    </x:row>
    <x:row r="3701">
      <x:c r="A3701" s="3" t="inlineStr">
        <x:is>
          <x:t xml:space="preserve">Anthropic</x:t>
        </x:is>
      </x:c>
      <x:c r="B3701" s="3" t="n">
        <x:v>2026</x:v>
      </x:c>
      <x:c r="C3701" s="3" t="inlineStr">
        <x:is>
          <x:t xml:space="preserve">Grid-Constrained / Efficiency-Upside</x:t>
        </x:is>
      </x:c>
      <x:c r="D3701" s="3" t="inlineStr">
        <x:is>
          <x:t xml:space="preserve">training_gw</x:t>
        </x:is>
      </x:c>
      <x:c r="E3701" s="3" t="n">
        <x:v>0.295</x:v>
      </x:c>
      <x:c r="F3701" s="3" t="inlineStr">
        <x:is>
          <x:t xml:space="preserve">GW</x:t>
        </x:is>
      </x:c>
      <x:c r="G3701" s="3" t="inlineStr">
        <x:is>
          <x:t xml:space="preserve">Derived formula</x:t>
        </x:is>
      </x:c>
      <x:c r="H3701" s="3" t="inlineStr">
        <x:is>
          <x:t xml:space="preserve">ai_it_load_gw * training_power_share</x:t>
        </x:is>
      </x:c>
      <x:c r="I3701" s="3" t="inlineStr">
        <x:is>
          <x:t xml:space="preserve">Training GW is shown separately so commercial inference token capacity is not overstated.</x:t>
        </x:is>
      </x:c>
      <x:c r="J3701" s="3" t="inlineStr">
        <x:is>
          <x:t xml:space="preserve">SRC_ANTHROPIC_CLAUDE_DOCS; SRC_ANTHROPIC_AMAZON_COMPUTE; SRC_AWS_RAINIER_ACTIVE; SRC_EPOCH_AI_DATA_CENTERS</x:t>
        </x:is>
      </x:c>
      <x:c r="K370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01" s="3" t="inlineStr">
        <x:is>
          <x:t xml:space="preserve">Recompute after AI allocation or workload-split evidence changes.</x:t>
        </x:is>
      </x:c>
    </x:row>
    <x:row r="3702">
      <x:c r="A3702" s="3" t="inlineStr">
        <x:is>
          <x:t xml:space="preserve">Anthropic</x:t>
        </x:is>
      </x:c>
      <x:c r="B3702" s="3" t="n">
        <x:v>2026</x:v>
      </x:c>
      <x:c r="C3702" s="3" t="inlineStr">
        <x:is>
          <x:t xml:space="preserve">Grid-Constrained / Efficiency-Upside</x:t>
        </x:is>
      </x:c>
      <x:c r="D3702" s="3" t="inlineStr">
        <x:is>
          <x:t xml:space="preserve">tokens_per_second_per_mw</x:t>
        </x:is>
      </x:c>
      <x:c r="E3702" s="3" t="n">
        <x:v>112752</x:v>
      </x:c>
      <x:c r="F3702" s="3" t="inlineStr">
        <x:is>
          <x:t xml:space="preserve">generated output tokens/sec/MW</x:t>
        </x:is>
      </x:c>
      <x:c r="G3702" s="3" t="inlineStr">
        <x:is>
          <x:t xml:space="preserve">Derived estimate + benchmark calibration</x:t>
        </x:is>
      </x:c>
      <x:c r="H3702" s="3" t="inlineStr">
        <x:is>
          <x:t xml:space="preserve">fleet_reference_tps_per_mw * commercial_workload_fit_factor</x:t>
        </x:is>
      </x:c>
      <x:c r="I3702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3702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370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02" s="3" t="inlineStr">
        <x:is>
          <x:t xml:space="preserve">Comparable production output-token throughput with model, hardware, precision, ISL/OSL and SLO matched.</x:t>
        </x:is>
      </x:c>
    </x:row>
    <x:row r="3703">
      <x:c r="A3703" s="3" t="inlineStr">
        <x:is>
          <x:t xml:space="preserve">Anthropic</x:t>
        </x:is>
      </x:c>
      <x:c r="B3703" s="3" t="n">
        <x:v>2026</x:v>
      </x:c>
      <x:c r="C3703" s="3" t="inlineStr">
        <x:is>
          <x:t xml:space="preserve">Grid-Constrained / Efficiency-Upside</x:t>
        </x:is>
      </x:c>
      <x:c r="D3703" s="3" t="inlineStr">
        <x:is>
          <x:t xml:space="preserve">inference_tokens_per_day</x:t>
        </x:is>
      </x:c>
      <x:c r="E3703" s="3" t="n">
        <x:v>3370653388800</x:v>
      </x:c>
      <x:c r="F3703" s="3" t="inlineStr">
        <x:is>
          <x:t xml:space="preserve">generated output tokens/day</x:t>
        </x:is>
      </x:c>
      <x:c r="G3703" s="3" t="inlineStr">
        <x:is>
          <x:t xml:space="preserve">Derived headline metric</x:t>
        </x:is>
      </x:c>
      <x:c r="H3703" s="3" t="inlineStr">
        <x:is>
          <x:t xml:space="preserve">inference_gw * 1000 * tokens_per_second_per_mw * 86,400</x:t>
        </x:is>
      </x:c>
      <x:c r="I3703" s="3" t="inlineStr">
        <x:is>
          <x:t xml:space="preserve">Headline capacity uses no utilization, MoE, architecture or software-growth multiplier; it is not observed commercial output volume.</x:t>
        </x:is>
      </x:c>
      <x:c r="J3703" s="3" t="inlineStr">
        <x:is>
          <x:t xml:space="preserve">SRC_ANTHROPIC_CLAUDE_DOCS; SRC_ANTHROPIC_AMAZON_COMPUTE; SRC_AWS_RAINIER_ACTIVE; SRC_EPOCH_AI_DATA_CENTERS; SRC_SEMIANALYSIS_INFERENCEX</x:t>
        </x:is>
      </x:c>
      <x:c r="K370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03" s="3" t="inlineStr">
        <x:is>
          <x:t xml:space="preserve">Provider-disclosed generated output token volume or calibrated capacity telemetry.</x:t>
        </x:is>
      </x:c>
    </x:row>
    <x:row r="3704">
      <x:c r="A3704" s="3" t="inlineStr">
        <x:is>
          <x:t xml:space="preserve">Anthropic</x:t>
        </x:is>
      </x:c>
      <x:c r="B3704" s="3" t="n">
        <x:v>2026</x:v>
      </x:c>
      <x:c r="C3704" s="3" t="inlineStr">
        <x:is>
          <x:t xml:space="preserve">Grid-Constrained / Efficiency-Upside</x:t>
        </x:is>
      </x:c>
      <x:c r="D3704" s="3" t="inlineStr">
        <x:is>
          <x:t xml:space="preserve">inference_tokens_per_year</x:t>
        </x:is>
      </x:c>
      <x:c r="E3704" s="3" t="n">
        <x:v>1230288486912000</x:v>
      </x:c>
      <x:c r="F3704" s="3" t="inlineStr">
        <x:is>
          <x:t xml:space="preserve">generated output tokens/year</x:t>
        </x:is>
      </x:c>
      <x:c r="G3704" s="3" t="inlineStr">
        <x:is>
          <x:t xml:space="preserve">Derived headline metric</x:t>
        </x:is>
      </x:c>
      <x:c r="H3704" s="3" t="inlineStr">
        <x:is>
          <x:t xml:space="preserve">inference_tokens_per_day * 365</x:t>
        </x:is>
      </x:c>
      <x:c r="I3704" s="3" t="inlineStr">
        <x:is>
          <x:t xml:space="preserve">Annualized version of generated output token capacity; it is not observed annual demand or billable volume.</x:t>
        </x:is>
      </x:c>
      <x:c r="J3704" s="3" t="inlineStr">
        <x:is>
          <x:t xml:space="preserve">SRC_ANTHROPIC_CLAUDE_DOCS; SRC_ANTHROPIC_AMAZON_COMPUTE; SRC_AWS_RAINIER_ACTIVE; SRC_EPOCH_AI_DATA_CENTERS; SRC_SEMIANALYSIS_INFERENCEX</x:t>
        </x:is>
      </x:c>
      <x:c r="K370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04" s="3" t="inlineStr">
        <x:is>
          <x:t xml:space="preserve">Provider-disclosed annual generated-output volume or metered serving telemetry.</x:t>
        </x:is>
      </x:c>
    </x:row>
    <x:row r="3705">
      <x:c r="A3705" s="3" t="inlineStr">
        <x:is>
          <x:t xml:space="preserve">Anthropic</x:t>
        </x:is>
      </x:c>
      <x:c r="B3705" s="3" t="n">
        <x:v>2027</x:v>
      </x:c>
      <x:c r="C3705" s="3" t="inlineStr">
        <x:is>
          <x:t xml:space="preserve">Grid-Constrained / Efficiency-Upside</x:t>
        </x:is>
      </x:c>
      <x:c r="D3705" s="3" t="inlineStr">
        <x:is>
          <x:t xml:space="preserve">contracted_power_gw</x:t>
        </x:is>
      </x:c>
      <x:c r="E3705" s="3" t="n">
        <x:v>4.375</x:v>
      </x:c>
      <x:c r="F3705" s="3" t="inlineStr">
        <x:is>
          <x:t xml:space="preserve">GW</x:t>
        </x:is>
      </x:c>
      <x:c r="G3705" s="3" t="inlineStr">
        <x:is>
          <x:t xml:space="preserve">Fact anchor + scenario ceiling</x:t>
        </x:is>
      </x:c>
      <x:c r="H3705" s="3" t="inlineStr">
        <x:is>
          <x:t xml:space="preserve">linear interpolation between 2026 and 2030 company capacity endpoints</x:t>
        </x:is>
      </x:c>
      <x:c r="I3705" s="3" t="inlineStr">
        <x:is>
          <x:t xml:space="preserve">Hosted capacity envelope is anchored by Anthropic/AWS Project Rainier direction; it is attributed to Claude outputs, not AWS as a model owner.</x:t>
        </x:is>
      </x:c>
      <x:c r="J3705" s="3" t="inlineStr">
        <x:is>
          <x:t xml:space="preserve">SRC_ANTHROPIC_AMAZON_COMPUTE; SRC_AWS_RAINIER_ACTIVE; ASSUMP_POWER_RAMP</x:t>
        </x:is>
      </x:c>
      <x:c r="K370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05" s="3" t="inlineStr">
        <x:is>
          <x:t xml:space="preserve">Company/site-level committed MW/GW, interconnect and contract disclosure.</x:t>
        </x:is>
      </x:c>
    </x:row>
    <x:row r="3706">
      <x:c r="A3706" s="3" t="inlineStr">
        <x:is>
          <x:t xml:space="preserve">Anthropic</x:t>
        </x:is>
      </x:c>
      <x:c r="B3706" s="3" t="n">
        <x:v>2027</x:v>
      </x:c>
      <x:c r="C3706" s="3" t="inlineStr">
        <x:is>
          <x:t xml:space="preserve">Grid-Constrained / Efficiency-Upside</x:t>
        </x:is>
      </x:c>
      <x:c r="D3706" s="3" t="inlineStr">
        <x:is>
          <x:t xml:space="preserve">operational_deployment_share</x:t>
        </x:is>
      </x:c>
      <x:c r="E3706" s="3" t="n">
        <x:v>0.408</x:v>
      </x:c>
      <x:c r="F3706" s="3" t="inlineStr">
        <x:is>
          <x:t xml:space="preserve">share</x:t>
        </x:is>
      </x:c>
      <x:c r="G3706" s="3" t="inlineStr">
        <x:is>
          <x:t xml:space="preserve">Scenario conversion</x:t>
        </x:is>
      </x:c>
      <x:c r="H3706" s="3" t="inlineStr">
        <x:is>
          <x:t xml:space="preserve">active_power_gw / contracted_power_gw</x:t>
        </x:is>
      </x:c>
      <x:c r="I3706" s="3" t="inlineStr">
        <x:is>
          <x:t xml:space="preserve">This is the single explicit conversion from contracted/attributed capacity to operationally usable capacity.</x:t>
        </x:is>
      </x:c>
      <x:c r="J3706" s="3" t="inlineStr">
        <x:is>
          <x:t xml:space="preserve">SRC_ANTHROPIC_AMAZON_COMPUTE; SRC_AWS_RAINIER_ACTIVE; ASSUMP_POWER_RAMP</x:t>
        </x:is>
      </x:c>
      <x:c r="K370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06" s="3" t="inlineStr">
        <x:is>
          <x:t xml:space="preserve">Energized operational capacity divided by contracted/attributed capacity.</x:t>
        </x:is>
      </x:c>
    </x:row>
    <x:row r="3707">
      <x:c r="A3707" s="3" t="inlineStr">
        <x:is>
          <x:t xml:space="preserve">Anthropic</x:t>
        </x:is>
      </x:c>
      <x:c r="B3707" s="3" t="n">
        <x:v>2027</x:v>
      </x:c>
      <x:c r="C3707" s="3" t="inlineStr">
        <x:is>
          <x:t xml:space="preserve">Grid-Constrained / Efficiency-Upside</x:t>
        </x:is>
      </x:c>
      <x:c r="D3707" s="3" t="inlineStr">
        <x:is>
          <x:t xml:space="preserve">active_power_gw</x:t>
        </x:is>
      </x:c>
      <x:c r="E3707" s="3" t="n">
        <x:v>1.785</x:v>
      </x:c>
      <x:c r="F3707" s="3" t="inlineStr">
        <x:is>
          <x:t xml:space="preserve">GW</x:t>
        </x:is>
      </x:c>
      <x:c r="G3707" s="3" t="inlineStr">
        <x:is>
          <x:t xml:space="preserve">Derived scenario</x:t>
        </x:is>
      </x:c>
      <x:c r="H3707" s="3" t="inlineStr">
        <x:is>
          <x:t xml:space="preserve">contracted_power_gw * operational_deployment_share</x:t>
        </x:is>
      </x:c>
      <x:c r="I3707" s="3" t="inlineStr">
        <x:is>
          <x:t xml:space="preserve">Trainium cluster activation supports staged active ramp; Claude inference-versus-training use remains estimated.</x:t>
        </x:is>
      </x:c>
      <x:c r="J3707" s="3" t="inlineStr">
        <x:is>
          <x:t xml:space="preserve">SRC_ANTHROPIC_AMAZON_COMPUTE; SRC_AWS_RAINIER_ACTIVE; ASSUMP_POWER_RAMP</x:t>
        </x:is>
      </x:c>
      <x:c r="K370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07" s="3" t="inlineStr">
        <x:is>
          <x:t xml:space="preserve">Energization dates, accelerator deliveries and operational powered-rack telemetry.</x:t>
        </x:is>
      </x:c>
    </x:row>
    <x:row r="3708">
      <x:c r="A3708" s="3" t="inlineStr">
        <x:is>
          <x:t xml:space="preserve">Anthropic</x:t>
        </x:is>
      </x:c>
      <x:c r="B3708" s="3" t="n">
        <x:v>2027</x:v>
      </x:c>
      <x:c r="C3708" s="3" t="inlineStr">
        <x:is>
          <x:t xml:space="preserve">Grid-Constrained / Efficiency-Upside</x:t>
        </x:is>
      </x:c>
      <x:c r="D3708" s="3" t="inlineStr">
        <x:is>
          <x:t xml:space="preserve">pue</x:t>
        </x:is>
      </x:c>
      <x:c r="E3708" s="3" t="n">
        <x:v>1.18</x:v>
      </x:c>
      <x:c r="F3708" s="3" t="inlineStr">
        <x:is>
          <x:t xml:space="preserve">ratio</x:t>
        </x:is>
      </x:c>
      <x:c r="G3708" s="3" t="inlineStr">
        <x:is>
          <x:t xml:space="preserve">Scenario parameter</x:t>
        </x:is>
      </x:c>
      <x:c r="H3708" s="3" t="inlineStr">
        <x:is>
          <x:t xml:space="preserve">it_load_gw = active_power_gw / pue</x:t>
        </x:is>
      </x:c>
      <x:c r="I3708" s="3" t="inlineStr">
        <x:is>
          <x:t xml:space="preserve">No provider-wide site-level PUE is used as a disclosed fact; PUE represents facility-to-IT conversion within the scenario.</x:t>
        </x:is>
      </x:c>
      <x:c r="J3708" s="3" t="inlineStr">
        <x:is>
          <x:t xml:space="preserve">ASSUMP_POWER_RAMP</x:t>
        </x:is>
      </x:c>
      <x:c r="K370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08" s="3" t="inlineStr">
        <x:is>
          <x:t xml:space="preserve">Site-level measured PUE matched to attributed AI capacity.</x:t>
        </x:is>
      </x:c>
    </x:row>
    <x:row r="3709">
      <x:c r="A3709" s="3" t="inlineStr">
        <x:is>
          <x:t xml:space="preserve">Anthropic</x:t>
        </x:is>
      </x:c>
      <x:c r="B3709" s="3" t="n">
        <x:v>2027</x:v>
      </x:c>
      <x:c r="C3709" s="3" t="inlineStr">
        <x:is>
          <x:t xml:space="preserve">Grid-Constrained / Efficiency-Upside</x:t>
        </x:is>
      </x:c>
      <x:c r="D3709" s="3" t="inlineStr">
        <x:is>
          <x:t xml:space="preserve">it_load_gw</x:t>
        </x:is>
      </x:c>
      <x:c r="E3709" s="3" t="n">
        <x:v>1.513</x:v>
      </x:c>
      <x:c r="F3709" s="3" t="inlineStr">
        <x:is>
          <x:t xml:space="preserve">GW</x:t>
        </x:is>
      </x:c>
      <x:c r="G3709" s="3" t="inlineStr">
        <x:is>
          <x:t xml:space="preserve">Derived formula</x:t>
        </x:is>
      </x:c>
      <x:c r="H3709" s="3" t="inlineStr">
        <x:is>
          <x:t xml:space="preserve">active_power_gw / pue</x:t>
        </x:is>
      </x:c>
      <x:c r="I3709" s="3" t="inlineStr">
        <x:is>
          <x:t xml:space="preserve">Facility power is converted to IT-deliverable power before attributing AI workloads.</x:t>
        </x:is>
      </x:c>
      <x:c r="J3709" s="3" t="inlineStr">
        <x:is>
          <x:t xml:space="preserve">SRC_ANTHROPIC_AMAZON_COMPUTE; SRC_AWS_RAINIER_ACTIVE; ASSUMP_POWER_RAMP</x:t>
        </x:is>
      </x:c>
      <x:c r="K370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09" s="3" t="inlineStr">
        <x:is>
          <x:t xml:space="preserve">Recompute once active power and PUE become site-observable.</x:t>
        </x:is>
      </x:c>
    </x:row>
    <x:row r="3710">
      <x:c r="A3710" s="3" t="inlineStr">
        <x:is>
          <x:t xml:space="preserve">Anthropic</x:t>
        </x:is>
      </x:c>
      <x:c r="B3710" s="3" t="n">
        <x:v>2027</x:v>
      </x:c>
      <x:c r="C3710" s="3" t="inlineStr">
        <x:is>
          <x:t xml:space="preserve">Grid-Constrained / Efficiency-Upside</x:t>
        </x:is>
      </x:c>
      <x:c r="D3710" s="3" t="inlineStr">
        <x:is>
          <x:t xml:space="preserve">ai_workload_share</x:t>
        </x:is>
      </x:c>
      <x:c r="E3710" s="3" t="n">
        <x:v>0.86</x:v>
      </x:c>
      <x:c r="F3710" s="3" t="inlineStr">
        <x:is>
          <x:t xml:space="preserve">share</x:t>
        </x:is>
      </x:c>
      <x:c r="G3710" s="3" t="inlineStr">
        <x:is>
          <x:t xml:space="preserve">Scenario allocation</x:t>
        </x:is>
      </x:c>
      <x:c r="H3710" s="3" t="inlineStr">
        <x:is>
          <x:t xml:space="preserve">ai_it_load_gw = it_load_gw * ai_workload_share</x:t>
        </x:is>
      </x:c>
      <x:c r="I3710" s="3" t="inlineStr">
        <x:is>
          <x:t xml:space="preserve">Anthropic-directed hosted capacity is predominantly AI; 86% excludes platform, reserve and non-serving allocation.</x:t>
        </x:is>
      </x:c>
      <x:c r="J3710" s="3" t="inlineStr">
        <x:is>
          <x:t xml:space="preserve">SRC_ANTHROPIC_CLAUDE_DOCS; SRC_ANTHROPIC_AMAZON_COMPUTE; SRC_AWS_RAINIER_ACTIVE; SRC_EPOCH_AI_DATA_CENTERS</x:t>
        </x:is>
      </x:c>
      <x:c r="K371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10" s="3" t="inlineStr">
        <x:is>
          <x:t xml:space="preserve">Model-owner AI workload allocation or cluster scheduling telemetry.</x:t>
        </x:is>
      </x:c>
    </x:row>
    <x:row r="3711">
      <x:c r="A3711" s="3" t="inlineStr">
        <x:is>
          <x:t xml:space="preserve">Anthropic</x:t>
        </x:is>
      </x:c>
      <x:c r="B3711" s="3" t="n">
        <x:v>2027</x:v>
      </x:c>
      <x:c r="C3711" s="3" t="inlineStr">
        <x:is>
          <x:t xml:space="preserve">Grid-Constrained / Efficiency-Upside</x:t>
        </x:is>
      </x:c>
      <x:c r="D3711" s="3" t="inlineStr">
        <x:is>
          <x:t xml:space="preserve">ai_it_load_gw</x:t>
        </x:is>
      </x:c>
      <x:c r="E3711" s="3" t="n">
        <x:v>1.301</x:v>
      </x:c>
      <x:c r="F3711" s="3" t="inlineStr">
        <x:is>
          <x:t xml:space="preserve">GW</x:t>
        </x:is>
      </x:c>
      <x:c r="G3711" s="3" t="inlineStr">
        <x:is>
          <x:t xml:space="preserve">Derived formula</x:t>
        </x:is>
      </x:c>
      <x:c r="H3711" s="3" t="inlineStr">
        <x:is>
          <x:t xml:space="preserve">it_load_gw * ai_workload_share</x:t>
        </x:is>
      </x:c>
      <x:c r="I3711" s="3" t="inlineStr">
        <x:is>
          <x:t xml:space="preserve">Only the AI-attributed portion of IT load enters training/inference allocation.</x:t>
        </x:is>
      </x:c>
      <x:c r="J3711" s="3" t="inlineStr">
        <x:is>
          <x:t xml:space="preserve">SRC_ANTHROPIC_CLAUDE_DOCS; SRC_ANTHROPIC_AMAZON_COMPUTE; SRC_AWS_RAINIER_ACTIVE; SRC_EPOCH_AI_DATA_CENTERS</x:t>
        </x:is>
      </x:c>
      <x:c r="K371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11" s="3" t="inlineStr">
        <x:is>
          <x:t xml:space="preserve">Recompute after ai_workload_share is replaced by telemetry.</x:t>
        </x:is>
      </x:c>
    </x:row>
    <x:row r="3712">
      <x:c r="A3712" s="3" t="inlineStr">
        <x:is>
          <x:t xml:space="preserve">Anthropic</x:t>
        </x:is>
      </x:c>
      <x:c r="B3712" s="3" t="n">
        <x:v>2027</x:v>
      </x:c>
      <x:c r="C3712" s="3" t="inlineStr">
        <x:is>
          <x:t xml:space="preserve">Grid-Constrained / Efficiency-Upside</x:t>
        </x:is>
      </x:c>
      <x:c r="D3712" s="3" t="inlineStr">
        <x:is>
          <x:t xml:space="preserve">gpu_share</x:t>
        </x:is>
      </x:c>
      <x:c r="E3712" s="3" t="n">
        <x:v>0.336499</x:v>
      </x:c>
      <x:c r="F3712" s="3" t="inlineStr">
        <x:is>
          <x:t xml:space="preserve">share of inference-serving accelerator load</x:t>
        </x:is>
      </x:c>
      <x:c r="G3712" s="3" t="inlineStr">
        <x:is>
          <x:t xml:space="preserve">Numeric scenario</x:t>
        </x:is>
      </x:c>
      <x:c r="H3712" s="3" t="inlineStr">
        <x:is>
          <x:t xml:space="preserve">gpu_share interpolated from company 2026/2030 accelerator-mix endpoints</x:t>
        </x:is>
      </x:c>
      <x:c r="I3712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3712" s="3" t="inlineStr">
        <x:is>
          <x:t xml:space="preserve">SRC_ANTHROPIC_CLAUDE_DOCS; SRC_ANTHROPIC_AMAZON_COMPUTE; SRC_AWS_RAINIER_ACTIVE; SRC_EPOCH_AI_DATA_CENTERS; ASSUMP_NUMERIC_ACCELERATOR_MIX</x:t>
        </x:is>
      </x:c>
      <x:c r="K371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12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3713">
      <x:c r="A3713" s="3" t="inlineStr">
        <x:is>
          <x:t xml:space="preserve">Anthropic</x:t>
        </x:is>
      </x:c>
      <x:c r="B3713" s="3" t="n">
        <x:v>2027</x:v>
      </x:c>
      <x:c r="C3713" s="3" t="inlineStr">
        <x:is>
          <x:t xml:space="preserve">Grid-Constrained / Efficiency-Upside</x:t>
        </x:is>
      </x:c>
      <x:c r="D3713" s="3" t="inlineStr">
        <x:is>
          <x:t xml:space="preserve">h200_share</x:t>
        </x:is>
      </x:c>
      <x:c r="E3713" s="3" t="n">
        <x:v>0.120505</x:v>
      </x:c>
      <x:c r="F3713" s="3" t="inlineStr">
        <x:is>
          <x:t xml:space="preserve">share of inference-serving accelerator load</x:t>
        </x:is>
      </x:c>
      <x:c r="G3713" s="3" t="inlineStr">
        <x:is>
          <x:t xml:space="preserve">Editable numeric scenario</x:t>
        </x:is>
      </x:c>
      <x:c r="H3713" s="3" t="inlineStr">
        <x:is>
          <x:t xml:space="preserve">h200_share = gpu_share * default_gpu_generation_mix_h200</x:t>
        </x:is>
      </x:c>
      <x:c r="I3713" s="3" t="inlineStr">
        <x:is>
          <x:t xml:space="preserve">Default GPU-generation migration assumption; executive workbook allows later manual replacement by company/year/scenario.</x:t>
        </x:is>
      </x:c>
      <x:c r="J3713" s="3" t="inlineStr">
        <x:is>
          <x:t xml:space="preserve">SRC_SEMIANALYSIS_INFERENCEX; ASSUMP_NUMERIC_ACCELERATOR_MIX</x:t>
        </x:is>
      </x:c>
      <x:c r="K371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13" s="3" t="inlineStr">
        <x:is>
          <x:t xml:space="preserve">Company fleet inventory, accelerator-hours or procurement/deployment records by GPU generation.</x:t>
        </x:is>
      </x:c>
    </x:row>
    <x:row r="3714">
      <x:c r="A3714" s="3" t="inlineStr">
        <x:is>
          <x:t xml:space="preserve">Anthropic</x:t>
        </x:is>
      </x:c>
      <x:c r="B3714" s="3" t="n">
        <x:v>2027</x:v>
      </x:c>
      <x:c r="C3714" s="3" t="inlineStr">
        <x:is>
          <x:t xml:space="preserve">Grid-Constrained / Efficiency-Upside</x:t>
        </x:is>
      </x:c>
      <x:c r="D3714" s="3" t="inlineStr">
        <x:is>
          <x:t xml:space="preserve">b200_share</x:t>
        </x:is>
      </x:c>
      <x:c r="E3714" s="3" t="n">
        <x:v>0.215994</x:v>
      </x:c>
      <x:c r="F3714" s="3" t="inlineStr">
        <x:is>
          <x:t xml:space="preserve">share of inference-serving accelerator load</x:t>
        </x:is>
      </x:c>
      <x:c r="G3714" s="3" t="inlineStr">
        <x:is>
          <x:t xml:space="preserve">Editable numeric scenario</x:t>
        </x:is>
      </x:c>
      <x:c r="H3714" s="3" t="inlineStr">
        <x:is>
          <x:t xml:space="preserve">b200_share = gpu_share * default_gpu_generation_mix_b200</x:t>
        </x:is>
      </x:c>
      <x:c r="I3714" s="3" t="inlineStr">
        <x:is>
          <x:t xml:space="preserve">Default GPU-generation migration assumption; executive workbook allows later manual replacement by company/year/scenario.</x:t>
        </x:is>
      </x:c>
      <x:c r="J3714" s="3" t="inlineStr">
        <x:is>
          <x:t xml:space="preserve">SRC_SEMIANALYSIS_INFERENCEX; ASSUMP_NUMERIC_ACCELERATOR_MIX</x:t>
        </x:is>
      </x:c>
      <x:c r="K371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14" s="3" t="inlineStr">
        <x:is>
          <x:t xml:space="preserve">Company fleet inventory, accelerator-hours or procurement/deployment records by GPU generation.</x:t>
        </x:is>
      </x:c>
    </x:row>
    <x:row r="3715">
      <x:c r="A3715" s="3" t="inlineStr">
        <x:is>
          <x:t xml:space="preserve">Anthropic</x:t>
        </x:is>
      </x:c>
      <x:c r="B3715" s="3" t="n">
        <x:v>2027</x:v>
      </x:c>
      <x:c r="C3715" s="3" t="inlineStr">
        <x:is>
          <x:t xml:space="preserve">Grid-Constrained / Efficiency-Upside</x:t>
        </x:is>
      </x:c>
      <x:c r="D3715" s="3" t="inlineStr">
        <x:is>
          <x:t xml:space="preserve">gb200_share</x:t>
        </x:is>
      </x:c>
      <x:c r="E3715" s="3" t="n">
        <x:v>0</x:v>
      </x:c>
      <x:c r="F3715" s="3" t="inlineStr">
        <x:is>
          <x:t xml:space="preserve">share of inference-serving accelerator load</x:t>
        </x:is>
      </x:c>
      <x:c r="G3715" s="3" t="inlineStr">
        <x:is>
          <x:t xml:space="preserve">Editable numeric scenario</x:t>
        </x:is>
      </x:c>
      <x:c r="H3715" s="3" t="inlineStr">
        <x:is>
          <x:t xml:space="preserve">gb200_share = gpu_share * default_gpu_generation_mix_gb200</x:t>
        </x:is>
      </x:c>
      <x:c r="I3715" s="3" t="inlineStr">
        <x:is>
          <x:t xml:space="preserve">Default GPU-generation migration assumption; executive workbook allows later manual replacement by company/year/scenario.</x:t>
        </x:is>
      </x:c>
      <x:c r="J3715" s="3" t="inlineStr">
        <x:is>
          <x:t xml:space="preserve">SRC_SEMIANALYSIS_INFERENCEX; ASSUMP_NUMERIC_ACCELERATOR_MIX</x:t>
        </x:is>
      </x:c>
      <x:c r="K371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15" s="3" t="inlineStr">
        <x:is>
          <x:t xml:space="preserve">Company fleet inventory, accelerator-hours or procurement/deployment records by GPU generation.</x:t>
        </x:is>
      </x:c>
    </x:row>
    <x:row r="3716">
      <x:c r="A3716" s="3" t="inlineStr">
        <x:is>
          <x:t xml:space="preserve">Anthropic</x:t>
        </x:is>
      </x:c>
      <x:c r="B3716" s="3" t="n">
        <x:v>2027</x:v>
      </x:c>
      <x:c r="C3716" s="3" t="inlineStr">
        <x:is>
          <x:t xml:space="preserve">Grid-Constrained / Efficiency-Upside</x:t>
        </x:is>
      </x:c>
      <x:c r="D3716" s="3" t="inlineStr">
        <x:is>
          <x:t xml:space="preserve">purpose_built_accelerator_share</x:t>
        </x:is>
      </x:c>
      <x:c r="E3716" s="3" t="n">
        <x:v>0.663501</x:v>
      </x:c>
      <x:c r="F3716" s="3" t="inlineStr">
        <x:is>
          <x:t xml:space="preserve">share of inference-serving accelerator load</x:t>
        </x:is>
      </x:c>
      <x:c r="G3716" s="3" t="inlineStr">
        <x:is>
          <x:t xml:space="preserve">Numeric scenario</x:t>
        </x:is>
      </x:c>
      <x:c r="H3716" s="3" t="inlineStr">
        <x:is>
          <x:t xml:space="preserve">1 - gpu_share</x:t>
        </x:is>
      </x:c>
      <x:c r="I3716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3716" s="3" t="inlineStr">
        <x:is>
          <x:t xml:space="preserve">SRC_ANTHROPIC_CLAUDE_DOCS; SRC_ANTHROPIC_AMAZON_COMPUTE; SRC_AWS_RAINIER_ACTIVE; SRC_EPOCH_AI_DATA_CENTERS; ASSUMP_NUMERIC_ACCELERATOR_MIX</x:t>
        </x:is>
      </x:c>
      <x:c r="K371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16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3717">
      <x:c r="A3717" s="3" t="inlineStr">
        <x:is>
          <x:t xml:space="preserve">Anthropic</x:t>
        </x:is>
      </x:c>
      <x:c r="B3717" s="3" t="n">
        <x:v>2027</x:v>
      </x:c>
      <x:c r="C3717" s="3" t="inlineStr">
        <x:is>
          <x:t xml:space="preserve">Grid-Constrained / Efficiency-Upside</x:t>
        </x:is>
      </x:c>
      <x:c r="D3717" s="3" t="inlineStr">
        <x:is>
          <x:t xml:space="preserve">fleet_reference_tps_per_mw</x:t>
        </x:is>
      </x:c>
      <x:c r="E3717" s="3" t="n">
        <x:v>229936</x:v>
      </x:c>
      <x:c r="F3717" s="3" t="inlineStr">
        <x:is>
          <x:t xml:space="preserve">generated output tokens/sec/MW</x:t>
        </x:is>
      </x:c>
      <x:c r="G3717" s="3" t="inlineStr">
        <x:is>
          <x:t xml:space="preserve">Fleet-weighted public benchmark reference</x:t>
        </x:is>
      </x:c>
      <x:c r="H3717" s="3" t="inlineStr">
        <x:is>
          <x:t xml:space="preserve">h200_share*h200_workload_avg + b200_share*b200_workload_avg + gb200_share*gb200_workload_avg + purpose_built_share*purpose_workload_avg</x:t>
        </x:is>
      </x:c>
      <x:c r="I3717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3717" s="3" t="inlineStr">
        <x:is>
          <x:t xml:space="preserve">SRC_SEMIANALYSIS_INFERENCEX; ASSUMP_NUMERIC_ACCELERATOR_MIX; ASSUMP_WORKLOAD_CLASS_MIX; ASSUMP_AGENTIC_CONTEXT_PENALTY</x:t>
        </x:is>
      </x:c>
      <x:c r="K371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17" s="3" t="inlineStr">
        <x:is>
          <x:t xml:space="preserve">Comparable production output-token throughput or a more closely matched benchmark.</x:t>
        </x:is>
      </x:c>
    </x:row>
    <x:row r="3718">
      <x:c r="A3718" s="3" t="inlineStr">
        <x:is>
          <x:t xml:space="preserve">Anthropic</x:t>
        </x:is>
      </x:c>
      <x:c r="B3718" s="3" t="n">
        <x:v>2027</x:v>
      </x:c>
      <x:c r="C3718" s="3" t="inlineStr">
        <x:is>
          <x:t xml:space="preserve">Grid-Constrained / Efficiency-Upside</x:t>
        </x:is>
      </x:c>
      <x:c r="D3718" s="3" t="inlineStr">
        <x:is>
          <x:t xml:space="preserve">commercial_workload_fit_factor</x:t>
        </x:is>
      </x:c>
      <x:c r="E3718" s="3" t="n">
        <x:v>0.5</x:v>
      </x:c>
      <x:c r="F3718" s="3" t="inlineStr">
        <x:is>
          <x:t xml:space="preserve">share of public reference throughput</x:t>
        </x:is>
      </x:c>
      <x:c r="G3718" s="3" t="inlineStr">
        <x:is>
          <x:t xml:space="preserve">Scenario assumption</x:t>
        </x:is>
      </x:c>
      <x:c r="H3718" s="3" t="inlineStr">
        <x:is>
          <x:t xml:space="preserve">reference_serving_tps_per_mw = fleet_reference_tps_per_mw * commercial_workload_fit_factor</x:t>
        </x:is>
      </x:c>
      <x:c r="I3718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3718" s="3" t="inlineStr">
        <x:is>
          <x:t xml:space="preserve">SRC_SEMIANALYSIS_INFERENCEX; ASSUMP_NUMERIC_ACCELERATOR_MIX; ASSUMP_WORKLOAD_CLASS_MIX; ASSUMP_AGENTIC_CONTEXT_PENALTY</x:t>
        </x:is>
      </x:c>
      <x:c r="K371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18" s="3" t="inlineStr">
        <x:is>
          <x:t xml:space="preserve">Matched commercial serving benchmark by product surface, context shape and latency SLO.</x:t>
        </x:is>
      </x:c>
    </x:row>
    <x:row r="3719">
      <x:c r="A3719" s="3" t="inlineStr">
        <x:is>
          <x:t xml:space="preserve">Anthropic</x:t>
        </x:is>
      </x:c>
      <x:c r="B3719" s="3" t="n">
        <x:v>2027</x:v>
      </x:c>
      <x:c r="C3719" s="3" t="inlineStr">
        <x:is>
          <x:t xml:space="preserve">Grid-Constrained / Efficiency-Upside</x:t>
        </x:is>
      </x:c>
      <x:c r="D3719" s="3" t="inlineStr">
        <x:is>
          <x:t xml:space="preserve">reference_serving_tps_per_mw</x:t>
        </x:is>
      </x:c>
      <x:c r="E3719" s="3" t="n">
        <x:v>114968</x:v>
      </x:c>
      <x:c r="F3719" s="3" t="inlineStr">
        <x:is>
          <x:t xml:space="preserve">generated output tokens/sec/MW</x:t>
        </x:is>
      </x:c>
      <x:c r="G3719" s="3" t="inlineStr">
        <x:is>
          <x:t xml:space="preserve">Workload-adjusted benchmark proxy</x:t>
        </x:is>
      </x:c>
      <x:c r="H3719" s="3" t="inlineStr">
        <x:is>
          <x:t xml:space="preserve">fleet_reference_tps_per_mw * commercial_workload_fit_factor</x:t>
        </x:is>
      </x:c>
      <x:c r="I371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719" s="3" t="inlineStr">
        <x:is>
          <x:t xml:space="preserve">SRC_SEMIANALYSIS_INFERENCEX; ASSUMP_NUMERIC_ACCELERATOR_MIX; ASSUMP_WORKLOAD_CLASS_MIX; ASSUMP_AGENTIC_CONTEXT_PENALTY</x:t>
        </x:is>
      </x:c>
      <x:c r="K371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19" s="3" t="inlineStr">
        <x:is>
          <x:t xml:space="preserve">Provider production output-token throughput with comparable workload/SLO.</x:t>
        </x:is>
      </x:c>
    </x:row>
    <x:row r="3720">
      <x:c r="A3720" s="3" t="inlineStr">
        <x:is>
          <x:t xml:space="preserve">Anthropic</x:t>
        </x:is>
      </x:c>
      <x:c r="B3720" s="3" t="n">
        <x:v>2027</x:v>
      </x:c>
      <x:c r="C3720" s="3" t="inlineStr">
        <x:is>
          <x:t xml:space="preserve">Grid-Constrained / Efficiency-Upside</x:t>
        </x:is>
      </x:c>
      <x:c r="D3720" s="3" t="inlineStr">
        <x:is>
          <x:t xml:space="preserve">purpose_built_tps_per_mw</x:t>
        </x:is>
      </x:c>
      <x:c r="E3720" s="3" t="n">
        <x:v>67653</x:v>
      </x:c>
      <x:c r="F3720" s="3" t="inlineStr">
        <x:is>
          <x:t xml:space="preserve">generated output tokens/sec/MW</x:t>
        </x:is>
      </x:c>
      <x:c r="G3720" s="3" t="inlineStr">
        <x:is>
          <x:t xml:space="preserve">Conservative no-uplift proxy</x:t>
        </x:is>
      </x:c>
      <x:c r="H3720" s="3" t="inlineStr">
        <x:is>
          <x:t xml:space="preserve">purpose_built_tps_per_mw = purpose_built_reference_tps_per_mw * commercial_workload_fit_factor until comparable output-token benchmark is adopted</x:t>
        </x:is>
      </x:c>
      <x:c r="I3720" s="3" t="inlineStr">
        <x:is>
          <x:t xml:space="preserve">No comparable public output-token/MW row adopted; B200 public reference placeholder is used and remains editable.</x:t>
        </x:is>
      </x:c>
      <x:c r="J3720" s="3" t="inlineStr">
        <x:is>
          <x:t xml:space="preserve">SRC_ANTHROPIC_CLAUDE_DOCS; SRC_ANTHROPIC_AMAZON_COMPUTE; SRC_AWS_RAINIER_ACTIVE; SRC_EPOCH_AI_DATA_CENTERS; ASSUMP_NUMERIC_ACCELERATOR_MIX</x:t>
        </x:is>
      </x:c>
      <x:c r="K372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20" s="3" t="inlineStr">
        <x:is>
          <x:t xml:space="preserve">Matched-workload generated-output benchmark for the provider purpose-built accelerator.</x:t>
        </x:is>
      </x:c>
    </x:row>
    <x:row r="3721">
      <x:c r="A3721" s="3" t="inlineStr">
        <x:is>
          <x:t xml:space="preserve">Anthropic</x:t>
        </x:is>
      </x:c>
      <x:c r="B3721" s="3" t="n">
        <x:v>2027</x:v>
      </x:c>
      <x:c r="C3721" s="3" t="inlineStr">
        <x:is>
          <x:t xml:space="preserve">Grid-Constrained / Efficiency-Upside</x:t>
        </x:is>
      </x:c>
      <x:c r="D3721" s="3" t="inlineStr">
        <x:is>
          <x:t xml:space="preserve">inference_power_share</x:t>
        </x:is>
      </x:c>
      <x:c r="E3721" s="3" t="n">
        <x:v>0.6</x:v>
      </x:c>
      <x:c r="F3721" s="3" t="inlineStr">
        <x:is>
          <x:t xml:space="preserve">share of AI IT load</x:t>
        </x:is>
      </x:c>
      <x:c r="G3721" s="3" t="inlineStr">
        <x:is>
          <x:t xml:space="preserve">Scenario allocation</x:t>
        </x:is>
      </x:c>
      <x:c r="H3721" s="3" t="inlineStr">
        <x:is>
          <x:t xml:space="preserve">inference_gw = ai_it_load_gw * inference_power_share</x:t>
        </x:is>
      </x:c>
      <x:c r="I3721" s="3" t="inlineStr">
        <x:is>
          <x:t xml:space="preserve">Claude API/product growth supports a rising inference share, while continued model training prevents full conversion.</x:t>
        </x:is>
      </x:c>
      <x:c r="J3721" s="3" t="inlineStr">
        <x:is>
          <x:t xml:space="preserve">SRC_ANTHROPIC_CLAUDE_DOCS; SRC_ANTHROPIC_AMAZON_COMPUTE; SRC_AWS_RAINIER_ACTIVE; SRC_EPOCH_AI_DATA_CENTERS; ASSUMP_INFERENCE_SHARE_NOT_FACT_60</x:t>
        </x:is>
      </x:c>
      <x:c r="K372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21" s="3" t="inlineStr">
        <x:is>
          <x:t xml:space="preserve">Provider-specific inference/training workload power telemetry.</x:t>
        </x:is>
      </x:c>
    </x:row>
    <x:row r="3722">
      <x:c r="A3722" s="3" t="inlineStr">
        <x:is>
          <x:t xml:space="preserve">Anthropic</x:t>
        </x:is>
      </x:c>
      <x:c r="B3722" s="3" t="n">
        <x:v>2027</x:v>
      </x:c>
      <x:c r="C3722" s="3" t="inlineStr">
        <x:is>
          <x:t xml:space="preserve">Grid-Constrained / Efficiency-Upside</x:t>
        </x:is>
      </x:c>
      <x:c r="D3722" s="3" t="inlineStr">
        <x:is>
          <x:t xml:space="preserve">inference_gw</x:t>
        </x:is>
      </x:c>
      <x:c r="E3722" s="3" t="n">
        <x:v>0.781</x:v>
      </x:c>
      <x:c r="F3722" s="3" t="inlineStr">
        <x:is>
          <x:t xml:space="preserve">GW</x:t>
        </x:is>
      </x:c>
      <x:c r="G3722" s="3" t="inlineStr">
        <x:is>
          <x:t xml:space="preserve">Derived formula</x:t>
        </x:is>
      </x:c>
      <x:c r="H3722" s="3" t="inlineStr">
        <x:is>
          <x:t xml:space="preserve">ai_it_load_gw * inference_power_share</x:t>
        </x:is>
      </x:c>
      <x:c r="I3722" s="3" t="inlineStr">
        <x:is>
          <x:t xml:space="preserve">This is the operational power eligible to become commercial generated output tokens through the selected TPS/MW proxy.</x:t>
        </x:is>
      </x:c>
      <x:c r="J3722" s="3" t="inlineStr">
        <x:is>
          <x:t xml:space="preserve">SRC_ANTHROPIC_CLAUDE_DOCS; SRC_ANTHROPIC_AMAZON_COMPUTE; SRC_AWS_RAINIER_ACTIVE; SRC_EPOCH_AI_DATA_CENTERS</x:t>
        </x:is>
      </x:c>
      <x:c r="K372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22" s="3" t="inlineStr">
        <x:is>
          <x:t xml:space="preserve">Recompute after AI allocation or inference-share evidence changes.</x:t>
        </x:is>
      </x:c>
    </x:row>
    <x:row r="3723">
      <x:c r="A3723" s="3" t="inlineStr">
        <x:is>
          <x:t xml:space="preserve">Anthropic</x:t>
        </x:is>
      </x:c>
      <x:c r="B3723" s="3" t="n">
        <x:v>2027</x:v>
      </x:c>
      <x:c r="C3723" s="3" t="inlineStr">
        <x:is>
          <x:t xml:space="preserve">Grid-Constrained / Efficiency-Upside</x:t>
        </x:is>
      </x:c>
      <x:c r="D3723" s="3" t="inlineStr">
        <x:is>
          <x:t xml:space="preserve">training_power_share</x:t>
        </x:is>
      </x:c>
      <x:c r="E3723" s="3" t="n">
        <x:v>0.4</x:v>
      </x:c>
      <x:c r="F3723" s="3" t="inlineStr">
        <x:is>
          <x:t xml:space="preserve">share of AI IT load</x:t>
        </x:is>
      </x:c>
      <x:c r="G3723" s="3" t="inlineStr">
        <x:is>
          <x:t xml:space="preserve">Derived allocation</x:t>
        </x:is>
      </x:c>
      <x:c r="H3723" s="3" t="inlineStr">
        <x:is>
          <x:t xml:space="preserve">1 - inference_power_share</x:t>
        </x:is>
      </x:c>
      <x:c r="I3723" s="3" t="inlineStr">
        <x:is>
          <x:t xml:space="preserve">Training receives the complementary modeled AI IT allocation; it is not a disclosed company workload split.</x:t>
        </x:is>
      </x:c>
      <x:c r="J3723" s="3" t="inlineStr">
        <x:is>
          <x:t xml:space="preserve">SRC_ANTHROPIC_CLAUDE_DOCS; SRC_ANTHROPIC_AMAZON_COMPUTE; SRC_AWS_RAINIER_ACTIVE; SRC_EPOCH_AI_DATA_CENTERS; ASSUMP_INFERENCE_SHARE_NOT_FACT_60</x:t>
        </x:is>
      </x:c>
      <x:c r="K372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23" s="3" t="inlineStr">
        <x:is>
          <x:t xml:space="preserve">Provider-specific inference/training workload power telemetry.</x:t>
        </x:is>
      </x:c>
    </x:row>
    <x:row r="3724">
      <x:c r="A3724" s="3" t="inlineStr">
        <x:is>
          <x:t xml:space="preserve">Anthropic</x:t>
        </x:is>
      </x:c>
      <x:c r="B3724" s="3" t="n">
        <x:v>2027</x:v>
      </x:c>
      <x:c r="C3724" s="3" t="inlineStr">
        <x:is>
          <x:t xml:space="preserve">Grid-Constrained / Efficiency-Upside</x:t>
        </x:is>
      </x:c>
      <x:c r="D3724" s="3" t="inlineStr">
        <x:is>
          <x:t xml:space="preserve">training_gw</x:t>
        </x:is>
      </x:c>
      <x:c r="E3724" s="3" t="n">
        <x:v>0.52</x:v>
      </x:c>
      <x:c r="F3724" s="3" t="inlineStr">
        <x:is>
          <x:t xml:space="preserve">GW</x:t>
        </x:is>
      </x:c>
      <x:c r="G3724" s="3" t="inlineStr">
        <x:is>
          <x:t xml:space="preserve">Derived formula</x:t>
        </x:is>
      </x:c>
      <x:c r="H3724" s="3" t="inlineStr">
        <x:is>
          <x:t xml:space="preserve">ai_it_load_gw * training_power_share</x:t>
        </x:is>
      </x:c>
      <x:c r="I3724" s="3" t="inlineStr">
        <x:is>
          <x:t xml:space="preserve">Training GW is shown separately so commercial inference token capacity is not overstated.</x:t>
        </x:is>
      </x:c>
      <x:c r="J3724" s="3" t="inlineStr">
        <x:is>
          <x:t xml:space="preserve">SRC_ANTHROPIC_CLAUDE_DOCS; SRC_ANTHROPIC_AMAZON_COMPUTE; SRC_AWS_RAINIER_ACTIVE; SRC_EPOCH_AI_DATA_CENTERS</x:t>
        </x:is>
      </x:c>
      <x:c r="K372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24" s="3" t="inlineStr">
        <x:is>
          <x:t xml:space="preserve">Recompute after AI allocation or workload-split evidence changes.</x:t>
        </x:is>
      </x:c>
    </x:row>
    <x:row r="3725">
      <x:c r="A3725" s="3" t="inlineStr">
        <x:is>
          <x:t xml:space="preserve">Anthropic</x:t>
        </x:is>
      </x:c>
      <x:c r="B3725" s="3" t="n">
        <x:v>2027</x:v>
      </x:c>
      <x:c r="C3725" s="3" t="inlineStr">
        <x:is>
          <x:t xml:space="preserve">Grid-Constrained / Efficiency-Upside</x:t>
        </x:is>
      </x:c>
      <x:c r="D3725" s="3" t="inlineStr">
        <x:is>
          <x:t xml:space="preserve">tokens_per_second_per_mw</x:t>
        </x:is>
      </x:c>
      <x:c r="E3725" s="3" t="n">
        <x:v>114968</x:v>
      </x:c>
      <x:c r="F3725" s="3" t="inlineStr">
        <x:is>
          <x:t xml:space="preserve">generated output tokens/sec/MW</x:t>
        </x:is>
      </x:c>
      <x:c r="G3725" s="3" t="inlineStr">
        <x:is>
          <x:t xml:space="preserve">Derived estimate + benchmark calibration</x:t>
        </x:is>
      </x:c>
      <x:c r="H3725" s="3" t="inlineStr">
        <x:is>
          <x:t xml:space="preserve">fleet_reference_tps_per_mw * commercial_workload_fit_factor</x:t>
        </x:is>
      </x:c>
      <x:c r="I3725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3725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372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25" s="3" t="inlineStr">
        <x:is>
          <x:t xml:space="preserve">Comparable production output-token throughput with model, hardware, precision, ISL/OSL and SLO matched.</x:t>
        </x:is>
      </x:c>
    </x:row>
    <x:row r="3726">
      <x:c r="A3726" s="3" t="inlineStr">
        <x:is>
          <x:t xml:space="preserve">Anthropic</x:t>
        </x:is>
      </x:c>
      <x:c r="B3726" s="3" t="n">
        <x:v>2027</x:v>
      </x:c>
      <x:c r="C3726" s="3" t="inlineStr">
        <x:is>
          <x:t xml:space="preserve">Grid-Constrained / Efficiency-Upside</x:t>
        </x:is>
      </x:c>
      <x:c r="D3726" s="3" t="inlineStr">
        <x:is>
          <x:t xml:space="preserve">inference_tokens_per_day</x:t>
        </x:is>
      </x:c>
      <x:c r="E3726" s="3" t="n">
        <x:v>7757856691200</x:v>
      </x:c>
      <x:c r="F3726" s="3" t="inlineStr">
        <x:is>
          <x:t xml:space="preserve">generated output tokens/day</x:t>
        </x:is>
      </x:c>
      <x:c r="G3726" s="3" t="inlineStr">
        <x:is>
          <x:t xml:space="preserve">Derived headline metric</x:t>
        </x:is>
      </x:c>
      <x:c r="H3726" s="3" t="inlineStr">
        <x:is>
          <x:t xml:space="preserve">inference_gw * 1000 * tokens_per_second_per_mw * 86,400</x:t>
        </x:is>
      </x:c>
      <x:c r="I3726" s="3" t="inlineStr">
        <x:is>
          <x:t xml:space="preserve">Headline capacity uses no utilization, MoE, architecture or software-growth multiplier; it is not observed commercial output volume.</x:t>
        </x:is>
      </x:c>
      <x:c r="J3726" s="3" t="inlineStr">
        <x:is>
          <x:t xml:space="preserve">SRC_ANTHROPIC_CLAUDE_DOCS; SRC_ANTHROPIC_AMAZON_COMPUTE; SRC_AWS_RAINIER_ACTIVE; SRC_EPOCH_AI_DATA_CENTERS; SRC_SEMIANALYSIS_INFERENCEX</x:t>
        </x:is>
      </x:c>
      <x:c r="K372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26" s="3" t="inlineStr">
        <x:is>
          <x:t xml:space="preserve">Provider-disclosed generated output token volume or calibrated capacity telemetry.</x:t>
        </x:is>
      </x:c>
    </x:row>
    <x:row r="3727">
      <x:c r="A3727" s="3" t="inlineStr">
        <x:is>
          <x:t xml:space="preserve">Anthropic</x:t>
        </x:is>
      </x:c>
      <x:c r="B3727" s="3" t="n">
        <x:v>2027</x:v>
      </x:c>
      <x:c r="C3727" s="3" t="inlineStr">
        <x:is>
          <x:t xml:space="preserve">Grid-Constrained / Efficiency-Upside</x:t>
        </x:is>
      </x:c>
      <x:c r="D3727" s="3" t="inlineStr">
        <x:is>
          <x:t xml:space="preserve">inference_tokens_per_year</x:t>
        </x:is>
      </x:c>
      <x:c r="E3727" s="3" t="n">
        <x:v>2831617692288000</x:v>
      </x:c>
      <x:c r="F3727" s="3" t="inlineStr">
        <x:is>
          <x:t xml:space="preserve">generated output tokens/year</x:t>
        </x:is>
      </x:c>
      <x:c r="G3727" s="3" t="inlineStr">
        <x:is>
          <x:t xml:space="preserve">Derived headline metric</x:t>
        </x:is>
      </x:c>
      <x:c r="H3727" s="3" t="inlineStr">
        <x:is>
          <x:t xml:space="preserve">inference_tokens_per_day * 365</x:t>
        </x:is>
      </x:c>
      <x:c r="I3727" s="3" t="inlineStr">
        <x:is>
          <x:t xml:space="preserve">Annualized version of generated output token capacity; it is not observed annual demand or billable volume.</x:t>
        </x:is>
      </x:c>
      <x:c r="J3727" s="3" t="inlineStr">
        <x:is>
          <x:t xml:space="preserve">SRC_ANTHROPIC_CLAUDE_DOCS; SRC_ANTHROPIC_AMAZON_COMPUTE; SRC_AWS_RAINIER_ACTIVE; SRC_EPOCH_AI_DATA_CENTERS; SRC_SEMIANALYSIS_INFERENCEX</x:t>
        </x:is>
      </x:c>
      <x:c r="K372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27" s="3" t="inlineStr">
        <x:is>
          <x:t xml:space="preserve">Provider-disclosed annual generated-output volume or metered serving telemetry.</x:t>
        </x:is>
      </x:c>
    </x:row>
    <x:row r="3728">
      <x:c r="A3728" s="3" t="inlineStr">
        <x:is>
          <x:t xml:space="preserve">Anthropic</x:t>
        </x:is>
      </x:c>
      <x:c r="B3728" s="3" t="n">
        <x:v>2028</x:v>
      </x:c>
      <x:c r="C3728" s="3" t="inlineStr">
        <x:is>
          <x:t xml:space="preserve">Grid-Constrained / Efficiency-Upside</x:t>
        </x:is>
      </x:c>
      <x:c r="D3728" s="3" t="inlineStr">
        <x:is>
          <x:t xml:space="preserve">contracted_power_gw</x:t>
        </x:is>
      </x:c>
      <x:c r="E3728" s="3" t="n">
        <x:v>5.25</x:v>
      </x:c>
      <x:c r="F3728" s="3" t="inlineStr">
        <x:is>
          <x:t xml:space="preserve">GW</x:t>
        </x:is>
      </x:c>
      <x:c r="G3728" s="3" t="inlineStr">
        <x:is>
          <x:t xml:space="preserve">Fact anchor + scenario ceiling</x:t>
        </x:is>
      </x:c>
      <x:c r="H3728" s="3" t="inlineStr">
        <x:is>
          <x:t xml:space="preserve">linear interpolation between 2026 and 2030 company capacity endpoints</x:t>
        </x:is>
      </x:c>
      <x:c r="I3728" s="3" t="inlineStr">
        <x:is>
          <x:t xml:space="preserve">Hosted capacity envelope is anchored by Anthropic/AWS Project Rainier direction; it is attributed to Claude outputs, not AWS as a model owner.</x:t>
        </x:is>
      </x:c>
      <x:c r="J3728" s="3" t="inlineStr">
        <x:is>
          <x:t xml:space="preserve">SRC_ANTHROPIC_AMAZON_COMPUTE; SRC_AWS_RAINIER_ACTIVE; ASSUMP_POWER_RAMP</x:t>
        </x:is>
      </x:c>
      <x:c r="K372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28" s="3" t="inlineStr">
        <x:is>
          <x:t xml:space="preserve">Company/site-level committed MW/GW, interconnect and contract disclosure.</x:t>
        </x:is>
      </x:c>
    </x:row>
    <x:row r="3729">
      <x:c r="A3729" s="3" t="inlineStr">
        <x:is>
          <x:t xml:space="preserve">Anthropic</x:t>
        </x:is>
      </x:c>
      <x:c r="B3729" s="3" t="n">
        <x:v>2028</x:v>
      </x:c>
      <x:c r="C3729" s="3" t="inlineStr">
        <x:is>
          <x:t xml:space="preserve">Grid-Constrained / Efficiency-Upside</x:t>
        </x:is>
      </x:c>
      <x:c r="D3729" s="3" t="inlineStr">
        <x:is>
          <x:t xml:space="preserve">operational_deployment_share</x:t>
        </x:is>
      </x:c>
      <x:c r="E3729" s="3" t="n">
        <x:v>0.4952381</x:v>
      </x:c>
      <x:c r="F3729" s="3" t="inlineStr">
        <x:is>
          <x:t xml:space="preserve">share</x:t>
        </x:is>
      </x:c>
      <x:c r="G3729" s="3" t="inlineStr">
        <x:is>
          <x:t xml:space="preserve">Scenario conversion</x:t>
        </x:is>
      </x:c>
      <x:c r="H3729" s="3" t="inlineStr">
        <x:is>
          <x:t xml:space="preserve">active_power_gw / contracted_power_gw</x:t>
        </x:is>
      </x:c>
      <x:c r="I3729" s="3" t="inlineStr">
        <x:is>
          <x:t xml:space="preserve">This is the single explicit conversion from contracted/attributed capacity to operationally usable capacity.</x:t>
        </x:is>
      </x:c>
      <x:c r="J3729" s="3" t="inlineStr">
        <x:is>
          <x:t xml:space="preserve">SRC_ANTHROPIC_AMAZON_COMPUTE; SRC_AWS_RAINIER_ACTIVE; ASSUMP_POWER_RAMP</x:t>
        </x:is>
      </x:c>
      <x:c r="K372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29" s="3" t="inlineStr">
        <x:is>
          <x:t xml:space="preserve">Energized operational capacity divided by contracted/attributed capacity.</x:t>
        </x:is>
      </x:c>
    </x:row>
    <x:row r="3730">
      <x:c r="A3730" s="3" t="inlineStr">
        <x:is>
          <x:t xml:space="preserve">Anthropic</x:t>
        </x:is>
      </x:c>
      <x:c r="B3730" s="3" t="n">
        <x:v>2028</x:v>
      </x:c>
      <x:c r="C3730" s="3" t="inlineStr">
        <x:is>
          <x:t xml:space="preserve">Grid-Constrained / Efficiency-Upside</x:t>
        </x:is>
      </x:c>
      <x:c r="D3730" s="3" t="inlineStr">
        <x:is>
          <x:t xml:space="preserve">active_power_gw</x:t>
        </x:is>
      </x:c>
      <x:c r="E3730" s="3" t="n">
        <x:v>2.6</x:v>
      </x:c>
      <x:c r="F3730" s="3" t="inlineStr">
        <x:is>
          <x:t xml:space="preserve">GW</x:t>
        </x:is>
      </x:c>
      <x:c r="G3730" s="3" t="inlineStr">
        <x:is>
          <x:t xml:space="preserve">Derived scenario</x:t>
        </x:is>
      </x:c>
      <x:c r="H3730" s="3" t="inlineStr">
        <x:is>
          <x:t xml:space="preserve">contracted_power_gw * operational_deployment_share</x:t>
        </x:is>
      </x:c>
      <x:c r="I3730" s="3" t="inlineStr">
        <x:is>
          <x:t xml:space="preserve">Trainium cluster activation supports staged active ramp; Claude inference-versus-training use remains estimated.</x:t>
        </x:is>
      </x:c>
      <x:c r="J3730" s="3" t="inlineStr">
        <x:is>
          <x:t xml:space="preserve">SRC_ANTHROPIC_AMAZON_COMPUTE; SRC_AWS_RAINIER_ACTIVE; ASSUMP_POWER_RAMP</x:t>
        </x:is>
      </x:c>
      <x:c r="K373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30" s="3" t="inlineStr">
        <x:is>
          <x:t xml:space="preserve">Energization dates, accelerator deliveries and operational powered-rack telemetry.</x:t>
        </x:is>
      </x:c>
    </x:row>
    <x:row r="3731">
      <x:c r="A3731" s="3" t="inlineStr">
        <x:is>
          <x:t xml:space="preserve">Anthropic</x:t>
        </x:is>
      </x:c>
      <x:c r="B3731" s="3" t="n">
        <x:v>2028</x:v>
      </x:c>
      <x:c r="C3731" s="3" t="inlineStr">
        <x:is>
          <x:t xml:space="preserve">Grid-Constrained / Efficiency-Upside</x:t>
        </x:is>
      </x:c>
      <x:c r="D3731" s="3" t="inlineStr">
        <x:is>
          <x:t xml:space="preserve">pue</x:t>
        </x:is>
      </x:c>
      <x:c r="E3731" s="3" t="n">
        <x:v>1.18</x:v>
      </x:c>
      <x:c r="F3731" s="3" t="inlineStr">
        <x:is>
          <x:t xml:space="preserve">ratio</x:t>
        </x:is>
      </x:c>
      <x:c r="G3731" s="3" t="inlineStr">
        <x:is>
          <x:t xml:space="preserve">Scenario parameter</x:t>
        </x:is>
      </x:c>
      <x:c r="H3731" s="3" t="inlineStr">
        <x:is>
          <x:t xml:space="preserve">it_load_gw = active_power_gw / pue</x:t>
        </x:is>
      </x:c>
      <x:c r="I3731" s="3" t="inlineStr">
        <x:is>
          <x:t xml:space="preserve">No provider-wide site-level PUE is used as a disclosed fact; PUE represents facility-to-IT conversion within the scenario.</x:t>
        </x:is>
      </x:c>
      <x:c r="J3731" s="3" t="inlineStr">
        <x:is>
          <x:t xml:space="preserve">ASSUMP_POWER_RAMP</x:t>
        </x:is>
      </x:c>
      <x:c r="K373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31" s="3" t="inlineStr">
        <x:is>
          <x:t xml:space="preserve">Site-level measured PUE matched to attributed AI capacity.</x:t>
        </x:is>
      </x:c>
    </x:row>
    <x:row r="3732">
      <x:c r="A3732" s="3" t="inlineStr">
        <x:is>
          <x:t xml:space="preserve">Anthropic</x:t>
        </x:is>
      </x:c>
      <x:c r="B3732" s="3" t="n">
        <x:v>2028</x:v>
      </x:c>
      <x:c r="C3732" s="3" t="inlineStr">
        <x:is>
          <x:t xml:space="preserve">Grid-Constrained / Efficiency-Upside</x:t>
        </x:is>
      </x:c>
      <x:c r="D3732" s="3" t="inlineStr">
        <x:is>
          <x:t xml:space="preserve">it_load_gw</x:t>
        </x:is>
      </x:c>
      <x:c r="E3732" s="3" t="n">
        <x:v>2.203</x:v>
      </x:c>
      <x:c r="F3732" s="3" t="inlineStr">
        <x:is>
          <x:t xml:space="preserve">GW</x:t>
        </x:is>
      </x:c>
      <x:c r="G3732" s="3" t="inlineStr">
        <x:is>
          <x:t xml:space="preserve">Derived formula</x:t>
        </x:is>
      </x:c>
      <x:c r="H3732" s="3" t="inlineStr">
        <x:is>
          <x:t xml:space="preserve">active_power_gw / pue</x:t>
        </x:is>
      </x:c>
      <x:c r="I3732" s="3" t="inlineStr">
        <x:is>
          <x:t xml:space="preserve">Facility power is converted to IT-deliverable power before attributing AI workloads.</x:t>
        </x:is>
      </x:c>
      <x:c r="J3732" s="3" t="inlineStr">
        <x:is>
          <x:t xml:space="preserve">SRC_ANTHROPIC_AMAZON_COMPUTE; SRC_AWS_RAINIER_ACTIVE; ASSUMP_POWER_RAMP</x:t>
        </x:is>
      </x:c>
      <x:c r="K373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32" s="3" t="inlineStr">
        <x:is>
          <x:t xml:space="preserve">Recompute once active power and PUE become site-observable.</x:t>
        </x:is>
      </x:c>
    </x:row>
    <x:row r="3733">
      <x:c r="A3733" s="3" t="inlineStr">
        <x:is>
          <x:t xml:space="preserve">Anthropic</x:t>
        </x:is>
      </x:c>
      <x:c r="B3733" s="3" t="n">
        <x:v>2028</x:v>
      </x:c>
      <x:c r="C3733" s="3" t="inlineStr">
        <x:is>
          <x:t xml:space="preserve">Grid-Constrained / Efficiency-Upside</x:t>
        </x:is>
      </x:c>
      <x:c r="D3733" s="3" t="inlineStr">
        <x:is>
          <x:t xml:space="preserve">ai_workload_share</x:t>
        </x:is>
      </x:c>
      <x:c r="E3733" s="3" t="n">
        <x:v>0.86</x:v>
      </x:c>
      <x:c r="F3733" s="3" t="inlineStr">
        <x:is>
          <x:t xml:space="preserve">share</x:t>
        </x:is>
      </x:c>
      <x:c r="G3733" s="3" t="inlineStr">
        <x:is>
          <x:t xml:space="preserve">Scenario allocation</x:t>
        </x:is>
      </x:c>
      <x:c r="H3733" s="3" t="inlineStr">
        <x:is>
          <x:t xml:space="preserve">ai_it_load_gw = it_load_gw * ai_workload_share</x:t>
        </x:is>
      </x:c>
      <x:c r="I3733" s="3" t="inlineStr">
        <x:is>
          <x:t xml:space="preserve">Anthropic-directed hosted capacity is predominantly AI; 86% excludes platform, reserve and non-serving allocation.</x:t>
        </x:is>
      </x:c>
      <x:c r="J3733" s="3" t="inlineStr">
        <x:is>
          <x:t xml:space="preserve">SRC_ANTHROPIC_CLAUDE_DOCS; SRC_ANTHROPIC_AMAZON_COMPUTE; SRC_AWS_RAINIER_ACTIVE; SRC_EPOCH_AI_DATA_CENTERS</x:t>
        </x:is>
      </x:c>
      <x:c r="K373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33" s="3" t="inlineStr">
        <x:is>
          <x:t xml:space="preserve">Model-owner AI workload allocation or cluster scheduling telemetry.</x:t>
        </x:is>
      </x:c>
    </x:row>
    <x:row r="3734">
      <x:c r="A3734" s="3" t="inlineStr">
        <x:is>
          <x:t xml:space="preserve">Anthropic</x:t>
        </x:is>
      </x:c>
      <x:c r="B3734" s="3" t="n">
        <x:v>2028</x:v>
      </x:c>
      <x:c r="C3734" s="3" t="inlineStr">
        <x:is>
          <x:t xml:space="preserve">Grid-Constrained / Efficiency-Upside</x:t>
        </x:is>
      </x:c>
      <x:c r="D3734" s="3" t="inlineStr">
        <x:is>
          <x:t xml:space="preserve">ai_it_load_gw</x:t>
        </x:is>
      </x:c>
      <x:c r="E3734" s="3" t="n">
        <x:v>1.895</x:v>
      </x:c>
      <x:c r="F3734" s="3" t="inlineStr">
        <x:is>
          <x:t xml:space="preserve">GW</x:t>
        </x:is>
      </x:c>
      <x:c r="G3734" s="3" t="inlineStr">
        <x:is>
          <x:t xml:space="preserve">Derived formula</x:t>
        </x:is>
      </x:c>
      <x:c r="H3734" s="3" t="inlineStr">
        <x:is>
          <x:t xml:space="preserve">it_load_gw * ai_workload_share</x:t>
        </x:is>
      </x:c>
      <x:c r="I3734" s="3" t="inlineStr">
        <x:is>
          <x:t xml:space="preserve">Only the AI-attributed portion of IT load enters training/inference allocation.</x:t>
        </x:is>
      </x:c>
      <x:c r="J3734" s="3" t="inlineStr">
        <x:is>
          <x:t xml:space="preserve">SRC_ANTHROPIC_CLAUDE_DOCS; SRC_ANTHROPIC_AMAZON_COMPUTE; SRC_AWS_RAINIER_ACTIVE; SRC_EPOCH_AI_DATA_CENTERS</x:t>
        </x:is>
      </x:c>
      <x:c r="K373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34" s="3" t="inlineStr">
        <x:is>
          <x:t xml:space="preserve">Recompute after ai_workload_share is replaced by telemetry.</x:t>
        </x:is>
      </x:c>
    </x:row>
    <x:row r="3735">
      <x:c r="A3735" s="3" t="inlineStr">
        <x:is>
          <x:t xml:space="preserve">Anthropic</x:t>
        </x:is>
      </x:c>
      <x:c r="B3735" s="3" t="n">
        <x:v>2028</x:v>
      </x:c>
      <x:c r="C3735" s="3" t="inlineStr">
        <x:is>
          <x:t xml:space="preserve">Grid-Constrained / Efficiency-Upside</x:t>
        </x:is>
      </x:c>
      <x:c r="D3735" s="3" t="inlineStr">
        <x:is>
          <x:t xml:space="preserve">gpu_share</x:t>
        </x:is>
      </x:c>
      <x:c r="E3735" s="3" t="n">
        <x:v>0.19944</x:v>
      </x:c>
      <x:c r="F3735" s="3" t="inlineStr">
        <x:is>
          <x:t xml:space="preserve">share of inference-serving accelerator load</x:t>
        </x:is>
      </x:c>
      <x:c r="G3735" s="3" t="inlineStr">
        <x:is>
          <x:t xml:space="preserve">Numeric scenario</x:t>
        </x:is>
      </x:c>
      <x:c r="H3735" s="3" t="inlineStr">
        <x:is>
          <x:t xml:space="preserve">gpu_share interpolated from company 2026/2030 accelerator-mix endpoints</x:t>
        </x:is>
      </x:c>
      <x:c r="I3735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3735" s="3" t="inlineStr">
        <x:is>
          <x:t xml:space="preserve">SRC_ANTHROPIC_CLAUDE_DOCS; SRC_ANTHROPIC_AMAZON_COMPUTE; SRC_AWS_RAINIER_ACTIVE; SRC_EPOCH_AI_DATA_CENTERS; ASSUMP_NUMERIC_ACCELERATOR_MIX</x:t>
        </x:is>
      </x:c>
      <x:c r="K373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35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3736">
      <x:c r="A3736" s="3" t="inlineStr">
        <x:is>
          <x:t xml:space="preserve">Anthropic</x:t>
        </x:is>
      </x:c>
      <x:c r="B3736" s="3" t="n">
        <x:v>2028</x:v>
      </x:c>
      <x:c r="C3736" s="3" t="inlineStr">
        <x:is>
          <x:t xml:space="preserve">Grid-Constrained / Efficiency-Upside</x:t>
        </x:is>
      </x:c>
      <x:c r="D3736" s="3" t="inlineStr">
        <x:is>
          <x:t xml:space="preserve">h200_share</x:t>
        </x:is>
      </x:c>
      <x:c r="E3736" s="3" t="n">
        <x:v>0.07884099999999999</x:v>
      </x:c>
      <x:c r="F3736" s="3" t="inlineStr">
        <x:is>
          <x:t xml:space="preserve">share of inference-serving accelerator load</x:t>
        </x:is>
      </x:c>
      <x:c r="G3736" s="3" t="inlineStr">
        <x:is>
          <x:t xml:space="preserve">Editable numeric scenario</x:t>
        </x:is>
      </x:c>
      <x:c r="H3736" s="3" t="inlineStr">
        <x:is>
          <x:t xml:space="preserve">h200_share = gpu_share * default_gpu_generation_mix_h200</x:t>
        </x:is>
      </x:c>
      <x:c r="I3736" s="3" t="inlineStr">
        <x:is>
          <x:t xml:space="preserve">Default GPU-generation migration assumption; executive workbook allows later manual replacement by company/year/scenario.</x:t>
        </x:is>
      </x:c>
      <x:c r="J3736" s="3" t="inlineStr">
        <x:is>
          <x:t xml:space="preserve">SRC_SEMIANALYSIS_INFERENCEX; ASSUMP_NUMERIC_ACCELERATOR_MIX</x:t>
        </x:is>
      </x:c>
      <x:c r="K373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36" s="3" t="inlineStr">
        <x:is>
          <x:t xml:space="preserve">Company fleet inventory, accelerator-hours or procurement/deployment records by GPU generation.</x:t>
        </x:is>
      </x:c>
    </x:row>
    <x:row r="3737">
      <x:c r="A3737" s="3" t="inlineStr">
        <x:is>
          <x:t xml:space="preserve">Anthropic</x:t>
        </x:is>
      </x:c>
      <x:c r="B3737" s="3" t="n">
        <x:v>2028</x:v>
      </x:c>
      <x:c r="C3737" s="3" t="inlineStr">
        <x:is>
          <x:t xml:space="preserve">Grid-Constrained / Efficiency-Upside</x:t>
        </x:is>
      </x:c>
      <x:c r="D3737" s="3" t="inlineStr">
        <x:is>
          <x:t xml:space="preserve">b200_share</x:t>
        </x:is>
      </x:c>
      <x:c r="E3737" s="3" t="n">
        <x:v>0.120599</x:v>
      </x:c>
      <x:c r="F3737" s="3" t="inlineStr">
        <x:is>
          <x:t xml:space="preserve">share of inference-serving accelerator load</x:t>
        </x:is>
      </x:c>
      <x:c r="G3737" s="3" t="inlineStr">
        <x:is>
          <x:t xml:space="preserve">Editable numeric scenario</x:t>
        </x:is>
      </x:c>
      <x:c r="H3737" s="3" t="inlineStr">
        <x:is>
          <x:t xml:space="preserve">b200_share = gpu_share * default_gpu_generation_mix_b200</x:t>
        </x:is>
      </x:c>
      <x:c r="I3737" s="3" t="inlineStr">
        <x:is>
          <x:t xml:space="preserve">Default GPU-generation migration assumption; executive workbook allows later manual replacement by company/year/scenario.</x:t>
        </x:is>
      </x:c>
      <x:c r="J3737" s="3" t="inlineStr">
        <x:is>
          <x:t xml:space="preserve">SRC_SEMIANALYSIS_INFERENCEX; ASSUMP_NUMERIC_ACCELERATOR_MIX</x:t>
        </x:is>
      </x:c>
      <x:c r="K373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37" s="3" t="inlineStr">
        <x:is>
          <x:t xml:space="preserve">Company fleet inventory, accelerator-hours or procurement/deployment records by GPU generation.</x:t>
        </x:is>
      </x:c>
    </x:row>
    <x:row r="3738">
      <x:c r="A3738" s="3" t="inlineStr">
        <x:is>
          <x:t xml:space="preserve">Anthropic</x:t>
        </x:is>
      </x:c>
      <x:c r="B3738" s="3" t="n">
        <x:v>2028</x:v>
      </x:c>
      <x:c r="C3738" s="3" t="inlineStr">
        <x:is>
          <x:t xml:space="preserve">Grid-Constrained / Efficiency-Upside</x:t>
        </x:is>
      </x:c>
      <x:c r="D3738" s="3" t="inlineStr">
        <x:is>
          <x:t xml:space="preserve">gb200_share</x:t>
        </x:is>
      </x:c>
      <x:c r="E3738" s="3" t="n">
        <x:v>0</x:v>
      </x:c>
      <x:c r="F3738" s="3" t="inlineStr">
        <x:is>
          <x:t xml:space="preserve">share of inference-serving accelerator load</x:t>
        </x:is>
      </x:c>
      <x:c r="G3738" s="3" t="inlineStr">
        <x:is>
          <x:t xml:space="preserve">Editable numeric scenario</x:t>
        </x:is>
      </x:c>
      <x:c r="H3738" s="3" t="inlineStr">
        <x:is>
          <x:t xml:space="preserve">gb200_share = gpu_share * default_gpu_generation_mix_gb200</x:t>
        </x:is>
      </x:c>
      <x:c r="I3738" s="3" t="inlineStr">
        <x:is>
          <x:t xml:space="preserve">Default GPU-generation migration assumption; executive workbook allows later manual replacement by company/year/scenario.</x:t>
        </x:is>
      </x:c>
      <x:c r="J3738" s="3" t="inlineStr">
        <x:is>
          <x:t xml:space="preserve">SRC_SEMIANALYSIS_INFERENCEX; ASSUMP_NUMERIC_ACCELERATOR_MIX</x:t>
        </x:is>
      </x:c>
      <x:c r="K373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38" s="3" t="inlineStr">
        <x:is>
          <x:t xml:space="preserve">Company fleet inventory, accelerator-hours or procurement/deployment records by GPU generation.</x:t>
        </x:is>
      </x:c>
    </x:row>
    <x:row r="3739">
      <x:c r="A3739" s="3" t="inlineStr">
        <x:is>
          <x:t xml:space="preserve">Anthropic</x:t>
        </x:is>
      </x:c>
      <x:c r="B3739" s="3" t="n">
        <x:v>2028</x:v>
      </x:c>
      <x:c r="C3739" s="3" t="inlineStr">
        <x:is>
          <x:t xml:space="preserve">Grid-Constrained / Efficiency-Upside</x:t>
        </x:is>
      </x:c>
      <x:c r="D3739" s="3" t="inlineStr">
        <x:is>
          <x:t xml:space="preserve">purpose_built_accelerator_share</x:t>
        </x:is>
      </x:c>
      <x:c r="E3739" s="3" t="n">
        <x:v>0.80056</x:v>
      </x:c>
      <x:c r="F3739" s="3" t="inlineStr">
        <x:is>
          <x:t xml:space="preserve">share of inference-serving accelerator load</x:t>
        </x:is>
      </x:c>
      <x:c r="G3739" s="3" t="inlineStr">
        <x:is>
          <x:t xml:space="preserve">Numeric scenario</x:t>
        </x:is>
      </x:c>
      <x:c r="H3739" s="3" t="inlineStr">
        <x:is>
          <x:t xml:space="preserve">1 - gpu_share</x:t>
        </x:is>
      </x:c>
      <x:c r="I3739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3739" s="3" t="inlineStr">
        <x:is>
          <x:t xml:space="preserve">SRC_ANTHROPIC_CLAUDE_DOCS; SRC_ANTHROPIC_AMAZON_COMPUTE; SRC_AWS_RAINIER_ACTIVE; SRC_EPOCH_AI_DATA_CENTERS; ASSUMP_NUMERIC_ACCELERATOR_MIX</x:t>
        </x:is>
      </x:c>
      <x:c r="K373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39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3740">
      <x:c r="A3740" s="3" t="inlineStr">
        <x:is>
          <x:t xml:space="preserve">Anthropic</x:t>
        </x:is>
      </x:c>
      <x:c r="B3740" s="3" t="n">
        <x:v>2028</x:v>
      </x:c>
      <x:c r="C3740" s="3" t="inlineStr">
        <x:is>
          <x:t xml:space="preserve">Grid-Constrained / Efficiency-Upside</x:t>
        </x:is>
      </x:c>
      <x:c r="D3740" s="3" t="inlineStr">
        <x:is>
          <x:t xml:space="preserve">fleet_reference_tps_per_mw</x:t>
        </x:is>
      </x:c>
      <x:c r="E3740" s="3" t="n">
        <x:v>196472</x:v>
      </x:c>
      <x:c r="F3740" s="3" t="inlineStr">
        <x:is>
          <x:t xml:space="preserve">generated output tokens/sec/MW</x:t>
        </x:is>
      </x:c>
      <x:c r="G3740" s="3" t="inlineStr">
        <x:is>
          <x:t xml:space="preserve">Fleet-weighted public benchmark reference</x:t>
        </x:is>
      </x:c>
      <x:c r="H3740" s="3" t="inlineStr">
        <x:is>
          <x:t xml:space="preserve">h200_share*h200_workload_avg + b200_share*b200_workload_avg + gb200_share*gb200_workload_avg + purpose_built_share*purpose_workload_avg</x:t>
        </x:is>
      </x:c>
      <x:c r="I3740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3740" s="3" t="inlineStr">
        <x:is>
          <x:t xml:space="preserve">SRC_SEMIANALYSIS_INFERENCEX; ASSUMP_NUMERIC_ACCELERATOR_MIX; ASSUMP_WORKLOAD_CLASS_MIX; ASSUMP_AGENTIC_CONTEXT_PENALTY</x:t>
        </x:is>
      </x:c>
      <x:c r="K374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40" s="3" t="inlineStr">
        <x:is>
          <x:t xml:space="preserve">Comparable production output-token throughput or a more closely matched benchmark.</x:t>
        </x:is>
      </x:c>
    </x:row>
    <x:row r="3741">
      <x:c r="A3741" s="3" t="inlineStr">
        <x:is>
          <x:t xml:space="preserve">Anthropic</x:t>
        </x:is>
      </x:c>
      <x:c r="B3741" s="3" t="n">
        <x:v>2028</x:v>
      </x:c>
      <x:c r="C3741" s="3" t="inlineStr">
        <x:is>
          <x:t xml:space="preserve">Grid-Constrained / Efficiency-Upside</x:t>
        </x:is>
      </x:c>
      <x:c r="D3741" s="3" t="inlineStr">
        <x:is>
          <x:t xml:space="preserve">commercial_workload_fit_factor</x:t>
        </x:is>
      </x:c>
      <x:c r="E3741" s="3" t="n">
        <x:v>0.5</x:v>
      </x:c>
      <x:c r="F3741" s="3" t="inlineStr">
        <x:is>
          <x:t xml:space="preserve">share of public reference throughput</x:t>
        </x:is>
      </x:c>
      <x:c r="G3741" s="3" t="inlineStr">
        <x:is>
          <x:t xml:space="preserve">Scenario assumption</x:t>
        </x:is>
      </x:c>
      <x:c r="H3741" s="3" t="inlineStr">
        <x:is>
          <x:t xml:space="preserve">reference_serving_tps_per_mw = fleet_reference_tps_per_mw * commercial_workload_fit_factor</x:t>
        </x:is>
      </x:c>
      <x:c r="I3741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3741" s="3" t="inlineStr">
        <x:is>
          <x:t xml:space="preserve">SRC_SEMIANALYSIS_INFERENCEX; ASSUMP_NUMERIC_ACCELERATOR_MIX; ASSUMP_WORKLOAD_CLASS_MIX; ASSUMP_AGENTIC_CONTEXT_PENALTY</x:t>
        </x:is>
      </x:c>
      <x:c r="K374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41" s="3" t="inlineStr">
        <x:is>
          <x:t xml:space="preserve">Matched commercial serving benchmark by product surface, context shape and latency SLO.</x:t>
        </x:is>
      </x:c>
    </x:row>
    <x:row r="3742">
      <x:c r="A3742" s="3" t="inlineStr">
        <x:is>
          <x:t xml:space="preserve">Anthropic</x:t>
        </x:is>
      </x:c>
      <x:c r="B3742" s="3" t="n">
        <x:v>2028</x:v>
      </x:c>
      <x:c r="C3742" s="3" t="inlineStr">
        <x:is>
          <x:t xml:space="preserve">Grid-Constrained / Efficiency-Upside</x:t>
        </x:is>
      </x:c>
      <x:c r="D3742" s="3" t="inlineStr">
        <x:is>
          <x:t xml:space="preserve">reference_serving_tps_per_mw</x:t>
        </x:is>
      </x:c>
      <x:c r="E3742" s="3" t="n">
        <x:v>98236</x:v>
      </x:c>
      <x:c r="F3742" s="3" t="inlineStr">
        <x:is>
          <x:t xml:space="preserve">generated output tokens/sec/MW</x:t>
        </x:is>
      </x:c>
      <x:c r="G3742" s="3" t="inlineStr">
        <x:is>
          <x:t xml:space="preserve">Workload-adjusted benchmark proxy</x:t>
        </x:is>
      </x:c>
      <x:c r="H3742" s="3" t="inlineStr">
        <x:is>
          <x:t xml:space="preserve">fleet_reference_tps_per_mw * commercial_workload_fit_factor</x:t>
        </x:is>
      </x:c>
      <x:c r="I374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742" s="3" t="inlineStr">
        <x:is>
          <x:t xml:space="preserve">SRC_SEMIANALYSIS_INFERENCEX; ASSUMP_NUMERIC_ACCELERATOR_MIX; ASSUMP_WORKLOAD_CLASS_MIX; ASSUMP_AGENTIC_CONTEXT_PENALTY</x:t>
        </x:is>
      </x:c>
      <x:c r="K374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42" s="3" t="inlineStr">
        <x:is>
          <x:t xml:space="preserve">Provider production output-token throughput with comparable workload/SLO.</x:t>
        </x:is>
      </x:c>
    </x:row>
    <x:row r="3743">
      <x:c r="A3743" s="3" t="inlineStr">
        <x:is>
          <x:t xml:space="preserve">Anthropic</x:t>
        </x:is>
      </x:c>
      <x:c r="B3743" s="3" t="n">
        <x:v>2028</x:v>
      </x:c>
      <x:c r="C3743" s="3" t="inlineStr">
        <x:is>
          <x:t xml:space="preserve">Grid-Constrained / Efficiency-Upside</x:t>
        </x:is>
      </x:c>
      <x:c r="D3743" s="3" t="inlineStr">
        <x:is>
          <x:t xml:space="preserve">purpose_built_tps_per_mw</x:t>
        </x:is>
      </x:c>
      <x:c r="E3743" s="3" t="n">
        <x:v>67653</x:v>
      </x:c>
      <x:c r="F3743" s="3" t="inlineStr">
        <x:is>
          <x:t xml:space="preserve">generated output tokens/sec/MW</x:t>
        </x:is>
      </x:c>
      <x:c r="G3743" s="3" t="inlineStr">
        <x:is>
          <x:t xml:space="preserve">Conservative no-uplift proxy</x:t>
        </x:is>
      </x:c>
      <x:c r="H3743" s="3" t="inlineStr">
        <x:is>
          <x:t xml:space="preserve">purpose_built_tps_per_mw = purpose_built_reference_tps_per_mw * commercial_workload_fit_factor until comparable output-token benchmark is adopted</x:t>
        </x:is>
      </x:c>
      <x:c r="I3743" s="3" t="inlineStr">
        <x:is>
          <x:t xml:space="preserve">No comparable public output-token/MW row adopted; B200 public reference placeholder is used and remains editable.</x:t>
        </x:is>
      </x:c>
      <x:c r="J3743" s="3" t="inlineStr">
        <x:is>
          <x:t xml:space="preserve">SRC_ANTHROPIC_CLAUDE_DOCS; SRC_ANTHROPIC_AMAZON_COMPUTE; SRC_AWS_RAINIER_ACTIVE; SRC_EPOCH_AI_DATA_CENTERS; ASSUMP_NUMERIC_ACCELERATOR_MIX</x:t>
        </x:is>
      </x:c>
      <x:c r="K374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43" s="3" t="inlineStr">
        <x:is>
          <x:t xml:space="preserve">Matched-workload generated-output benchmark for the provider purpose-built accelerator.</x:t>
        </x:is>
      </x:c>
    </x:row>
    <x:row r="3744">
      <x:c r="A3744" s="3" t="inlineStr">
        <x:is>
          <x:t xml:space="preserve">Anthropic</x:t>
        </x:is>
      </x:c>
      <x:c r="B3744" s="3" t="n">
        <x:v>2028</x:v>
      </x:c>
      <x:c r="C3744" s="3" t="inlineStr">
        <x:is>
          <x:t xml:space="preserve">Grid-Constrained / Efficiency-Upside</x:t>
        </x:is>
      </x:c>
      <x:c r="D3744" s="3" t="inlineStr">
        <x:is>
          <x:t xml:space="preserve">inference_power_share</x:t>
        </x:is>
      </x:c>
      <x:c r="E3744" s="3" t="n">
        <x:v>0.66</x:v>
      </x:c>
      <x:c r="F3744" s="3" t="inlineStr">
        <x:is>
          <x:t xml:space="preserve">share of AI IT load</x:t>
        </x:is>
      </x:c>
      <x:c r="G3744" s="3" t="inlineStr">
        <x:is>
          <x:t xml:space="preserve">Scenario allocation</x:t>
        </x:is>
      </x:c>
      <x:c r="H3744" s="3" t="inlineStr">
        <x:is>
          <x:t xml:space="preserve">inference_gw = ai_it_load_gw * inference_power_share</x:t>
        </x:is>
      </x:c>
      <x:c r="I3744" s="3" t="inlineStr">
        <x:is>
          <x:t xml:space="preserve">Claude API/product growth supports a rising inference share, while continued model training prevents full conversion.</x:t>
        </x:is>
      </x:c>
      <x:c r="J3744" s="3" t="inlineStr">
        <x:is>
          <x:t xml:space="preserve">SRC_ANTHROPIC_CLAUDE_DOCS; SRC_ANTHROPIC_AMAZON_COMPUTE; SRC_AWS_RAINIER_ACTIVE; SRC_EPOCH_AI_DATA_CENTERS; ASSUMP_INFERENCE_SHARE_NOT_FACT_60</x:t>
        </x:is>
      </x:c>
      <x:c r="K374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44" s="3" t="inlineStr">
        <x:is>
          <x:t xml:space="preserve">Provider-specific inference/training workload power telemetry.</x:t>
        </x:is>
      </x:c>
    </x:row>
    <x:row r="3745">
      <x:c r="A3745" s="3" t="inlineStr">
        <x:is>
          <x:t xml:space="preserve">Anthropic</x:t>
        </x:is>
      </x:c>
      <x:c r="B3745" s="3" t="n">
        <x:v>2028</x:v>
      </x:c>
      <x:c r="C3745" s="3" t="inlineStr">
        <x:is>
          <x:t xml:space="preserve">Grid-Constrained / Efficiency-Upside</x:t>
        </x:is>
      </x:c>
      <x:c r="D3745" s="3" t="inlineStr">
        <x:is>
          <x:t xml:space="preserve">inference_gw</x:t>
        </x:is>
      </x:c>
      <x:c r="E3745" s="3" t="n">
        <x:v>1.251</x:v>
      </x:c>
      <x:c r="F3745" s="3" t="inlineStr">
        <x:is>
          <x:t xml:space="preserve">GW</x:t>
        </x:is>
      </x:c>
      <x:c r="G3745" s="3" t="inlineStr">
        <x:is>
          <x:t xml:space="preserve">Derived formula</x:t>
        </x:is>
      </x:c>
      <x:c r="H3745" s="3" t="inlineStr">
        <x:is>
          <x:t xml:space="preserve">ai_it_load_gw * inference_power_share</x:t>
        </x:is>
      </x:c>
      <x:c r="I3745" s="3" t="inlineStr">
        <x:is>
          <x:t xml:space="preserve">This is the operational power eligible to become commercial generated output tokens through the selected TPS/MW proxy.</x:t>
        </x:is>
      </x:c>
      <x:c r="J3745" s="3" t="inlineStr">
        <x:is>
          <x:t xml:space="preserve">SRC_ANTHROPIC_CLAUDE_DOCS; SRC_ANTHROPIC_AMAZON_COMPUTE; SRC_AWS_RAINIER_ACTIVE; SRC_EPOCH_AI_DATA_CENTERS</x:t>
        </x:is>
      </x:c>
      <x:c r="K374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45" s="3" t="inlineStr">
        <x:is>
          <x:t xml:space="preserve">Recompute after AI allocation or inference-share evidence changes.</x:t>
        </x:is>
      </x:c>
    </x:row>
    <x:row r="3746">
      <x:c r="A3746" s="3" t="inlineStr">
        <x:is>
          <x:t xml:space="preserve">Anthropic</x:t>
        </x:is>
      </x:c>
      <x:c r="B3746" s="3" t="n">
        <x:v>2028</x:v>
      </x:c>
      <x:c r="C3746" s="3" t="inlineStr">
        <x:is>
          <x:t xml:space="preserve">Grid-Constrained / Efficiency-Upside</x:t>
        </x:is>
      </x:c>
      <x:c r="D3746" s="3" t="inlineStr">
        <x:is>
          <x:t xml:space="preserve">training_power_share</x:t>
        </x:is>
      </x:c>
      <x:c r="E3746" s="3" t="n">
        <x:v>0.34</x:v>
      </x:c>
      <x:c r="F3746" s="3" t="inlineStr">
        <x:is>
          <x:t xml:space="preserve">share of AI IT load</x:t>
        </x:is>
      </x:c>
      <x:c r="G3746" s="3" t="inlineStr">
        <x:is>
          <x:t xml:space="preserve">Derived allocation</x:t>
        </x:is>
      </x:c>
      <x:c r="H3746" s="3" t="inlineStr">
        <x:is>
          <x:t xml:space="preserve">1 - inference_power_share</x:t>
        </x:is>
      </x:c>
      <x:c r="I3746" s="3" t="inlineStr">
        <x:is>
          <x:t xml:space="preserve">Training receives the complementary modeled AI IT allocation; it is not a disclosed company workload split.</x:t>
        </x:is>
      </x:c>
      <x:c r="J3746" s="3" t="inlineStr">
        <x:is>
          <x:t xml:space="preserve">SRC_ANTHROPIC_CLAUDE_DOCS; SRC_ANTHROPIC_AMAZON_COMPUTE; SRC_AWS_RAINIER_ACTIVE; SRC_EPOCH_AI_DATA_CENTERS; ASSUMP_INFERENCE_SHARE_NOT_FACT_60</x:t>
        </x:is>
      </x:c>
      <x:c r="K374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46" s="3" t="inlineStr">
        <x:is>
          <x:t xml:space="preserve">Provider-specific inference/training workload power telemetry.</x:t>
        </x:is>
      </x:c>
    </x:row>
    <x:row r="3747">
      <x:c r="A3747" s="3" t="inlineStr">
        <x:is>
          <x:t xml:space="preserve">Anthropic</x:t>
        </x:is>
      </x:c>
      <x:c r="B3747" s="3" t="n">
        <x:v>2028</x:v>
      </x:c>
      <x:c r="C3747" s="3" t="inlineStr">
        <x:is>
          <x:t xml:space="preserve">Grid-Constrained / Efficiency-Upside</x:t>
        </x:is>
      </x:c>
      <x:c r="D3747" s="3" t="inlineStr">
        <x:is>
          <x:t xml:space="preserve">training_gw</x:t>
        </x:is>
      </x:c>
      <x:c r="E3747" s="3" t="n">
        <x:v>0.644</x:v>
      </x:c>
      <x:c r="F3747" s="3" t="inlineStr">
        <x:is>
          <x:t xml:space="preserve">GW</x:t>
        </x:is>
      </x:c>
      <x:c r="G3747" s="3" t="inlineStr">
        <x:is>
          <x:t xml:space="preserve">Derived formula</x:t>
        </x:is>
      </x:c>
      <x:c r="H3747" s="3" t="inlineStr">
        <x:is>
          <x:t xml:space="preserve">ai_it_load_gw * training_power_share</x:t>
        </x:is>
      </x:c>
      <x:c r="I3747" s="3" t="inlineStr">
        <x:is>
          <x:t xml:space="preserve">Training GW is shown separately so commercial inference token capacity is not overstated.</x:t>
        </x:is>
      </x:c>
      <x:c r="J3747" s="3" t="inlineStr">
        <x:is>
          <x:t xml:space="preserve">SRC_ANTHROPIC_CLAUDE_DOCS; SRC_ANTHROPIC_AMAZON_COMPUTE; SRC_AWS_RAINIER_ACTIVE; SRC_EPOCH_AI_DATA_CENTERS</x:t>
        </x:is>
      </x:c>
      <x:c r="K374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47" s="3" t="inlineStr">
        <x:is>
          <x:t xml:space="preserve">Recompute after AI allocation or workload-split evidence changes.</x:t>
        </x:is>
      </x:c>
    </x:row>
    <x:row r="3748">
      <x:c r="A3748" s="3" t="inlineStr">
        <x:is>
          <x:t xml:space="preserve">Anthropic</x:t>
        </x:is>
      </x:c>
      <x:c r="B3748" s="3" t="n">
        <x:v>2028</x:v>
      </x:c>
      <x:c r="C3748" s="3" t="inlineStr">
        <x:is>
          <x:t xml:space="preserve">Grid-Constrained / Efficiency-Upside</x:t>
        </x:is>
      </x:c>
      <x:c r="D3748" s="3" t="inlineStr">
        <x:is>
          <x:t xml:space="preserve">tokens_per_second_per_mw</x:t>
        </x:is>
      </x:c>
      <x:c r="E3748" s="3" t="n">
        <x:v>98236</x:v>
      </x:c>
      <x:c r="F3748" s="3" t="inlineStr">
        <x:is>
          <x:t xml:space="preserve">generated output tokens/sec/MW</x:t>
        </x:is>
      </x:c>
      <x:c r="G3748" s="3" t="inlineStr">
        <x:is>
          <x:t xml:space="preserve">Derived estimate + benchmark calibration</x:t>
        </x:is>
      </x:c>
      <x:c r="H3748" s="3" t="inlineStr">
        <x:is>
          <x:t xml:space="preserve">fleet_reference_tps_per_mw * commercial_workload_fit_factor</x:t>
        </x:is>
      </x:c>
      <x:c r="I3748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3748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374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48" s="3" t="inlineStr">
        <x:is>
          <x:t xml:space="preserve">Comparable production output-token throughput with model, hardware, precision, ISL/OSL and SLO matched.</x:t>
        </x:is>
      </x:c>
    </x:row>
    <x:row r="3749">
      <x:c r="A3749" s="3" t="inlineStr">
        <x:is>
          <x:t xml:space="preserve">Anthropic</x:t>
        </x:is>
      </x:c>
      <x:c r="B3749" s="3" t="n">
        <x:v>2028</x:v>
      </x:c>
      <x:c r="C3749" s="3" t="inlineStr">
        <x:is>
          <x:t xml:space="preserve">Grid-Constrained / Efficiency-Upside</x:t>
        </x:is>
      </x:c>
      <x:c r="D3749" s="3" t="inlineStr">
        <x:is>
          <x:t xml:space="preserve">inference_tokens_per_day</x:t>
        </x:is>
      </x:c>
      <x:c r="E3749" s="3" t="n">
        <x:v>10617975590400</x:v>
      </x:c>
      <x:c r="F3749" s="3" t="inlineStr">
        <x:is>
          <x:t xml:space="preserve">generated output tokens/day</x:t>
        </x:is>
      </x:c>
      <x:c r="G3749" s="3" t="inlineStr">
        <x:is>
          <x:t xml:space="preserve">Derived headline metric</x:t>
        </x:is>
      </x:c>
      <x:c r="H3749" s="3" t="inlineStr">
        <x:is>
          <x:t xml:space="preserve">inference_gw * 1000 * tokens_per_second_per_mw * 86,400</x:t>
        </x:is>
      </x:c>
      <x:c r="I3749" s="3" t="inlineStr">
        <x:is>
          <x:t xml:space="preserve">Headline capacity uses no utilization, MoE, architecture or software-growth multiplier; it is not observed commercial output volume.</x:t>
        </x:is>
      </x:c>
      <x:c r="J3749" s="3" t="inlineStr">
        <x:is>
          <x:t xml:space="preserve">SRC_ANTHROPIC_CLAUDE_DOCS; SRC_ANTHROPIC_AMAZON_COMPUTE; SRC_AWS_RAINIER_ACTIVE; SRC_EPOCH_AI_DATA_CENTERS; SRC_SEMIANALYSIS_INFERENCEX</x:t>
        </x:is>
      </x:c>
      <x:c r="K374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49" s="3" t="inlineStr">
        <x:is>
          <x:t xml:space="preserve">Provider-disclosed generated output token volume or calibrated capacity telemetry.</x:t>
        </x:is>
      </x:c>
    </x:row>
    <x:row r="3750">
      <x:c r="A3750" s="3" t="inlineStr">
        <x:is>
          <x:t xml:space="preserve">Anthropic</x:t>
        </x:is>
      </x:c>
      <x:c r="B3750" s="3" t="n">
        <x:v>2028</x:v>
      </x:c>
      <x:c r="C3750" s="3" t="inlineStr">
        <x:is>
          <x:t xml:space="preserve">Grid-Constrained / Efficiency-Upside</x:t>
        </x:is>
      </x:c>
      <x:c r="D3750" s="3" t="inlineStr">
        <x:is>
          <x:t xml:space="preserve">inference_tokens_per_year</x:t>
        </x:is>
      </x:c>
      <x:c r="E3750" s="3" t="n">
        <x:v>3875561090496000</x:v>
      </x:c>
      <x:c r="F3750" s="3" t="inlineStr">
        <x:is>
          <x:t xml:space="preserve">generated output tokens/year</x:t>
        </x:is>
      </x:c>
      <x:c r="G3750" s="3" t="inlineStr">
        <x:is>
          <x:t xml:space="preserve">Derived headline metric</x:t>
        </x:is>
      </x:c>
      <x:c r="H3750" s="3" t="inlineStr">
        <x:is>
          <x:t xml:space="preserve">inference_tokens_per_day * 365</x:t>
        </x:is>
      </x:c>
      <x:c r="I3750" s="3" t="inlineStr">
        <x:is>
          <x:t xml:space="preserve">Annualized version of generated output token capacity; it is not observed annual demand or billable volume.</x:t>
        </x:is>
      </x:c>
      <x:c r="J3750" s="3" t="inlineStr">
        <x:is>
          <x:t xml:space="preserve">SRC_ANTHROPIC_CLAUDE_DOCS; SRC_ANTHROPIC_AMAZON_COMPUTE; SRC_AWS_RAINIER_ACTIVE; SRC_EPOCH_AI_DATA_CENTERS; SRC_SEMIANALYSIS_INFERENCEX</x:t>
        </x:is>
      </x:c>
      <x:c r="K375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50" s="3" t="inlineStr">
        <x:is>
          <x:t xml:space="preserve">Provider-disclosed annual generated-output volume or metered serving telemetry.</x:t>
        </x:is>
      </x:c>
    </x:row>
    <x:row r="3751">
      <x:c r="A3751" s="3" t="inlineStr">
        <x:is>
          <x:t xml:space="preserve">Anthropic</x:t>
        </x:is>
      </x:c>
      <x:c r="B3751" s="3" t="n">
        <x:v>2029</x:v>
      </x:c>
      <x:c r="C3751" s="3" t="inlineStr">
        <x:is>
          <x:t xml:space="preserve">Grid-Constrained / Efficiency-Upside</x:t>
        </x:is>
      </x:c>
      <x:c r="D3751" s="3" t="inlineStr">
        <x:is>
          <x:t xml:space="preserve">contracted_power_gw</x:t>
        </x:is>
      </x:c>
      <x:c r="E3751" s="3" t="n">
        <x:v>6.125</x:v>
      </x:c>
      <x:c r="F3751" s="3" t="inlineStr">
        <x:is>
          <x:t xml:space="preserve">GW</x:t>
        </x:is>
      </x:c>
      <x:c r="G3751" s="3" t="inlineStr">
        <x:is>
          <x:t xml:space="preserve">Fact anchor + scenario ceiling</x:t>
        </x:is>
      </x:c>
      <x:c r="H3751" s="3" t="inlineStr">
        <x:is>
          <x:t xml:space="preserve">linear interpolation between 2026 and 2030 company capacity endpoints</x:t>
        </x:is>
      </x:c>
      <x:c r="I3751" s="3" t="inlineStr">
        <x:is>
          <x:t xml:space="preserve">Hosted capacity envelope is anchored by Anthropic/AWS Project Rainier direction; it is attributed to Claude outputs, not AWS as a model owner.</x:t>
        </x:is>
      </x:c>
      <x:c r="J3751" s="3" t="inlineStr">
        <x:is>
          <x:t xml:space="preserve">SRC_ANTHROPIC_AMAZON_COMPUTE; SRC_AWS_RAINIER_ACTIVE; ASSUMP_POWER_RAMP</x:t>
        </x:is>
      </x:c>
      <x:c r="K375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51" s="3" t="inlineStr">
        <x:is>
          <x:t xml:space="preserve">Company/site-level committed MW/GW, interconnect and contract disclosure.</x:t>
        </x:is>
      </x:c>
    </x:row>
    <x:row r="3752">
      <x:c r="A3752" s="3" t="inlineStr">
        <x:is>
          <x:t xml:space="preserve">Anthropic</x:t>
        </x:is>
      </x:c>
      <x:c r="B3752" s="3" t="n">
        <x:v>2029</x:v>
      </x:c>
      <x:c r="C3752" s="3" t="inlineStr">
        <x:is>
          <x:t xml:space="preserve">Grid-Constrained / Efficiency-Upside</x:t>
        </x:is>
      </x:c>
      <x:c r="D3752" s="3" t="inlineStr">
        <x:is>
          <x:t xml:space="preserve">operational_deployment_share</x:t>
        </x:is>
      </x:c>
      <x:c r="E3752" s="3" t="n">
        <x:v>0.54285714</x:v>
      </x:c>
      <x:c r="F3752" s="3" t="inlineStr">
        <x:is>
          <x:t xml:space="preserve">share</x:t>
        </x:is>
      </x:c>
      <x:c r="G3752" s="3" t="inlineStr">
        <x:is>
          <x:t xml:space="preserve">Scenario conversion</x:t>
        </x:is>
      </x:c>
      <x:c r="H3752" s="3" t="inlineStr">
        <x:is>
          <x:t xml:space="preserve">active_power_gw / contracted_power_gw</x:t>
        </x:is>
      </x:c>
      <x:c r="I3752" s="3" t="inlineStr">
        <x:is>
          <x:t xml:space="preserve">This is the single explicit conversion from contracted/attributed capacity to operationally usable capacity.</x:t>
        </x:is>
      </x:c>
      <x:c r="J3752" s="3" t="inlineStr">
        <x:is>
          <x:t xml:space="preserve">SRC_ANTHROPIC_AMAZON_COMPUTE; SRC_AWS_RAINIER_ACTIVE; ASSUMP_POWER_RAMP</x:t>
        </x:is>
      </x:c>
      <x:c r="K375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52" s="3" t="inlineStr">
        <x:is>
          <x:t xml:space="preserve">Energized operational capacity divided by contracted/attributed capacity.</x:t>
        </x:is>
      </x:c>
    </x:row>
    <x:row r="3753">
      <x:c r="A3753" s="3" t="inlineStr">
        <x:is>
          <x:t xml:space="preserve">Anthropic</x:t>
        </x:is>
      </x:c>
      <x:c r="B3753" s="3" t="n">
        <x:v>2029</x:v>
      </x:c>
      <x:c r="C3753" s="3" t="inlineStr">
        <x:is>
          <x:t xml:space="preserve">Grid-Constrained / Efficiency-Upside</x:t>
        </x:is>
      </x:c>
      <x:c r="D3753" s="3" t="inlineStr">
        <x:is>
          <x:t xml:space="preserve">active_power_gw</x:t>
        </x:is>
      </x:c>
      <x:c r="E3753" s="3" t="n">
        <x:v>3.325</x:v>
      </x:c>
      <x:c r="F3753" s="3" t="inlineStr">
        <x:is>
          <x:t xml:space="preserve">GW</x:t>
        </x:is>
      </x:c>
      <x:c r="G3753" s="3" t="inlineStr">
        <x:is>
          <x:t xml:space="preserve">Derived scenario</x:t>
        </x:is>
      </x:c>
      <x:c r="H3753" s="3" t="inlineStr">
        <x:is>
          <x:t xml:space="preserve">contracted_power_gw * operational_deployment_share</x:t>
        </x:is>
      </x:c>
      <x:c r="I3753" s="3" t="inlineStr">
        <x:is>
          <x:t xml:space="preserve">Trainium cluster activation supports staged active ramp; Claude inference-versus-training use remains estimated.</x:t>
        </x:is>
      </x:c>
      <x:c r="J3753" s="3" t="inlineStr">
        <x:is>
          <x:t xml:space="preserve">SRC_ANTHROPIC_AMAZON_COMPUTE; SRC_AWS_RAINIER_ACTIVE; ASSUMP_POWER_RAMP</x:t>
        </x:is>
      </x:c>
      <x:c r="K375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53" s="3" t="inlineStr">
        <x:is>
          <x:t xml:space="preserve">Energization dates, accelerator deliveries and operational powered-rack telemetry.</x:t>
        </x:is>
      </x:c>
    </x:row>
    <x:row r="3754">
      <x:c r="A3754" s="3" t="inlineStr">
        <x:is>
          <x:t xml:space="preserve">Anthropic</x:t>
        </x:is>
      </x:c>
      <x:c r="B3754" s="3" t="n">
        <x:v>2029</x:v>
      </x:c>
      <x:c r="C3754" s="3" t="inlineStr">
        <x:is>
          <x:t xml:space="preserve">Grid-Constrained / Efficiency-Upside</x:t>
        </x:is>
      </x:c>
      <x:c r="D3754" s="3" t="inlineStr">
        <x:is>
          <x:t xml:space="preserve">pue</x:t>
        </x:is>
      </x:c>
      <x:c r="E3754" s="3" t="n">
        <x:v>1.18</x:v>
      </x:c>
      <x:c r="F3754" s="3" t="inlineStr">
        <x:is>
          <x:t xml:space="preserve">ratio</x:t>
        </x:is>
      </x:c>
      <x:c r="G3754" s="3" t="inlineStr">
        <x:is>
          <x:t xml:space="preserve">Scenario parameter</x:t>
        </x:is>
      </x:c>
      <x:c r="H3754" s="3" t="inlineStr">
        <x:is>
          <x:t xml:space="preserve">it_load_gw = active_power_gw / pue</x:t>
        </x:is>
      </x:c>
      <x:c r="I3754" s="3" t="inlineStr">
        <x:is>
          <x:t xml:space="preserve">No provider-wide site-level PUE is used as a disclosed fact; PUE represents facility-to-IT conversion within the scenario.</x:t>
        </x:is>
      </x:c>
      <x:c r="J3754" s="3" t="inlineStr">
        <x:is>
          <x:t xml:space="preserve">ASSUMP_POWER_RAMP</x:t>
        </x:is>
      </x:c>
      <x:c r="K375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54" s="3" t="inlineStr">
        <x:is>
          <x:t xml:space="preserve">Site-level measured PUE matched to attributed AI capacity.</x:t>
        </x:is>
      </x:c>
    </x:row>
    <x:row r="3755">
      <x:c r="A3755" s="3" t="inlineStr">
        <x:is>
          <x:t xml:space="preserve">Anthropic</x:t>
        </x:is>
      </x:c>
      <x:c r="B3755" s="3" t="n">
        <x:v>2029</x:v>
      </x:c>
      <x:c r="C3755" s="3" t="inlineStr">
        <x:is>
          <x:t xml:space="preserve">Grid-Constrained / Efficiency-Upside</x:t>
        </x:is>
      </x:c>
      <x:c r="D3755" s="3" t="inlineStr">
        <x:is>
          <x:t xml:space="preserve">it_load_gw</x:t>
        </x:is>
      </x:c>
      <x:c r="E3755" s="3" t="n">
        <x:v>2.818</x:v>
      </x:c>
      <x:c r="F3755" s="3" t="inlineStr">
        <x:is>
          <x:t xml:space="preserve">GW</x:t>
        </x:is>
      </x:c>
      <x:c r="G3755" s="3" t="inlineStr">
        <x:is>
          <x:t xml:space="preserve">Derived formula</x:t>
        </x:is>
      </x:c>
      <x:c r="H3755" s="3" t="inlineStr">
        <x:is>
          <x:t xml:space="preserve">active_power_gw / pue</x:t>
        </x:is>
      </x:c>
      <x:c r="I3755" s="3" t="inlineStr">
        <x:is>
          <x:t xml:space="preserve">Facility power is converted to IT-deliverable power before attributing AI workloads.</x:t>
        </x:is>
      </x:c>
      <x:c r="J3755" s="3" t="inlineStr">
        <x:is>
          <x:t xml:space="preserve">SRC_ANTHROPIC_AMAZON_COMPUTE; SRC_AWS_RAINIER_ACTIVE; ASSUMP_POWER_RAMP</x:t>
        </x:is>
      </x:c>
      <x:c r="K375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55" s="3" t="inlineStr">
        <x:is>
          <x:t xml:space="preserve">Recompute once active power and PUE become site-observable.</x:t>
        </x:is>
      </x:c>
    </x:row>
    <x:row r="3756">
      <x:c r="A3756" s="3" t="inlineStr">
        <x:is>
          <x:t xml:space="preserve">Anthropic</x:t>
        </x:is>
      </x:c>
      <x:c r="B3756" s="3" t="n">
        <x:v>2029</x:v>
      </x:c>
      <x:c r="C3756" s="3" t="inlineStr">
        <x:is>
          <x:t xml:space="preserve">Grid-Constrained / Efficiency-Upside</x:t>
        </x:is>
      </x:c>
      <x:c r="D3756" s="3" t="inlineStr">
        <x:is>
          <x:t xml:space="preserve">ai_workload_share</x:t>
        </x:is>
      </x:c>
      <x:c r="E3756" s="3" t="n">
        <x:v>0.86</x:v>
      </x:c>
      <x:c r="F3756" s="3" t="inlineStr">
        <x:is>
          <x:t xml:space="preserve">share</x:t>
        </x:is>
      </x:c>
      <x:c r="G3756" s="3" t="inlineStr">
        <x:is>
          <x:t xml:space="preserve">Scenario allocation</x:t>
        </x:is>
      </x:c>
      <x:c r="H3756" s="3" t="inlineStr">
        <x:is>
          <x:t xml:space="preserve">ai_it_load_gw = it_load_gw * ai_workload_share</x:t>
        </x:is>
      </x:c>
      <x:c r="I3756" s="3" t="inlineStr">
        <x:is>
          <x:t xml:space="preserve">Anthropic-directed hosted capacity is predominantly AI; 86% excludes platform, reserve and non-serving allocation.</x:t>
        </x:is>
      </x:c>
      <x:c r="J3756" s="3" t="inlineStr">
        <x:is>
          <x:t xml:space="preserve">SRC_ANTHROPIC_CLAUDE_DOCS; SRC_ANTHROPIC_AMAZON_COMPUTE; SRC_AWS_RAINIER_ACTIVE; SRC_EPOCH_AI_DATA_CENTERS</x:t>
        </x:is>
      </x:c>
      <x:c r="K375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56" s="3" t="inlineStr">
        <x:is>
          <x:t xml:space="preserve">Model-owner AI workload allocation or cluster scheduling telemetry.</x:t>
        </x:is>
      </x:c>
    </x:row>
    <x:row r="3757">
      <x:c r="A3757" s="3" t="inlineStr">
        <x:is>
          <x:t xml:space="preserve">Anthropic</x:t>
        </x:is>
      </x:c>
      <x:c r="B3757" s="3" t="n">
        <x:v>2029</x:v>
      </x:c>
      <x:c r="C3757" s="3" t="inlineStr">
        <x:is>
          <x:t xml:space="preserve">Grid-Constrained / Efficiency-Upside</x:t>
        </x:is>
      </x:c>
      <x:c r="D3757" s="3" t="inlineStr">
        <x:is>
          <x:t xml:space="preserve">ai_it_load_gw</x:t>
        </x:is>
      </x:c>
      <x:c r="E3757" s="3" t="n">
        <x:v>2.423</x:v>
      </x:c>
      <x:c r="F3757" s="3" t="inlineStr">
        <x:is>
          <x:t xml:space="preserve">GW</x:t>
        </x:is>
      </x:c>
      <x:c r="G3757" s="3" t="inlineStr">
        <x:is>
          <x:t xml:space="preserve">Derived formula</x:t>
        </x:is>
      </x:c>
      <x:c r="H3757" s="3" t="inlineStr">
        <x:is>
          <x:t xml:space="preserve">it_load_gw * ai_workload_share</x:t>
        </x:is>
      </x:c>
      <x:c r="I3757" s="3" t="inlineStr">
        <x:is>
          <x:t xml:space="preserve">Only the AI-attributed portion of IT load enters training/inference allocation.</x:t>
        </x:is>
      </x:c>
      <x:c r="J3757" s="3" t="inlineStr">
        <x:is>
          <x:t xml:space="preserve">SRC_ANTHROPIC_CLAUDE_DOCS; SRC_ANTHROPIC_AMAZON_COMPUTE; SRC_AWS_RAINIER_ACTIVE; SRC_EPOCH_AI_DATA_CENTERS</x:t>
        </x:is>
      </x:c>
      <x:c r="K375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57" s="3" t="inlineStr">
        <x:is>
          <x:t xml:space="preserve">Recompute after ai_workload_share is replaced by telemetry.</x:t>
        </x:is>
      </x:c>
    </x:row>
    <x:row r="3758">
      <x:c r="A3758" s="3" t="inlineStr">
        <x:is>
          <x:t xml:space="preserve">Anthropic</x:t>
        </x:is>
      </x:c>
      <x:c r="B3758" s="3" t="n">
        <x:v>2029</x:v>
      </x:c>
      <x:c r="C3758" s="3" t="inlineStr">
        <x:is>
          <x:t xml:space="preserve">Grid-Constrained / Efficiency-Upside</x:t>
        </x:is>
      </x:c>
      <x:c r="D3758" s="3" t="inlineStr">
        <x:is>
          <x:t xml:space="preserve">gpu_share</x:t>
        </x:is>
      </x:c>
      <x:c r="E3758" s="3" t="n">
        <x:v>0.19944</x:v>
      </x:c>
      <x:c r="F3758" s="3" t="inlineStr">
        <x:is>
          <x:t xml:space="preserve">share of inference-serving accelerator load</x:t>
        </x:is>
      </x:c>
      <x:c r="G3758" s="3" t="inlineStr">
        <x:is>
          <x:t xml:space="preserve">Numeric scenario</x:t>
        </x:is>
      </x:c>
      <x:c r="H3758" s="3" t="inlineStr">
        <x:is>
          <x:t xml:space="preserve">gpu_share interpolated from company 2026/2030 accelerator-mix endpoints</x:t>
        </x:is>
      </x:c>
      <x:c r="I3758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3758" s="3" t="inlineStr">
        <x:is>
          <x:t xml:space="preserve">SRC_ANTHROPIC_CLAUDE_DOCS; SRC_ANTHROPIC_AMAZON_COMPUTE; SRC_AWS_RAINIER_ACTIVE; SRC_EPOCH_AI_DATA_CENTERS; ASSUMP_NUMERIC_ACCELERATOR_MIX</x:t>
        </x:is>
      </x:c>
      <x:c r="K375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58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3759">
      <x:c r="A3759" s="3" t="inlineStr">
        <x:is>
          <x:t xml:space="preserve">Anthropic</x:t>
        </x:is>
      </x:c>
      <x:c r="B3759" s="3" t="n">
        <x:v>2029</x:v>
      </x:c>
      <x:c r="C3759" s="3" t="inlineStr">
        <x:is>
          <x:t xml:space="preserve">Grid-Constrained / Efficiency-Upside</x:t>
        </x:is>
      </x:c>
      <x:c r="D3759" s="3" t="inlineStr">
        <x:is>
          <x:t xml:space="preserve">h200_share</x:t>
        </x:is>
      </x:c>
      <x:c r="E3759" s="3" t="n">
        <x:v>0.07884099999999999</x:v>
      </x:c>
      <x:c r="F3759" s="3" t="inlineStr">
        <x:is>
          <x:t xml:space="preserve">share of inference-serving accelerator load</x:t>
        </x:is>
      </x:c>
      <x:c r="G3759" s="3" t="inlineStr">
        <x:is>
          <x:t xml:space="preserve">Editable numeric scenario</x:t>
        </x:is>
      </x:c>
      <x:c r="H3759" s="3" t="inlineStr">
        <x:is>
          <x:t xml:space="preserve">h200_share = gpu_share * default_gpu_generation_mix_h200</x:t>
        </x:is>
      </x:c>
      <x:c r="I3759" s="3" t="inlineStr">
        <x:is>
          <x:t xml:space="preserve">Default GPU-generation migration assumption; executive workbook allows later manual replacement by company/year/scenario.</x:t>
        </x:is>
      </x:c>
      <x:c r="J3759" s="3" t="inlineStr">
        <x:is>
          <x:t xml:space="preserve">SRC_SEMIANALYSIS_INFERENCEX; ASSUMP_NUMERIC_ACCELERATOR_MIX</x:t>
        </x:is>
      </x:c>
      <x:c r="K375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59" s="3" t="inlineStr">
        <x:is>
          <x:t xml:space="preserve">Company fleet inventory, accelerator-hours or procurement/deployment records by GPU generation.</x:t>
        </x:is>
      </x:c>
    </x:row>
    <x:row r="3760">
      <x:c r="A3760" s="3" t="inlineStr">
        <x:is>
          <x:t xml:space="preserve">Anthropic</x:t>
        </x:is>
      </x:c>
      <x:c r="B3760" s="3" t="n">
        <x:v>2029</x:v>
      </x:c>
      <x:c r="C3760" s="3" t="inlineStr">
        <x:is>
          <x:t xml:space="preserve">Grid-Constrained / Efficiency-Upside</x:t>
        </x:is>
      </x:c>
      <x:c r="D3760" s="3" t="inlineStr">
        <x:is>
          <x:t xml:space="preserve">b200_share</x:t>
        </x:is>
      </x:c>
      <x:c r="E3760" s="3" t="n">
        <x:v>0.120599</x:v>
      </x:c>
      <x:c r="F3760" s="3" t="inlineStr">
        <x:is>
          <x:t xml:space="preserve">share of inference-serving accelerator load</x:t>
        </x:is>
      </x:c>
      <x:c r="G3760" s="3" t="inlineStr">
        <x:is>
          <x:t xml:space="preserve">Editable numeric scenario</x:t>
        </x:is>
      </x:c>
      <x:c r="H3760" s="3" t="inlineStr">
        <x:is>
          <x:t xml:space="preserve">b200_share = gpu_share * default_gpu_generation_mix_b200</x:t>
        </x:is>
      </x:c>
      <x:c r="I3760" s="3" t="inlineStr">
        <x:is>
          <x:t xml:space="preserve">Default GPU-generation migration assumption; executive workbook allows later manual replacement by company/year/scenario.</x:t>
        </x:is>
      </x:c>
      <x:c r="J3760" s="3" t="inlineStr">
        <x:is>
          <x:t xml:space="preserve">SRC_SEMIANALYSIS_INFERENCEX; ASSUMP_NUMERIC_ACCELERATOR_MIX</x:t>
        </x:is>
      </x:c>
      <x:c r="K376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60" s="3" t="inlineStr">
        <x:is>
          <x:t xml:space="preserve">Company fleet inventory, accelerator-hours or procurement/deployment records by GPU generation.</x:t>
        </x:is>
      </x:c>
    </x:row>
    <x:row r="3761">
      <x:c r="A3761" s="3" t="inlineStr">
        <x:is>
          <x:t xml:space="preserve">Anthropic</x:t>
        </x:is>
      </x:c>
      <x:c r="B3761" s="3" t="n">
        <x:v>2029</x:v>
      </x:c>
      <x:c r="C3761" s="3" t="inlineStr">
        <x:is>
          <x:t xml:space="preserve">Grid-Constrained / Efficiency-Upside</x:t>
        </x:is>
      </x:c>
      <x:c r="D3761" s="3" t="inlineStr">
        <x:is>
          <x:t xml:space="preserve">gb200_share</x:t>
        </x:is>
      </x:c>
      <x:c r="E3761" s="3" t="n">
        <x:v>0</x:v>
      </x:c>
      <x:c r="F3761" s="3" t="inlineStr">
        <x:is>
          <x:t xml:space="preserve">share of inference-serving accelerator load</x:t>
        </x:is>
      </x:c>
      <x:c r="G3761" s="3" t="inlineStr">
        <x:is>
          <x:t xml:space="preserve">Editable numeric scenario</x:t>
        </x:is>
      </x:c>
      <x:c r="H3761" s="3" t="inlineStr">
        <x:is>
          <x:t xml:space="preserve">gb200_share = gpu_share * default_gpu_generation_mix_gb200</x:t>
        </x:is>
      </x:c>
      <x:c r="I3761" s="3" t="inlineStr">
        <x:is>
          <x:t xml:space="preserve">Default GPU-generation migration assumption; executive workbook allows later manual replacement by company/year/scenario.</x:t>
        </x:is>
      </x:c>
      <x:c r="J3761" s="3" t="inlineStr">
        <x:is>
          <x:t xml:space="preserve">SRC_SEMIANALYSIS_INFERENCEX; ASSUMP_NUMERIC_ACCELERATOR_MIX</x:t>
        </x:is>
      </x:c>
      <x:c r="K376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61" s="3" t="inlineStr">
        <x:is>
          <x:t xml:space="preserve">Company fleet inventory, accelerator-hours or procurement/deployment records by GPU generation.</x:t>
        </x:is>
      </x:c>
    </x:row>
    <x:row r="3762">
      <x:c r="A3762" s="3" t="inlineStr">
        <x:is>
          <x:t xml:space="preserve">Anthropic</x:t>
        </x:is>
      </x:c>
      <x:c r="B3762" s="3" t="n">
        <x:v>2029</x:v>
      </x:c>
      <x:c r="C3762" s="3" t="inlineStr">
        <x:is>
          <x:t xml:space="preserve">Grid-Constrained / Efficiency-Upside</x:t>
        </x:is>
      </x:c>
      <x:c r="D3762" s="3" t="inlineStr">
        <x:is>
          <x:t xml:space="preserve">purpose_built_accelerator_share</x:t>
        </x:is>
      </x:c>
      <x:c r="E3762" s="3" t="n">
        <x:v>0.80056</x:v>
      </x:c>
      <x:c r="F3762" s="3" t="inlineStr">
        <x:is>
          <x:t xml:space="preserve">share of inference-serving accelerator load</x:t>
        </x:is>
      </x:c>
      <x:c r="G3762" s="3" t="inlineStr">
        <x:is>
          <x:t xml:space="preserve">Numeric scenario</x:t>
        </x:is>
      </x:c>
      <x:c r="H3762" s="3" t="inlineStr">
        <x:is>
          <x:t xml:space="preserve">1 - gpu_share</x:t>
        </x:is>
      </x:c>
      <x:c r="I3762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3762" s="3" t="inlineStr">
        <x:is>
          <x:t xml:space="preserve">SRC_ANTHROPIC_CLAUDE_DOCS; SRC_ANTHROPIC_AMAZON_COMPUTE; SRC_AWS_RAINIER_ACTIVE; SRC_EPOCH_AI_DATA_CENTERS; ASSUMP_NUMERIC_ACCELERATOR_MIX</x:t>
        </x:is>
      </x:c>
      <x:c r="K376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62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3763">
      <x:c r="A3763" s="3" t="inlineStr">
        <x:is>
          <x:t xml:space="preserve">Anthropic</x:t>
        </x:is>
      </x:c>
      <x:c r="B3763" s="3" t="n">
        <x:v>2029</x:v>
      </x:c>
      <x:c r="C3763" s="3" t="inlineStr">
        <x:is>
          <x:t xml:space="preserve">Grid-Constrained / Efficiency-Upside</x:t>
        </x:is>
      </x:c>
      <x:c r="D3763" s="3" t="inlineStr">
        <x:is>
          <x:t xml:space="preserve">fleet_reference_tps_per_mw</x:t>
        </x:is>
      </x:c>
      <x:c r="E3763" s="3" t="n">
        <x:v>196472</x:v>
      </x:c>
      <x:c r="F3763" s="3" t="inlineStr">
        <x:is>
          <x:t xml:space="preserve">generated output tokens/sec/MW</x:t>
        </x:is>
      </x:c>
      <x:c r="G3763" s="3" t="inlineStr">
        <x:is>
          <x:t xml:space="preserve">Fleet-weighted public benchmark reference</x:t>
        </x:is>
      </x:c>
      <x:c r="H3763" s="3" t="inlineStr">
        <x:is>
          <x:t xml:space="preserve">h200_share*h200_workload_avg + b200_share*b200_workload_avg + gb200_share*gb200_workload_avg + purpose_built_share*purpose_workload_avg</x:t>
        </x:is>
      </x:c>
      <x:c r="I3763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3763" s="3" t="inlineStr">
        <x:is>
          <x:t xml:space="preserve">SRC_SEMIANALYSIS_INFERENCEX; ASSUMP_NUMERIC_ACCELERATOR_MIX; ASSUMP_WORKLOAD_CLASS_MIX; ASSUMP_AGENTIC_CONTEXT_PENALTY</x:t>
        </x:is>
      </x:c>
      <x:c r="K376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63" s="3" t="inlineStr">
        <x:is>
          <x:t xml:space="preserve">Comparable production output-token throughput or a more closely matched benchmark.</x:t>
        </x:is>
      </x:c>
    </x:row>
    <x:row r="3764">
      <x:c r="A3764" s="3" t="inlineStr">
        <x:is>
          <x:t xml:space="preserve">Anthropic</x:t>
        </x:is>
      </x:c>
      <x:c r="B3764" s="3" t="n">
        <x:v>2029</x:v>
      </x:c>
      <x:c r="C3764" s="3" t="inlineStr">
        <x:is>
          <x:t xml:space="preserve">Grid-Constrained / Efficiency-Upside</x:t>
        </x:is>
      </x:c>
      <x:c r="D3764" s="3" t="inlineStr">
        <x:is>
          <x:t xml:space="preserve">commercial_workload_fit_factor</x:t>
        </x:is>
      </x:c>
      <x:c r="E3764" s="3" t="n">
        <x:v>0.5</x:v>
      </x:c>
      <x:c r="F3764" s="3" t="inlineStr">
        <x:is>
          <x:t xml:space="preserve">share of public reference throughput</x:t>
        </x:is>
      </x:c>
      <x:c r="G3764" s="3" t="inlineStr">
        <x:is>
          <x:t xml:space="preserve">Scenario assumption</x:t>
        </x:is>
      </x:c>
      <x:c r="H3764" s="3" t="inlineStr">
        <x:is>
          <x:t xml:space="preserve">reference_serving_tps_per_mw = fleet_reference_tps_per_mw * commercial_workload_fit_factor</x:t>
        </x:is>
      </x:c>
      <x:c r="I3764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3764" s="3" t="inlineStr">
        <x:is>
          <x:t xml:space="preserve">SRC_SEMIANALYSIS_INFERENCEX; ASSUMP_NUMERIC_ACCELERATOR_MIX; ASSUMP_WORKLOAD_CLASS_MIX; ASSUMP_AGENTIC_CONTEXT_PENALTY</x:t>
        </x:is>
      </x:c>
      <x:c r="K376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64" s="3" t="inlineStr">
        <x:is>
          <x:t xml:space="preserve">Matched commercial serving benchmark by product surface, context shape and latency SLO.</x:t>
        </x:is>
      </x:c>
    </x:row>
    <x:row r="3765">
      <x:c r="A3765" s="3" t="inlineStr">
        <x:is>
          <x:t xml:space="preserve">Anthropic</x:t>
        </x:is>
      </x:c>
      <x:c r="B3765" s="3" t="n">
        <x:v>2029</x:v>
      </x:c>
      <x:c r="C3765" s="3" t="inlineStr">
        <x:is>
          <x:t xml:space="preserve">Grid-Constrained / Efficiency-Upside</x:t>
        </x:is>
      </x:c>
      <x:c r="D3765" s="3" t="inlineStr">
        <x:is>
          <x:t xml:space="preserve">reference_serving_tps_per_mw</x:t>
        </x:is>
      </x:c>
      <x:c r="E3765" s="3" t="n">
        <x:v>98236</x:v>
      </x:c>
      <x:c r="F3765" s="3" t="inlineStr">
        <x:is>
          <x:t xml:space="preserve">generated output tokens/sec/MW</x:t>
        </x:is>
      </x:c>
      <x:c r="G3765" s="3" t="inlineStr">
        <x:is>
          <x:t xml:space="preserve">Workload-adjusted benchmark proxy</x:t>
        </x:is>
      </x:c>
      <x:c r="H3765" s="3" t="inlineStr">
        <x:is>
          <x:t xml:space="preserve">fleet_reference_tps_per_mw * commercial_workload_fit_factor</x:t>
        </x:is>
      </x:c>
      <x:c r="I376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765" s="3" t="inlineStr">
        <x:is>
          <x:t xml:space="preserve">SRC_SEMIANALYSIS_INFERENCEX; ASSUMP_NUMERIC_ACCELERATOR_MIX; ASSUMP_WORKLOAD_CLASS_MIX; ASSUMP_AGENTIC_CONTEXT_PENALTY</x:t>
        </x:is>
      </x:c>
      <x:c r="K376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65" s="3" t="inlineStr">
        <x:is>
          <x:t xml:space="preserve">Provider production output-token throughput with comparable workload/SLO.</x:t>
        </x:is>
      </x:c>
    </x:row>
    <x:row r="3766">
      <x:c r="A3766" s="3" t="inlineStr">
        <x:is>
          <x:t xml:space="preserve">Anthropic</x:t>
        </x:is>
      </x:c>
      <x:c r="B3766" s="3" t="n">
        <x:v>2029</x:v>
      </x:c>
      <x:c r="C3766" s="3" t="inlineStr">
        <x:is>
          <x:t xml:space="preserve">Grid-Constrained / Efficiency-Upside</x:t>
        </x:is>
      </x:c>
      <x:c r="D3766" s="3" t="inlineStr">
        <x:is>
          <x:t xml:space="preserve">purpose_built_tps_per_mw</x:t>
        </x:is>
      </x:c>
      <x:c r="E3766" s="3" t="n">
        <x:v>67653</x:v>
      </x:c>
      <x:c r="F3766" s="3" t="inlineStr">
        <x:is>
          <x:t xml:space="preserve">generated output tokens/sec/MW</x:t>
        </x:is>
      </x:c>
      <x:c r="G3766" s="3" t="inlineStr">
        <x:is>
          <x:t xml:space="preserve">Conservative no-uplift proxy</x:t>
        </x:is>
      </x:c>
      <x:c r="H3766" s="3" t="inlineStr">
        <x:is>
          <x:t xml:space="preserve">purpose_built_tps_per_mw = purpose_built_reference_tps_per_mw * commercial_workload_fit_factor until comparable output-token benchmark is adopted</x:t>
        </x:is>
      </x:c>
      <x:c r="I3766" s="3" t="inlineStr">
        <x:is>
          <x:t xml:space="preserve">No comparable public output-token/MW row adopted; B200 public reference placeholder is used and remains editable.</x:t>
        </x:is>
      </x:c>
      <x:c r="J3766" s="3" t="inlineStr">
        <x:is>
          <x:t xml:space="preserve">SRC_ANTHROPIC_CLAUDE_DOCS; SRC_ANTHROPIC_AMAZON_COMPUTE; SRC_AWS_RAINIER_ACTIVE; SRC_EPOCH_AI_DATA_CENTERS; ASSUMP_NUMERIC_ACCELERATOR_MIX</x:t>
        </x:is>
      </x:c>
      <x:c r="K376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66" s="3" t="inlineStr">
        <x:is>
          <x:t xml:space="preserve">Matched-workload generated-output benchmark for the provider purpose-built accelerator.</x:t>
        </x:is>
      </x:c>
    </x:row>
    <x:row r="3767">
      <x:c r="A3767" s="3" t="inlineStr">
        <x:is>
          <x:t xml:space="preserve">Anthropic</x:t>
        </x:is>
      </x:c>
      <x:c r="B3767" s="3" t="n">
        <x:v>2029</x:v>
      </x:c>
      <x:c r="C3767" s="3" t="inlineStr">
        <x:is>
          <x:t xml:space="preserve">Grid-Constrained / Efficiency-Upside</x:t>
        </x:is>
      </x:c>
      <x:c r="D3767" s="3" t="inlineStr">
        <x:is>
          <x:t xml:space="preserve">inference_power_share</x:t>
        </x:is>
      </x:c>
      <x:c r="E3767" s="3" t="n">
        <x:v>0.72</x:v>
      </x:c>
      <x:c r="F3767" s="3" t="inlineStr">
        <x:is>
          <x:t xml:space="preserve">share of AI IT load</x:t>
        </x:is>
      </x:c>
      <x:c r="G3767" s="3" t="inlineStr">
        <x:is>
          <x:t xml:space="preserve">Scenario allocation</x:t>
        </x:is>
      </x:c>
      <x:c r="H3767" s="3" t="inlineStr">
        <x:is>
          <x:t xml:space="preserve">inference_gw = ai_it_load_gw * inference_power_share</x:t>
        </x:is>
      </x:c>
      <x:c r="I3767" s="3" t="inlineStr">
        <x:is>
          <x:t xml:space="preserve">Claude API/product growth supports a rising inference share, while continued model training prevents full conversion.</x:t>
        </x:is>
      </x:c>
      <x:c r="J3767" s="3" t="inlineStr">
        <x:is>
          <x:t xml:space="preserve">SRC_ANTHROPIC_CLAUDE_DOCS; SRC_ANTHROPIC_AMAZON_COMPUTE; SRC_AWS_RAINIER_ACTIVE; SRC_EPOCH_AI_DATA_CENTERS; ASSUMP_INFERENCE_SHARE_NOT_FACT_60</x:t>
        </x:is>
      </x:c>
      <x:c r="K376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67" s="3" t="inlineStr">
        <x:is>
          <x:t xml:space="preserve">Provider-specific inference/training workload power telemetry.</x:t>
        </x:is>
      </x:c>
    </x:row>
    <x:row r="3768">
      <x:c r="A3768" s="3" t="inlineStr">
        <x:is>
          <x:t xml:space="preserve">Anthropic</x:t>
        </x:is>
      </x:c>
      <x:c r="B3768" s="3" t="n">
        <x:v>2029</x:v>
      </x:c>
      <x:c r="C3768" s="3" t="inlineStr">
        <x:is>
          <x:t xml:space="preserve">Grid-Constrained / Efficiency-Upside</x:t>
        </x:is>
      </x:c>
      <x:c r="D3768" s="3" t="inlineStr">
        <x:is>
          <x:t xml:space="preserve">inference_gw</x:t>
        </x:is>
      </x:c>
      <x:c r="E3768" s="3" t="n">
        <x:v>1.745</x:v>
      </x:c>
      <x:c r="F3768" s="3" t="inlineStr">
        <x:is>
          <x:t xml:space="preserve">GW</x:t>
        </x:is>
      </x:c>
      <x:c r="G3768" s="3" t="inlineStr">
        <x:is>
          <x:t xml:space="preserve">Derived formula</x:t>
        </x:is>
      </x:c>
      <x:c r="H3768" s="3" t="inlineStr">
        <x:is>
          <x:t xml:space="preserve">ai_it_load_gw * inference_power_share</x:t>
        </x:is>
      </x:c>
      <x:c r="I3768" s="3" t="inlineStr">
        <x:is>
          <x:t xml:space="preserve">This is the operational power eligible to become commercial generated output tokens through the selected TPS/MW proxy.</x:t>
        </x:is>
      </x:c>
      <x:c r="J3768" s="3" t="inlineStr">
        <x:is>
          <x:t xml:space="preserve">SRC_ANTHROPIC_CLAUDE_DOCS; SRC_ANTHROPIC_AMAZON_COMPUTE; SRC_AWS_RAINIER_ACTIVE; SRC_EPOCH_AI_DATA_CENTERS</x:t>
        </x:is>
      </x:c>
      <x:c r="K376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68" s="3" t="inlineStr">
        <x:is>
          <x:t xml:space="preserve">Recompute after AI allocation or inference-share evidence changes.</x:t>
        </x:is>
      </x:c>
    </x:row>
    <x:row r="3769">
      <x:c r="A3769" s="3" t="inlineStr">
        <x:is>
          <x:t xml:space="preserve">Anthropic</x:t>
        </x:is>
      </x:c>
      <x:c r="B3769" s="3" t="n">
        <x:v>2029</x:v>
      </x:c>
      <x:c r="C3769" s="3" t="inlineStr">
        <x:is>
          <x:t xml:space="preserve">Grid-Constrained / Efficiency-Upside</x:t>
        </x:is>
      </x:c>
      <x:c r="D3769" s="3" t="inlineStr">
        <x:is>
          <x:t xml:space="preserve">training_power_share</x:t>
        </x:is>
      </x:c>
      <x:c r="E3769" s="3" t="n">
        <x:v>0.28</x:v>
      </x:c>
      <x:c r="F3769" s="3" t="inlineStr">
        <x:is>
          <x:t xml:space="preserve">share of AI IT load</x:t>
        </x:is>
      </x:c>
      <x:c r="G3769" s="3" t="inlineStr">
        <x:is>
          <x:t xml:space="preserve">Derived allocation</x:t>
        </x:is>
      </x:c>
      <x:c r="H3769" s="3" t="inlineStr">
        <x:is>
          <x:t xml:space="preserve">1 - inference_power_share</x:t>
        </x:is>
      </x:c>
      <x:c r="I3769" s="3" t="inlineStr">
        <x:is>
          <x:t xml:space="preserve">Training receives the complementary modeled AI IT allocation; it is not a disclosed company workload split.</x:t>
        </x:is>
      </x:c>
      <x:c r="J3769" s="3" t="inlineStr">
        <x:is>
          <x:t xml:space="preserve">SRC_ANTHROPIC_CLAUDE_DOCS; SRC_ANTHROPIC_AMAZON_COMPUTE; SRC_AWS_RAINIER_ACTIVE; SRC_EPOCH_AI_DATA_CENTERS; ASSUMP_INFERENCE_SHARE_NOT_FACT_60</x:t>
        </x:is>
      </x:c>
      <x:c r="K376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69" s="3" t="inlineStr">
        <x:is>
          <x:t xml:space="preserve">Provider-specific inference/training workload power telemetry.</x:t>
        </x:is>
      </x:c>
    </x:row>
    <x:row r="3770">
      <x:c r="A3770" s="3" t="inlineStr">
        <x:is>
          <x:t xml:space="preserve">Anthropic</x:t>
        </x:is>
      </x:c>
      <x:c r="B3770" s="3" t="n">
        <x:v>2029</x:v>
      </x:c>
      <x:c r="C3770" s="3" t="inlineStr">
        <x:is>
          <x:t xml:space="preserve">Grid-Constrained / Efficiency-Upside</x:t>
        </x:is>
      </x:c>
      <x:c r="D3770" s="3" t="inlineStr">
        <x:is>
          <x:t xml:space="preserve">training_gw</x:t>
        </x:is>
      </x:c>
      <x:c r="E3770" s="3" t="n">
        <x:v>0.679</x:v>
      </x:c>
      <x:c r="F3770" s="3" t="inlineStr">
        <x:is>
          <x:t xml:space="preserve">GW</x:t>
        </x:is>
      </x:c>
      <x:c r="G3770" s="3" t="inlineStr">
        <x:is>
          <x:t xml:space="preserve">Derived formula</x:t>
        </x:is>
      </x:c>
      <x:c r="H3770" s="3" t="inlineStr">
        <x:is>
          <x:t xml:space="preserve">ai_it_load_gw * training_power_share</x:t>
        </x:is>
      </x:c>
      <x:c r="I3770" s="3" t="inlineStr">
        <x:is>
          <x:t xml:space="preserve">Training GW is shown separately so commercial inference token capacity is not overstated.</x:t>
        </x:is>
      </x:c>
      <x:c r="J3770" s="3" t="inlineStr">
        <x:is>
          <x:t xml:space="preserve">SRC_ANTHROPIC_CLAUDE_DOCS; SRC_ANTHROPIC_AMAZON_COMPUTE; SRC_AWS_RAINIER_ACTIVE; SRC_EPOCH_AI_DATA_CENTERS</x:t>
        </x:is>
      </x:c>
      <x:c r="K377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70" s="3" t="inlineStr">
        <x:is>
          <x:t xml:space="preserve">Recompute after AI allocation or workload-split evidence changes.</x:t>
        </x:is>
      </x:c>
    </x:row>
    <x:row r="3771">
      <x:c r="A3771" s="3" t="inlineStr">
        <x:is>
          <x:t xml:space="preserve">Anthropic</x:t>
        </x:is>
      </x:c>
      <x:c r="B3771" s="3" t="n">
        <x:v>2029</x:v>
      </x:c>
      <x:c r="C3771" s="3" t="inlineStr">
        <x:is>
          <x:t xml:space="preserve">Grid-Constrained / Efficiency-Upside</x:t>
        </x:is>
      </x:c>
      <x:c r="D3771" s="3" t="inlineStr">
        <x:is>
          <x:t xml:space="preserve">tokens_per_second_per_mw</x:t>
        </x:is>
      </x:c>
      <x:c r="E3771" s="3" t="n">
        <x:v>98236</x:v>
      </x:c>
      <x:c r="F3771" s="3" t="inlineStr">
        <x:is>
          <x:t xml:space="preserve">generated output tokens/sec/MW</x:t>
        </x:is>
      </x:c>
      <x:c r="G3771" s="3" t="inlineStr">
        <x:is>
          <x:t xml:space="preserve">Derived estimate + benchmark calibration</x:t>
        </x:is>
      </x:c>
      <x:c r="H3771" s="3" t="inlineStr">
        <x:is>
          <x:t xml:space="preserve">fleet_reference_tps_per_mw * commercial_workload_fit_factor</x:t>
        </x:is>
      </x:c>
      <x:c r="I3771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3771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377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71" s="3" t="inlineStr">
        <x:is>
          <x:t xml:space="preserve">Comparable production output-token throughput with model, hardware, precision, ISL/OSL and SLO matched.</x:t>
        </x:is>
      </x:c>
    </x:row>
    <x:row r="3772">
      <x:c r="A3772" s="3" t="inlineStr">
        <x:is>
          <x:t xml:space="preserve">Anthropic</x:t>
        </x:is>
      </x:c>
      <x:c r="B3772" s="3" t="n">
        <x:v>2029</x:v>
      </x:c>
      <x:c r="C3772" s="3" t="inlineStr">
        <x:is>
          <x:t xml:space="preserve">Grid-Constrained / Efficiency-Upside</x:t>
        </x:is>
      </x:c>
      <x:c r="D3772" s="3" t="inlineStr">
        <x:is>
          <x:t xml:space="preserve">inference_tokens_per_day</x:t>
        </x:is>
      </x:c>
      <x:c r="E3772" s="3" t="n">
        <x:v>14810845248000</x:v>
      </x:c>
      <x:c r="F3772" s="3" t="inlineStr">
        <x:is>
          <x:t xml:space="preserve">generated output tokens/day</x:t>
        </x:is>
      </x:c>
      <x:c r="G3772" s="3" t="inlineStr">
        <x:is>
          <x:t xml:space="preserve">Derived headline metric</x:t>
        </x:is>
      </x:c>
      <x:c r="H3772" s="3" t="inlineStr">
        <x:is>
          <x:t xml:space="preserve">inference_gw * 1000 * tokens_per_second_per_mw * 86,400</x:t>
        </x:is>
      </x:c>
      <x:c r="I3772" s="3" t="inlineStr">
        <x:is>
          <x:t xml:space="preserve">Headline capacity uses no utilization, MoE, architecture or software-growth multiplier; it is not observed commercial output volume.</x:t>
        </x:is>
      </x:c>
      <x:c r="J3772" s="3" t="inlineStr">
        <x:is>
          <x:t xml:space="preserve">SRC_ANTHROPIC_CLAUDE_DOCS; SRC_ANTHROPIC_AMAZON_COMPUTE; SRC_AWS_RAINIER_ACTIVE; SRC_EPOCH_AI_DATA_CENTERS; SRC_SEMIANALYSIS_INFERENCEX</x:t>
        </x:is>
      </x:c>
      <x:c r="K377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72" s="3" t="inlineStr">
        <x:is>
          <x:t xml:space="preserve">Provider-disclosed generated output token volume or calibrated capacity telemetry.</x:t>
        </x:is>
      </x:c>
    </x:row>
    <x:row r="3773">
      <x:c r="A3773" s="3" t="inlineStr">
        <x:is>
          <x:t xml:space="preserve">Anthropic</x:t>
        </x:is>
      </x:c>
      <x:c r="B3773" s="3" t="n">
        <x:v>2029</x:v>
      </x:c>
      <x:c r="C3773" s="3" t="inlineStr">
        <x:is>
          <x:t xml:space="preserve">Grid-Constrained / Efficiency-Upside</x:t>
        </x:is>
      </x:c>
      <x:c r="D3773" s="3" t="inlineStr">
        <x:is>
          <x:t xml:space="preserve">inference_tokens_per_year</x:t>
        </x:is>
      </x:c>
      <x:c r="E3773" s="3" t="n">
        <x:v>5405958515520000</x:v>
      </x:c>
      <x:c r="F3773" s="3" t="inlineStr">
        <x:is>
          <x:t xml:space="preserve">generated output tokens/year</x:t>
        </x:is>
      </x:c>
      <x:c r="G3773" s="3" t="inlineStr">
        <x:is>
          <x:t xml:space="preserve">Derived headline metric</x:t>
        </x:is>
      </x:c>
      <x:c r="H3773" s="3" t="inlineStr">
        <x:is>
          <x:t xml:space="preserve">inference_tokens_per_day * 365</x:t>
        </x:is>
      </x:c>
      <x:c r="I3773" s="3" t="inlineStr">
        <x:is>
          <x:t xml:space="preserve">Annualized version of generated output token capacity; it is not observed annual demand or billable volume.</x:t>
        </x:is>
      </x:c>
      <x:c r="J3773" s="3" t="inlineStr">
        <x:is>
          <x:t xml:space="preserve">SRC_ANTHROPIC_CLAUDE_DOCS; SRC_ANTHROPIC_AMAZON_COMPUTE; SRC_AWS_RAINIER_ACTIVE; SRC_EPOCH_AI_DATA_CENTERS; SRC_SEMIANALYSIS_INFERENCEX</x:t>
        </x:is>
      </x:c>
      <x:c r="K377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73" s="3" t="inlineStr">
        <x:is>
          <x:t xml:space="preserve">Provider-disclosed annual generated-output volume or metered serving telemetry.</x:t>
        </x:is>
      </x:c>
    </x:row>
    <x:row r="3774">
      <x:c r="A3774" s="3" t="inlineStr">
        <x:is>
          <x:t xml:space="preserve">Anthropic</x:t>
        </x:is>
      </x:c>
      <x:c r="B3774" s="3" t="n">
        <x:v>2030</x:v>
      </x:c>
      <x:c r="C3774" s="3" t="inlineStr">
        <x:is>
          <x:t xml:space="preserve">Grid-Constrained / Efficiency-Upside</x:t>
        </x:is>
      </x:c>
      <x:c r="D3774" s="3" t="inlineStr">
        <x:is>
          <x:t xml:space="preserve">contracted_power_gw</x:t>
        </x:is>
      </x:c>
      <x:c r="E3774" s="3" t="n">
        <x:v>7</x:v>
      </x:c>
      <x:c r="F3774" s="3" t="inlineStr">
        <x:is>
          <x:t xml:space="preserve">GW</x:t>
        </x:is>
      </x:c>
      <x:c r="G3774" s="3" t="inlineStr">
        <x:is>
          <x:t xml:space="preserve">Fact anchor + scenario ceiling</x:t>
        </x:is>
      </x:c>
      <x:c r="H3774" s="3" t="inlineStr">
        <x:is>
          <x:t xml:space="preserve">linear interpolation between 2026 and 2030 company capacity endpoints</x:t>
        </x:is>
      </x:c>
      <x:c r="I3774" s="3" t="inlineStr">
        <x:is>
          <x:t xml:space="preserve">Hosted capacity envelope is anchored by Anthropic/AWS Project Rainier direction; it is attributed to Claude outputs, not AWS as a model owner.</x:t>
        </x:is>
      </x:c>
      <x:c r="J3774" s="3" t="inlineStr">
        <x:is>
          <x:t xml:space="preserve">SRC_ANTHROPIC_AMAZON_COMPUTE; SRC_AWS_RAINIER_ACTIVE; ASSUMP_POWER_RAMP</x:t>
        </x:is>
      </x:c>
      <x:c r="K377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74" s="3" t="inlineStr">
        <x:is>
          <x:t xml:space="preserve">Company/site-level committed MW/GW, interconnect and contract disclosure.</x:t>
        </x:is>
      </x:c>
    </x:row>
    <x:row r="3775">
      <x:c r="A3775" s="3" t="inlineStr">
        <x:is>
          <x:t xml:space="preserve">Anthropic</x:t>
        </x:is>
      </x:c>
      <x:c r="B3775" s="3" t="n">
        <x:v>2030</x:v>
      </x:c>
      <x:c r="C3775" s="3" t="inlineStr">
        <x:is>
          <x:t xml:space="preserve">Grid-Constrained / Efficiency-Upside</x:t>
        </x:is>
      </x:c>
      <x:c r="D3775" s="3" t="inlineStr">
        <x:is>
          <x:t xml:space="preserve">operational_deployment_share</x:t>
        </x:is>
      </x:c>
      <x:c r="E3775" s="3" t="n">
        <x:v>0.56571429</x:v>
      </x:c>
      <x:c r="F3775" s="3" t="inlineStr">
        <x:is>
          <x:t xml:space="preserve">share</x:t>
        </x:is>
      </x:c>
      <x:c r="G3775" s="3" t="inlineStr">
        <x:is>
          <x:t xml:space="preserve">Scenario conversion</x:t>
        </x:is>
      </x:c>
      <x:c r="H3775" s="3" t="inlineStr">
        <x:is>
          <x:t xml:space="preserve">active_power_gw / contracted_power_gw</x:t>
        </x:is>
      </x:c>
      <x:c r="I3775" s="3" t="inlineStr">
        <x:is>
          <x:t xml:space="preserve">This is the single explicit conversion from contracted/attributed capacity to operationally usable capacity.</x:t>
        </x:is>
      </x:c>
      <x:c r="J3775" s="3" t="inlineStr">
        <x:is>
          <x:t xml:space="preserve">SRC_ANTHROPIC_AMAZON_COMPUTE; SRC_AWS_RAINIER_ACTIVE; ASSUMP_POWER_RAMP</x:t>
        </x:is>
      </x:c>
      <x:c r="K377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75" s="3" t="inlineStr">
        <x:is>
          <x:t xml:space="preserve">Energized operational capacity divided by contracted/attributed capacity.</x:t>
        </x:is>
      </x:c>
    </x:row>
    <x:row r="3776">
      <x:c r="A3776" s="3" t="inlineStr">
        <x:is>
          <x:t xml:space="preserve">Anthropic</x:t>
        </x:is>
      </x:c>
      <x:c r="B3776" s="3" t="n">
        <x:v>2030</x:v>
      </x:c>
      <x:c r="C3776" s="3" t="inlineStr">
        <x:is>
          <x:t xml:space="preserve">Grid-Constrained / Efficiency-Upside</x:t>
        </x:is>
      </x:c>
      <x:c r="D3776" s="3" t="inlineStr">
        <x:is>
          <x:t xml:space="preserve">active_power_gw</x:t>
        </x:is>
      </x:c>
      <x:c r="E3776" s="3" t="n">
        <x:v>3.96</x:v>
      </x:c>
      <x:c r="F3776" s="3" t="inlineStr">
        <x:is>
          <x:t xml:space="preserve">GW</x:t>
        </x:is>
      </x:c>
      <x:c r="G3776" s="3" t="inlineStr">
        <x:is>
          <x:t xml:space="preserve">Derived scenario</x:t>
        </x:is>
      </x:c>
      <x:c r="H3776" s="3" t="inlineStr">
        <x:is>
          <x:t xml:space="preserve">contracted_power_gw * operational_deployment_share</x:t>
        </x:is>
      </x:c>
      <x:c r="I3776" s="3" t="inlineStr">
        <x:is>
          <x:t xml:space="preserve">Trainium cluster activation supports staged active ramp; Claude inference-versus-training use remains estimated.</x:t>
        </x:is>
      </x:c>
      <x:c r="J3776" s="3" t="inlineStr">
        <x:is>
          <x:t xml:space="preserve">SRC_ANTHROPIC_AMAZON_COMPUTE; SRC_AWS_RAINIER_ACTIVE; ASSUMP_POWER_RAMP</x:t>
        </x:is>
      </x:c>
      <x:c r="K377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76" s="3" t="inlineStr">
        <x:is>
          <x:t xml:space="preserve">Energization dates, accelerator deliveries and operational powered-rack telemetry.</x:t>
        </x:is>
      </x:c>
    </x:row>
    <x:row r="3777">
      <x:c r="A3777" s="3" t="inlineStr">
        <x:is>
          <x:t xml:space="preserve">Anthropic</x:t>
        </x:is>
      </x:c>
      <x:c r="B3777" s="3" t="n">
        <x:v>2030</x:v>
      </x:c>
      <x:c r="C3777" s="3" t="inlineStr">
        <x:is>
          <x:t xml:space="preserve">Grid-Constrained / Efficiency-Upside</x:t>
        </x:is>
      </x:c>
      <x:c r="D3777" s="3" t="inlineStr">
        <x:is>
          <x:t xml:space="preserve">pue</x:t>
        </x:is>
      </x:c>
      <x:c r="E3777" s="3" t="n">
        <x:v>1.18</x:v>
      </x:c>
      <x:c r="F3777" s="3" t="inlineStr">
        <x:is>
          <x:t xml:space="preserve">ratio</x:t>
        </x:is>
      </x:c>
      <x:c r="G3777" s="3" t="inlineStr">
        <x:is>
          <x:t xml:space="preserve">Scenario parameter</x:t>
        </x:is>
      </x:c>
      <x:c r="H3777" s="3" t="inlineStr">
        <x:is>
          <x:t xml:space="preserve">it_load_gw = active_power_gw / pue</x:t>
        </x:is>
      </x:c>
      <x:c r="I3777" s="3" t="inlineStr">
        <x:is>
          <x:t xml:space="preserve">No provider-wide site-level PUE is used as a disclosed fact; PUE represents facility-to-IT conversion within the scenario.</x:t>
        </x:is>
      </x:c>
      <x:c r="J3777" s="3" t="inlineStr">
        <x:is>
          <x:t xml:space="preserve">ASSUMP_POWER_RAMP</x:t>
        </x:is>
      </x:c>
      <x:c r="K377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77" s="3" t="inlineStr">
        <x:is>
          <x:t xml:space="preserve">Site-level measured PUE matched to attributed AI capacity.</x:t>
        </x:is>
      </x:c>
    </x:row>
    <x:row r="3778">
      <x:c r="A3778" s="3" t="inlineStr">
        <x:is>
          <x:t xml:space="preserve">Anthropic</x:t>
        </x:is>
      </x:c>
      <x:c r="B3778" s="3" t="n">
        <x:v>2030</x:v>
      </x:c>
      <x:c r="C3778" s="3" t="inlineStr">
        <x:is>
          <x:t xml:space="preserve">Grid-Constrained / Efficiency-Upside</x:t>
        </x:is>
      </x:c>
      <x:c r="D3778" s="3" t="inlineStr">
        <x:is>
          <x:t xml:space="preserve">it_load_gw</x:t>
        </x:is>
      </x:c>
      <x:c r="E3778" s="3" t="n">
        <x:v>3.356</x:v>
      </x:c>
      <x:c r="F3778" s="3" t="inlineStr">
        <x:is>
          <x:t xml:space="preserve">GW</x:t>
        </x:is>
      </x:c>
      <x:c r="G3778" s="3" t="inlineStr">
        <x:is>
          <x:t xml:space="preserve">Derived formula</x:t>
        </x:is>
      </x:c>
      <x:c r="H3778" s="3" t="inlineStr">
        <x:is>
          <x:t xml:space="preserve">active_power_gw / pue</x:t>
        </x:is>
      </x:c>
      <x:c r="I3778" s="3" t="inlineStr">
        <x:is>
          <x:t xml:space="preserve">Facility power is converted to IT-deliverable power before attributing AI workloads.</x:t>
        </x:is>
      </x:c>
      <x:c r="J3778" s="3" t="inlineStr">
        <x:is>
          <x:t xml:space="preserve">SRC_ANTHROPIC_AMAZON_COMPUTE; SRC_AWS_RAINIER_ACTIVE; ASSUMP_POWER_RAMP</x:t>
        </x:is>
      </x:c>
      <x:c r="K377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78" s="3" t="inlineStr">
        <x:is>
          <x:t xml:space="preserve">Recompute once active power and PUE become site-observable.</x:t>
        </x:is>
      </x:c>
    </x:row>
    <x:row r="3779">
      <x:c r="A3779" s="3" t="inlineStr">
        <x:is>
          <x:t xml:space="preserve">Anthropic</x:t>
        </x:is>
      </x:c>
      <x:c r="B3779" s="3" t="n">
        <x:v>2030</x:v>
      </x:c>
      <x:c r="C3779" s="3" t="inlineStr">
        <x:is>
          <x:t xml:space="preserve">Grid-Constrained / Efficiency-Upside</x:t>
        </x:is>
      </x:c>
      <x:c r="D3779" s="3" t="inlineStr">
        <x:is>
          <x:t xml:space="preserve">ai_workload_share</x:t>
        </x:is>
      </x:c>
      <x:c r="E3779" s="3" t="n">
        <x:v>0.86</x:v>
      </x:c>
      <x:c r="F3779" s="3" t="inlineStr">
        <x:is>
          <x:t xml:space="preserve">share</x:t>
        </x:is>
      </x:c>
      <x:c r="G3779" s="3" t="inlineStr">
        <x:is>
          <x:t xml:space="preserve">Scenario allocation</x:t>
        </x:is>
      </x:c>
      <x:c r="H3779" s="3" t="inlineStr">
        <x:is>
          <x:t xml:space="preserve">ai_it_load_gw = it_load_gw * ai_workload_share</x:t>
        </x:is>
      </x:c>
      <x:c r="I3779" s="3" t="inlineStr">
        <x:is>
          <x:t xml:space="preserve">Anthropic-directed hosted capacity is predominantly AI; 86% excludes platform, reserve and non-serving allocation.</x:t>
        </x:is>
      </x:c>
      <x:c r="J3779" s="3" t="inlineStr">
        <x:is>
          <x:t xml:space="preserve">SRC_ANTHROPIC_CLAUDE_DOCS; SRC_ANTHROPIC_AMAZON_COMPUTE; SRC_AWS_RAINIER_ACTIVE; SRC_EPOCH_AI_DATA_CENTERS</x:t>
        </x:is>
      </x:c>
      <x:c r="K377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79" s="3" t="inlineStr">
        <x:is>
          <x:t xml:space="preserve">Model-owner AI workload allocation or cluster scheduling telemetry.</x:t>
        </x:is>
      </x:c>
    </x:row>
    <x:row r="3780">
      <x:c r="A3780" s="3" t="inlineStr">
        <x:is>
          <x:t xml:space="preserve">Anthropic</x:t>
        </x:is>
      </x:c>
      <x:c r="B3780" s="3" t="n">
        <x:v>2030</x:v>
      </x:c>
      <x:c r="C3780" s="3" t="inlineStr">
        <x:is>
          <x:t xml:space="preserve">Grid-Constrained / Efficiency-Upside</x:t>
        </x:is>
      </x:c>
      <x:c r="D3780" s="3" t="inlineStr">
        <x:is>
          <x:t xml:space="preserve">ai_it_load_gw</x:t>
        </x:is>
      </x:c>
      <x:c r="E3780" s="3" t="n">
        <x:v>2.886</x:v>
      </x:c>
      <x:c r="F3780" s="3" t="inlineStr">
        <x:is>
          <x:t xml:space="preserve">GW</x:t>
        </x:is>
      </x:c>
      <x:c r="G3780" s="3" t="inlineStr">
        <x:is>
          <x:t xml:space="preserve">Derived formula</x:t>
        </x:is>
      </x:c>
      <x:c r="H3780" s="3" t="inlineStr">
        <x:is>
          <x:t xml:space="preserve">it_load_gw * ai_workload_share</x:t>
        </x:is>
      </x:c>
      <x:c r="I3780" s="3" t="inlineStr">
        <x:is>
          <x:t xml:space="preserve">Only the AI-attributed portion of IT load enters training/inference allocation.</x:t>
        </x:is>
      </x:c>
      <x:c r="J3780" s="3" t="inlineStr">
        <x:is>
          <x:t xml:space="preserve">SRC_ANTHROPIC_CLAUDE_DOCS; SRC_ANTHROPIC_AMAZON_COMPUTE; SRC_AWS_RAINIER_ACTIVE; SRC_EPOCH_AI_DATA_CENTERS</x:t>
        </x:is>
      </x:c>
      <x:c r="K378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80" s="3" t="inlineStr">
        <x:is>
          <x:t xml:space="preserve">Recompute after ai_workload_share is replaced by telemetry.</x:t>
        </x:is>
      </x:c>
    </x:row>
    <x:row r="3781">
      <x:c r="A3781" s="3" t="inlineStr">
        <x:is>
          <x:t xml:space="preserve">Anthropic</x:t>
        </x:is>
      </x:c>
      <x:c r="B3781" s="3" t="n">
        <x:v>2030</x:v>
      </x:c>
      <x:c r="C3781" s="3" t="inlineStr">
        <x:is>
          <x:t xml:space="preserve">Grid-Constrained / Efficiency-Upside</x:t>
        </x:is>
      </x:c>
      <x:c r="D3781" s="3" t="inlineStr">
        <x:is>
          <x:t xml:space="preserve">gpu_share</x:t>
        </x:is>
      </x:c>
      <x:c r="E3781" s="3" t="n">
        <x:v>0.19944</x:v>
      </x:c>
      <x:c r="F3781" s="3" t="inlineStr">
        <x:is>
          <x:t xml:space="preserve">share of inference-serving accelerator load</x:t>
        </x:is>
      </x:c>
      <x:c r="G3781" s="3" t="inlineStr">
        <x:is>
          <x:t xml:space="preserve">Numeric scenario</x:t>
        </x:is>
      </x:c>
      <x:c r="H3781" s="3" t="inlineStr">
        <x:is>
          <x:t xml:space="preserve">gpu_share interpolated from company 2026/2030 accelerator-mix endpoints</x:t>
        </x:is>
      </x:c>
      <x:c r="I3781" s="3" t="inlineStr">
        <x:is>
          <x:t xml:space="preserve">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3781" s="3" t="inlineStr">
        <x:is>
          <x:t xml:space="preserve">SRC_ANTHROPIC_CLAUDE_DOCS; SRC_ANTHROPIC_AMAZON_COMPUTE; SRC_AWS_RAINIER_ACTIVE; SRC_EPOCH_AI_DATA_CENTERS; ASSUMP_NUMERIC_ACCELERATOR_MIX</x:t>
        </x:is>
      </x:c>
      <x:c r="K378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81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3782">
      <x:c r="A3782" s="3" t="inlineStr">
        <x:is>
          <x:t xml:space="preserve">Anthropic</x:t>
        </x:is>
      </x:c>
      <x:c r="B3782" s="3" t="n">
        <x:v>2030</x:v>
      </x:c>
      <x:c r="C3782" s="3" t="inlineStr">
        <x:is>
          <x:t xml:space="preserve">Grid-Constrained / Efficiency-Upside</x:t>
        </x:is>
      </x:c>
      <x:c r="D3782" s="3" t="inlineStr">
        <x:is>
          <x:t xml:space="preserve">h200_share</x:t>
        </x:is>
      </x:c>
      <x:c r="E3782" s="3" t="n">
        <x:v>0.07884099999999999</x:v>
      </x:c>
      <x:c r="F3782" s="3" t="inlineStr">
        <x:is>
          <x:t xml:space="preserve">share of inference-serving accelerator load</x:t>
        </x:is>
      </x:c>
      <x:c r="G3782" s="3" t="inlineStr">
        <x:is>
          <x:t xml:space="preserve">Editable numeric scenario</x:t>
        </x:is>
      </x:c>
      <x:c r="H3782" s="3" t="inlineStr">
        <x:is>
          <x:t xml:space="preserve">h200_share = gpu_share * default_gpu_generation_mix_h200</x:t>
        </x:is>
      </x:c>
      <x:c r="I3782" s="3" t="inlineStr">
        <x:is>
          <x:t xml:space="preserve">Default GPU-generation migration assumption; executive workbook allows later manual replacement by company/year/scenario.</x:t>
        </x:is>
      </x:c>
      <x:c r="J3782" s="3" t="inlineStr">
        <x:is>
          <x:t xml:space="preserve">SRC_SEMIANALYSIS_INFERENCEX; ASSUMP_NUMERIC_ACCELERATOR_MIX</x:t>
        </x:is>
      </x:c>
      <x:c r="K378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82" s="3" t="inlineStr">
        <x:is>
          <x:t xml:space="preserve">Company fleet inventory, accelerator-hours or procurement/deployment records by GPU generation.</x:t>
        </x:is>
      </x:c>
    </x:row>
    <x:row r="3783">
      <x:c r="A3783" s="3" t="inlineStr">
        <x:is>
          <x:t xml:space="preserve">Anthropic</x:t>
        </x:is>
      </x:c>
      <x:c r="B3783" s="3" t="n">
        <x:v>2030</x:v>
      </x:c>
      <x:c r="C3783" s="3" t="inlineStr">
        <x:is>
          <x:t xml:space="preserve">Grid-Constrained / Efficiency-Upside</x:t>
        </x:is>
      </x:c>
      <x:c r="D3783" s="3" t="inlineStr">
        <x:is>
          <x:t xml:space="preserve">b200_share</x:t>
        </x:is>
      </x:c>
      <x:c r="E3783" s="3" t="n">
        <x:v>0.120599</x:v>
      </x:c>
      <x:c r="F3783" s="3" t="inlineStr">
        <x:is>
          <x:t xml:space="preserve">share of inference-serving accelerator load</x:t>
        </x:is>
      </x:c>
      <x:c r="G3783" s="3" t="inlineStr">
        <x:is>
          <x:t xml:space="preserve">Editable numeric scenario</x:t>
        </x:is>
      </x:c>
      <x:c r="H3783" s="3" t="inlineStr">
        <x:is>
          <x:t xml:space="preserve">b200_share = gpu_share * default_gpu_generation_mix_b200</x:t>
        </x:is>
      </x:c>
      <x:c r="I3783" s="3" t="inlineStr">
        <x:is>
          <x:t xml:space="preserve">Default GPU-generation migration assumption; executive workbook allows later manual replacement by company/year/scenario.</x:t>
        </x:is>
      </x:c>
      <x:c r="J3783" s="3" t="inlineStr">
        <x:is>
          <x:t xml:space="preserve">SRC_SEMIANALYSIS_INFERENCEX; ASSUMP_NUMERIC_ACCELERATOR_MIX</x:t>
        </x:is>
      </x:c>
      <x:c r="K378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83" s="3" t="inlineStr">
        <x:is>
          <x:t xml:space="preserve">Company fleet inventory, accelerator-hours or procurement/deployment records by GPU generation.</x:t>
        </x:is>
      </x:c>
    </x:row>
    <x:row r="3784">
      <x:c r="A3784" s="3" t="inlineStr">
        <x:is>
          <x:t xml:space="preserve">Anthropic</x:t>
        </x:is>
      </x:c>
      <x:c r="B3784" s="3" t="n">
        <x:v>2030</x:v>
      </x:c>
      <x:c r="C3784" s="3" t="inlineStr">
        <x:is>
          <x:t xml:space="preserve">Grid-Constrained / Efficiency-Upside</x:t>
        </x:is>
      </x:c>
      <x:c r="D3784" s="3" t="inlineStr">
        <x:is>
          <x:t xml:space="preserve">gb200_share</x:t>
        </x:is>
      </x:c>
      <x:c r="E3784" s="3" t="n">
        <x:v>0</x:v>
      </x:c>
      <x:c r="F3784" s="3" t="inlineStr">
        <x:is>
          <x:t xml:space="preserve">share of inference-serving accelerator load</x:t>
        </x:is>
      </x:c>
      <x:c r="G3784" s="3" t="inlineStr">
        <x:is>
          <x:t xml:space="preserve">Editable numeric scenario</x:t>
        </x:is>
      </x:c>
      <x:c r="H3784" s="3" t="inlineStr">
        <x:is>
          <x:t xml:space="preserve">gb200_share = gpu_share * default_gpu_generation_mix_gb200</x:t>
        </x:is>
      </x:c>
      <x:c r="I3784" s="3" t="inlineStr">
        <x:is>
          <x:t xml:space="preserve">Default GPU-generation migration assumption; executive workbook allows later manual replacement by company/year/scenario.</x:t>
        </x:is>
      </x:c>
      <x:c r="J3784" s="3" t="inlineStr">
        <x:is>
          <x:t xml:space="preserve">SRC_SEMIANALYSIS_INFERENCEX; ASSUMP_NUMERIC_ACCELERATOR_MIX</x:t>
        </x:is>
      </x:c>
      <x:c r="K378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84" s="3" t="inlineStr">
        <x:is>
          <x:t xml:space="preserve">Company fleet inventory, accelerator-hours or procurement/deployment records by GPU generation.</x:t>
        </x:is>
      </x:c>
    </x:row>
    <x:row r="3785">
      <x:c r="A3785" s="3" t="inlineStr">
        <x:is>
          <x:t xml:space="preserve">Anthropic</x:t>
        </x:is>
      </x:c>
      <x:c r="B3785" s="3" t="n">
        <x:v>2030</x:v>
      </x:c>
      <x:c r="C3785" s="3" t="inlineStr">
        <x:is>
          <x:t xml:space="preserve">Grid-Constrained / Efficiency-Upside</x:t>
        </x:is>
      </x:c>
      <x:c r="D3785" s="3" t="inlineStr">
        <x:is>
          <x:t xml:space="preserve">purpose_built_accelerator_share</x:t>
        </x:is>
      </x:c>
      <x:c r="E3785" s="3" t="n">
        <x:v>0.80056</x:v>
      </x:c>
      <x:c r="F3785" s="3" t="inlineStr">
        <x:is>
          <x:t xml:space="preserve">share of inference-serving accelerator load</x:t>
        </x:is>
      </x:c>
      <x:c r="G3785" s="3" t="inlineStr">
        <x:is>
          <x:t xml:space="preserve">Numeric scenario</x:t>
        </x:is>
      </x:c>
      <x:c r="H3785" s="3" t="inlineStr">
        <x:is>
          <x:t xml:space="preserve">1 - gpu_share</x:t>
        </x:is>
      </x:c>
      <x:c r="I3785" s="3" t="inlineStr">
        <x:is>
          <x:t xml:space="preserve">Purpose-built bucket: AWS Trainium / hosted purpose-built accelerators. Derived by normalizing each AI company's modeled inference power across CSPs using CSP total power * AI contract share * inference share, then applying long-format CSP accelerator mix rows. Project Rainier establishes large Anthropic-directed Trainium capacity. Exact Claude inference allocation across Trainium, TPU and GPU is undisclosed.</x:t>
        </x:is>
      </x:c>
      <x:c r="J3785" s="3" t="inlineStr">
        <x:is>
          <x:t xml:space="preserve">SRC_ANTHROPIC_CLAUDE_DOCS; SRC_ANTHROPIC_AMAZON_COMPUTE; SRC_AWS_RAINIER_ACTIVE; SRC_EPOCH_AI_DATA_CENTERS; ASSUMP_NUMERIC_ACCELERATOR_MIX</x:t>
        </x:is>
      </x:c>
      <x:c r="K378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85" s="3" t="inlineStr">
        <x:is>
          <x:t xml:space="preserve">Replace 02a CSP contract allocations and 02b CSP accelerator mix with contract/procurement telemetry. Anthropic/AWS production inference hardware allocation and Claude tokens/MW measurement.</x:t>
        </x:is>
      </x:c>
    </x:row>
    <x:row r="3786">
      <x:c r="A3786" s="3" t="inlineStr">
        <x:is>
          <x:t xml:space="preserve">Anthropic</x:t>
        </x:is>
      </x:c>
      <x:c r="B3786" s="3" t="n">
        <x:v>2030</x:v>
      </x:c>
      <x:c r="C3786" s="3" t="inlineStr">
        <x:is>
          <x:t xml:space="preserve">Grid-Constrained / Efficiency-Upside</x:t>
        </x:is>
      </x:c>
      <x:c r="D3786" s="3" t="inlineStr">
        <x:is>
          <x:t xml:space="preserve">fleet_reference_tps_per_mw</x:t>
        </x:is>
      </x:c>
      <x:c r="E3786" s="3" t="n">
        <x:v>196472</x:v>
      </x:c>
      <x:c r="F3786" s="3" t="inlineStr">
        <x:is>
          <x:t xml:space="preserve">generated output tokens/sec/MW</x:t>
        </x:is>
      </x:c>
      <x:c r="G3786" s="3" t="inlineStr">
        <x:is>
          <x:t xml:space="preserve">Fleet-weighted public benchmark reference</x:t>
        </x:is>
      </x:c>
      <x:c r="H3786" s="3" t="inlineStr">
        <x:is>
          <x:t xml:space="preserve">h200_share*h200_workload_avg + b200_share*b200_workload_avg + gb200_share*gb200_workload_avg + purpose_built_share*purpose_workload_avg</x:t>
        </x:is>
      </x:c>
      <x:c r="I3786" s="3" t="inlineStr">
        <x:is>
          <x:t xml:space="preserve">Selected InferenceX proxy model: frontier_composite. Each GPU-generation reference first averages short_chat, long_chat and agentic TPS/MW using company workload mix; purpose-built remains a documented B200 placeholder.</x:t>
        </x:is>
      </x:c>
      <x:c r="J3786" s="3" t="inlineStr">
        <x:is>
          <x:t xml:space="preserve">SRC_SEMIANALYSIS_INFERENCEX; ASSUMP_NUMERIC_ACCELERATOR_MIX; ASSUMP_WORKLOAD_CLASS_MIX; ASSUMP_AGENTIC_CONTEXT_PENALTY</x:t>
        </x:is>
      </x:c>
      <x:c r="K378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86" s="3" t="inlineStr">
        <x:is>
          <x:t xml:space="preserve">Comparable production output-token throughput or a more closely matched benchmark.</x:t>
        </x:is>
      </x:c>
    </x:row>
    <x:row r="3787">
      <x:c r="A3787" s="3" t="inlineStr">
        <x:is>
          <x:t xml:space="preserve">Anthropic</x:t>
        </x:is>
      </x:c>
      <x:c r="B3787" s="3" t="n">
        <x:v>2030</x:v>
      </x:c>
      <x:c r="C3787" s="3" t="inlineStr">
        <x:is>
          <x:t xml:space="preserve">Grid-Constrained / Efficiency-Upside</x:t>
        </x:is>
      </x:c>
      <x:c r="D3787" s="3" t="inlineStr">
        <x:is>
          <x:t xml:space="preserve">commercial_workload_fit_factor</x:t>
        </x:is>
      </x:c>
      <x:c r="E3787" s="3" t="n">
        <x:v>0.5</x:v>
      </x:c>
      <x:c r="F3787" s="3" t="inlineStr">
        <x:is>
          <x:t xml:space="preserve">share of public reference throughput</x:t>
        </x:is>
      </x:c>
      <x:c r="G3787" s="3" t="inlineStr">
        <x:is>
          <x:t xml:space="preserve">Scenario assumption</x:t>
        </x:is>
      </x:c>
      <x:c r="H3787" s="3" t="inlineStr">
        <x:is>
          <x:t xml:space="preserve">reference_serving_tps_per_mw = fleet_reference_tps_per_mw * commercial_workload_fit_factor</x:t>
        </x:is>
      </x:c>
      <x:c r="I3787" s="3" t="inlineStr">
        <x:is>
          <x:t xml:space="preserve">Commercial workload class: Claude coding, agent and long-context enterprise. Company mix uses short_chat=30%, long_chat=30%, agentic=40%; closed-model, reasoning, long-context and SLO mismatch stays explicit.</x:t>
        </x:is>
      </x:c>
      <x:c r="J3787" s="3" t="inlineStr">
        <x:is>
          <x:t xml:space="preserve">SRC_SEMIANALYSIS_INFERENCEX; ASSUMP_NUMERIC_ACCELERATOR_MIX; ASSUMP_WORKLOAD_CLASS_MIX; ASSUMP_AGENTIC_CONTEXT_PENALTY</x:t>
        </x:is>
      </x:c>
      <x:c r="K3787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87" s="3" t="inlineStr">
        <x:is>
          <x:t xml:space="preserve">Matched commercial serving benchmark by product surface, context shape and latency SLO.</x:t>
        </x:is>
      </x:c>
    </x:row>
    <x:row r="3788">
      <x:c r="A3788" s="3" t="inlineStr">
        <x:is>
          <x:t xml:space="preserve">Anthropic</x:t>
        </x:is>
      </x:c>
      <x:c r="B3788" s="3" t="n">
        <x:v>2030</x:v>
      </x:c>
      <x:c r="C3788" s="3" t="inlineStr">
        <x:is>
          <x:t xml:space="preserve">Grid-Constrained / Efficiency-Upside</x:t>
        </x:is>
      </x:c>
      <x:c r="D3788" s="3" t="inlineStr">
        <x:is>
          <x:t xml:space="preserve">reference_serving_tps_per_mw</x:t>
        </x:is>
      </x:c>
      <x:c r="E3788" s="3" t="n">
        <x:v>98236</x:v>
      </x:c>
      <x:c r="F3788" s="3" t="inlineStr">
        <x:is>
          <x:t xml:space="preserve">generated output tokens/sec/MW</x:t>
        </x:is>
      </x:c>
      <x:c r="G3788" s="3" t="inlineStr">
        <x:is>
          <x:t xml:space="preserve">Workload-adjusted benchmark proxy</x:t>
        </x:is>
      </x:c>
      <x:c r="H3788" s="3" t="inlineStr">
        <x:is>
          <x:t xml:space="preserve">fleet_reference_tps_per_mw * commercial_workload_fit_factor</x:t>
        </x:is>
      </x:c>
      <x:c r="I378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788" s="3" t="inlineStr">
        <x:is>
          <x:t xml:space="preserve">SRC_SEMIANALYSIS_INFERENCEX; ASSUMP_NUMERIC_ACCELERATOR_MIX; ASSUMP_WORKLOAD_CLASS_MIX; ASSUMP_AGENTIC_CONTEXT_PENALTY</x:t>
        </x:is>
      </x:c>
      <x:c r="K3788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88" s="3" t="inlineStr">
        <x:is>
          <x:t xml:space="preserve">Provider production output-token throughput with comparable workload/SLO.</x:t>
        </x:is>
      </x:c>
    </x:row>
    <x:row r="3789">
      <x:c r="A3789" s="3" t="inlineStr">
        <x:is>
          <x:t xml:space="preserve">Anthropic</x:t>
        </x:is>
      </x:c>
      <x:c r="B3789" s="3" t="n">
        <x:v>2030</x:v>
      </x:c>
      <x:c r="C3789" s="3" t="inlineStr">
        <x:is>
          <x:t xml:space="preserve">Grid-Constrained / Efficiency-Upside</x:t>
        </x:is>
      </x:c>
      <x:c r="D3789" s="3" t="inlineStr">
        <x:is>
          <x:t xml:space="preserve">purpose_built_tps_per_mw</x:t>
        </x:is>
      </x:c>
      <x:c r="E3789" s="3" t="n">
        <x:v>67653</x:v>
      </x:c>
      <x:c r="F3789" s="3" t="inlineStr">
        <x:is>
          <x:t xml:space="preserve">generated output tokens/sec/MW</x:t>
        </x:is>
      </x:c>
      <x:c r="G3789" s="3" t="inlineStr">
        <x:is>
          <x:t xml:space="preserve">Conservative no-uplift proxy</x:t>
        </x:is>
      </x:c>
      <x:c r="H3789" s="3" t="inlineStr">
        <x:is>
          <x:t xml:space="preserve">purpose_built_tps_per_mw = purpose_built_reference_tps_per_mw * commercial_workload_fit_factor until comparable output-token benchmark is adopted</x:t>
        </x:is>
      </x:c>
      <x:c r="I3789" s="3" t="inlineStr">
        <x:is>
          <x:t xml:space="preserve">No comparable public output-token/MW row adopted; B200 public reference placeholder is used and remains editable.</x:t>
        </x:is>
      </x:c>
      <x:c r="J3789" s="3" t="inlineStr">
        <x:is>
          <x:t xml:space="preserve">SRC_ANTHROPIC_CLAUDE_DOCS; SRC_ANTHROPIC_AMAZON_COMPUTE; SRC_AWS_RAINIER_ACTIVE; SRC_EPOCH_AI_DATA_CENTERS; ASSUMP_NUMERIC_ACCELERATOR_MIX</x:t>
        </x:is>
      </x:c>
      <x:c r="K3789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89" s="3" t="inlineStr">
        <x:is>
          <x:t xml:space="preserve">Matched-workload generated-output benchmark for the provider purpose-built accelerator.</x:t>
        </x:is>
      </x:c>
    </x:row>
    <x:row r="3790">
      <x:c r="A3790" s="3" t="inlineStr">
        <x:is>
          <x:t xml:space="preserve">Anthropic</x:t>
        </x:is>
      </x:c>
      <x:c r="B3790" s="3" t="n">
        <x:v>2030</x:v>
      </x:c>
      <x:c r="C3790" s="3" t="inlineStr">
        <x:is>
          <x:t xml:space="preserve">Grid-Constrained / Efficiency-Upside</x:t>
        </x:is>
      </x:c>
      <x:c r="D3790" s="3" t="inlineStr">
        <x:is>
          <x:t xml:space="preserve">inference_power_share</x:t>
        </x:is>
      </x:c>
      <x:c r="E3790" s="3" t="n">
        <x:v>0.78</x:v>
      </x:c>
      <x:c r="F3790" s="3" t="inlineStr">
        <x:is>
          <x:t xml:space="preserve">share of AI IT load</x:t>
        </x:is>
      </x:c>
      <x:c r="G3790" s="3" t="inlineStr">
        <x:is>
          <x:t xml:space="preserve">Scenario allocation</x:t>
        </x:is>
      </x:c>
      <x:c r="H3790" s="3" t="inlineStr">
        <x:is>
          <x:t xml:space="preserve">inference_gw = ai_it_load_gw * inference_power_share</x:t>
        </x:is>
      </x:c>
      <x:c r="I3790" s="3" t="inlineStr">
        <x:is>
          <x:t xml:space="preserve">Claude API/product growth supports a rising inference share, while continued model training prevents full conversion.</x:t>
        </x:is>
      </x:c>
      <x:c r="J3790" s="3" t="inlineStr">
        <x:is>
          <x:t xml:space="preserve">SRC_ANTHROPIC_CLAUDE_DOCS; SRC_ANTHROPIC_AMAZON_COMPUTE; SRC_AWS_RAINIER_ACTIVE; SRC_EPOCH_AI_DATA_CENTERS; ASSUMP_INFERENCE_SHARE_NOT_FACT_60</x:t>
        </x:is>
      </x:c>
      <x:c r="K3790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90" s="3" t="inlineStr">
        <x:is>
          <x:t xml:space="preserve">Provider-specific inference/training workload power telemetry.</x:t>
        </x:is>
      </x:c>
    </x:row>
    <x:row r="3791">
      <x:c r="A3791" s="3" t="inlineStr">
        <x:is>
          <x:t xml:space="preserve">Anthropic</x:t>
        </x:is>
      </x:c>
      <x:c r="B3791" s="3" t="n">
        <x:v>2030</x:v>
      </x:c>
      <x:c r="C3791" s="3" t="inlineStr">
        <x:is>
          <x:t xml:space="preserve">Grid-Constrained / Efficiency-Upside</x:t>
        </x:is>
      </x:c>
      <x:c r="D3791" s="3" t="inlineStr">
        <x:is>
          <x:t xml:space="preserve">inference_gw</x:t>
        </x:is>
      </x:c>
      <x:c r="E3791" s="3" t="n">
        <x:v>2.251</x:v>
      </x:c>
      <x:c r="F3791" s="3" t="inlineStr">
        <x:is>
          <x:t xml:space="preserve">GW</x:t>
        </x:is>
      </x:c>
      <x:c r="G3791" s="3" t="inlineStr">
        <x:is>
          <x:t xml:space="preserve">Derived formula</x:t>
        </x:is>
      </x:c>
      <x:c r="H3791" s="3" t="inlineStr">
        <x:is>
          <x:t xml:space="preserve">ai_it_load_gw * inference_power_share</x:t>
        </x:is>
      </x:c>
      <x:c r="I3791" s="3" t="inlineStr">
        <x:is>
          <x:t xml:space="preserve">This is the operational power eligible to become commercial generated output tokens through the selected TPS/MW proxy.</x:t>
        </x:is>
      </x:c>
      <x:c r="J3791" s="3" t="inlineStr">
        <x:is>
          <x:t xml:space="preserve">SRC_ANTHROPIC_CLAUDE_DOCS; SRC_ANTHROPIC_AMAZON_COMPUTE; SRC_AWS_RAINIER_ACTIVE; SRC_EPOCH_AI_DATA_CENTERS</x:t>
        </x:is>
      </x:c>
      <x:c r="K3791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91" s="3" t="inlineStr">
        <x:is>
          <x:t xml:space="preserve">Recompute after AI allocation or inference-share evidence changes.</x:t>
        </x:is>
      </x:c>
    </x:row>
    <x:row r="3792">
      <x:c r="A3792" s="3" t="inlineStr">
        <x:is>
          <x:t xml:space="preserve">Anthropic</x:t>
        </x:is>
      </x:c>
      <x:c r="B3792" s="3" t="n">
        <x:v>2030</x:v>
      </x:c>
      <x:c r="C3792" s="3" t="inlineStr">
        <x:is>
          <x:t xml:space="preserve">Grid-Constrained / Efficiency-Upside</x:t>
        </x:is>
      </x:c>
      <x:c r="D3792" s="3" t="inlineStr">
        <x:is>
          <x:t xml:space="preserve">training_power_share</x:t>
        </x:is>
      </x:c>
      <x:c r="E3792" s="3" t="n">
        <x:v>0.22</x:v>
      </x:c>
      <x:c r="F3792" s="3" t="inlineStr">
        <x:is>
          <x:t xml:space="preserve">share of AI IT load</x:t>
        </x:is>
      </x:c>
      <x:c r="G3792" s="3" t="inlineStr">
        <x:is>
          <x:t xml:space="preserve">Derived allocation</x:t>
        </x:is>
      </x:c>
      <x:c r="H3792" s="3" t="inlineStr">
        <x:is>
          <x:t xml:space="preserve">1 - inference_power_share</x:t>
        </x:is>
      </x:c>
      <x:c r="I3792" s="3" t="inlineStr">
        <x:is>
          <x:t xml:space="preserve">Training receives the complementary modeled AI IT allocation; it is not a disclosed company workload split.</x:t>
        </x:is>
      </x:c>
      <x:c r="J3792" s="3" t="inlineStr">
        <x:is>
          <x:t xml:space="preserve">SRC_ANTHROPIC_CLAUDE_DOCS; SRC_ANTHROPIC_AMAZON_COMPUTE; SRC_AWS_RAINIER_ACTIVE; SRC_EPOCH_AI_DATA_CENTERS; ASSUMP_INFERENCE_SHARE_NOT_FACT_60</x:t>
        </x:is>
      </x:c>
      <x:c r="K3792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92" s="3" t="inlineStr">
        <x:is>
          <x:t xml:space="preserve">Provider-specific inference/training workload power telemetry.</x:t>
        </x:is>
      </x:c>
    </x:row>
    <x:row r="3793">
      <x:c r="A3793" s="3" t="inlineStr">
        <x:is>
          <x:t xml:space="preserve">Anthropic</x:t>
        </x:is>
      </x:c>
      <x:c r="B3793" s="3" t="n">
        <x:v>2030</x:v>
      </x:c>
      <x:c r="C3793" s="3" t="inlineStr">
        <x:is>
          <x:t xml:space="preserve">Grid-Constrained / Efficiency-Upside</x:t>
        </x:is>
      </x:c>
      <x:c r="D3793" s="3" t="inlineStr">
        <x:is>
          <x:t xml:space="preserve">training_gw</x:t>
        </x:is>
      </x:c>
      <x:c r="E3793" s="3" t="n">
        <x:v>0.635</x:v>
      </x:c>
      <x:c r="F3793" s="3" t="inlineStr">
        <x:is>
          <x:t xml:space="preserve">GW</x:t>
        </x:is>
      </x:c>
      <x:c r="G3793" s="3" t="inlineStr">
        <x:is>
          <x:t xml:space="preserve">Derived formula</x:t>
        </x:is>
      </x:c>
      <x:c r="H3793" s="3" t="inlineStr">
        <x:is>
          <x:t xml:space="preserve">ai_it_load_gw * training_power_share</x:t>
        </x:is>
      </x:c>
      <x:c r="I3793" s="3" t="inlineStr">
        <x:is>
          <x:t xml:space="preserve">Training GW is shown separately so commercial inference token capacity is not overstated.</x:t>
        </x:is>
      </x:c>
      <x:c r="J3793" s="3" t="inlineStr">
        <x:is>
          <x:t xml:space="preserve">SRC_ANTHROPIC_CLAUDE_DOCS; SRC_ANTHROPIC_AMAZON_COMPUTE; SRC_AWS_RAINIER_ACTIVE; SRC_EPOCH_AI_DATA_CENTERS</x:t>
        </x:is>
      </x:c>
      <x:c r="K3793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93" s="3" t="inlineStr">
        <x:is>
          <x:t xml:space="preserve">Recompute after AI allocation or workload-split evidence changes.</x:t>
        </x:is>
      </x:c>
    </x:row>
    <x:row r="3794">
      <x:c r="A3794" s="3" t="inlineStr">
        <x:is>
          <x:t xml:space="preserve">Anthropic</x:t>
        </x:is>
      </x:c>
      <x:c r="B3794" s="3" t="n">
        <x:v>2030</x:v>
      </x:c>
      <x:c r="C3794" s="3" t="inlineStr">
        <x:is>
          <x:t xml:space="preserve">Grid-Constrained / Efficiency-Upside</x:t>
        </x:is>
      </x:c>
      <x:c r="D3794" s="3" t="inlineStr">
        <x:is>
          <x:t xml:space="preserve">tokens_per_second_per_mw</x:t>
        </x:is>
      </x:c>
      <x:c r="E3794" s="3" t="n">
        <x:v>98236</x:v>
      </x:c>
      <x:c r="F3794" s="3" t="inlineStr">
        <x:is>
          <x:t xml:space="preserve">generated output tokens/sec/MW</x:t>
        </x:is>
      </x:c>
      <x:c r="G3794" s="3" t="inlineStr">
        <x:is>
          <x:t xml:space="preserve">Derived estimate + benchmark calibration</x:t>
        </x:is>
      </x:c>
      <x:c r="H3794" s="3" t="inlineStr">
        <x:is>
          <x:t xml:space="preserve">fleet_reference_tps_per_mw * commercial_workload_fit_factor</x:t>
        </x:is>
      </x:c>
      <x:c r="I3794" s="3" t="inlineStr">
        <x:is>
          <x:t xml:space="preserve">Hybrid frontier InferenceX proxy using gptoss120b for H200 and DeepSeek V4 Pro/Kimi K2.5 for B200/GB200 output-token rows. Trainium presence is shown, but no unmatched efficiency premium is applied. Workload reference is now split into short_chat, long_chat and agentic classes. Company mix: short 30%, long 30%, agentic 40%. Commercial workload fit factor: Claude usage is materially coding/agent/long-context oriented; the hybrid frontier composite uses gptoss120b on H200 and DeepSeek V4 Pro/Kimi K2.5 on B200/GB200 because comparable Claude production serving rows are not public. Claude Enterprise guidance explicitly says Claude Code and Cowork are significantly more token-intensive than chat; Claude Code usage evidence supports the highest agentic mix.</x:t>
        </x:is>
      </x:c>
      <x:c r="J3794" s="3" t="inlineStr">
        <x:is>
          <x:t xml:space="preserve">SRC_ANTHROPIC_CLAUDE_DOCS; SRC_ANTHROPIC_AMAZON_COMPUTE; SRC_AWS_RAINIER_ACTIVE; SRC_EPOCH_AI_DATA_CENTERS; SRC_SEMIANALYSIS_INFERENCEX; ASSUMP_NUMERIC_ACCELERATOR_MIX; ASSUMP_WORKLOAD_CLASS_MIX; ASSUMP_AGENTIC_CONTEXT_PENALTY</x:t>
        </x:is>
      </x:c>
      <x:c r="K3794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94" s="3" t="inlineStr">
        <x:is>
          <x:t xml:space="preserve">Comparable production output-token throughput with model, hardware, precision, ISL/OSL and SLO matched.</x:t>
        </x:is>
      </x:c>
    </x:row>
    <x:row r="3795">
      <x:c r="A3795" s="3" t="inlineStr">
        <x:is>
          <x:t xml:space="preserve">Anthropic</x:t>
        </x:is>
      </x:c>
      <x:c r="B3795" s="3" t="n">
        <x:v>2030</x:v>
      </x:c>
      <x:c r="C3795" s="3" t="inlineStr">
        <x:is>
          <x:t xml:space="preserve">Grid-Constrained / Efficiency-Upside</x:t>
        </x:is>
      </x:c>
      <x:c r="D3795" s="3" t="inlineStr">
        <x:is>
          <x:t xml:space="preserve">inference_tokens_per_day</x:t>
        </x:is>
      </x:c>
      <x:c r="E3795" s="3" t="n">
        <x:v>19105565990400</x:v>
      </x:c>
      <x:c r="F3795" s="3" t="inlineStr">
        <x:is>
          <x:t xml:space="preserve">generated output tokens/day</x:t>
        </x:is>
      </x:c>
      <x:c r="G3795" s="3" t="inlineStr">
        <x:is>
          <x:t xml:space="preserve">Derived headline metric</x:t>
        </x:is>
      </x:c>
      <x:c r="H3795" s="3" t="inlineStr">
        <x:is>
          <x:t xml:space="preserve">inference_gw * 1000 * tokens_per_second_per_mw * 86,400</x:t>
        </x:is>
      </x:c>
      <x:c r="I3795" s="3" t="inlineStr">
        <x:is>
          <x:t xml:space="preserve">Headline capacity uses no utilization, MoE, architecture or software-growth multiplier; it is not observed commercial output volume.</x:t>
        </x:is>
      </x:c>
      <x:c r="J3795" s="3" t="inlineStr">
        <x:is>
          <x:t xml:space="preserve">SRC_ANTHROPIC_CLAUDE_DOCS; SRC_ANTHROPIC_AMAZON_COMPUTE; SRC_AWS_RAINIER_ACTIVE; SRC_EPOCH_AI_DATA_CENTERS; SRC_SEMIANALYSIS_INFERENCEX</x:t>
        </x:is>
      </x:c>
      <x:c r="K3795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95" s="3" t="inlineStr">
        <x:is>
          <x:t xml:space="preserve">Provider-disclosed generated output token volume or calibrated capacity telemetry.</x:t>
        </x:is>
      </x:c>
    </x:row>
    <x:row r="3796">
      <x:c r="A3796" s="3" t="inlineStr">
        <x:is>
          <x:t xml:space="preserve">Anthropic</x:t>
        </x:is>
      </x:c>
      <x:c r="B3796" s="3" t="n">
        <x:v>2030</x:v>
      </x:c>
      <x:c r="C3796" s="3" t="inlineStr">
        <x:is>
          <x:t xml:space="preserve">Grid-Constrained / Efficiency-Upside</x:t>
        </x:is>
      </x:c>
      <x:c r="D3796" s="3" t="inlineStr">
        <x:is>
          <x:t xml:space="preserve">inference_tokens_per_year</x:t>
        </x:is>
      </x:c>
      <x:c r="E3796" s="3" t="n">
        <x:v>6973531586496000</x:v>
      </x:c>
      <x:c r="F3796" s="3" t="inlineStr">
        <x:is>
          <x:t xml:space="preserve">generated output tokens/year</x:t>
        </x:is>
      </x:c>
      <x:c r="G3796" s="3" t="inlineStr">
        <x:is>
          <x:t xml:space="preserve">Derived headline metric</x:t>
        </x:is>
      </x:c>
      <x:c r="H3796" s="3" t="inlineStr">
        <x:is>
          <x:t xml:space="preserve">inference_tokens_per_day * 365</x:t>
        </x:is>
      </x:c>
      <x:c r="I3796" s="3" t="inlineStr">
        <x:is>
          <x:t xml:space="preserve">Annualized version of generated output token capacity; it is not observed annual demand or billable volume.</x:t>
        </x:is>
      </x:c>
      <x:c r="J3796" s="3" t="inlineStr">
        <x:is>
          <x:t xml:space="preserve">SRC_ANTHROPIC_CLAUDE_DOCS; SRC_ANTHROPIC_AMAZON_COMPUTE; SRC_AWS_RAINIER_ACTIVE; SRC_EPOCH_AI_DATA_CENTERS; SRC_SEMIANALYSIS_INFERENCEX</x:t>
        </x:is>
      </x:c>
      <x:c r="K3796" s="3" t="inlineStr">
        <x:is>
          <x:t xml:space="preserve">ASSUMP_POWER_RAMP; ASSUMP_CLOSED_MODEL_BAND; ASSUMP_NUMERIC_ACCELERATOR_MIX; ASSUMP_INFERENCE_SHARE_NOT_FACT_60; ASSUMP_WORKLOAD_CLASS_MIX; ASSUMP_AGENTIC_CONTEXT_PENALTY</x:t>
        </x:is>
      </x:c>
      <x:c r="L3796" s="3" t="inlineStr">
        <x:is>
          <x:t xml:space="preserve">Provider-disclosed annual generated-output volume or metered serving telemetry.</x:t>
        </x:is>
      </x:c>
    </x:row>
    <x:row r="3797">
      <x:c r="A3797" s="3" t="inlineStr">
        <x:is>
          <x:t xml:space="preserve">DeepSeek</x:t>
        </x:is>
      </x:c>
      <x:c r="B3797" s="3" t="n">
        <x:v>2026</x:v>
      </x:c>
      <x:c r="C3797" s="3" t="inlineStr">
        <x:is>
          <x:t xml:space="preserve">Grid-Constrained / Efficiency-Upside</x:t>
        </x:is>
      </x:c>
      <x:c r="D3797" s="3" t="inlineStr">
        <x:is>
          <x:t xml:space="preserve">contracted_power_gw</x:t>
        </x:is>
      </x:c>
      <x:c r="E3797" s="3" t="n">
        <x:v>0.5</x:v>
      </x:c>
      <x:c r="F3797" s="3" t="inlineStr">
        <x:is>
          <x:t xml:space="preserve">GW</x:t>
        </x:is>
      </x:c>
      <x:c r="G3797" s="3" t="inlineStr">
        <x:is>
          <x:t xml:space="preserve">Scenario capacity envelope</x:t>
        </x:is>
      </x:c>
      <x:c r="H3797" s="3" t="inlineStr">
        <x:is>
          <x:t xml:space="preserve">linear interpolation between 2026 and 2030 company capacity endpoints</x:t>
        </x:is>
      </x:c>
      <x:c r="I3797" s="3" t="inlineStr">
        <x:is>
          <x:t xml:space="preserve">Capacity is a low-transparency scenario; official infrastructure evidence supports H800 inference hardware, not company GW.</x:t>
        </x:is>
      </x:c>
      <x:c r="J3797" s="3" t="inlineStr">
        <x:is>
          <x:t xml:space="preserve">SRC_DEEPSEEK_H800_INFERENCE; ASSUMP_CN_CAPACITY_TRANSPARENCY</x:t>
        </x:is>
      </x:c>
      <x:c r="K379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797" s="3" t="inlineStr">
        <x:is>
          <x:t xml:space="preserve">Company/site-level committed MW/GW, interconnect and contract disclosure.</x:t>
        </x:is>
      </x:c>
    </x:row>
    <x:row r="3798">
      <x:c r="A3798" s="3" t="inlineStr">
        <x:is>
          <x:t xml:space="preserve">DeepSeek</x:t>
        </x:is>
      </x:c>
      <x:c r="B3798" s="3" t="n">
        <x:v>2026</x:v>
      </x:c>
      <x:c r="C3798" s="3" t="inlineStr">
        <x:is>
          <x:t xml:space="preserve">Grid-Constrained / Efficiency-Upside</x:t>
        </x:is>
      </x:c>
      <x:c r="D3798" s="3" t="inlineStr">
        <x:is>
          <x:t xml:space="preserve">operational_deployment_share</x:t>
        </x:is>
      </x:c>
      <x:c r="E3798" s="3" t="n">
        <x:v>0.264</x:v>
      </x:c>
      <x:c r="F3798" s="3" t="inlineStr">
        <x:is>
          <x:t xml:space="preserve">share</x:t>
        </x:is>
      </x:c>
      <x:c r="G3798" s="3" t="inlineStr">
        <x:is>
          <x:t xml:space="preserve">Scenario conversion</x:t>
        </x:is>
      </x:c>
      <x:c r="H3798" s="3" t="inlineStr">
        <x:is>
          <x:t xml:space="preserve">active_power_gw / contracted_power_gw</x:t>
        </x:is>
      </x:c>
      <x:c r="I3798" s="3" t="inlineStr">
        <x:is>
          <x:t xml:space="preserve">This is the single explicit conversion from contracted/attributed capacity to operationally usable capacity.</x:t>
        </x:is>
      </x:c>
      <x:c r="J3798" s="3" t="inlineStr">
        <x:is>
          <x:t xml:space="preserve">SRC_DEEPSEEK_H800_INFERENCE; ASSUMP_CN_CAPACITY_TRANSPARENCY</x:t>
        </x:is>
      </x:c>
      <x:c r="K379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798" s="3" t="inlineStr">
        <x:is>
          <x:t xml:space="preserve">Energized operational capacity divided by contracted/attributed capacity.</x:t>
        </x:is>
      </x:c>
    </x:row>
    <x:row r="3799">
      <x:c r="A3799" s="3" t="inlineStr">
        <x:is>
          <x:t xml:space="preserve">DeepSeek</x:t>
        </x:is>
      </x:c>
      <x:c r="B3799" s="3" t="n">
        <x:v>2026</x:v>
      </x:c>
      <x:c r="C3799" s="3" t="inlineStr">
        <x:is>
          <x:t xml:space="preserve">Grid-Constrained / Efficiency-Upside</x:t>
        </x:is>
      </x:c>
      <x:c r="D3799" s="3" t="inlineStr">
        <x:is>
          <x:t xml:space="preserve">active_power_gw</x:t>
        </x:is>
      </x:c>
      <x:c r="E3799" s="3" t="n">
        <x:v>0.132</x:v>
      </x:c>
      <x:c r="F3799" s="3" t="inlineStr">
        <x:is>
          <x:t xml:space="preserve">GW</x:t>
        </x:is>
      </x:c>
      <x:c r="G3799" s="3" t="inlineStr">
        <x:is>
          <x:t xml:space="preserve">Derived scenario</x:t>
        </x:is>
      </x:c>
      <x:c r="H3799" s="3" t="inlineStr">
        <x:is>
          <x:t xml:space="preserve">contracted_power_gw * operational_deployment_share</x:t>
        </x:is>
      </x:c>
      <x:c r="I3799" s="3" t="inlineStr">
        <x:is>
          <x:t xml:space="preserve">Active GW is conservative because operated cluster scale beyond disclosed infrastructure is not public.</x:t>
        </x:is>
      </x:c>
      <x:c r="J3799" s="3" t="inlineStr">
        <x:is>
          <x:t xml:space="preserve">SRC_DEEPSEEK_H800_INFERENCE; ASSUMP_CN_CAPACITY_TRANSPARENCY</x:t>
        </x:is>
      </x:c>
      <x:c r="K379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799" s="3" t="inlineStr">
        <x:is>
          <x:t xml:space="preserve">Energization dates, accelerator deliveries and operational powered-rack telemetry.</x:t>
        </x:is>
      </x:c>
    </x:row>
    <x:row r="3800">
      <x:c r="A3800" s="3" t="inlineStr">
        <x:is>
          <x:t xml:space="preserve">DeepSeek</x:t>
        </x:is>
      </x:c>
      <x:c r="B3800" s="3" t="n">
        <x:v>2026</x:v>
      </x:c>
      <x:c r="C3800" s="3" t="inlineStr">
        <x:is>
          <x:t xml:space="preserve">Grid-Constrained / Efficiency-Upside</x:t>
        </x:is>
      </x:c>
      <x:c r="D3800" s="3" t="inlineStr">
        <x:is>
          <x:t xml:space="preserve">pue</x:t>
        </x:is>
      </x:c>
      <x:c r="E3800" s="3" t="n">
        <x:v>1.24</x:v>
      </x:c>
      <x:c r="F3800" s="3" t="inlineStr">
        <x:is>
          <x:t xml:space="preserve">ratio</x:t>
        </x:is>
      </x:c>
      <x:c r="G3800" s="3" t="inlineStr">
        <x:is>
          <x:t xml:space="preserve">Scenario parameter</x:t>
        </x:is>
      </x:c>
      <x:c r="H3800" s="3" t="inlineStr">
        <x:is>
          <x:t xml:space="preserve">it_load_gw = active_power_gw / pue</x:t>
        </x:is>
      </x:c>
      <x:c r="I3800" s="3" t="inlineStr">
        <x:is>
          <x:t xml:space="preserve">No provider-wide site-level PUE is used as a disclosed fact; PUE represents facility-to-IT conversion within the scenario.</x:t>
        </x:is>
      </x:c>
      <x:c r="J3800" s="3" t="inlineStr">
        <x:is>
          <x:t xml:space="preserve">ASSUMP_POWER_RAMP</x:t>
        </x:is>
      </x:c>
      <x:c r="K380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00" s="3" t="inlineStr">
        <x:is>
          <x:t xml:space="preserve">Site-level measured PUE matched to attributed AI capacity.</x:t>
        </x:is>
      </x:c>
    </x:row>
    <x:row r="3801">
      <x:c r="A3801" s="3" t="inlineStr">
        <x:is>
          <x:t xml:space="preserve">DeepSeek</x:t>
        </x:is>
      </x:c>
      <x:c r="B3801" s="3" t="n">
        <x:v>2026</x:v>
      </x:c>
      <x:c r="C3801" s="3" t="inlineStr">
        <x:is>
          <x:t xml:space="preserve">Grid-Constrained / Efficiency-Upside</x:t>
        </x:is>
      </x:c>
      <x:c r="D3801" s="3" t="inlineStr">
        <x:is>
          <x:t xml:space="preserve">it_load_gw</x:t>
        </x:is>
      </x:c>
      <x:c r="E3801" s="3" t="n">
        <x:v>0.106</x:v>
      </x:c>
      <x:c r="F3801" s="3" t="inlineStr">
        <x:is>
          <x:t xml:space="preserve">GW</x:t>
        </x:is>
      </x:c>
      <x:c r="G3801" s="3" t="inlineStr">
        <x:is>
          <x:t xml:space="preserve">Derived formula</x:t>
        </x:is>
      </x:c>
      <x:c r="H3801" s="3" t="inlineStr">
        <x:is>
          <x:t xml:space="preserve">active_power_gw / pue</x:t>
        </x:is>
      </x:c>
      <x:c r="I3801" s="3" t="inlineStr">
        <x:is>
          <x:t xml:space="preserve">Facility power is converted to IT-deliverable power before attributing AI workloads.</x:t>
        </x:is>
      </x:c>
      <x:c r="J3801" s="3" t="inlineStr">
        <x:is>
          <x:t xml:space="preserve">SRC_DEEPSEEK_H800_INFERENCE; ASSUMP_CN_CAPACITY_TRANSPARENCY</x:t>
        </x:is>
      </x:c>
      <x:c r="K380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01" s="3" t="inlineStr">
        <x:is>
          <x:t xml:space="preserve">Recompute once active power and PUE become site-observable.</x:t>
        </x:is>
      </x:c>
    </x:row>
    <x:row r="3802">
      <x:c r="A3802" s="3" t="inlineStr">
        <x:is>
          <x:t xml:space="preserve">DeepSeek</x:t>
        </x:is>
      </x:c>
      <x:c r="B3802" s="3" t="n">
        <x:v>2026</x:v>
      </x:c>
      <x:c r="C3802" s="3" t="inlineStr">
        <x:is>
          <x:t xml:space="preserve">Grid-Constrained / Efficiency-Upside</x:t>
        </x:is>
      </x:c>
      <x:c r="D3802" s="3" t="inlineStr">
        <x:is>
          <x:t xml:space="preserve">ai_workload_share</x:t>
        </x:is>
      </x:c>
      <x:c r="E3802" s="3" t="n">
        <x:v>0.82</x:v>
      </x:c>
      <x:c r="F3802" s="3" t="inlineStr">
        <x:is>
          <x:t xml:space="preserve">share</x:t>
        </x:is>
      </x:c>
      <x:c r="G3802" s="3" t="inlineStr">
        <x:is>
          <x:t xml:space="preserve">Scenario allocation</x:t>
        </x:is>
      </x:c>
      <x:c r="H3802" s="3" t="inlineStr">
        <x:is>
          <x:t xml:space="preserve">ai_it_load_gw = it_load_gw * ai_workload_share</x:t>
        </x:is>
      </x:c>
      <x:c r="I3802" s="3" t="inlineStr">
        <x:is>
          <x:t xml:space="preserve">DeepSeek-operated service capacity is modeled as AI-focused, reduced for reserve and ancillary processing.</x:t>
        </x:is>
      </x:c>
      <x:c r="J3802" s="3" t="inlineStr">
        <x:is>
          <x:t xml:space="preserve">SRC_DEEPSEEK_V3; SRC_DEEPSEEK_R1; SRC_DEEPSEEK_H800_INFERENCE; SRC_EPOCH_AI_DATA_CENTERS</x:t>
        </x:is>
      </x:c>
      <x:c r="K380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02" s="3" t="inlineStr">
        <x:is>
          <x:t xml:space="preserve">Model-owner AI workload allocation or cluster scheduling telemetry.</x:t>
        </x:is>
      </x:c>
    </x:row>
    <x:row r="3803">
      <x:c r="A3803" s="3" t="inlineStr">
        <x:is>
          <x:t xml:space="preserve">DeepSeek</x:t>
        </x:is>
      </x:c>
      <x:c r="B3803" s="3" t="n">
        <x:v>2026</x:v>
      </x:c>
      <x:c r="C3803" s="3" t="inlineStr">
        <x:is>
          <x:t xml:space="preserve">Grid-Constrained / Efficiency-Upside</x:t>
        </x:is>
      </x:c>
      <x:c r="D3803" s="3" t="inlineStr">
        <x:is>
          <x:t xml:space="preserve">ai_it_load_gw</x:t>
        </x:is>
      </x:c>
      <x:c r="E3803" s="3" t="n">
        <x:v>0.08699999999999999</x:v>
      </x:c>
      <x:c r="F3803" s="3" t="inlineStr">
        <x:is>
          <x:t xml:space="preserve">GW</x:t>
        </x:is>
      </x:c>
      <x:c r="G3803" s="3" t="inlineStr">
        <x:is>
          <x:t xml:space="preserve">Derived formula</x:t>
        </x:is>
      </x:c>
      <x:c r="H3803" s="3" t="inlineStr">
        <x:is>
          <x:t xml:space="preserve">it_load_gw * ai_workload_share</x:t>
        </x:is>
      </x:c>
      <x:c r="I3803" s="3" t="inlineStr">
        <x:is>
          <x:t xml:space="preserve">Only the AI-attributed portion of IT load enters training/inference allocation.</x:t>
        </x:is>
      </x:c>
      <x:c r="J3803" s="3" t="inlineStr">
        <x:is>
          <x:t xml:space="preserve">SRC_DEEPSEEK_V3; SRC_DEEPSEEK_R1; SRC_DEEPSEEK_H800_INFERENCE; SRC_EPOCH_AI_DATA_CENTERS</x:t>
        </x:is>
      </x:c>
      <x:c r="K380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03" s="3" t="inlineStr">
        <x:is>
          <x:t xml:space="preserve">Recompute after ai_workload_share is replaced by telemetry.</x:t>
        </x:is>
      </x:c>
    </x:row>
    <x:row r="3804">
      <x:c r="A3804" s="3" t="inlineStr">
        <x:is>
          <x:t xml:space="preserve">DeepSeek</x:t>
        </x:is>
      </x:c>
      <x:c r="B3804" s="3" t="n">
        <x:v>2026</x:v>
      </x:c>
      <x:c r="C3804" s="3" t="inlineStr">
        <x:is>
          <x:t xml:space="preserve">Grid-Constrained / Efficiency-Upside</x:t>
        </x:is>
      </x:c>
      <x:c r="D3804" s="3" t="inlineStr">
        <x:is>
          <x:t xml:space="preserve">gpu_share</x:t>
        </x:is>
      </x:c>
      <x:c r="E3804" s="3" t="n">
        <x:v>1</x:v>
      </x:c>
      <x:c r="F3804" s="3" t="inlineStr">
        <x:is>
          <x:t xml:space="preserve">share of inference-serving accelerator load</x:t>
        </x:is>
      </x:c>
      <x:c r="G3804" s="3" t="inlineStr">
        <x:is>
          <x:t xml:space="preserve">Numeric scenario</x:t>
        </x:is>
      </x:c>
      <x:c r="H3804" s="3" t="inlineStr">
        <x:is>
          <x:t xml:space="preserve">gpu_share interpolated from company 2026/2030 accelerator-mix endpoints</x:t>
        </x:is>
      </x:c>
      <x:c r="I3804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3804" s="3" t="inlineStr">
        <x:is>
          <x:t xml:space="preserve">SRC_DEEPSEEK_V3; SRC_DEEPSEEK_R1; SRC_DEEPSEEK_H800_INFERENCE; SRC_EPOCH_AI_DATA_CENTERS; ASSUMP_NUMERIC_ACCELERATOR_MIX</x:t>
        </x:is>
      </x:c>
      <x:c r="K380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04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3805">
      <x:c r="A3805" s="3" t="inlineStr">
        <x:is>
          <x:t xml:space="preserve">DeepSeek</x:t>
        </x:is>
      </x:c>
      <x:c r="B3805" s="3" t="n">
        <x:v>2026</x:v>
      </x:c>
      <x:c r="C3805" s="3" t="inlineStr">
        <x:is>
          <x:t xml:space="preserve">Grid-Constrained / Efficiency-Upside</x:t>
        </x:is>
      </x:c>
      <x:c r="D3805" s="3" t="inlineStr">
        <x:is>
          <x:t xml:space="preserve">h200_share</x:t>
        </x:is>
      </x:c>
      <x:c r="E3805" s="3" t="n">
        <x:v>0.55</x:v>
      </x:c>
      <x:c r="F3805" s="3" t="inlineStr">
        <x:is>
          <x:t xml:space="preserve">share of inference-serving accelerator load</x:t>
        </x:is>
      </x:c>
      <x:c r="G3805" s="3" t="inlineStr">
        <x:is>
          <x:t xml:space="preserve">Editable numeric scenario</x:t>
        </x:is>
      </x:c>
      <x:c r="H3805" s="3" t="inlineStr">
        <x:is>
          <x:t xml:space="preserve">h200_share = gpu_share * default_gpu_generation_mix_h200</x:t>
        </x:is>
      </x:c>
      <x:c r="I3805" s="3" t="inlineStr">
        <x:is>
          <x:t xml:space="preserve">Default GPU-generation migration assumption; executive workbook allows later manual replacement by company/year/scenario.</x:t>
        </x:is>
      </x:c>
      <x:c r="J3805" s="3" t="inlineStr">
        <x:is>
          <x:t xml:space="preserve">SRC_SEMIANALYSIS_INFERENCEX; ASSUMP_NUMERIC_ACCELERATOR_MIX</x:t>
        </x:is>
      </x:c>
      <x:c r="K380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05" s="3" t="inlineStr">
        <x:is>
          <x:t xml:space="preserve">Company fleet inventory, accelerator-hours or procurement/deployment records by GPU generation.</x:t>
        </x:is>
      </x:c>
    </x:row>
    <x:row r="3806">
      <x:c r="A3806" s="3" t="inlineStr">
        <x:is>
          <x:t xml:space="preserve">DeepSeek</x:t>
        </x:is>
      </x:c>
      <x:c r="B3806" s="3" t="n">
        <x:v>2026</x:v>
      </x:c>
      <x:c r="C3806" s="3" t="inlineStr">
        <x:is>
          <x:t xml:space="preserve">Grid-Constrained / Efficiency-Upside</x:t>
        </x:is>
      </x:c>
      <x:c r="D3806" s="3" t="inlineStr">
        <x:is>
          <x:t xml:space="preserve">b200_share</x:t>
        </x:is>
      </x:c>
      <x:c r="E3806" s="3" t="n">
        <x:v>0.4</x:v>
      </x:c>
      <x:c r="F3806" s="3" t="inlineStr">
        <x:is>
          <x:t xml:space="preserve">share of inference-serving accelerator load</x:t>
        </x:is>
      </x:c>
      <x:c r="G3806" s="3" t="inlineStr">
        <x:is>
          <x:t xml:space="preserve">Editable numeric scenario</x:t>
        </x:is>
      </x:c>
      <x:c r="H3806" s="3" t="inlineStr">
        <x:is>
          <x:t xml:space="preserve">b200_share = gpu_share * default_gpu_generation_mix_b200</x:t>
        </x:is>
      </x:c>
      <x:c r="I3806" s="3" t="inlineStr">
        <x:is>
          <x:t xml:space="preserve">Default GPU-generation migration assumption; executive workbook allows later manual replacement by company/year/scenario.</x:t>
        </x:is>
      </x:c>
      <x:c r="J3806" s="3" t="inlineStr">
        <x:is>
          <x:t xml:space="preserve">SRC_SEMIANALYSIS_INFERENCEX; ASSUMP_NUMERIC_ACCELERATOR_MIX</x:t>
        </x:is>
      </x:c>
      <x:c r="K380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06" s="3" t="inlineStr">
        <x:is>
          <x:t xml:space="preserve">Company fleet inventory, accelerator-hours or procurement/deployment records by GPU generation.</x:t>
        </x:is>
      </x:c>
    </x:row>
    <x:row r="3807">
      <x:c r="A3807" s="3" t="inlineStr">
        <x:is>
          <x:t xml:space="preserve">DeepSeek</x:t>
        </x:is>
      </x:c>
      <x:c r="B3807" s="3" t="n">
        <x:v>2026</x:v>
      </x:c>
      <x:c r="C3807" s="3" t="inlineStr">
        <x:is>
          <x:t xml:space="preserve">Grid-Constrained / Efficiency-Upside</x:t>
        </x:is>
      </x:c>
      <x:c r="D3807" s="3" t="inlineStr">
        <x:is>
          <x:t xml:space="preserve">gb200_share</x:t>
        </x:is>
      </x:c>
      <x:c r="E3807" s="3" t="n">
        <x:v>0.05</x:v>
      </x:c>
      <x:c r="F3807" s="3" t="inlineStr">
        <x:is>
          <x:t xml:space="preserve">share of inference-serving accelerator load</x:t>
        </x:is>
      </x:c>
      <x:c r="G3807" s="3" t="inlineStr">
        <x:is>
          <x:t xml:space="preserve">Editable numeric scenario</x:t>
        </x:is>
      </x:c>
      <x:c r="H3807" s="3" t="inlineStr">
        <x:is>
          <x:t xml:space="preserve">gb200_share = gpu_share * default_gpu_generation_mix_gb200</x:t>
        </x:is>
      </x:c>
      <x:c r="I3807" s="3" t="inlineStr">
        <x:is>
          <x:t xml:space="preserve">Default GPU-generation migration assumption; executive workbook allows later manual replacement by company/year/scenario.</x:t>
        </x:is>
      </x:c>
      <x:c r="J3807" s="3" t="inlineStr">
        <x:is>
          <x:t xml:space="preserve">SRC_SEMIANALYSIS_INFERENCEX; ASSUMP_NUMERIC_ACCELERATOR_MIX</x:t>
        </x:is>
      </x:c>
      <x:c r="K380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07" s="3" t="inlineStr">
        <x:is>
          <x:t xml:space="preserve">Company fleet inventory, accelerator-hours or procurement/deployment records by GPU generation.</x:t>
        </x:is>
      </x:c>
    </x:row>
    <x:row r="3808">
      <x:c r="A3808" s="3" t="inlineStr">
        <x:is>
          <x:t xml:space="preserve">DeepSeek</x:t>
        </x:is>
      </x:c>
      <x:c r="B3808" s="3" t="n">
        <x:v>2026</x:v>
      </x:c>
      <x:c r="C3808" s="3" t="inlineStr">
        <x:is>
          <x:t xml:space="preserve">Grid-Constrained / Efficiency-Upside</x:t>
        </x:is>
      </x:c>
      <x:c r="D3808" s="3" t="inlineStr">
        <x:is>
          <x:t xml:space="preserve">purpose_built_accelerator_share</x:t>
        </x:is>
      </x:c>
      <x:c r="E3808" s="3" t="n">
        <x:v>0</x:v>
      </x:c>
      <x:c r="F3808" s="3" t="inlineStr">
        <x:is>
          <x:t xml:space="preserve">share of inference-serving accelerator load</x:t>
        </x:is>
      </x:c>
      <x:c r="G3808" s="3" t="inlineStr">
        <x:is>
          <x:t xml:space="preserve">Numeric scenario</x:t>
        </x:is>
      </x:c>
      <x:c r="H3808" s="3" t="inlineStr">
        <x:is>
          <x:t xml:space="preserve">1 - gpu_share</x:t>
        </x:is>
      </x:c>
      <x:c r="I3808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3808" s="3" t="inlineStr">
        <x:is>
          <x:t xml:space="preserve">SRC_DEEPSEEK_V3; SRC_DEEPSEEK_R1; SRC_DEEPSEEK_H800_INFERENCE; SRC_EPOCH_AI_DATA_CENTERS; ASSUMP_NUMERIC_ACCELERATOR_MIX</x:t>
        </x:is>
      </x:c>
      <x:c r="K380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08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3809">
      <x:c r="A3809" s="3" t="inlineStr">
        <x:is>
          <x:t xml:space="preserve">DeepSeek</x:t>
        </x:is>
      </x:c>
      <x:c r="B3809" s="3" t="n">
        <x:v>2026</x:v>
      </x:c>
      <x:c r="C3809" s="3" t="inlineStr">
        <x:is>
          <x:t xml:space="preserve">Grid-Constrained / Efficiency-Upside</x:t>
        </x:is>
      </x:c>
      <x:c r="D3809" s="3" t="inlineStr">
        <x:is>
          <x:t xml:space="preserve">fleet_reference_tps_per_mw</x:t>
        </x:is>
      </x:c>
      <x:c r="E3809" s="3" t="n">
        <x:v>140577</x:v>
      </x:c>
      <x:c r="F3809" s="3" t="inlineStr">
        <x:is>
          <x:t xml:space="preserve">generated output tokens/sec/MW</x:t>
        </x:is>
      </x:c>
      <x:c r="G3809" s="3" t="inlineStr">
        <x:is>
          <x:t xml:space="preserve">Fleet-weighted public benchmark reference</x:t>
        </x:is>
      </x:c>
      <x:c r="H3809" s="3" t="inlineStr">
        <x:is>
          <x:t xml:space="preserve">h200_share*h200_workload_avg + b200_share*b200_workload_avg + gb200_share*gb200_workload_avg + purpose_built_share*purpose_workload_avg</x:t>
        </x:is>
      </x:c>
      <x:c r="I3809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3809" s="3" t="inlineStr">
        <x:is>
          <x:t xml:space="preserve">SRC_SEMIANALYSIS_INFERENCEX; ASSUMP_NUMERIC_ACCELERATOR_MIX; ASSUMP_WORKLOAD_CLASS_MIX; ASSUMP_AGENTIC_CONTEXT_PENALTY</x:t>
        </x:is>
      </x:c>
      <x:c r="K380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09" s="3" t="inlineStr">
        <x:is>
          <x:t xml:space="preserve">Comparable production output-token throughput or a more closely matched benchmark.</x:t>
        </x:is>
      </x:c>
    </x:row>
    <x:row r="3810">
      <x:c r="A3810" s="3" t="inlineStr">
        <x:is>
          <x:t xml:space="preserve">DeepSeek</x:t>
        </x:is>
      </x:c>
      <x:c r="B3810" s="3" t="n">
        <x:v>2026</x:v>
      </x:c>
      <x:c r="C3810" s="3" t="inlineStr">
        <x:is>
          <x:t xml:space="preserve">Grid-Constrained / Efficiency-Upside</x:t>
        </x:is>
      </x:c>
      <x:c r="D3810" s="3" t="inlineStr">
        <x:is>
          <x:t xml:space="preserve">commercial_workload_fit_factor</x:t>
        </x:is>
      </x:c>
      <x:c r="E3810" s="3" t="n">
        <x:v>0.85</x:v>
      </x:c>
      <x:c r="F3810" s="3" t="inlineStr">
        <x:is>
          <x:t xml:space="preserve">share of public reference throughput</x:t>
        </x:is>
      </x:c>
      <x:c r="G3810" s="3" t="inlineStr">
        <x:is>
          <x:t xml:space="preserve">Scenario assumption</x:t>
        </x:is>
      </x:c>
      <x:c r="H3810" s="3" t="inlineStr">
        <x:is>
          <x:t xml:space="preserve">reference_serving_tps_per_mw = fleet_reference_tps_per_mw * commercial_workload_fit_factor</x:t>
        </x:is>
      </x:c>
      <x:c r="I3810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3810" s="3" t="inlineStr">
        <x:is>
          <x:t xml:space="preserve">SRC_SEMIANALYSIS_INFERENCEX; ASSUMP_NUMERIC_ACCELERATOR_MIX; ASSUMP_WORKLOAD_CLASS_MIX; ASSUMP_AGENTIC_CONTEXT_PENALTY</x:t>
        </x:is>
      </x:c>
      <x:c r="K381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10" s="3" t="inlineStr">
        <x:is>
          <x:t xml:space="preserve">Matched commercial serving benchmark by product surface, context shape and latency SLO.</x:t>
        </x:is>
      </x:c>
    </x:row>
    <x:row r="3811">
      <x:c r="A3811" s="3" t="inlineStr">
        <x:is>
          <x:t xml:space="preserve">DeepSeek</x:t>
        </x:is>
      </x:c>
      <x:c r="B3811" s="3" t="n">
        <x:v>2026</x:v>
      </x:c>
      <x:c r="C3811" s="3" t="inlineStr">
        <x:is>
          <x:t xml:space="preserve">Grid-Constrained / Efficiency-Upside</x:t>
        </x:is>
      </x:c>
      <x:c r="D3811" s="3" t="inlineStr">
        <x:is>
          <x:t xml:space="preserve">reference_serving_tps_per_mw</x:t>
        </x:is>
      </x:c>
      <x:c r="E3811" s="3" t="n">
        <x:v>119490</x:v>
      </x:c>
      <x:c r="F3811" s="3" t="inlineStr">
        <x:is>
          <x:t xml:space="preserve">generated output tokens/sec/MW</x:t>
        </x:is>
      </x:c>
      <x:c r="G3811" s="3" t="inlineStr">
        <x:is>
          <x:t xml:space="preserve">Workload-adjusted benchmark proxy</x:t>
        </x:is>
      </x:c>
      <x:c r="H3811" s="3" t="inlineStr">
        <x:is>
          <x:t xml:space="preserve">fleet_reference_tps_per_mw * commercial_workload_fit_factor</x:t>
        </x:is>
      </x:c>
      <x:c r="I381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811" s="3" t="inlineStr">
        <x:is>
          <x:t xml:space="preserve">SRC_SEMIANALYSIS_INFERENCEX; ASSUMP_NUMERIC_ACCELERATOR_MIX; ASSUMP_WORKLOAD_CLASS_MIX; ASSUMP_AGENTIC_CONTEXT_PENALTY</x:t>
        </x:is>
      </x:c>
      <x:c r="K381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11" s="3" t="inlineStr">
        <x:is>
          <x:t xml:space="preserve">Provider production output-token throughput with comparable workload/SLO.</x:t>
        </x:is>
      </x:c>
    </x:row>
    <x:row r="3812">
      <x:c r="A3812" s="3" t="inlineStr">
        <x:is>
          <x:t xml:space="preserve">DeepSeek</x:t>
        </x:is>
      </x:c>
      <x:c r="B3812" s="3" t="n">
        <x:v>2026</x:v>
      </x:c>
      <x:c r="C3812" s="3" t="inlineStr">
        <x:is>
          <x:t xml:space="preserve">Grid-Constrained / Efficiency-Upside</x:t>
        </x:is>
      </x:c>
      <x:c r="D3812" s="3" t="inlineStr">
        <x:is>
          <x:t xml:space="preserve">purpose_built_tps_per_mw</x:t>
        </x:is>
      </x:c>
      <x:c r="E3812" s="3" t="n">
        <x:v>334536</x:v>
      </x:c>
      <x:c r="F3812" s="3" t="inlineStr">
        <x:is>
          <x:t xml:space="preserve">generated output tokens/sec/MW</x:t>
        </x:is>
      </x:c>
      <x:c r="G3812" s="3" t="inlineStr">
        <x:is>
          <x:t xml:space="preserve">Conservative no-uplift proxy</x:t>
        </x:is>
      </x:c>
      <x:c r="H3812" s="3" t="inlineStr">
        <x:is>
          <x:t xml:space="preserve">purpose_built_tps_per_mw = purpose_built_reference_tps_per_mw * commercial_workload_fit_factor until comparable output-token benchmark is adopted</x:t>
        </x:is>
      </x:c>
      <x:c r="I3812" s="3" t="inlineStr">
        <x:is>
          <x:t xml:space="preserve">No comparable public output-token/MW row adopted; B200 public reference placeholder is used and remains editable.</x:t>
        </x:is>
      </x:c>
      <x:c r="J3812" s="3" t="inlineStr">
        <x:is>
          <x:t xml:space="preserve">SRC_DEEPSEEK_V3; SRC_DEEPSEEK_R1; SRC_DEEPSEEK_H800_INFERENCE; SRC_EPOCH_AI_DATA_CENTERS; ASSUMP_NUMERIC_ACCELERATOR_MIX</x:t>
        </x:is>
      </x:c>
      <x:c r="K381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12" s="3" t="inlineStr">
        <x:is>
          <x:t xml:space="preserve">Matched-workload generated-output benchmark for the provider purpose-built accelerator.</x:t>
        </x:is>
      </x:c>
    </x:row>
    <x:row r="3813">
      <x:c r="A3813" s="3" t="inlineStr">
        <x:is>
          <x:t xml:space="preserve">DeepSeek</x:t>
        </x:is>
      </x:c>
      <x:c r="B3813" s="3" t="n">
        <x:v>2026</x:v>
      </x:c>
      <x:c r="C3813" s="3" t="inlineStr">
        <x:is>
          <x:t xml:space="preserve">Grid-Constrained / Efficiency-Upside</x:t>
        </x:is>
      </x:c>
      <x:c r="D3813" s="3" t="inlineStr">
        <x:is>
          <x:t xml:space="preserve">inference_power_share</x:t>
        </x:is>
      </x:c>
      <x:c r="E3813" s="3" t="n">
        <x:v>0.64</x:v>
      </x:c>
      <x:c r="F3813" s="3" t="inlineStr">
        <x:is>
          <x:t xml:space="preserve">share of AI IT load</x:t>
        </x:is>
      </x:c>
      <x:c r="G3813" s="3" t="inlineStr">
        <x:is>
          <x:t xml:space="preserve">Scenario allocation</x:t>
        </x:is>
      </x:c>
      <x:c r="H3813" s="3" t="inlineStr">
        <x:is>
          <x:t xml:space="preserve">inference_gw = ai_it_load_gw * inference_power_share</x:t>
        </x:is>
      </x:c>
      <x:c r="I3813" s="3" t="inlineStr">
        <x:is>
          <x:t xml:space="preserve">API/app availability and inference-system disclosure support higher inference share; the value remains scenario.</x:t>
        </x:is>
      </x:c>
      <x:c r="J3813" s="3" t="inlineStr">
        <x:is>
          <x:t xml:space="preserve">SRC_DEEPSEEK_V3; SRC_DEEPSEEK_R1; SRC_DEEPSEEK_H800_INFERENCE; SRC_EPOCH_AI_DATA_CENTERS; ASSUMP_INFERENCE_SHARE_NOT_FACT_60</x:t>
        </x:is>
      </x:c>
      <x:c r="K381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13" s="3" t="inlineStr">
        <x:is>
          <x:t xml:space="preserve">Provider-specific inference/training workload power telemetry.</x:t>
        </x:is>
      </x:c>
    </x:row>
    <x:row r="3814">
      <x:c r="A3814" s="3" t="inlineStr">
        <x:is>
          <x:t xml:space="preserve">DeepSeek</x:t>
        </x:is>
      </x:c>
      <x:c r="B3814" s="3" t="n">
        <x:v>2026</x:v>
      </x:c>
      <x:c r="C3814" s="3" t="inlineStr">
        <x:is>
          <x:t xml:space="preserve">Grid-Constrained / Efficiency-Upside</x:t>
        </x:is>
      </x:c>
      <x:c r="D3814" s="3" t="inlineStr">
        <x:is>
          <x:t xml:space="preserve">inference_gw</x:t>
        </x:is>
      </x:c>
      <x:c r="E3814" s="3" t="n">
        <x:v>0.056</x:v>
      </x:c>
      <x:c r="F3814" s="3" t="inlineStr">
        <x:is>
          <x:t xml:space="preserve">GW</x:t>
        </x:is>
      </x:c>
      <x:c r="G3814" s="3" t="inlineStr">
        <x:is>
          <x:t xml:space="preserve">Derived formula</x:t>
        </x:is>
      </x:c>
      <x:c r="H3814" s="3" t="inlineStr">
        <x:is>
          <x:t xml:space="preserve">ai_it_load_gw * inference_power_share</x:t>
        </x:is>
      </x:c>
      <x:c r="I3814" s="3" t="inlineStr">
        <x:is>
          <x:t xml:space="preserve">This is the operational power eligible to become commercial generated output tokens through the selected TPS/MW proxy.</x:t>
        </x:is>
      </x:c>
      <x:c r="J3814" s="3" t="inlineStr">
        <x:is>
          <x:t xml:space="preserve">SRC_DEEPSEEK_V3; SRC_DEEPSEEK_R1; SRC_DEEPSEEK_H800_INFERENCE; SRC_EPOCH_AI_DATA_CENTERS</x:t>
        </x:is>
      </x:c>
      <x:c r="K381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14" s="3" t="inlineStr">
        <x:is>
          <x:t xml:space="preserve">Recompute after AI allocation or inference-share evidence changes.</x:t>
        </x:is>
      </x:c>
    </x:row>
    <x:row r="3815">
      <x:c r="A3815" s="3" t="inlineStr">
        <x:is>
          <x:t xml:space="preserve">DeepSeek</x:t>
        </x:is>
      </x:c>
      <x:c r="B3815" s="3" t="n">
        <x:v>2026</x:v>
      </x:c>
      <x:c r="C3815" s="3" t="inlineStr">
        <x:is>
          <x:t xml:space="preserve">Grid-Constrained / Efficiency-Upside</x:t>
        </x:is>
      </x:c>
      <x:c r="D3815" s="3" t="inlineStr">
        <x:is>
          <x:t xml:space="preserve">training_power_share</x:t>
        </x:is>
      </x:c>
      <x:c r="E3815" s="3" t="n">
        <x:v>0.36</x:v>
      </x:c>
      <x:c r="F3815" s="3" t="inlineStr">
        <x:is>
          <x:t xml:space="preserve">share of AI IT load</x:t>
        </x:is>
      </x:c>
      <x:c r="G3815" s="3" t="inlineStr">
        <x:is>
          <x:t xml:space="preserve">Derived allocation</x:t>
        </x:is>
      </x:c>
      <x:c r="H3815" s="3" t="inlineStr">
        <x:is>
          <x:t xml:space="preserve">1 - inference_power_share</x:t>
        </x:is>
      </x:c>
      <x:c r="I3815" s="3" t="inlineStr">
        <x:is>
          <x:t xml:space="preserve">Training receives the complementary modeled AI IT allocation; it is not a disclosed company workload split.</x:t>
        </x:is>
      </x:c>
      <x:c r="J3815" s="3" t="inlineStr">
        <x:is>
          <x:t xml:space="preserve">SRC_DEEPSEEK_V3; SRC_DEEPSEEK_R1; SRC_DEEPSEEK_H800_INFERENCE; SRC_EPOCH_AI_DATA_CENTERS; ASSUMP_INFERENCE_SHARE_NOT_FACT_60</x:t>
        </x:is>
      </x:c>
      <x:c r="K381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15" s="3" t="inlineStr">
        <x:is>
          <x:t xml:space="preserve">Provider-specific inference/training workload power telemetry.</x:t>
        </x:is>
      </x:c>
    </x:row>
    <x:row r="3816">
      <x:c r="A3816" s="3" t="inlineStr">
        <x:is>
          <x:t xml:space="preserve">DeepSeek</x:t>
        </x:is>
      </x:c>
      <x:c r="B3816" s="3" t="n">
        <x:v>2026</x:v>
      </x:c>
      <x:c r="C3816" s="3" t="inlineStr">
        <x:is>
          <x:t xml:space="preserve">Grid-Constrained / Efficiency-Upside</x:t>
        </x:is>
      </x:c>
      <x:c r="D3816" s="3" t="inlineStr">
        <x:is>
          <x:t xml:space="preserve">training_gw</x:t>
        </x:is>
      </x:c>
      <x:c r="E3816" s="3" t="n">
        <x:v>0.031</x:v>
      </x:c>
      <x:c r="F3816" s="3" t="inlineStr">
        <x:is>
          <x:t xml:space="preserve">GW</x:t>
        </x:is>
      </x:c>
      <x:c r="G3816" s="3" t="inlineStr">
        <x:is>
          <x:t xml:space="preserve">Derived formula</x:t>
        </x:is>
      </x:c>
      <x:c r="H3816" s="3" t="inlineStr">
        <x:is>
          <x:t xml:space="preserve">ai_it_load_gw * training_power_share</x:t>
        </x:is>
      </x:c>
      <x:c r="I3816" s="3" t="inlineStr">
        <x:is>
          <x:t xml:space="preserve">Training GW is shown separately so commercial inference token capacity is not overstated.</x:t>
        </x:is>
      </x:c>
      <x:c r="J3816" s="3" t="inlineStr">
        <x:is>
          <x:t xml:space="preserve">SRC_DEEPSEEK_V3; SRC_DEEPSEEK_R1; SRC_DEEPSEEK_H800_INFERENCE; SRC_EPOCH_AI_DATA_CENTERS</x:t>
        </x:is>
      </x:c>
      <x:c r="K381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16" s="3" t="inlineStr">
        <x:is>
          <x:t xml:space="preserve">Recompute after AI allocation or workload-split evidence changes.</x:t>
        </x:is>
      </x:c>
    </x:row>
    <x:row r="3817">
      <x:c r="A3817" s="3" t="inlineStr">
        <x:is>
          <x:t xml:space="preserve">DeepSeek</x:t>
        </x:is>
      </x:c>
      <x:c r="B3817" s="3" t="n">
        <x:v>2026</x:v>
      </x:c>
      <x:c r="C3817" s="3" t="inlineStr">
        <x:is>
          <x:t xml:space="preserve">Grid-Constrained / Efficiency-Upside</x:t>
        </x:is>
      </x:c>
      <x:c r="D3817" s="3" t="inlineStr">
        <x:is>
          <x:t xml:space="preserve">tokens_per_second_per_mw</x:t>
        </x:is>
      </x:c>
      <x:c r="E3817" s="3" t="n">
        <x:v>119490</x:v>
      </x:c>
      <x:c r="F3817" s="3" t="inlineStr">
        <x:is>
          <x:t xml:space="preserve">generated output tokens/sec/MW</x:t>
        </x:is>
      </x:c>
      <x:c r="G3817" s="3" t="inlineStr">
        <x:is>
          <x:t xml:space="preserve">Derived estimate + benchmark calibration</x:t>
        </x:is>
      </x:c>
      <x:c r="H3817" s="3" t="inlineStr">
        <x:is>
          <x:t xml:space="preserve">fleet_reference_tps_per_mw * commercial_workload_fit_factor</x:t>
        </x:is>
      </x:c>
      <x:c r="I3817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3817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381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17" s="3" t="inlineStr">
        <x:is>
          <x:t xml:space="preserve">Comparable production output-token throughput with model, hardware, precision, ISL/OSL and SLO matched.</x:t>
        </x:is>
      </x:c>
    </x:row>
    <x:row r="3818">
      <x:c r="A3818" s="3" t="inlineStr">
        <x:is>
          <x:t xml:space="preserve">DeepSeek</x:t>
        </x:is>
      </x:c>
      <x:c r="B3818" s="3" t="n">
        <x:v>2026</x:v>
      </x:c>
      <x:c r="C3818" s="3" t="inlineStr">
        <x:is>
          <x:t xml:space="preserve">Grid-Constrained / Efficiency-Upside</x:t>
        </x:is>
      </x:c>
      <x:c r="D3818" s="3" t="inlineStr">
        <x:is>
          <x:t xml:space="preserve">inference_tokens_per_day</x:t>
        </x:is>
      </x:c>
      <x:c r="E3818" s="3" t="n">
        <x:v>578140416000</x:v>
      </x:c>
      <x:c r="F3818" s="3" t="inlineStr">
        <x:is>
          <x:t xml:space="preserve">generated output tokens/day</x:t>
        </x:is>
      </x:c>
      <x:c r="G3818" s="3" t="inlineStr">
        <x:is>
          <x:t xml:space="preserve">Derived headline metric</x:t>
        </x:is>
      </x:c>
      <x:c r="H3818" s="3" t="inlineStr">
        <x:is>
          <x:t xml:space="preserve">inference_gw * 1000 * tokens_per_second_per_mw * 86,400</x:t>
        </x:is>
      </x:c>
      <x:c r="I3818" s="3" t="inlineStr">
        <x:is>
          <x:t xml:space="preserve">Headline capacity uses no utilization, MoE, architecture or software-growth multiplier; it is not observed commercial output volume.</x:t>
        </x:is>
      </x:c>
      <x:c r="J3818" s="3" t="inlineStr">
        <x:is>
          <x:t xml:space="preserve">SRC_DEEPSEEK_V3; SRC_DEEPSEEK_R1; SRC_DEEPSEEK_H800_INFERENCE; SRC_EPOCH_AI_DATA_CENTERS; SRC_SEMIANALYSIS_INFERENCEX</x:t>
        </x:is>
      </x:c>
      <x:c r="K381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18" s="3" t="inlineStr">
        <x:is>
          <x:t xml:space="preserve">Provider-disclosed generated output token volume or calibrated capacity telemetry.</x:t>
        </x:is>
      </x:c>
    </x:row>
    <x:row r="3819">
      <x:c r="A3819" s="3" t="inlineStr">
        <x:is>
          <x:t xml:space="preserve">DeepSeek</x:t>
        </x:is>
      </x:c>
      <x:c r="B3819" s="3" t="n">
        <x:v>2026</x:v>
      </x:c>
      <x:c r="C3819" s="3" t="inlineStr">
        <x:is>
          <x:t xml:space="preserve">Grid-Constrained / Efficiency-Upside</x:t>
        </x:is>
      </x:c>
      <x:c r="D3819" s="3" t="inlineStr">
        <x:is>
          <x:t xml:space="preserve">inference_tokens_per_year</x:t>
        </x:is>
      </x:c>
      <x:c r="E3819" s="3" t="n">
        <x:v>211021251840000</x:v>
      </x:c>
      <x:c r="F3819" s="3" t="inlineStr">
        <x:is>
          <x:t xml:space="preserve">generated output tokens/year</x:t>
        </x:is>
      </x:c>
      <x:c r="G3819" s="3" t="inlineStr">
        <x:is>
          <x:t xml:space="preserve">Derived headline metric</x:t>
        </x:is>
      </x:c>
      <x:c r="H3819" s="3" t="inlineStr">
        <x:is>
          <x:t xml:space="preserve">inference_tokens_per_day * 365</x:t>
        </x:is>
      </x:c>
      <x:c r="I3819" s="3" t="inlineStr">
        <x:is>
          <x:t xml:space="preserve">Annualized version of generated output token capacity; it is not observed annual demand or billable volume.</x:t>
        </x:is>
      </x:c>
      <x:c r="J3819" s="3" t="inlineStr">
        <x:is>
          <x:t xml:space="preserve">SRC_DEEPSEEK_V3; SRC_DEEPSEEK_R1; SRC_DEEPSEEK_H800_INFERENCE; SRC_EPOCH_AI_DATA_CENTERS; SRC_SEMIANALYSIS_INFERENCEX</x:t>
        </x:is>
      </x:c>
      <x:c r="K381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19" s="3" t="inlineStr">
        <x:is>
          <x:t xml:space="preserve">Provider-disclosed annual generated-output volume or metered serving telemetry.</x:t>
        </x:is>
      </x:c>
    </x:row>
    <x:row r="3820">
      <x:c r="A3820" s="3" t="inlineStr">
        <x:is>
          <x:t xml:space="preserve">DeepSeek</x:t>
        </x:is>
      </x:c>
      <x:c r="B3820" s="3" t="n">
        <x:v>2027</x:v>
      </x:c>
      <x:c r="C3820" s="3" t="inlineStr">
        <x:is>
          <x:t xml:space="preserve">Grid-Constrained / Efficiency-Upside</x:t>
        </x:is>
      </x:c>
      <x:c r="D3820" s="3" t="inlineStr">
        <x:is>
          <x:t xml:space="preserve">contracted_power_gw</x:t>
        </x:is>
      </x:c>
      <x:c r="E3820" s="3" t="n">
        <x:v>0.825</x:v>
      </x:c>
      <x:c r="F3820" s="3" t="inlineStr">
        <x:is>
          <x:t xml:space="preserve">GW</x:t>
        </x:is>
      </x:c>
      <x:c r="G3820" s="3" t="inlineStr">
        <x:is>
          <x:t xml:space="preserve">Scenario capacity envelope</x:t>
        </x:is>
      </x:c>
      <x:c r="H3820" s="3" t="inlineStr">
        <x:is>
          <x:t xml:space="preserve">linear interpolation between 2026 and 2030 company capacity endpoints</x:t>
        </x:is>
      </x:c>
      <x:c r="I3820" s="3" t="inlineStr">
        <x:is>
          <x:t xml:space="preserve">Capacity is a low-transparency scenario; official infrastructure evidence supports H800 inference hardware, not company GW.</x:t>
        </x:is>
      </x:c>
      <x:c r="J3820" s="3" t="inlineStr">
        <x:is>
          <x:t xml:space="preserve">SRC_DEEPSEEK_H800_INFERENCE; ASSUMP_CN_CAPACITY_TRANSPARENCY</x:t>
        </x:is>
      </x:c>
      <x:c r="K382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20" s="3" t="inlineStr">
        <x:is>
          <x:t xml:space="preserve">Company/site-level committed MW/GW, interconnect and contract disclosure.</x:t>
        </x:is>
      </x:c>
    </x:row>
    <x:row r="3821">
      <x:c r="A3821" s="3" t="inlineStr">
        <x:is>
          <x:t xml:space="preserve">DeepSeek</x:t>
        </x:is>
      </x:c>
      <x:c r="B3821" s="3" t="n">
        <x:v>2027</x:v>
      </x:c>
      <x:c r="C3821" s="3" t="inlineStr">
        <x:is>
          <x:t xml:space="preserve">Grid-Constrained / Efficiency-Upside</x:t>
        </x:is>
      </x:c>
      <x:c r="D3821" s="3" t="inlineStr">
        <x:is>
          <x:t xml:space="preserve">operational_deployment_share</x:t>
        </x:is>
      </x:c>
      <x:c r="E3821" s="3" t="n">
        <x:v>0.41939394</x:v>
      </x:c>
      <x:c r="F3821" s="3" t="inlineStr">
        <x:is>
          <x:t xml:space="preserve">share</x:t>
        </x:is>
      </x:c>
      <x:c r="G3821" s="3" t="inlineStr">
        <x:is>
          <x:t xml:space="preserve">Scenario conversion</x:t>
        </x:is>
      </x:c>
      <x:c r="H3821" s="3" t="inlineStr">
        <x:is>
          <x:t xml:space="preserve">active_power_gw / contracted_power_gw</x:t>
        </x:is>
      </x:c>
      <x:c r="I3821" s="3" t="inlineStr">
        <x:is>
          <x:t xml:space="preserve">This is the single explicit conversion from contracted/attributed capacity to operationally usable capacity.</x:t>
        </x:is>
      </x:c>
      <x:c r="J3821" s="3" t="inlineStr">
        <x:is>
          <x:t xml:space="preserve">SRC_DEEPSEEK_H800_INFERENCE; ASSUMP_CN_CAPACITY_TRANSPARENCY</x:t>
        </x:is>
      </x:c>
      <x:c r="K382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21" s="3" t="inlineStr">
        <x:is>
          <x:t xml:space="preserve">Energized operational capacity divided by contracted/attributed capacity.</x:t>
        </x:is>
      </x:c>
    </x:row>
    <x:row r="3822">
      <x:c r="A3822" s="3" t="inlineStr">
        <x:is>
          <x:t xml:space="preserve">DeepSeek</x:t>
        </x:is>
      </x:c>
      <x:c r="B3822" s="3" t="n">
        <x:v>2027</x:v>
      </x:c>
      <x:c r="C3822" s="3" t="inlineStr">
        <x:is>
          <x:t xml:space="preserve">Grid-Constrained / Efficiency-Upside</x:t>
        </x:is>
      </x:c>
      <x:c r="D3822" s="3" t="inlineStr">
        <x:is>
          <x:t xml:space="preserve">active_power_gw</x:t>
        </x:is>
      </x:c>
      <x:c r="E3822" s="3" t="n">
        <x:v>0.346</x:v>
      </x:c>
      <x:c r="F3822" s="3" t="inlineStr">
        <x:is>
          <x:t xml:space="preserve">GW</x:t>
        </x:is>
      </x:c>
      <x:c r="G3822" s="3" t="inlineStr">
        <x:is>
          <x:t xml:space="preserve">Derived scenario</x:t>
        </x:is>
      </x:c>
      <x:c r="H3822" s="3" t="inlineStr">
        <x:is>
          <x:t xml:space="preserve">contracted_power_gw * operational_deployment_share</x:t>
        </x:is>
      </x:c>
      <x:c r="I3822" s="3" t="inlineStr">
        <x:is>
          <x:t xml:space="preserve">Active GW is conservative because operated cluster scale beyond disclosed infrastructure is not public.</x:t>
        </x:is>
      </x:c>
      <x:c r="J3822" s="3" t="inlineStr">
        <x:is>
          <x:t xml:space="preserve">SRC_DEEPSEEK_H800_INFERENCE; ASSUMP_CN_CAPACITY_TRANSPARENCY</x:t>
        </x:is>
      </x:c>
      <x:c r="K382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22" s="3" t="inlineStr">
        <x:is>
          <x:t xml:space="preserve">Energization dates, accelerator deliveries and operational powered-rack telemetry.</x:t>
        </x:is>
      </x:c>
    </x:row>
    <x:row r="3823">
      <x:c r="A3823" s="3" t="inlineStr">
        <x:is>
          <x:t xml:space="preserve">DeepSeek</x:t>
        </x:is>
      </x:c>
      <x:c r="B3823" s="3" t="n">
        <x:v>2027</x:v>
      </x:c>
      <x:c r="C3823" s="3" t="inlineStr">
        <x:is>
          <x:t xml:space="preserve">Grid-Constrained / Efficiency-Upside</x:t>
        </x:is>
      </x:c>
      <x:c r="D3823" s="3" t="inlineStr">
        <x:is>
          <x:t xml:space="preserve">pue</x:t>
        </x:is>
      </x:c>
      <x:c r="E3823" s="3" t="n">
        <x:v>1.24</x:v>
      </x:c>
      <x:c r="F3823" s="3" t="inlineStr">
        <x:is>
          <x:t xml:space="preserve">ratio</x:t>
        </x:is>
      </x:c>
      <x:c r="G3823" s="3" t="inlineStr">
        <x:is>
          <x:t xml:space="preserve">Scenario parameter</x:t>
        </x:is>
      </x:c>
      <x:c r="H3823" s="3" t="inlineStr">
        <x:is>
          <x:t xml:space="preserve">it_load_gw = active_power_gw / pue</x:t>
        </x:is>
      </x:c>
      <x:c r="I3823" s="3" t="inlineStr">
        <x:is>
          <x:t xml:space="preserve">No provider-wide site-level PUE is used as a disclosed fact; PUE represents facility-to-IT conversion within the scenario.</x:t>
        </x:is>
      </x:c>
      <x:c r="J3823" s="3" t="inlineStr">
        <x:is>
          <x:t xml:space="preserve">ASSUMP_POWER_RAMP</x:t>
        </x:is>
      </x:c>
      <x:c r="K382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23" s="3" t="inlineStr">
        <x:is>
          <x:t xml:space="preserve">Site-level measured PUE matched to attributed AI capacity.</x:t>
        </x:is>
      </x:c>
    </x:row>
    <x:row r="3824">
      <x:c r="A3824" s="3" t="inlineStr">
        <x:is>
          <x:t xml:space="preserve">DeepSeek</x:t>
        </x:is>
      </x:c>
      <x:c r="B3824" s="3" t="n">
        <x:v>2027</x:v>
      </x:c>
      <x:c r="C3824" s="3" t="inlineStr">
        <x:is>
          <x:t xml:space="preserve">Grid-Constrained / Efficiency-Upside</x:t>
        </x:is>
      </x:c>
      <x:c r="D3824" s="3" t="inlineStr">
        <x:is>
          <x:t xml:space="preserve">it_load_gw</x:t>
        </x:is>
      </x:c>
      <x:c r="E3824" s="3" t="n">
        <x:v>0.279</x:v>
      </x:c>
      <x:c r="F3824" s="3" t="inlineStr">
        <x:is>
          <x:t xml:space="preserve">GW</x:t>
        </x:is>
      </x:c>
      <x:c r="G3824" s="3" t="inlineStr">
        <x:is>
          <x:t xml:space="preserve">Derived formula</x:t>
        </x:is>
      </x:c>
      <x:c r="H3824" s="3" t="inlineStr">
        <x:is>
          <x:t xml:space="preserve">active_power_gw / pue</x:t>
        </x:is>
      </x:c>
      <x:c r="I3824" s="3" t="inlineStr">
        <x:is>
          <x:t xml:space="preserve">Facility power is converted to IT-deliverable power before attributing AI workloads.</x:t>
        </x:is>
      </x:c>
      <x:c r="J3824" s="3" t="inlineStr">
        <x:is>
          <x:t xml:space="preserve">SRC_DEEPSEEK_H800_INFERENCE; ASSUMP_CN_CAPACITY_TRANSPARENCY</x:t>
        </x:is>
      </x:c>
      <x:c r="K382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24" s="3" t="inlineStr">
        <x:is>
          <x:t xml:space="preserve">Recompute once active power and PUE become site-observable.</x:t>
        </x:is>
      </x:c>
    </x:row>
    <x:row r="3825">
      <x:c r="A3825" s="3" t="inlineStr">
        <x:is>
          <x:t xml:space="preserve">DeepSeek</x:t>
        </x:is>
      </x:c>
      <x:c r="B3825" s="3" t="n">
        <x:v>2027</x:v>
      </x:c>
      <x:c r="C3825" s="3" t="inlineStr">
        <x:is>
          <x:t xml:space="preserve">Grid-Constrained / Efficiency-Upside</x:t>
        </x:is>
      </x:c>
      <x:c r="D3825" s="3" t="inlineStr">
        <x:is>
          <x:t xml:space="preserve">ai_workload_share</x:t>
        </x:is>
      </x:c>
      <x:c r="E3825" s="3" t="n">
        <x:v>0.82</x:v>
      </x:c>
      <x:c r="F3825" s="3" t="inlineStr">
        <x:is>
          <x:t xml:space="preserve">share</x:t>
        </x:is>
      </x:c>
      <x:c r="G3825" s="3" t="inlineStr">
        <x:is>
          <x:t xml:space="preserve">Scenario allocation</x:t>
        </x:is>
      </x:c>
      <x:c r="H3825" s="3" t="inlineStr">
        <x:is>
          <x:t xml:space="preserve">ai_it_load_gw = it_load_gw * ai_workload_share</x:t>
        </x:is>
      </x:c>
      <x:c r="I3825" s="3" t="inlineStr">
        <x:is>
          <x:t xml:space="preserve">DeepSeek-operated service capacity is modeled as AI-focused, reduced for reserve and ancillary processing.</x:t>
        </x:is>
      </x:c>
      <x:c r="J3825" s="3" t="inlineStr">
        <x:is>
          <x:t xml:space="preserve">SRC_DEEPSEEK_V3; SRC_DEEPSEEK_R1; SRC_DEEPSEEK_H800_INFERENCE; SRC_EPOCH_AI_DATA_CENTERS</x:t>
        </x:is>
      </x:c>
      <x:c r="K382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25" s="3" t="inlineStr">
        <x:is>
          <x:t xml:space="preserve">Model-owner AI workload allocation or cluster scheduling telemetry.</x:t>
        </x:is>
      </x:c>
    </x:row>
    <x:row r="3826">
      <x:c r="A3826" s="3" t="inlineStr">
        <x:is>
          <x:t xml:space="preserve">DeepSeek</x:t>
        </x:is>
      </x:c>
      <x:c r="B3826" s="3" t="n">
        <x:v>2027</x:v>
      </x:c>
      <x:c r="C3826" s="3" t="inlineStr">
        <x:is>
          <x:t xml:space="preserve">Grid-Constrained / Efficiency-Upside</x:t>
        </x:is>
      </x:c>
      <x:c r="D3826" s="3" t="inlineStr">
        <x:is>
          <x:t xml:space="preserve">ai_it_load_gw</x:t>
        </x:is>
      </x:c>
      <x:c r="E3826" s="3" t="n">
        <x:v>0.229</x:v>
      </x:c>
      <x:c r="F3826" s="3" t="inlineStr">
        <x:is>
          <x:t xml:space="preserve">GW</x:t>
        </x:is>
      </x:c>
      <x:c r="G3826" s="3" t="inlineStr">
        <x:is>
          <x:t xml:space="preserve">Derived formula</x:t>
        </x:is>
      </x:c>
      <x:c r="H3826" s="3" t="inlineStr">
        <x:is>
          <x:t xml:space="preserve">it_load_gw * ai_workload_share</x:t>
        </x:is>
      </x:c>
      <x:c r="I3826" s="3" t="inlineStr">
        <x:is>
          <x:t xml:space="preserve">Only the AI-attributed portion of IT load enters training/inference allocation.</x:t>
        </x:is>
      </x:c>
      <x:c r="J3826" s="3" t="inlineStr">
        <x:is>
          <x:t xml:space="preserve">SRC_DEEPSEEK_V3; SRC_DEEPSEEK_R1; SRC_DEEPSEEK_H800_INFERENCE; SRC_EPOCH_AI_DATA_CENTERS</x:t>
        </x:is>
      </x:c>
      <x:c r="K382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26" s="3" t="inlineStr">
        <x:is>
          <x:t xml:space="preserve">Recompute after ai_workload_share is replaced by telemetry.</x:t>
        </x:is>
      </x:c>
    </x:row>
    <x:row r="3827">
      <x:c r="A3827" s="3" t="inlineStr">
        <x:is>
          <x:t xml:space="preserve">DeepSeek</x:t>
        </x:is>
      </x:c>
      <x:c r="B3827" s="3" t="n">
        <x:v>2027</x:v>
      </x:c>
      <x:c r="C3827" s="3" t="inlineStr">
        <x:is>
          <x:t xml:space="preserve">Grid-Constrained / Efficiency-Upside</x:t>
        </x:is>
      </x:c>
      <x:c r="D3827" s="3" t="inlineStr">
        <x:is>
          <x:t xml:space="preserve">gpu_share</x:t>
        </x:is>
      </x:c>
      <x:c r="E3827" s="3" t="n">
        <x:v>1</x:v>
      </x:c>
      <x:c r="F3827" s="3" t="inlineStr">
        <x:is>
          <x:t xml:space="preserve">share of inference-serving accelerator load</x:t>
        </x:is>
      </x:c>
      <x:c r="G3827" s="3" t="inlineStr">
        <x:is>
          <x:t xml:space="preserve">Numeric scenario</x:t>
        </x:is>
      </x:c>
      <x:c r="H3827" s="3" t="inlineStr">
        <x:is>
          <x:t xml:space="preserve">gpu_share interpolated from company 2026/2030 accelerator-mix endpoints</x:t>
        </x:is>
      </x:c>
      <x:c r="I3827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3827" s="3" t="inlineStr">
        <x:is>
          <x:t xml:space="preserve">SRC_DEEPSEEK_V3; SRC_DEEPSEEK_R1; SRC_DEEPSEEK_H800_INFERENCE; SRC_EPOCH_AI_DATA_CENTERS; ASSUMP_NUMERIC_ACCELERATOR_MIX</x:t>
        </x:is>
      </x:c>
      <x:c r="K382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27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3828">
      <x:c r="A3828" s="3" t="inlineStr">
        <x:is>
          <x:t xml:space="preserve">DeepSeek</x:t>
        </x:is>
      </x:c>
      <x:c r="B3828" s="3" t="n">
        <x:v>2027</x:v>
      </x:c>
      <x:c r="C3828" s="3" t="inlineStr">
        <x:is>
          <x:t xml:space="preserve">Grid-Constrained / Efficiency-Upside</x:t>
        </x:is>
      </x:c>
      <x:c r="D3828" s="3" t="inlineStr">
        <x:is>
          <x:t xml:space="preserve">h200_share</x:t>
        </x:is>
      </x:c>
      <x:c r="E3828" s="3" t="n">
        <x:v>0.438</x:v>
      </x:c>
      <x:c r="F3828" s="3" t="inlineStr">
        <x:is>
          <x:t xml:space="preserve">share of inference-serving accelerator load</x:t>
        </x:is>
      </x:c>
      <x:c r="G3828" s="3" t="inlineStr">
        <x:is>
          <x:t xml:space="preserve">Editable numeric scenario</x:t>
        </x:is>
      </x:c>
      <x:c r="H3828" s="3" t="inlineStr">
        <x:is>
          <x:t xml:space="preserve">h200_share = gpu_share * default_gpu_generation_mix_h200</x:t>
        </x:is>
      </x:c>
      <x:c r="I3828" s="3" t="inlineStr">
        <x:is>
          <x:t xml:space="preserve">Default GPU-generation migration assumption; executive workbook allows later manual replacement by company/year/scenario.</x:t>
        </x:is>
      </x:c>
      <x:c r="J3828" s="3" t="inlineStr">
        <x:is>
          <x:t xml:space="preserve">SRC_SEMIANALYSIS_INFERENCEX; ASSUMP_NUMERIC_ACCELERATOR_MIX</x:t>
        </x:is>
      </x:c>
      <x:c r="K382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28" s="3" t="inlineStr">
        <x:is>
          <x:t xml:space="preserve">Company fleet inventory, accelerator-hours or procurement/deployment records by GPU generation.</x:t>
        </x:is>
      </x:c>
    </x:row>
    <x:row r="3829">
      <x:c r="A3829" s="3" t="inlineStr">
        <x:is>
          <x:t xml:space="preserve">DeepSeek</x:t>
        </x:is>
      </x:c>
      <x:c r="B3829" s="3" t="n">
        <x:v>2027</x:v>
      </x:c>
      <x:c r="C3829" s="3" t="inlineStr">
        <x:is>
          <x:t xml:space="preserve">Grid-Constrained / Efficiency-Upside</x:t>
        </x:is>
      </x:c>
      <x:c r="D3829" s="3" t="inlineStr">
        <x:is>
          <x:t xml:space="preserve">b200_share</x:t>
        </x:is>
      </x:c>
      <x:c r="E3829" s="3" t="n">
        <x:v>0.388</x:v>
      </x:c>
      <x:c r="F3829" s="3" t="inlineStr">
        <x:is>
          <x:t xml:space="preserve">share of inference-serving accelerator load</x:t>
        </x:is>
      </x:c>
      <x:c r="G3829" s="3" t="inlineStr">
        <x:is>
          <x:t xml:space="preserve">Editable numeric scenario</x:t>
        </x:is>
      </x:c>
      <x:c r="H3829" s="3" t="inlineStr">
        <x:is>
          <x:t xml:space="preserve">b200_share = gpu_share * default_gpu_generation_mix_b200</x:t>
        </x:is>
      </x:c>
      <x:c r="I3829" s="3" t="inlineStr">
        <x:is>
          <x:t xml:space="preserve">Default GPU-generation migration assumption; executive workbook allows later manual replacement by company/year/scenario.</x:t>
        </x:is>
      </x:c>
      <x:c r="J3829" s="3" t="inlineStr">
        <x:is>
          <x:t xml:space="preserve">SRC_SEMIANALYSIS_INFERENCEX; ASSUMP_NUMERIC_ACCELERATOR_MIX</x:t>
        </x:is>
      </x:c>
      <x:c r="K382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29" s="3" t="inlineStr">
        <x:is>
          <x:t xml:space="preserve">Company fleet inventory, accelerator-hours or procurement/deployment records by GPU generation.</x:t>
        </x:is>
      </x:c>
    </x:row>
    <x:row r="3830">
      <x:c r="A3830" s="3" t="inlineStr">
        <x:is>
          <x:t xml:space="preserve">DeepSeek</x:t>
        </x:is>
      </x:c>
      <x:c r="B3830" s="3" t="n">
        <x:v>2027</x:v>
      </x:c>
      <x:c r="C3830" s="3" t="inlineStr">
        <x:is>
          <x:t xml:space="preserve">Grid-Constrained / Efficiency-Upside</x:t>
        </x:is>
      </x:c>
      <x:c r="D3830" s="3" t="inlineStr">
        <x:is>
          <x:t xml:space="preserve">gb200_share</x:t>
        </x:is>
      </x:c>
      <x:c r="E3830" s="3" t="n">
        <x:v>0.174</x:v>
      </x:c>
      <x:c r="F3830" s="3" t="inlineStr">
        <x:is>
          <x:t xml:space="preserve">share of inference-serving accelerator load</x:t>
        </x:is>
      </x:c>
      <x:c r="G3830" s="3" t="inlineStr">
        <x:is>
          <x:t xml:space="preserve">Editable numeric scenario</x:t>
        </x:is>
      </x:c>
      <x:c r="H3830" s="3" t="inlineStr">
        <x:is>
          <x:t xml:space="preserve">gb200_share = gpu_share * default_gpu_generation_mix_gb200</x:t>
        </x:is>
      </x:c>
      <x:c r="I3830" s="3" t="inlineStr">
        <x:is>
          <x:t xml:space="preserve">Default GPU-generation migration assumption; executive workbook allows later manual replacement by company/year/scenario.</x:t>
        </x:is>
      </x:c>
      <x:c r="J3830" s="3" t="inlineStr">
        <x:is>
          <x:t xml:space="preserve">SRC_SEMIANALYSIS_INFERENCEX; ASSUMP_NUMERIC_ACCELERATOR_MIX</x:t>
        </x:is>
      </x:c>
      <x:c r="K383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30" s="3" t="inlineStr">
        <x:is>
          <x:t xml:space="preserve">Company fleet inventory, accelerator-hours or procurement/deployment records by GPU generation.</x:t>
        </x:is>
      </x:c>
    </x:row>
    <x:row r="3831">
      <x:c r="A3831" s="3" t="inlineStr">
        <x:is>
          <x:t xml:space="preserve">DeepSeek</x:t>
        </x:is>
      </x:c>
      <x:c r="B3831" s="3" t="n">
        <x:v>2027</x:v>
      </x:c>
      <x:c r="C3831" s="3" t="inlineStr">
        <x:is>
          <x:t xml:space="preserve">Grid-Constrained / Efficiency-Upside</x:t>
        </x:is>
      </x:c>
      <x:c r="D3831" s="3" t="inlineStr">
        <x:is>
          <x:t xml:space="preserve">purpose_built_accelerator_share</x:t>
        </x:is>
      </x:c>
      <x:c r="E3831" s="3" t="n">
        <x:v>0</x:v>
      </x:c>
      <x:c r="F3831" s="3" t="inlineStr">
        <x:is>
          <x:t xml:space="preserve">share of inference-serving accelerator load</x:t>
        </x:is>
      </x:c>
      <x:c r="G3831" s="3" t="inlineStr">
        <x:is>
          <x:t xml:space="preserve">Numeric scenario</x:t>
        </x:is>
      </x:c>
      <x:c r="H3831" s="3" t="inlineStr">
        <x:is>
          <x:t xml:space="preserve">1 - gpu_share</x:t>
        </x:is>
      </x:c>
      <x:c r="I3831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3831" s="3" t="inlineStr">
        <x:is>
          <x:t xml:space="preserve">SRC_DEEPSEEK_V3; SRC_DEEPSEEK_R1; SRC_DEEPSEEK_H800_INFERENCE; SRC_EPOCH_AI_DATA_CENTERS; ASSUMP_NUMERIC_ACCELERATOR_MIX</x:t>
        </x:is>
      </x:c>
      <x:c r="K383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31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3832">
      <x:c r="A3832" s="3" t="inlineStr">
        <x:is>
          <x:t xml:space="preserve">DeepSeek</x:t>
        </x:is>
      </x:c>
      <x:c r="B3832" s="3" t="n">
        <x:v>2027</x:v>
      </x:c>
      <x:c r="C3832" s="3" t="inlineStr">
        <x:is>
          <x:t xml:space="preserve">Grid-Constrained / Efficiency-Upside</x:t>
        </x:is>
      </x:c>
      <x:c r="D3832" s="3" t="inlineStr">
        <x:is>
          <x:t xml:space="preserve">fleet_reference_tps_per_mw</x:t>
        </x:is>
      </x:c>
      <x:c r="E3832" s="3" t="n">
        <x:v>151424</x:v>
      </x:c>
      <x:c r="F3832" s="3" t="inlineStr">
        <x:is>
          <x:t xml:space="preserve">generated output tokens/sec/MW</x:t>
        </x:is>
      </x:c>
      <x:c r="G3832" s="3" t="inlineStr">
        <x:is>
          <x:t xml:space="preserve">Fleet-weighted public benchmark reference</x:t>
        </x:is>
      </x:c>
      <x:c r="H3832" s="3" t="inlineStr">
        <x:is>
          <x:t xml:space="preserve">h200_share*h200_workload_avg + b200_share*b200_workload_avg + gb200_share*gb200_workload_avg + purpose_built_share*purpose_workload_avg</x:t>
        </x:is>
      </x:c>
      <x:c r="I3832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3832" s="3" t="inlineStr">
        <x:is>
          <x:t xml:space="preserve">SRC_SEMIANALYSIS_INFERENCEX; ASSUMP_NUMERIC_ACCELERATOR_MIX; ASSUMP_WORKLOAD_CLASS_MIX; ASSUMP_AGENTIC_CONTEXT_PENALTY</x:t>
        </x:is>
      </x:c>
      <x:c r="K383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32" s="3" t="inlineStr">
        <x:is>
          <x:t xml:space="preserve">Comparable production output-token throughput or a more closely matched benchmark.</x:t>
        </x:is>
      </x:c>
    </x:row>
    <x:row r="3833">
      <x:c r="A3833" s="3" t="inlineStr">
        <x:is>
          <x:t xml:space="preserve">DeepSeek</x:t>
        </x:is>
      </x:c>
      <x:c r="B3833" s="3" t="n">
        <x:v>2027</x:v>
      </x:c>
      <x:c r="C3833" s="3" t="inlineStr">
        <x:is>
          <x:t xml:space="preserve">Grid-Constrained / Efficiency-Upside</x:t>
        </x:is>
      </x:c>
      <x:c r="D3833" s="3" t="inlineStr">
        <x:is>
          <x:t xml:space="preserve">commercial_workload_fit_factor</x:t>
        </x:is>
      </x:c>
      <x:c r="E3833" s="3" t="n">
        <x:v>0.85</x:v>
      </x:c>
      <x:c r="F3833" s="3" t="inlineStr">
        <x:is>
          <x:t xml:space="preserve">share of public reference throughput</x:t>
        </x:is>
      </x:c>
      <x:c r="G3833" s="3" t="inlineStr">
        <x:is>
          <x:t xml:space="preserve">Scenario assumption</x:t>
        </x:is>
      </x:c>
      <x:c r="H3833" s="3" t="inlineStr">
        <x:is>
          <x:t xml:space="preserve">reference_serving_tps_per_mw = fleet_reference_tps_per_mw * commercial_workload_fit_factor</x:t>
        </x:is>
      </x:c>
      <x:c r="I3833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3833" s="3" t="inlineStr">
        <x:is>
          <x:t xml:space="preserve">SRC_SEMIANALYSIS_INFERENCEX; ASSUMP_NUMERIC_ACCELERATOR_MIX; ASSUMP_WORKLOAD_CLASS_MIX; ASSUMP_AGENTIC_CONTEXT_PENALTY</x:t>
        </x:is>
      </x:c>
      <x:c r="K383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33" s="3" t="inlineStr">
        <x:is>
          <x:t xml:space="preserve">Matched commercial serving benchmark by product surface, context shape and latency SLO.</x:t>
        </x:is>
      </x:c>
    </x:row>
    <x:row r="3834">
      <x:c r="A3834" s="3" t="inlineStr">
        <x:is>
          <x:t xml:space="preserve">DeepSeek</x:t>
        </x:is>
      </x:c>
      <x:c r="B3834" s="3" t="n">
        <x:v>2027</x:v>
      </x:c>
      <x:c r="C3834" s="3" t="inlineStr">
        <x:is>
          <x:t xml:space="preserve">Grid-Constrained / Efficiency-Upside</x:t>
        </x:is>
      </x:c>
      <x:c r="D3834" s="3" t="inlineStr">
        <x:is>
          <x:t xml:space="preserve">reference_serving_tps_per_mw</x:t>
        </x:is>
      </x:c>
      <x:c r="E3834" s="3" t="n">
        <x:v>128710</x:v>
      </x:c>
      <x:c r="F3834" s="3" t="inlineStr">
        <x:is>
          <x:t xml:space="preserve">generated output tokens/sec/MW</x:t>
        </x:is>
      </x:c>
      <x:c r="G3834" s="3" t="inlineStr">
        <x:is>
          <x:t xml:space="preserve">Workload-adjusted benchmark proxy</x:t>
        </x:is>
      </x:c>
      <x:c r="H3834" s="3" t="inlineStr">
        <x:is>
          <x:t xml:space="preserve">fleet_reference_tps_per_mw * commercial_workload_fit_factor</x:t>
        </x:is>
      </x:c>
      <x:c r="I383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834" s="3" t="inlineStr">
        <x:is>
          <x:t xml:space="preserve">SRC_SEMIANALYSIS_INFERENCEX; ASSUMP_NUMERIC_ACCELERATOR_MIX; ASSUMP_WORKLOAD_CLASS_MIX; ASSUMP_AGENTIC_CONTEXT_PENALTY</x:t>
        </x:is>
      </x:c>
      <x:c r="K383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34" s="3" t="inlineStr">
        <x:is>
          <x:t xml:space="preserve">Provider production output-token throughput with comparable workload/SLO.</x:t>
        </x:is>
      </x:c>
    </x:row>
    <x:row r="3835">
      <x:c r="A3835" s="3" t="inlineStr">
        <x:is>
          <x:t xml:space="preserve">DeepSeek</x:t>
        </x:is>
      </x:c>
      <x:c r="B3835" s="3" t="n">
        <x:v>2027</x:v>
      </x:c>
      <x:c r="C3835" s="3" t="inlineStr">
        <x:is>
          <x:t xml:space="preserve">Grid-Constrained / Efficiency-Upside</x:t>
        </x:is>
      </x:c>
      <x:c r="D3835" s="3" t="inlineStr">
        <x:is>
          <x:t xml:space="preserve">purpose_built_tps_per_mw</x:t>
        </x:is>
      </x:c>
      <x:c r="E3835" s="3" t="n">
        <x:v>334536</x:v>
      </x:c>
      <x:c r="F3835" s="3" t="inlineStr">
        <x:is>
          <x:t xml:space="preserve">generated output tokens/sec/MW</x:t>
        </x:is>
      </x:c>
      <x:c r="G3835" s="3" t="inlineStr">
        <x:is>
          <x:t xml:space="preserve">Conservative no-uplift proxy</x:t>
        </x:is>
      </x:c>
      <x:c r="H3835" s="3" t="inlineStr">
        <x:is>
          <x:t xml:space="preserve">purpose_built_tps_per_mw = purpose_built_reference_tps_per_mw * commercial_workload_fit_factor until comparable output-token benchmark is adopted</x:t>
        </x:is>
      </x:c>
      <x:c r="I3835" s="3" t="inlineStr">
        <x:is>
          <x:t xml:space="preserve">No comparable public output-token/MW row adopted; B200 public reference placeholder is used and remains editable.</x:t>
        </x:is>
      </x:c>
      <x:c r="J3835" s="3" t="inlineStr">
        <x:is>
          <x:t xml:space="preserve">SRC_DEEPSEEK_V3; SRC_DEEPSEEK_R1; SRC_DEEPSEEK_H800_INFERENCE; SRC_EPOCH_AI_DATA_CENTERS; ASSUMP_NUMERIC_ACCELERATOR_MIX</x:t>
        </x:is>
      </x:c>
      <x:c r="K383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35" s="3" t="inlineStr">
        <x:is>
          <x:t xml:space="preserve">Matched-workload generated-output benchmark for the provider purpose-built accelerator.</x:t>
        </x:is>
      </x:c>
    </x:row>
    <x:row r="3836">
      <x:c r="A3836" s="3" t="inlineStr">
        <x:is>
          <x:t xml:space="preserve">DeepSeek</x:t>
        </x:is>
      </x:c>
      <x:c r="B3836" s="3" t="n">
        <x:v>2027</x:v>
      </x:c>
      <x:c r="C3836" s="3" t="inlineStr">
        <x:is>
          <x:t xml:space="preserve">Grid-Constrained / Efficiency-Upside</x:t>
        </x:is>
      </x:c>
      <x:c r="D3836" s="3" t="inlineStr">
        <x:is>
          <x:t xml:space="preserve">inference_power_share</x:t>
        </x:is>
      </x:c>
      <x:c r="E3836" s="3" t="n">
        <x:v>0.695</x:v>
      </x:c>
      <x:c r="F3836" s="3" t="inlineStr">
        <x:is>
          <x:t xml:space="preserve">share of AI IT load</x:t>
        </x:is>
      </x:c>
      <x:c r="G3836" s="3" t="inlineStr">
        <x:is>
          <x:t xml:space="preserve">Scenario allocation</x:t>
        </x:is>
      </x:c>
      <x:c r="H3836" s="3" t="inlineStr">
        <x:is>
          <x:t xml:space="preserve">inference_gw = ai_it_load_gw * inference_power_share</x:t>
        </x:is>
      </x:c>
      <x:c r="I3836" s="3" t="inlineStr">
        <x:is>
          <x:t xml:space="preserve">API/app availability and inference-system disclosure support higher inference share; the value remains scenario.</x:t>
        </x:is>
      </x:c>
      <x:c r="J3836" s="3" t="inlineStr">
        <x:is>
          <x:t xml:space="preserve">SRC_DEEPSEEK_V3; SRC_DEEPSEEK_R1; SRC_DEEPSEEK_H800_INFERENCE; SRC_EPOCH_AI_DATA_CENTERS; ASSUMP_INFERENCE_SHARE_NOT_FACT_60</x:t>
        </x:is>
      </x:c>
      <x:c r="K383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36" s="3" t="inlineStr">
        <x:is>
          <x:t xml:space="preserve">Provider-specific inference/training workload power telemetry.</x:t>
        </x:is>
      </x:c>
    </x:row>
    <x:row r="3837">
      <x:c r="A3837" s="3" t="inlineStr">
        <x:is>
          <x:t xml:space="preserve">DeepSeek</x:t>
        </x:is>
      </x:c>
      <x:c r="B3837" s="3" t="n">
        <x:v>2027</x:v>
      </x:c>
      <x:c r="C3837" s="3" t="inlineStr">
        <x:is>
          <x:t xml:space="preserve">Grid-Constrained / Efficiency-Upside</x:t>
        </x:is>
      </x:c>
      <x:c r="D3837" s="3" t="inlineStr">
        <x:is>
          <x:t xml:space="preserve">inference_gw</x:t>
        </x:is>
      </x:c>
      <x:c r="E3837" s="3" t="n">
        <x:v>0.159</x:v>
      </x:c>
      <x:c r="F3837" s="3" t="inlineStr">
        <x:is>
          <x:t xml:space="preserve">GW</x:t>
        </x:is>
      </x:c>
      <x:c r="G3837" s="3" t="inlineStr">
        <x:is>
          <x:t xml:space="preserve">Derived formula</x:t>
        </x:is>
      </x:c>
      <x:c r="H3837" s="3" t="inlineStr">
        <x:is>
          <x:t xml:space="preserve">ai_it_load_gw * inference_power_share</x:t>
        </x:is>
      </x:c>
      <x:c r="I3837" s="3" t="inlineStr">
        <x:is>
          <x:t xml:space="preserve">This is the operational power eligible to become commercial generated output tokens through the selected TPS/MW proxy.</x:t>
        </x:is>
      </x:c>
      <x:c r="J3837" s="3" t="inlineStr">
        <x:is>
          <x:t xml:space="preserve">SRC_DEEPSEEK_V3; SRC_DEEPSEEK_R1; SRC_DEEPSEEK_H800_INFERENCE; SRC_EPOCH_AI_DATA_CENTERS</x:t>
        </x:is>
      </x:c>
      <x:c r="K383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37" s="3" t="inlineStr">
        <x:is>
          <x:t xml:space="preserve">Recompute after AI allocation or inference-share evidence changes.</x:t>
        </x:is>
      </x:c>
    </x:row>
    <x:row r="3838">
      <x:c r="A3838" s="3" t="inlineStr">
        <x:is>
          <x:t xml:space="preserve">DeepSeek</x:t>
        </x:is>
      </x:c>
      <x:c r="B3838" s="3" t="n">
        <x:v>2027</x:v>
      </x:c>
      <x:c r="C3838" s="3" t="inlineStr">
        <x:is>
          <x:t xml:space="preserve">Grid-Constrained / Efficiency-Upside</x:t>
        </x:is>
      </x:c>
      <x:c r="D3838" s="3" t="inlineStr">
        <x:is>
          <x:t xml:space="preserve">training_power_share</x:t>
        </x:is>
      </x:c>
      <x:c r="E3838" s="3" t="n">
        <x:v>0.305</x:v>
      </x:c>
      <x:c r="F3838" s="3" t="inlineStr">
        <x:is>
          <x:t xml:space="preserve">share of AI IT load</x:t>
        </x:is>
      </x:c>
      <x:c r="G3838" s="3" t="inlineStr">
        <x:is>
          <x:t xml:space="preserve">Derived allocation</x:t>
        </x:is>
      </x:c>
      <x:c r="H3838" s="3" t="inlineStr">
        <x:is>
          <x:t xml:space="preserve">1 - inference_power_share</x:t>
        </x:is>
      </x:c>
      <x:c r="I3838" s="3" t="inlineStr">
        <x:is>
          <x:t xml:space="preserve">Training receives the complementary modeled AI IT allocation; it is not a disclosed company workload split.</x:t>
        </x:is>
      </x:c>
      <x:c r="J3838" s="3" t="inlineStr">
        <x:is>
          <x:t xml:space="preserve">SRC_DEEPSEEK_V3; SRC_DEEPSEEK_R1; SRC_DEEPSEEK_H800_INFERENCE; SRC_EPOCH_AI_DATA_CENTERS; ASSUMP_INFERENCE_SHARE_NOT_FACT_60</x:t>
        </x:is>
      </x:c>
      <x:c r="K383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38" s="3" t="inlineStr">
        <x:is>
          <x:t xml:space="preserve">Provider-specific inference/training workload power telemetry.</x:t>
        </x:is>
      </x:c>
    </x:row>
    <x:row r="3839">
      <x:c r="A3839" s="3" t="inlineStr">
        <x:is>
          <x:t xml:space="preserve">DeepSeek</x:t>
        </x:is>
      </x:c>
      <x:c r="B3839" s="3" t="n">
        <x:v>2027</x:v>
      </x:c>
      <x:c r="C3839" s="3" t="inlineStr">
        <x:is>
          <x:t xml:space="preserve">Grid-Constrained / Efficiency-Upside</x:t>
        </x:is>
      </x:c>
      <x:c r="D3839" s="3" t="inlineStr">
        <x:is>
          <x:t xml:space="preserve">training_gw</x:t>
        </x:is>
      </x:c>
      <x:c r="E3839" s="3" t="n">
        <x:v>0.07000000000000001</x:v>
      </x:c>
      <x:c r="F3839" s="3" t="inlineStr">
        <x:is>
          <x:t xml:space="preserve">GW</x:t>
        </x:is>
      </x:c>
      <x:c r="G3839" s="3" t="inlineStr">
        <x:is>
          <x:t xml:space="preserve">Derived formula</x:t>
        </x:is>
      </x:c>
      <x:c r="H3839" s="3" t="inlineStr">
        <x:is>
          <x:t xml:space="preserve">ai_it_load_gw * training_power_share</x:t>
        </x:is>
      </x:c>
      <x:c r="I3839" s="3" t="inlineStr">
        <x:is>
          <x:t xml:space="preserve">Training GW is shown separately so commercial inference token capacity is not overstated.</x:t>
        </x:is>
      </x:c>
      <x:c r="J3839" s="3" t="inlineStr">
        <x:is>
          <x:t xml:space="preserve">SRC_DEEPSEEK_V3; SRC_DEEPSEEK_R1; SRC_DEEPSEEK_H800_INFERENCE; SRC_EPOCH_AI_DATA_CENTERS</x:t>
        </x:is>
      </x:c>
      <x:c r="K383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39" s="3" t="inlineStr">
        <x:is>
          <x:t xml:space="preserve">Recompute after AI allocation or workload-split evidence changes.</x:t>
        </x:is>
      </x:c>
    </x:row>
    <x:row r="3840">
      <x:c r="A3840" s="3" t="inlineStr">
        <x:is>
          <x:t xml:space="preserve">DeepSeek</x:t>
        </x:is>
      </x:c>
      <x:c r="B3840" s="3" t="n">
        <x:v>2027</x:v>
      </x:c>
      <x:c r="C3840" s="3" t="inlineStr">
        <x:is>
          <x:t xml:space="preserve">Grid-Constrained / Efficiency-Upside</x:t>
        </x:is>
      </x:c>
      <x:c r="D3840" s="3" t="inlineStr">
        <x:is>
          <x:t xml:space="preserve">tokens_per_second_per_mw</x:t>
        </x:is>
      </x:c>
      <x:c r="E3840" s="3" t="n">
        <x:v>128710</x:v>
      </x:c>
      <x:c r="F3840" s="3" t="inlineStr">
        <x:is>
          <x:t xml:space="preserve">generated output tokens/sec/MW</x:t>
        </x:is>
      </x:c>
      <x:c r="G3840" s="3" t="inlineStr">
        <x:is>
          <x:t xml:space="preserve">Derived estimate + benchmark calibration</x:t>
        </x:is>
      </x:c>
      <x:c r="H3840" s="3" t="inlineStr">
        <x:is>
          <x:t xml:space="preserve">fleet_reference_tps_per_mw * commercial_workload_fit_factor</x:t>
        </x:is>
      </x:c>
      <x:c r="I3840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3840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384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40" s="3" t="inlineStr">
        <x:is>
          <x:t xml:space="preserve">Comparable production output-token throughput with model, hardware, precision, ISL/OSL and SLO matched.</x:t>
        </x:is>
      </x:c>
    </x:row>
    <x:row r="3841">
      <x:c r="A3841" s="3" t="inlineStr">
        <x:is>
          <x:t xml:space="preserve">DeepSeek</x:t>
        </x:is>
      </x:c>
      <x:c r="B3841" s="3" t="n">
        <x:v>2027</x:v>
      </x:c>
      <x:c r="C3841" s="3" t="inlineStr">
        <x:is>
          <x:t xml:space="preserve">Grid-Constrained / Efficiency-Upside</x:t>
        </x:is>
      </x:c>
      <x:c r="D3841" s="3" t="inlineStr">
        <x:is>
          <x:t xml:space="preserve">inference_tokens_per_day</x:t>
        </x:is>
      </x:c>
      <x:c r="E3841" s="3" t="n">
        <x:v>1768166496000</x:v>
      </x:c>
      <x:c r="F3841" s="3" t="inlineStr">
        <x:is>
          <x:t xml:space="preserve">generated output tokens/day</x:t>
        </x:is>
      </x:c>
      <x:c r="G3841" s="3" t="inlineStr">
        <x:is>
          <x:t xml:space="preserve">Derived headline metric</x:t>
        </x:is>
      </x:c>
      <x:c r="H3841" s="3" t="inlineStr">
        <x:is>
          <x:t xml:space="preserve">inference_gw * 1000 * tokens_per_second_per_mw * 86,400</x:t>
        </x:is>
      </x:c>
      <x:c r="I3841" s="3" t="inlineStr">
        <x:is>
          <x:t xml:space="preserve">Headline capacity uses no utilization, MoE, architecture or software-growth multiplier; it is not observed commercial output volume.</x:t>
        </x:is>
      </x:c>
      <x:c r="J3841" s="3" t="inlineStr">
        <x:is>
          <x:t xml:space="preserve">SRC_DEEPSEEK_V3; SRC_DEEPSEEK_R1; SRC_DEEPSEEK_H800_INFERENCE; SRC_EPOCH_AI_DATA_CENTERS; SRC_SEMIANALYSIS_INFERENCEX</x:t>
        </x:is>
      </x:c>
      <x:c r="K384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41" s="3" t="inlineStr">
        <x:is>
          <x:t xml:space="preserve">Provider-disclosed generated output token volume or calibrated capacity telemetry.</x:t>
        </x:is>
      </x:c>
    </x:row>
    <x:row r="3842">
      <x:c r="A3842" s="3" t="inlineStr">
        <x:is>
          <x:t xml:space="preserve">DeepSeek</x:t>
        </x:is>
      </x:c>
      <x:c r="B3842" s="3" t="n">
        <x:v>2027</x:v>
      </x:c>
      <x:c r="C3842" s="3" t="inlineStr">
        <x:is>
          <x:t xml:space="preserve">Grid-Constrained / Efficiency-Upside</x:t>
        </x:is>
      </x:c>
      <x:c r="D3842" s="3" t="inlineStr">
        <x:is>
          <x:t xml:space="preserve">inference_tokens_per_year</x:t>
        </x:is>
      </x:c>
      <x:c r="E3842" s="3" t="n">
        <x:v>645380771040000</x:v>
      </x:c>
      <x:c r="F3842" s="3" t="inlineStr">
        <x:is>
          <x:t xml:space="preserve">generated output tokens/year</x:t>
        </x:is>
      </x:c>
      <x:c r="G3842" s="3" t="inlineStr">
        <x:is>
          <x:t xml:space="preserve">Derived headline metric</x:t>
        </x:is>
      </x:c>
      <x:c r="H3842" s="3" t="inlineStr">
        <x:is>
          <x:t xml:space="preserve">inference_tokens_per_day * 365</x:t>
        </x:is>
      </x:c>
      <x:c r="I3842" s="3" t="inlineStr">
        <x:is>
          <x:t xml:space="preserve">Annualized version of generated output token capacity; it is not observed annual demand or billable volume.</x:t>
        </x:is>
      </x:c>
      <x:c r="J3842" s="3" t="inlineStr">
        <x:is>
          <x:t xml:space="preserve">SRC_DEEPSEEK_V3; SRC_DEEPSEEK_R1; SRC_DEEPSEEK_H800_INFERENCE; SRC_EPOCH_AI_DATA_CENTERS; SRC_SEMIANALYSIS_INFERENCEX</x:t>
        </x:is>
      </x:c>
      <x:c r="K384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42" s="3" t="inlineStr">
        <x:is>
          <x:t xml:space="preserve">Provider-disclosed annual generated-output volume or metered serving telemetry.</x:t>
        </x:is>
      </x:c>
    </x:row>
    <x:row r="3843">
      <x:c r="A3843" s="3" t="inlineStr">
        <x:is>
          <x:t xml:space="preserve">DeepSeek</x:t>
        </x:is>
      </x:c>
      <x:c r="B3843" s="3" t="n">
        <x:v>2028</x:v>
      </x:c>
      <x:c r="C3843" s="3" t="inlineStr">
        <x:is>
          <x:t xml:space="preserve">Grid-Constrained / Efficiency-Upside</x:t>
        </x:is>
      </x:c>
      <x:c r="D3843" s="3" t="inlineStr">
        <x:is>
          <x:t xml:space="preserve">contracted_power_gw</x:t>
        </x:is>
      </x:c>
      <x:c r="E3843" s="3" t="n">
        <x:v>1.15</x:v>
      </x:c>
      <x:c r="F3843" s="3" t="inlineStr">
        <x:is>
          <x:t xml:space="preserve">GW</x:t>
        </x:is>
      </x:c>
      <x:c r="G3843" s="3" t="inlineStr">
        <x:is>
          <x:t xml:space="preserve">Scenario capacity envelope</x:t>
        </x:is>
      </x:c>
      <x:c r="H3843" s="3" t="inlineStr">
        <x:is>
          <x:t xml:space="preserve">linear interpolation between 2026 and 2030 company capacity endpoints</x:t>
        </x:is>
      </x:c>
      <x:c r="I3843" s="3" t="inlineStr">
        <x:is>
          <x:t xml:space="preserve">Capacity is a low-transparency scenario; official infrastructure evidence supports H800 inference hardware, not company GW.</x:t>
        </x:is>
      </x:c>
      <x:c r="J3843" s="3" t="inlineStr">
        <x:is>
          <x:t xml:space="preserve">SRC_DEEPSEEK_H800_INFERENCE; ASSUMP_CN_CAPACITY_TRANSPARENCY</x:t>
        </x:is>
      </x:c>
      <x:c r="K384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43" s="3" t="inlineStr">
        <x:is>
          <x:t xml:space="preserve">Company/site-level committed MW/GW, interconnect and contract disclosure.</x:t>
        </x:is>
      </x:c>
    </x:row>
    <x:row r="3844">
      <x:c r="A3844" s="3" t="inlineStr">
        <x:is>
          <x:t xml:space="preserve">DeepSeek</x:t>
        </x:is>
      </x:c>
      <x:c r="B3844" s="3" t="n">
        <x:v>2028</x:v>
      </x:c>
      <x:c r="C3844" s="3" t="inlineStr">
        <x:is>
          <x:t xml:space="preserve">Grid-Constrained / Efficiency-Upside</x:t>
        </x:is>
      </x:c>
      <x:c r="D3844" s="3" t="inlineStr">
        <x:is>
          <x:t xml:space="preserve">operational_deployment_share</x:t>
        </x:is>
      </x:c>
      <x:c r="E3844" s="3" t="n">
        <x:v>0.46956522</x:v>
      </x:c>
      <x:c r="F3844" s="3" t="inlineStr">
        <x:is>
          <x:t xml:space="preserve">share</x:t>
        </x:is>
      </x:c>
      <x:c r="G3844" s="3" t="inlineStr">
        <x:is>
          <x:t xml:space="preserve">Scenario conversion</x:t>
        </x:is>
      </x:c>
      <x:c r="H3844" s="3" t="inlineStr">
        <x:is>
          <x:t xml:space="preserve">active_power_gw / contracted_power_gw</x:t>
        </x:is>
      </x:c>
      <x:c r="I3844" s="3" t="inlineStr">
        <x:is>
          <x:t xml:space="preserve">This is the single explicit conversion from contracted/attributed capacity to operationally usable capacity.</x:t>
        </x:is>
      </x:c>
      <x:c r="J3844" s="3" t="inlineStr">
        <x:is>
          <x:t xml:space="preserve">SRC_DEEPSEEK_H800_INFERENCE; ASSUMP_CN_CAPACITY_TRANSPARENCY</x:t>
        </x:is>
      </x:c>
      <x:c r="K384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44" s="3" t="inlineStr">
        <x:is>
          <x:t xml:space="preserve">Energized operational capacity divided by contracted/attributed capacity.</x:t>
        </x:is>
      </x:c>
    </x:row>
    <x:row r="3845">
      <x:c r="A3845" s="3" t="inlineStr">
        <x:is>
          <x:t xml:space="preserve">DeepSeek</x:t>
        </x:is>
      </x:c>
      <x:c r="B3845" s="3" t="n">
        <x:v>2028</x:v>
      </x:c>
      <x:c r="C3845" s="3" t="inlineStr">
        <x:is>
          <x:t xml:space="preserve">Grid-Constrained / Efficiency-Upside</x:t>
        </x:is>
      </x:c>
      <x:c r="D3845" s="3" t="inlineStr">
        <x:is>
          <x:t xml:space="preserve">active_power_gw</x:t>
        </x:is>
      </x:c>
      <x:c r="E3845" s="3" t="n">
        <x:v>0.54</x:v>
      </x:c>
      <x:c r="F3845" s="3" t="inlineStr">
        <x:is>
          <x:t xml:space="preserve">GW</x:t>
        </x:is>
      </x:c>
      <x:c r="G3845" s="3" t="inlineStr">
        <x:is>
          <x:t xml:space="preserve">Derived scenario</x:t>
        </x:is>
      </x:c>
      <x:c r="H3845" s="3" t="inlineStr">
        <x:is>
          <x:t xml:space="preserve">contracted_power_gw * operational_deployment_share</x:t>
        </x:is>
      </x:c>
      <x:c r="I3845" s="3" t="inlineStr">
        <x:is>
          <x:t xml:space="preserve">Active GW is conservative because operated cluster scale beyond disclosed infrastructure is not public.</x:t>
        </x:is>
      </x:c>
      <x:c r="J3845" s="3" t="inlineStr">
        <x:is>
          <x:t xml:space="preserve">SRC_DEEPSEEK_H800_INFERENCE; ASSUMP_CN_CAPACITY_TRANSPARENCY</x:t>
        </x:is>
      </x:c>
      <x:c r="K384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45" s="3" t="inlineStr">
        <x:is>
          <x:t xml:space="preserve">Energization dates, accelerator deliveries and operational powered-rack telemetry.</x:t>
        </x:is>
      </x:c>
    </x:row>
    <x:row r="3846">
      <x:c r="A3846" s="3" t="inlineStr">
        <x:is>
          <x:t xml:space="preserve">DeepSeek</x:t>
        </x:is>
      </x:c>
      <x:c r="B3846" s="3" t="n">
        <x:v>2028</x:v>
      </x:c>
      <x:c r="C3846" s="3" t="inlineStr">
        <x:is>
          <x:t xml:space="preserve">Grid-Constrained / Efficiency-Upside</x:t>
        </x:is>
      </x:c>
      <x:c r="D3846" s="3" t="inlineStr">
        <x:is>
          <x:t xml:space="preserve">pue</x:t>
        </x:is>
      </x:c>
      <x:c r="E3846" s="3" t="n">
        <x:v>1.24</x:v>
      </x:c>
      <x:c r="F3846" s="3" t="inlineStr">
        <x:is>
          <x:t xml:space="preserve">ratio</x:t>
        </x:is>
      </x:c>
      <x:c r="G3846" s="3" t="inlineStr">
        <x:is>
          <x:t xml:space="preserve">Scenario parameter</x:t>
        </x:is>
      </x:c>
      <x:c r="H3846" s="3" t="inlineStr">
        <x:is>
          <x:t xml:space="preserve">it_load_gw = active_power_gw / pue</x:t>
        </x:is>
      </x:c>
      <x:c r="I3846" s="3" t="inlineStr">
        <x:is>
          <x:t xml:space="preserve">No provider-wide site-level PUE is used as a disclosed fact; PUE represents facility-to-IT conversion within the scenario.</x:t>
        </x:is>
      </x:c>
      <x:c r="J3846" s="3" t="inlineStr">
        <x:is>
          <x:t xml:space="preserve">ASSUMP_POWER_RAMP</x:t>
        </x:is>
      </x:c>
      <x:c r="K384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46" s="3" t="inlineStr">
        <x:is>
          <x:t xml:space="preserve">Site-level measured PUE matched to attributed AI capacity.</x:t>
        </x:is>
      </x:c>
    </x:row>
    <x:row r="3847">
      <x:c r="A3847" s="3" t="inlineStr">
        <x:is>
          <x:t xml:space="preserve">DeepSeek</x:t>
        </x:is>
      </x:c>
      <x:c r="B3847" s="3" t="n">
        <x:v>2028</x:v>
      </x:c>
      <x:c r="C3847" s="3" t="inlineStr">
        <x:is>
          <x:t xml:space="preserve">Grid-Constrained / Efficiency-Upside</x:t>
        </x:is>
      </x:c>
      <x:c r="D3847" s="3" t="inlineStr">
        <x:is>
          <x:t xml:space="preserve">it_load_gw</x:t>
        </x:is>
      </x:c>
      <x:c r="E3847" s="3" t="n">
        <x:v>0.435</x:v>
      </x:c>
      <x:c r="F3847" s="3" t="inlineStr">
        <x:is>
          <x:t xml:space="preserve">GW</x:t>
        </x:is>
      </x:c>
      <x:c r="G3847" s="3" t="inlineStr">
        <x:is>
          <x:t xml:space="preserve">Derived formula</x:t>
        </x:is>
      </x:c>
      <x:c r="H3847" s="3" t="inlineStr">
        <x:is>
          <x:t xml:space="preserve">active_power_gw / pue</x:t>
        </x:is>
      </x:c>
      <x:c r="I3847" s="3" t="inlineStr">
        <x:is>
          <x:t xml:space="preserve">Facility power is converted to IT-deliverable power before attributing AI workloads.</x:t>
        </x:is>
      </x:c>
      <x:c r="J3847" s="3" t="inlineStr">
        <x:is>
          <x:t xml:space="preserve">SRC_DEEPSEEK_H800_INFERENCE; ASSUMP_CN_CAPACITY_TRANSPARENCY</x:t>
        </x:is>
      </x:c>
      <x:c r="K384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47" s="3" t="inlineStr">
        <x:is>
          <x:t xml:space="preserve">Recompute once active power and PUE become site-observable.</x:t>
        </x:is>
      </x:c>
    </x:row>
    <x:row r="3848">
      <x:c r="A3848" s="3" t="inlineStr">
        <x:is>
          <x:t xml:space="preserve">DeepSeek</x:t>
        </x:is>
      </x:c>
      <x:c r="B3848" s="3" t="n">
        <x:v>2028</x:v>
      </x:c>
      <x:c r="C3848" s="3" t="inlineStr">
        <x:is>
          <x:t xml:space="preserve">Grid-Constrained / Efficiency-Upside</x:t>
        </x:is>
      </x:c>
      <x:c r="D3848" s="3" t="inlineStr">
        <x:is>
          <x:t xml:space="preserve">ai_workload_share</x:t>
        </x:is>
      </x:c>
      <x:c r="E3848" s="3" t="n">
        <x:v>0.82</x:v>
      </x:c>
      <x:c r="F3848" s="3" t="inlineStr">
        <x:is>
          <x:t xml:space="preserve">share</x:t>
        </x:is>
      </x:c>
      <x:c r="G3848" s="3" t="inlineStr">
        <x:is>
          <x:t xml:space="preserve">Scenario allocation</x:t>
        </x:is>
      </x:c>
      <x:c r="H3848" s="3" t="inlineStr">
        <x:is>
          <x:t xml:space="preserve">ai_it_load_gw = it_load_gw * ai_workload_share</x:t>
        </x:is>
      </x:c>
      <x:c r="I3848" s="3" t="inlineStr">
        <x:is>
          <x:t xml:space="preserve">DeepSeek-operated service capacity is modeled as AI-focused, reduced for reserve and ancillary processing.</x:t>
        </x:is>
      </x:c>
      <x:c r="J3848" s="3" t="inlineStr">
        <x:is>
          <x:t xml:space="preserve">SRC_DEEPSEEK_V3; SRC_DEEPSEEK_R1; SRC_DEEPSEEK_H800_INFERENCE; SRC_EPOCH_AI_DATA_CENTERS</x:t>
        </x:is>
      </x:c>
      <x:c r="K384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48" s="3" t="inlineStr">
        <x:is>
          <x:t xml:space="preserve">Model-owner AI workload allocation or cluster scheduling telemetry.</x:t>
        </x:is>
      </x:c>
    </x:row>
    <x:row r="3849">
      <x:c r="A3849" s="3" t="inlineStr">
        <x:is>
          <x:t xml:space="preserve">DeepSeek</x:t>
        </x:is>
      </x:c>
      <x:c r="B3849" s="3" t="n">
        <x:v>2028</x:v>
      </x:c>
      <x:c r="C3849" s="3" t="inlineStr">
        <x:is>
          <x:t xml:space="preserve">Grid-Constrained / Efficiency-Upside</x:t>
        </x:is>
      </x:c>
      <x:c r="D3849" s="3" t="inlineStr">
        <x:is>
          <x:t xml:space="preserve">ai_it_load_gw</x:t>
        </x:is>
      </x:c>
      <x:c r="E3849" s="3" t="n">
        <x:v>0.357</x:v>
      </x:c>
      <x:c r="F3849" s="3" t="inlineStr">
        <x:is>
          <x:t xml:space="preserve">GW</x:t>
        </x:is>
      </x:c>
      <x:c r="G3849" s="3" t="inlineStr">
        <x:is>
          <x:t xml:space="preserve">Derived formula</x:t>
        </x:is>
      </x:c>
      <x:c r="H3849" s="3" t="inlineStr">
        <x:is>
          <x:t xml:space="preserve">it_load_gw * ai_workload_share</x:t>
        </x:is>
      </x:c>
      <x:c r="I3849" s="3" t="inlineStr">
        <x:is>
          <x:t xml:space="preserve">Only the AI-attributed portion of IT load enters training/inference allocation.</x:t>
        </x:is>
      </x:c>
      <x:c r="J3849" s="3" t="inlineStr">
        <x:is>
          <x:t xml:space="preserve">SRC_DEEPSEEK_V3; SRC_DEEPSEEK_R1; SRC_DEEPSEEK_H800_INFERENCE; SRC_EPOCH_AI_DATA_CENTERS</x:t>
        </x:is>
      </x:c>
      <x:c r="K384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49" s="3" t="inlineStr">
        <x:is>
          <x:t xml:space="preserve">Recompute after ai_workload_share is replaced by telemetry.</x:t>
        </x:is>
      </x:c>
    </x:row>
    <x:row r="3850">
      <x:c r="A3850" s="3" t="inlineStr">
        <x:is>
          <x:t xml:space="preserve">DeepSeek</x:t>
        </x:is>
      </x:c>
      <x:c r="B3850" s="3" t="n">
        <x:v>2028</x:v>
      </x:c>
      <x:c r="C3850" s="3" t="inlineStr">
        <x:is>
          <x:t xml:space="preserve">Grid-Constrained / Efficiency-Upside</x:t>
        </x:is>
      </x:c>
      <x:c r="D3850" s="3" t="inlineStr">
        <x:is>
          <x:t xml:space="preserve">gpu_share</x:t>
        </x:is>
      </x:c>
      <x:c r="E3850" s="3" t="n">
        <x:v>1</x:v>
      </x:c>
      <x:c r="F3850" s="3" t="inlineStr">
        <x:is>
          <x:t xml:space="preserve">share of inference-serving accelerator load</x:t>
        </x:is>
      </x:c>
      <x:c r="G3850" s="3" t="inlineStr">
        <x:is>
          <x:t xml:space="preserve">Numeric scenario</x:t>
        </x:is>
      </x:c>
      <x:c r="H3850" s="3" t="inlineStr">
        <x:is>
          <x:t xml:space="preserve">gpu_share interpolated from company 2026/2030 accelerator-mix endpoints</x:t>
        </x:is>
      </x:c>
      <x:c r="I3850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3850" s="3" t="inlineStr">
        <x:is>
          <x:t xml:space="preserve">SRC_DEEPSEEK_V3; SRC_DEEPSEEK_R1; SRC_DEEPSEEK_H800_INFERENCE; SRC_EPOCH_AI_DATA_CENTERS; ASSUMP_NUMERIC_ACCELERATOR_MIX</x:t>
        </x:is>
      </x:c>
      <x:c r="K385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50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3851">
      <x:c r="A3851" s="3" t="inlineStr">
        <x:is>
          <x:t xml:space="preserve">DeepSeek</x:t>
        </x:is>
      </x:c>
      <x:c r="B3851" s="3" t="n">
        <x:v>2028</x:v>
      </x:c>
      <x:c r="C3851" s="3" t="inlineStr">
        <x:is>
          <x:t xml:space="preserve">Grid-Constrained / Efficiency-Upside</x:t>
        </x:is>
      </x:c>
      <x:c r="D3851" s="3" t="inlineStr">
        <x:is>
          <x:t xml:space="preserve">h200_share</x:t>
        </x:is>
      </x:c>
      <x:c r="E3851" s="3" t="n">
        <x:v>0.325</x:v>
      </x:c>
      <x:c r="F3851" s="3" t="inlineStr">
        <x:is>
          <x:t xml:space="preserve">share of inference-serving accelerator load</x:t>
        </x:is>
      </x:c>
      <x:c r="G3851" s="3" t="inlineStr">
        <x:is>
          <x:t xml:space="preserve">Editable numeric scenario</x:t>
        </x:is>
      </x:c>
      <x:c r="H3851" s="3" t="inlineStr">
        <x:is>
          <x:t xml:space="preserve">h200_share = gpu_share * default_gpu_generation_mix_h200</x:t>
        </x:is>
      </x:c>
      <x:c r="I3851" s="3" t="inlineStr">
        <x:is>
          <x:t xml:space="preserve">Default GPU-generation migration assumption; executive workbook allows later manual replacement by company/year/scenario.</x:t>
        </x:is>
      </x:c>
      <x:c r="J3851" s="3" t="inlineStr">
        <x:is>
          <x:t xml:space="preserve">SRC_SEMIANALYSIS_INFERENCEX; ASSUMP_NUMERIC_ACCELERATOR_MIX</x:t>
        </x:is>
      </x:c>
      <x:c r="K385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51" s="3" t="inlineStr">
        <x:is>
          <x:t xml:space="preserve">Company fleet inventory, accelerator-hours or procurement/deployment records by GPU generation.</x:t>
        </x:is>
      </x:c>
    </x:row>
    <x:row r="3852">
      <x:c r="A3852" s="3" t="inlineStr">
        <x:is>
          <x:t xml:space="preserve">DeepSeek</x:t>
        </x:is>
      </x:c>
      <x:c r="B3852" s="3" t="n">
        <x:v>2028</x:v>
      </x:c>
      <x:c r="C3852" s="3" t="inlineStr">
        <x:is>
          <x:t xml:space="preserve">Grid-Constrained / Efficiency-Upside</x:t>
        </x:is>
      </x:c>
      <x:c r="D3852" s="3" t="inlineStr">
        <x:is>
          <x:t xml:space="preserve">b200_share</x:t>
        </x:is>
      </x:c>
      <x:c r="E3852" s="3" t="n">
        <x:v>0.375</x:v>
      </x:c>
      <x:c r="F3852" s="3" t="inlineStr">
        <x:is>
          <x:t xml:space="preserve">share of inference-serving accelerator load</x:t>
        </x:is>
      </x:c>
      <x:c r="G3852" s="3" t="inlineStr">
        <x:is>
          <x:t xml:space="preserve">Editable numeric scenario</x:t>
        </x:is>
      </x:c>
      <x:c r="H3852" s="3" t="inlineStr">
        <x:is>
          <x:t xml:space="preserve">b200_share = gpu_share * default_gpu_generation_mix_b200</x:t>
        </x:is>
      </x:c>
      <x:c r="I3852" s="3" t="inlineStr">
        <x:is>
          <x:t xml:space="preserve">Default GPU-generation migration assumption; executive workbook allows later manual replacement by company/year/scenario.</x:t>
        </x:is>
      </x:c>
      <x:c r="J3852" s="3" t="inlineStr">
        <x:is>
          <x:t xml:space="preserve">SRC_SEMIANALYSIS_INFERENCEX; ASSUMP_NUMERIC_ACCELERATOR_MIX</x:t>
        </x:is>
      </x:c>
      <x:c r="K385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52" s="3" t="inlineStr">
        <x:is>
          <x:t xml:space="preserve">Company fleet inventory, accelerator-hours or procurement/deployment records by GPU generation.</x:t>
        </x:is>
      </x:c>
    </x:row>
    <x:row r="3853">
      <x:c r="A3853" s="3" t="inlineStr">
        <x:is>
          <x:t xml:space="preserve">DeepSeek</x:t>
        </x:is>
      </x:c>
      <x:c r="B3853" s="3" t="n">
        <x:v>2028</x:v>
      </x:c>
      <x:c r="C3853" s="3" t="inlineStr">
        <x:is>
          <x:t xml:space="preserve">Grid-Constrained / Efficiency-Upside</x:t>
        </x:is>
      </x:c>
      <x:c r="D3853" s="3" t="inlineStr">
        <x:is>
          <x:t xml:space="preserve">gb200_share</x:t>
        </x:is>
      </x:c>
      <x:c r="E3853" s="3" t="n">
        <x:v>0.3</x:v>
      </x:c>
      <x:c r="F3853" s="3" t="inlineStr">
        <x:is>
          <x:t xml:space="preserve">share of inference-serving accelerator load</x:t>
        </x:is>
      </x:c>
      <x:c r="G3853" s="3" t="inlineStr">
        <x:is>
          <x:t xml:space="preserve">Editable numeric scenario</x:t>
        </x:is>
      </x:c>
      <x:c r="H3853" s="3" t="inlineStr">
        <x:is>
          <x:t xml:space="preserve">gb200_share = gpu_share * default_gpu_generation_mix_gb200</x:t>
        </x:is>
      </x:c>
      <x:c r="I3853" s="3" t="inlineStr">
        <x:is>
          <x:t xml:space="preserve">Default GPU-generation migration assumption; executive workbook allows later manual replacement by company/year/scenario.</x:t>
        </x:is>
      </x:c>
      <x:c r="J3853" s="3" t="inlineStr">
        <x:is>
          <x:t xml:space="preserve">SRC_SEMIANALYSIS_INFERENCEX; ASSUMP_NUMERIC_ACCELERATOR_MIX</x:t>
        </x:is>
      </x:c>
      <x:c r="K385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53" s="3" t="inlineStr">
        <x:is>
          <x:t xml:space="preserve">Company fleet inventory, accelerator-hours or procurement/deployment records by GPU generation.</x:t>
        </x:is>
      </x:c>
    </x:row>
    <x:row r="3854">
      <x:c r="A3854" s="3" t="inlineStr">
        <x:is>
          <x:t xml:space="preserve">DeepSeek</x:t>
        </x:is>
      </x:c>
      <x:c r="B3854" s="3" t="n">
        <x:v>2028</x:v>
      </x:c>
      <x:c r="C3854" s="3" t="inlineStr">
        <x:is>
          <x:t xml:space="preserve">Grid-Constrained / Efficiency-Upside</x:t>
        </x:is>
      </x:c>
      <x:c r="D3854" s="3" t="inlineStr">
        <x:is>
          <x:t xml:space="preserve">purpose_built_accelerator_share</x:t>
        </x:is>
      </x:c>
      <x:c r="E3854" s="3" t="n">
        <x:v>0</x:v>
      </x:c>
      <x:c r="F3854" s="3" t="inlineStr">
        <x:is>
          <x:t xml:space="preserve">share of inference-serving accelerator load</x:t>
        </x:is>
      </x:c>
      <x:c r="G3854" s="3" t="inlineStr">
        <x:is>
          <x:t xml:space="preserve">Numeric scenario</x:t>
        </x:is>
      </x:c>
      <x:c r="H3854" s="3" t="inlineStr">
        <x:is>
          <x:t xml:space="preserve">1 - gpu_share</x:t>
        </x:is>
      </x:c>
      <x:c r="I3854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3854" s="3" t="inlineStr">
        <x:is>
          <x:t xml:space="preserve">SRC_DEEPSEEK_V3; SRC_DEEPSEEK_R1; SRC_DEEPSEEK_H800_INFERENCE; SRC_EPOCH_AI_DATA_CENTERS; ASSUMP_NUMERIC_ACCELERATOR_MIX</x:t>
        </x:is>
      </x:c>
      <x:c r="K385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54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3855">
      <x:c r="A3855" s="3" t="inlineStr">
        <x:is>
          <x:t xml:space="preserve">DeepSeek</x:t>
        </x:is>
      </x:c>
      <x:c r="B3855" s="3" t="n">
        <x:v>2028</x:v>
      </x:c>
      <x:c r="C3855" s="3" t="inlineStr">
        <x:is>
          <x:t xml:space="preserve">Grid-Constrained / Efficiency-Upside</x:t>
        </x:is>
      </x:c>
      <x:c r="D3855" s="3" t="inlineStr">
        <x:is>
          <x:t xml:space="preserve">fleet_reference_tps_per_mw</x:t>
        </x:is>
      </x:c>
      <x:c r="E3855" s="3" t="n">
        <x:v>162367</x:v>
      </x:c>
      <x:c r="F3855" s="3" t="inlineStr">
        <x:is>
          <x:t xml:space="preserve">generated output tokens/sec/MW</x:t>
        </x:is>
      </x:c>
      <x:c r="G3855" s="3" t="inlineStr">
        <x:is>
          <x:t xml:space="preserve">Fleet-weighted public benchmark reference</x:t>
        </x:is>
      </x:c>
      <x:c r="H3855" s="3" t="inlineStr">
        <x:is>
          <x:t xml:space="preserve">h200_share*h200_workload_avg + b200_share*b200_workload_avg + gb200_share*gb200_workload_avg + purpose_built_share*purpose_workload_avg</x:t>
        </x:is>
      </x:c>
      <x:c r="I3855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3855" s="3" t="inlineStr">
        <x:is>
          <x:t xml:space="preserve">SRC_SEMIANALYSIS_INFERENCEX; ASSUMP_NUMERIC_ACCELERATOR_MIX; ASSUMP_WORKLOAD_CLASS_MIX; ASSUMP_AGENTIC_CONTEXT_PENALTY</x:t>
        </x:is>
      </x:c>
      <x:c r="K385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55" s="3" t="inlineStr">
        <x:is>
          <x:t xml:space="preserve">Comparable production output-token throughput or a more closely matched benchmark.</x:t>
        </x:is>
      </x:c>
    </x:row>
    <x:row r="3856">
      <x:c r="A3856" s="3" t="inlineStr">
        <x:is>
          <x:t xml:space="preserve">DeepSeek</x:t>
        </x:is>
      </x:c>
      <x:c r="B3856" s="3" t="n">
        <x:v>2028</x:v>
      </x:c>
      <x:c r="C3856" s="3" t="inlineStr">
        <x:is>
          <x:t xml:space="preserve">Grid-Constrained / Efficiency-Upside</x:t>
        </x:is>
      </x:c>
      <x:c r="D3856" s="3" t="inlineStr">
        <x:is>
          <x:t xml:space="preserve">commercial_workload_fit_factor</x:t>
        </x:is>
      </x:c>
      <x:c r="E3856" s="3" t="n">
        <x:v>0.85</x:v>
      </x:c>
      <x:c r="F3856" s="3" t="inlineStr">
        <x:is>
          <x:t xml:space="preserve">share of public reference throughput</x:t>
        </x:is>
      </x:c>
      <x:c r="G3856" s="3" t="inlineStr">
        <x:is>
          <x:t xml:space="preserve">Scenario assumption</x:t>
        </x:is>
      </x:c>
      <x:c r="H3856" s="3" t="inlineStr">
        <x:is>
          <x:t xml:space="preserve">reference_serving_tps_per_mw = fleet_reference_tps_per_mw * commercial_workload_fit_factor</x:t>
        </x:is>
      </x:c>
      <x:c r="I3856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3856" s="3" t="inlineStr">
        <x:is>
          <x:t xml:space="preserve">SRC_SEMIANALYSIS_INFERENCEX; ASSUMP_NUMERIC_ACCELERATOR_MIX; ASSUMP_WORKLOAD_CLASS_MIX; ASSUMP_AGENTIC_CONTEXT_PENALTY</x:t>
        </x:is>
      </x:c>
      <x:c r="K385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56" s="3" t="inlineStr">
        <x:is>
          <x:t xml:space="preserve">Matched commercial serving benchmark by product surface, context shape and latency SLO.</x:t>
        </x:is>
      </x:c>
    </x:row>
    <x:row r="3857">
      <x:c r="A3857" s="3" t="inlineStr">
        <x:is>
          <x:t xml:space="preserve">DeepSeek</x:t>
        </x:is>
      </x:c>
      <x:c r="B3857" s="3" t="n">
        <x:v>2028</x:v>
      </x:c>
      <x:c r="C3857" s="3" t="inlineStr">
        <x:is>
          <x:t xml:space="preserve">Grid-Constrained / Efficiency-Upside</x:t>
        </x:is>
      </x:c>
      <x:c r="D3857" s="3" t="inlineStr">
        <x:is>
          <x:t xml:space="preserve">reference_serving_tps_per_mw</x:t>
        </x:is>
      </x:c>
      <x:c r="E3857" s="3" t="n">
        <x:v>138012</x:v>
      </x:c>
      <x:c r="F3857" s="3" t="inlineStr">
        <x:is>
          <x:t xml:space="preserve">generated output tokens/sec/MW</x:t>
        </x:is>
      </x:c>
      <x:c r="G3857" s="3" t="inlineStr">
        <x:is>
          <x:t xml:space="preserve">Workload-adjusted benchmark proxy</x:t>
        </x:is>
      </x:c>
      <x:c r="H3857" s="3" t="inlineStr">
        <x:is>
          <x:t xml:space="preserve">fleet_reference_tps_per_mw * commercial_workload_fit_factor</x:t>
        </x:is>
      </x:c>
      <x:c r="I385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857" s="3" t="inlineStr">
        <x:is>
          <x:t xml:space="preserve">SRC_SEMIANALYSIS_INFERENCEX; ASSUMP_NUMERIC_ACCELERATOR_MIX; ASSUMP_WORKLOAD_CLASS_MIX; ASSUMP_AGENTIC_CONTEXT_PENALTY</x:t>
        </x:is>
      </x:c>
      <x:c r="K385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57" s="3" t="inlineStr">
        <x:is>
          <x:t xml:space="preserve">Provider production output-token throughput with comparable workload/SLO.</x:t>
        </x:is>
      </x:c>
    </x:row>
    <x:row r="3858">
      <x:c r="A3858" s="3" t="inlineStr">
        <x:is>
          <x:t xml:space="preserve">DeepSeek</x:t>
        </x:is>
      </x:c>
      <x:c r="B3858" s="3" t="n">
        <x:v>2028</x:v>
      </x:c>
      <x:c r="C3858" s="3" t="inlineStr">
        <x:is>
          <x:t xml:space="preserve">Grid-Constrained / Efficiency-Upside</x:t>
        </x:is>
      </x:c>
      <x:c r="D3858" s="3" t="inlineStr">
        <x:is>
          <x:t xml:space="preserve">purpose_built_tps_per_mw</x:t>
        </x:is>
      </x:c>
      <x:c r="E3858" s="3" t="n">
        <x:v>334536</x:v>
      </x:c>
      <x:c r="F3858" s="3" t="inlineStr">
        <x:is>
          <x:t xml:space="preserve">generated output tokens/sec/MW</x:t>
        </x:is>
      </x:c>
      <x:c r="G3858" s="3" t="inlineStr">
        <x:is>
          <x:t xml:space="preserve">Conservative no-uplift proxy</x:t>
        </x:is>
      </x:c>
      <x:c r="H3858" s="3" t="inlineStr">
        <x:is>
          <x:t xml:space="preserve">purpose_built_tps_per_mw = purpose_built_reference_tps_per_mw * commercial_workload_fit_factor until comparable output-token benchmark is adopted</x:t>
        </x:is>
      </x:c>
      <x:c r="I3858" s="3" t="inlineStr">
        <x:is>
          <x:t xml:space="preserve">No comparable public output-token/MW row adopted; B200 public reference placeholder is used and remains editable.</x:t>
        </x:is>
      </x:c>
      <x:c r="J3858" s="3" t="inlineStr">
        <x:is>
          <x:t xml:space="preserve">SRC_DEEPSEEK_V3; SRC_DEEPSEEK_R1; SRC_DEEPSEEK_H800_INFERENCE; SRC_EPOCH_AI_DATA_CENTERS; ASSUMP_NUMERIC_ACCELERATOR_MIX</x:t>
        </x:is>
      </x:c>
      <x:c r="K385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58" s="3" t="inlineStr">
        <x:is>
          <x:t xml:space="preserve">Matched-workload generated-output benchmark for the provider purpose-built accelerator.</x:t>
        </x:is>
      </x:c>
    </x:row>
    <x:row r="3859">
      <x:c r="A3859" s="3" t="inlineStr">
        <x:is>
          <x:t xml:space="preserve">DeepSeek</x:t>
        </x:is>
      </x:c>
      <x:c r="B3859" s="3" t="n">
        <x:v>2028</x:v>
      </x:c>
      <x:c r="C3859" s="3" t="inlineStr">
        <x:is>
          <x:t xml:space="preserve">Grid-Constrained / Efficiency-Upside</x:t>
        </x:is>
      </x:c>
      <x:c r="D3859" s="3" t="inlineStr">
        <x:is>
          <x:t xml:space="preserve">inference_power_share</x:t>
        </x:is>
      </x:c>
      <x:c r="E3859" s="3" t="n">
        <x:v>0.75</x:v>
      </x:c>
      <x:c r="F3859" s="3" t="inlineStr">
        <x:is>
          <x:t xml:space="preserve">share of AI IT load</x:t>
        </x:is>
      </x:c>
      <x:c r="G3859" s="3" t="inlineStr">
        <x:is>
          <x:t xml:space="preserve">Scenario allocation</x:t>
        </x:is>
      </x:c>
      <x:c r="H3859" s="3" t="inlineStr">
        <x:is>
          <x:t xml:space="preserve">inference_gw = ai_it_load_gw * inference_power_share</x:t>
        </x:is>
      </x:c>
      <x:c r="I3859" s="3" t="inlineStr">
        <x:is>
          <x:t xml:space="preserve">API/app availability and inference-system disclosure support higher inference share; the value remains scenario.</x:t>
        </x:is>
      </x:c>
      <x:c r="J3859" s="3" t="inlineStr">
        <x:is>
          <x:t xml:space="preserve">SRC_DEEPSEEK_V3; SRC_DEEPSEEK_R1; SRC_DEEPSEEK_H800_INFERENCE; SRC_EPOCH_AI_DATA_CENTERS; ASSUMP_INFERENCE_SHARE_NOT_FACT_60</x:t>
        </x:is>
      </x:c>
      <x:c r="K385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59" s="3" t="inlineStr">
        <x:is>
          <x:t xml:space="preserve">Provider-specific inference/training workload power telemetry.</x:t>
        </x:is>
      </x:c>
    </x:row>
    <x:row r="3860">
      <x:c r="A3860" s="3" t="inlineStr">
        <x:is>
          <x:t xml:space="preserve">DeepSeek</x:t>
        </x:is>
      </x:c>
      <x:c r="B3860" s="3" t="n">
        <x:v>2028</x:v>
      </x:c>
      <x:c r="C3860" s="3" t="inlineStr">
        <x:is>
          <x:t xml:space="preserve">Grid-Constrained / Efficiency-Upside</x:t>
        </x:is>
      </x:c>
      <x:c r="D3860" s="3" t="inlineStr">
        <x:is>
          <x:t xml:space="preserve">inference_gw</x:t>
        </x:is>
      </x:c>
      <x:c r="E3860" s="3" t="n">
        <x:v>0.268</x:v>
      </x:c>
      <x:c r="F3860" s="3" t="inlineStr">
        <x:is>
          <x:t xml:space="preserve">GW</x:t>
        </x:is>
      </x:c>
      <x:c r="G3860" s="3" t="inlineStr">
        <x:is>
          <x:t xml:space="preserve">Derived formula</x:t>
        </x:is>
      </x:c>
      <x:c r="H3860" s="3" t="inlineStr">
        <x:is>
          <x:t xml:space="preserve">ai_it_load_gw * inference_power_share</x:t>
        </x:is>
      </x:c>
      <x:c r="I3860" s="3" t="inlineStr">
        <x:is>
          <x:t xml:space="preserve">This is the operational power eligible to become commercial generated output tokens through the selected TPS/MW proxy.</x:t>
        </x:is>
      </x:c>
      <x:c r="J3860" s="3" t="inlineStr">
        <x:is>
          <x:t xml:space="preserve">SRC_DEEPSEEK_V3; SRC_DEEPSEEK_R1; SRC_DEEPSEEK_H800_INFERENCE; SRC_EPOCH_AI_DATA_CENTERS</x:t>
        </x:is>
      </x:c>
      <x:c r="K386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60" s="3" t="inlineStr">
        <x:is>
          <x:t xml:space="preserve">Recompute after AI allocation or inference-share evidence changes.</x:t>
        </x:is>
      </x:c>
    </x:row>
    <x:row r="3861">
      <x:c r="A3861" s="3" t="inlineStr">
        <x:is>
          <x:t xml:space="preserve">DeepSeek</x:t>
        </x:is>
      </x:c>
      <x:c r="B3861" s="3" t="n">
        <x:v>2028</x:v>
      </x:c>
      <x:c r="C3861" s="3" t="inlineStr">
        <x:is>
          <x:t xml:space="preserve">Grid-Constrained / Efficiency-Upside</x:t>
        </x:is>
      </x:c>
      <x:c r="D3861" s="3" t="inlineStr">
        <x:is>
          <x:t xml:space="preserve">training_power_share</x:t>
        </x:is>
      </x:c>
      <x:c r="E3861" s="3" t="n">
        <x:v>0.25</x:v>
      </x:c>
      <x:c r="F3861" s="3" t="inlineStr">
        <x:is>
          <x:t xml:space="preserve">share of AI IT load</x:t>
        </x:is>
      </x:c>
      <x:c r="G3861" s="3" t="inlineStr">
        <x:is>
          <x:t xml:space="preserve">Derived allocation</x:t>
        </x:is>
      </x:c>
      <x:c r="H3861" s="3" t="inlineStr">
        <x:is>
          <x:t xml:space="preserve">1 - inference_power_share</x:t>
        </x:is>
      </x:c>
      <x:c r="I3861" s="3" t="inlineStr">
        <x:is>
          <x:t xml:space="preserve">Training receives the complementary modeled AI IT allocation; it is not a disclosed company workload split.</x:t>
        </x:is>
      </x:c>
      <x:c r="J3861" s="3" t="inlineStr">
        <x:is>
          <x:t xml:space="preserve">SRC_DEEPSEEK_V3; SRC_DEEPSEEK_R1; SRC_DEEPSEEK_H800_INFERENCE; SRC_EPOCH_AI_DATA_CENTERS; ASSUMP_INFERENCE_SHARE_NOT_FACT_60</x:t>
        </x:is>
      </x:c>
      <x:c r="K386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61" s="3" t="inlineStr">
        <x:is>
          <x:t xml:space="preserve">Provider-specific inference/training workload power telemetry.</x:t>
        </x:is>
      </x:c>
    </x:row>
    <x:row r="3862">
      <x:c r="A3862" s="3" t="inlineStr">
        <x:is>
          <x:t xml:space="preserve">DeepSeek</x:t>
        </x:is>
      </x:c>
      <x:c r="B3862" s="3" t="n">
        <x:v>2028</x:v>
      </x:c>
      <x:c r="C3862" s="3" t="inlineStr">
        <x:is>
          <x:t xml:space="preserve">Grid-Constrained / Efficiency-Upside</x:t>
        </x:is>
      </x:c>
      <x:c r="D3862" s="3" t="inlineStr">
        <x:is>
          <x:t xml:space="preserve">training_gw</x:t>
        </x:is>
      </x:c>
      <x:c r="E3862" s="3" t="n">
        <x:v>0.089</x:v>
      </x:c>
      <x:c r="F3862" s="3" t="inlineStr">
        <x:is>
          <x:t xml:space="preserve">GW</x:t>
        </x:is>
      </x:c>
      <x:c r="G3862" s="3" t="inlineStr">
        <x:is>
          <x:t xml:space="preserve">Derived formula</x:t>
        </x:is>
      </x:c>
      <x:c r="H3862" s="3" t="inlineStr">
        <x:is>
          <x:t xml:space="preserve">ai_it_load_gw * training_power_share</x:t>
        </x:is>
      </x:c>
      <x:c r="I3862" s="3" t="inlineStr">
        <x:is>
          <x:t xml:space="preserve">Training GW is shown separately so commercial inference token capacity is not overstated.</x:t>
        </x:is>
      </x:c>
      <x:c r="J3862" s="3" t="inlineStr">
        <x:is>
          <x:t xml:space="preserve">SRC_DEEPSEEK_V3; SRC_DEEPSEEK_R1; SRC_DEEPSEEK_H800_INFERENCE; SRC_EPOCH_AI_DATA_CENTERS</x:t>
        </x:is>
      </x:c>
      <x:c r="K386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62" s="3" t="inlineStr">
        <x:is>
          <x:t xml:space="preserve">Recompute after AI allocation or workload-split evidence changes.</x:t>
        </x:is>
      </x:c>
    </x:row>
    <x:row r="3863">
      <x:c r="A3863" s="3" t="inlineStr">
        <x:is>
          <x:t xml:space="preserve">DeepSeek</x:t>
        </x:is>
      </x:c>
      <x:c r="B3863" s="3" t="n">
        <x:v>2028</x:v>
      </x:c>
      <x:c r="C3863" s="3" t="inlineStr">
        <x:is>
          <x:t xml:space="preserve">Grid-Constrained / Efficiency-Upside</x:t>
        </x:is>
      </x:c>
      <x:c r="D3863" s="3" t="inlineStr">
        <x:is>
          <x:t xml:space="preserve">tokens_per_second_per_mw</x:t>
        </x:is>
      </x:c>
      <x:c r="E3863" s="3" t="n">
        <x:v>138012</x:v>
      </x:c>
      <x:c r="F3863" s="3" t="inlineStr">
        <x:is>
          <x:t xml:space="preserve">generated output tokens/sec/MW</x:t>
        </x:is>
      </x:c>
      <x:c r="G3863" s="3" t="inlineStr">
        <x:is>
          <x:t xml:space="preserve">Derived estimate + benchmark calibration</x:t>
        </x:is>
      </x:c>
      <x:c r="H3863" s="3" t="inlineStr">
        <x:is>
          <x:t xml:space="preserve">fleet_reference_tps_per_mw * commercial_workload_fit_factor</x:t>
        </x:is>
      </x:c>
      <x:c r="I3863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3863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386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63" s="3" t="inlineStr">
        <x:is>
          <x:t xml:space="preserve">Comparable production output-token throughput with model, hardware, precision, ISL/OSL and SLO matched.</x:t>
        </x:is>
      </x:c>
    </x:row>
    <x:row r="3864">
      <x:c r="A3864" s="3" t="inlineStr">
        <x:is>
          <x:t xml:space="preserve">DeepSeek</x:t>
        </x:is>
      </x:c>
      <x:c r="B3864" s="3" t="n">
        <x:v>2028</x:v>
      </x:c>
      <x:c r="C3864" s="3" t="inlineStr">
        <x:is>
          <x:t xml:space="preserve">Grid-Constrained / Efficiency-Upside</x:t>
        </x:is>
      </x:c>
      <x:c r="D3864" s="3" t="inlineStr">
        <x:is>
          <x:t xml:space="preserve">inference_tokens_per_day</x:t>
        </x:is>
      </x:c>
      <x:c r="E3864" s="3" t="n">
        <x:v>3195695462400</x:v>
      </x:c>
      <x:c r="F3864" s="3" t="inlineStr">
        <x:is>
          <x:t xml:space="preserve">generated output tokens/day</x:t>
        </x:is>
      </x:c>
      <x:c r="G3864" s="3" t="inlineStr">
        <x:is>
          <x:t xml:space="preserve">Derived headline metric</x:t>
        </x:is>
      </x:c>
      <x:c r="H3864" s="3" t="inlineStr">
        <x:is>
          <x:t xml:space="preserve">inference_gw * 1000 * tokens_per_second_per_mw * 86,400</x:t>
        </x:is>
      </x:c>
      <x:c r="I3864" s="3" t="inlineStr">
        <x:is>
          <x:t xml:space="preserve">Headline capacity uses no utilization, MoE, architecture or software-growth multiplier; it is not observed commercial output volume.</x:t>
        </x:is>
      </x:c>
      <x:c r="J3864" s="3" t="inlineStr">
        <x:is>
          <x:t xml:space="preserve">SRC_DEEPSEEK_V3; SRC_DEEPSEEK_R1; SRC_DEEPSEEK_H800_INFERENCE; SRC_EPOCH_AI_DATA_CENTERS; SRC_SEMIANALYSIS_INFERENCEX</x:t>
        </x:is>
      </x:c>
      <x:c r="K386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64" s="3" t="inlineStr">
        <x:is>
          <x:t xml:space="preserve">Provider-disclosed generated output token volume or calibrated capacity telemetry.</x:t>
        </x:is>
      </x:c>
    </x:row>
    <x:row r="3865">
      <x:c r="A3865" s="3" t="inlineStr">
        <x:is>
          <x:t xml:space="preserve">DeepSeek</x:t>
        </x:is>
      </x:c>
      <x:c r="B3865" s="3" t="n">
        <x:v>2028</x:v>
      </x:c>
      <x:c r="C3865" s="3" t="inlineStr">
        <x:is>
          <x:t xml:space="preserve">Grid-Constrained / Efficiency-Upside</x:t>
        </x:is>
      </x:c>
      <x:c r="D3865" s="3" t="inlineStr">
        <x:is>
          <x:t xml:space="preserve">inference_tokens_per_year</x:t>
        </x:is>
      </x:c>
      <x:c r="E3865" s="3" t="n">
        <x:v>1166428843776000</x:v>
      </x:c>
      <x:c r="F3865" s="3" t="inlineStr">
        <x:is>
          <x:t xml:space="preserve">generated output tokens/year</x:t>
        </x:is>
      </x:c>
      <x:c r="G3865" s="3" t="inlineStr">
        <x:is>
          <x:t xml:space="preserve">Derived headline metric</x:t>
        </x:is>
      </x:c>
      <x:c r="H3865" s="3" t="inlineStr">
        <x:is>
          <x:t xml:space="preserve">inference_tokens_per_day * 365</x:t>
        </x:is>
      </x:c>
      <x:c r="I3865" s="3" t="inlineStr">
        <x:is>
          <x:t xml:space="preserve">Annualized version of generated output token capacity; it is not observed annual demand or billable volume.</x:t>
        </x:is>
      </x:c>
      <x:c r="J3865" s="3" t="inlineStr">
        <x:is>
          <x:t xml:space="preserve">SRC_DEEPSEEK_V3; SRC_DEEPSEEK_R1; SRC_DEEPSEEK_H800_INFERENCE; SRC_EPOCH_AI_DATA_CENTERS; SRC_SEMIANALYSIS_INFERENCEX</x:t>
        </x:is>
      </x:c>
      <x:c r="K386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65" s="3" t="inlineStr">
        <x:is>
          <x:t xml:space="preserve">Provider-disclosed annual generated-output volume or metered serving telemetry.</x:t>
        </x:is>
      </x:c>
    </x:row>
    <x:row r="3866">
      <x:c r="A3866" s="3" t="inlineStr">
        <x:is>
          <x:t xml:space="preserve">DeepSeek</x:t>
        </x:is>
      </x:c>
      <x:c r="B3866" s="3" t="n">
        <x:v>2029</x:v>
      </x:c>
      <x:c r="C3866" s="3" t="inlineStr">
        <x:is>
          <x:t xml:space="preserve">Grid-Constrained / Efficiency-Upside</x:t>
        </x:is>
      </x:c>
      <x:c r="D3866" s="3" t="inlineStr">
        <x:is>
          <x:t xml:space="preserve">contracted_power_gw</x:t>
        </x:is>
      </x:c>
      <x:c r="E3866" s="3" t="n">
        <x:v>1.475</x:v>
      </x:c>
      <x:c r="F3866" s="3" t="inlineStr">
        <x:is>
          <x:t xml:space="preserve">GW</x:t>
        </x:is>
      </x:c>
      <x:c r="G3866" s="3" t="inlineStr">
        <x:is>
          <x:t xml:space="preserve">Scenario capacity envelope</x:t>
        </x:is>
      </x:c>
      <x:c r="H3866" s="3" t="inlineStr">
        <x:is>
          <x:t xml:space="preserve">linear interpolation between 2026 and 2030 company capacity endpoints</x:t>
        </x:is>
      </x:c>
      <x:c r="I3866" s="3" t="inlineStr">
        <x:is>
          <x:t xml:space="preserve">Capacity is a low-transparency scenario; official infrastructure evidence supports H800 inference hardware, not company GW.</x:t>
        </x:is>
      </x:c>
      <x:c r="J3866" s="3" t="inlineStr">
        <x:is>
          <x:t xml:space="preserve">SRC_DEEPSEEK_H800_INFERENCE; ASSUMP_CN_CAPACITY_TRANSPARENCY</x:t>
        </x:is>
      </x:c>
      <x:c r="K386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66" s="3" t="inlineStr">
        <x:is>
          <x:t xml:space="preserve">Company/site-level committed MW/GW, interconnect and contract disclosure.</x:t>
        </x:is>
      </x:c>
    </x:row>
    <x:row r="3867">
      <x:c r="A3867" s="3" t="inlineStr">
        <x:is>
          <x:t xml:space="preserve">DeepSeek</x:t>
        </x:is>
      </x:c>
      <x:c r="B3867" s="3" t="n">
        <x:v>2029</x:v>
      </x:c>
      <x:c r="C3867" s="3" t="inlineStr">
        <x:is>
          <x:t xml:space="preserve">Grid-Constrained / Efficiency-Upside</x:t>
        </x:is>
      </x:c>
      <x:c r="D3867" s="3" t="inlineStr">
        <x:is>
          <x:t xml:space="preserve">operational_deployment_share</x:t>
        </x:is>
      </x:c>
      <x:c r="E3867" s="3" t="n">
        <x:v>0.48338983</x:v>
      </x:c>
      <x:c r="F3867" s="3" t="inlineStr">
        <x:is>
          <x:t xml:space="preserve">share</x:t>
        </x:is>
      </x:c>
      <x:c r="G3867" s="3" t="inlineStr">
        <x:is>
          <x:t xml:space="preserve">Scenario conversion</x:t>
        </x:is>
      </x:c>
      <x:c r="H3867" s="3" t="inlineStr">
        <x:is>
          <x:t xml:space="preserve">active_power_gw / contracted_power_gw</x:t>
        </x:is>
      </x:c>
      <x:c r="I3867" s="3" t="inlineStr">
        <x:is>
          <x:t xml:space="preserve">This is the single explicit conversion from contracted/attributed capacity to operationally usable capacity.</x:t>
        </x:is>
      </x:c>
      <x:c r="J3867" s="3" t="inlineStr">
        <x:is>
          <x:t xml:space="preserve">SRC_DEEPSEEK_H800_INFERENCE; ASSUMP_CN_CAPACITY_TRANSPARENCY</x:t>
        </x:is>
      </x:c>
      <x:c r="K386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67" s="3" t="inlineStr">
        <x:is>
          <x:t xml:space="preserve">Energized operational capacity divided by contracted/attributed capacity.</x:t>
        </x:is>
      </x:c>
    </x:row>
    <x:row r="3868">
      <x:c r="A3868" s="3" t="inlineStr">
        <x:is>
          <x:t xml:space="preserve">DeepSeek</x:t>
        </x:is>
      </x:c>
      <x:c r="B3868" s="3" t="n">
        <x:v>2029</x:v>
      </x:c>
      <x:c r="C3868" s="3" t="inlineStr">
        <x:is>
          <x:t xml:space="preserve">Grid-Constrained / Efficiency-Upside</x:t>
        </x:is>
      </x:c>
      <x:c r="D3868" s="3" t="inlineStr">
        <x:is>
          <x:t xml:space="preserve">active_power_gw</x:t>
        </x:is>
      </x:c>
      <x:c r="E3868" s="3" t="n">
        <x:v>0.713</x:v>
      </x:c>
      <x:c r="F3868" s="3" t="inlineStr">
        <x:is>
          <x:t xml:space="preserve">GW</x:t>
        </x:is>
      </x:c>
      <x:c r="G3868" s="3" t="inlineStr">
        <x:is>
          <x:t xml:space="preserve">Derived scenario</x:t>
        </x:is>
      </x:c>
      <x:c r="H3868" s="3" t="inlineStr">
        <x:is>
          <x:t xml:space="preserve">contracted_power_gw * operational_deployment_share</x:t>
        </x:is>
      </x:c>
      <x:c r="I3868" s="3" t="inlineStr">
        <x:is>
          <x:t xml:space="preserve">Active GW is conservative because operated cluster scale beyond disclosed infrastructure is not public.</x:t>
        </x:is>
      </x:c>
      <x:c r="J3868" s="3" t="inlineStr">
        <x:is>
          <x:t xml:space="preserve">SRC_DEEPSEEK_H800_INFERENCE; ASSUMP_CN_CAPACITY_TRANSPARENCY</x:t>
        </x:is>
      </x:c>
      <x:c r="K386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68" s="3" t="inlineStr">
        <x:is>
          <x:t xml:space="preserve">Energization dates, accelerator deliveries and operational powered-rack telemetry.</x:t>
        </x:is>
      </x:c>
    </x:row>
    <x:row r="3869">
      <x:c r="A3869" s="3" t="inlineStr">
        <x:is>
          <x:t xml:space="preserve">DeepSeek</x:t>
        </x:is>
      </x:c>
      <x:c r="B3869" s="3" t="n">
        <x:v>2029</x:v>
      </x:c>
      <x:c r="C3869" s="3" t="inlineStr">
        <x:is>
          <x:t xml:space="preserve">Grid-Constrained / Efficiency-Upside</x:t>
        </x:is>
      </x:c>
      <x:c r="D3869" s="3" t="inlineStr">
        <x:is>
          <x:t xml:space="preserve">pue</x:t>
        </x:is>
      </x:c>
      <x:c r="E3869" s="3" t="n">
        <x:v>1.24</x:v>
      </x:c>
      <x:c r="F3869" s="3" t="inlineStr">
        <x:is>
          <x:t xml:space="preserve">ratio</x:t>
        </x:is>
      </x:c>
      <x:c r="G3869" s="3" t="inlineStr">
        <x:is>
          <x:t xml:space="preserve">Scenario parameter</x:t>
        </x:is>
      </x:c>
      <x:c r="H3869" s="3" t="inlineStr">
        <x:is>
          <x:t xml:space="preserve">it_load_gw = active_power_gw / pue</x:t>
        </x:is>
      </x:c>
      <x:c r="I3869" s="3" t="inlineStr">
        <x:is>
          <x:t xml:space="preserve">No provider-wide site-level PUE is used as a disclosed fact; PUE represents facility-to-IT conversion within the scenario.</x:t>
        </x:is>
      </x:c>
      <x:c r="J3869" s="3" t="inlineStr">
        <x:is>
          <x:t xml:space="preserve">ASSUMP_POWER_RAMP</x:t>
        </x:is>
      </x:c>
      <x:c r="K386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69" s="3" t="inlineStr">
        <x:is>
          <x:t xml:space="preserve">Site-level measured PUE matched to attributed AI capacity.</x:t>
        </x:is>
      </x:c>
    </x:row>
    <x:row r="3870">
      <x:c r="A3870" s="3" t="inlineStr">
        <x:is>
          <x:t xml:space="preserve">DeepSeek</x:t>
        </x:is>
      </x:c>
      <x:c r="B3870" s="3" t="n">
        <x:v>2029</x:v>
      </x:c>
      <x:c r="C3870" s="3" t="inlineStr">
        <x:is>
          <x:t xml:space="preserve">Grid-Constrained / Efficiency-Upside</x:t>
        </x:is>
      </x:c>
      <x:c r="D3870" s="3" t="inlineStr">
        <x:is>
          <x:t xml:space="preserve">it_load_gw</x:t>
        </x:is>
      </x:c>
      <x:c r="E3870" s="3" t="n">
        <x:v>0.575</x:v>
      </x:c>
      <x:c r="F3870" s="3" t="inlineStr">
        <x:is>
          <x:t xml:space="preserve">GW</x:t>
        </x:is>
      </x:c>
      <x:c r="G3870" s="3" t="inlineStr">
        <x:is>
          <x:t xml:space="preserve">Derived formula</x:t>
        </x:is>
      </x:c>
      <x:c r="H3870" s="3" t="inlineStr">
        <x:is>
          <x:t xml:space="preserve">active_power_gw / pue</x:t>
        </x:is>
      </x:c>
      <x:c r="I3870" s="3" t="inlineStr">
        <x:is>
          <x:t xml:space="preserve">Facility power is converted to IT-deliverable power before attributing AI workloads.</x:t>
        </x:is>
      </x:c>
      <x:c r="J3870" s="3" t="inlineStr">
        <x:is>
          <x:t xml:space="preserve">SRC_DEEPSEEK_H800_INFERENCE; ASSUMP_CN_CAPACITY_TRANSPARENCY</x:t>
        </x:is>
      </x:c>
      <x:c r="K387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70" s="3" t="inlineStr">
        <x:is>
          <x:t xml:space="preserve">Recompute once active power and PUE become site-observable.</x:t>
        </x:is>
      </x:c>
    </x:row>
    <x:row r="3871">
      <x:c r="A3871" s="3" t="inlineStr">
        <x:is>
          <x:t xml:space="preserve">DeepSeek</x:t>
        </x:is>
      </x:c>
      <x:c r="B3871" s="3" t="n">
        <x:v>2029</x:v>
      </x:c>
      <x:c r="C3871" s="3" t="inlineStr">
        <x:is>
          <x:t xml:space="preserve">Grid-Constrained / Efficiency-Upside</x:t>
        </x:is>
      </x:c>
      <x:c r="D3871" s="3" t="inlineStr">
        <x:is>
          <x:t xml:space="preserve">ai_workload_share</x:t>
        </x:is>
      </x:c>
      <x:c r="E3871" s="3" t="n">
        <x:v>0.82</x:v>
      </x:c>
      <x:c r="F3871" s="3" t="inlineStr">
        <x:is>
          <x:t xml:space="preserve">share</x:t>
        </x:is>
      </x:c>
      <x:c r="G3871" s="3" t="inlineStr">
        <x:is>
          <x:t xml:space="preserve">Scenario allocation</x:t>
        </x:is>
      </x:c>
      <x:c r="H3871" s="3" t="inlineStr">
        <x:is>
          <x:t xml:space="preserve">ai_it_load_gw = it_load_gw * ai_workload_share</x:t>
        </x:is>
      </x:c>
      <x:c r="I3871" s="3" t="inlineStr">
        <x:is>
          <x:t xml:space="preserve">DeepSeek-operated service capacity is modeled as AI-focused, reduced for reserve and ancillary processing.</x:t>
        </x:is>
      </x:c>
      <x:c r="J3871" s="3" t="inlineStr">
        <x:is>
          <x:t xml:space="preserve">SRC_DEEPSEEK_V3; SRC_DEEPSEEK_R1; SRC_DEEPSEEK_H800_INFERENCE; SRC_EPOCH_AI_DATA_CENTERS</x:t>
        </x:is>
      </x:c>
      <x:c r="K387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71" s="3" t="inlineStr">
        <x:is>
          <x:t xml:space="preserve">Model-owner AI workload allocation or cluster scheduling telemetry.</x:t>
        </x:is>
      </x:c>
    </x:row>
    <x:row r="3872">
      <x:c r="A3872" s="3" t="inlineStr">
        <x:is>
          <x:t xml:space="preserve">DeepSeek</x:t>
        </x:is>
      </x:c>
      <x:c r="B3872" s="3" t="n">
        <x:v>2029</x:v>
      </x:c>
      <x:c r="C3872" s="3" t="inlineStr">
        <x:is>
          <x:t xml:space="preserve">Grid-Constrained / Efficiency-Upside</x:t>
        </x:is>
      </x:c>
      <x:c r="D3872" s="3" t="inlineStr">
        <x:is>
          <x:t xml:space="preserve">ai_it_load_gw</x:t>
        </x:is>
      </x:c>
      <x:c r="E3872" s="3" t="n">
        <x:v>0.471</x:v>
      </x:c>
      <x:c r="F3872" s="3" t="inlineStr">
        <x:is>
          <x:t xml:space="preserve">GW</x:t>
        </x:is>
      </x:c>
      <x:c r="G3872" s="3" t="inlineStr">
        <x:is>
          <x:t xml:space="preserve">Derived formula</x:t>
        </x:is>
      </x:c>
      <x:c r="H3872" s="3" t="inlineStr">
        <x:is>
          <x:t xml:space="preserve">it_load_gw * ai_workload_share</x:t>
        </x:is>
      </x:c>
      <x:c r="I3872" s="3" t="inlineStr">
        <x:is>
          <x:t xml:space="preserve">Only the AI-attributed portion of IT load enters training/inference allocation.</x:t>
        </x:is>
      </x:c>
      <x:c r="J3872" s="3" t="inlineStr">
        <x:is>
          <x:t xml:space="preserve">SRC_DEEPSEEK_V3; SRC_DEEPSEEK_R1; SRC_DEEPSEEK_H800_INFERENCE; SRC_EPOCH_AI_DATA_CENTERS</x:t>
        </x:is>
      </x:c>
      <x:c r="K387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72" s="3" t="inlineStr">
        <x:is>
          <x:t xml:space="preserve">Recompute after ai_workload_share is replaced by telemetry.</x:t>
        </x:is>
      </x:c>
    </x:row>
    <x:row r="3873">
      <x:c r="A3873" s="3" t="inlineStr">
        <x:is>
          <x:t xml:space="preserve">DeepSeek</x:t>
        </x:is>
      </x:c>
      <x:c r="B3873" s="3" t="n">
        <x:v>2029</x:v>
      </x:c>
      <x:c r="C3873" s="3" t="inlineStr">
        <x:is>
          <x:t xml:space="preserve">Grid-Constrained / Efficiency-Upside</x:t>
        </x:is>
      </x:c>
      <x:c r="D3873" s="3" t="inlineStr">
        <x:is>
          <x:t xml:space="preserve">gpu_share</x:t>
        </x:is>
      </x:c>
      <x:c r="E3873" s="3" t="n">
        <x:v>1</x:v>
      </x:c>
      <x:c r="F3873" s="3" t="inlineStr">
        <x:is>
          <x:t xml:space="preserve">share of inference-serving accelerator load</x:t>
        </x:is>
      </x:c>
      <x:c r="G3873" s="3" t="inlineStr">
        <x:is>
          <x:t xml:space="preserve">Numeric scenario</x:t>
        </x:is>
      </x:c>
      <x:c r="H3873" s="3" t="inlineStr">
        <x:is>
          <x:t xml:space="preserve">gpu_share interpolated from company 2026/2030 accelerator-mix endpoints</x:t>
        </x:is>
      </x:c>
      <x:c r="I3873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3873" s="3" t="inlineStr">
        <x:is>
          <x:t xml:space="preserve">SRC_DEEPSEEK_V3; SRC_DEEPSEEK_R1; SRC_DEEPSEEK_H800_INFERENCE; SRC_EPOCH_AI_DATA_CENTERS; ASSUMP_NUMERIC_ACCELERATOR_MIX</x:t>
        </x:is>
      </x:c>
      <x:c r="K387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73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3874">
      <x:c r="A3874" s="3" t="inlineStr">
        <x:is>
          <x:t xml:space="preserve">DeepSeek</x:t>
        </x:is>
      </x:c>
      <x:c r="B3874" s="3" t="n">
        <x:v>2029</x:v>
      </x:c>
      <x:c r="C3874" s="3" t="inlineStr">
        <x:is>
          <x:t xml:space="preserve">Grid-Constrained / Efficiency-Upside</x:t>
        </x:is>
      </x:c>
      <x:c r="D3874" s="3" t="inlineStr">
        <x:is>
          <x:t xml:space="preserve">h200_share</x:t>
        </x:is>
      </x:c>
      <x:c r="E3874" s="3" t="n">
        <x:v>0.213</x:v>
      </x:c>
      <x:c r="F3874" s="3" t="inlineStr">
        <x:is>
          <x:t xml:space="preserve">share of inference-serving accelerator load</x:t>
        </x:is>
      </x:c>
      <x:c r="G3874" s="3" t="inlineStr">
        <x:is>
          <x:t xml:space="preserve">Editable numeric scenario</x:t>
        </x:is>
      </x:c>
      <x:c r="H3874" s="3" t="inlineStr">
        <x:is>
          <x:t xml:space="preserve">h200_share = gpu_share * default_gpu_generation_mix_h200</x:t>
        </x:is>
      </x:c>
      <x:c r="I3874" s="3" t="inlineStr">
        <x:is>
          <x:t xml:space="preserve">Default GPU-generation migration assumption; executive workbook allows later manual replacement by company/year/scenario.</x:t>
        </x:is>
      </x:c>
      <x:c r="J3874" s="3" t="inlineStr">
        <x:is>
          <x:t xml:space="preserve">SRC_SEMIANALYSIS_INFERENCEX; ASSUMP_NUMERIC_ACCELERATOR_MIX</x:t>
        </x:is>
      </x:c>
      <x:c r="K387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74" s="3" t="inlineStr">
        <x:is>
          <x:t xml:space="preserve">Company fleet inventory, accelerator-hours or procurement/deployment records by GPU generation.</x:t>
        </x:is>
      </x:c>
    </x:row>
    <x:row r="3875">
      <x:c r="A3875" s="3" t="inlineStr">
        <x:is>
          <x:t xml:space="preserve">DeepSeek</x:t>
        </x:is>
      </x:c>
      <x:c r="B3875" s="3" t="n">
        <x:v>2029</x:v>
      </x:c>
      <x:c r="C3875" s="3" t="inlineStr">
        <x:is>
          <x:t xml:space="preserve">Grid-Constrained / Efficiency-Upside</x:t>
        </x:is>
      </x:c>
      <x:c r="D3875" s="3" t="inlineStr">
        <x:is>
          <x:t xml:space="preserve">b200_share</x:t>
        </x:is>
      </x:c>
      <x:c r="E3875" s="3" t="n">
        <x:v>0.362</x:v>
      </x:c>
      <x:c r="F3875" s="3" t="inlineStr">
        <x:is>
          <x:t xml:space="preserve">share of inference-serving accelerator load</x:t>
        </x:is>
      </x:c>
      <x:c r="G3875" s="3" t="inlineStr">
        <x:is>
          <x:t xml:space="preserve">Editable numeric scenario</x:t>
        </x:is>
      </x:c>
      <x:c r="H3875" s="3" t="inlineStr">
        <x:is>
          <x:t xml:space="preserve">b200_share = gpu_share * default_gpu_generation_mix_b200</x:t>
        </x:is>
      </x:c>
      <x:c r="I3875" s="3" t="inlineStr">
        <x:is>
          <x:t xml:space="preserve">Default GPU-generation migration assumption; executive workbook allows later manual replacement by company/year/scenario.</x:t>
        </x:is>
      </x:c>
      <x:c r="J3875" s="3" t="inlineStr">
        <x:is>
          <x:t xml:space="preserve">SRC_SEMIANALYSIS_INFERENCEX; ASSUMP_NUMERIC_ACCELERATOR_MIX</x:t>
        </x:is>
      </x:c>
      <x:c r="K387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75" s="3" t="inlineStr">
        <x:is>
          <x:t xml:space="preserve">Company fleet inventory, accelerator-hours or procurement/deployment records by GPU generation.</x:t>
        </x:is>
      </x:c>
    </x:row>
    <x:row r="3876">
      <x:c r="A3876" s="3" t="inlineStr">
        <x:is>
          <x:t xml:space="preserve">DeepSeek</x:t>
        </x:is>
      </x:c>
      <x:c r="B3876" s="3" t="n">
        <x:v>2029</x:v>
      </x:c>
      <x:c r="C3876" s="3" t="inlineStr">
        <x:is>
          <x:t xml:space="preserve">Grid-Constrained / Efficiency-Upside</x:t>
        </x:is>
      </x:c>
      <x:c r="D3876" s="3" t="inlineStr">
        <x:is>
          <x:t xml:space="preserve">gb200_share</x:t>
        </x:is>
      </x:c>
      <x:c r="E3876" s="3" t="n">
        <x:v>0.425</x:v>
      </x:c>
      <x:c r="F3876" s="3" t="inlineStr">
        <x:is>
          <x:t xml:space="preserve">share of inference-serving accelerator load</x:t>
        </x:is>
      </x:c>
      <x:c r="G3876" s="3" t="inlineStr">
        <x:is>
          <x:t xml:space="preserve">Editable numeric scenario</x:t>
        </x:is>
      </x:c>
      <x:c r="H3876" s="3" t="inlineStr">
        <x:is>
          <x:t xml:space="preserve">gb200_share = gpu_share * default_gpu_generation_mix_gb200</x:t>
        </x:is>
      </x:c>
      <x:c r="I3876" s="3" t="inlineStr">
        <x:is>
          <x:t xml:space="preserve">Default GPU-generation migration assumption; executive workbook allows later manual replacement by company/year/scenario.</x:t>
        </x:is>
      </x:c>
      <x:c r="J3876" s="3" t="inlineStr">
        <x:is>
          <x:t xml:space="preserve">SRC_SEMIANALYSIS_INFERENCEX; ASSUMP_NUMERIC_ACCELERATOR_MIX</x:t>
        </x:is>
      </x:c>
      <x:c r="K387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76" s="3" t="inlineStr">
        <x:is>
          <x:t xml:space="preserve">Company fleet inventory, accelerator-hours or procurement/deployment records by GPU generation.</x:t>
        </x:is>
      </x:c>
    </x:row>
    <x:row r="3877">
      <x:c r="A3877" s="3" t="inlineStr">
        <x:is>
          <x:t xml:space="preserve">DeepSeek</x:t>
        </x:is>
      </x:c>
      <x:c r="B3877" s="3" t="n">
        <x:v>2029</x:v>
      </x:c>
      <x:c r="C3877" s="3" t="inlineStr">
        <x:is>
          <x:t xml:space="preserve">Grid-Constrained / Efficiency-Upside</x:t>
        </x:is>
      </x:c>
      <x:c r="D3877" s="3" t="inlineStr">
        <x:is>
          <x:t xml:space="preserve">purpose_built_accelerator_share</x:t>
        </x:is>
      </x:c>
      <x:c r="E3877" s="3" t="n">
        <x:v>0</x:v>
      </x:c>
      <x:c r="F3877" s="3" t="inlineStr">
        <x:is>
          <x:t xml:space="preserve">share of inference-serving accelerator load</x:t>
        </x:is>
      </x:c>
      <x:c r="G3877" s="3" t="inlineStr">
        <x:is>
          <x:t xml:space="preserve">Numeric scenario</x:t>
        </x:is>
      </x:c>
      <x:c r="H3877" s="3" t="inlineStr">
        <x:is>
          <x:t xml:space="preserve">1 - gpu_share</x:t>
        </x:is>
      </x:c>
      <x:c r="I3877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3877" s="3" t="inlineStr">
        <x:is>
          <x:t xml:space="preserve">SRC_DEEPSEEK_V3; SRC_DEEPSEEK_R1; SRC_DEEPSEEK_H800_INFERENCE; SRC_EPOCH_AI_DATA_CENTERS; ASSUMP_NUMERIC_ACCELERATOR_MIX</x:t>
        </x:is>
      </x:c>
      <x:c r="K387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77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3878">
      <x:c r="A3878" s="3" t="inlineStr">
        <x:is>
          <x:t xml:space="preserve">DeepSeek</x:t>
        </x:is>
      </x:c>
      <x:c r="B3878" s="3" t="n">
        <x:v>2029</x:v>
      </x:c>
      <x:c r="C3878" s="3" t="inlineStr">
        <x:is>
          <x:t xml:space="preserve">Grid-Constrained / Efficiency-Upside</x:t>
        </x:is>
      </x:c>
      <x:c r="D3878" s="3" t="inlineStr">
        <x:is>
          <x:t xml:space="preserve">fleet_reference_tps_per_mw</x:t>
        </x:is>
      </x:c>
      <x:c r="E3878" s="3" t="n">
        <x:v>173214</x:v>
      </x:c>
      <x:c r="F3878" s="3" t="inlineStr">
        <x:is>
          <x:t xml:space="preserve">generated output tokens/sec/MW</x:t>
        </x:is>
      </x:c>
      <x:c r="G3878" s="3" t="inlineStr">
        <x:is>
          <x:t xml:space="preserve">Fleet-weighted public benchmark reference</x:t>
        </x:is>
      </x:c>
      <x:c r="H3878" s="3" t="inlineStr">
        <x:is>
          <x:t xml:space="preserve">h200_share*h200_workload_avg + b200_share*b200_workload_avg + gb200_share*gb200_workload_avg + purpose_built_share*purpose_workload_avg</x:t>
        </x:is>
      </x:c>
      <x:c r="I3878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3878" s="3" t="inlineStr">
        <x:is>
          <x:t xml:space="preserve">SRC_SEMIANALYSIS_INFERENCEX; ASSUMP_NUMERIC_ACCELERATOR_MIX; ASSUMP_WORKLOAD_CLASS_MIX; ASSUMP_AGENTIC_CONTEXT_PENALTY</x:t>
        </x:is>
      </x:c>
      <x:c r="K387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78" s="3" t="inlineStr">
        <x:is>
          <x:t xml:space="preserve">Comparable production output-token throughput or a more closely matched benchmark.</x:t>
        </x:is>
      </x:c>
    </x:row>
    <x:row r="3879">
      <x:c r="A3879" s="3" t="inlineStr">
        <x:is>
          <x:t xml:space="preserve">DeepSeek</x:t>
        </x:is>
      </x:c>
      <x:c r="B3879" s="3" t="n">
        <x:v>2029</x:v>
      </x:c>
      <x:c r="C3879" s="3" t="inlineStr">
        <x:is>
          <x:t xml:space="preserve">Grid-Constrained / Efficiency-Upside</x:t>
        </x:is>
      </x:c>
      <x:c r="D3879" s="3" t="inlineStr">
        <x:is>
          <x:t xml:space="preserve">commercial_workload_fit_factor</x:t>
        </x:is>
      </x:c>
      <x:c r="E3879" s="3" t="n">
        <x:v>0.85</x:v>
      </x:c>
      <x:c r="F3879" s="3" t="inlineStr">
        <x:is>
          <x:t xml:space="preserve">share of public reference throughput</x:t>
        </x:is>
      </x:c>
      <x:c r="G3879" s="3" t="inlineStr">
        <x:is>
          <x:t xml:space="preserve">Scenario assumption</x:t>
        </x:is>
      </x:c>
      <x:c r="H3879" s="3" t="inlineStr">
        <x:is>
          <x:t xml:space="preserve">reference_serving_tps_per_mw = fleet_reference_tps_per_mw * commercial_workload_fit_factor</x:t>
        </x:is>
      </x:c>
      <x:c r="I3879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3879" s="3" t="inlineStr">
        <x:is>
          <x:t xml:space="preserve">SRC_SEMIANALYSIS_INFERENCEX; ASSUMP_NUMERIC_ACCELERATOR_MIX; ASSUMP_WORKLOAD_CLASS_MIX; ASSUMP_AGENTIC_CONTEXT_PENALTY</x:t>
        </x:is>
      </x:c>
      <x:c r="K387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79" s="3" t="inlineStr">
        <x:is>
          <x:t xml:space="preserve">Matched commercial serving benchmark by product surface, context shape and latency SLO.</x:t>
        </x:is>
      </x:c>
    </x:row>
    <x:row r="3880">
      <x:c r="A3880" s="3" t="inlineStr">
        <x:is>
          <x:t xml:space="preserve">DeepSeek</x:t>
        </x:is>
      </x:c>
      <x:c r="B3880" s="3" t="n">
        <x:v>2029</x:v>
      </x:c>
      <x:c r="C3880" s="3" t="inlineStr">
        <x:is>
          <x:t xml:space="preserve">Grid-Constrained / Efficiency-Upside</x:t>
        </x:is>
      </x:c>
      <x:c r="D3880" s="3" t="inlineStr">
        <x:is>
          <x:t xml:space="preserve">reference_serving_tps_per_mw</x:t>
        </x:is>
      </x:c>
      <x:c r="E3880" s="3" t="n">
        <x:v>147232</x:v>
      </x:c>
      <x:c r="F3880" s="3" t="inlineStr">
        <x:is>
          <x:t xml:space="preserve">generated output tokens/sec/MW</x:t>
        </x:is>
      </x:c>
      <x:c r="G3880" s="3" t="inlineStr">
        <x:is>
          <x:t xml:space="preserve">Workload-adjusted benchmark proxy</x:t>
        </x:is>
      </x:c>
      <x:c r="H3880" s="3" t="inlineStr">
        <x:is>
          <x:t xml:space="preserve">fleet_reference_tps_per_mw * commercial_workload_fit_factor</x:t>
        </x:is>
      </x:c>
      <x:c r="I388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880" s="3" t="inlineStr">
        <x:is>
          <x:t xml:space="preserve">SRC_SEMIANALYSIS_INFERENCEX; ASSUMP_NUMERIC_ACCELERATOR_MIX; ASSUMP_WORKLOAD_CLASS_MIX; ASSUMP_AGENTIC_CONTEXT_PENALTY</x:t>
        </x:is>
      </x:c>
      <x:c r="K388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80" s="3" t="inlineStr">
        <x:is>
          <x:t xml:space="preserve">Provider production output-token throughput with comparable workload/SLO.</x:t>
        </x:is>
      </x:c>
    </x:row>
    <x:row r="3881">
      <x:c r="A3881" s="3" t="inlineStr">
        <x:is>
          <x:t xml:space="preserve">DeepSeek</x:t>
        </x:is>
      </x:c>
      <x:c r="B3881" s="3" t="n">
        <x:v>2029</x:v>
      </x:c>
      <x:c r="C3881" s="3" t="inlineStr">
        <x:is>
          <x:t xml:space="preserve">Grid-Constrained / Efficiency-Upside</x:t>
        </x:is>
      </x:c>
      <x:c r="D3881" s="3" t="inlineStr">
        <x:is>
          <x:t xml:space="preserve">purpose_built_tps_per_mw</x:t>
        </x:is>
      </x:c>
      <x:c r="E3881" s="3" t="n">
        <x:v>334536</x:v>
      </x:c>
      <x:c r="F3881" s="3" t="inlineStr">
        <x:is>
          <x:t xml:space="preserve">generated output tokens/sec/MW</x:t>
        </x:is>
      </x:c>
      <x:c r="G3881" s="3" t="inlineStr">
        <x:is>
          <x:t xml:space="preserve">Conservative no-uplift proxy</x:t>
        </x:is>
      </x:c>
      <x:c r="H3881" s="3" t="inlineStr">
        <x:is>
          <x:t xml:space="preserve">purpose_built_tps_per_mw = purpose_built_reference_tps_per_mw * commercial_workload_fit_factor until comparable output-token benchmark is adopted</x:t>
        </x:is>
      </x:c>
      <x:c r="I3881" s="3" t="inlineStr">
        <x:is>
          <x:t xml:space="preserve">No comparable public output-token/MW row adopted; B200 public reference placeholder is used and remains editable.</x:t>
        </x:is>
      </x:c>
      <x:c r="J3881" s="3" t="inlineStr">
        <x:is>
          <x:t xml:space="preserve">SRC_DEEPSEEK_V3; SRC_DEEPSEEK_R1; SRC_DEEPSEEK_H800_INFERENCE; SRC_EPOCH_AI_DATA_CENTERS; ASSUMP_NUMERIC_ACCELERATOR_MIX</x:t>
        </x:is>
      </x:c>
      <x:c r="K388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81" s="3" t="inlineStr">
        <x:is>
          <x:t xml:space="preserve">Matched-workload generated-output benchmark for the provider purpose-built accelerator.</x:t>
        </x:is>
      </x:c>
    </x:row>
    <x:row r="3882">
      <x:c r="A3882" s="3" t="inlineStr">
        <x:is>
          <x:t xml:space="preserve">DeepSeek</x:t>
        </x:is>
      </x:c>
      <x:c r="B3882" s="3" t="n">
        <x:v>2029</x:v>
      </x:c>
      <x:c r="C3882" s="3" t="inlineStr">
        <x:is>
          <x:t xml:space="preserve">Grid-Constrained / Efficiency-Upside</x:t>
        </x:is>
      </x:c>
      <x:c r="D3882" s="3" t="inlineStr">
        <x:is>
          <x:t xml:space="preserve">inference_power_share</x:t>
        </x:is>
      </x:c>
      <x:c r="E3882" s="3" t="n">
        <x:v>0.805</x:v>
      </x:c>
      <x:c r="F3882" s="3" t="inlineStr">
        <x:is>
          <x:t xml:space="preserve">share of AI IT load</x:t>
        </x:is>
      </x:c>
      <x:c r="G3882" s="3" t="inlineStr">
        <x:is>
          <x:t xml:space="preserve">Scenario allocation</x:t>
        </x:is>
      </x:c>
      <x:c r="H3882" s="3" t="inlineStr">
        <x:is>
          <x:t xml:space="preserve">inference_gw = ai_it_load_gw * inference_power_share</x:t>
        </x:is>
      </x:c>
      <x:c r="I3882" s="3" t="inlineStr">
        <x:is>
          <x:t xml:space="preserve">API/app availability and inference-system disclosure support higher inference share; the value remains scenario.</x:t>
        </x:is>
      </x:c>
      <x:c r="J3882" s="3" t="inlineStr">
        <x:is>
          <x:t xml:space="preserve">SRC_DEEPSEEK_V3; SRC_DEEPSEEK_R1; SRC_DEEPSEEK_H800_INFERENCE; SRC_EPOCH_AI_DATA_CENTERS; ASSUMP_INFERENCE_SHARE_NOT_FACT_60</x:t>
        </x:is>
      </x:c>
      <x:c r="K388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82" s="3" t="inlineStr">
        <x:is>
          <x:t xml:space="preserve">Provider-specific inference/training workload power telemetry.</x:t>
        </x:is>
      </x:c>
    </x:row>
    <x:row r="3883">
      <x:c r="A3883" s="3" t="inlineStr">
        <x:is>
          <x:t xml:space="preserve">DeepSeek</x:t>
        </x:is>
      </x:c>
      <x:c r="B3883" s="3" t="n">
        <x:v>2029</x:v>
      </x:c>
      <x:c r="C3883" s="3" t="inlineStr">
        <x:is>
          <x:t xml:space="preserve">Grid-Constrained / Efficiency-Upside</x:t>
        </x:is>
      </x:c>
      <x:c r="D3883" s="3" t="inlineStr">
        <x:is>
          <x:t xml:space="preserve">inference_gw</x:t>
        </x:is>
      </x:c>
      <x:c r="E3883" s="3" t="n">
        <x:v>0.379</x:v>
      </x:c>
      <x:c r="F3883" s="3" t="inlineStr">
        <x:is>
          <x:t xml:space="preserve">GW</x:t>
        </x:is>
      </x:c>
      <x:c r="G3883" s="3" t="inlineStr">
        <x:is>
          <x:t xml:space="preserve">Derived formula</x:t>
        </x:is>
      </x:c>
      <x:c r="H3883" s="3" t="inlineStr">
        <x:is>
          <x:t xml:space="preserve">ai_it_load_gw * inference_power_share</x:t>
        </x:is>
      </x:c>
      <x:c r="I3883" s="3" t="inlineStr">
        <x:is>
          <x:t xml:space="preserve">This is the operational power eligible to become commercial generated output tokens through the selected TPS/MW proxy.</x:t>
        </x:is>
      </x:c>
      <x:c r="J3883" s="3" t="inlineStr">
        <x:is>
          <x:t xml:space="preserve">SRC_DEEPSEEK_V3; SRC_DEEPSEEK_R1; SRC_DEEPSEEK_H800_INFERENCE; SRC_EPOCH_AI_DATA_CENTERS</x:t>
        </x:is>
      </x:c>
      <x:c r="K388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83" s="3" t="inlineStr">
        <x:is>
          <x:t xml:space="preserve">Recompute after AI allocation or inference-share evidence changes.</x:t>
        </x:is>
      </x:c>
    </x:row>
    <x:row r="3884">
      <x:c r="A3884" s="3" t="inlineStr">
        <x:is>
          <x:t xml:space="preserve">DeepSeek</x:t>
        </x:is>
      </x:c>
      <x:c r="B3884" s="3" t="n">
        <x:v>2029</x:v>
      </x:c>
      <x:c r="C3884" s="3" t="inlineStr">
        <x:is>
          <x:t xml:space="preserve">Grid-Constrained / Efficiency-Upside</x:t>
        </x:is>
      </x:c>
      <x:c r="D3884" s="3" t="inlineStr">
        <x:is>
          <x:t xml:space="preserve">training_power_share</x:t>
        </x:is>
      </x:c>
      <x:c r="E3884" s="3" t="n">
        <x:v>0.195</x:v>
      </x:c>
      <x:c r="F3884" s="3" t="inlineStr">
        <x:is>
          <x:t xml:space="preserve">share of AI IT load</x:t>
        </x:is>
      </x:c>
      <x:c r="G3884" s="3" t="inlineStr">
        <x:is>
          <x:t xml:space="preserve">Derived allocation</x:t>
        </x:is>
      </x:c>
      <x:c r="H3884" s="3" t="inlineStr">
        <x:is>
          <x:t xml:space="preserve">1 - inference_power_share</x:t>
        </x:is>
      </x:c>
      <x:c r="I3884" s="3" t="inlineStr">
        <x:is>
          <x:t xml:space="preserve">Training receives the complementary modeled AI IT allocation; it is not a disclosed company workload split.</x:t>
        </x:is>
      </x:c>
      <x:c r="J3884" s="3" t="inlineStr">
        <x:is>
          <x:t xml:space="preserve">SRC_DEEPSEEK_V3; SRC_DEEPSEEK_R1; SRC_DEEPSEEK_H800_INFERENCE; SRC_EPOCH_AI_DATA_CENTERS; ASSUMP_INFERENCE_SHARE_NOT_FACT_60</x:t>
        </x:is>
      </x:c>
      <x:c r="K388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84" s="3" t="inlineStr">
        <x:is>
          <x:t xml:space="preserve">Provider-specific inference/training workload power telemetry.</x:t>
        </x:is>
      </x:c>
    </x:row>
    <x:row r="3885">
      <x:c r="A3885" s="3" t="inlineStr">
        <x:is>
          <x:t xml:space="preserve">DeepSeek</x:t>
        </x:is>
      </x:c>
      <x:c r="B3885" s="3" t="n">
        <x:v>2029</x:v>
      </x:c>
      <x:c r="C3885" s="3" t="inlineStr">
        <x:is>
          <x:t xml:space="preserve">Grid-Constrained / Efficiency-Upside</x:t>
        </x:is>
      </x:c>
      <x:c r="D3885" s="3" t="inlineStr">
        <x:is>
          <x:t xml:space="preserve">training_gw</x:t>
        </x:is>
      </x:c>
      <x:c r="E3885" s="3" t="n">
        <x:v>0.092</x:v>
      </x:c>
      <x:c r="F3885" s="3" t="inlineStr">
        <x:is>
          <x:t xml:space="preserve">GW</x:t>
        </x:is>
      </x:c>
      <x:c r="G3885" s="3" t="inlineStr">
        <x:is>
          <x:t xml:space="preserve">Derived formula</x:t>
        </x:is>
      </x:c>
      <x:c r="H3885" s="3" t="inlineStr">
        <x:is>
          <x:t xml:space="preserve">ai_it_load_gw * training_power_share</x:t>
        </x:is>
      </x:c>
      <x:c r="I3885" s="3" t="inlineStr">
        <x:is>
          <x:t xml:space="preserve">Training GW is shown separately so commercial inference token capacity is not overstated.</x:t>
        </x:is>
      </x:c>
      <x:c r="J3885" s="3" t="inlineStr">
        <x:is>
          <x:t xml:space="preserve">SRC_DEEPSEEK_V3; SRC_DEEPSEEK_R1; SRC_DEEPSEEK_H800_INFERENCE; SRC_EPOCH_AI_DATA_CENTERS</x:t>
        </x:is>
      </x:c>
      <x:c r="K388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85" s="3" t="inlineStr">
        <x:is>
          <x:t xml:space="preserve">Recompute after AI allocation or workload-split evidence changes.</x:t>
        </x:is>
      </x:c>
    </x:row>
    <x:row r="3886">
      <x:c r="A3886" s="3" t="inlineStr">
        <x:is>
          <x:t xml:space="preserve">DeepSeek</x:t>
        </x:is>
      </x:c>
      <x:c r="B3886" s="3" t="n">
        <x:v>2029</x:v>
      </x:c>
      <x:c r="C3886" s="3" t="inlineStr">
        <x:is>
          <x:t xml:space="preserve">Grid-Constrained / Efficiency-Upside</x:t>
        </x:is>
      </x:c>
      <x:c r="D3886" s="3" t="inlineStr">
        <x:is>
          <x:t xml:space="preserve">tokens_per_second_per_mw</x:t>
        </x:is>
      </x:c>
      <x:c r="E3886" s="3" t="n">
        <x:v>147232</x:v>
      </x:c>
      <x:c r="F3886" s="3" t="inlineStr">
        <x:is>
          <x:t xml:space="preserve">generated output tokens/sec/MW</x:t>
        </x:is>
      </x:c>
      <x:c r="G3886" s="3" t="inlineStr">
        <x:is>
          <x:t xml:space="preserve">Derived estimate + benchmark calibration</x:t>
        </x:is>
      </x:c>
      <x:c r="H3886" s="3" t="inlineStr">
        <x:is>
          <x:t xml:space="preserve">fleet_reference_tps_per_mw * commercial_workload_fit_factor</x:t>
        </x:is>
      </x:c>
      <x:c r="I3886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3886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388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86" s="3" t="inlineStr">
        <x:is>
          <x:t xml:space="preserve">Comparable production output-token throughput with model, hardware, precision, ISL/OSL and SLO matched.</x:t>
        </x:is>
      </x:c>
    </x:row>
    <x:row r="3887">
      <x:c r="A3887" s="3" t="inlineStr">
        <x:is>
          <x:t xml:space="preserve">DeepSeek</x:t>
        </x:is>
      </x:c>
      <x:c r="B3887" s="3" t="n">
        <x:v>2029</x:v>
      </x:c>
      <x:c r="C3887" s="3" t="inlineStr">
        <x:is>
          <x:t xml:space="preserve">Grid-Constrained / Efficiency-Upside</x:t>
        </x:is>
      </x:c>
      <x:c r="D3887" s="3" t="inlineStr">
        <x:is>
          <x:t xml:space="preserve">inference_tokens_per_day</x:t>
        </x:is>
      </x:c>
      <x:c r="E3887" s="3" t="n">
        <x:v>4821200179200</x:v>
      </x:c>
      <x:c r="F3887" s="3" t="inlineStr">
        <x:is>
          <x:t xml:space="preserve">generated output tokens/day</x:t>
        </x:is>
      </x:c>
      <x:c r="G3887" s="3" t="inlineStr">
        <x:is>
          <x:t xml:space="preserve">Derived headline metric</x:t>
        </x:is>
      </x:c>
      <x:c r="H3887" s="3" t="inlineStr">
        <x:is>
          <x:t xml:space="preserve">inference_gw * 1000 * tokens_per_second_per_mw * 86,400</x:t>
        </x:is>
      </x:c>
      <x:c r="I3887" s="3" t="inlineStr">
        <x:is>
          <x:t xml:space="preserve">Headline capacity uses no utilization, MoE, architecture or software-growth multiplier; it is not observed commercial output volume.</x:t>
        </x:is>
      </x:c>
      <x:c r="J3887" s="3" t="inlineStr">
        <x:is>
          <x:t xml:space="preserve">SRC_DEEPSEEK_V3; SRC_DEEPSEEK_R1; SRC_DEEPSEEK_H800_INFERENCE; SRC_EPOCH_AI_DATA_CENTERS; SRC_SEMIANALYSIS_INFERENCEX</x:t>
        </x:is>
      </x:c>
      <x:c r="K388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87" s="3" t="inlineStr">
        <x:is>
          <x:t xml:space="preserve">Provider-disclosed generated output token volume or calibrated capacity telemetry.</x:t>
        </x:is>
      </x:c>
    </x:row>
    <x:row r="3888">
      <x:c r="A3888" s="3" t="inlineStr">
        <x:is>
          <x:t xml:space="preserve">DeepSeek</x:t>
        </x:is>
      </x:c>
      <x:c r="B3888" s="3" t="n">
        <x:v>2029</x:v>
      </x:c>
      <x:c r="C3888" s="3" t="inlineStr">
        <x:is>
          <x:t xml:space="preserve">Grid-Constrained / Efficiency-Upside</x:t>
        </x:is>
      </x:c>
      <x:c r="D3888" s="3" t="inlineStr">
        <x:is>
          <x:t xml:space="preserve">inference_tokens_per_year</x:t>
        </x:is>
      </x:c>
      <x:c r="E3888" s="3" t="n">
        <x:v>1759738065408000</x:v>
      </x:c>
      <x:c r="F3888" s="3" t="inlineStr">
        <x:is>
          <x:t xml:space="preserve">generated output tokens/year</x:t>
        </x:is>
      </x:c>
      <x:c r="G3888" s="3" t="inlineStr">
        <x:is>
          <x:t xml:space="preserve">Derived headline metric</x:t>
        </x:is>
      </x:c>
      <x:c r="H3888" s="3" t="inlineStr">
        <x:is>
          <x:t xml:space="preserve">inference_tokens_per_day * 365</x:t>
        </x:is>
      </x:c>
      <x:c r="I3888" s="3" t="inlineStr">
        <x:is>
          <x:t xml:space="preserve">Annualized version of generated output token capacity; it is not observed annual demand or billable volume.</x:t>
        </x:is>
      </x:c>
      <x:c r="J3888" s="3" t="inlineStr">
        <x:is>
          <x:t xml:space="preserve">SRC_DEEPSEEK_V3; SRC_DEEPSEEK_R1; SRC_DEEPSEEK_H800_INFERENCE; SRC_EPOCH_AI_DATA_CENTERS; SRC_SEMIANALYSIS_INFERENCEX</x:t>
        </x:is>
      </x:c>
      <x:c r="K388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88" s="3" t="inlineStr">
        <x:is>
          <x:t xml:space="preserve">Provider-disclosed annual generated-output volume or metered serving telemetry.</x:t>
        </x:is>
      </x:c>
    </x:row>
    <x:row r="3889">
      <x:c r="A3889" s="3" t="inlineStr">
        <x:is>
          <x:t xml:space="preserve">DeepSeek</x:t>
        </x:is>
      </x:c>
      <x:c r="B3889" s="3" t="n">
        <x:v>2030</x:v>
      </x:c>
      <x:c r="C3889" s="3" t="inlineStr">
        <x:is>
          <x:t xml:space="preserve">Grid-Constrained / Efficiency-Upside</x:t>
        </x:is>
      </x:c>
      <x:c r="D3889" s="3" t="inlineStr">
        <x:is>
          <x:t xml:space="preserve">contracted_power_gw</x:t>
        </x:is>
      </x:c>
      <x:c r="E3889" s="3" t="n">
        <x:v>1.8</x:v>
      </x:c>
      <x:c r="F3889" s="3" t="inlineStr">
        <x:is>
          <x:t xml:space="preserve">GW</x:t>
        </x:is>
      </x:c>
      <x:c r="G3889" s="3" t="inlineStr">
        <x:is>
          <x:t xml:space="preserve">Scenario capacity envelope</x:t>
        </x:is>
      </x:c>
      <x:c r="H3889" s="3" t="inlineStr">
        <x:is>
          <x:t xml:space="preserve">linear interpolation between 2026 and 2030 company capacity endpoints</x:t>
        </x:is>
      </x:c>
      <x:c r="I3889" s="3" t="inlineStr">
        <x:is>
          <x:t xml:space="preserve">Capacity is a low-transparency scenario; official infrastructure evidence supports H800 inference hardware, not company GW.</x:t>
        </x:is>
      </x:c>
      <x:c r="J3889" s="3" t="inlineStr">
        <x:is>
          <x:t xml:space="preserve">SRC_DEEPSEEK_H800_INFERENCE; ASSUMP_CN_CAPACITY_TRANSPARENCY</x:t>
        </x:is>
      </x:c>
      <x:c r="K388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89" s="3" t="inlineStr">
        <x:is>
          <x:t xml:space="preserve">Company/site-level committed MW/GW, interconnect and contract disclosure.</x:t>
        </x:is>
      </x:c>
    </x:row>
    <x:row r="3890">
      <x:c r="A3890" s="3" t="inlineStr">
        <x:is>
          <x:t xml:space="preserve">DeepSeek</x:t>
        </x:is>
      </x:c>
      <x:c r="B3890" s="3" t="n">
        <x:v>2030</x:v>
      </x:c>
      <x:c r="C3890" s="3" t="inlineStr">
        <x:is>
          <x:t xml:space="preserve">Grid-Constrained / Efficiency-Upside</x:t>
        </x:is>
      </x:c>
      <x:c r="D3890" s="3" t="inlineStr">
        <x:is>
          <x:t xml:space="preserve">operational_deployment_share</x:t>
        </x:is>
      </x:c>
      <x:c r="E3890" s="3" t="n">
        <x:v>0.48</x:v>
      </x:c>
      <x:c r="F3890" s="3" t="inlineStr">
        <x:is>
          <x:t xml:space="preserve">share</x:t>
        </x:is>
      </x:c>
      <x:c r="G3890" s="3" t="inlineStr">
        <x:is>
          <x:t xml:space="preserve">Scenario conversion</x:t>
        </x:is>
      </x:c>
      <x:c r="H3890" s="3" t="inlineStr">
        <x:is>
          <x:t xml:space="preserve">active_power_gw / contracted_power_gw</x:t>
        </x:is>
      </x:c>
      <x:c r="I3890" s="3" t="inlineStr">
        <x:is>
          <x:t xml:space="preserve">This is the single explicit conversion from contracted/attributed capacity to operationally usable capacity.</x:t>
        </x:is>
      </x:c>
      <x:c r="J3890" s="3" t="inlineStr">
        <x:is>
          <x:t xml:space="preserve">SRC_DEEPSEEK_H800_INFERENCE; ASSUMP_CN_CAPACITY_TRANSPARENCY</x:t>
        </x:is>
      </x:c>
      <x:c r="K389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90" s="3" t="inlineStr">
        <x:is>
          <x:t xml:space="preserve">Energized operational capacity divided by contracted/attributed capacity.</x:t>
        </x:is>
      </x:c>
    </x:row>
    <x:row r="3891">
      <x:c r="A3891" s="3" t="inlineStr">
        <x:is>
          <x:t xml:space="preserve">DeepSeek</x:t>
        </x:is>
      </x:c>
      <x:c r="B3891" s="3" t="n">
        <x:v>2030</x:v>
      </x:c>
      <x:c r="C3891" s="3" t="inlineStr">
        <x:is>
          <x:t xml:space="preserve">Grid-Constrained / Efficiency-Upside</x:t>
        </x:is>
      </x:c>
      <x:c r="D3891" s="3" t="inlineStr">
        <x:is>
          <x:t xml:space="preserve">active_power_gw</x:t>
        </x:is>
      </x:c>
      <x:c r="E3891" s="3" t="n">
        <x:v>0.864</x:v>
      </x:c>
      <x:c r="F3891" s="3" t="inlineStr">
        <x:is>
          <x:t xml:space="preserve">GW</x:t>
        </x:is>
      </x:c>
      <x:c r="G3891" s="3" t="inlineStr">
        <x:is>
          <x:t xml:space="preserve">Derived scenario</x:t>
        </x:is>
      </x:c>
      <x:c r="H3891" s="3" t="inlineStr">
        <x:is>
          <x:t xml:space="preserve">contracted_power_gw * operational_deployment_share</x:t>
        </x:is>
      </x:c>
      <x:c r="I3891" s="3" t="inlineStr">
        <x:is>
          <x:t xml:space="preserve">Active GW is conservative because operated cluster scale beyond disclosed infrastructure is not public.</x:t>
        </x:is>
      </x:c>
      <x:c r="J3891" s="3" t="inlineStr">
        <x:is>
          <x:t xml:space="preserve">SRC_DEEPSEEK_H800_INFERENCE; ASSUMP_CN_CAPACITY_TRANSPARENCY</x:t>
        </x:is>
      </x:c>
      <x:c r="K389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91" s="3" t="inlineStr">
        <x:is>
          <x:t xml:space="preserve">Energization dates, accelerator deliveries and operational powered-rack telemetry.</x:t>
        </x:is>
      </x:c>
    </x:row>
    <x:row r="3892">
      <x:c r="A3892" s="3" t="inlineStr">
        <x:is>
          <x:t xml:space="preserve">DeepSeek</x:t>
        </x:is>
      </x:c>
      <x:c r="B3892" s="3" t="n">
        <x:v>2030</x:v>
      </x:c>
      <x:c r="C3892" s="3" t="inlineStr">
        <x:is>
          <x:t xml:space="preserve">Grid-Constrained / Efficiency-Upside</x:t>
        </x:is>
      </x:c>
      <x:c r="D3892" s="3" t="inlineStr">
        <x:is>
          <x:t xml:space="preserve">pue</x:t>
        </x:is>
      </x:c>
      <x:c r="E3892" s="3" t="n">
        <x:v>1.24</x:v>
      </x:c>
      <x:c r="F3892" s="3" t="inlineStr">
        <x:is>
          <x:t xml:space="preserve">ratio</x:t>
        </x:is>
      </x:c>
      <x:c r="G3892" s="3" t="inlineStr">
        <x:is>
          <x:t xml:space="preserve">Scenario parameter</x:t>
        </x:is>
      </x:c>
      <x:c r="H3892" s="3" t="inlineStr">
        <x:is>
          <x:t xml:space="preserve">it_load_gw = active_power_gw / pue</x:t>
        </x:is>
      </x:c>
      <x:c r="I3892" s="3" t="inlineStr">
        <x:is>
          <x:t xml:space="preserve">No provider-wide site-level PUE is used as a disclosed fact; PUE represents facility-to-IT conversion within the scenario.</x:t>
        </x:is>
      </x:c>
      <x:c r="J3892" s="3" t="inlineStr">
        <x:is>
          <x:t xml:space="preserve">ASSUMP_POWER_RAMP</x:t>
        </x:is>
      </x:c>
      <x:c r="K389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92" s="3" t="inlineStr">
        <x:is>
          <x:t xml:space="preserve">Site-level measured PUE matched to attributed AI capacity.</x:t>
        </x:is>
      </x:c>
    </x:row>
    <x:row r="3893">
      <x:c r="A3893" s="3" t="inlineStr">
        <x:is>
          <x:t xml:space="preserve">DeepSeek</x:t>
        </x:is>
      </x:c>
      <x:c r="B3893" s="3" t="n">
        <x:v>2030</x:v>
      </x:c>
      <x:c r="C3893" s="3" t="inlineStr">
        <x:is>
          <x:t xml:space="preserve">Grid-Constrained / Efficiency-Upside</x:t>
        </x:is>
      </x:c>
      <x:c r="D3893" s="3" t="inlineStr">
        <x:is>
          <x:t xml:space="preserve">it_load_gw</x:t>
        </x:is>
      </x:c>
      <x:c r="E3893" s="3" t="n">
        <x:v>0.697</x:v>
      </x:c>
      <x:c r="F3893" s="3" t="inlineStr">
        <x:is>
          <x:t xml:space="preserve">GW</x:t>
        </x:is>
      </x:c>
      <x:c r="G3893" s="3" t="inlineStr">
        <x:is>
          <x:t xml:space="preserve">Derived formula</x:t>
        </x:is>
      </x:c>
      <x:c r="H3893" s="3" t="inlineStr">
        <x:is>
          <x:t xml:space="preserve">active_power_gw / pue</x:t>
        </x:is>
      </x:c>
      <x:c r="I3893" s="3" t="inlineStr">
        <x:is>
          <x:t xml:space="preserve">Facility power is converted to IT-deliverable power before attributing AI workloads.</x:t>
        </x:is>
      </x:c>
      <x:c r="J3893" s="3" t="inlineStr">
        <x:is>
          <x:t xml:space="preserve">SRC_DEEPSEEK_H800_INFERENCE; ASSUMP_CN_CAPACITY_TRANSPARENCY</x:t>
        </x:is>
      </x:c>
      <x:c r="K389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93" s="3" t="inlineStr">
        <x:is>
          <x:t xml:space="preserve">Recompute once active power and PUE become site-observable.</x:t>
        </x:is>
      </x:c>
    </x:row>
    <x:row r="3894">
      <x:c r="A3894" s="3" t="inlineStr">
        <x:is>
          <x:t xml:space="preserve">DeepSeek</x:t>
        </x:is>
      </x:c>
      <x:c r="B3894" s="3" t="n">
        <x:v>2030</x:v>
      </x:c>
      <x:c r="C3894" s="3" t="inlineStr">
        <x:is>
          <x:t xml:space="preserve">Grid-Constrained / Efficiency-Upside</x:t>
        </x:is>
      </x:c>
      <x:c r="D3894" s="3" t="inlineStr">
        <x:is>
          <x:t xml:space="preserve">ai_workload_share</x:t>
        </x:is>
      </x:c>
      <x:c r="E3894" s="3" t="n">
        <x:v>0.82</x:v>
      </x:c>
      <x:c r="F3894" s="3" t="inlineStr">
        <x:is>
          <x:t xml:space="preserve">share</x:t>
        </x:is>
      </x:c>
      <x:c r="G3894" s="3" t="inlineStr">
        <x:is>
          <x:t xml:space="preserve">Scenario allocation</x:t>
        </x:is>
      </x:c>
      <x:c r="H3894" s="3" t="inlineStr">
        <x:is>
          <x:t xml:space="preserve">ai_it_load_gw = it_load_gw * ai_workload_share</x:t>
        </x:is>
      </x:c>
      <x:c r="I3894" s="3" t="inlineStr">
        <x:is>
          <x:t xml:space="preserve">DeepSeek-operated service capacity is modeled as AI-focused, reduced for reserve and ancillary processing.</x:t>
        </x:is>
      </x:c>
      <x:c r="J3894" s="3" t="inlineStr">
        <x:is>
          <x:t xml:space="preserve">SRC_DEEPSEEK_V3; SRC_DEEPSEEK_R1; SRC_DEEPSEEK_H800_INFERENCE; SRC_EPOCH_AI_DATA_CENTERS</x:t>
        </x:is>
      </x:c>
      <x:c r="K389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94" s="3" t="inlineStr">
        <x:is>
          <x:t xml:space="preserve">Model-owner AI workload allocation or cluster scheduling telemetry.</x:t>
        </x:is>
      </x:c>
    </x:row>
    <x:row r="3895">
      <x:c r="A3895" s="3" t="inlineStr">
        <x:is>
          <x:t xml:space="preserve">DeepSeek</x:t>
        </x:is>
      </x:c>
      <x:c r="B3895" s="3" t="n">
        <x:v>2030</x:v>
      </x:c>
      <x:c r="C3895" s="3" t="inlineStr">
        <x:is>
          <x:t xml:space="preserve">Grid-Constrained / Efficiency-Upside</x:t>
        </x:is>
      </x:c>
      <x:c r="D3895" s="3" t="inlineStr">
        <x:is>
          <x:t xml:space="preserve">ai_it_load_gw</x:t>
        </x:is>
      </x:c>
      <x:c r="E3895" s="3" t="n">
        <x:v>0.571</x:v>
      </x:c>
      <x:c r="F3895" s="3" t="inlineStr">
        <x:is>
          <x:t xml:space="preserve">GW</x:t>
        </x:is>
      </x:c>
      <x:c r="G3895" s="3" t="inlineStr">
        <x:is>
          <x:t xml:space="preserve">Derived formula</x:t>
        </x:is>
      </x:c>
      <x:c r="H3895" s="3" t="inlineStr">
        <x:is>
          <x:t xml:space="preserve">it_load_gw * ai_workload_share</x:t>
        </x:is>
      </x:c>
      <x:c r="I3895" s="3" t="inlineStr">
        <x:is>
          <x:t xml:space="preserve">Only the AI-attributed portion of IT load enters training/inference allocation.</x:t>
        </x:is>
      </x:c>
      <x:c r="J3895" s="3" t="inlineStr">
        <x:is>
          <x:t xml:space="preserve">SRC_DEEPSEEK_V3; SRC_DEEPSEEK_R1; SRC_DEEPSEEK_H800_INFERENCE; SRC_EPOCH_AI_DATA_CENTERS</x:t>
        </x:is>
      </x:c>
      <x:c r="K389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95" s="3" t="inlineStr">
        <x:is>
          <x:t xml:space="preserve">Recompute after ai_workload_share is replaced by telemetry.</x:t>
        </x:is>
      </x:c>
    </x:row>
    <x:row r="3896">
      <x:c r="A3896" s="3" t="inlineStr">
        <x:is>
          <x:t xml:space="preserve">DeepSeek</x:t>
        </x:is>
      </x:c>
      <x:c r="B3896" s="3" t="n">
        <x:v>2030</x:v>
      </x:c>
      <x:c r="C3896" s="3" t="inlineStr">
        <x:is>
          <x:t xml:space="preserve">Grid-Constrained / Efficiency-Upside</x:t>
        </x:is>
      </x:c>
      <x:c r="D3896" s="3" t="inlineStr">
        <x:is>
          <x:t xml:space="preserve">gpu_share</x:t>
        </x:is>
      </x:c>
      <x:c r="E3896" s="3" t="n">
        <x:v>1</x:v>
      </x:c>
      <x:c r="F3896" s="3" t="inlineStr">
        <x:is>
          <x:t xml:space="preserve">share of inference-serving accelerator load</x:t>
        </x:is>
      </x:c>
      <x:c r="G3896" s="3" t="inlineStr">
        <x:is>
          <x:t xml:space="preserve">Numeric scenario</x:t>
        </x:is>
      </x:c>
      <x:c r="H3896" s="3" t="inlineStr">
        <x:is>
          <x:t xml:space="preserve">gpu_share interpolated from company 2026/2030 accelerator-mix endpoints</x:t>
        </x:is>
      </x:c>
      <x:c r="I3896" s="3" t="inlineStr">
        <x:is>
          <x:t xml:space="preserve">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3896" s="3" t="inlineStr">
        <x:is>
          <x:t xml:space="preserve">SRC_DEEPSEEK_V3; SRC_DEEPSEEK_R1; SRC_DEEPSEEK_H800_INFERENCE; SRC_EPOCH_AI_DATA_CENTERS; ASSUMP_NUMERIC_ACCELERATOR_MIX</x:t>
        </x:is>
      </x:c>
      <x:c r="K389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96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3897">
      <x:c r="A3897" s="3" t="inlineStr">
        <x:is>
          <x:t xml:space="preserve">DeepSeek</x:t>
        </x:is>
      </x:c>
      <x:c r="B3897" s="3" t="n">
        <x:v>2030</x:v>
      </x:c>
      <x:c r="C3897" s="3" t="inlineStr">
        <x:is>
          <x:t xml:space="preserve">Grid-Constrained / Efficiency-Upside</x:t>
        </x:is>
      </x:c>
      <x:c r="D3897" s="3" t="inlineStr">
        <x:is>
          <x:t xml:space="preserve">h200_share</x:t>
        </x:is>
      </x:c>
      <x:c r="E3897" s="3" t="n">
        <x:v>0.1</x:v>
      </x:c>
      <x:c r="F3897" s="3" t="inlineStr">
        <x:is>
          <x:t xml:space="preserve">share of inference-serving accelerator load</x:t>
        </x:is>
      </x:c>
      <x:c r="G3897" s="3" t="inlineStr">
        <x:is>
          <x:t xml:space="preserve">Editable numeric scenario</x:t>
        </x:is>
      </x:c>
      <x:c r="H3897" s="3" t="inlineStr">
        <x:is>
          <x:t xml:space="preserve">h200_share = gpu_share * default_gpu_generation_mix_h200</x:t>
        </x:is>
      </x:c>
      <x:c r="I3897" s="3" t="inlineStr">
        <x:is>
          <x:t xml:space="preserve">Default GPU-generation migration assumption; executive workbook allows later manual replacement by company/year/scenario.</x:t>
        </x:is>
      </x:c>
      <x:c r="J3897" s="3" t="inlineStr">
        <x:is>
          <x:t xml:space="preserve">SRC_SEMIANALYSIS_INFERENCEX; ASSUMP_NUMERIC_ACCELERATOR_MIX</x:t>
        </x:is>
      </x:c>
      <x:c r="K389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97" s="3" t="inlineStr">
        <x:is>
          <x:t xml:space="preserve">Company fleet inventory, accelerator-hours or procurement/deployment records by GPU generation.</x:t>
        </x:is>
      </x:c>
    </x:row>
    <x:row r="3898">
      <x:c r="A3898" s="3" t="inlineStr">
        <x:is>
          <x:t xml:space="preserve">DeepSeek</x:t>
        </x:is>
      </x:c>
      <x:c r="B3898" s="3" t="n">
        <x:v>2030</x:v>
      </x:c>
      <x:c r="C3898" s="3" t="inlineStr">
        <x:is>
          <x:t xml:space="preserve">Grid-Constrained / Efficiency-Upside</x:t>
        </x:is>
      </x:c>
      <x:c r="D3898" s="3" t="inlineStr">
        <x:is>
          <x:t xml:space="preserve">b200_share</x:t>
        </x:is>
      </x:c>
      <x:c r="E3898" s="3" t="n">
        <x:v>0.35</x:v>
      </x:c>
      <x:c r="F3898" s="3" t="inlineStr">
        <x:is>
          <x:t xml:space="preserve">share of inference-serving accelerator load</x:t>
        </x:is>
      </x:c>
      <x:c r="G3898" s="3" t="inlineStr">
        <x:is>
          <x:t xml:space="preserve">Editable numeric scenario</x:t>
        </x:is>
      </x:c>
      <x:c r="H3898" s="3" t="inlineStr">
        <x:is>
          <x:t xml:space="preserve">b200_share = gpu_share * default_gpu_generation_mix_b200</x:t>
        </x:is>
      </x:c>
      <x:c r="I3898" s="3" t="inlineStr">
        <x:is>
          <x:t xml:space="preserve">Default GPU-generation migration assumption; executive workbook allows later manual replacement by company/year/scenario.</x:t>
        </x:is>
      </x:c>
      <x:c r="J3898" s="3" t="inlineStr">
        <x:is>
          <x:t xml:space="preserve">SRC_SEMIANALYSIS_INFERENCEX; ASSUMP_NUMERIC_ACCELERATOR_MIX</x:t>
        </x:is>
      </x:c>
      <x:c r="K389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98" s="3" t="inlineStr">
        <x:is>
          <x:t xml:space="preserve">Company fleet inventory, accelerator-hours or procurement/deployment records by GPU generation.</x:t>
        </x:is>
      </x:c>
    </x:row>
    <x:row r="3899">
      <x:c r="A3899" s="3" t="inlineStr">
        <x:is>
          <x:t xml:space="preserve">DeepSeek</x:t>
        </x:is>
      </x:c>
      <x:c r="B3899" s="3" t="n">
        <x:v>2030</x:v>
      </x:c>
      <x:c r="C3899" s="3" t="inlineStr">
        <x:is>
          <x:t xml:space="preserve">Grid-Constrained / Efficiency-Upside</x:t>
        </x:is>
      </x:c>
      <x:c r="D3899" s="3" t="inlineStr">
        <x:is>
          <x:t xml:space="preserve">gb200_share</x:t>
        </x:is>
      </x:c>
      <x:c r="E3899" s="3" t="n">
        <x:v>0.55</x:v>
      </x:c>
      <x:c r="F3899" s="3" t="inlineStr">
        <x:is>
          <x:t xml:space="preserve">share of inference-serving accelerator load</x:t>
        </x:is>
      </x:c>
      <x:c r="G3899" s="3" t="inlineStr">
        <x:is>
          <x:t xml:space="preserve">Editable numeric scenario</x:t>
        </x:is>
      </x:c>
      <x:c r="H3899" s="3" t="inlineStr">
        <x:is>
          <x:t xml:space="preserve">gb200_share = gpu_share * default_gpu_generation_mix_gb200</x:t>
        </x:is>
      </x:c>
      <x:c r="I3899" s="3" t="inlineStr">
        <x:is>
          <x:t xml:space="preserve">Default GPU-generation migration assumption; executive workbook allows later manual replacement by company/year/scenario.</x:t>
        </x:is>
      </x:c>
      <x:c r="J3899" s="3" t="inlineStr">
        <x:is>
          <x:t xml:space="preserve">SRC_SEMIANALYSIS_INFERENCEX; ASSUMP_NUMERIC_ACCELERATOR_MIX</x:t>
        </x:is>
      </x:c>
      <x:c r="K389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899" s="3" t="inlineStr">
        <x:is>
          <x:t xml:space="preserve">Company fleet inventory, accelerator-hours or procurement/deployment records by GPU generation.</x:t>
        </x:is>
      </x:c>
    </x:row>
    <x:row r="3900">
      <x:c r="A3900" s="3" t="inlineStr">
        <x:is>
          <x:t xml:space="preserve">DeepSeek</x:t>
        </x:is>
      </x:c>
      <x:c r="B3900" s="3" t="n">
        <x:v>2030</x:v>
      </x:c>
      <x:c r="C3900" s="3" t="inlineStr">
        <x:is>
          <x:t xml:space="preserve">Grid-Constrained / Efficiency-Upside</x:t>
        </x:is>
      </x:c>
      <x:c r="D3900" s="3" t="inlineStr">
        <x:is>
          <x:t xml:space="preserve">purpose_built_accelerator_share</x:t>
        </x:is>
      </x:c>
      <x:c r="E3900" s="3" t="n">
        <x:v>0</x:v>
      </x:c>
      <x:c r="F3900" s="3" t="inlineStr">
        <x:is>
          <x:t xml:space="preserve">share of inference-serving accelerator load</x:t>
        </x:is>
      </x:c>
      <x:c r="G3900" s="3" t="inlineStr">
        <x:is>
          <x:t xml:space="preserve">Numeric scenario</x:t>
        </x:is>
      </x:c>
      <x:c r="H3900" s="3" t="inlineStr">
        <x:is>
          <x:t xml:space="preserve">1 - gpu_share</x:t>
        </x:is>
      </x:c>
      <x:c r="I3900" s="3" t="inlineStr">
        <x:is>
          <x:t xml:space="preserve">Purpose-built bucket: No disclosed operated ASIC share. Derived by normalizing each AI company's modeled inference power across CSPs using CSP total power * AI contract share * inference share, then applying long-format CSP accelerator mix rows. DeepSeek disclosed that V3/R1 inference services used H800 GPUs in its published infrastructure overview; no Base ASIC migration is assumed.</x:t>
        </x:is>
      </x:c>
      <x:c r="J3900" s="3" t="inlineStr">
        <x:is>
          <x:t xml:space="preserve">SRC_DEEPSEEK_V3; SRC_DEEPSEEK_R1; SRC_DEEPSEEK_H800_INFERENCE; SRC_EPOCH_AI_DATA_CENTERS; ASSUMP_NUMERIC_ACCELERATOR_MIX</x:t>
        </x:is>
      </x:c>
      <x:c r="K390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00" s="3" t="inlineStr">
        <x:is>
          <x:t xml:space="preserve">Replace 02a CSP contract allocations and 02b CSP accelerator mix with contract/procurement telemetry. Updated DeepSeek operated fleet hardware and measured V3/R1 output tokens per MW.</x:t>
        </x:is>
      </x:c>
    </x:row>
    <x:row r="3901">
      <x:c r="A3901" s="3" t="inlineStr">
        <x:is>
          <x:t xml:space="preserve">DeepSeek</x:t>
        </x:is>
      </x:c>
      <x:c r="B3901" s="3" t="n">
        <x:v>2030</x:v>
      </x:c>
      <x:c r="C3901" s="3" t="inlineStr">
        <x:is>
          <x:t xml:space="preserve">Grid-Constrained / Efficiency-Upside</x:t>
        </x:is>
      </x:c>
      <x:c r="D3901" s="3" t="inlineStr">
        <x:is>
          <x:t xml:space="preserve">fleet_reference_tps_per_mw</x:t>
        </x:is>
      </x:c>
      <x:c r="E3901" s="3" t="n">
        <x:v>184158</x:v>
      </x:c>
      <x:c r="F3901" s="3" t="inlineStr">
        <x:is>
          <x:t xml:space="preserve">generated output tokens/sec/MW</x:t>
        </x:is>
      </x:c>
      <x:c r="G3901" s="3" t="inlineStr">
        <x:is>
          <x:t xml:space="preserve">Fleet-weighted public benchmark reference</x:t>
        </x:is>
      </x:c>
      <x:c r="H3901" s="3" t="inlineStr">
        <x:is>
          <x:t xml:space="preserve">h200_share*h200_workload_avg + b200_share*b200_workload_avg + gb200_share*gb200_workload_avg + purpose_built_share*purpose_workload_avg</x:t>
        </x:is>
      </x:c>
      <x:c r="I3901" s="3" t="inlineStr">
        <x:is>
          <x:t xml:space="preserve">Selected InferenceX proxy model: dsr1. Each GPU-generation reference first averages short_chat, long_chat and agentic TPS/MW using company workload mix; purpose-built remains a documented B200 placeholder.</x:t>
        </x:is>
      </x:c>
      <x:c r="J3901" s="3" t="inlineStr">
        <x:is>
          <x:t xml:space="preserve">SRC_SEMIANALYSIS_INFERENCEX; ASSUMP_NUMERIC_ACCELERATOR_MIX; ASSUMP_WORKLOAD_CLASS_MIX; ASSUMP_AGENTIC_CONTEXT_PENALTY</x:t>
        </x:is>
      </x:c>
      <x:c r="K390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01" s="3" t="inlineStr">
        <x:is>
          <x:t xml:space="preserve">Comparable production output-token throughput or a more closely matched benchmark.</x:t>
        </x:is>
      </x:c>
    </x:row>
    <x:row r="3902">
      <x:c r="A3902" s="3" t="inlineStr">
        <x:is>
          <x:t xml:space="preserve">DeepSeek</x:t>
        </x:is>
      </x:c>
      <x:c r="B3902" s="3" t="n">
        <x:v>2030</x:v>
      </x:c>
      <x:c r="C3902" s="3" t="inlineStr">
        <x:is>
          <x:t xml:space="preserve">Grid-Constrained / Efficiency-Upside</x:t>
        </x:is>
      </x:c>
      <x:c r="D3902" s="3" t="inlineStr">
        <x:is>
          <x:t xml:space="preserve">commercial_workload_fit_factor</x:t>
        </x:is>
      </x:c>
      <x:c r="E3902" s="3" t="n">
        <x:v>0.85</x:v>
      </x:c>
      <x:c r="F3902" s="3" t="inlineStr">
        <x:is>
          <x:t xml:space="preserve">share of public reference throughput</x:t>
        </x:is>
      </x:c>
      <x:c r="G3902" s="3" t="inlineStr">
        <x:is>
          <x:t xml:space="preserve">Scenario assumption</x:t>
        </x:is>
      </x:c>
      <x:c r="H3902" s="3" t="inlineStr">
        <x:is>
          <x:t xml:space="preserve">reference_serving_tps_per_mw = fleet_reference_tps_per_mw * commercial_workload_fit_factor</x:t>
        </x:is>
      </x:c>
      <x:c r="I3902" s="3" t="inlineStr">
        <x:is>
          <x:t xml:space="preserve">Commercial workload class: DeepSeek R1/V3 MoE with reasoning mix. Company mix uses short_chat=35%, long_chat=40%, agentic=25%; closed-model, reasoning, long-context and SLO mismatch stays explicit.</x:t>
        </x:is>
      </x:c>
      <x:c r="J3902" s="3" t="inlineStr">
        <x:is>
          <x:t xml:space="preserve">SRC_SEMIANALYSIS_INFERENCEX; ASSUMP_NUMERIC_ACCELERATOR_MIX; ASSUMP_WORKLOAD_CLASS_MIX; ASSUMP_AGENTIC_CONTEXT_PENALTY</x:t>
        </x:is>
      </x:c>
      <x:c r="K390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02" s="3" t="inlineStr">
        <x:is>
          <x:t xml:space="preserve">Matched commercial serving benchmark by product surface, context shape and latency SLO.</x:t>
        </x:is>
      </x:c>
    </x:row>
    <x:row r="3903">
      <x:c r="A3903" s="3" t="inlineStr">
        <x:is>
          <x:t xml:space="preserve">DeepSeek</x:t>
        </x:is>
      </x:c>
      <x:c r="B3903" s="3" t="n">
        <x:v>2030</x:v>
      </x:c>
      <x:c r="C3903" s="3" t="inlineStr">
        <x:is>
          <x:t xml:space="preserve">Grid-Constrained / Efficiency-Upside</x:t>
        </x:is>
      </x:c>
      <x:c r="D3903" s="3" t="inlineStr">
        <x:is>
          <x:t xml:space="preserve">reference_serving_tps_per_mw</x:t>
        </x:is>
      </x:c>
      <x:c r="E3903" s="3" t="n">
        <x:v>156534</x:v>
      </x:c>
      <x:c r="F3903" s="3" t="inlineStr">
        <x:is>
          <x:t xml:space="preserve">generated output tokens/sec/MW</x:t>
        </x:is>
      </x:c>
      <x:c r="G3903" s="3" t="inlineStr">
        <x:is>
          <x:t xml:space="preserve">Workload-adjusted benchmark proxy</x:t>
        </x:is>
      </x:c>
      <x:c r="H3903" s="3" t="inlineStr">
        <x:is>
          <x:t xml:space="preserve">fleet_reference_tps_per_mw * commercial_workload_fit_factor</x:t>
        </x:is>
      </x:c>
      <x:c r="I390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903" s="3" t="inlineStr">
        <x:is>
          <x:t xml:space="preserve">SRC_SEMIANALYSIS_INFERENCEX; ASSUMP_NUMERIC_ACCELERATOR_MIX; ASSUMP_WORKLOAD_CLASS_MIX; ASSUMP_AGENTIC_CONTEXT_PENALTY</x:t>
        </x:is>
      </x:c>
      <x:c r="K390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03" s="3" t="inlineStr">
        <x:is>
          <x:t xml:space="preserve">Provider production output-token throughput with comparable workload/SLO.</x:t>
        </x:is>
      </x:c>
    </x:row>
    <x:row r="3904">
      <x:c r="A3904" s="3" t="inlineStr">
        <x:is>
          <x:t xml:space="preserve">DeepSeek</x:t>
        </x:is>
      </x:c>
      <x:c r="B3904" s="3" t="n">
        <x:v>2030</x:v>
      </x:c>
      <x:c r="C3904" s="3" t="inlineStr">
        <x:is>
          <x:t xml:space="preserve">Grid-Constrained / Efficiency-Upside</x:t>
        </x:is>
      </x:c>
      <x:c r="D3904" s="3" t="inlineStr">
        <x:is>
          <x:t xml:space="preserve">purpose_built_tps_per_mw</x:t>
        </x:is>
      </x:c>
      <x:c r="E3904" s="3" t="n">
        <x:v>334536</x:v>
      </x:c>
      <x:c r="F3904" s="3" t="inlineStr">
        <x:is>
          <x:t xml:space="preserve">generated output tokens/sec/MW</x:t>
        </x:is>
      </x:c>
      <x:c r="G3904" s="3" t="inlineStr">
        <x:is>
          <x:t xml:space="preserve">Conservative no-uplift proxy</x:t>
        </x:is>
      </x:c>
      <x:c r="H3904" s="3" t="inlineStr">
        <x:is>
          <x:t xml:space="preserve">purpose_built_tps_per_mw = purpose_built_reference_tps_per_mw * commercial_workload_fit_factor until comparable output-token benchmark is adopted</x:t>
        </x:is>
      </x:c>
      <x:c r="I3904" s="3" t="inlineStr">
        <x:is>
          <x:t xml:space="preserve">No comparable public output-token/MW row adopted; B200 public reference placeholder is used and remains editable.</x:t>
        </x:is>
      </x:c>
      <x:c r="J3904" s="3" t="inlineStr">
        <x:is>
          <x:t xml:space="preserve">SRC_DEEPSEEK_V3; SRC_DEEPSEEK_R1; SRC_DEEPSEEK_H800_INFERENCE; SRC_EPOCH_AI_DATA_CENTERS; ASSUMP_NUMERIC_ACCELERATOR_MIX</x:t>
        </x:is>
      </x:c>
      <x:c r="K390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04" s="3" t="inlineStr">
        <x:is>
          <x:t xml:space="preserve">Matched-workload generated-output benchmark for the provider purpose-built accelerator.</x:t>
        </x:is>
      </x:c>
    </x:row>
    <x:row r="3905">
      <x:c r="A3905" s="3" t="inlineStr">
        <x:is>
          <x:t xml:space="preserve">DeepSeek</x:t>
        </x:is>
      </x:c>
      <x:c r="B3905" s="3" t="n">
        <x:v>2030</x:v>
      </x:c>
      <x:c r="C3905" s="3" t="inlineStr">
        <x:is>
          <x:t xml:space="preserve">Grid-Constrained / Efficiency-Upside</x:t>
        </x:is>
      </x:c>
      <x:c r="D3905" s="3" t="inlineStr">
        <x:is>
          <x:t xml:space="preserve">inference_power_share</x:t>
        </x:is>
      </x:c>
      <x:c r="E3905" s="3" t="n">
        <x:v>0.86</x:v>
      </x:c>
      <x:c r="F3905" s="3" t="inlineStr">
        <x:is>
          <x:t xml:space="preserve">share of AI IT load</x:t>
        </x:is>
      </x:c>
      <x:c r="G3905" s="3" t="inlineStr">
        <x:is>
          <x:t xml:space="preserve">Scenario allocation</x:t>
        </x:is>
      </x:c>
      <x:c r="H3905" s="3" t="inlineStr">
        <x:is>
          <x:t xml:space="preserve">inference_gw = ai_it_load_gw * inference_power_share</x:t>
        </x:is>
      </x:c>
      <x:c r="I3905" s="3" t="inlineStr">
        <x:is>
          <x:t xml:space="preserve">API/app availability and inference-system disclosure support higher inference share; the value remains scenario.</x:t>
        </x:is>
      </x:c>
      <x:c r="J3905" s="3" t="inlineStr">
        <x:is>
          <x:t xml:space="preserve">SRC_DEEPSEEK_V3; SRC_DEEPSEEK_R1; SRC_DEEPSEEK_H800_INFERENCE; SRC_EPOCH_AI_DATA_CENTERS; ASSUMP_INFERENCE_SHARE_NOT_FACT_60</x:t>
        </x:is>
      </x:c>
      <x:c r="K390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05" s="3" t="inlineStr">
        <x:is>
          <x:t xml:space="preserve">Provider-specific inference/training workload power telemetry.</x:t>
        </x:is>
      </x:c>
    </x:row>
    <x:row r="3906">
      <x:c r="A3906" s="3" t="inlineStr">
        <x:is>
          <x:t xml:space="preserve">DeepSeek</x:t>
        </x:is>
      </x:c>
      <x:c r="B3906" s="3" t="n">
        <x:v>2030</x:v>
      </x:c>
      <x:c r="C3906" s="3" t="inlineStr">
        <x:is>
          <x:t xml:space="preserve">Grid-Constrained / Efficiency-Upside</x:t>
        </x:is>
      </x:c>
      <x:c r="D3906" s="3" t="inlineStr">
        <x:is>
          <x:t xml:space="preserve">inference_gw</x:t>
        </x:is>
      </x:c>
      <x:c r="E3906" s="3" t="n">
        <x:v>0.491</x:v>
      </x:c>
      <x:c r="F3906" s="3" t="inlineStr">
        <x:is>
          <x:t xml:space="preserve">GW</x:t>
        </x:is>
      </x:c>
      <x:c r="G3906" s="3" t="inlineStr">
        <x:is>
          <x:t xml:space="preserve">Derived formula</x:t>
        </x:is>
      </x:c>
      <x:c r="H3906" s="3" t="inlineStr">
        <x:is>
          <x:t xml:space="preserve">ai_it_load_gw * inference_power_share</x:t>
        </x:is>
      </x:c>
      <x:c r="I3906" s="3" t="inlineStr">
        <x:is>
          <x:t xml:space="preserve">This is the operational power eligible to become commercial generated output tokens through the selected TPS/MW proxy.</x:t>
        </x:is>
      </x:c>
      <x:c r="J3906" s="3" t="inlineStr">
        <x:is>
          <x:t xml:space="preserve">SRC_DEEPSEEK_V3; SRC_DEEPSEEK_R1; SRC_DEEPSEEK_H800_INFERENCE; SRC_EPOCH_AI_DATA_CENTERS</x:t>
        </x:is>
      </x:c>
      <x:c r="K390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06" s="3" t="inlineStr">
        <x:is>
          <x:t xml:space="preserve">Recompute after AI allocation or inference-share evidence changes.</x:t>
        </x:is>
      </x:c>
    </x:row>
    <x:row r="3907">
      <x:c r="A3907" s="3" t="inlineStr">
        <x:is>
          <x:t xml:space="preserve">DeepSeek</x:t>
        </x:is>
      </x:c>
      <x:c r="B3907" s="3" t="n">
        <x:v>2030</x:v>
      </x:c>
      <x:c r="C3907" s="3" t="inlineStr">
        <x:is>
          <x:t xml:space="preserve">Grid-Constrained / Efficiency-Upside</x:t>
        </x:is>
      </x:c>
      <x:c r="D3907" s="3" t="inlineStr">
        <x:is>
          <x:t xml:space="preserve">training_power_share</x:t>
        </x:is>
      </x:c>
      <x:c r="E3907" s="3" t="n">
        <x:v>0.14</x:v>
      </x:c>
      <x:c r="F3907" s="3" t="inlineStr">
        <x:is>
          <x:t xml:space="preserve">share of AI IT load</x:t>
        </x:is>
      </x:c>
      <x:c r="G3907" s="3" t="inlineStr">
        <x:is>
          <x:t xml:space="preserve">Derived allocation</x:t>
        </x:is>
      </x:c>
      <x:c r="H3907" s="3" t="inlineStr">
        <x:is>
          <x:t xml:space="preserve">1 - inference_power_share</x:t>
        </x:is>
      </x:c>
      <x:c r="I3907" s="3" t="inlineStr">
        <x:is>
          <x:t xml:space="preserve">Training receives the complementary modeled AI IT allocation; it is not a disclosed company workload split.</x:t>
        </x:is>
      </x:c>
      <x:c r="J3907" s="3" t="inlineStr">
        <x:is>
          <x:t xml:space="preserve">SRC_DEEPSEEK_V3; SRC_DEEPSEEK_R1; SRC_DEEPSEEK_H800_INFERENCE; SRC_EPOCH_AI_DATA_CENTERS; ASSUMP_INFERENCE_SHARE_NOT_FACT_60</x:t>
        </x:is>
      </x:c>
      <x:c r="K390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07" s="3" t="inlineStr">
        <x:is>
          <x:t xml:space="preserve">Provider-specific inference/training workload power telemetry.</x:t>
        </x:is>
      </x:c>
    </x:row>
    <x:row r="3908">
      <x:c r="A3908" s="3" t="inlineStr">
        <x:is>
          <x:t xml:space="preserve">DeepSeek</x:t>
        </x:is>
      </x:c>
      <x:c r="B3908" s="3" t="n">
        <x:v>2030</x:v>
      </x:c>
      <x:c r="C3908" s="3" t="inlineStr">
        <x:is>
          <x:t xml:space="preserve">Grid-Constrained / Efficiency-Upside</x:t>
        </x:is>
      </x:c>
      <x:c r="D3908" s="3" t="inlineStr">
        <x:is>
          <x:t xml:space="preserve">training_gw</x:t>
        </x:is>
      </x:c>
      <x:c r="E3908" s="3" t="n">
        <x:v>0.08</x:v>
      </x:c>
      <x:c r="F3908" s="3" t="inlineStr">
        <x:is>
          <x:t xml:space="preserve">GW</x:t>
        </x:is>
      </x:c>
      <x:c r="G3908" s="3" t="inlineStr">
        <x:is>
          <x:t xml:space="preserve">Derived formula</x:t>
        </x:is>
      </x:c>
      <x:c r="H3908" s="3" t="inlineStr">
        <x:is>
          <x:t xml:space="preserve">ai_it_load_gw * training_power_share</x:t>
        </x:is>
      </x:c>
      <x:c r="I3908" s="3" t="inlineStr">
        <x:is>
          <x:t xml:space="preserve">Training GW is shown separately so commercial inference token capacity is not overstated.</x:t>
        </x:is>
      </x:c>
      <x:c r="J3908" s="3" t="inlineStr">
        <x:is>
          <x:t xml:space="preserve">SRC_DEEPSEEK_V3; SRC_DEEPSEEK_R1; SRC_DEEPSEEK_H800_INFERENCE; SRC_EPOCH_AI_DATA_CENTERS</x:t>
        </x:is>
      </x:c>
      <x:c r="K390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08" s="3" t="inlineStr">
        <x:is>
          <x:t xml:space="preserve">Recompute after AI allocation or workload-split evidence changes.</x:t>
        </x:is>
      </x:c>
    </x:row>
    <x:row r="3909">
      <x:c r="A3909" s="3" t="inlineStr">
        <x:is>
          <x:t xml:space="preserve">DeepSeek</x:t>
        </x:is>
      </x:c>
      <x:c r="B3909" s="3" t="n">
        <x:v>2030</x:v>
      </x:c>
      <x:c r="C3909" s="3" t="inlineStr">
        <x:is>
          <x:t xml:space="preserve">Grid-Constrained / Efficiency-Upside</x:t>
        </x:is>
      </x:c>
      <x:c r="D3909" s="3" t="inlineStr">
        <x:is>
          <x:t xml:space="preserve">tokens_per_second_per_mw</x:t>
        </x:is>
      </x:c>
      <x:c r="E3909" s="3" t="n">
        <x:v>156534</x:v>
      </x:c>
      <x:c r="F3909" s="3" t="inlineStr">
        <x:is>
          <x:t xml:space="preserve">generated output tokens/sec/MW</x:t>
        </x:is>
      </x:c>
      <x:c r="G3909" s="3" t="inlineStr">
        <x:is>
          <x:t xml:space="preserve">Derived estimate + benchmark calibration</x:t>
        </x:is>
      </x:c>
      <x:c r="H3909" s="3" t="inlineStr">
        <x:is>
          <x:t xml:space="preserve">fleet_reference_tps_per_mw * commercial_workload_fit_factor</x:t>
        </x:is>
      </x:c>
      <x:c r="I3909" s="3" t="inlineStr">
        <x:is>
          <x:t xml:space="preserve">DeepSeek-R1 B200 output-token benchmark proxy; official MoE structure informs mapping but does not add a second multiplier. Workload reference is now split into short_chat, long_chat and agentic classes. Company mix: short 35%, long 40%, agentic 25%. Commercial workload fit factor: DeepSeek benchmark family is matched, but commercial R1 reasoning traffic can consume more serving capacity than a fixed test. DeepSeek R1/V3 traffic is modeled as reasoning/API-heavy with meaningful long-context and developer use, but no direct enterprise-agent surface disclosure.</x:t>
        </x:is>
      </x:c>
      <x:c r="J3909" s="3" t="inlineStr">
        <x:is>
          <x:t xml:space="preserve">SRC_DEEPSEEK_V3; SRC_DEEPSEEK_R1; SRC_DEEPSEEK_H800_INFERENCE; SRC_EPOCH_AI_DATA_CENTERS; SRC_SEMIANALYSIS_INFERENCEX; ASSUMP_NUMERIC_ACCELERATOR_MIX; ASSUMP_WORKLOAD_CLASS_MIX; ASSUMP_AGENTIC_CONTEXT_PENALTY</x:t>
        </x:is>
      </x:c>
      <x:c r="K390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09" s="3" t="inlineStr">
        <x:is>
          <x:t xml:space="preserve">Comparable production output-token throughput with model, hardware, precision, ISL/OSL and SLO matched.</x:t>
        </x:is>
      </x:c>
    </x:row>
    <x:row r="3910">
      <x:c r="A3910" s="3" t="inlineStr">
        <x:is>
          <x:t xml:space="preserve">DeepSeek</x:t>
        </x:is>
      </x:c>
      <x:c r="B3910" s="3" t="n">
        <x:v>2030</x:v>
      </x:c>
      <x:c r="C3910" s="3" t="inlineStr">
        <x:is>
          <x:t xml:space="preserve">Grid-Constrained / Efficiency-Upside</x:t>
        </x:is>
      </x:c>
      <x:c r="D3910" s="3" t="inlineStr">
        <x:is>
          <x:t xml:space="preserve">inference_tokens_per_day</x:t>
        </x:is>
      </x:c>
      <x:c r="E3910" s="3" t="n">
        <x:v>6640547961600</x:v>
      </x:c>
      <x:c r="F3910" s="3" t="inlineStr">
        <x:is>
          <x:t xml:space="preserve">generated output tokens/day</x:t>
        </x:is>
      </x:c>
      <x:c r="G3910" s="3" t="inlineStr">
        <x:is>
          <x:t xml:space="preserve">Derived headline metric</x:t>
        </x:is>
      </x:c>
      <x:c r="H3910" s="3" t="inlineStr">
        <x:is>
          <x:t xml:space="preserve">inference_gw * 1000 * tokens_per_second_per_mw * 86,400</x:t>
        </x:is>
      </x:c>
      <x:c r="I3910" s="3" t="inlineStr">
        <x:is>
          <x:t xml:space="preserve">Headline capacity uses no utilization, MoE, architecture or software-growth multiplier; it is not observed commercial output volume.</x:t>
        </x:is>
      </x:c>
      <x:c r="J3910" s="3" t="inlineStr">
        <x:is>
          <x:t xml:space="preserve">SRC_DEEPSEEK_V3; SRC_DEEPSEEK_R1; SRC_DEEPSEEK_H800_INFERENCE; SRC_EPOCH_AI_DATA_CENTERS; SRC_SEMIANALYSIS_INFERENCEX</x:t>
        </x:is>
      </x:c>
      <x:c r="K391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10" s="3" t="inlineStr">
        <x:is>
          <x:t xml:space="preserve">Provider-disclosed generated output token volume or calibrated capacity telemetry.</x:t>
        </x:is>
      </x:c>
    </x:row>
    <x:row r="3911">
      <x:c r="A3911" s="3" t="inlineStr">
        <x:is>
          <x:t xml:space="preserve">DeepSeek</x:t>
        </x:is>
      </x:c>
      <x:c r="B3911" s="3" t="n">
        <x:v>2030</x:v>
      </x:c>
      <x:c r="C3911" s="3" t="inlineStr">
        <x:is>
          <x:t xml:space="preserve">Grid-Constrained / Efficiency-Upside</x:t>
        </x:is>
      </x:c>
      <x:c r="D3911" s="3" t="inlineStr">
        <x:is>
          <x:t xml:space="preserve">inference_tokens_per_year</x:t>
        </x:is>
      </x:c>
      <x:c r="E3911" s="3" t="n">
        <x:v>2423800005984000</x:v>
      </x:c>
      <x:c r="F3911" s="3" t="inlineStr">
        <x:is>
          <x:t xml:space="preserve">generated output tokens/year</x:t>
        </x:is>
      </x:c>
      <x:c r="G3911" s="3" t="inlineStr">
        <x:is>
          <x:t xml:space="preserve">Derived headline metric</x:t>
        </x:is>
      </x:c>
      <x:c r="H3911" s="3" t="inlineStr">
        <x:is>
          <x:t xml:space="preserve">inference_tokens_per_day * 365</x:t>
        </x:is>
      </x:c>
      <x:c r="I3911" s="3" t="inlineStr">
        <x:is>
          <x:t xml:space="preserve">Annualized version of generated output token capacity; it is not observed annual demand or billable volume.</x:t>
        </x:is>
      </x:c>
      <x:c r="J3911" s="3" t="inlineStr">
        <x:is>
          <x:t xml:space="preserve">SRC_DEEPSEEK_V3; SRC_DEEPSEEK_R1; SRC_DEEPSEEK_H800_INFERENCE; SRC_EPOCH_AI_DATA_CENTERS; SRC_SEMIANALYSIS_INFERENCEX</x:t>
        </x:is>
      </x:c>
      <x:c r="K391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11" s="3" t="inlineStr">
        <x:is>
          <x:t xml:space="preserve">Provider-disclosed annual generated-output volume or metered serving telemetry.</x:t>
        </x:is>
      </x:c>
    </x:row>
    <x:row r="3912">
      <x:c r="A3912" s="3" t="inlineStr">
        <x:is>
          <x:t xml:space="preserve">Alibaba</x:t>
        </x:is>
      </x:c>
      <x:c r="B3912" s="3" t="n">
        <x:v>2026</x:v>
      </x:c>
      <x:c r="C3912" s="3" t="inlineStr">
        <x:is>
          <x:t xml:space="preserve">Grid-Constrained / Efficiency-Upside</x:t>
        </x:is>
      </x:c>
      <x:c r="D3912" s="3" t="inlineStr">
        <x:is>
          <x:t xml:space="preserve">contracted_power_gw</x:t>
        </x:is>
      </x:c>
      <x:c r="E3912" s="3" t="n">
        <x:v>1.8</x:v>
      </x:c>
      <x:c r="F3912" s="3" t="inlineStr">
        <x:is>
          <x:t xml:space="preserve">GW</x:t>
        </x:is>
      </x:c>
      <x:c r="G3912" s="3" t="inlineStr">
        <x:is>
          <x:t xml:space="preserve">Scenario capacity envelope</x:t>
        </x:is>
      </x:c>
      <x:c r="H3912" s="3" t="inlineStr">
        <x:is>
          <x:t xml:space="preserve">linear interpolation between 2026 and 2030 company capacity endpoints</x:t>
        </x:is>
      </x:c>
      <x:c r="I3912" s="3" t="inlineStr">
        <x:is>
          <x:t xml:space="preserve">Alibaba Cloud/Qwen capacity is a scenario envelope; official model and deployment documentation does not state operated GW.</x:t>
        </x:is>
      </x:c>
      <x:c r="J3912" s="3" t="inlineStr">
        <x:is>
          <x:t xml:space="preserve">SRC_ALIBABA_QWEN_GPU_DEPLOY; ASSUMP_CN_CAPACITY_TRANSPARENCY</x:t>
        </x:is>
      </x:c>
      <x:c r="K391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12" s="3" t="inlineStr">
        <x:is>
          <x:t xml:space="preserve">Company/site-level committed MW/GW, interconnect and contract disclosure.</x:t>
        </x:is>
      </x:c>
    </x:row>
    <x:row r="3913">
      <x:c r="A3913" s="3" t="inlineStr">
        <x:is>
          <x:t xml:space="preserve">Alibaba</x:t>
        </x:is>
      </x:c>
      <x:c r="B3913" s="3" t="n">
        <x:v>2026</x:v>
      </x:c>
      <x:c r="C3913" s="3" t="inlineStr">
        <x:is>
          <x:t xml:space="preserve">Grid-Constrained / Efficiency-Upside</x:t>
        </x:is>
      </x:c>
      <x:c r="D3913" s="3" t="inlineStr">
        <x:is>
          <x:t xml:space="preserve">operational_deployment_share</x:t>
        </x:is>
      </x:c>
      <x:c r="E3913" s="3" t="n">
        <x:v>0.31777778</x:v>
      </x:c>
      <x:c r="F3913" s="3" t="inlineStr">
        <x:is>
          <x:t xml:space="preserve">share</x:t>
        </x:is>
      </x:c>
      <x:c r="G3913" s="3" t="inlineStr">
        <x:is>
          <x:t xml:space="preserve">Scenario conversion</x:t>
        </x:is>
      </x:c>
      <x:c r="H3913" s="3" t="inlineStr">
        <x:is>
          <x:t xml:space="preserve">active_power_gw / contracted_power_gw</x:t>
        </x:is>
      </x:c>
      <x:c r="I3913" s="3" t="inlineStr">
        <x:is>
          <x:t xml:space="preserve">This is the single explicit conversion from contracted/attributed capacity to operationally usable capacity.</x:t>
        </x:is>
      </x:c>
      <x:c r="J3913" s="3" t="inlineStr">
        <x:is>
          <x:t xml:space="preserve">SRC_ALIBABA_QWEN_GPU_DEPLOY; ASSUMP_CN_CAPACITY_TRANSPARENCY</x:t>
        </x:is>
      </x:c>
      <x:c r="K391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13" s="3" t="inlineStr">
        <x:is>
          <x:t xml:space="preserve">Energized operational capacity divided by contracted/attributed capacity.</x:t>
        </x:is>
      </x:c>
    </x:row>
    <x:row r="3914">
      <x:c r="A3914" s="3" t="inlineStr">
        <x:is>
          <x:t xml:space="preserve">Alibaba</x:t>
        </x:is>
      </x:c>
      <x:c r="B3914" s="3" t="n">
        <x:v>2026</x:v>
      </x:c>
      <x:c r="C3914" s="3" t="inlineStr">
        <x:is>
          <x:t xml:space="preserve">Grid-Constrained / Efficiency-Upside</x:t>
        </x:is>
      </x:c>
      <x:c r="D3914" s="3" t="inlineStr">
        <x:is>
          <x:t xml:space="preserve">active_power_gw</x:t>
        </x:is>
      </x:c>
      <x:c r="E3914" s="3" t="n">
        <x:v>0.572</x:v>
      </x:c>
      <x:c r="F3914" s="3" t="inlineStr">
        <x:is>
          <x:t xml:space="preserve">GW</x:t>
        </x:is>
      </x:c>
      <x:c r="G3914" s="3" t="inlineStr">
        <x:is>
          <x:t xml:space="preserve">Derived scenario</x:t>
        </x:is>
      </x:c>
      <x:c r="H3914" s="3" t="inlineStr">
        <x:is>
          <x:t xml:space="preserve">contracted_power_gw * operational_deployment_share</x:t>
        </x:is>
      </x:c>
      <x:c r="I3914" s="3" t="inlineStr">
        <x:is>
          <x:t xml:space="preserve">Active GW is staged below capacity due to undisclosed accelerator allocation and cloud multi-tenant use.</x:t>
        </x:is>
      </x:c>
      <x:c r="J3914" s="3" t="inlineStr">
        <x:is>
          <x:t xml:space="preserve">SRC_ALIBABA_QWEN_GPU_DEPLOY; ASSUMP_CN_CAPACITY_TRANSPARENCY</x:t>
        </x:is>
      </x:c>
      <x:c r="K391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14" s="3" t="inlineStr">
        <x:is>
          <x:t xml:space="preserve">Energization dates, accelerator deliveries and operational powered-rack telemetry.</x:t>
        </x:is>
      </x:c>
    </x:row>
    <x:row r="3915">
      <x:c r="A3915" s="3" t="inlineStr">
        <x:is>
          <x:t xml:space="preserve">Alibaba</x:t>
        </x:is>
      </x:c>
      <x:c r="B3915" s="3" t="n">
        <x:v>2026</x:v>
      </x:c>
      <x:c r="C3915" s="3" t="inlineStr">
        <x:is>
          <x:t xml:space="preserve">Grid-Constrained / Efficiency-Upside</x:t>
        </x:is>
      </x:c>
      <x:c r="D3915" s="3" t="inlineStr">
        <x:is>
          <x:t xml:space="preserve">pue</x:t>
        </x:is>
      </x:c>
      <x:c r="E3915" s="3" t="n">
        <x:v>1.23</x:v>
      </x:c>
      <x:c r="F3915" s="3" t="inlineStr">
        <x:is>
          <x:t xml:space="preserve">ratio</x:t>
        </x:is>
      </x:c>
      <x:c r="G3915" s="3" t="inlineStr">
        <x:is>
          <x:t xml:space="preserve">Scenario parameter</x:t>
        </x:is>
      </x:c>
      <x:c r="H3915" s="3" t="inlineStr">
        <x:is>
          <x:t xml:space="preserve">it_load_gw = active_power_gw / pue</x:t>
        </x:is>
      </x:c>
      <x:c r="I3915" s="3" t="inlineStr">
        <x:is>
          <x:t xml:space="preserve">No provider-wide site-level PUE is used as a disclosed fact; PUE represents facility-to-IT conversion within the scenario.</x:t>
        </x:is>
      </x:c>
      <x:c r="J3915" s="3" t="inlineStr">
        <x:is>
          <x:t xml:space="preserve">ASSUMP_POWER_RAMP</x:t>
        </x:is>
      </x:c>
      <x:c r="K391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15" s="3" t="inlineStr">
        <x:is>
          <x:t xml:space="preserve">Site-level measured PUE matched to attributed AI capacity.</x:t>
        </x:is>
      </x:c>
    </x:row>
    <x:row r="3916">
      <x:c r="A3916" s="3" t="inlineStr">
        <x:is>
          <x:t xml:space="preserve">Alibaba</x:t>
        </x:is>
      </x:c>
      <x:c r="B3916" s="3" t="n">
        <x:v>2026</x:v>
      </x:c>
      <x:c r="C3916" s="3" t="inlineStr">
        <x:is>
          <x:t xml:space="preserve">Grid-Constrained / Efficiency-Upside</x:t>
        </x:is>
      </x:c>
      <x:c r="D3916" s="3" t="inlineStr">
        <x:is>
          <x:t xml:space="preserve">it_load_gw</x:t>
        </x:is>
      </x:c>
      <x:c r="E3916" s="3" t="n">
        <x:v>0.465</x:v>
      </x:c>
      <x:c r="F3916" s="3" t="inlineStr">
        <x:is>
          <x:t xml:space="preserve">GW</x:t>
        </x:is>
      </x:c>
      <x:c r="G3916" s="3" t="inlineStr">
        <x:is>
          <x:t xml:space="preserve">Derived formula</x:t>
        </x:is>
      </x:c>
      <x:c r="H3916" s="3" t="inlineStr">
        <x:is>
          <x:t xml:space="preserve">active_power_gw / pue</x:t>
        </x:is>
      </x:c>
      <x:c r="I3916" s="3" t="inlineStr">
        <x:is>
          <x:t xml:space="preserve">Facility power is converted to IT-deliverable power before attributing AI workloads.</x:t>
        </x:is>
      </x:c>
      <x:c r="J3916" s="3" t="inlineStr">
        <x:is>
          <x:t xml:space="preserve">SRC_ALIBABA_QWEN_GPU_DEPLOY; ASSUMP_CN_CAPACITY_TRANSPARENCY</x:t>
        </x:is>
      </x:c>
      <x:c r="K391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16" s="3" t="inlineStr">
        <x:is>
          <x:t xml:space="preserve">Recompute once active power and PUE become site-observable.</x:t>
        </x:is>
      </x:c>
    </x:row>
    <x:row r="3917">
      <x:c r="A3917" s="3" t="inlineStr">
        <x:is>
          <x:t xml:space="preserve">Alibaba</x:t>
        </x:is>
      </x:c>
      <x:c r="B3917" s="3" t="n">
        <x:v>2026</x:v>
      </x:c>
      <x:c r="C3917" s="3" t="inlineStr">
        <x:is>
          <x:t xml:space="preserve">Grid-Constrained / Efficiency-Upside</x:t>
        </x:is>
      </x:c>
      <x:c r="D3917" s="3" t="inlineStr">
        <x:is>
          <x:t xml:space="preserve">ai_workload_share</x:t>
        </x:is>
      </x:c>
      <x:c r="E3917" s="3" t="n">
        <x:v>0.84</x:v>
      </x:c>
      <x:c r="F3917" s="3" t="inlineStr">
        <x:is>
          <x:t xml:space="preserve">share</x:t>
        </x:is>
      </x:c>
      <x:c r="G3917" s="3" t="inlineStr">
        <x:is>
          <x:t xml:space="preserve">Scenario allocation</x:t>
        </x:is>
      </x:c>
      <x:c r="H3917" s="3" t="inlineStr">
        <x:is>
          <x:t xml:space="preserve">ai_it_load_gw = it_load_gw * ai_workload_share</x:t>
        </x:is>
      </x:c>
      <x:c r="I3917" s="3" t="inlineStr">
        <x:is>
          <x:t xml:space="preserve">Model Studio/Qwen-serving envelope is AI-focused, while cloud platform/reserve allocation is excluded through 84%.</x:t>
        </x:is>
      </x:c>
      <x:c r="J3917" s="3" t="inlineStr">
        <x:is>
          <x:t xml:space="preserve">SRC_QWEN3_GITHUB; SRC_ALIBABA_QWEN_GPU_DEPLOY; SRC_EPOCH_AI_DATA_CENTERS</x:t>
        </x:is>
      </x:c>
      <x:c r="K391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17" s="3" t="inlineStr">
        <x:is>
          <x:t xml:space="preserve">Model-owner AI workload allocation or cluster scheduling telemetry.</x:t>
        </x:is>
      </x:c>
    </x:row>
    <x:row r="3918">
      <x:c r="A3918" s="3" t="inlineStr">
        <x:is>
          <x:t xml:space="preserve">Alibaba</x:t>
        </x:is>
      </x:c>
      <x:c r="B3918" s="3" t="n">
        <x:v>2026</x:v>
      </x:c>
      <x:c r="C3918" s="3" t="inlineStr">
        <x:is>
          <x:t xml:space="preserve">Grid-Constrained / Efficiency-Upside</x:t>
        </x:is>
      </x:c>
      <x:c r="D3918" s="3" t="inlineStr">
        <x:is>
          <x:t xml:space="preserve">ai_it_load_gw</x:t>
        </x:is>
      </x:c>
      <x:c r="E3918" s="3" t="n">
        <x:v>0.391</x:v>
      </x:c>
      <x:c r="F3918" s="3" t="inlineStr">
        <x:is>
          <x:t xml:space="preserve">GW</x:t>
        </x:is>
      </x:c>
      <x:c r="G3918" s="3" t="inlineStr">
        <x:is>
          <x:t xml:space="preserve">Derived formula</x:t>
        </x:is>
      </x:c>
      <x:c r="H3918" s="3" t="inlineStr">
        <x:is>
          <x:t xml:space="preserve">it_load_gw * ai_workload_share</x:t>
        </x:is>
      </x:c>
      <x:c r="I3918" s="3" t="inlineStr">
        <x:is>
          <x:t xml:space="preserve">Only the AI-attributed portion of IT load enters training/inference allocation.</x:t>
        </x:is>
      </x:c>
      <x:c r="J3918" s="3" t="inlineStr">
        <x:is>
          <x:t xml:space="preserve">SRC_QWEN3_GITHUB; SRC_ALIBABA_QWEN_GPU_DEPLOY; SRC_EPOCH_AI_DATA_CENTERS</x:t>
        </x:is>
      </x:c>
      <x:c r="K391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18" s="3" t="inlineStr">
        <x:is>
          <x:t xml:space="preserve">Recompute after ai_workload_share is replaced by telemetry.</x:t>
        </x:is>
      </x:c>
    </x:row>
    <x:row r="3919">
      <x:c r="A3919" s="3" t="inlineStr">
        <x:is>
          <x:t xml:space="preserve">Alibaba</x:t>
        </x:is>
      </x:c>
      <x:c r="B3919" s="3" t="n">
        <x:v>2026</x:v>
      </x:c>
      <x:c r="C3919" s="3" t="inlineStr">
        <x:is>
          <x:t xml:space="preserve">Grid-Constrained / Efficiency-Upside</x:t>
        </x:is>
      </x:c>
      <x:c r="D3919" s="3" t="inlineStr">
        <x:is>
          <x:t xml:space="preserve">gpu_share</x:t>
        </x:is>
      </x:c>
      <x:c r="E3919" s="3" t="n">
        <x:v>1</x:v>
      </x:c>
      <x:c r="F3919" s="3" t="inlineStr">
        <x:is>
          <x:t xml:space="preserve">share of inference-serving accelerator load</x:t>
        </x:is>
      </x:c>
      <x:c r="G3919" s="3" t="inlineStr">
        <x:is>
          <x:t xml:space="preserve">Numeric scenario</x:t>
        </x:is>
      </x:c>
      <x:c r="H3919" s="3" t="inlineStr">
        <x:is>
          <x:t xml:space="preserve">gpu_share interpolated from company 2026/2030 accelerator-mix endpoints</x:t>
        </x:is>
      </x:c>
      <x:c r="I3919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3919" s="3" t="inlineStr">
        <x:is>
          <x:t xml:space="preserve">SRC_QWEN3_GITHUB; SRC_ALIBABA_QWEN_GPU_DEPLOY; SRC_EPOCH_AI_DATA_CENTERS; ASSUMP_NUMERIC_ACCELERATOR_MIX</x:t>
        </x:is>
      </x:c>
      <x:c r="K391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19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3920">
      <x:c r="A3920" s="3" t="inlineStr">
        <x:is>
          <x:t xml:space="preserve">Alibaba</x:t>
        </x:is>
      </x:c>
      <x:c r="B3920" s="3" t="n">
        <x:v>2026</x:v>
      </x:c>
      <x:c r="C3920" s="3" t="inlineStr">
        <x:is>
          <x:t xml:space="preserve">Grid-Constrained / Efficiency-Upside</x:t>
        </x:is>
      </x:c>
      <x:c r="D3920" s="3" t="inlineStr">
        <x:is>
          <x:t xml:space="preserve">h200_share</x:t>
        </x:is>
      </x:c>
      <x:c r="E3920" s="3" t="n">
        <x:v>1</x:v>
      </x:c>
      <x:c r="F3920" s="3" t="inlineStr">
        <x:is>
          <x:t xml:space="preserve">share of inference-serving accelerator load</x:t>
        </x:is>
      </x:c>
      <x:c r="G3920" s="3" t="inlineStr">
        <x:is>
          <x:t xml:space="preserve">Editable numeric scenario</x:t>
        </x:is>
      </x:c>
      <x:c r="H3920" s="3" t="inlineStr">
        <x:is>
          <x:t xml:space="preserve">h200_share = gpu_share * default_gpu_generation_mix_h200</x:t>
        </x:is>
      </x:c>
      <x:c r="I3920" s="3" t="inlineStr">
        <x:is>
          <x:t xml:space="preserve">Default GPU-generation migration assumption; executive workbook allows later manual replacement by company/year/scenario.</x:t>
        </x:is>
      </x:c>
      <x:c r="J3920" s="3" t="inlineStr">
        <x:is>
          <x:t xml:space="preserve">SRC_SEMIANALYSIS_INFERENCEX; ASSUMP_NUMERIC_ACCELERATOR_MIX</x:t>
        </x:is>
      </x:c>
      <x:c r="K392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20" s="3" t="inlineStr">
        <x:is>
          <x:t xml:space="preserve">Company fleet inventory, accelerator-hours or procurement/deployment records by GPU generation.</x:t>
        </x:is>
      </x:c>
    </x:row>
    <x:row r="3921">
      <x:c r="A3921" s="3" t="inlineStr">
        <x:is>
          <x:t xml:space="preserve">Alibaba</x:t>
        </x:is>
      </x:c>
      <x:c r="B3921" s="3" t="n">
        <x:v>2026</x:v>
      </x:c>
      <x:c r="C3921" s="3" t="inlineStr">
        <x:is>
          <x:t xml:space="preserve">Grid-Constrained / Efficiency-Upside</x:t>
        </x:is>
      </x:c>
      <x:c r="D3921" s="3" t="inlineStr">
        <x:is>
          <x:t xml:space="preserve">b200_share</x:t>
        </x:is>
      </x:c>
      <x:c r="E3921" s="3" t="n">
        <x:v>0</x:v>
      </x:c>
      <x:c r="F3921" s="3" t="inlineStr">
        <x:is>
          <x:t xml:space="preserve">share of inference-serving accelerator load</x:t>
        </x:is>
      </x:c>
      <x:c r="G3921" s="3" t="inlineStr">
        <x:is>
          <x:t xml:space="preserve">Editable numeric scenario</x:t>
        </x:is>
      </x:c>
      <x:c r="H3921" s="3" t="inlineStr">
        <x:is>
          <x:t xml:space="preserve">b200_share = gpu_share * default_gpu_generation_mix_b200</x:t>
        </x:is>
      </x:c>
      <x:c r="I3921" s="3" t="inlineStr">
        <x:is>
          <x:t xml:space="preserve">Default GPU-generation migration assumption; executive workbook allows later manual replacement by company/year/scenario.</x:t>
        </x:is>
      </x:c>
      <x:c r="J3921" s="3" t="inlineStr">
        <x:is>
          <x:t xml:space="preserve">SRC_SEMIANALYSIS_INFERENCEX; ASSUMP_NUMERIC_ACCELERATOR_MIX</x:t>
        </x:is>
      </x:c>
      <x:c r="K392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21" s="3" t="inlineStr">
        <x:is>
          <x:t xml:space="preserve">Company fleet inventory, accelerator-hours or procurement/deployment records by GPU generation.</x:t>
        </x:is>
      </x:c>
    </x:row>
    <x:row r="3922">
      <x:c r="A3922" s="3" t="inlineStr">
        <x:is>
          <x:t xml:space="preserve">Alibaba</x:t>
        </x:is>
      </x:c>
      <x:c r="B3922" s="3" t="n">
        <x:v>2026</x:v>
      </x:c>
      <x:c r="C3922" s="3" t="inlineStr">
        <x:is>
          <x:t xml:space="preserve">Grid-Constrained / Efficiency-Upside</x:t>
        </x:is>
      </x:c>
      <x:c r="D3922" s="3" t="inlineStr">
        <x:is>
          <x:t xml:space="preserve">gb200_share</x:t>
        </x:is>
      </x:c>
      <x:c r="E3922" s="3" t="n">
        <x:v>0</x:v>
      </x:c>
      <x:c r="F3922" s="3" t="inlineStr">
        <x:is>
          <x:t xml:space="preserve">share of inference-serving accelerator load</x:t>
        </x:is>
      </x:c>
      <x:c r="G3922" s="3" t="inlineStr">
        <x:is>
          <x:t xml:space="preserve">Editable numeric scenario</x:t>
        </x:is>
      </x:c>
      <x:c r="H3922" s="3" t="inlineStr">
        <x:is>
          <x:t xml:space="preserve">gb200_share = gpu_share * default_gpu_generation_mix_gb200</x:t>
        </x:is>
      </x:c>
      <x:c r="I3922" s="3" t="inlineStr">
        <x:is>
          <x:t xml:space="preserve">Default GPU-generation migration assumption; executive workbook allows later manual replacement by company/year/scenario.</x:t>
        </x:is>
      </x:c>
      <x:c r="J3922" s="3" t="inlineStr">
        <x:is>
          <x:t xml:space="preserve">SRC_SEMIANALYSIS_INFERENCEX; ASSUMP_NUMERIC_ACCELERATOR_MIX</x:t>
        </x:is>
      </x:c>
      <x:c r="K392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22" s="3" t="inlineStr">
        <x:is>
          <x:t xml:space="preserve">Company fleet inventory, accelerator-hours or procurement/deployment records by GPU generation.</x:t>
        </x:is>
      </x:c>
    </x:row>
    <x:row r="3923">
      <x:c r="A3923" s="3" t="inlineStr">
        <x:is>
          <x:t xml:space="preserve">Alibaba</x:t>
        </x:is>
      </x:c>
      <x:c r="B3923" s="3" t="n">
        <x:v>2026</x:v>
      </x:c>
      <x:c r="C3923" s="3" t="inlineStr">
        <x:is>
          <x:t xml:space="preserve">Grid-Constrained / Efficiency-Upside</x:t>
        </x:is>
      </x:c>
      <x:c r="D3923" s="3" t="inlineStr">
        <x:is>
          <x:t xml:space="preserve">purpose_built_accelerator_share</x:t>
        </x:is>
      </x:c>
      <x:c r="E3923" s="3" t="n">
        <x:v>0</x:v>
      </x:c>
      <x:c r="F3923" s="3" t="inlineStr">
        <x:is>
          <x:t xml:space="preserve">share of inference-serving accelerator load</x:t>
        </x:is>
      </x:c>
      <x:c r="G3923" s="3" t="inlineStr">
        <x:is>
          <x:t xml:space="preserve">Numeric scenario</x:t>
        </x:is>
      </x:c>
      <x:c r="H3923" s="3" t="inlineStr">
        <x:is>
          <x:t xml:space="preserve">1 - gpu_share</x:t>
        </x:is>
      </x:c>
      <x:c r="I3923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3923" s="3" t="inlineStr">
        <x:is>
          <x:t xml:space="preserve">SRC_QWEN3_GITHUB; SRC_ALIBABA_QWEN_GPU_DEPLOY; SRC_EPOCH_AI_DATA_CENTERS; ASSUMP_NUMERIC_ACCELERATOR_MIX</x:t>
        </x:is>
      </x:c>
      <x:c r="K392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23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3924">
      <x:c r="A3924" s="3" t="inlineStr">
        <x:is>
          <x:t xml:space="preserve">Alibaba</x:t>
        </x:is>
      </x:c>
      <x:c r="B3924" s="3" t="n">
        <x:v>2026</x:v>
      </x:c>
      <x:c r="C3924" s="3" t="inlineStr">
        <x:is>
          <x:t xml:space="preserve">Grid-Constrained / Efficiency-Upside</x:t>
        </x:is>
      </x:c>
      <x:c r="D3924" s="3" t="inlineStr">
        <x:is>
          <x:t xml:space="preserve">fleet_reference_tps_per_mw</x:t>
        </x:is>
      </x:c>
      <x:c r="E3924" s="3" t="n">
        <x:v>166591</x:v>
      </x:c>
      <x:c r="F3924" s="3" t="inlineStr">
        <x:is>
          <x:t xml:space="preserve">generated output tokens/sec/MW</x:t>
        </x:is>
      </x:c>
      <x:c r="G3924" s="3" t="inlineStr">
        <x:is>
          <x:t xml:space="preserve">Fleet-weighted public benchmark reference</x:t>
        </x:is>
      </x:c>
      <x:c r="H3924" s="3" t="inlineStr">
        <x:is>
          <x:t xml:space="preserve">h200_share*h200_workload_avg + b200_share*b200_workload_avg + gb200_share*gb200_workload_avg + purpose_built_share*purpose_workload_avg</x:t>
        </x:is>
      </x:c>
      <x:c r="I3924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3924" s="3" t="inlineStr">
        <x:is>
          <x:t xml:space="preserve">SRC_SEMIANALYSIS_INFERENCEX; ASSUMP_NUMERIC_ACCELERATOR_MIX; ASSUMP_WORKLOAD_CLASS_MIX; ASSUMP_AGENTIC_CONTEXT_PENALTY</x:t>
        </x:is>
      </x:c>
      <x:c r="K392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24" s="3" t="inlineStr">
        <x:is>
          <x:t xml:space="preserve">Comparable production output-token throughput or a more closely matched benchmark.</x:t>
        </x:is>
      </x:c>
    </x:row>
    <x:row r="3925">
      <x:c r="A3925" s="3" t="inlineStr">
        <x:is>
          <x:t xml:space="preserve">Alibaba</x:t>
        </x:is>
      </x:c>
      <x:c r="B3925" s="3" t="n">
        <x:v>2026</x:v>
      </x:c>
      <x:c r="C3925" s="3" t="inlineStr">
        <x:is>
          <x:t xml:space="preserve">Grid-Constrained / Efficiency-Upside</x:t>
        </x:is>
      </x:c>
      <x:c r="D3925" s="3" t="inlineStr">
        <x:is>
          <x:t xml:space="preserve">commercial_workload_fit_factor</x:t>
        </x:is>
      </x:c>
      <x:c r="E3925" s="3" t="n">
        <x:v>0.9</x:v>
      </x:c>
      <x:c r="F3925" s="3" t="inlineStr">
        <x:is>
          <x:t xml:space="preserve">share of public reference throughput</x:t>
        </x:is>
      </x:c>
      <x:c r="G3925" s="3" t="inlineStr">
        <x:is>
          <x:t xml:space="preserve">Scenario assumption</x:t>
        </x:is>
      </x:c>
      <x:c r="H3925" s="3" t="inlineStr">
        <x:is>
          <x:t xml:space="preserve">reference_serving_tps_per_mw = fleet_reference_tps_per_mw * commercial_workload_fit_factor</x:t>
        </x:is>
      </x:c>
      <x:c r="I3925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3925" s="3" t="inlineStr">
        <x:is>
          <x:t xml:space="preserve">SRC_SEMIANALYSIS_INFERENCEX; ASSUMP_NUMERIC_ACCELERATOR_MIX; ASSUMP_WORKLOAD_CLASS_MIX; ASSUMP_AGENTIC_CONTEXT_PENALTY</x:t>
        </x:is>
      </x:c>
      <x:c r="K392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25" s="3" t="inlineStr">
        <x:is>
          <x:t xml:space="preserve">Matched commercial serving benchmark by product surface, context shape and latency SLO.</x:t>
        </x:is>
      </x:c>
    </x:row>
    <x:row r="3926">
      <x:c r="A3926" s="3" t="inlineStr">
        <x:is>
          <x:t xml:space="preserve">Alibaba</x:t>
        </x:is>
      </x:c>
      <x:c r="B3926" s="3" t="n">
        <x:v>2026</x:v>
      </x:c>
      <x:c r="C3926" s="3" t="inlineStr">
        <x:is>
          <x:t xml:space="preserve">Grid-Constrained / Efficiency-Upside</x:t>
        </x:is>
      </x:c>
      <x:c r="D3926" s="3" t="inlineStr">
        <x:is>
          <x:t xml:space="preserve">reference_serving_tps_per_mw</x:t>
        </x:is>
      </x:c>
      <x:c r="E3926" s="3" t="n">
        <x:v>149932</x:v>
      </x:c>
      <x:c r="F3926" s="3" t="inlineStr">
        <x:is>
          <x:t xml:space="preserve">generated output tokens/sec/MW</x:t>
        </x:is>
      </x:c>
      <x:c r="G3926" s="3" t="inlineStr">
        <x:is>
          <x:t xml:space="preserve">Workload-adjusted benchmark proxy</x:t>
        </x:is>
      </x:c>
      <x:c r="H3926" s="3" t="inlineStr">
        <x:is>
          <x:t xml:space="preserve">fleet_reference_tps_per_mw * commercial_workload_fit_factor</x:t>
        </x:is>
      </x:c>
      <x:c r="I3926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926" s="3" t="inlineStr">
        <x:is>
          <x:t xml:space="preserve">SRC_SEMIANALYSIS_INFERENCEX; ASSUMP_NUMERIC_ACCELERATOR_MIX; ASSUMP_WORKLOAD_CLASS_MIX; ASSUMP_AGENTIC_CONTEXT_PENALTY</x:t>
        </x:is>
      </x:c>
      <x:c r="K392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26" s="3" t="inlineStr">
        <x:is>
          <x:t xml:space="preserve">Provider production output-token throughput with comparable workload/SLO.</x:t>
        </x:is>
      </x:c>
    </x:row>
    <x:row r="3927">
      <x:c r="A3927" s="3" t="inlineStr">
        <x:is>
          <x:t xml:space="preserve">Alibaba</x:t>
        </x:is>
      </x:c>
      <x:c r="B3927" s="3" t="n">
        <x:v>2026</x:v>
      </x:c>
      <x:c r="C3927" s="3" t="inlineStr">
        <x:is>
          <x:t xml:space="preserve">Grid-Constrained / Efficiency-Upside</x:t>
        </x:is>
      </x:c>
      <x:c r="D3927" s="3" t="inlineStr">
        <x:is>
          <x:t xml:space="preserve">purpose_built_tps_per_mw</x:t>
        </x:is>
      </x:c>
      <x:c r="E3927" s="3" t="n">
        <x:v>996060</x:v>
      </x:c>
      <x:c r="F3927" s="3" t="inlineStr">
        <x:is>
          <x:t xml:space="preserve">generated output tokens/sec/MW</x:t>
        </x:is>
      </x:c>
      <x:c r="G3927" s="3" t="inlineStr">
        <x:is>
          <x:t xml:space="preserve">Conservative no-uplift proxy</x:t>
        </x:is>
      </x:c>
      <x:c r="H3927" s="3" t="inlineStr">
        <x:is>
          <x:t xml:space="preserve">purpose_built_tps_per_mw = purpose_built_reference_tps_per_mw * commercial_workload_fit_factor until comparable output-token benchmark is adopted</x:t>
        </x:is>
      </x:c>
      <x:c r="I3927" s="3" t="inlineStr">
        <x:is>
          <x:t xml:space="preserve">No comparable public output-token/MW row adopted; B200 public reference placeholder is used and remains editable.</x:t>
        </x:is>
      </x:c>
      <x:c r="J3927" s="3" t="inlineStr">
        <x:is>
          <x:t xml:space="preserve">SRC_QWEN3_GITHUB; SRC_ALIBABA_QWEN_GPU_DEPLOY; SRC_EPOCH_AI_DATA_CENTERS; ASSUMP_NUMERIC_ACCELERATOR_MIX</x:t>
        </x:is>
      </x:c>
      <x:c r="K392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27" s="3" t="inlineStr">
        <x:is>
          <x:t xml:space="preserve">Matched-workload generated-output benchmark for the provider purpose-built accelerator.</x:t>
        </x:is>
      </x:c>
    </x:row>
    <x:row r="3928">
      <x:c r="A3928" s="3" t="inlineStr">
        <x:is>
          <x:t xml:space="preserve">Alibaba</x:t>
        </x:is>
      </x:c>
      <x:c r="B3928" s="3" t="n">
        <x:v>2026</x:v>
      </x:c>
      <x:c r="C3928" s="3" t="inlineStr">
        <x:is>
          <x:t xml:space="preserve">Grid-Constrained / Efficiency-Upside</x:t>
        </x:is>
      </x:c>
      <x:c r="D3928" s="3" t="inlineStr">
        <x:is>
          <x:t xml:space="preserve">inference_power_share</x:t>
        </x:is>
      </x:c>
      <x:c r="E3928" s="3" t="n">
        <x:v>0.62</x:v>
      </x:c>
      <x:c r="F3928" s="3" t="inlineStr">
        <x:is>
          <x:t xml:space="preserve">share of AI IT load</x:t>
        </x:is>
      </x:c>
      <x:c r="G3928" s="3" t="inlineStr">
        <x:is>
          <x:t xml:space="preserve">Scenario allocation</x:t>
        </x:is>
      </x:c>
      <x:c r="H3928" s="3" t="inlineStr">
        <x:is>
          <x:t xml:space="preserve">inference_gw = ai_it_load_gw * inference_power_share</x:t>
        </x:is>
      </x:c>
      <x:c r="I3928" s="3" t="inlineStr">
        <x:is>
          <x:t xml:space="preserve">Qwen API/enterprise commercialization and MoE architecture support increasing inference allocation scenario.</x:t>
        </x:is>
      </x:c>
      <x:c r="J3928" s="3" t="inlineStr">
        <x:is>
          <x:t xml:space="preserve">SRC_QWEN3_GITHUB; SRC_ALIBABA_QWEN_GPU_DEPLOY; SRC_EPOCH_AI_DATA_CENTERS; ASSUMP_INFERENCE_SHARE_NOT_FACT_60</x:t>
        </x:is>
      </x:c>
      <x:c r="K392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28" s="3" t="inlineStr">
        <x:is>
          <x:t xml:space="preserve">Provider-specific inference/training workload power telemetry.</x:t>
        </x:is>
      </x:c>
    </x:row>
    <x:row r="3929">
      <x:c r="A3929" s="3" t="inlineStr">
        <x:is>
          <x:t xml:space="preserve">Alibaba</x:t>
        </x:is>
      </x:c>
      <x:c r="B3929" s="3" t="n">
        <x:v>2026</x:v>
      </x:c>
      <x:c r="C3929" s="3" t="inlineStr">
        <x:is>
          <x:t xml:space="preserve">Grid-Constrained / Efficiency-Upside</x:t>
        </x:is>
      </x:c>
      <x:c r="D3929" s="3" t="inlineStr">
        <x:is>
          <x:t xml:space="preserve">inference_gw</x:t>
        </x:is>
      </x:c>
      <x:c r="E3929" s="3" t="n">
        <x:v>0.242</x:v>
      </x:c>
      <x:c r="F3929" s="3" t="inlineStr">
        <x:is>
          <x:t xml:space="preserve">GW</x:t>
        </x:is>
      </x:c>
      <x:c r="G3929" s="3" t="inlineStr">
        <x:is>
          <x:t xml:space="preserve">Derived formula</x:t>
        </x:is>
      </x:c>
      <x:c r="H3929" s="3" t="inlineStr">
        <x:is>
          <x:t xml:space="preserve">ai_it_load_gw * inference_power_share</x:t>
        </x:is>
      </x:c>
      <x:c r="I3929" s="3" t="inlineStr">
        <x:is>
          <x:t xml:space="preserve">This is the operational power eligible to become commercial generated output tokens through the selected TPS/MW proxy.</x:t>
        </x:is>
      </x:c>
      <x:c r="J3929" s="3" t="inlineStr">
        <x:is>
          <x:t xml:space="preserve">SRC_QWEN3_GITHUB; SRC_ALIBABA_QWEN_GPU_DEPLOY; SRC_EPOCH_AI_DATA_CENTERS</x:t>
        </x:is>
      </x:c>
      <x:c r="K392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29" s="3" t="inlineStr">
        <x:is>
          <x:t xml:space="preserve">Recompute after AI allocation or inference-share evidence changes.</x:t>
        </x:is>
      </x:c>
    </x:row>
    <x:row r="3930">
      <x:c r="A3930" s="3" t="inlineStr">
        <x:is>
          <x:t xml:space="preserve">Alibaba</x:t>
        </x:is>
      </x:c>
      <x:c r="B3930" s="3" t="n">
        <x:v>2026</x:v>
      </x:c>
      <x:c r="C3930" s="3" t="inlineStr">
        <x:is>
          <x:t xml:space="preserve">Grid-Constrained / Efficiency-Upside</x:t>
        </x:is>
      </x:c>
      <x:c r="D3930" s="3" t="inlineStr">
        <x:is>
          <x:t xml:space="preserve">training_power_share</x:t>
        </x:is>
      </x:c>
      <x:c r="E3930" s="3" t="n">
        <x:v>0.38</x:v>
      </x:c>
      <x:c r="F3930" s="3" t="inlineStr">
        <x:is>
          <x:t xml:space="preserve">share of AI IT load</x:t>
        </x:is>
      </x:c>
      <x:c r="G3930" s="3" t="inlineStr">
        <x:is>
          <x:t xml:space="preserve">Derived allocation</x:t>
        </x:is>
      </x:c>
      <x:c r="H3930" s="3" t="inlineStr">
        <x:is>
          <x:t xml:space="preserve">1 - inference_power_share</x:t>
        </x:is>
      </x:c>
      <x:c r="I3930" s="3" t="inlineStr">
        <x:is>
          <x:t xml:space="preserve">Training receives the complementary modeled AI IT allocation; it is not a disclosed company workload split.</x:t>
        </x:is>
      </x:c>
      <x:c r="J3930" s="3" t="inlineStr">
        <x:is>
          <x:t xml:space="preserve">SRC_QWEN3_GITHUB; SRC_ALIBABA_QWEN_GPU_DEPLOY; SRC_EPOCH_AI_DATA_CENTERS; ASSUMP_INFERENCE_SHARE_NOT_FACT_60</x:t>
        </x:is>
      </x:c>
      <x:c r="K393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30" s="3" t="inlineStr">
        <x:is>
          <x:t xml:space="preserve">Provider-specific inference/training workload power telemetry.</x:t>
        </x:is>
      </x:c>
    </x:row>
    <x:row r="3931">
      <x:c r="A3931" s="3" t="inlineStr">
        <x:is>
          <x:t xml:space="preserve">Alibaba</x:t>
        </x:is>
      </x:c>
      <x:c r="B3931" s="3" t="n">
        <x:v>2026</x:v>
      </x:c>
      <x:c r="C3931" s="3" t="inlineStr">
        <x:is>
          <x:t xml:space="preserve">Grid-Constrained / Efficiency-Upside</x:t>
        </x:is>
      </x:c>
      <x:c r="D3931" s="3" t="inlineStr">
        <x:is>
          <x:t xml:space="preserve">training_gw</x:t>
        </x:is>
      </x:c>
      <x:c r="E3931" s="3" t="n">
        <x:v>0.148</x:v>
      </x:c>
      <x:c r="F3931" s="3" t="inlineStr">
        <x:is>
          <x:t xml:space="preserve">GW</x:t>
        </x:is>
      </x:c>
      <x:c r="G3931" s="3" t="inlineStr">
        <x:is>
          <x:t xml:space="preserve">Derived formula</x:t>
        </x:is>
      </x:c>
      <x:c r="H3931" s="3" t="inlineStr">
        <x:is>
          <x:t xml:space="preserve">ai_it_load_gw * training_power_share</x:t>
        </x:is>
      </x:c>
      <x:c r="I3931" s="3" t="inlineStr">
        <x:is>
          <x:t xml:space="preserve">Training GW is shown separately so commercial inference token capacity is not overstated.</x:t>
        </x:is>
      </x:c>
      <x:c r="J3931" s="3" t="inlineStr">
        <x:is>
          <x:t xml:space="preserve">SRC_QWEN3_GITHUB; SRC_ALIBABA_QWEN_GPU_DEPLOY; SRC_EPOCH_AI_DATA_CENTERS</x:t>
        </x:is>
      </x:c>
      <x:c r="K393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31" s="3" t="inlineStr">
        <x:is>
          <x:t xml:space="preserve">Recompute after AI allocation or workload-split evidence changes.</x:t>
        </x:is>
      </x:c>
    </x:row>
    <x:row r="3932">
      <x:c r="A3932" s="3" t="inlineStr">
        <x:is>
          <x:t xml:space="preserve">Alibaba</x:t>
        </x:is>
      </x:c>
      <x:c r="B3932" s="3" t="n">
        <x:v>2026</x:v>
      </x:c>
      <x:c r="C3932" s="3" t="inlineStr">
        <x:is>
          <x:t xml:space="preserve">Grid-Constrained / Efficiency-Upside</x:t>
        </x:is>
      </x:c>
      <x:c r="D3932" s="3" t="inlineStr">
        <x:is>
          <x:t xml:space="preserve">tokens_per_second_per_mw</x:t>
        </x:is>
      </x:c>
      <x:c r="E3932" s="3" t="n">
        <x:v>149932</x:v>
      </x:c>
      <x:c r="F3932" s="3" t="inlineStr">
        <x:is>
          <x:t xml:space="preserve">generated output tokens/sec/MW</x:t>
        </x:is>
      </x:c>
      <x:c r="G3932" s="3" t="inlineStr">
        <x:is>
          <x:t xml:space="preserve">Derived estimate + benchmark calibration</x:t>
        </x:is>
      </x:c>
      <x:c r="H3932" s="3" t="inlineStr">
        <x:is>
          <x:t xml:space="preserve">fleet_reference_tps_per_mw * commercial_workload_fit_factor</x:t>
        </x:is>
      </x:c>
      <x:c r="I3932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3932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393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32" s="3" t="inlineStr">
        <x:is>
          <x:t xml:space="preserve">Comparable production output-token throughput with model, hardware, precision, ISL/OSL and SLO matched.</x:t>
        </x:is>
      </x:c>
    </x:row>
    <x:row r="3933">
      <x:c r="A3933" s="3" t="inlineStr">
        <x:is>
          <x:t xml:space="preserve">Alibaba</x:t>
        </x:is>
      </x:c>
      <x:c r="B3933" s="3" t="n">
        <x:v>2026</x:v>
      </x:c>
      <x:c r="C3933" s="3" t="inlineStr">
        <x:is>
          <x:t xml:space="preserve">Grid-Constrained / Efficiency-Upside</x:t>
        </x:is>
      </x:c>
      <x:c r="D3933" s="3" t="inlineStr">
        <x:is>
          <x:t xml:space="preserve">inference_tokens_per_day</x:t>
        </x:is>
      </x:c>
      <x:c r="E3933" s="3" t="n">
        <x:v>3134898201600</x:v>
      </x:c>
      <x:c r="F3933" s="3" t="inlineStr">
        <x:is>
          <x:t xml:space="preserve">generated output tokens/day</x:t>
        </x:is>
      </x:c>
      <x:c r="G3933" s="3" t="inlineStr">
        <x:is>
          <x:t xml:space="preserve">Derived headline metric</x:t>
        </x:is>
      </x:c>
      <x:c r="H3933" s="3" t="inlineStr">
        <x:is>
          <x:t xml:space="preserve">inference_gw * 1000 * tokens_per_second_per_mw * 86,400</x:t>
        </x:is>
      </x:c>
      <x:c r="I3933" s="3" t="inlineStr">
        <x:is>
          <x:t xml:space="preserve">Headline capacity uses no utilization, MoE, architecture or software-growth multiplier; it is not observed commercial output volume.</x:t>
        </x:is>
      </x:c>
      <x:c r="J3933" s="3" t="inlineStr">
        <x:is>
          <x:t xml:space="preserve">SRC_QWEN3_GITHUB; SRC_ALIBABA_QWEN_GPU_DEPLOY; SRC_EPOCH_AI_DATA_CENTERS; SRC_SEMIANALYSIS_INFERENCEX</x:t>
        </x:is>
      </x:c>
      <x:c r="K393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33" s="3" t="inlineStr">
        <x:is>
          <x:t xml:space="preserve">Provider-disclosed generated output token volume or calibrated capacity telemetry.</x:t>
        </x:is>
      </x:c>
    </x:row>
    <x:row r="3934">
      <x:c r="A3934" s="3" t="inlineStr">
        <x:is>
          <x:t xml:space="preserve">Alibaba</x:t>
        </x:is>
      </x:c>
      <x:c r="B3934" s="3" t="n">
        <x:v>2026</x:v>
      </x:c>
      <x:c r="C3934" s="3" t="inlineStr">
        <x:is>
          <x:t xml:space="preserve">Grid-Constrained / Efficiency-Upside</x:t>
        </x:is>
      </x:c>
      <x:c r="D3934" s="3" t="inlineStr">
        <x:is>
          <x:t xml:space="preserve">inference_tokens_per_year</x:t>
        </x:is>
      </x:c>
      <x:c r="E3934" s="3" t="n">
        <x:v>1144237843584000</x:v>
      </x:c>
      <x:c r="F3934" s="3" t="inlineStr">
        <x:is>
          <x:t xml:space="preserve">generated output tokens/year</x:t>
        </x:is>
      </x:c>
      <x:c r="G3934" s="3" t="inlineStr">
        <x:is>
          <x:t xml:space="preserve">Derived headline metric</x:t>
        </x:is>
      </x:c>
      <x:c r="H3934" s="3" t="inlineStr">
        <x:is>
          <x:t xml:space="preserve">inference_tokens_per_day * 365</x:t>
        </x:is>
      </x:c>
      <x:c r="I3934" s="3" t="inlineStr">
        <x:is>
          <x:t xml:space="preserve">Annualized version of generated output token capacity; it is not observed annual demand or billable volume.</x:t>
        </x:is>
      </x:c>
      <x:c r="J3934" s="3" t="inlineStr">
        <x:is>
          <x:t xml:space="preserve">SRC_QWEN3_GITHUB; SRC_ALIBABA_QWEN_GPU_DEPLOY; SRC_EPOCH_AI_DATA_CENTERS; SRC_SEMIANALYSIS_INFERENCEX</x:t>
        </x:is>
      </x:c>
      <x:c r="K393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34" s="3" t="inlineStr">
        <x:is>
          <x:t xml:space="preserve">Provider-disclosed annual generated-output volume or metered serving telemetry.</x:t>
        </x:is>
      </x:c>
    </x:row>
    <x:row r="3935">
      <x:c r="A3935" s="3" t="inlineStr">
        <x:is>
          <x:t xml:space="preserve">Alibaba</x:t>
        </x:is>
      </x:c>
      <x:c r="B3935" s="3" t="n">
        <x:v>2027</x:v>
      </x:c>
      <x:c r="C3935" s="3" t="inlineStr">
        <x:is>
          <x:t xml:space="preserve">Grid-Constrained / Efficiency-Upside</x:t>
        </x:is>
      </x:c>
      <x:c r="D3935" s="3" t="inlineStr">
        <x:is>
          <x:t xml:space="preserve">contracted_power_gw</x:t>
        </x:is>
      </x:c>
      <x:c r="E3935" s="3" t="n">
        <x:v>2.35</x:v>
      </x:c>
      <x:c r="F3935" s="3" t="inlineStr">
        <x:is>
          <x:t xml:space="preserve">GW</x:t>
        </x:is>
      </x:c>
      <x:c r="G3935" s="3" t="inlineStr">
        <x:is>
          <x:t xml:space="preserve">Scenario capacity envelope</x:t>
        </x:is>
      </x:c>
      <x:c r="H3935" s="3" t="inlineStr">
        <x:is>
          <x:t xml:space="preserve">linear interpolation between 2026 and 2030 company capacity endpoints</x:t>
        </x:is>
      </x:c>
      <x:c r="I3935" s="3" t="inlineStr">
        <x:is>
          <x:t xml:space="preserve">Alibaba Cloud/Qwen capacity is a scenario envelope; official model and deployment documentation does not state operated GW.</x:t>
        </x:is>
      </x:c>
      <x:c r="J3935" s="3" t="inlineStr">
        <x:is>
          <x:t xml:space="preserve">SRC_ALIBABA_QWEN_GPU_DEPLOY; ASSUMP_CN_CAPACITY_TRANSPARENCY</x:t>
        </x:is>
      </x:c>
      <x:c r="K393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35" s="3" t="inlineStr">
        <x:is>
          <x:t xml:space="preserve">Company/site-level committed MW/GW, interconnect and contract disclosure.</x:t>
        </x:is>
      </x:c>
    </x:row>
    <x:row r="3936">
      <x:c r="A3936" s="3" t="inlineStr">
        <x:is>
          <x:t xml:space="preserve">Alibaba</x:t>
        </x:is>
      </x:c>
      <x:c r="B3936" s="3" t="n">
        <x:v>2027</x:v>
      </x:c>
      <x:c r="C3936" s="3" t="inlineStr">
        <x:is>
          <x:t xml:space="preserve">Grid-Constrained / Efficiency-Upside</x:t>
        </x:is>
      </x:c>
      <x:c r="D3936" s="3" t="inlineStr">
        <x:is>
          <x:t xml:space="preserve">operational_deployment_share</x:t>
        </x:is>
      </x:c>
      <x:c r="E3936" s="3" t="n">
        <x:v>0.46042553</x:v>
      </x:c>
      <x:c r="F3936" s="3" t="inlineStr">
        <x:is>
          <x:t xml:space="preserve">share</x:t>
        </x:is>
      </x:c>
      <x:c r="G3936" s="3" t="inlineStr">
        <x:is>
          <x:t xml:space="preserve">Scenario conversion</x:t>
        </x:is>
      </x:c>
      <x:c r="H3936" s="3" t="inlineStr">
        <x:is>
          <x:t xml:space="preserve">active_power_gw / contracted_power_gw</x:t>
        </x:is>
      </x:c>
      <x:c r="I3936" s="3" t="inlineStr">
        <x:is>
          <x:t xml:space="preserve">This is the single explicit conversion from contracted/attributed capacity to operationally usable capacity.</x:t>
        </x:is>
      </x:c>
      <x:c r="J3936" s="3" t="inlineStr">
        <x:is>
          <x:t xml:space="preserve">SRC_ALIBABA_QWEN_GPU_DEPLOY; ASSUMP_CN_CAPACITY_TRANSPARENCY</x:t>
        </x:is>
      </x:c>
      <x:c r="K393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36" s="3" t="inlineStr">
        <x:is>
          <x:t xml:space="preserve">Energized operational capacity divided by contracted/attributed capacity.</x:t>
        </x:is>
      </x:c>
    </x:row>
    <x:row r="3937">
      <x:c r="A3937" s="3" t="inlineStr">
        <x:is>
          <x:t xml:space="preserve">Alibaba</x:t>
        </x:is>
      </x:c>
      <x:c r="B3937" s="3" t="n">
        <x:v>2027</x:v>
      </x:c>
      <x:c r="C3937" s="3" t="inlineStr">
        <x:is>
          <x:t xml:space="preserve">Grid-Constrained / Efficiency-Upside</x:t>
        </x:is>
      </x:c>
      <x:c r="D3937" s="3" t="inlineStr">
        <x:is>
          <x:t xml:space="preserve">active_power_gw</x:t>
        </x:is>
      </x:c>
      <x:c r="E3937" s="3" t="n">
        <x:v>1.082</x:v>
      </x:c>
      <x:c r="F3937" s="3" t="inlineStr">
        <x:is>
          <x:t xml:space="preserve">GW</x:t>
        </x:is>
      </x:c>
      <x:c r="G3937" s="3" t="inlineStr">
        <x:is>
          <x:t xml:space="preserve">Derived scenario</x:t>
        </x:is>
      </x:c>
      <x:c r="H3937" s="3" t="inlineStr">
        <x:is>
          <x:t xml:space="preserve">contracted_power_gw * operational_deployment_share</x:t>
        </x:is>
      </x:c>
      <x:c r="I3937" s="3" t="inlineStr">
        <x:is>
          <x:t xml:space="preserve">Active GW is staged below capacity due to undisclosed accelerator allocation and cloud multi-tenant use.</x:t>
        </x:is>
      </x:c>
      <x:c r="J3937" s="3" t="inlineStr">
        <x:is>
          <x:t xml:space="preserve">SRC_ALIBABA_QWEN_GPU_DEPLOY; ASSUMP_CN_CAPACITY_TRANSPARENCY</x:t>
        </x:is>
      </x:c>
      <x:c r="K393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37" s="3" t="inlineStr">
        <x:is>
          <x:t xml:space="preserve">Energization dates, accelerator deliveries and operational powered-rack telemetry.</x:t>
        </x:is>
      </x:c>
    </x:row>
    <x:row r="3938">
      <x:c r="A3938" s="3" t="inlineStr">
        <x:is>
          <x:t xml:space="preserve">Alibaba</x:t>
        </x:is>
      </x:c>
      <x:c r="B3938" s="3" t="n">
        <x:v>2027</x:v>
      </x:c>
      <x:c r="C3938" s="3" t="inlineStr">
        <x:is>
          <x:t xml:space="preserve">Grid-Constrained / Efficiency-Upside</x:t>
        </x:is>
      </x:c>
      <x:c r="D3938" s="3" t="inlineStr">
        <x:is>
          <x:t xml:space="preserve">pue</x:t>
        </x:is>
      </x:c>
      <x:c r="E3938" s="3" t="n">
        <x:v>1.23</x:v>
      </x:c>
      <x:c r="F3938" s="3" t="inlineStr">
        <x:is>
          <x:t xml:space="preserve">ratio</x:t>
        </x:is>
      </x:c>
      <x:c r="G3938" s="3" t="inlineStr">
        <x:is>
          <x:t xml:space="preserve">Scenario parameter</x:t>
        </x:is>
      </x:c>
      <x:c r="H3938" s="3" t="inlineStr">
        <x:is>
          <x:t xml:space="preserve">it_load_gw = active_power_gw / pue</x:t>
        </x:is>
      </x:c>
      <x:c r="I3938" s="3" t="inlineStr">
        <x:is>
          <x:t xml:space="preserve">No provider-wide site-level PUE is used as a disclosed fact; PUE represents facility-to-IT conversion within the scenario.</x:t>
        </x:is>
      </x:c>
      <x:c r="J3938" s="3" t="inlineStr">
        <x:is>
          <x:t xml:space="preserve">ASSUMP_POWER_RAMP</x:t>
        </x:is>
      </x:c>
      <x:c r="K393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38" s="3" t="inlineStr">
        <x:is>
          <x:t xml:space="preserve">Site-level measured PUE matched to attributed AI capacity.</x:t>
        </x:is>
      </x:c>
    </x:row>
    <x:row r="3939">
      <x:c r="A3939" s="3" t="inlineStr">
        <x:is>
          <x:t xml:space="preserve">Alibaba</x:t>
        </x:is>
      </x:c>
      <x:c r="B3939" s="3" t="n">
        <x:v>2027</x:v>
      </x:c>
      <x:c r="C3939" s="3" t="inlineStr">
        <x:is>
          <x:t xml:space="preserve">Grid-Constrained / Efficiency-Upside</x:t>
        </x:is>
      </x:c>
      <x:c r="D3939" s="3" t="inlineStr">
        <x:is>
          <x:t xml:space="preserve">it_load_gw</x:t>
        </x:is>
      </x:c>
      <x:c r="E3939" s="3" t="n">
        <x:v>0.879</x:v>
      </x:c>
      <x:c r="F3939" s="3" t="inlineStr">
        <x:is>
          <x:t xml:space="preserve">GW</x:t>
        </x:is>
      </x:c>
      <x:c r="G3939" s="3" t="inlineStr">
        <x:is>
          <x:t xml:space="preserve">Derived formula</x:t>
        </x:is>
      </x:c>
      <x:c r="H3939" s="3" t="inlineStr">
        <x:is>
          <x:t xml:space="preserve">active_power_gw / pue</x:t>
        </x:is>
      </x:c>
      <x:c r="I3939" s="3" t="inlineStr">
        <x:is>
          <x:t xml:space="preserve">Facility power is converted to IT-deliverable power before attributing AI workloads.</x:t>
        </x:is>
      </x:c>
      <x:c r="J3939" s="3" t="inlineStr">
        <x:is>
          <x:t xml:space="preserve">SRC_ALIBABA_QWEN_GPU_DEPLOY; ASSUMP_CN_CAPACITY_TRANSPARENCY</x:t>
        </x:is>
      </x:c>
      <x:c r="K393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39" s="3" t="inlineStr">
        <x:is>
          <x:t xml:space="preserve">Recompute once active power and PUE become site-observable.</x:t>
        </x:is>
      </x:c>
    </x:row>
    <x:row r="3940">
      <x:c r="A3940" s="3" t="inlineStr">
        <x:is>
          <x:t xml:space="preserve">Alibaba</x:t>
        </x:is>
      </x:c>
      <x:c r="B3940" s="3" t="n">
        <x:v>2027</x:v>
      </x:c>
      <x:c r="C3940" s="3" t="inlineStr">
        <x:is>
          <x:t xml:space="preserve">Grid-Constrained / Efficiency-Upside</x:t>
        </x:is>
      </x:c>
      <x:c r="D3940" s="3" t="inlineStr">
        <x:is>
          <x:t xml:space="preserve">ai_workload_share</x:t>
        </x:is>
      </x:c>
      <x:c r="E3940" s="3" t="n">
        <x:v>0.84</x:v>
      </x:c>
      <x:c r="F3940" s="3" t="inlineStr">
        <x:is>
          <x:t xml:space="preserve">share</x:t>
        </x:is>
      </x:c>
      <x:c r="G3940" s="3" t="inlineStr">
        <x:is>
          <x:t xml:space="preserve">Scenario allocation</x:t>
        </x:is>
      </x:c>
      <x:c r="H3940" s="3" t="inlineStr">
        <x:is>
          <x:t xml:space="preserve">ai_it_load_gw = it_load_gw * ai_workload_share</x:t>
        </x:is>
      </x:c>
      <x:c r="I3940" s="3" t="inlineStr">
        <x:is>
          <x:t xml:space="preserve">Model Studio/Qwen-serving envelope is AI-focused, while cloud platform/reserve allocation is excluded through 84%.</x:t>
        </x:is>
      </x:c>
      <x:c r="J3940" s="3" t="inlineStr">
        <x:is>
          <x:t xml:space="preserve">SRC_QWEN3_GITHUB; SRC_ALIBABA_QWEN_GPU_DEPLOY; SRC_EPOCH_AI_DATA_CENTERS</x:t>
        </x:is>
      </x:c>
      <x:c r="K394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40" s="3" t="inlineStr">
        <x:is>
          <x:t xml:space="preserve">Model-owner AI workload allocation or cluster scheduling telemetry.</x:t>
        </x:is>
      </x:c>
    </x:row>
    <x:row r="3941">
      <x:c r="A3941" s="3" t="inlineStr">
        <x:is>
          <x:t xml:space="preserve">Alibaba</x:t>
        </x:is>
      </x:c>
      <x:c r="B3941" s="3" t="n">
        <x:v>2027</x:v>
      </x:c>
      <x:c r="C3941" s="3" t="inlineStr">
        <x:is>
          <x:t xml:space="preserve">Grid-Constrained / Efficiency-Upside</x:t>
        </x:is>
      </x:c>
      <x:c r="D3941" s="3" t="inlineStr">
        <x:is>
          <x:t xml:space="preserve">ai_it_load_gw</x:t>
        </x:is>
      </x:c>
      <x:c r="E3941" s="3" t="n">
        <x:v>0.739</x:v>
      </x:c>
      <x:c r="F3941" s="3" t="inlineStr">
        <x:is>
          <x:t xml:space="preserve">GW</x:t>
        </x:is>
      </x:c>
      <x:c r="G3941" s="3" t="inlineStr">
        <x:is>
          <x:t xml:space="preserve">Derived formula</x:t>
        </x:is>
      </x:c>
      <x:c r="H3941" s="3" t="inlineStr">
        <x:is>
          <x:t xml:space="preserve">it_load_gw * ai_workload_share</x:t>
        </x:is>
      </x:c>
      <x:c r="I3941" s="3" t="inlineStr">
        <x:is>
          <x:t xml:space="preserve">Only the AI-attributed portion of IT load enters training/inference allocation.</x:t>
        </x:is>
      </x:c>
      <x:c r="J3941" s="3" t="inlineStr">
        <x:is>
          <x:t xml:space="preserve">SRC_QWEN3_GITHUB; SRC_ALIBABA_QWEN_GPU_DEPLOY; SRC_EPOCH_AI_DATA_CENTERS</x:t>
        </x:is>
      </x:c>
      <x:c r="K394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41" s="3" t="inlineStr">
        <x:is>
          <x:t xml:space="preserve">Recompute after ai_workload_share is replaced by telemetry.</x:t>
        </x:is>
      </x:c>
    </x:row>
    <x:row r="3942">
      <x:c r="A3942" s="3" t="inlineStr">
        <x:is>
          <x:t xml:space="preserve">Alibaba</x:t>
        </x:is>
      </x:c>
      <x:c r="B3942" s="3" t="n">
        <x:v>2027</x:v>
      </x:c>
      <x:c r="C3942" s="3" t="inlineStr">
        <x:is>
          <x:t xml:space="preserve">Grid-Constrained / Efficiency-Upside</x:t>
        </x:is>
      </x:c>
      <x:c r="D3942" s="3" t="inlineStr">
        <x:is>
          <x:t xml:space="preserve">gpu_share</x:t>
        </x:is>
      </x:c>
      <x:c r="E3942" s="3" t="n">
        <x:v>1</x:v>
      </x:c>
      <x:c r="F3942" s="3" t="inlineStr">
        <x:is>
          <x:t xml:space="preserve">share of inference-serving accelerator load</x:t>
        </x:is>
      </x:c>
      <x:c r="G3942" s="3" t="inlineStr">
        <x:is>
          <x:t xml:space="preserve">Numeric scenario</x:t>
        </x:is>
      </x:c>
      <x:c r="H3942" s="3" t="inlineStr">
        <x:is>
          <x:t xml:space="preserve">gpu_share interpolated from company 2026/2030 accelerator-mix endpoints</x:t>
        </x:is>
      </x:c>
      <x:c r="I3942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3942" s="3" t="inlineStr">
        <x:is>
          <x:t xml:space="preserve">SRC_QWEN3_GITHUB; SRC_ALIBABA_QWEN_GPU_DEPLOY; SRC_EPOCH_AI_DATA_CENTERS; ASSUMP_NUMERIC_ACCELERATOR_MIX</x:t>
        </x:is>
      </x:c>
      <x:c r="K394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42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3943">
      <x:c r="A3943" s="3" t="inlineStr">
        <x:is>
          <x:t xml:space="preserve">Alibaba</x:t>
        </x:is>
      </x:c>
      <x:c r="B3943" s="3" t="n">
        <x:v>2027</x:v>
      </x:c>
      <x:c r="C3943" s="3" t="inlineStr">
        <x:is>
          <x:t xml:space="preserve">Grid-Constrained / Efficiency-Upside</x:t>
        </x:is>
      </x:c>
      <x:c r="D3943" s="3" t="inlineStr">
        <x:is>
          <x:t xml:space="preserve">h200_share</x:t>
        </x:is>
      </x:c>
      <x:c r="E3943" s="3" t="n">
        <x:v>1</x:v>
      </x:c>
      <x:c r="F3943" s="3" t="inlineStr">
        <x:is>
          <x:t xml:space="preserve">share of inference-serving accelerator load</x:t>
        </x:is>
      </x:c>
      <x:c r="G3943" s="3" t="inlineStr">
        <x:is>
          <x:t xml:space="preserve">Editable numeric scenario</x:t>
        </x:is>
      </x:c>
      <x:c r="H3943" s="3" t="inlineStr">
        <x:is>
          <x:t xml:space="preserve">h200_share = gpu_share * default_gpu_generation_mix_h200</x:t>
        </x:is>
      </x:c>
      <x:c r="I3943" s="3" t="inlineStr">
        <x:is>
          <x:t xml:space="preserve">Default GPU-generation migration assumption; executive workbook allows later manual replacement by company/year/scenario.</x:t>
        </x:is>
      </x:c>
      <x:c r="J3943" s="3" t="inlineStr">
        <x:is>
          <x:t xml:space="preserve">SRC_SEMIANALYSIS_INFERENCEX; ASSUMP_NUMERIC_ACCELERATOR_MIX</x:t>
        </x:is>
      </x:c>
      <x:c r="K394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43" s="3" t="inlineStr">
        <x:is>
          <x:t xml:space="preserve">Company fleet inventory, accelerator-hours or procurement/deployment records by GPU generation.</x:t>
        </x:is>
      </x:c>
    </x:row>
    <x:row r="3944">
      <x:c r="A3944" s="3" t="inlineStr">
        <x:is>
          <x:t xml:space="preserve">Alibaba</x:t>
        </x:is>
      </x:c>
      <x:c r="B3944" s="3" t="n">
        <x:v>2027</x:v>
      </x:c>
      <x:c r="C3944" s="3" t="inlineStr">
        <x:is>
          <x:t xml:space="preserve">Grid-Constrained / Efficiency-Upside</x:t>
        </x:is>
      </x:c>
      <x:c r="D3944" s="3" t="inlineStr">
        <x:is>
          <x:t xml:space="preserve">b200_share</x:t>
        </x:is>
      </x:c>
      <x:c r="E3944" s="3" t="n">
        <x:v>0</x:v>
      </x:c>
      <x:c r="F3944" s="3" t="inlineStr">
        <x:is>
          <x:t xml:space="preserve">share of inference-serving accelerator load</x:t>
        </x:is>
      </x:c>
      <x:c r="G3944" s="3" t="inlineStr">
        <x:is>
          <x:t xml:space="preserve">Editable numeric scenario</x:t>
        </x:is>
      </x:c>
      <x:c r="H3944" s="3" t="inlineStr">
        <x:is>
          <x:t xml:space="preserve">b200_share = gpu_share * default_gpu_generation_mix_b200</x:t>
        </x:is>
      </x:c>
      <x:c r="I3944" s="3" t="inlineStr">
        <x:is>
          <x:t xml:space="preserve">Default GPU-generation migration assumption; executive workbook allows later manual replacement by company/year/scenario.</x:t>
        </x:is>
      </x:c>
      <x:c r="J3944" s="3" t="inlineStr">
        <x:is>
          <x:t xml:space="preserve">SRC_SEMIANALYSIS_INFERENCEX; ASSUMP_NUMERIC_ACCELERATOR_MIX</x:t>
        </x:is>
      </x:c>
      <x:c r="K394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44" s="3" t="inlineStr">
        <x:is>
          <x:t xml:space="preserve">Company fleet inventory, accelerator-hours or procurement/deployment records by GPU generation.</x:t>
        </x:is>
      </x:c>
    </x:row>
    <x:row r="3945">
      <x:c r="A3945" s="3" t="inlineStr">
        <x:is>
          <x:t xml:space="preserve">Alibaba</x:t>
        </x:is>
      </x:c>
      <x:c r="B3945" s="3" t="n">
        <x:v>2027</x:v>
      </x:c>
      <x:c r="C3945" s="3" t="inlineStr">
        <x:is>
          <x:t xml:space="preserve">Grid-Constrained / Efficiency-Upside</x:t>
        </x:is>
      </x:c>
      <x:c r="D3945" s="3" t="inlineStr">
        <x:is>
          <x:t xml:space="preserve">gb200_share</x:t>
        </x:is>
      </x:c>
      <x:c r="E3945" s="3" t="n">
        <x:v>0</x:v>
      </x:c>
      <x:c r="F3945" s="3" t="inlineStr">
        <x:is>
          <x:t xml:space="preserve">share of inference-serving accelerator load</x:t>
        </x:is>
      </x:c>
      <x:c r="G3945" s="3" t="inlineStr">
        <x:is>
          <x:t xml:space="preserve">Editable numeric scenario</x:t>
        </x:is>
      </x:c>
      <x:c r="H3945" s="3" t="inlineStr">
        <x:is>
          <x:t xml:space="preserve">gb200_share = gpu_share * default_gpu_generation_mix_gb200</x:t>
        </x:is>
      </x:c>
      <x:c r="I3945" s="3" t="inlineStr">
        <x:is>
          <x:t xml:space="preserve">Default GPU-generation migration assumption; executive workbook allows later manual replacement by company/year/scenario.</x:t>
        </x:is>
      </x:c>
      <x:c r="J3945" s="3" t="inlineStr">
        <x:is>
          <x:t xml:space="preserve">SRC_SEMIANALYSIS_INFERENCEX; ASSUMP_NUMERIC_ACCELERATOR_MIX</x:t>
        </x:is>
      </x:c>
      <x:c r="K394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45" s="3" t="inlineStr">
        <x:is>
          <x:t xml:space="preserve">Company fleet inventory, accelerator-hours or procurement/deployment records by GPU generation.</x:t>
        </x:is>
      </x:c>
    </x:row>
    <x:row r="3946">
      <x:c r="A3946" s="3" t="inlineStr">
        <x:is>
          <x:t xml:space="preserve">Alibaba</x:t>
        </x:is>
      </x:c>
      <x:c r="B3946" s="3" t="n">
        <x:v>2027</x:v>
      </x:c>
      <x:c r="C3946" s="3" t="inlineStr">
        <x:is>
          <x:t xml:space="preserve">Grid-Constrained / Efficiency-Upside</x:t>
        </x:is>
      </x:c>
      <x:c r="D3946" s="3" t="inlineStr">
        <x:is>
          <x:t xml:space="preserve">purpose_built_accelerator_share</x:t>
        </x:is>
      </x:c>
      <x:c r="E3946" s="3" t="n">
        <x:v>0</x:v>
      </x:c>
      <x:c r="F3946" s="3" t="inlineStr">
        <x:is>
          <x:t xml:space="preserve">share of inference-serving accelerator load</x:t>
        </x:is>
      </x:c>
      <x:c r="G3946" s="3" t="inlineStr">
        <x:is>
          <x:t xml:space="preserve">Numeric scenario</x:t>
        </x:is>
      </x:c>
      <x:c r="H3946" s="3" t="inlineStr">
        <x:is>
          <x:t xml:space="preserve">1 - gpu_share</x:t>
        </x:is>
      </x:c>
      <x:c r="I3946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3946" s="3" t="inlineStr">
        <x:is>
          <x:t xml:space="preserve">SRC_QWEN3_GITHUB; SRC_ALIBABA_QWEN_GPU_DEPLOY; SRC_EPOCH_AI_DATA_CENTERS; ASSUMP_NUMERIC_ACCELERATOR_MIX</x:t>
        </x:is>
      </x:c>
      <x:c r="K394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46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3947">
      <x:c r="A3947" s="3" t="inlineStr">
        <x:is>
          <x:t xml:space="preserve">Alibaba</x:t>
        </x:is>
      </x:c>
      <x:c r="B3947" s="3" t="n">
        <x:v>2027</x:v>
      </x:c>
      <x:c r="C3947" s="3" t="inlineStr">
        <x:is>
          <x:t xml:space="preserve">Grid-Constrained / Efficiency-Upside</x:t>
        </x:is>
      </x:c>
      <x:c r="D3947" s="3" t="inlineStr">
        <x:is>
          <x:t xml:space="preserve">fleet_reference_tps_per_mw</x:t>
        </x:is>
      </x:c>
      <x:c r="E3947" s="3" t="n">
        <x:v>166591</x:v>
      </x:c>
      <x:c r="F3947" s="3" t="inlineStr">
        <x:is>
          <x:t xml:space="preserve">generated output tokens/sec/MW</x:t>
        </x:is>
      </x:c>
      <x:c r="G3947" s="3" t="inlineStr">
        <x:is>
          <x:t xml:space="preserve">Fleet-weighted public benchmark reference</x:t>
        </x:is>
      </x:c>
      <x:c r="H3947" s="3" t="inlineStr">
        <x:is>
          <x:t xml:space="preserve">h200_share*h200_workload_avg + b200_share*b200_workload_avg + gb200_share*gb200_workload_avg + purpose_built_share*purpose_workload_avg</x:t>
        </x:is>
      </x:c>
      <x:c r="I3947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3947" s="3" t="inlineStr">
        <x:is>
          <x:t xml:space="preserve">SRC_SEMIANALYSIS_INFERENCEX; ASSUMP_NUMERIC_ACCELERATOR_MIX; ASSUMP_WORKLOAD_CLASS_MIX; ASSUMP_AGENTIC_CONTEXT_PENALTY</x:t>
        </x:is>
      </x:c>
      <x:c r="K394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47" s="3" t="inlineStr">
        <x:is>
          <x:t xml:space="preserve">Comparable production output-token throughput or a more closely matched benchmark.</x:t>
        </x:is>
      </x:c>
    </x:row>
    <x:row r="3948">
      <x:c r="A3948" s="3" t="inlineStr">
        <x:is>
          <x:t xml:space="preserve">Alibaba</x:t>
        </x:is>
      </x:c>
      <x:c r="B3948" s="3" t="n">
        <x:v>2027</x:v>
      </x:c>
      <x:c r="C3948" s="3" t="inlineStr">
        <x:is>
          <x:t xml:space="preserve">Grid-Constrained / Efficiency-Upside</x:t>
        </x:is>
      </x:c>
      <x:c r="D3948" s="3" t="inlineStr">
        <x:is>
          <x:t xml:space="preserve">commercial_workload_fit_factor</x:t>
        </x:is>
      </x:c>
      <x:c r="E3948" s="3" t="n">
        <x:v>0.9</x:v>
      </x:c>
      <x:c r="F3948" s="3" t="inlineStr">
        <x:is>
          <x:t xml:space="preserve">share of public reference throughput</x:t>
        </x:is>
      </x:c>
      <x:c r="G3948" s="3" t="inlineStr">
        <x:is>
          <x:t xml:space="preserve">Scenario assumption</x:t>
        </x:is>
      </x:c>
      <x:c r="H3948" s="3" t="inlineStr">
        <x:is>
          <x:t xml:space="preserve">reference_serving_tps_per_mw = fleet_reference_tps_per_mw * commercial_workload_fit_factor</x:t>
        </x:is>
      </x:c>
      <x:c r="I3948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3948" s="3" t="inlineStr">
        <x:is>
          <x:t xml:space="preserve">SRC_SEMIANALYSIS_INFERENCEX; ASSUMP_NUMERIC_ACCELERATOR_MIX; ASSUMP_WORKLOAD_CLASS_MIX; ASSUMP_AGENTIC_CONTEXT_PENALTY</x:t>
        </x:is>
      </x:c>
      <x:c r="K394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48" s="3" t="inlineStr">
        <x:is>
          <x:t xml:space="preserve">Matched commercial serving benchmark by product surface, context shape and latency SLO.</x:t>
        </x:is>
      </x:c>
    </x:row>
    <x:row r="3949">
      <x:c r="A3949" s="3" t="inlineStr">
        <x:is>
          <x:t xml:space="preserve">Alibaba</x:t>
        </x:is>
      </x:c>
      <x:c r="B3949" s="3" t="n">
        <x:v>2027</x:v>
      </x:c>
      <x:c r="C3949" s="3" t="inlineStr">
        <x:is>
          <x:t xml:space="preserve">Grid-Constrained / Efficiency-Upside</x:t>
        </x:is>
      </x:c>
      <x:c r="D3949" s="3" t="inlineStr">
        <x:is>
          <x:t xml:space="preserve">reference_serving_tps_per_mw</x:t>
        </x:is>
      </x:c>
      <x:c r="E3949" s="3" t="n">
        <x:v>149932</x:v>
      </x:c>
      <x:c r="F3949" s="3" t="inlineStr">
        <x:is>
          <x:t xml:space="preserve">generated output tokens/sec/MW</x:t>
        </x:is>
      </x:c>
      <x:c r="G3949" s="3" t="inlineStr">
        <x:is>
          <x:t xml:space="preserve">Workload-adjusted benchmark proxy</x:t>
        </x:is>
      </x:c>
      <x:c r="H3949" s="3" t="inlineStr">
        <x:is>
          <x:t xml:space="preserve">fleet_reference_tps_per_mw * commercial_workload_fit_factor</x:t>
        </x:is>
      </x:c>
      <x:c r="I3949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949" s="3" t="inlineStr">
        <x:is>
          <x:t xml:space="preserve">SRC_SEMIANALYSIS_INFERENCEX; ASSUMP_NUMERIC_ACCELERATOR_MIX; ASSUMP_WORKLOAD_CLASS_MIX; ASSUMP_AGENTIC_CONTEXT_PENALTY</x:t>
        </x:is>
      </x:c>
      <x:c r="K394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49" s="3" t="inlineStr">
        <x:is>
          <x:t xml:space="preserve">Provider production output-token throughput with comparable workload/SLO.</x:t>
        </x:is>
      </x:c>
    </x:row>
    <x:row r="3950">
      <x:c r="A3950" s="3" t="inlineStr">
        <x:is>
          <x:t xml:space="preserve">Alibaba</x:t>
        </x:is>
      </x:c>
      <x:c r="B3950" s="3" t="n">
        <x:v>2027</x:v>
      </x:c>
      <x:c r="C3950" s="3" t="inlineStr">
        <x:is>
          <x:t xml:space="preserve">Grid-Constrained / Efficiency-Upside</x:t>
        </x:is>
      </x:c>
      <x:c r="D3950" s="3" t="inlineStr">
        <x:is>
          <x:t xml:space="preserve">purpose_built_tps_per_mw</x:t>
        </x:is>
      </x:c>
      <x:c r="E3950" s="3" t="n">
        <x:v>996060</x:v>
      </x:c>
      <x:c r="F3950" s="3" t="inlineStr">
        <x:is>
          <x:t xml:space="preserve">generated output tokens/sec/MW</x:t>
        </x:is>
      </x:c>
      <x:c r="G3950" s="3" t="inlineStr">
        <x:is>
          <x:t xml:space="preserve">Conservative no-uplift proxy</x:t>
        </x:is>
      </x:c>
      <x:c r="H3950" s="3" t="inlineStr">
        <x:is>
          <x:t xml:space="preserve">purpose_built_tps_per_mw = purpose_built_reference_tps_per_mw * commercial_workload_fit_factor until comparable output-token benchmark is adopted</x:t>
        </x:is>
      </x:c>
      <x:c r="I3950" s="3" t="inlineStr">
        <x:is>
          <x:t xml:space="preserve">No comparable public output-token/MW row adopted; B200 public reference placeholder is used and remains editable.</x:t>
        </x:is>
      </x:c>
      <x:c r="J3950" s="3" t="inlineStr">
        <x:is>
          <x:t xml:space="preserve">SRC_QWEN3_GITHUB; SRC_ALIBABA_QWEN_GPU_DEPLOY; SRC_EPOCH_AI_DATA_CENTERS; ASSUMP_NUMERIC_ACCELERATOR_MIX</x:t>
        </x:is>
      </x:c>
      <x:c r="K395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50" s="3" t="inlineStr">
        <x:is>
          <x:t xml:space="preserve">Matched-workload generated-output benchmark for the provider purpose-built accelerator.</x:t>
        </x:is>
      </x:c>
    </x:row>
    <x:row r="3951">
      <x:c r="A3951" s="3" t="inlineStr">
        <x:is>
          <x:t xml:space="preserve">Alibaba</x:t>
        </x:is>
      </x:c>
      <x:c r="B3951" s="3" t="n">
        <x:v>2027</x:v>
      </x:c>
      <x:c r="C3951" s="3" t="inlineStr">
        <x:is>
          <x:t xml:space="preserve">Grid-Constrained / Efficiency-Upside</x:t>
        </x:is>
      </x:c>
      <x:c r="D3951" s="3" t="inlineStr">
        <x:is>
          <x:t xml:space="preserve">inference_power_share</x:t>
        </x:is>
      </x:c>
      <x:c r="E3951" s="3" t="n">
        <x:v>0.675</x:v>
      </x:c>
      <x:c r="F3951" s="3" t="inlineStr">
        <x:is>
          <x:t xml:space="preserve">share of AI IT load</x:t>
        </x:is>
      </x:c>
      <x:c r="G3951" s="3" t="inlineStr">
        <x:is>
          <x:t xml:space="preserve">Scenario allocation</x:t>
        </x:is>
      </x:c>
      <x:c r="H3951" s="3" t="inlineStr">
        <x:is>
          <x:t xml:space="preserve">inference_gw = ai_it_load_gw * inference_power_share</x:t>
        </x:is>
      </x:c>
      <x:c r="I3951" s="3" t="inlineStr">
        <x:is>
          <x:t xml:space="preserve">Qwen API/enterprise commercialization and MoE architecture support increasing inference allocation scenario.</x:t>
        </x:is>
      </x:c>
      <x:c r="J3951" s="3" t="inlineStr">
        <x:is>
          <x:t xml:space="preserve">SRC_QWEN3_GITHUB; SRC_ALIBABA_QWEN_GPU_DEPLOY; SRC_EPOCH_AI_DATA_CENTERS; ASSUMP_INFERENCE_SHARE_NOT_FACT_60</x:t>
        </x:is>
      </x:c>
      <x:c r="K395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51" s="3" t="inlineStr">
        <x:is>
          <x:t xml:space="preserve">Provider-specific inference/training workload power telemetry.</x:t>
        </x:is>
      </x:c>
    </x:row>
    <x:row r="3952">
      <x:c r="A3952" s="3" t="inlineStr">
        <x:is>
          <x:t xml:space="preserve">Alibaba</x:t>
        </x:is>
      </x:c>
      <x:c r="B3952" s="3" t="n">
        <x:v>2027</x:v>
      </x:c>
      <x:c r="C3952" s="3" t="inlineStr">
        <x:is>
          <x:t xml:space="preserve">Grid-Constrained / Efficiency-Upside</x:t>
        </x:is>
      </x:c>
      <x:c r="D3952" s="3" t="inlineStr">
        <x:is>
          <x:t xml:space="preserve">inference_gw</x:t>
        </x:is>
      </x:c>
      <x:c r="E3952" s="3" t="n">
        <x:v>0.499</x:v>
      </x:c>
      <x:c r="F3952" s="3" t="inlineStr">
        <x:is>
          <x:t xml:space="preserve">GW</x:t>
        </x:is>
      </x:c>
      <x:c r="G3952" s="3" t="inlineStr">
        <x:is>
          <x:t xml:space="preserve">Derived formula</x:t>
        </x:is>
      </x:c>
      <x:c r="H3952" s="3" t="inlineStr">
        <x:is>
          <x:t xml:space="preserve">ai_it_load_gw * inference_power_share</x:t>
        </x:is>
      </x:c>
      <x:c r="I3952" s="3" t="inlineStr">
        <x:is>
          <x:t xml:space="preserve">This is the operational power eligible to become commercial generated output tokens through the selected TPS/MW proxy.</x:t>
        </x:is>
      </x:c>
      <x:c r="J3952" s="3" t="inlineStr">
        <x:is>
          <x:t xml:space="preserve">SRC_QWEN3_GITHUB; SRC_ALIBABA_QWEN_GPU_DEPLOY; SRC_EPOCH_AI_DATA_CENTERS</x:t>
        </x:is>
      </x:c>
      <x:c r="K395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52" s="3" t="inlineStr">
        <x:is>
          <x:t xml:space="preserve">Recompute after AI allocation or inference-share evidence changes.</x:t>
        </x:is>
      </x:c>
    </x:row>
    <x:row r="3953">
      <x:c r="A3953" s="3" t="inlineStr">
        <x:is>
          <x:t xml:space="preserve">Alibaba</x:t>
        </x:is>
      </x:c>
      <x:c r="B3953" s="3" t="n">
        <x:v>2027</x:v>
      </x:c>
      <x:c r="C3953" s="3" t="inlineStr">
        <x:is>
          <x:t xml:space="preserve">Grid-Constrained / Efficiency-Upside</x:t>
        </x:is>
      </x:c>
      <x:c r="D3953" s="3" t="inlineStr">
        <x:is>
          <x:t xml:space="preserve">training_power_share</x:t>
        </x:is>
      </x:c>
      <x:c r="E3953" s="3" t="n">
        <x:v>0.325</x:v>
      </x:c>
      <x:c r="F3953" s="3" t="inlineStr">
        <x:is>
          <x:t xml:space="preserve">share of AI IT load</x:t>
        </x:is>
      </x:c>
      <x:c r="G3953" s="3" t="inlineStr">
        <x:is>
          <x:t xml:space="preserve">Derived allocation</x:t>
        </x:is>
      </x:c>
      <x:c r="H3953" s="3" t="inlineStr">
        <x:is>
          <x:t xml:space="preserve">1 - inference_power_share</x:t>
        </x:is>
      </x:c>
      <x:c r="I3953" s="3" t="inlineStr">
        <x:is>
          <x:t xml:space="preserve">Training receives the complementary modeled AI IT allocation; it is not a disclosed company workload split.</x:t>
        </x:is>
      </x:c>
      <x:c r="J3953" s="3" t="inlineStr">
        <x:is>
          <x:t xml:space="preserve">SRC_QWEN3_GITHUB; SRC_ALIBABA_QWEN_GPU_DEPLOY; SRC_EPOCH_AI_DATA_CENTERS; ASSUMP_INFERENCE_SHARE_NOT_FACT_60</x:t>
        </x:is>
      </x:c>
      <x:c r="K395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53" s="3" t="inlineStr">
        <x:is>
          <x:t xml:space="preserve">Provider-specific inference/training workload power telemetry.</x:t>
        </x:is>
      </x:c>
    </x:row>
    <x:row r="3954">
      <x:c r="A3954" s="3" t="inlineStr">
        <x:is>
          <x:t xml:space="preserve">Alibaba</x:t>
        </x:is>
      </x:c>
      <x:c r="B3954" s="3" t="n">
        <x:v>2027</x:v>
      </x:c>
      <x:c r="C3954" s="3" t="inlineStr">
        <x:is>
          <x:t xml:space="preserve">Grid-Constrained / Efficiency-Upside</x:t>
        </x:is>
      </x:c>
      <x:c r="D3954" s="3" t="inlineStr">
        <x:is>
          <x:t xml:space="preserve">training_gw</x:t>
        </x:is>
      </x:c>
      <x:c r="E3954" s="3" t="n">
        <x:v>0.24</x:v>
      </x:c>
      <x:c r="F3954" s="3" t="inlineStr">
        <x:is>
          <x:t xml:space="preserve">GW</x:t>
        </x:is>
      </x:c>
      <x:c r="G3954" s="3" t="inlineStr">
        <x:is>
          <x:t xml:space="preserve">Derived formula</x:t>
        </x:is>
      </x:c>
      <x:c r="H3954" s="3" t="inlineStr">
        <x:is>
          <x:t xml:space="preserve">ai_it_load_gw * training_power_share</x:t>
        </x:is>
      </x:c>
      <x:c r="I3954" s="3" t="inlineStr">
        <x:is>
          <x:t xml:space="preserve">Training GW is shown separately so commercial inference token capacity is not overstated.</x:t>
        </x:is>
      </x:c>
      <x:c r="J3954" s="3" t="inlineStr">
        <x:is>
          <x:t xml:space="preserve">SRC_QWEN3_GITHUB; SRC_ALIBABA_QWEN_GPU_DEPLOY; SRC_EPOCH_AI_DATA_CENTERS</x:t>
        </x:is>
      </x:c>
      <x:c r="K395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54" s="3" t="inlineStr">
        <x:is>
          <x:t xml:space="preserve">Recompute after AI allocation or workload-split evidence changes.</x:t>
        </x:is>
      </x:c>
    </x:row>
    <x:row r="3955">
      <x:c r="A3955" s="3" t="inlineStr">
        <x:is>
          <x:t xml:space="preserve">Alibaba</x:t>
        </x:is>
      </x:c>
      <x:c r="B3955" s="3" t="n">
        <x:v>2027</x:v>
      </x:c>
      <x:c r="C3955" s="3" t="inlineStr">
        <x:is>
          <x:t xml:space="preserve">Grid-Constrained / Efficiency-Upside</x:t>
        </x:is>
      </x:c>
      <x:c r="D3955" s="3" t="inlineStr">
        <x:is>
          <x:t xml:space="preserve">tokens_per_second_per_mw</x:t>
        </x:is>
      </x:c>
      <x:c r="E3955" s="3" t="n">
        <x:v>149932</x:v>
      </x:c>
      <x:c r="F3955" s="3" t="inlineStr">
        <x:is>
          <x:t xml:space="preserve">generated output tokens/sec/MW</x:t>
        </x:is>
      </x:c>
      <x:c r="G3955" s="3" t="inlineStr">
        <x:is>
          <x:t xml:space="preserve">Derived estimate + benchmark calibration</x:t>
        </x:is>
      </x:c>
      <x:c r="H3955" s="3" t="inlineStr">
        <x:is>
          <x:t xml:space="preserve">fleet_reference_tps_per_mw * commercial_workload_fit_factor</x:t>
        </x:is>
      </x:c>
      <x:c r="I3955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3955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395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55" s="3" t="inlineStr">
        <x:is>
          <x:t xml:space="preserve">Comparable production output-token throughput with model, hardware, precision, ISL/OSL and SLO matched.</x:t>
        </x:is>
      </x:c>
    </x:row>
    <x:row r="3956">
      <x:c r="A3956" s="3" t="inlineStr">
        <x:is>
          <x:t xml:space="preserve">Alibaba</x:t>
        </x:is>
      </x:c>
      <x:c r="B3956" s="3" t="n">
        <x:v>2027</x:v>
      </x:c>
      <x:c r="C3956" s="3" t="inlineStr">
        <x:is>
          <x:t xml:space="preserve">Grid-Constrained / Efficiency-Upside</x:t>
        </x:is>
      </x:c>
      <x:c r="D3956" s="3" t="inlineStr">
        <x:is>
          <x:t xml:space="preserve">inference_tokens_per_day</x:t>
        </x:is>
      </x:c>
      <x:c r="E3956" s="3" t="n">
        <x:v>6464108275200</x:v>
      </x:c>
      <x:c r="F3956" s="3" t="inlineStr">
        <x:is>
          <x:t xml:space="preserve">generated output tokens/day</x:t>
        </x:is>
      </x:c>
      <x:c r="G3956" s="3" t="inlineStr">
        <x:is>
          <x:t xml:space="preserve">Derived headline metric</x:t>
        </x:is>
      </x:c>
      <x:c r="H3956" s="3" t="inlineStr">
        <x:is>
          <x:t xml:space="preserve">inference_gw * 1000 * tokens_per_second_per_mw * 86,400</x:t>
        </x:is>
      </x:c>
      <x:c r="I3956" s="3" t="inlineStr">
        <x:is>
          <x:t xml:space="preserve">Headline capacity uses no utilization, MoE, architecture or software-growth multiplier; it is not observed commercial output volume.</x:t>
        </x:is>
      </x:c>
      <x:c r="J3956" s="3" t="inlineStr">
        <x:is>
          <x:t xml:space="preserve">SRC_QWEN3_GITHUB; SRC_ALIBABA_QWEN_GPU_DEPLOY; SRC_EPOCH_AI_DATA_CENTERS; SRC_SEMIANALYSIS_INFERENCEX</x:t>
        </x:is>
      </x:c>
      <x:c r="K395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56" s="3" t="inlineStr">
        <x:is>
          <x:t xml:space="preserve">Provider-disclosed generated output token volume or calibrated capacity telemetry.</x:t>
        </x:is>
      </x:c>
    </x:row>
    <x:row r="3957">
      <x:c r="A3957" s="3" t="inlineStr">
        <x:is>
          <x:t xml:space="preserve">Alibaba</x:t>
        </x:is>
      </x:c>
      <x:c r="B3957" s="3" t="n">
        <x:v>2027</x:v>
      </x:c>
      <x:c r="C3957" s="3" t="inlineStr">
        <x:is>
          <x:t xml:space="preserve">Grid-Constrained / Efficiency-Upside</x:t>
        </x:is>
      </x:c>
      <x:c r="D3957" s="3" t="inlineStr">
        <x:is>
          <x:t xml:space="preserve">inference_tokens_per_year</x:t>
        </x:is>
      </x:c>
      <x:c r="E3957" s="3" t="n">
        <x:v>2359399520448000</x:v>
      </x:c>
      <x:c r="F3957" s="3" t="inlineStr">
        <x:is>
          <x:t xml:space="preserve">generated output tokens/year</x:t>
        </x:is>
      </x:c>
      <x:c r="G3957" s="3" t="inlineStr">
        <x:is>
          <x:t xml:space="preserve">Derived headline metric</x:t>
        </x:is>
      </x:c>
      <x:c r="H3957" s="3" t="inlineStr">
        <x:is>
          <x:t xml:space="preserve">inference_tokens_per_day * 365</x:t>
        </x:is>
      </x:c>
      <x:c r="I3957" s="3" t="inlineStr">
        <x:is>
          <x:t xml:space="preserve">Annualized version of generated output token capacity; it is not observed annual demand or billable volume.</x:t>
        </x:is>
      </x:c>
      <x:c r="J3957" s="3" t="inlineStr">
        <x:is>
          <x:t xml:space="preserve">SRC_QWEN3_GITHUB; SRC_ALIBABA_QWEN_GPU_DEPLOY; SRC_EPOCH_AI_DATA_CENTERS; SRC_SEMIANALYSIS_INFERENCEX</x:t>
        </x:is>
      </x:c>
      <x:c r="K395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57" s="3" t="inlineStr">
        <x:is>
          <x:t xml:space="preserve">Provider-disclosed annual generated-output volume or metered serving telemetry.</x:t>
        </x:is>
      </x:c>
    </x:row>
    <x:row r="3958">
      <x:c r="A3958" s="3" t="inlineStr">
        <x:is>
          <x:t xml:space="preserve">Alibaba</x:t>
        </x:is>
      </x:c>
      <x:c r="B3958" s="3" t="n">
        <x:v>2028</x:v>
      </x:c>
      <x:c r="C3958" s="3" t="inlineStr">
        <x:is>
          <x:t xml:space="preserve">Grid-Constrained / Efficiency-Upside</x:t>
        </x:is>
      </x:c>
      <x:c r="D3958" s="3" t="inlineStr">
        <x:is>
          <x:t xml:space="preserve">contracted_power_gw</x:t>
        </x:is>
      </x:c>
      <x:c r="E3958" s="3" t="n">
        <x:v>2.9</x:v>
      </x:c>
      <x:c r="F3958" s="3" t="inlineStr">
        <x:is>
          <x:t xml:space="preserve">GW</x:t>
        </x:is>
      </x:c>
      <x:c r="G3958" s="3" t="inlineStr">
        <x:is>
          <x:t xml:space="preserve">Scenario capacity envelope</x:t>
        </x:is>
      </x:c>
      <x:c r="H3958" s="3" t="inlineStr">
        <x:is>
          <x:t xml:space="preserve">linear interpolation between 2026 and 2030 company capacity endpoints</x:t>
        </x:is>
      </x:c>
      <x:c r="I3958" s="3" t="inlineStr">
        <x:is>
          <x:t xml:space="preserve">Alibaba Cloud/Qwen capacity is a scenario envelope; official model and deployment documentation does not state operated GW.</x:t>
        </x:is>
      </x:c>
      <x:c r="J3958" s="3" t="inlineStr">
        <x:is>
          <x:t xml:space="preserve">SRC_ALIBABA_QWEN_GPU_DEPLOY; ASSUMP_CN_CAPACITY_TRANSPARENCY</x:t>
        </x:is>
      </x:c>
      <x:c r="K395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58" s="3" t="inlineStr">
        <x:is>
          <x:t xml:space="preserve">Company/site-level committed MW/GW, interconnect and contract disclosure.</x:t>
        </x:is>
      </x:c>
    </x:row>
    <x:row r="3959">
      <x:c r="A3959" s="3" t="inlineStr">
        <x:is>
          <x:t xml:space="preserve">Alibaba</x:t>
        </x:is>
      </x:c>
      <x:c r="B3959" s="3" t="n">
        <x:v>2028</x:v>
      </x:c>
      <x:c r="C3959" s="3" t="inlineStr">
        <x:is>
          <x:t xml:space="preserve">Grid-Constrained / Efficiency-Upside</x:t>
        </x:is>
      </x:c>
      <x:c r="D3959" s="3" t="inlineStr">
        <x:is>
          <x:t xml:space="preserve">operational_deployment_share</x:t>
        </x:is>
      </x:c>
      <x:c r="E3959" s="3" t="n">
        <x:v>0.53103448</x:v>
      </x:c>
      <x:c r="F3959" s="3" t="inlineStr">
        <x:is>
          <x:t xml:space="preserve">share</x:t>
        </x:is>
      </x:c>
      <x:c r="G3959" s="3" t="inlineStr">
        <x:is>
          <x:t xml:space="preserve">Scenario conversion</x:t>
        </x:is>
      </x:c>
      <x:c r="H3959" s="3" t="inlineStr">
        <x:is>
          <x:t xml:space="preserve">active_power_gw / contracted_power_gw</x:t>
        </x:is>
      </x:c>
      <x:c r="I3959" s="3" t="inlineStr">
        <x:is>
          <x:t xml:space="preserve">This is the single explicit conversion from contracted/attributed capacity to operationally usable capacity.</x:t>
        </x:is>
      </x:c>
      <x:c r="J3959" s="3" t="inlineStr">
        <x:is>
          <x:t xml:space="preserve">SRC_ALIBABA_QWEN_GPU_DEPLOY; ASSUMP_CN_CAPACITY_TRANSPARENCY</x:t>
        </x:is>
      </x:c>
      <x:c r="K395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59" s="3" t="inlineStr">
        <x:is>
          <x:t xml:space="preserve">Energized operational capacity divided by contracted/attributed capacity.</x:t>
        </x:is>
      </x:c>
    </x:row>
    <x:row r="3960">
      <x:c r="A3960" s="3" t="inlineStr">
        <x:is>
          <x:t xml:space="preserve">Alibaba</x:t>
        </x:is>
      </x:c>
      <x:c r="B3960" s="3" t="n">
        <x:v>2028</x:v>
      </x:c>
      <x:c r="C3960" s="3" t="inlineStr">
        <x:is>
          <x:t xml:space="preserve">Grid-Constrained / Efficiency-Upside</x:t>
        </x:is>
      </x:c>
      <x:c r="D3960" s="3" t="inlineStr">
        <x:is>
          <x:t xml:space="preserve">active_power_gw</x:t>
        </x:is>
      </x:c>
      <x:c r="E3960" s="3" t="n">
        <x:v>1.54</x:v>
      </x:c>
      <x:c r="F3960" s="3" t="inlineStr">
        <x:is>
          <x:t xml:space="preserve">GW</x:t>
        </x:is>
      </x:c>
      <x:c r="G3960" s="3" t="inlineStr">
        <x:is>
          <x:t xml:space="preserve">Derived scenario</x:t>
        </x:is>
      </x:c>
      <x:c r="H3960" s="3" t="inlineStr">
        <x:is>
          <x:t xml:space="preserve">contracted_power_gw * operational_deployment_share</x:t>
        </x:is>
      </x:c>
      <x:c r="I3960" s="3" t="inlineStr">
        <x:is>
          <x:t xml:space="preserve">Active GW is staged below capacity due to undisclosed accelerator allocation and cloud multi-tenant use.</x:t>
        </x:is>
      </x:c>
      <x:c r="J3960" s="3" t="inlineStr">
        <x:is>
          <x:t xml:space="preserve">SRC_ALIBABA_QWEN_GPU_DEPLOY; ASSUMP_CN_CAPACITY_TRANSPARENCY</x:t>
        </x:is>
      </x:c>
      <x:c r="K396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60" s="3" t="inlineStr">
        <x:is>
          <x:t xml:space="preserve">Energization dates, accelerator deliveries and operational powered-rack telemetry.</x:t>
        </x:is>
      </x:c>
    </x:row>
    <x:row r="3961">
      <x:c r="A3961" s="3" t="inlineStr">
        <x:is>
          <x:t xml:space="preserve">Alibaba</x:t>
        </x:is>
      </x:c>
      <x:c r="B3961" s="3" t="n">
        <x:v>2028</x:v>
      </x:c>
      <x:c r="C3961" s="3" t="inlineStr">
        <x:is>
          <x:t xml:space="preserve">Grid-Constrained / Efficiency-Upside</x:t>
        </x:is>
      </x:c>
      <x:c r="D3961" s="3" t="inlineStr">
        <x:is>
          <x:t xml:space="preserve">pue</x:t>
        </x:is>
      </x:c>
      <x:c r="E3961" s="3" t="n">
        <x:v>1.23</x:v>
      </x:c>
      <x:c r="F3961" s="3" t="inlineStr">
        <x:is>
          <x:t xml:space="preserve">ratio</x:t>
        </x:is>
      </x:c>
      <x:c r="G3961" s="3" t="inlineStr">
        <x:is>
          <x:t xml:space="preserve">Scenario parameter</x:t>
        </x:is>
      </x:c>
      <x:c r="H3961" s="3" t="inlineStr">
        <x:is>
          <x:t xml:space="preserve">it_load_gw = active_power_gw / pue</x:t>
        </x:is>
      </x:c>
      <x:c r="I3961" s="3" t="inlineStr">
        <x:is>
          <x:t xml:space="preserve">No provider-wide site-level PUE is used as a disclosed fact; PUE represents facility-to-IT conversion within the scenario.</x:t>
        </x:is>
      </x:c>
      <x:c r="J3961" s="3" t="inlineStr">
        <x:is>
          <x:t xml:space="preserve">ASSUMP_POWER_RAMP</x:t>
        </x:is>
      </x:c>
      <x:c r="K396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61" s="3" t="inlineStr">
        <x:is>
          <x:t xml:space="preserve">Site-level measured PUE matched to attributed AI capacity.</x:t>
        </x:is>
      </x:c>
    </x:row>
    <x:row r="3962">
      <x:c r="A3962" s="3" t="inlineStr">
        <x:is>
          <x:t xml:space="preserve">Alibaba</x:t>
        </x:is>
      </x:c>
      <x:c r="B3962" s="3" t="n">
        <x:v>2028</x:v>
      </x:c>
      <x:c r="C3962" s="3" t="inlineStr">
        <x:is>
          <x:t xml:space="preserve">Grid-Constrained / Efficiency-Upside</x:t>
        </x:is>
      </x:c>
      <x:c r="D3962" s="3" t="inlineStr">
        <x:is>
          <x:t xml:space="preserve">it_load_gw</x:t>
        </x:is>
      </x:c>
      <x:c r="E3962" s="3" t="n">
        <x:v>1.252</x:v>
      </x:c>
      <x:c r="F3962" s="3" t="inlineStr">
        <x:is>
          <x:t xml:space="preserve">GW</x:t>
        </x:is>
      </x:c>
      <x:c r="G3962" s="3" t="inlineStr">
        <x:is>
          <x:t xml:space="preserve">Derived formula</x:t>
        </x:is>
      </x:c>
      <x:c r="H3962" s="3" t="inlineStr">
        <x:is>
          <x:t xml:space="preserve">active_power_gw / pue</x:t>
        </x:is>
      </x:c>
      <x:c r="I3962" s="3" t="inlineStr">
        <x:is>
          <x:t xml:space="preserve">Facility power is converted to IT-deliverable power before attributing AI workloads.</x:t>
        </x:is>
      </x:c>
      <x:c r="J3962" s="3" t="inlineStr">
        <x:is>
          <x:t xml:space="preserve">SRC_ALIBABA_QWEN_GPU_DEPLOY; ASSUMP_CN_CAPACITY_TRANSPARENCY</x:t>
        </x:is>
      </x:c>
      <x:c r="K396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62" s="3" t="inlineStr">
        <x:is>
          <x:t xml:space="preserve">Recompute once active power and PUE become site-observable.</x:t>
        </x:is>
      </x:c>
    </x:row>
    <x:row r="3963">
      <x:c r="A3963" s="3" t="inlineStr">
        <x:is>
          <x:t xml:space="preserve">Alibaba</x:t>
        </x:is>
      </x:c>
      <x:c r="B3963" s="3" t="n">
        <x:v>2028</x:v>
      </x:c>
      <x:c r="C3963" s="3" t="inlineStr">
        <x:is>
          <x:t xml:space="preserve">Grid-Constrained / Efficiency-Upside</x:t>
        </x:is>
      </x:c>
      <x:c r="D3963" s="3" t="inlineStr">
        <x:is>
          <x:t xml:space="preserve">ai_workload_share</x:t>
        </x:is>
      </x:c>
      <x:c r="E3963" s="3" t="n">
        <x:v>0.84</x:v>
      </x:c>
      <x:c r="F3963" s="3" t="inlineStr">
        <x:is>
          <x:t xml:space="preserve">share</x:t>
        </x:is>
      </x:c>
      <x:c r="G3963" s="3" t="inlineStr">
        <x:is>
          <x:t xml:space="preserve">Scenario allocation</x:t>
        </x:is>
      </x:c>
      <x:c r="H3963" s="3" t="inlineStr">
        <x:is>
          <x:t xml:space="preserve">ai_it_load_gw = it_load_gw * ai_workload_share</x:t>
        </x:is>
      </x:c>
      <x:c r="I3963" s="3" t="inlineStr">
        <x:is>
          <x:t xml:space="preserve">Model Studio/Qwen-serving envelope is AI-focused, while cloud platform/reserve allocation is excluded through 84%.</x:t>
        </x:is>
      </x:c>
      <x:c r="J3963" s="3" t="inlineStr">
        <x:is>
          <x:t xml:space="preserve">SRC_QWEN3_GITHUB; SRC_ALIBABA_QWEN_GPU_DEPLOY; SRC_EPOCH_AI_DATA_CENTERS</x:t>
        </x:is>
      </x:c>
      <x:c r="K396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63" s="3" t="inlineStr">
        <x:is>
          <x:t xml:space="preserve">Model-owner AI workload allocation or cluster scheduling telemetry.</x:t>
        </x:is>
      </x:c>
    </x:row>
    <x:row r="3964">
      <x:c r="A3964" s="3" t="inlineStr">
        <x:is>
          <x:t xml:space="preserve">Alibaba</x:t>
        </x:is>
      </x:c>
      <x:c r="B3964" s="3" t="n">
        <x:v>2028</x:v>
      </x:c>
      <x:c r="C3964" s="3" t="inlineStr">
        <x:is>
          <x:t xml:space="preserve">Grid-Constrained / Efficiency-Upside</x:t>
        </x:is>
      </x:c>
      <x:c r="D3964" s="3" t="inlineStr">
        <x:is>
          <x:t xml:space="preserve">ai_it_load_gw</x:t>
        </x:is>
      </x:c>
      <x:c r="E3964" s="3" t="n">
        <x:v>1.052</x:v>
      </x:c>
      <x:c r="F3964" s="3" t="inlineStr">
        <x:is>
          <x:t xml:space="preserve">GW</x:t>
        </x:is>
      </x:c>
      <x:c r="G3964" s="3" t="inlineStr">
        <x:is>
          <x:t xml:space="preserve">Derived formula</x:t>
        </x:is>
      </x:c>
      <x:c r="H3964" s="3" t="inlineStr">
        <x:is>
          <x:t xml:space="preserve">it_load_gw * ai_workload_share</x:t>
        </x:is>
      </x:c>
      <x:c r="I3964" s="3" t="inlineStr">
        <x:is>
          <x:t xml:space="preserve">Only the AI-attributed portion of IT load enters training/inference allocation.</x:t>
        </x:is>
      </x:c>
      <x:c r="J3964" s="3" t="inlineStr">
        <x:is>
          <x:t xml:space="preserve">SRC_QWEN3_GITHUB; SRC_ALIBABA_QWEN_GPU_DEPLOY; SRC_EPOCH_AI_DATA_CENTERS</x:t>
        </x:is>
      </x:c>
      <x:c r="K396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64" s="3" t="inlineStr">
        <x:is>
          <x:t xml:space="preserve">Recompute after ai_workload_share is replaced by telemetry.</x:t>
        </x:is>
      </x:c>
    </x:row>
    <x:row r="3965">
      <x:c r="A3965" s="3" t="inlineStr">
        <x:is>
          <x:t xml:space="preserve">Alibaba</x:t>
        </x:is>
      </x:c>
      <x:c r="B3965" s="3" t="n">
        <x:v>2028</x:v>
      </x:c>
      <x:c r="C3965" s="3" t="inlineStr">
        <x:is>
          <x:t xml:space="preserve">Grid-Constrained / Efficiency-Upside</x:t>
        </x:is>
      </x:c>
      <x:c r="D3965" s="3" t="inlineStr">
        <x:is>
          <x:t xml:space="preserve">gpu_share</x:t>
        </x:is>
      </x:c>
      <x:c r="E3965" s="3" t="n">
        <x:v>1</x:v>
      </x:c>
      <x:c r="F3965" s="3" t="inlineStr">
        <x:is>
          <x:t xml:space="preserve">share of inference-serving accelerator load</x:t>
        </x:is>
      </x:c>
      <x:c r="G3965" s="3" t="inlineStr">
        <x:is>
          <x:t xml:space="preserve">Numeric scenario</x:t>
        </x:is>
      </x:c>
      <x:c r="H3965" s="3" t="inlineStr">
        <x:is>
          <x:t xml:space="preserve">gpu_share interpolated from company 2026/2030 accelerator-mix endpoints</x:t>
        </x:is>
      </x:c>
      <x:c r="I3965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3965" s="3" t="inlineStr">
        <x:is>
          <x:t xml:space="preserve">SRC_QWEN3_GITHUB; SRC_ALIBABA_QWEN_GPU_DEPLOY; SRC_EPOCH_AI_DATA_CENTERS; ASSUMP_NUMERIC_ACCELERATOR_MIX</x:t>
        </x:is>
      </x:c>
      <x:c r="K396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65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3966">
      <x:c r="A3966" s="3" t="inlineStr">
        <x:is>
          <x:t xml:space="preserve">Alibaba</x:t>
        </x:is>
      </x:c>
      <x:c r="B3966" s="3" t="n">
        <x:v>2028</x:v>
      </x:c>
      <x:c r="C3966" s="3" t="inlineStr">
        <x:is>
          <x:t xml:space="preserve">Grid-Constrained / Efficiency-Upside</x:t>
        </x:is>
      </x:c>
      <x:c r="D3966" s="3" t="inlineStr">
        <x:is>
          <x:t xml:space="preserve">h200_share</x:t>
        </x:is>
      </x:c>
      <x:c r="E3966" s="3" t="n">
        <x:v>1</x:v>
      </x:c>
      <x:c r="F3966" s="3" t="inlineStr">
        <x:is>
          <x:t xml:space="preserve">share of inference-serving accelerator load</x:t>
        </x:is>
      </x:c>
      <x:c r="G3966" s="3" t="inlineStr">
        <x:is>
          <x:t xml:space="preserve">Editable numeric scenario</x:t>
        </x:is>
      </x:c>
      <x:c r="H3966" s="3" t="inlineStr">
        <x:is>
          <x:t xml:space="preserve">h200_share = gpu_share * default_gpu_generation_mix_h200</x:t>
        </x:is>
      </x:c>
      <x:c r="I3966" s="3" t="inlineStr">
        <x:is>
          <x:t xml:space="preserve">Default GPU-generation migration assumption; executive workbook allows later manual replacement by company/year/scenario.</x:t>
        </x:is>
      </x:c>
      <x:c r="J3966" s="3" t="inlineStr">
        <x:is>
          <x:t xml:space="preserve">SRC_SEMIANALYSIS_INFERENCEX; ASSUMP_NUMERIC_ACCELERATOR_MIX</x:t>
        </x:is>
      </x:c>
      <x:c r="K396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66" s="3" t="inlineStr">
        <x:is>
          <x:t xml:space="preserve">Company fleet inventory, accelerator-hours or procurement/deployment records by GPU generation.</x:t>
        </x:is>
      </x:c>
    </x:row>
    <x:row r="3967">
      <x:c r="A3967" s="3" t="inlineStr">
        <x:is>
          <x:t xml:space="preserve">Alibaba</x:t>
        </x:is>
      </x:c>
      <x:c r="B3967" s="3" t="n">
        <x:v>2028</x:v>
      </x:c>
      <x:c r="C3967" s="3" t="inlineStr">
        <x:is>
          <x:t xml:space="preserve">Grid-Constrained / Efficiency-Upside</x:t>
        </x:is>
      </x:c>
      <x:c r="D3967" s="3" t="inlineStr">
        <x:is>
          <x:t xml:space="preserve">b200_share</x:t>
        </x:is>
      </x:c>
      <x:c r="E3967" s="3" t="n">
        <x:v>0</x:v>
      </x:c>
      <x:c r="F3967" s="3" t="inlineStr">
        <x:is>
          <x:t xml:space="preserve">share of inference-serving accelerator load</x:t>
        </x:is>
      </x:c>
      <x:c r="G3967" s="3" t="inlineStr">
        <x:is>
          <x:t xml:space="preserve">Editable numeric scenario</x:t>
        </x:is>
      </x:c>
      <x:c r="H3967" s="3" t="inlineStr">
        <x:is>
          <x:t xml:space="preserve">b200_share = gpu_share * default_gpu_generation_mix_b200</x:t>
        </x:is>
      </x:c>
      <x:c r="I3967" s="3" t="inlineStr">
        <x:is>
          <x:t xml:space="preserve">Default GPU-generation migration assumption; executive workbook allows later manual replacement by company/year/scenario.</x:t>
        </x:is>
      </x:c>
      <x:c r="J3967" s="3" t="inlineStr">
        <x:is>
          <x:t xml:space="preserve">SRC_SEMIANALYSIS_INFERENCEX; ASSUMP_NUMERIC_ACCELERATOR_MIX</x:t>
        </x:is>
      </x:c>
      <x:c r="K396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67" s="3" t="inlineStr">
        <x:is>
          <x:t xml:space="preserve">Company fleet inventory, accelerator-hours or procurement/deployment records by GPU generation.</x:t>
        </x:is>
      </x:c>
    </x:row>
    <x:row r="3968">
      <x:c r="A3968" s="3" t="inlineStr">
        <x:is>
          <x:t xml:space="preserve">Alibaba</x:t>
        </x:is>
      </x:c>
      <x:c r="B3968" s="3" t="n">
        <x:v>2028</x:v>
      </x:c>
      <x:c r="C3968" s="3" t="inlineStr">
        <x:is>
          <x:t xml:space="preserve">Grid-Constrained / Efficiency-Upside</x:t>
        </x:is>
      </x:c>
      <x:c r="D3968" s="3" t="inlineStr">
        <x:is>
          <x:t xml:space="preserve">gb200_share</x:t>
        </x:is>
      </x:c>
      <x:c r="E3968" s="3" t="n">
        <x:v>0</x:v>
      </x:c>
      <x:c r="F3968" s="3" t="inlineStr">
        <x:is>
          <x:t xml:space="preserve">share of inference-serving accelerator load</x:t>
        </x:is>
      </x:c>
      <x:c r="G3968" s="3" t="inlineStr">
        <x:is>
          <x:t xml:space="preserve">Editable numeric scenario</x:t>
        </x:is>
      </x:c>
      <x:c r="H3968" s="3" t="inlineStr">
        <x:is>
          <x:t xml:space="preserve">gb200_share = gpu_share * default_gpu_generation_mix_gb200</x:t>
        </x:is>
      </x:c>
      <x:c r="I3968" s="3" t="inlineStr">
        <x:is>
          <x:t xml:space="preserve">Default GPU-generation migration assumption; executive workbook allows later manual replacement by company/year/scenario.</x:t>
        </x:is>
      </x:c>
      <x:c r="J3968" s="3" t="inlineStr">
        <x:is>
          <x:t xml:space="preserve">SRC_SEMIANALYSIS_INFERENCEX; ASSUMP_NUMERIC_ACCELERATOR_MIX</x:t>
        </x:is>
      </x:c>
      <x:c r="K396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68" s="3" t="inlineStr">
        <x:is>
          <x:t xml:space="preserve">Company fleet inventory, accelerator-hours or procurement/deployment records by GPU generation.</x:t>
        </x:is>
      </x:c>
    </x:row>
    <x:row r="3969">
      <x:c r="A3969" s="3" t="inlineStr">
        <x:is>
          <x:t xml:space="preserve">Alibaba</x:t>
        </x:is>
      </x:c>
      <x:c r="B3969" s="3" t="n">
        <x:v>2028</x:v>
      </x:c>
      <x:c r="C3969" s="3" t="inlineStr">
        <x:is>
          <x:t xml:space="preserve">Grid-Constrained / Efficiency-Upside</x:t>
        </x:is>
      </x:c>
      <x:c r="D3969" s="3" t="inlineStr">
        <x:is>
          <x:t xml:space="preserve">purpose_built_accelerator_share</x:t>
        </x:is>
      </x:c>
      <x:c r="E3969" s="3" t="n">
        <x:v>0</x:v>
      </x:c>
      <x:c r="F3969" s="3" t="inlineStr">
        <x:is>
          <x:t xml:space="preserve">share of inference-serving accelerator load</x:t>
        </x:is>
      </x:c>
      <x:c r="G3969" s="3" t="inlineStr">
        <x:is>
          <x:t xml:space="preserve">Numeric scenario</x:t>
        </x:is>
      </x:c>
      <x:c r="H3969" s="3" t="inlineStr">
        <x:is>
          <x:t xml:space="preserve">1 - gpu_share</x:t>
        </x:is>
      </x:c>
      <x:c r="I3969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3969" s="3" t="inlineStr">
        <x:is>
          <x:t xml:space="preserve">SRC_QWEN3_GITHUB; SRC_ALIBABA_QWEN_GPU_DEPLOY; SRC_EPOCH_AI_DATA_CENTERS; ASSUMP_NUMERIC_ACCELERATOR_MIX</x:t>
        </x:is>
      </x:c>
      <x:c r="K396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69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3970">
      <x:c r="A3970" s="3" t="inlineStr">
        <x:is>
          <x:t xml:space="preserve">Alibaba</x:t>
        </x:is>
      </x:c>
      <x:c r="B3970" s="3" t="n">
        <x:v>2028</x:v>
      </x:c>
      <x:c r="C3970" s="3" t="inlineStr">
        <x:is>
          <x:t xml:space="preserve">Grid-Constrained / Efficiency-Upside</x:t>
        </x:is>
      </x:c>
      <x:c r="D3970" s="3" t="inlineStr">
        <x:is>
          <x:t xml:space="preserve">fleet_reference_tps_per_mw</x:t>
        </x:is>
      </x:c>
      <x:c r="E3970" s="3" t="n">
        <x:v>166591</x:v>
      </x:c>
      <x:c r="F3970" s="3" t="inlineStr">
        <x:is>
          <x:t xml:space="preserve">generated output tokens/sec/MW</x:t>
        </x:is>
      </x:c>
      <x:c r="G3970" s="3" t="inlineStr">
        <x:is>
          <x:t xml:space="preserve">Fleet-weighted public benchmark reference</x:t>
        </x:is>
      </x:c>
      <x:c r="H3970" s="3" t="inlineStr">
        <x:is>
          <x:t xml:space="preserve">h200_share*h200_workload_avg + b200_share*b200_workload_avg + gb200_share*gb200_workload_avg + purpose_built_share*purpose_workload_avg</x:t>
        </x:is>
      </x:c>
      <x:c r="I3970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3970" s="3" t="inlineStr">
        <x:is>
          <x:t xml:space="preserve">SRC_SEMIANALYSIS_INFERENCEX; ASSUMP_NUMERIC_ACCELERATOR_MIX; ASSUMP_WORKLOAD_CLASS_MIX; ASSUMP_AGENTIC_CONTEXT_PENALTY</x:t>
        </x:is>
      </x:c>
      <x:c r="K397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70" s="3" t="inlineStr">
        <x:is>
          <x:t xml:space="preserve">Comparable production output-token throughput or a more closely matched benchmark.</x:t>
        </x:is>
      </x:c>
    </x:row>
    <x:row r="3971">
      <x:c r="A3971" s="3" t="inlineStr">
        <x:is>
          <x:t xml:space="preserve">Alibaba</x:t>
        </x:is>
      </x:c>
      <x:c r="B3971" s="3" t="n">
        <x:v>2028</x:v>
      </x:c>
      <x:c r="C3971" s="3" t="inlineStr">
        <x:is>
          <x:t xml:space="preserve">Grid-Constrained / Efficiency-Upside</x:t>
        </x:is>
      </x:c>
      <x:c r="D3971" s="3" t="inlineStr">
        <x:is>
          <x:t xml:space="preserve">commercial_workload_fit_factor</x:t>
        </x:is>
      </x:c>
      <x:c r="E3971" s="3" t="n">
        <x:v>0.9</x:v>
      </x:c>
      <x:c r="F3971" s="3" t="inlineStr">
        <x:is>
          <x:t xml:space="preserve">share of public reference throughput</x:t>
        </x:is>
      </x:c>
      <x:c r="G3971" s="3" t="inlineStr">
        <x:is>
          <x:t xml:space="preserve">Scenario assumption</x:t>
        </x:is>
      </x:c>
      <x:c r="H3971" s="3" t="inlineStr">
        <x:is>
          <x:t xml:space="preserve">reference_serving_tps_per_mw = fleet_reference_tps_per_mw * commercial_workload_fit_factor</x:t>
        </x:is>
      </x:c>
      <x:c r="I3971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3971" s="3" t="inlineStr">
        <x:is>
          <x:t xml:space="preserve">SRC_SEMIANALYSIS_INFERENCEX; ASSUMP_NUMERIC_ACCELERATOR_MIX; ASSUMP_WORKLOAD_CLASS_MIX; ASSUMP_AGENTIC_CONTEXT_PENALTY</x:t>
        </x:is>
      </x:c>
      <x:c r="K397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71" s="3" t="inlineStr">
        <x:is>
          <x:t xml:space="preserve">Matched commercial serving benchmark by product surface, context shape and latency SLO.</x:t>
        </x:is>
      </x:c>
    </x:row>
    <x:row r="3972">
      <x:c r="A3972" s="3" t="inlineStr">
        <x:is>
          <x:t xml:space="preserve">Alibaba</x:t>
        </x:is>
      </x:c>
      <x:c r="B3972" s="3" t="n">
        <x:v>2028</x:v>
      </x:c>
      <x:c r="C3972" s="3" t="inlineStr">
        <x:is>
          <x:t xml:space="preserve">Grid-Constrained / Efficiency-Upside</x:t>
        </x:is>
      </x:c>
      <x:c r="D3972" s="3" t="inlineStr">
        <x:is>
          <x:t xml:space="preserve">reference_serving_tps_per_mw</x:t>
        </x:is>
      </x:c>
      <x:c r="E3972" s="3" t="n">
        <x:v>149932</x:v>
      </x:c>
      <x:c r="F3972" s="3" t="inlineStr">
        <x:is>
          <x:t xml:space="preserve">generated output tokens/sec/MW</x:t>
        </x:is>
      </x:c>
      <x:c r="G3972" s="3" t="inlineStr">
        <x:is>
          <x:t xml:space="preserve">Workload-adjusted benchmark proxy</x:t>
        </x:is>
      </x:c>
      <x:c r="H3972" s="3" t="inlineStr">
        <x:is>
          <x:t xml:space="preserve">fleet_reference_tps_per_mw * commercial_workload_fit_factor</x:t>
        </x:is>
      </x:c>
      <x:c r="I3972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972" s="3" t="inlineStr">
        <x:is>
          <x:t xml:space="preserve">SRC_SEMIANALYSIS_INFERENCEX; ASSUMP_NUMERIC_ACCELERATOR_MIX; ASSUMP_WORKLOAD_CLASS_MIX; ASSUMP_AGENTIC_CONTEXT_PENALTY</x:t>
        </x:is>
      </x:c>
      <x:c r="K397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72" s="3" t="inlineStr">
        <x:is>
          <x:t xml:space="preserve">Provider production output-token throughput with comparable workload/SLO.</x:t>
        </x:is>
      </x:c>
    </x:row>
    <x:row r="3973">
      <x:c r="A3973" s="3" t="inlineStr">
        <x:is>
          <x:t xml:space="preserve">Alibaba</x:t>
        </x:is>
      </x:c>
      <x:c r="B3973" s="3" t="n">
        <x:v>2028</x:v>
      </x:c>
      <x:c r="C3973" s="3" t="inlineStr">
        <x:is>
          <x:t xml:space="preserve">Grid-Constrained / Efficiency-Upside</x:t>
        </x:is>
      </x:c>
      <x:c r="D3973" s="3" t="inlineStr">
        <x:is>
          <x:t xml:space="preserve">purpose_built_tps_per_mw</x:t>
        </x:is>
      </x:c>
      <x:c r="E3973" s="3" t="n">
        <x:v>996060</x:v>
      </x:c>
      <x:c r="F3973" s="3" t="inlineStr">
        <x:is>
          <x:t xml:space="preserve">generated output tokens/sec/MW</x:t>
        </x:is>
      </x:c>
      <x:c r="G3973" s="3" t="inlineStr">
        <x:is>
          <x:t xml:space="preserve">Conservative no-uplift proxy</x:t>
        </x:is>
      </x:c>
      <x:c r="H3973" s="3" t="inlineStr">
        <x:is>
          <x:t xml:space="preserve">purpose_built_tps_per_mw = purpose_built_reference_tps_per_mw * commercial_workload_fit_factor until comparable output-token benchmark is adopted</x:t>
        </x:is>
      </x:c>
      <x:c r="I3973" s="3" t="inlineStr">
        <x:is>
          <x:t xml:space="preserve">No comparable public output-token/MW row adopted; B200 public reference placeholder is used and remains editable.</x:t>
        </x:is>
      </x:c>
      <x:c r="J3973" s="3" t="inlineStr">
        <x:is>
          <x:t xml:space="preserve">SRC_QWEN3_GITHUB; SRC_ALIBABA_QWEN_GPU_DEPLOY; SRC_EPOCH_AI_DATA_CENTERS; ASSUMP_NUMERIC_ACCELERATOR_MIX</x:t>
        </x:is>
      </x:c>
      <x:c r="K397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73" s="3" t="inlineStr">
        <x:is>
          <x:t xml:space="preserve">Matched-workload generated-output benchmark for the provider purpose-built accelerator.</x:t>
        </x:is>
      </x:c>
    </x:row>
    <x:row r="3974">
      <x:c r="A3974" s="3" t="inlineStr">
        <x:is>
          <x:t xml:space="preserve">Alibaba</x:t>
        </x:is>
      </x:c>
      <x:c r="B3974" s="3" t="n">
        <x:v>2028</x:v>
      </x:c>
      <x:c r="C3974" s="3" t="inlineStr">
        <x:is>
          <x:t xml:space="preserve">Grid-Constrained / Efficiency-Upside</x:t>
        </x:is>
      </x:c>
      <x:c r="D3974" s="3" t="inlineStr">
        <x:is>
          <x:t xml:space="preserve">inference_power_share</x:t>
        </x:is>
      </x:c>
      <x:c r="E3974" s="3" t="n">
        <x:v>0.73</x:v>
      </x:c>
      <x:c r="F3974" s="3" t="inlineStr">
        <x:is>
          <x:t xml:space="preserve">share of AI IT load</x:t>
        </x:is>
      </x:c>
      <x:c r="G3974" s="3" t="inlineStr">
        <x:is>
          <x:t xml:space="preserve">Scenario allocation</x:t>
        </x:is>
      </x:c>
      <x:c r="H3974" s="3" t="inlineStr">
        <x:is>
          <x:t xml:space="preserve">inference_gw = ai_it_load_gw * inference_power_share</x:t>
        </x:is>
      </x:c>
      <x:c r="I3974" s="3" t="inlineStr">
        <x:is>
          <x:t xml:space="preserve">Qwen API/enterprise commercialization and MoE architecture support increasing inference allocation scenario.</x:t>
        </x:is>
      </x:c>
      <x:c r="J3974" s="3" t="inlineStr">
        <x:is>
          <x:t xml:space="preserve">SRC_QWEN3_GITHUB; SRC_ALIBABA_QWEN_GPU_DEPLOY; SRC_EPOCH_AI_DATA_CENTERS; ASSUMP_INFERENCE_SHARE_NOT_FACT_60</x:t>
        </x:is>
      </x:c>
      <x:c r="K397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74" s="3" t="inlineStr">
        <x:is>
          <x:t xml:space="preserve">Provider-specific inference/training workload power telemetry.</x:t>
        </x:is>
      </x:c>
    </x:row>
    <x:row r="3975">
      <x:c r="A3975" s="3" t="inlineStr">
        <x:is>
          <x:t xml:space="preserve">Alibaba</x:t>
        </x:is>
      </x:c>
      <x:c r="B3975" s="3" t="n">
        <x:v>2028</x:v>
      </x:c>
      <x:c r="C3975" s="3" t="inlineStr">
        <x:is>
          <x:t xml:space="preserve">Grid-Constrained / Efficiency-Upside</x:t>
        </x:is>
      </x:c>
      <x:c r="D3975" s="3" t="inlineStr">
        <x:is>
          <x:t xml:space="preserve">inference_gw</x:t>
        </x:is>
      </x:c>
      <x:c r="E3975" s="3" t="n">
        <x:v>0.768</x:v>
      </x:c>
      <x:c r="F3975" s="3" t="inlineStr">
        <x:is>
          <x:t xml:space="preserve">GW</x:t>
        </x:is>
      </x:c>
      <x:c r="G3975" s="3" t="inlineStr">
        <x:is>
          <x:t xml:space="preserve">Derived formula</x:t>
        </x:is>
      </x:c>
      <x:c r="H3975" s="3" t="inlineStr">
        <x:is>
          <x:t xml:space="preserve">ai_it_load_gw * inference_power_share</x:t>
        </x:is>
      </x:c>
      <x:c r="I3975" s="3" t="inlineStr">
        <x:is>
          <x:t xml:space="preserve">This is the operational power eligible to become commercial generated output tokens through the selected TPS/MW proxy.</x:t>
        </x:is>
      </x:c>
      <x:c r="J3975" s="3" t="inlineStr">
        <x:is>
          <x:t xml:space="preserve">SRC_QWEN3_GITHUB; SRC_ALIBABA_QWEN_GPU_DEPLOY; SRC_EPOCH_AI_DATA_CENTERS</x:t>
        </x:is>
      </x:c>
      <x:c r="K397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75" s="3" t="inlineStr">
        <x:is>
          <x:t xml:space="preserve">Recompute after AI allocation or inference-share evidence changes.</x:t>
        </x:is>
      </x:c>
    </x:row>
    <x:row r="3976">
      <x:c r="A3976" s="3" t="inlineStr">
        <x:is>
          <x:t xml:space="preserve">Alibaba</x:t>
        </x:is>
      </x:c>
      <x:c r="B3976" s="3" t="n">
        <x:v>2028</x:v>
      </x:c>
      <x:c r="C3976" s="3" t="inlineStr">
        <x:is>
          <x:t xml:space="preserve">Grid-Constrained / Efficiency-Upside</x:t>
        </x:is>
      </x:c>
      <x:c r="D3976" s="3" t="inlineStr">
        <x:is>
          <x:t xml:space="preserve">training_power_share</x:t>
        </x:is>
      </x:c>
      <x:c r="E3976" s="3" t="n">
        <x:v>0.27</x:v>
      </x:c>
      <x:c r="F3976" s="3" t="inlineStr">
        <x:is>
          <x:t xml:space="preserve">share of AI IT load</x:t>
        </x:is>
      </x:c>
      <x:c r="G3976" s="3" t="inlineStr">
        <x:is>
          <x:t xml:space="preserve">Derived allocation</x:t>
        </x:is>
      </x:c>
      <x:c r="H3976" s="3" t="inlineStr">
        <x:is>
          <x:t xml:space="preserve">1 - inference_power_share</x:t>
        </x:is>
      </x:c>
      <x:c r="I3976" s="3" t="inlineStr">
        <x:is>
          <x:t xml:space="preserve">Training receives the complementary modeled AI IT allocation; it is not a disclosed company workload split.</x:t>
        </x:is>
      </x:c>
      <x:c r="J3976" s="3" t="inlineStr">
        <x:is>
          <x:t xml:space="preserve">SRC_QWEN3_GITHUB; SRC_ALIBABA_QWEN_GPU_DEPLOY; SRC_EPOCH_AI_DATA_CENTERS; ASSUMP_INFERENCE_SHARE_NOT_FACT_60</x:t>
        </x:is>
      </x:c>
      <x:c r="K397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76" s="3" t="inlineStr">
        <x:is>
          <x:t xml:space="preserve">Provider-specific inference/training workload power telemetry.</x:t>
        </x:is>
      </x:c>
    </x:row>
    <x:row r="3977">
      <x:c r="A3977" s="3" t="inlineStr">
        <x:is>
          <x:t xml:space="preserve">Alibaba</x:t>
        </x:is>
      </x:c>
      <x:c r="B3977" s="3" t="n">
        <x:v>2028</x:v>
      </x:c>
      <x:c r="C3977" s="3" t="inlineStr">
        <x:is>
          <x:t xml:space="preserve">Grid-Constrained / Efficiency-Upside</x:t>
        </x:is>
      </x:c>
      <x:c r="D3977" s="3" t="inlineStr">
        <x:is>
          <x:t xml:space="preserve">training_gw</x:t>
        </x:is>
      </x:c>
      <x:c r="E3977" s="3" t="n">
        <x:v>0.284</x:v>
      </x:c>
      <x:c r="F3977" s="3" t="inlineStr">
        <x:is>
          <x:t xml:space="preserve">GW</x:t>
        </x:is>
      </x:c>
      <x:c r="G3977" s="3" t="inlineStr">
        <x:is>
          <x:t xml:space="preserve">Derived formula</x:t>
        </x:is>
      </x:c>
      <x:c r="H3977" s="3" t="inlineStr">
        <x:is>
          <x:t xml:space="preserve">ai_it_load_gw * training_power_share</x:t>
        </x:is>
      </x:c>
      <x:c r="I3977" s="3" t="inlineStr">
        <x:is>
          <x:t xml:space="preserve">Training GW is shown separately so commercial inference token capacity is not overstated.</x:t>
        </x:is>
      </x:c>
      <x:c r="J3977" s="3" t="inlineStr">
        <x:is>
          <x:t xml:space="preserve">SRC_QWEN3_GITHUB; SRC_ALIBABA_QWEN_GPU_DEPLOY; SRC_EPOCH_AI_DATA_CENTERS</x:t>
        </x:is>
      </x:c>
      <x:c r="K397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77" s="3" t="inlineStr">
        <x:is>
          <x:t xml:space="preserve">Recompute after AI allocation or workload-split evidence changes.</x:t>
        </x:is>
      </x:c>
    </x:row>
    <x:row r="3978">
      <x:c r="A3978" s="3" t="inlineStr">
        <x:is>
          <x:t xml:space="preserve">Alibaba</x:t>
        </x:is>
      </x:c>
      <x:c r="B3978" s="3" t="n">
        <x:v>2028</x:v>
      </x:c>
      <x:c r="C3978" s="3" t="inlineStr">
        <x:is>
          <x:t xml:space="preserve">Grid-Constrained / Efficiency-Upside</x:t>
        </x:is>
      </x:c>
      <x:c r="D3978" s="3" t="inlineStr">
        <x:is>
          <x:t xml:space="preserve">tokens_per_second_per_mw</x:t>
        </x:is>
      </x:c>
      <x:c r="E3978" s="3" t="n">
        <x:v>149932</x:v>
      </x:c>
      <x:c r="F3978" s="3" t="inlineStr">
        <x:is>
          <x:t xml:space="preserve">generated output tokens/sec/MW</x:t>
        </x:is>
      </x:c>
      <x:c r="G3978" s="3" t="inlineStr">
        <x:is>
          <x:t xml:space="preserve">Derived estimate + benchmark calibration</x:t>
        </x:is>
      </x:c>
      <x:c r="H3978" s="3" t="inlineStr">
        <x:is>
          <x:t xml:space="preserve">fleet_reference_tps_per_mw * commercial_workload_fit_factor</x:t>
        </x:is>
      </x:c>
      <x:c r="I3978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3978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397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78" s="3" t="inlineStr">
        <x:is>
          <x:t xml:space="preserve">Comparable production output-token throughput with model, hardware, precision, ISL/OSL and SLO matched.</x:t>
        </x:is>
      </x:c>
    </x:row>
    <x:row r="3979">
      <x:c r="A3979" s="3" t="inlineStr">
        <x:is>
          <x:t xml:space="preserve">Alibaba</x:t>
        </x:is>
      </x:c>
      <x:c r="B3979" s="3" t="n">
        <x:v>2028</x:v>
      </x:c>
      <x:c r="C3979" s="3" t="inlineStr">
        <x:is>
          <x:t xml:space="preserve">Grid-Constrained / Efficiency-Upside</x:t>
        </x:is>
      </x:c>
      <x:c r="D3979" s="3" t="inlineStr">
        <x:is>
          <x:t xml:space="preserve">inference_tokens_per_day</x:t>
        </x:is>
      </x:c>
      <x:c r="E3979" s="3" t="n">
        <x:v>9948767846400</x:v>
      </x:c>
      <x:c r="F3979" s="3" t="inlineStr">
        <x:is>
          <x:t xml:space="preserve">generated output tokens/day</x:t>
        </x:is>
      </x:c>
      <x:c r="G3979" s="3" t="inlineStr">
        <x:is>
          <x:t xml:space="preserve">Derived headline metric</x:t>
        </x:is>
      </x:c>
      <x:c r="H3979" s="3" t="inlineStr">
        <x:is>
          <x:t xml:space="preserve">inference_gw * 1000 * tokens_per_second_per_mw * 86,400</x:t>
        </x:is>
      </x:c>
      <x:c r="I3979" s="3" t="inlineStr">
        <x:is>
          <x:t xml:space="preserve">Headline capacity uses no utilization, MoE, architecture or software-growth multiplier; it is not observed commercial output volume.</x:t>
        </x:is>
      </x:c>
      <x:c r="J3979" s="3" t="inlineStr">
        <x:is>
          <x:t xml:space="preserve">SRC_QWEN3_GITHUB; SRC_ALIBABA_QWEN_GPU_DEPLOY; SRC_EPOCH_AI_DATA_CENTERS; SRC_SEMIANALYSIS_INFERENCEX</x:t>
        </x:is>
      </x:c>
      <x:c r="K397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79" s="3" t="inlineStr">
        <x:is>
          <x:t xml:space="preserve">Provider-disclosed generated output token volume or calibrated capacity telemetry.</x:t>
        </x:is>
      </x:c>
    </x:row>
    <x:row r="3980">
      <x:c r="A3980" s="3" t="inlineStr">
        <x:is>
          <x:t xml:space="preserve">Alibaba</x:t>
        </x:is>
      </x:c>
      <x:c r="B3980" s="3" t="n">
        <x:v>2028</x:v>
      </x:c>
      <x:c r="C3980" s="3" t="inlineStr">
        <x:is>
          <x:t xml:space="preserve">Grid-Constrained / Efficiency-Upside</x:t>
        </x:is>
      </x:c>
      <x:c r="D3980" s="3" t="inlineStr">
        <x:is>
          <x:t xml:space="preserve">inference_tokens_per_year</x:t>
        </x:is>
      </x:c>
      <x:c r="E3980" s="3" t="n">
        <x:v>3631300263936000</x:v>
      </x:c>
      <x:c r="F3980" s="3" t="inlineStr">
        <x:is>
          <x:t xml:space="preserve">generated output tokens/year</x:t>
        </x:is>
      </x:c>
      <x:c r="G3980" s="3" t="inlineStr">
        <x:is>
          <x:t xml:space="preserve">Derived headline metric</x:t>
        </x:is>
      </x:c>
      <x:c r="H3980" s="3" t="inlineStr">
        <x:is>
          <x:t xml:space="preserve">inference_tokens_per_day * 365</x:t>
        </x:is>
      </x:c>
      <x:c r="I3980" s="3" t="inlineStr">
        <x:is>
          <x:t xml:space="preserve">Annualized version of generated output token capacity; it is not observed annual demand or billable volume.</x:t>
        </x:is>
      </x:c>
      <x:c r="J3980" s="3" t="inlineStr">
        <x:is>
          <x:t xml:space="preserve">SRC_QWEN3_GITHUB; SRC_ALIBABA_QWEN_GPU_DEPLOY; SRC_EPOCH_AI_DATA_CENTERS; SRC_SEMIANALYSIS_INFERENCEX</x:t>
        </x:is>
      </x:c>
      <x:c r="K398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80" s="3" t="inlineStr">
        <x:is>
          <x:t xml:space="preserve">Provider-disclosed annual generated-output volume or metered serving telemetry.</x:t>
        </x:is>
      </x:c>
    </x:row>
    <x:row r="3981">
      <x:c r="A3981" s="3" t="inlineStr">
        <x:is>
          <x:t xml:space="preserve">Alibaba</x:t>
        </x:is>
      </x:c>
      <x:c r="B3981" s="3" t="n">
        <x:v>2029</x:v>
      </x:c>
      <x:c r="C3981" s="3" t="inlineStr">
        <x:is>
          <x:t xml:space="preserve">Grid-Constrained / Efficiency-Upside</x:t>
        </x:is>
      </x:c>
      <x:c r="D3981" s="3" t="inlineStr">
        <x:is>
          <x:t xml:space="preserve">contracted_power_gw</x:t>
        </x:is>
      </x:c>
      <x:c r="E3981" s="3" t="n">
        <x:v>3.45</x:v>
      </x:c>
      <x:c r="F3981" s="3" t="inlineStr">
        <x:is>
          <x:t xml:space="preserve">GW</x:t>
        </x:is>
      </x:c>
      <x:c r="G3981" s="3" t="inlineStr">
        <x:is>
          <x:t xml:space="preserve">Scenario capacity envelope</x:t>
        </x:is>
      </x:c>
      <x:c r="H3981" s="3" t="inlineStr">
        <x:is>
          <x:t xml:space="preserve">linear interpolation between 2026 and 2030 company capacity endpoints</x:t>
        </x:is>
      </x:c>
      <x:c r="I3981" s="3" t="inlineStr">
        <x:is>
          <x:t xml:space="preserve">Alibaba Cloud/Qwen capacity is a scenario envelope; official model and deployment documentation does not state operated GW.</x:t>
        </x:is>
      </x:c>
      <x:c r="J3981" s="3" t="inlineStr">
        <x:is>
          <x:t xml:space="preserve">SRC_ALIBABA_QWEN_GPU_DEPLOY; ASSUMP_CN_CAPACITY_TRANSPARENCY</x:t>
        </x:is>
      </x:c>
      <x:c r="K398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81" s="3" t="inlineStr">
        <x:is>
          <x:t xml:space="preserve">Company/site-level committed MW/GW, interconnect and contract disclosure.</x:t>
        </x:is>
      </x:c>
    </x:row>
    <x:row r="3982">
      <x:c r="A3982" s="3" t="inlineStr">
        <x:is>
          <x:t xml:space="preserve">Alibaba</x:t>
        </x:is>
      </x:c>
      <x:c r="B3982" s="3" t="n">
        <x:v>2029</x:v>
      </x:c>
      <x:c r="C3982" s="3" t="inlineStr">
        <x:is>
          <x:t xml:space="preserve">Grid-Constrained / Efficiency-Upside</x:t>
        </x:is>
      </x:c>
      <x:c r="D3982" s="3" t="inlineStr">
        <x:is>
          <x:t xml:space="preserve">operational_deployment_share</x:t>
        </x:is>
      </x:c>
      <x:c r="E3982" s="3" t="n">
        <x:v>0.56463768</x:v>
      </x:c>
      <x:c r="F3982" s="3" t="inlineStr">
        <x:is>
          <x:t xml:space="preserve">share</x:t>
        </x:is>
      </x:c>
      <x:c r="G3982" s="3" t="inlineStr">
        <x:is>
          <x:t xml:space="preserve">Scenario conversion</x:t>
        </x:is>
      </x:c>
      <x:c r="H3982" s="3" t="inlineStr">
        <x:is>
          <x:t xml:space="preserve">active_power_gw / contracted_power_gw</x:t>
        </x:is>
      </x:c>
      <x:c r="I3982" s="3" t="inlineStr">
        <x:is>
          <x:t xml:space="preserve">This is the single explicit conversion from contracted/attributed capacity to operationally usable capacity.</x:t>
        </x:is>
      </x:c>
      <x:c r="J3982" s="3" t="inlineStr">
        <x:is>
          <x:t xml:space="preserve">SRC_ALIBABA_QWEN_GPU_DEPLOY; ASSUMP_CN_CAPACITY_TRANSPARENCY</x:t>
        </x:is>
      </x:c>
      <x:c r="K398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82" s="3" t="inlineStr">
        <x:is>
          <x:t xml:space="preserve">Energized operational capacity divided by contracted/attributed capacity.</x:t>
        </x:is>
      </x:c>
    </x:row>
    <x:row r="3983">
      <x:c r="A3983" s="3" t="inlineStr">
        <x:is>
          <x:t xml:space="preserve">Alibaba</x:t>
        </x:is>
      </x:c>
      <x:c r="B3983" s="3" t="n">
        <x:v>2029</x:v>
      </x:c>
      <x:c r="C3983" s="3" t="inlineStr">
        <x:is>
          <x:t xml:space="preserve">Grid-Constrained / Efficiency-Upside</x:t>
        </x:is>
      </x:c>
      <x:c r="D3983" s="3" t="inlineStr">
        <x:is>
          <x:t xml:space="preserve">active_power_gw</x:t>
        </x:is>
      </x:c>
      <x:c r="E3983" s="3" t="n">
        <x:v>1.948</x:v>
      </x:c>
      <x:c r="F3983" s="3" t="inlineStr">
        <x:is>
          <x:t xml:space="preserve">GW</x:t>
        </x:is>
      </x:c>
      <x:c r="G3983" s="3" t="inlineStr">
        <x:is>
          <x:t xml:space="preserve">Derived scenario</x:t>
        </x:is>
      </x:c>
      <x:c r="H3983" s="3" t="inlineStr">
        <x:is>
          <x:t xml:space="preserve">contracted_power_gw * operational_deployment_share</x:t>
        </x:is>
      </x:c>
      <x:c r="I3983" s="3" t="inlineStr">
        <x:is>
          <x:t xml:space="preserve">Active GW is staged below capacity due to undisclosed accelerator allocation and cloud multi-tenant use.</x:t>
        </x:is>
      </x:c>
      <x:c r="J3983" s="3" t="inlineStr">
        <x:is>
          <x:t xml:space="preserve">SRC_ALIBABA_QWEN_GPU_DEPLOY; ASSUMP_CN_CAPACITY_TRANSPARENCY</x:t>
        </x:is>
      </x:c>
      <x:c r="K398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83" s="3" t="inlineStr">
        <x:is>
          <x:t xml:space="preserve">Energization dates, accelerator deliveries and operational powered-rack telemetry.</x:t>
        </x:is>
      </x:c>
    </x:row>
    <x:row r="3984">
      <x:c r="A3984" s="3" t="inlineStr">
        <x:is>
          <x:t xml:space="preserve">Alibaba</x:t>
        </x:is>
      </x:c>
      <x:c r="B3984" s="3" t="n">
        <x:v>2029</x:v>
      </x:c>
      <x:c r="C3984" s="3" t="inlineStr">
        <x:is>
          <x:t xml:space="preserve">Grid-Constrained / Efficiency-Upside</x:t>
        </x:is>
      </x:c>
      <x:c r="D3984" s="3" t="inlineStr">
        <x:is>
          <x:t xml:space="preserve">pue</x:t>
        </x:is>
      </x:c>
      <x:c r="E3984" s="3" t="n">
        <x:v>1.23</x:v>
      </x:c>
      <x:c r="F3984" s="3" t="inlineStr">
        <x:is>
          <x:t xml:space="preserve">ratio</x:t>
        </x:is>
      </x:c>
      <x:c r="G3984" s="3" t="inlineStr">
        <x:is>
          <x:t xml:space="preserve">Scenario parameter</x:t>
        </x:is>
      </x:c>
      <x:c r="H3984" s="3" t="inlineStr">
        <x:is>
          <x:t xml:space="preserve">it_load_gw = active_power_gw / pue</x:t>
        </x:is>
      </x:c>
      <x:c r="I3984" s="3" t="inlineStr">
        <x:is>
          <x:t xml:space="preserve">No provider-wide site-level PUE is used as a disclosed fact; PUE represents facility-to-IT conversion within the scenario.</x:t>
        </x:is>
      </x:c>
      <x:c r="J3984" s="3" t="inlineStr">
        <x:is>
          <x:t xml:space="preserve">ASSUMP_POWER_RAMP</x:t>
        </x:is>
      </x:c>
      <x:c r="K398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84" s="3" t="inlineStr">
        <x:is>
          <x:t xml:space="preserve">Site-level measured PUE matched to attributed AI capacity.</x:t>
        </x:is>
      </x:c>
    </x:row>
    <x:row r="3985">
      <x:c r="A3985" s="3" t="inlineStr">
        <x:is>
          <x:t xml:space="preserve">Alibaba</x:t>
        </x:is>
      </x:c>
      <x:c r="B3985" s="3" t="n">
        <x:v>2029</x:v>
      </x:c>
      <x:c r="C3985" s="3" t="inlineStr">
        <x:is>
          <x:t xml:space="preserve">Grid-Constrained / Efficiency-Upside</x:t>
        </x:is>
      </x:c>
      <x:c r="D3985" s="3" t="inlineStr">
        <x:is>
          <x:t xml:space="preserve">it_load_gw</x:t>
        </x:is>
      </x:c>
      <x:c r="E3985" s="3" t="n">
        <x:v>1.583</x:v>
      </x:c>
      <x:c r="F3985" s="3" t="inlineStr">
        <x:is>
          <x:t xml:space="preserve">GW</x:t>
        </x:is>
      </x:c>
      <x:c r="G3985" s="3" t="inlineStr">
        <x:is>
          <x:t xml:space="preserve">Derived formula</x:t>
        </x:is>
      </x:c>
      <x:c r="H3985" s="3" t="inlineStr">
        <x:is>
          <x:t xml:space="preserve">active_power_gw / pue</x:t>
        </x:is>
      </x:c>
      <x:c r="I3985" s="3" t="inlineStr">
        <x:is>
          <x:t xml:space="preserve">Facility power is converted to IT-deliverable power before attributing AI workloads.</x:t>
        </x:is>
      </x:c>
      <x:c r="J3985" s="3" t="inlineStr">
        <x:is>
          <x:t xml:space="preserve">SRC_ALIBABA_QWEN_GPU_DEPLOY; ASSUMP_CN_CAPACITY_TRANSPARENCY</x:t>
        </x:is>
      </x:c>
      <x:c r="K398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85" s="3" t="inlineStr">
        <x:is>
          <x:t xml:space="preserve">Recompute once active power and PUE become site-observable.</x:t>
        </x:is>
      </x:c>
    </x:row>
    <x:row r="3986">
      <x:c r="A3986" s="3" t="inlineStr">
        <x:is>
          <x:t xml:space="preserve">Alibaba</x:t>
        </x:is>
      </x:c>
      <x:c r="B3986" s="3" t="n">
        <x:v>2029</x:v>
      </x:c>
      <x:c r="C3986" s="3" t="inlineStr">
        <x:is>
          <x:t xml:space="preserve">Grid-Constrained / Efficiency-Upside</x:t>
        </x:is>
      </x:c>
      <x:c r="D3986" s="3" t="inlineStr">
        <x:is>
          <x:t xml:space="preserve">ai_workload_share</x:t>
        </x:is>
      </x:c>
      <x:c r="E3986" s="3" t="n">
        <x:v>0.84</x:v>
      </x:c>
      <x:c r="F3986" s="3" t="inlineStr">
        <x:is>
          <x:t xml:space="preserve">share</x:t>
        </x:is>
      </x:c>
      <x:c r="G3986" s="3" t="inlineStr">
        <x:is>
          <x:t xml:space="preserve">Scenario allocation</x:t>
        </x:is>
      </x:c>
      <x:c r="H3986" s="3" t="inlineStr">
        <x:is>
          <x:t xml:space="preserve">ai_it_load_gw = it_load_gw * ai_workload_share</x:t>
        </x:is>
      </x:c>
      <x:c r="I3986" s="3" t="inlineStr">
        <x:is>
          <x:t xml:space="preserve">Model Studio/Qwen-serving envelope is AI-focused, while cloud platform/reserve allocation is excluded through 84%.</x:t>
        </x:is>
      </x:c>
      <x:c r="J3986" s="3" t="inlineStr">
        <x:is>
          <x:t xml:space="preserve">SRC_QWEN3_GITHUB; SRC_ALIBABA_QWEN_GPU_DEPLOY; SRC_EPOCH_AI_DATA_CENTERS</x:t>
        </x:is>
      </x:c>
      <x:c r="K398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86" s="3" t="inlineStr">
        <x:is>
          <x:t xml:space="preserve">Model-owner AI workload allocation or cluster scheduling telemetry.</x:t>
        </x:is>
      </x:c>
    </x:row>
    <x:row r="3987">
      <x:c r="A3987" s="3" t="inlineStr">
        <x:is>
          <x:t xml:space="preserve">Alibaba</x:t>
        </x:is>
      </x:c>
      <x:c r="B3987" s="3" t="n">
        <x:v>2029</x:v>
      </x:c>
      <x:c r="C3987" s="3" t="inlineStr">
        <x:is>
          <x:t xml:space="preserve">Grid-Constrained / Efficiency-Upside</x:t>
        </x:is>
      </x:c>
      <x:c r="D3987" s="3" t="inlineStr">
        <x:is>
          <x:t xml:space="preserve">ai_it_load_gw</x:t>
        </x:is>
      </x:c>
      <x:c r="E3987" s="3" t="n">
        <x:v>1.33</x:v>
      </x:c>
      <x:c r="F3987" s="3" t="inlineStr">
        <x:is>
          <x:t xml:space="preserve">GW</x:t>
        </x:is>
      </x:c>
      <x:c r="G3987" s="3" t="inlineStr">
        <x:is>
          <x:t xml:space="preserve">Derived formula</x:t>
        </x:is>
      </x:c>
      <x:c r="H3987" s="3" t="inlineStr">
        <x:is>
          <x:t xml:space="preserve">it_load_gw * ai_workload_share</x:t>
        </x:is>
      </x:c>
      <x:c r="I3987" s="3" t="inlineStr">
        <x:is>
          <x:t xml:space="preserve">Only the AI-attributed portion of IT load enters training/inference allocation.</x:t>
        </x:is>
      </x:c>
      <x:c r="J3987" s="3" t="inlineStr">
        <x:is>
          <x:t xml:space="preserve">SRC_QWEN3_GITHUB; SRC_ALIBABA_QWEN_GPU_DEPLOY; SRC_EPOCH_AI_DATA_CENTERS</x:t>
        </x:is>
      </x:c>
      <x:c r="K398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87" s="3" t="inlineStr">
        <x:is>
          <x:t xml:space="preserve">Recompute after ai_workload_share is replaced by telemetry.</x:t>
        </x:is>
      </x:c>
    </x:row>
    <x:row r="3988">
      <x:c r="A3988" s="3" t="inlineStr">
        <x:is>
          <x:t xml:space="preserve">Alibaba</x:t>
        </x:is>
      </x:c>
      <x:c r="B3988" s="3" t="n">
        <x:v>2029</x:v>
      </x:c>
      <x:c r="C3988" s="3" t="inlineStr">
        <x:is>
          <x:t xml:space="preserve">Grid-Constrained / Efficiency-Upside</x:t>
        </x:is>
      </x:c>
      <x:c r="D3988" s="3" t="inlineStr">
        <x:is>
          <x:t xml:space="preserve">gpu_share</x:t>
        </x:is>
      </x:c>
      <x:c r="E3988" s="3" t="n">
        <x:v>1</x:v>
      </x:c>
      <x:c r="F3988" s="3" t="inlineStr">
        <x:is>
          <x:t xml:space="preserve">share of inference-serving accelerator load</x:t>
        </x:is>
      </x:c>
      <x:c r="G3988" s="3" t="inlineStr">
        <x:is>
          <x:t xml:space="preserve">Numeric scenario</x:t>
        </x:is>
      </x:c>
      <x:c r="H3988" s="3" t="inlineStr">
        <x:is>
          <x:t xml:space="preserve">gpu_share interpolated from company 2026/2030 accelerator-mix endpoints</x:t>
        </x:is>
      </x:c>
      <x:c r="I3988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3988" s="3" t="inlineStr">
        <x:is>
          <x:t xml:space="preserve">SRC_QWEN3_GITHUB; SRC_ALIBABA_QWEN_GPU_DEPLOY; SRC_EPOCH_AI_DATA_CENTERS; ASSUMP_NUMERIC_ACCELERATOR_MIX</x:t>
        </x:is>
      </x:c>
      <x:c r="K398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88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3989">
      <x:c r="A3989" s="3" t="inlineStr">
        <x:is>
          <x:t xml:space="preserve">Alibaba</x:t>
        </x:is>
      </x:c>
      <x:c r="B3989" s="3" t="n">
        <x:v>2029</x:v>
      </x:c>
      <x:c r="C3989" s="3" t="inlineStr">
        <x:is>
          <x:t xml:space="preserve">Grid-Constrained / Efficiency-Upside</x:t>
        </x:is>
      </x:c>
      <x:c r="D3989" s="3" t="inlineStr">
        <x:is>
          <x:t xml:space="preserve">h200_share</x:t>
        </x:is>
      </x:c>
      <x:c r="E3989" s="3" t="n">
        <x:v>1</x:v>
      </x:c>
      <x:c r="F3989" s="3" t="inlineStr">
        <x:is>
          <x:t xml:space="preserve">share of inference-serving accelerator load</x:t>
        </x:is>
      </x:c>
      <x:c r="G3989" s="3" t="inlineStr">
        <x:is>
          <x:t xml:space="preserve">Editable numeric scenario</x:t>
        </x:is>
      </x:c>
      <x:c r="H3989" s="3" t="inlineStr">
        <x:is>
          <x:t xml:space="preserve">h200_share = gpu_share * default_gpu_generation_mix_h200</x:t>
        </x:is>
      </x:c>
      <x:c r="I3989" s="3" t="inlineStr">
        <x:is>
          <x:t xml:space="preserve">Default GPU-generation migration assumption; executive workbook allows later manual replacement by company/year/scenario.</x:t>
        </x:is>
      </x:c>
      <x:c r="J3989" s="3" t="inlineStr">
        <x:is>
          <x:t xml:space="preserve">SRC_SEMIANALYSIS_INFERENCEX; ASSUMP_NUMERIC_ACCELERATOR_MIX</x:t>
        </x:is>
      </x:c>
      <x:c r="K398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89" s="3" t="inlineStr">
        <x:is>
          <x:t xml:space="preserve">Company fleet inventory, accelerator-hours or procurement/deployment records by GPU generation.</x:t>
        </x:is>
      </x:c>
    </x:row>
    <x:row r="3990">
      <x:c r="A3990" s="3" t="inlineStr">
        <x:is>
          <x:t xml:space="preserve">Alibaba</x:t>
        </x:is>
      </x:c>
      <x:c r="B3990" s="3" t="n">
        <x:v>2029</x:v>
      </x:c>
      <x:c r="C3990" s="3" t="inlineStr">
        <x:is>
          <x:t xml:space="preserve">Grid-Constrained / Efficiency-Upside</x:t>
        </x:is>
      </x:c>
      <x:c r="D3990" s="3" t="inlineStr">
        <x:is>
          <x:t xml:space="preserve">b200_share</x:t>
        </x:is>
      </x:c>
      <x:c r="E3990" s="3" t="n">
        <x:v>0</x:v>
      </x:c>
      <x:c r="F3990" s="3" t="inlineStr">
        <x:is>
          <x:t xml:space="preserve">share of inference-serving accelerator load</x:t>
        </x:is>
      </x:c>
      <x:c r="G3990" s="3" t="inlineStr">
        <x:is>
          <x:t xml:space="preserve">Editable numeric scenario</x:t>
        </x:is>
      </x:c>
      <x:c r="H3990" s="3" t="inlineStr">
        <x:is>
          <x:t xml:space="preserve">b200_share = gpu_share * default_gpu_generation_mix_b200</x:t>
        </x:is>
      </x:c>
      <x:c r="I3990" s="3" t="inlineStr">
        <x:is>
          <x:t xml:space="preserve">Default GPU-generation migration assumption; executive workbook allows later manual replacement by company/year/scenario.</x:t>
        </x:is>
      </x:c>
      <x:c r="J3990" s="3" t="inlineStr">
        <x:is>
          <x:t xml:space="preserve">SRC_SEMIANALYSIS_INFERENCEX; ASSUMP_NUMERIC_ACCELERATOR_MIX</x:t>
        </x:is>
      </x:c>
      <x:c r="K399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90" s="3" t="inlineStr">
        <x:is>
          <x:t xml:space="preserve">Company fleet inventory, accelerator-hours or procurement/deployment records by GPU generation.</x:t>
        </x:is>
      </x:c>
    </x:row>
    <x:row r="3991">
      <x:c r="A3991" s="3" t="inlineStr">
        <x:is>
          <x:t xml:space="preserve">Alibaba</x:t>
        </x:is>
      </x:c>
      <x:c r="B3991" s="3" t="n">
        <x:v>2029</x:v>
      </x:c>
      <x:c r="C3991" s="3" t="inlineStr">
        <x:is>
          <x:t xml:space="preserve">Grid-Constrained / Efficiency-Upside</x:t>
        </x:is>
      </x:c>
      <x:c r="D3991" s="3" t="inlineStr">
        <x:is>
          <x:t xml:space="preserve">gb200_share</x:t>
        </x:is>
      </x:c>
      <x:c r="E3991" s="3" t="n">
        <x:v>0</x:v>
      </x:c>
      <x:c r="F3991" s="3" t="inlineStr">
        <x:is>
          <x:t xml:space="preserve">share of inference-serving accelerator load</x:t>
        </x:is>
      </x:c>
      <x:c r="G3991" s="3" t="inlineStr">
        <x:is>
          <x:t xml:space="preserve">Editable numeric scenario</x:t>
        </x:is>
      </x:c>
      <x:c r="H3991" s="3" t="inlineStr">
        <x:is>
          <x:t xml:space="preserve">gb200_share = gpu_share * default_gpu_generation_mix_gb200</x:t>
        </x:is>
      </x:c>
      <x:c r="I3991" s="3" t="inlineStr">
        <x:is>
          <x:t xml:space="preserve">Default GPU-generation migration assumption; executive workbook allows later manual replacement by company/year/scenario.</x:t>
        </x:is>
      </x:c>
      <x:c r="J3991" s="3" t="inlineStr">
        <x:is>
          <x:t xml:space="preserve">SRC_SEMIANALYSIS_INFERENCEX; ASSUMP_NUMERIC_ACCELERATOR_MIX</x:t>
        </x:is>
      </x:c>
      <x:c r="K399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91" s="3" t="inlineStr">
        <x:is>
          <x:t xml:space="preserve">Company fleet inventory, accelerator-hours or procurement/deployment records by GPU generation.</x:t>
        </x:is>
      </x:c>
    </x:row>
    <x:row r="3992">
      <x:c r="A3992" s="3" t="inlineStr">
        <x:is>
          <x:t xml:space="preserve">Alibaba</x:t>
        </x:is>
      </x:c>
      <x:c r="B3992" s="3" t="n">
        <x:v>2029</x:v>
      </x:c>
      <x:c r="C3992" s="3" t="inlineStr">
        <x:is>
          <x:t xml:space="preserve">Grid-Constrained / Efficiency-Upside</x:t>
        </x:is>
      </x:c>
      <x:c r="D3992" s="3" t="inlineStr">
        <x:is>
          <x:t xml:space="preserve">purpose_built_accelerator_share</x:t>
        </x:is>
      </x:c>
      <x:c r="E3992" s="3" t="n">
        <x:v>0</x:v>
      </x:c>
      <x:c r="F3992" s="3" t="inlineStr">
        <x:is>
          <x:t xml:space="preserve">share of inference-serving accelerator load</x:t>
        </x:is>
      </x:c>
      <x:c r="G3992" s="3" t="inlineStr">
        <x:is>
          <x:t xml:space="preserve">Numeric scenario</x:t>
        </x:is>
      </x:c>
      <x:c r="H3992" s="3" t="inlineStr">
        <x:is>
          <x:t xml:space="preserve">1 - gpu_share</x:t>
        </x:is>
      </x:c>
      <x:c r="I3992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3992" s="3" t="inlineStr">
        <x:is>
          <x:t xml:space="preserve">SRC_QWEN3_GITHUB; SRC_ALIBABA_QWEN_GPU_DEPLOY; SRC_EPOCH_AI_DATA_CENTERS; ASSUMP_NUMERIC_ACCELERATOR_MIX</x:t>
        </x:is>
      </x:c>
      <x:c r="K399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92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3993">
      <x:c r="A3993" s="3" t="inlineStr">
        <x:is>
          <x:t xml:space="preserve">Alibaba</x:t>
        </x:is>
      </x:c>
      <x:c r="B3993" s="3" t="n">
        <x:v>2029</x:v>
      </x:c>
      <x:c r="C3993" s="3" t="inlineStr">
        <x:is>
          <x:t xml:space="preserve">Grid-Constrained / Efficiency-Upside</x:t>
        </x:is>
      </x:c>
      <x:c r="D3993" s="3" t="inlineStr">
        <x:is>
          <x:t xml:space="preserve">fleet_reference_tps_per_mw</x:t>
        </x:is>
      </x:c>
      <x:c r="E3993" s="3" t="n">
        <x:v>166591</x:v>
      </x:c>
      <x:c r="F3993" s="3" t="inlineStr">
        <x:is>
          <x:t xml:space="preserve">generated output tokens/sec/MW</x:t>
        </x:is>
      </x:c>
      <x:c r="G3993" s="3" t="inlineStr">
        <x:is>
          <x:t xml:space="preserve">Fleet-weighted public benchmark reference</x:t>
        </x:is>
      </x:c>
      <x:c r="H3993" s="3" t="inlineStr">
        <x:is>
          <x:t xml:space="preserve">h200_share*h200_workload_avg + b200_share*b200_workload_avg + gb200_share*gb200_workload_avg + purpose_built_share*purpose_workload_avg</x:t>
        </x:is>
      </x:c>
      <x:c r="I3993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3993" s="3" t="inlineStr">
        <x:is>
          <x:t xml:space="preserve">SRC_SEMIANALYSIS_INFERENCEX; ASSUMP_NUMERIC_ACCELERATOR_MIX; ASSUMP_WORKLOAD_CLASS_MIX; ASSUMP_AGENTIC_CONTEXT_PENALTY</x:t>
        </x:is>
      </x:c>
      <x:c r="K399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93" s="3" t="inlineStr">
        <x:is>
          <x:t xml:space="preserve">Comparable production output-token throughput or a more closely matched benchmark.</x:t>
        </x:is>
      </x:c>
    </x:row>
    <x:row r="3994">
      <x:c r="A3994" s="3" t="inlineStr">
        <x:is>
          <x:t xml:space="preserve">Alibaba</x:t>
        </x:is>
      </x:c>
      <x:c r="B3994" s="3" t="n">
        <x:v>2029</x:v>
      </x:c>
      <x:c r="C3994" s="3" t="inlineStr">
        <x:is>
          <x:t xml:space="preserve">Grid-Constrained / Efficiency-Upside</x:t>
        </x:is>
      </x:c>
      <x:c r="D3994" s="3" t="inlineStr">
        <x:is>
          <x:t xml:space="preserve">commercial_workload_fit_factor</x:t>
        </x:is>
      </x:c>
      <x:c r="E3994" s="3" t="n">
        <x:v>0.9</x:v>
      </x:c>
      <x:c r="F3994" s="3" t="inlineStr">
        <x:is>
          <x:t xml:space="preserve">share of public reference throughput</x:t>
        </x:is>
      </x:c>
      <x:c r="G3994" s="3" t="inlineStr">
        <x:is>
          <x:t xml:space="preserve">Scenario assumption</x:t>
        </x:is>
      </x:c>
      <x:c r="H3994" s="3" t="inlineStr">
        <x:is>
          <x:t xml:space="preserve">reference_serving_tps_per_mw = fleet_reference_tps_per_mw * commercial_workload_fit_factor</x:t>
        </x:is>
      </x:c>
      <x:c r="I3994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3994" s="3" t="inlineStr">
        <x:is>
          <x:t xml:space="preserve">SRC_SEMIANALYSIS_INFERENCEX; ASSUMP_NUMERIC_ACCELERATOR_MIX; ASSUMP_WORKLOAD_CLASS_MIX; ASSUMP_AGENTIC_CONTEXT_PENALTY</x:t>
        </x:is>
      </x:c>
      <x:c r="K399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94" s="3" t="inlineStr">
        <x:is>
          <x:t xml:space="preserve">Matched commercial serving benchmark by product surface, context shape and latency SLO.</x:t>
        </x:is>
      </x:c>
    </x:row>
    <x:row r="3995">
      <x:c r="A3995" s="3" t="inlineStr">
        <x:is>
          <x:t xml:space="preserve">Alibaba</x:t>
        </x:is>
      </x:c>
      <x:c r="B3995" s="3" t="n">
        <x:v>2029</x:v>
      </x:c>
      <x:c r="C3995" s="3" t="inlineStr">
        <x:is>
          <x:t xml:space="preserve">Grid-Constrained / Efficiency-Upside</x:t>
        </x:is>
      </x:c>
      <x:c r="D3995" s="3" t="inlineStr">
        <x:is>
          <x:t xml:space="preserve">reference_serving_tps_per_mw</x:t>
        </x:is>
      </x:c>
      <x:c r="E3995" s="3" t="n">
        <x:v>149932</x:v>
      </x:c>
      <x:c r="F3995" s="3" t="inlineStr">
        <x:is>
          <x:t xml:space="preserve">generated output tokens/sec/MW</x:t>
        </x:is>
      </x:c>
      <x:c r="G3995" s="3" t="inlineStr">
        <x:is>
          <x:t xml:space="preserve">Workload-adjusted benchmark proxy</x:t>
        </x:is>
      </x:c>
      <x:c r="H3995" s="3" t="inlineStr">
        <x:is>
          <x:t xml:space="preserve">fleet_reference_tps_per_mw * commercial_workload_fit_factor</x:t>
        </x:is>
      </x:c>
      <x:c r="I3995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3995" s="3" t="inlineStr">
        <x:is>
          <x:t xml:space="preserve">SRC_SEMIANALYSIS_INFERENCEX; ASSUMP_NUMERIC_ACCELERATOR_MIX; ASSUMP_WORKLOAD_CLASS_MIX; ASSUMP_AGENTIC_CONTEXT_PENALTY</x:t>
        </x:is>
      </x:c>
      <x:c r="K399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95" s="3" t="inlineStr">
        <x:is>
          <x:t xml:space="preserve">Provider production output-token throughput with comparable workload/SLO.</x:t>
        </x:is>
      </x:c>
    </x:row>
    <x:row r="3996">
      <x:c r="A3996" s="3" t="inlineStr">
        <x:is>
          <x:t xml:space="preserve">Alibaba</x:t>
        </x:is>
      </x:c>
      <x:c r="B3996" s="3" t="n">
        <x:v>2029</x:v>
      </x:c>
      <x:c r="C3996" s="3" t="inlineStr">
        <x:is>
          <x:t xml:space="preserve">Grid-Constrained / Efficiency-Upside</x:t>
        </x:is>
      </x:c>
      <x:c r="D3996" s="3" t="inlineStr">
        <x:is>
          <x:t xml:space="preserve">purpose_built_tps_per_mw</x:t>
        </x:is>
      </x:c>
      <x:c r="E3996" s="3" t="n">
        <x:v>996060</x:v>
      </x:c>
      <x:c r="F3996" s="3" t="inlineStr">
        <x:is>
          <x:t xml:space="preserve">generated output tokens/sec/MW</x:t>
        </x:is>
      </x:c>
      <x:c r="G3996" s="3" t="inlineStr">
        <x:is>
          <x:t xml:space="preserve">Conservative no-uplift proxy</x:t>
        </x:is>
      </x:c>
      <x:c r="H3996" s="3" t="inlineStr">
        <x:is>
          <x:t xml:space="preserve">purpose_built_tps_per_mw = purpose_built_reference_tps_per_mw * commercial_workload_fit_factor until comparable output-token benchmark is adopted</x:t>
        </x:is>
      </x:c>
      <x:c r="I3996" s="3" t="inlineStr">
        <x:is>
          <x:t xml:space="preserve">No comparable public output-token/MW row adopted; B200 public reference placeholder is used and remains editable.</x:t>
        </x:is>
      </x:c>
      <x:c r="J3996" s="3" t="inlineStr">
        <x:is>
          <x:t xml:space="preserve">SRC_QWEN3_GITHUB; SRC_ALIBABA_QWEN_GPU_DEPLOY; SRC_EPOCH_AI_DATA_CENTERS; ASSUMP_NUMERIC_ACCELERATOR_MIX</x:t>
        </x:is>
      </x:c>
      <x:c r="K399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96" s="3" t="inlineStr">
        <x:is>
          <x:t xml:space="preserve">Matched-workload generated-output benchmark for the provider purpose-built accelerator.</x:t>
        </x:is>
      </x:c>
    </x:row>
    <x:row r="3997">
      <x:c r="A3997" s="3" t="inlineStr">
        <x:is>
          <x:t xml:space="preserve">Alibaba</x:t>
        </x:is>
      </x:c>
      <x:c r="B3997" s="3" t="n">
        <x:v>2029</x:v>
      </x:c>
      <x:c r="C3997" s="3" t="inlineStr">
        <x:is>
          <x:t xml:space="preserve">Grid-Constrained / Efficiency-Upside</x:t>
        </x:is>
      </x:c>
      <x:c r="D3997" s="3" t="inlineStr">
        <x:is>
          <x:t xml:space="preserve">inference_power_share</x:t>
        </x:is>
      </x:c>
      <x:c r="E3997" s="3" t="n">
        <x:v>0.785</x:v>
      </x:c>
      <x:c r="F3997" s="3" t="inlineStr">
        <x:is>
          <x:t xml:space="preserve">share of AI IT load</x:t>
        </x:is>
      </x:c>
      <x:c r="G3997" s="3" t="inlineStr">
        <x:is>
          <x:t xml:space="preserve">Scenario allocation</x:t>
        </x:is>
      </x:c>
      <x:c r="H3997" s="3" t="inlineStr">
        <x:is>
          <x:t xml:space="preserve">inference_gw = ai_it_load_gw * inference_power_share</x:t>
        </x:is>
      </x:c>
      <x:c r="I3997" s="3" t="inlineStr">
        <x:is>
          <x:t xml:space="preserve">Qwen API/enterprise commercialization and MoE architecture support increasing inference allocation scenario.</x:t>
        </x:is>
      </x:c>
      <x:c r="J3997" s="3" t="inlineStr">
        <x:is>
          <x:t xml:space="preserve">SRC_QWEN3_GITHUB; SRC_ALIBABA_QWEN_GPU_DEPLOY; SRC_EPOCH_AI_DATA_CENTERS; ASSUMP_INFERENCE_SHARE_NOT_FACT_60</x:t>
        </x:is>
      </x:c>
      <x:c r="K399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97" s="3" t="inlineStr">
        <x:is>
          <x:t xml:space="preserve">Provider-specific inference/training workload power telemetry.</x:t>
        </x:is>
      </x:c>
    </x:row>
    <x:row r="3998">
      <x:c r="A3998" s="3" t="inlineStr">
        <x:is>
          <x:t xml:space="preserve">Alibaba</x:t>
        </x:is>
      </x:c>
      <x:c r="B3998" s="3" t="n">
        <x:v>2029</x:v>
      </x:c>
      <x:c r="C3998" s="3" t="inlineStr">
        <x:is>
          <x:t xml:space="preserve">Grid-Constrained / Efficiency-Upside</x:t>
        </x:is>
      </x:c>
      <x:c r="D3998" s="3" t="inlineStr">
        <x:is>
          <x:t xml:space="preserve">inference_gw</x:t>
        </x:is>
      </x:c>
      <x:c r="E3998" s="3" t="n">
        <x:v>1.044</x:v>
      </x:c>
      <x:c r="F3998" s="3" t="inlineStr">
        <x:is>
          <x:t xml:space="preserve">GW</x:t>
        </x:is>
      </x:c>
      <x:c r="G3998" s="3" t="inlineStr">
        <x:is>
          <x:t xml:space="preserve">Derived formula</x:t>
        </x:is>
      </x:c>
      <x:c r="H3998" s="3" t="inlineStr">
        <x:is>
          <x:t xml:space="preserve">ai_it_load_gw * inference_power_share</x:t>
        </x:is>
      </x:c>
      <x:c r="I3998" s="3" t="inlineStr">
        <x:is>
          <x:t xml:space="preserve">This is the operational power eligible to become commercial generated output tokens through the selected TPS/MW proxy.</x:t>
        </x:is>
      </x:c>
      <x:c r="J3998" s="3" t="inlineStr">
        <x:is>
          <x:t xml:space="preserve">SRC_QWEN3_GITHUB; SRC_ALIBABA_QWEN_GPU_DEPLOY; SRC_EPOCH_AI_DATA_CENTERS</x:t>
        </x:is>
      </x:c>
      <x:c r="K399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98" s="3" t="inlineStr">
        <x:is>
          <x:t xml:space="preserve">Recompute after AI allocation or inference-share evidence changes.</x:t>
        </x:is>
      </x:c>
    </x:row>
    <x:row r="3999">
      <x:c r="A3999" s="3" t="inlineStr">
        <x:is>
          <x:t xml:space="preserve">Alibaba</x:t>
        </x:is>
      </x:c>
      <x:c r="B3999" s="3" t="n">
        <x:v>2029</x:v>
      </x:c>
      <x:c r="C3999" s="3" t="inlineStr">
        <x:is>
          <x:t xml:space="preserve">Grid-Constrained / Efficiency-Upside</x:t>
        </x:is>
      </x:c>
      <x:c r="D3999" s="3" t="inlineStr">
        <x:is>
          <x:t xml:space="preserve">training_power_share</x:t>
        </x:is>
      </x:c>
      <x:c r="E3999" s="3" t="n">
        <x:v>0.215</x:v>
      </x:c>
      <x:c r="F3999" s="3" t="inlineStr">
        <x:is>
          <x:t xml:space="preserve">share of AI IT load</x:t>
        </x:is>
      </x:c>
      <x:c r="G3999" s="3" t="inlineStr">
        <x:is>
          <x:t xml:space="preserve">Derived allocation</x:t>
        </x:is>
      </x:c>
      <x:c r="H3999" s="3" t="inlineStr">
        <x:is>
          <x:t xml:space="preserve">1 - inference_power_share</x:t>
        </x:is>
      </x:c>
      <x:c r="I3999" s="3" t="inlineStr">
        <x:is>
          <x:t xml:space="preserve">Training receives the complementary modeled AI IT allocation; it is not a disclosed company workload split.</x:t>
        </x:is>
      </x:c>
      <x:c r="J3999" s="3" t="inlineStr">
        <x:is>
          <x:t xml:space="preserve">SRC_QWEN3_GITHUB; SRC_ALIBABA_QWEN_GPU_DEPLOY; SRC_EPOCH_AI_DATA_CENTERS; ASSUMP_INFERENCE_SHARE_NOT_FACT_60</x:t>
        </x:is>
      </x:c>
      <x:c r="K399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3999" s="3" t="inlineStr">
        <x:is>
          <x:t xml:space="preserve">Provider-specific inference/training workload power telemetry.</x:t>
        </x:is>
      </x:c>
    </x:row>
    <x:row r="4000">
      <x:c r="A4000" s="3" t="inlineStr">
        <x:is>
          <x:t xml:space="preserve">Alibaba</x:t>
        </x:is>
      </x:c>
      <x:c r="B4000" s="3" t="n">
        <x:v>2029</x:v>
      </x:c>
      <x:c r="C4000" s="3" t="inlineStr">
        <x:is>
          <x:t xml:space="preserve">Grid-Constrained / Efficiency-Upside</x:t>
        </x:is>
      </x:c>
      <x:c r="D4000" s="3" t="inlineStr">
        <x:is>
          <x:t xml:space="preserve">training_gw</x:t>
        </x:is>
      </x:c>
      <x:c r="E4000" s="3" t="n">
        <x:v>0.286</x:v>
      </x:c>
      <x:c r="F4000" s="3" t="inlineStr">
        <x:is>
          <x:t xml:space="preserve">GW</x:t>
        </x:is>
      </x:c>
      <x:c r="G4000" s="3" t="inlineStr">
        <x:is>
          <x:t xml:space="preserve">Derived formula</x:t>
        </x:is>
      </x:c>
      <x:c r="H4000" s="3" t="inlineStr">
        <x:is>
          <x:t xml:space="preserve">ai_it_load_gw * training_power_share</x:t>
        </x:is>
      </x:c>
      <x:c r="I4000" s="3" t="inlineStr">
        <x:is>
          <x:t xml:space="preserve">Training GW is shown separately so commercial inference token capacity is not overstated.</x:t>
        </x:is>
      </x:c>
      <x:c r="J4000" s="3" t="inlineStr">
        <x:is>
          <x:t xml:space="preserve">SRC_QWEN3_GITHUB; SRC_ALIBABA_QWEN_GPU_DEPLOY; SRC_EPOCH_AI_DATA_CENTERS</x:t>
        </x:is>
      </x:c>
      <x:c r="K400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00" s="3" t="inlineStr">
        <x:is>
          <x:t xml:space="preserve">Recompute after AI allocation or workload-split evidence changes.</x:t>
        </x:is>
      </x:c>
    </x:row>
    <x:row r="4001">
      <x:c r="A4001" s="3" t="inlineStr">
        <x:is>
          <x:t xml:space="preserve">Alibaba</x:t>
        </x:is>
      </x:c>
      <x:c r="B4001" s="3" t="n">
        <x:v>2029</x:v>
      </x:c>
      <x:c r="C4001" s="3" t="inlineStr">
        <x:is>
          <x:t xml:space="preserve">Grid-Constrained / Efficiency-Upside</x:t>
        </x:is>
      </x:c>
      <x:c r="D4001" s="3" t="inlineStr">
        <x:is>
          <x:t xml:space="preserve">tokens_per_second_per_mw</x:t>
        </x:is>
      </x:c>
      <x:c r="E4001" s="3" t="n">
        <x:v>149932</x:v>
      </x:c>
      <x:c r="F4001" s="3" t="inlineStr">
        <x:is>
          <x:t xml:space="preserve">generated output tokens/sec/MW</x:t>
        </x:is>
      </x:c>
      <x:c r="G4001" s="3" t="inlineStr">
        <x:is>
          <x:t xml:space="preserve">Derived estimate + benchmark calibration</x:t>
        </x:is>
      </x:c>
      <x:c r="H4001" s="3" t="inlineStr">
        <x:is>
          <x:t xml:space="preserve">fleet_reference_tps_per_mw * commercial_workload_fit_factor</x:t>
        </x:is>
      </x:c>
      <x:c r="I4001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4001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400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01" s="3" t="inlineStr">
        <x:is>
          <x:t xml:space="preserve">Comparable production output-token throughput with model, hardware, precision, ISL/OSL and SLO matched.</x:t>
        </x:is>
      </x:c>
    </x:row>
    <x:row r="4002">
      <x:c r="A4002" s="3" t="inlineStr">
        <x:is>
          <x:t xml:space="preserve">Alibaba</x:t>
        </x:is>
      </x:c>
      <x:c r="B4002" s="3" t="n">
        <x:v>2029</x:v>
      </x:c>
      <x:c r="C4002" s="3" t="inlineStr">
        <x:is>
          <x:t xml:space="preserve">Grid-Constrained / Efficiency-Upside</x:t>
        </x:is>
      </x:c>
      <x:c r="D4002" s="3" t="inlineStr">
        <x:is>
          <x:t xml:space="preserve">inference_tokens_per_day</x:t>
        </x:is>
      </x:c>
      <x:c r="E4002" s="3" t="n">
        <x:v>13524106291200</x:v>
      </x:c>
      <x:c r="F4002" s="3" t="inlineStr">
        <x:is>
          <x:t xml:space="preserve">generated output tokens/day</x:t>
        </x:is>
      </x:c>
      <x:c r="G4002" s="3" t="inlineStr">
        <x:is>
          <x:t xml:space="preserve">Derived headline metric</x:t>
        </x:is>
      </x:c>
      <x:c r="H4002" s="3" t="inlineStr">
        <x:is>
          <x:t xml:space="preserve">inference_gw * 1000 * tokens_per_second_per_mw * 86,400</x:t>
        </x:is>
      </x:c>
      <x:c r="I4002" s="3" t="inlineStr">
        <x:is>
          <x:t xml:space="preserve">Headline capacity uses no utilization, MoE, architecture or software-growth multiplier; it is not observed commercial output volume.</x:t>
        </x:is>
      </x:c>
      <x:c r="J4002" s="3" t="inlineStr">
        <x:is>
          <x:t xml:space="preserve">SRC_QWEN3_GITHUB; SRC_ALIBABA_QWEN_GPU_DEPLOY; SRC_EPOCH_AI_DATA_CENTERS; SRC_SEMIANALYSIS_INFERENCEX</x:t>
        </x:is>
      </x:c>
      <x:c r="K400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02" s="3" t="inlineStr">
        <x:is>
          <x:t xml:space="preserve">Provider-disclosed generated output token volume or calibrated capacity telemetry.</x:t>
        </x:is>
      </x:c>
    </x:row>
    <x:row r="4003">
      <x:c r="A4003" s="3" t="inlineStr">
        <x:is>
          <x:t xml:space="preserve">Alibaba</x:t>
        </x:is>
      </x:c>
      <x:c r="B4003" s="3" t="n">
        <x:v>2029</x:v>
      </x:c>
      <x:c r="C4003" s="3" t="inlineStr">
        <x:is>
          <x:t xml:space="preserve">Grid-Constrained / Efficiency-Upside</x:t>
        </x:is>
      </x:c>
      <x:c r="D4003" s="3" t="inlineStr">
        <x:is>
          <x:t xml:space="preserve">inference_tokens_per_year</x:t>
        </x:is>
      </x:c>
      <x:c r="E4003" s="3" t="n">
        <x:v>4936298796288000</x:v>
      </x:c>
      <x:c r="F4003" s="3" t="inlineStr">
        <x:is>
          <x:t xml:space="preserve">generated output tokens/year</x:t>
        </x:is>
      </x:c>
      <x:c r="G4003" s="3" t="inlineStr">
        <x:is>
          <x:t xml:space="preserve">Derived headline metric</x:t>
        </x:is>
      </x:c>
      <x:c r="H4003" s="3" t="inlineStr">
        <x:is>
          <x:t xml:space="preserve">inference_tokens_per_day * 365</x:t>
        </x:is>
      </x:c>
      <x:c r="I4003" s="3" t="inlineStr">
        <x:is>
          <x:t xml:space="preserve">Annualized version of generated output token capacity; it is not observed annual demand or billable volume.</x:t>
        </x:is>
      </x:c>
      <x:c r="J4003" s="3" t="inlineStr">
        <x:is>
          <x:t xml:space="preserve">SRC_QWEN3_GITHUB; SRC_ALIBABA_QWEN_GPU_DEPLOY; SRC_EPOCH_AI_DATA_CENTERS; SRC_SEMIANALYSIS_INFERENCEX</x:t>
        </x:is>
      </x:c>
      <x:c r="K400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03" s="3" t="inlineStr">
        <x:is>
          <x:t xml:space="preserve">Provider-disclosed annual generated-output volume or metered serving telemetry.</x:t>
        </x:is>
      </x:c>
    </x:row>
    <x:row r="4004">
      <x:c r="A4004" s="3" t="inlineStr">
        <x:is>
          <x:t xml:space="preserve">Alibaba</x:t>
        </x:is>
      </x:c>
      <x:c r="B4004" s="3" t="n">
        <x:v>2030</x:v>
      </x:c>
      <x:c r="C4004" s="3" t="inlineStr">
        <x:is>
          <x:t xml:space="preserve">Grid-Constrained / Efficiency-Upside</x:t>
        </x:is>
      </x:c>
      <x:c r="D4004" s="3" t="inlineStr">
        <x:is>
          <x:t xml:space="preserve">contracted_power_gw</x:t>
        </x:is>
      </x:c>
      <x:c r="E4004" s="3" t="n">
        <x:v>4</x:v>
      </x:c>
      <x:c r="F4004" s="3" t="inlineStr">
        <x:is>
          <x:t xml:space="preserve">GW</x:t>
        </x:is>
      </x:c>
      <x:c r="G4004" s="3" t="inlineStr">
        <x:is>
          <x:t xml:space="preserve">Scenario capacity envelope</x:t>
        </x:is>
      </x:c>
      <x:c r="H4004" s="3" t="inlineStr">
        <x:is>
          <x:t xml:space="preserve">linear interpolation between 2026 and 2030 company capacity endpoints</x:t>
        </x:is>
      </x:c>
      <x:c r="I4004" s="3" t="inlineStr">
        <x:is>
          <x:t xml:space="preserve">Alibaba Cloud/Qwen capacity is a scenario envelope; official model and deployment documentation does not state operated GW.</x:t>
        </x:is>
      </x:c>
      <x:c r="J4004" s="3" t="inlineStr">
        <x:is>
          <x:t xml:space="preserve">SRC_ALIBABA_QWEN_GPU_DEPLOY; ASSUMP_CN_CAPACITY_TRANSPARENCY</x:t>
        </x:is>
      </x:c>
      <x:c r="K400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04" s="3" t="inlineStr">
        <x:is>
          <x:t xml:space="preserve">Company/site-level committed MW/GW, interconnect and contract disclosure.</x:t>
        </x:is>
      </x:c>
    </x:row>
    <x:row r="4005">
      <x:c r="A4005" s="3" t="inlineStr">
        <x:is>
          <x:t xml:space="preserve">Alibaba</x:t>
        </x:is>
      </x:c>
      <x:c r="B4005" s="3" t="n">
        <x:v>2030</x:v>
      </x:c>
      <x:c r="C4005" s="3" t="inlineStr">
        <x:is>
          <x:t xml:space="preserve">Grid-Constrained / Efficiency-Upside</x:t>
        </x:is>
      </x:c>
      <x:c r="D4005" s="3" t="inlineStr">
        <x:is>
          <x:t xml:space="preserve">operational_deployment_share</x:t>
        </x:is>
      </x:c>
      <x:c r="E4005" s="3" t="n">
        <x:v>0.576</x:v>
      </x:c>
      <x:c r="F4005" s="3" t="inlineStr">
        <x:is>
          <x:t xml:space="preserve">share</x:t>
        </x:is>
      </x:c>
      <x:c r="G4005" s="3" t="inlineStr">
        <x:is>
          <x:t xml:space="preserve">Scenario conversion</x:t>
        </x:is>
      </x:c>
      <x:c r="H4005" s="3" t="inlineStr">
        <x:is>
          <x:t xml:space="preserve">active_power_gw / contracted_power_gw</x:t>
        </x:is>
      </x:c>
      <x:c r="I4005" s="3" t="inlineStr">
        <x:is>
          <x:t xml:space="preserve">This is the single explicit conversion from contracted/attributed capacity to operationally usable capacity.</x:t>
        </x:is>
      </x:c>
      <x:c r="J4005" s="3" t="inlineStr">
        <x:is>
          <x:t xml:space="preserve">SRC_ALIBABA_QWEN_GPU_DEPLOY; ASSUMP_CN_CAPACITY_TRANSPARENCY</x:t>
        </x:is>
      </x:c>
      <x:c r="K400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05" s="3" t="inlineStr">
        <x:is>
          <x:t xml:space="preserve">Energized operational capacity divided by contracted/attributed capacity.</x:t>
        </x:is>
      </x:c>
    </x:row>
    <x:row r="4006">
      <x:c r="A4006" s="3" t="inlineStr">
        <x:is>
          <x:t xml:space="preserve">Alibaba</x:t>
        </x:is>
      </x:c>
      <x:c r="B4006" s="3" t="n">
        <x:v>2030</x:v>
      </x:c>
      <x:c r="C4006" s="3" t="inlineStr">
        <x:is>
          <x:t xml:space="preserve">Grid-Constrained / Efficiency-Upside</x:t>
        </x:is>
      </x:c>
      <x:c r="D4006" s="3" t="inlineStr">
        <x:is>
          <x:t xml:space="preserve">active_power_gw</x:t>
        </x:is>
      </x:c>
      <x:c r="E4006" s="3" t="n">
        <x:v>2.304</x:v>
      </x:c>
      <x:c r="F4006" s="3" t="inlineStr">
        <x:is>
          <x:t xml:space="preserve">GW</x:t>
        </x:is>
      </x:c>
      <x:c r="G4006" s="3" t="inlineStr">
        <x:is>
          <x:t xml:space="preserve">Derived scenario</x:t>
        </x:is>
      </x:c>
      <x:c r="H4006" s="3" t="inlineStr">
        <x:is>
          <x:t xml:space="preserve">contracted_power_gw * operational_deployment_share</x:t>
        </x:is>
      </x:c>
      <x:c r="I4006" s="3" t="inlineStr">
        <x:is>
          <x:t xml:space="preserve">Active GW is staged below capacity due to undisclosed accelerator allocation and cloud multi-tenant use.</x:t>
        </x:is>
      </x:c>
      <x:c r="J4006" s="3" t="inlineStr">
        <x:is>
          <x:t xml:space="preserve">SRC_ALIBABA_QWEN_GPU_DEPLOY; ASSUMP_CN_CAPACITY_TRANSPARENCY</x:t>
        </x:is>
      </x:c>
      <x:c r="K400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06" s="3" t="inlineStr">
        <x:is>
          <x:t xml:space="preserve">Energization dates, accelerator deliveries and operational powered-rack telemetry.</x:t>
        </x:is>
      </x:c>
    </x:row>
    <x:row r="4007">
      <x:c r="A4007" s="3" t="inlineStr">
        <x:is>
          <x:t xml:space="preserve">Alibaba</x:t>
        </x:is>
      </x:c>
      <x:c r="B4007" s="3" t="n">
        <x:v>2030</x:v>
      </x:c>
      <x:c r="C4007" s="3" t="inlineStr">
        <x:is>
          <x:t xml:space="preserve">Grid-Constrained / Efficiency-Upside</x:t>
        </x:is>
      </x:c>
      <x:c r="D4007" s="3" t="inlineStr">
        <x:is>
          <x:t xml:space="preserve">pue</x:t>
        </x:is>
      </x:c>
      <x:c r="E4007" s="3" t="n">
        <x:v>1.23</x:v>
      </x:c>
      <x:c r="F4007" s="3" t="inlineStr">
        <x:is>
          <x:t xml:space="preserve">ratio</x:t>
        </x:is>
      </x:c>
      <x:c r="G4007" s="3" t="inlineStr">
        <x:is>
          <x:t xml:space="preserve">Scenario parameter</x:t>
        </x:is>
      </x:c>
      <x:c r="H4007" s="3" t="inlineStr">
        <x:is>
          <x:t xml:space="preserve">it_load_gw = active_power_gw / pue</x:t>
        </x:is>
      </x:c>
      <x:c r="I4007" s="3" t="inlineStr">
        <x:is>
          <x:t xml:space="preserve">No provider-wide site-level PUE is used as a disclosed fact; PUE represents facility-to-IT conversion within the scenario.</x:t>
        </x:is>
      </x:c>
      <x:c r="J4007" s="3" t="inlineStr">
        <x:is>
          <x:t xml:space="preserve">ASSUMP_POWER_RAMP</x:t>
        </x:is>
      </x:c>
      <x:c r="K400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07" s="3" t="inlineStr">
        <x:is>
          <x:t xml:space="preserve">Site-level measured PUE matched to attributed AI capacity.</x:t>
        </x:is>
      </x:c>
    </x:row>
    <x:row r="4008">
      <x:c r="A4008" s="3" t="inlineStr">
        <x:is>
          <x:t xml:space="preserve">Alibaba</x:t>
        </x:is>
      </x:c>
      <x:c r="B4008" s="3" t="n">
        <x:v>2030</x:v>
      </x:c>
      <x:c r="C4008" s="3" t="inlineStr">
        <x:is>
          <x:t xml:space="preserve">Grid-Constrained / Efficiency-Upside</x:t>
        </x:is>
      </x:c>
      <x:c r="D4008" s="3" t="inlineStr">
        <x:is>
          <x:t xml:space="preserve">it_load_gw</x:t>
        </x:is>
      </x:c>
      <x:c r="E4008" s="3" t="n">
        <x:v>1.873</x:v>
      </x:c>
      <x:c r="F4008" s="3" t="inlineStr">
        <x:is>
          <x:t xml:space="preserve">GW</x:t>
        </x:is>
      </x:c>
      <x:c r="G4008" s="3" t="inlineStr">
        <x:is>
          <x:t xml:space="preserve">Derived formula</x:t>
        </x:is>
      </x:c>
      <x:c r="H4008" s="3" t="inlineStr">
        <x:is>
          <x:t xml:space="preserve">active_power_gw / pue</x:t>
        </x:is>
      </x:c>
      <x:c r="I4008" s="3" t="inlineStr">
        <x:is>
          <x:t xml:space="preserve">Facility power is converted to IT-deliverable power before attributing AI workloads.</x:t>
        </x:is>
      </x:c>
      <x:c r="J4008" s="3" t="inlineStr">
        <x:is>
          <x:t xml:space="preserve">SRC_ALIBABA_QWEN_GPU_DEPLOY; ASSUMP_CN_CAPACITY_TRANSPARENCY</x:t>
        </x:is>
      </x:c>
      <x:c r="K400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08" s="3" t="inlineStr">
        <x:is>
          <x:t xml:space="preserve">Recompute once active power and PUE become site-observable.</x:t>
        </x:is>
      </x:c>
    </x:row>
    <x:row r="4009">
      <x:c r="A4009" s="3" t="inlineStr">
        <x:is>
          <x:t xml:space="preserve">Alibaba</x:t>
        </x:is>
      </x:c>
      <x:c r="B4009" s="3" t="n">
        <x:v>2030</x:v>
      </x:c>
      <x:c r="C4009" s="3" t="inlineStr">
        <x:is>
          <x:t xml:space="preserve">Grid-Constrained / Efficiency-Upside</x:t>
        </x:is>
      </x:c>
      <x:c r="D4009" s="3" t="inlineStr">
        <x:is>
          <x:t xml:space="preserve">ai_workload_share</x:t>
        </x:is>
      </x:c>
      <x:c r="E4009" s="3" t="n">
        <x:v>0.84</x:v>
      </x:c>
      <x:c r="F4009" s="3" t="inlineStr">
        <x:is>
          <x:t xml:space="preserve">share</x:t>
        </x:is>
      </x:c>
      <x:c r="G4009" s="3" t="inlineStr">
        <x:is>
          <x:t xml:space="preserve">Scenario allocation</x:t>
        </x:is>
      </x:c>
      <x:c r="H4009" s="3" t="inlineStr">
        <x:is>
          <x:t xml:space="preserve">ai_it_load_gw = it_load_gw * ai_workload_share</x:t>
        </x:is>
      </x:c>
      <x:c r="I4009" s="3" t="inlineStr">
        <x:is>
          <x:t xml:space="preserve">Model Studio/Qwen-serving envelope is AI-focused, while cloud platform/reserve allocation is excluded through 84%.</x:t>
        </x:is>
      </x:c>
      <x:c r="J4009" s="3" t="inlineStr">
        <x:is>
          <x:t xml:space="preserve">SRC_QWEN3_GITHUB; SRC_ALIBABA_QWEN_GPU_DEPLOY; SRC_EPOCH_AI_DATA_CENTERS</x:t>
        </x:is>
      </x:c>
      <x:c r="K400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09" s="3" t="inlineStr">
        <x:is>
          <x:t xml:space="preserve">Model-owner AI workload allocation or cluster scheduling telemetry.</x:t>
        </x:is>
      </x:c>
    </x:row>
    <x:row r="4010">
      <x:c r="A4010" s="3" t="inlineStr">
        <x:is>
          <x:t xml:space="preserve">Alibaba</x:t>
        </x:is>
      </x:c>
      <x:c r="B4010" s="3" t="n">
        <x:v>2030</x:v>
      </x:c>
      <x:c r="C4010" s="3" t="inlineStr">
        <x:is>
          <x:t xml:space="preserve">Grid-Constrained / Efficiency-Upside</x:t>
        </x:is>
      </x:c>
      <x:c r="D4010" s="3" t="inlineStr">
        <x:is>
          <x:t xml:space="preserve">ai_it_load_gw</x:t>
        </x:is>
      </x:c>
      <x:c r="E4010" s="3" t="n">
        <x:v>1.573</x:v>
      </x:c>
      <x:c r="F4010" s="3" t="inlineStr">
        <x:is>
          <x:t xml:space="preserve">GW</x:t>
        </x:is>
      </x:c>
      <x:c r="G4010" s="3" t="inlineStr">
        <x:is>
          <x:t xml:space="preserve">Derived formula</x:t>
        </x:is>
      </x:c>
      <x:c r="H4010" s="3" t="inlineStr">
        <x:is>
          <x:t xml:space="preserve">it_load_gw * ai_workload_share</x:t>
        </x:is>
      </x:c>
      <x:c r="I4010" s="3" t="inlineStr">
        <x:is>
          <x:t xml:space="preserve">Only the AI-attributed portion of IT load enters training/inference allocation.</x:t>
        </x:is>
      </x:c>
      <x:c r="J4010" s="3" t="inlineStr">
        <x:is>
          <x:t xml:space="preserve">SRC_QWEN3_GITHUB; SRC_ALIBABA_QWEN_GPU_DEPLOY; SRC_EPOCH_AI_DATA_CENTERS</x:t>
        </x:is>
      </x:c>
      <x:c r="K401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10" s="3" t="inlineStr">
        <x:is>
          <x:t xml:space="preserve">Recompute after ai_workload_share is replaced by telemetry.</x:t>
        </x:is>
      </x:c>
    </x:row>
    <x:row r="4011">
      <x:c r="A4011" s="3" t="inlineStr">
        <x:is>
          <x:t xml:space="preserve">Alibaba</x:t>
        </x:is>
      </x:c>
      <x:c r="B4011" s="3" t="n">
        <x:v>2030</x:v>
      </x:c>
      <x:c r="C4011" s="3" t="inlineStr">
        <x:is>
          <x:t xml:space="preserve">Grid-Constrained / Efficiency-Upside</x:t>
        </x:is>
      </x:c>
      <x:c r="D4011" s="3" t="inlineStr">
        <x:is>
          <x:t xml:space="preserve">gpu_share</x:t>
        </x:is>
      </x:c>
      <x:c r="E4011" s="3" t="n">
        <x:v>1</x:v>
      </x:c>
      <x:c r="F4011" s="3" t="inlineStr">
        <x:is>
          <x:t xml:space="preserve">share of inference-serving accelerator load</x:t>
        </x:is>
      </x:c>
      <x:c r="G4011" s="3" t="inlineStr">
        <x:is>
          <x:t xml:space="preserve">Numeric scenario</x:t>
        </x:is>
      </x:c>
      <x:c r="H4011" s="3" t="inlineStr">
        <x:is>
          <x:t xml:space="preserve">gpu_share interpolated from company 2026/2030 accelerator-mix endpoints</x:t>
        </x:is>
      </x:c>
      <x:c r="I4011" s="3" t="inlineStr">
        <x:is>
          <x:t xml:space="preserve">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4011" s="3" t="inlineStr">
        <x:is>
          <x:t xml:space="preserve">SRC_QWEN3_GITHUB; SRC_ALIBABA_QWEN_GPU_DEPLOY; SRC_EPOCH_AI_DATA_CENTERS; ASSUMP_NUMERIC_ACCELERATOR_MIX</x:t>
        </x:is>
      </x:c>
      <x:c r="K401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11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4012">
      <x:c r="A4012" s="3" t="inlineStr">
        <x:is>
          <x:t xml:space="preserve">Alibaba</x:t>
        </x:is>
      </x:c>
      <x:c r="B4012" s="3" t="n">
        <x:v>2030</x:v>
      </x:c>
      <x:c r="C4012" s="3" t="inlineStr">
        <x:is>
          <x:t xml:space="preserve">Grid-Constrained / Efficiency-Upside</x:t>
        </x:is>
      </x:c>
      <x:c r="D4012" s="3" t="inlineStr">
        <x:is>
          <x:t xml:space="preserve">h200_share</x:t>
        </x:is>
      </x:c>
      <x:c r="E4012" s="3" t="n">
        <x:v>1</x:v>
      </x:c>
      <x:c r="F4012" s="3" t="inlineStr">
        <x:is>
          <x:t xml:space="preserve">share of inference-serving accelerator load</x:t>
        </x:is>
      </x:c>
      <x:c r="G4012" s="3" t="inlineStr">
        <x:is>
          <x:t xml:space="preserve">Editable numeric scenario</x:t>
        </x:is>
      </x:c>
      <x:c r="H4012" s="3" t="inlineStr">
        <x:is>
          <x:t xml:space="preserve">h200_share = gpu_share * default_gpu_generation_mix_h200</x:t>
        </x:is>
      </x:c>
      <x:c r="I4012" s="3" t="inlineStr">
        <x:is>
          <x:t xml:space="preserve">Default GPU-generation migration assumption; executive workbook allows later manual replacement by company/year/scenario.</x:t>
        </x:is>
      </x:c>
      <x:c r="J4012" s="3" t="inlineStr">
        <x:is>
          <x:t xml:space="preserve">SRC_SEMIANALYSIS_INFERENCEX; ASSUMP_NUMERIC_ACCELERATOR_MIX</x:t>
        </x:is>
      </x:c>
      <x:c r="K401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12" s="3" t="inlineStr">
        <x:is>
          <x:t xml:space="preserve">Company fleet inventory, accelerator-hours or procurement/deployment records by GPU generation.</x:t>
        </x:is>
      </x:c>
    </x:row>
    <x:row r="4013">
      <x:c r="A4013" s="3" t="inlineStr">
        <x:is>
          <x:t xml:space="preserve">Alibaba</x:t>
        </x:is>
      </x:c>
      <x:c r="B4013" s="3" t="n">
        <x:v>2030</x:v>
      </x:c>
      <x:c r="C4013" s="3" t="inlineStr">
        <x:is>
          <x:t xml:space="preserve">Grid-Constrained / Efficiency-Upside</x:t>
        </x:is>
      </x:c>
      <x:c r="D4013" s="3" t="inlineStr">
        <x:is>
          <x:t xml:space="preserve">b200_share</x:t>
        </x:is>
      </x:c>
      <x:c r="E4013" s="3" t="n">
        <x:v>0</x:v>
      </x:c>
      <x:c r="F4013" s="3" t="inlineStr">
        <x:is>
          <x:t xml:space="preserve">share of inference-serving accelerator load</x:t>
        </x:is>
      </x:c>
      <x:c r="G4013" s="3" t="inlineStr">
        <x:is>
          <x:t xml:space="preserve">Editable numeric scenario</x:t>
        </x:is>
      </x:c>
      <x:c r="H4013" s="3" t="inlineStr">
        <x:is>
          <x:t xml:space="preserve">b200_share = gpu_share * default_gpu_generation_mix_b200</x:t>
        </x:is>
      </x:c>
      <x:c r="I4013" s="3" t="inlineStr">
        <x:is>
          <x:t xml:space="preserve">Default GPU-generation migration assumption; executive workbook allows later manual replacement by company/year/scenario.</x:t>
        </x:is>
      </x:c>
      <x:c r="J4013" s="3" t="inlineStr">
        <x:is>
          <x:t xml:space="preserve">SRC_SEMIANALYSIS_INFERENCEX; ASSUMP_NUMERIC_ACCELERATOR_MIX</x:t>
        </x:is>
      </x:c>
      <x:c r="K401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13" s="3" t="inlineStr">
        <x:is>
          <x:t xml:space="preserve">Company fleet inventory, accelerator-hours or procurement/deployment records by GPU generation.</x:t>
        </x:is>
      </x:c>
    </x:row>
    <x:row r="4014">
      <x:c r="A4014" s="3" t="inlineStr">
        <x:is>
          <x:t xml:space="preserve">Alibaba</x:t>
        </x:is>
      </x:c>
      <x:c r="B4014" s="3" t="n">
        <x:v>2030</x:v>
      </x:c>
      <x:c r="C4014" s="3" t="inlineStr">
        <x:is>
          <x:t xml:space="preserve">Grid-Constrained / Efficiency-Upside</x:t>
        </x:is>
      </x:c>
      <x:c r="D4014" s="3" t="inlineStr">
        <x:is>
          <x:t xml:space="preserve">gb200_share</x:t>
        </x:is>
      </x:c>
      <x:c r="E4014" s="3" t="n">
        <x:v>0</x:v>
      </x:c>
      <x:c r="F4014" s="3" t="inlineStr">
        <x:is>
          <x:t xml:space="preserve">share of inference-serving accelerator load</x:t>
        </x:is>
      </x:c>
      <x:c r="G4014" s="3" t="inlineStr">
        <x:is>
          <x:t xml:space="preserve">Editable numeric scenario</x:t>
        </x:is>
      </x:c>
      <x:c r="H4014" s="3" t="inlineStr">
        <x:is>
          <x:t xml:space="preserve">gb200_share = gpu_share * default_gpu_generation_mix_gb200</x:t>
        </x:is>
      </x:c>
      <x:c r="I4014" s="3" t="inlineStr">
        <x:is>
          <x:t xml:space="preserve">Default GPU-generation migration assumption; executive workbook allows later manual replacement by company/year/scenario.</x:t>
        </x:is>
      </x:c>
      <x:c r="J4014" s="3" t="inlineStr">
        <x:is>
          <x:t xml:space="preserve">SRC_SEMIANALYSIS_INFERENCEX; ASSUMP_NUMERIC_ACCELERATOR_MIX</x:t>
        </x:is>
      </x:c>
      <x:c r="K401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14" s="3" t="inlineStr">
        <x:is>
          <x:t xml:space="preserve">Company fleet inventory, accelerator-hours or procurement/deployment records by GPU generation.</x:t>
        </x:is>
      </x:c>
    </x:row>
    <x:row r="4015">
      <x:c r="A4015" s="3" t="inlineStr">
        <x:is>
          <x:t xml:space="preserve">Alibaba</x:t>
        </x:is>
      </x:c>
      <x:c r="B4015" s="3" t="n">
        <x:v>2030</x:v>
      </x:c>
      <x:c r="C4015" s="3" t="inlineStr">
        <x:is>
          <x:t xml:space="preserve">Grid-Constrained / Efficiency-Upside</x:t>
        </x:is>
      </x:c>
      <x:c r="D4015" s="3" t="inlineStr">
        <x:is>
          <x:t xml:space="preserve">purpose_built_accelerator_share</x:t>
        </x:is>
      </x:c>
      <x:c r="E4015" s="3" t="n">
        <x:v>0</x:v>
      </x:c>
      <x:c r="F4015" s="3" t="inlineStr">
        <x:is>
          <x:t xml:space="preserve">share of inference-serving accelerator load</x:t>
        </x:is>
      </x:c>
      <x:c r="G4015" s="3" t="inlineStr">
        <x:is>
          <x:t xml:space="preserve">Numeric scenario</x:t>
        </x:is>
      </x:c>
      <x:c r="H4015" s="3" t="inlineStr">
        <x:is>
          <x:t xml:space="preserve">1 - gpu_share</x:t>
        </x:is>
      </x:c>
      <x:c r="I4015" s="3" t="inlineStr">
        <x:is>
          <x:t xml:space="preserve">Purpose-built bucket: No disclosed Qwen operated ASIC share. Derived by normalizing each AI company's modeled inference power across CSPs using CSP total power * AI contract share * inference share, then applying long-format CSP accelerator mix rows. Alibaba Cloud officially documents GPU-based Qwen inference deployment, but not the operated Qwen GPU/ASIC fleet allocation. Base remains GPU-reference.</x:t>
        </x:is>
      </x:c>
      <x:c r="J4015" s="3" t="inlineStr">
        <x:is>
          <x:t xml:space="preserve">SRC_QWEN3_GITHUB; SRC_ALIBABA_QWEN_GPU_DEPLOY; SRC_EPOCH_AI_DATA_CENTERS; ASSUMP_NUMERIC_ACCELERATOR_MIX</x:t>
        </x:is>
      </x:c>
      <x:c r="K401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15" s="3" t="inlineStr">
        <x:is>
          <x:t xml:space="preserve">Replace 02a CSP contract allocations and 02b CSP accelerator mix with contract/procurement telemetry. Alibaba-operated Qwen fleet mix or production Model Studio output tokens/MW.</x:t>
        </x:is>
      </x:c>
    </x:row>
    <x:row r="4016">
      <x:c r="A4016" s="3" t="inlineStr">
        <x:is>
          <x:t xml:space="preserve">Alibaba</x:t>
        </x:is>
      </x:c>
      <x:c r="B4016" s="3" t="n">
        <x:v>2030</x:v>
      </x:c>
      <x:c r="C4016" s="3" t="inlineStr">
        <x:is>
          <x:t xml:space="preserve">Grid-Constrained / Efficiency-Upside</x:t>
        </x:is>
      </x:c>
      <x:c r="D4016" s="3" t="inlineStr">
        <x:is>
          <x:t xml:space="preserve">fleet_reference_tps_per_mw</x:t>
        </x:is>
      </x:c>
      <x:c r="E4016" s="3" t="n">
        <x:v>166591</x:v>
      </x:c>
      <x:c r="F4016" s="3" t="inlineStr">
        <x:is>
          <x:t xml:space="preserve">generated output tokens/sec/MW</x:t>
        </x:is>
      </x:c>
      <x:c r="G4016" s="3" t="inlineStr">
        <x:is>
          <x:t xml:space="preserve">Fleet-weighted public benchmark reference</x:t>
        </x:is>
      </x:c>
      <x:c r="H4016" s="3" t="inlineStr">
        <x:is>
          <x:t xml:space="preserve">h200_share*h200_workload_avg + b200_share*b200_workload_avg + gb200_share*gb200_workload_avg + purpose_built_share*purpose_workload_avg</x:t>
        </x:is>
      </x:c>
      <x:c r="I4016" s="3" t="inlineStr">
        <x:is>
          <x:t xml:space="preserve">Selected InferenceX proxy model: qwen3.5. Each GPU-generation reference first averages short_chat, long_chat and agentic TPS/MW using company workload mix; purpose-built remains a documented B200 placeholder.</x:t>
        </x:is>
      </x:c>
      <x:c r="J4016" s="3" t="inlineStr">
        <x:is>
          <x:t xml:space="preserve">SRC_SEMIANALYSIS_INFERENCEX; ASSUMP_NUMERIC_ACCELERATOR_MIX; ASSUMP_WORKLOAD_CLASS_MIX; ASSUMP_AGENTIC_CONTEXT_PENALTY</x:t>
        </x:is>
      </x:c>
      <x:c r="K401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16" s="3" t="inlineStr">
        <x:is>
          <x:t xml:space="preserve">Comparable production output-token throughput or a more closely matched benchmark.</x:t>
        </x:is>
      </x:c>
    </x:row>
    <x:row r="4017">
      <x:c r="A4017" s="3" t="inlineStr">
        <x:is>
          <x:t xml:space="preserve">Alibaba</x:t>
        </x:is>
      </x:c>
      <x:c r="B4017" s="3" t="n">
        <x:v>2030</x:v>
      </x:c>
      <x:c r="C4017" s="3" t="inlineStr">
        <x:is>
          <x:t xml:space="preserve">Grid-Constrained / Efficiency-Upside</x:t>
        </x:is>
      </x:c>
      <x:c r="D4017" s="3" t="inlineStr">
        <x:is>
          <x:t xml:space="preserve">commercial_workload_fit_factor</x:t>
        </x:is>
      </x:c>
      <x:c r="E4017" s="3" t="n">
        <x:v>0.9</x:v>
      </x:c>
      <x:c r="F4017" s="3" t="inlineStr">
        <x:is>
          <x:t xml:space="preserve">share of public reference throughput</x:t>
        </x:is>
      </x:c>
      <x:c r="G4017" s="3" t="inlineStr">
        <x:is>
          <x:t xml:space="preserve">Scenario assumption</x:t>
        </x:is>
      </x:c>
      <x:c r="H4017" s="3" t="inlineStr">
        <x:is>
          <x:t xml:space="preserve">reference_serving_tps_per_mw = fleet_reference_tps_per_mw * commercial_workload_fit_factor</x:t>
        </x:is>
      </x:c>
      <x:c r="I4017" s="3" t="inlineStr">
        <x:is>
          <x:t xml:space="preserve">Commercial workload class: Qwen API / enterprise MoE assistant. Company mix uses short_chat=45%, long_chat=35%, agentic=20%; closed-model, reasoning, long-context and SLO mismatch stays explicit.</x:t>
        </x:is>
      </x:c>
      <x:c r="J4017" s="3" t="inlineStr">
        <x:is>
          <x:t xml:space="preserve">SRC_SEMIANALYSIS_INFERENCEX; ASSUMP_NUMERIC_ACCELERATOR_MIX; ASSUMP_WORKLOAD_CLASS_MIX; ASSUMP_AGENTIC_CONTEXT_PENALTY</x:t>
        </x:is>
      </x:c>
      <x:c r="K4017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17" s="3" t="inlineStr">
        <x:is>
          <x:t xml:space="preserve">Matched commercial serving benchmark by product surface, context shape and latency SLO.</x:t>
        </x:is>
      </x:c>
    </x:row>
    <x:row r="4018">
      <x:c r="A4018" s="3" t="inlineStr">
        <x:is>
          <x:t xml:space="preserve">Alibaba</x:t>
        </x:is>
      </x:c>
      <x:c r="B4018" s="3" t="n">
        <x:v>2030</x:v>
      </x:c>
      <x:c r="C4018" s="3" t="inlineStr">
        <x:is>
          <x:t xml:space="preserve">Grid-Constrained / Efficiency-Upside</x:t>
        </x:is>
      </x:c>
      <x:c r="D4018" s="3" t="inlineStr">
        <x:is>
          <x:t xml:space="preserve">reference_serving_tps_per_mw</x:t>
        </x:is>
      </x:c>
      <x:c r="E4018" s="3" t="n">
        <x:v>149932</x:v>
      </x:c>
      <x:c r="F4018" s="3" t="inlineStr">
        <x:is>
          <x:t xml:space="preserve">generated output tokens/sec/MW</x:t>
        </x:is>
      </x:c>
      <x:c r="G4018" s="3" t="inlineStr">
        <x:is>
          <x:t xml:space="preserve">Workload-adjusted benchmark proxy</x:t>
        </x:is>
      </x:c>
      <x:c r="H4018" s="3" t="inlineStr">
        <x:is>
          <x:t xml:space="preserve">fleet_reference_tps_per_mw * commercial_workload_fit_factor</x:t>
        </x:is>
      </x:c>
      <x:c r="I4018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4018" s="3" t="inlineStr">
        <x:is>
          <x:t xml:space="preserve">SRC_SEMIANALYSIS_INFERENCEX; ASSUMP_NUMERIC_ACCELERATOR_MIX; ASSUMP_WORKLOAD_CLASS_MIX; ASSUMP_AGENTIC_CONTEXT_PENALTY</x:t>
        </x:is>
      </x:c>
      <x:c r="K4018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18" s="3" t="inlineStr">
        <x:is>
          <x:t xml:space="preserve">Provider production output-token throughput with comparable workload/SLO.</x:t>
        </x:is>
      </x:c>
    </x:row>
    <x:row r="4019">
      <x:c r="A4019" s="3" t="inlineStr">
        <x:is>
          <x:t xml:space="preserve">Alibaba</x:t>
        </x:is>
      </x:c>
      <x:c r="B4019" s="3" t="n">
        <x:v>2030</x:v>
      </x:c>
      <x:c r="C4019" s="3" t="inlineStr">
        <x:is>
          <x:t xml:space="preserve">Grid-Constrained / Efficiency-Upside</x:t>
        </x:is>
      </x:c>
      <x:c r="D4019" s="3" t="inlineStr">
        <x:is>
          <x:t xml:space="preserve">purpose_built_tps_per_mw</x:t>
        </x:is>
      </x:c>
      <x:c r="E4019" s="3" t="n">
        <x:v>996060</x:v>
      </x:c>
      <x:c r="F4019" s="3" t="inlineStr">
        <x:is>
          <x:t xml:space="preserve">generated output tokens/sec/MW</x:t>
        </x:is>
      </x:c>
      <x:c r="G4019" s="3" t="inlineStr">
        <x:is>
          <x:t xml:space="preserve">Conservative no-uplift proxy</x:t>
        </x:is>
      </x:c>
      <x:c r="H4019" s="3" t="inlineStr">
        <x:is>
          <x:t xml:space="preserve">purpose_built_tps_per_mw = purpose_built_reference_tps_per_mw * commercial_workload_fit_factor until comparable output-token benchmark is adopted</x:t>
        </x:is>
      </x:c>
      <x:c r="I4019" s="3" t="inlineStr">
        <x:is>
          <x:t xml:space="preserve">No comparable public output-token/MW row adopted; B200 public reference placeholder is used and remains editable.</x:t>
        </x:is>
      </x:c>
      <x:c r="J4019" s="3" t="inlineStr">
        <x:is>
          <x:t xml:space="preserve">SRC_QWEN3_GITHUB; SRC_ALIBABA_QWEN_GPU_DEPLOY; SRC_EPOCH_AI_DATA_CENTERS; ASSUMP_NUMERIC_ACCELERATOR_MIX</x:t>
        </x:is>
      </x:c>
      <x:c r="K4019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19" s="3" t="inlineStr">
        <x:is>
          <x:t xml:space="preserve">Matched-workload generated-output benchmark for the provider purpose-built accelerator.</x:t>
        </x:is>
      </x:c>
    </x:row>
    <x:row r="4020">
      <x:c r="A4020" s="3" t="inlineStr">
        <x:is>
          <x:t xml:space="preserve">Alibaba</x:t>
        </x:is>
      </x:c>
      <x:c r="B4020" s="3" t="n">
        <x:v>2030</x:v>
      </x:c>
      <x:c r="C4020" s="3" t="inlineStr">
        <x:is>
          <x:t xml:space="preserve">Grid-Constrained / Efficiency-Upside</x:t>
        </x:is>
      </x:c>
      <x:c r="D4020" s="3" t="inlineStr">
        <x:is>
          <x:t xml:space="preserve">inference_power_share</x:t>
        </x:is>
      </x:c>
      <x:c r="E4020" s="3" t="n">
        <x:v>0.84</x:v>
      </x:c>
      <x:c r="F4020" s="3" t="inlineStr">
        <x:is>
          <x:t xml:space="preserve">share of AI IT load</x:t>
        </x:is>
      </x:c>
      <x:c r="G4020" s="3" t="inlineStr">
        <x:is>
          <x:t xml:space="preserve">Scenario allocation</x:t>
        </x:is>
      </x:c>
      <x:c r="H4020" s="3" t="inlineStr">
        <x:is>
          <x:t xml:space="preserve">inference_gw = ai_it_load_gw * inference_power_share</x:t>
        </x:is>
      </x:c>
      <x:c r="I4020" s="3" t="inlineStr">
        <x:is>
          <x:t xml:space="preserve">Qwen API/enterprise commercialization and MoE architecture support increasing inference allocation scenario.</x:t>
        </x:is>
      </x:c>
      <x:c r="J4020" s="3" t="inlineStr">
        <x:is>
          <x:t xml:space="preserve">SRC_QWEN3_GITHUB; SRC_ALIBABA_QWEN_GPU_DEPLOY; SRC_EPOCH_AI_DATA_CENTERS; ASSUMP_INFERENCE_SHARE_NOT_FACT_60</x:t>
        </x:is>
      </x:c>
      <x:c r="K4020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20" s="3" t="inlineStr">
        <x:is>
          <x:t xml:space="preserve">Provider-specific inference/training workload power telemetry.</x:t>
        </x:is>
      </x:c>
    </x:row>
    <x:row r="4021">
      <x:c r="A4021" s="3" t="inlineStr">
        <x:is>
          <x:t xml:space="preserve">Alibaba</x:t>
        </x:is>
      </x:c>
      <x:c r="B4021" s="3" t="n">
        <x:v>2030</x:v>
      </x:c>
      <x:c r="C4021" s="3" t="inlineStr">
        <x:is>
          <x:t xml:space="preserve">Grid-Constrained / Efficiency-Upside</x:t>
        </x:is>
      </x:c>
      <x:c r="D4021" s="3" t="inlineStr">
        <x:is>
          <x:t xml:space="preserve">inference_gw</x:t>
        </x:is>
      </x:c>
      <x:c r="E4021" s="3" t="n">
        <x:v>1.322</x:v>
      </x:c>
      <x:c r="F4021" s="3" t="inlineStr">
        <x:is>
          <x:t xml:space="preserve">GW</x:t>
        </x:is>
      </x:c>
      <x:c r="G4021" s="3" t="inlineStr">
        <x:is>
          <x:t xml:space="preserve">Derived formula</x:t>
        </x:is>
      </x:c>
      <x:c r="H4021" s="3" t="inlineStr">
        <x:is>
          <x:t xml:space="preserve">ai_it_load_gw * inference_power_share</x:t>
        </x:is>
      </x:c>
      <x:c r="I4021" s="3" t="inlineStr">
        <x:is>
          <x:t xml:space="preserve">This is the operational power eligible to become commercial generated output tokens through the selected TPS/MW proxy.</x:t>
        </x:is>
      </x:c>
      <x:c r="J4021" s="3" t="inlineStr">
        <x:is>
          <x:t xml:space="preserve">SRC_QWEN3_GITHUB; SRC_ALIBABA_QWEN_GPU_DEPLOY; SRC_EPOCH_AI_DATA_CENTERS</x:t>
        </x:is>
      </x:c>
      <x:c r="K4021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21" s="3" t="inlineStr">
        <x:is>
          <x:t xml:space="preserve">Recompute after AI allocation or inference-share evidence changes.</x:t>
        </x:is>
      </x:c>
    </x:row>
    <x:row r="4022">
      <x:c r="A4022" s="3" t="inlineStr">
        <x:is>
          <x:t xml:space="preserve">Alibaba</x:t>
        </x:is>
      </x:c>
      <x:c r="B4022" s="3" t="n">
        <x:v>2030</x:v>
      </x:c>
      <x:c r="C4022" s="3" t="inlineStr">
        <x:is>
          <x:t xml:space="preserve">Grid-Constrained / Efficiency-Upside</x:t>
        </x:is>
      </x:c>
      <x:c r="D4022" s="3" t="inlineStr">
        <x:is>
          <x:t xml:space="preserve">training_power_share</x:t>
        </x:is>
      </x:c>
      <x:c r="E4022" s="3" t="n">
        <x:v>0.16</x:v>
      </x:c>
      <x:c r="F4022" s="3" t="inlineStr">
        <x:is>
          <x:t xml:space="preserve">share of AI IT load</x:t>
        </x:is>
      </x:c>
      <x:c r="G4022" s="3" t="inlineStr">
        <x:is>
          <x:t xml:space="preserve">Derived allocation</x:t>
        </x:is>
      </x:c>
      <x:c r="H4022" s="3" t="inlineStr">
        <x:is>
          <x:t xml:space="preserve">1 - inference_power_share</x:t>
        </x:is>
      </x:c>
      <x:c r="I4022" s="3" t="inlineStr">
        <x:is>
          <x:t xml:space="preserve">Training receives the complementary modeled AI IT allocation; it is not a disclosed company workload split.</x:t>
        </x:is>
      </x:c>
      <x:c r="J4022" s="3" t="inlineStr">
        <x:is>
          <x:t xml:space="preserve">SRC_QWEN3_GITHUB; SRC_ALIBABA_QWEN_GPU_DEPLOY; SRC_EPOCH_AI_DATA_CENTERS; ASSUMP_INFERENCE_SHARE_NOT_FACT_60</x:t>
        </x:is>
      </x:c>
      <x:c r="K4022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22" s="3" t="inlineStr">
        <x:is>
          <x:t xml:space="preserve">Provider-specific inference/training workload power telemetry.</x:t>
        </x:is>
      </x:c>
    </x:row>
    <x:row r="4023">
      <x:c r="A4023" s="3" t="inlineStr">
        <x:is>
          <x:t xml:space="preserve">Alibaba</x:t>
        </x:is>
      </x:c>
      <x:c r="B4023" s="3" t="n">
        <x:v>2030</x:v>
      </x:c>
      <x:c r="C4023" s="3" t="inlineStr">
        <x:is>
          <x:t xml:space="preserve">Grid-Constrained / Efficiency-Upside</x:t>
        </x:is>
      </x:c>
      <x:c r="D4023" s="3" t="inlineStr">
        <x:is>
          <x:t xml:space="preserve">training_gw</x:t>
        </x:is>
      </x:c>
      <x:c r="E4023" s="3" t="n">
        <x:v>0.252</x:v>
      </x:c>
      <x:c r="F4023" s="3" t="inlineStr">
        <x:is>
          <x:t xml:space="preserve">GW</x:t>
        </x:is>
      </x:c>
      <x:c r="G4023" s="3" t="inlineStr">
        <x:is>
          <x:t xml:space="preserve">Derived formula</x:t>
        </x:is>
      </x:c>
      <x:c r="H4023" s="3" t="inlineStr">
        <x:is>
          <x:t xml:space="preserve">ai_it_load_gw * training_power_share</x:t>
        </x:is>
      </x:c>
      <x:c r="I4023" s="3" t="inlineStr">
        <x:is>
          <x:t xml:space="preserve">Training GW is shown separately so commercial inference token capacity is not overstated.</x:t>
        </x:is>
      </x:c>
      <x:c r="J4023" s="3" t="inlineStr">
        <x:is>
          <x:t xml:space="preserve">SRC_QWEN3_GITHUB; SRC_ALIBABA_QWEN_GPU_DEPLOY; SRC_EPOCH_AI_DATA_CENTERS</x:t>
        </x:is>
      </x:c>
      <x:c r="K4023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23" s="3" t="inlineStr">
        <x:is>
          <x:t xml:space="preserve">Recompute after AI allocation or workload-split evidence changes.</x:t>
        </x:is>
      </x:c>
    </x:row>
    <x:row r="4024">
      <x:c r="A4024" s="3" t="inlineStr">
        <x:is>
          <x:t xml:space="preserve">Alibaba</x:t>
        </x:is>
      </x:c>
      <x:c r="B4024" s="3" t="n">
        <x:v>2030</x:v>
      </x:c>
      <x:c r="C4024" s="3" t="inlineStr">
        <x:is>
          <x:t xml:space="preserve">Grid-Constrained / Efficiency-Upside</x:t>
        </x:is>
      </x:c>
      <x:c r="D4024" s="3" t="inlineStr">
        <x:is>
          <x:t xml:space="preserve">tokens_per_second_per_mw</x:t>
        </x:is>
      </x:c>
      <x:c r="E4024" s="3" t="n">
        <x:v>149932</x:v>
      </x:c>
      <x:c r="F4024" s="3" t="inlineStr">
        <x:is>
          <x:t xml:space="preserve">generated output tokens/sec/MW</x:t>
        </x:is>
      </x:c>
      <x:c r="G4024" s="3" t="inlineStr">
        <x:is>
          <x:t xml:space="preserve">Derived estimate + benchmark calibration</x:t>
        </x:is>
      </x:c>
      <x:c r="H4024" s="3" t="inlineStr">
        <x:is>
          <x:t xml:space="preserve">fleet_reference_tps_per_mw * commercial_workload_fit_factor</x:t>
        </x:is>
      </x:c>
      <x:c r="I4024" s="3" t="inlineStr">
        <x:is>
          <x:t xml:space="preserve">Qwen3.5 B200 output-token benchmark proxy; MoE is represented by selected benchmark, with no additional uplift. Workload reference is now split into short_chat, long_chat and agentic classes. Company mix: short 45%, long 35%, agentic 20%. Commercial workload fit factor: Qwen benchmark family is relatively direct; remaining adjustment represents commercial context and SLO mix. Qwen/Model Studio is enterprise/API-heavy; long/reasoning use is meaningful while broad cloud assistant traffic keeps short chat substantial.</x:t>
        </x:is>
      </x:c>
      <x:c r="J4024" s="3" t="inlineStr">
        <x:is>
          <x:t xml:space="preserve">SRC_QWEN3_GITHUB; SRC_ALIBABA_QWEN_GPU_DEPLOY; SRC_EPOCH_AI_DATA_CENTERS; SRC_SEMIANALYSIS_INFERENCEX; ASSUMP_NUMERIC_ACCELERATOR_MIX; ASSUMP_WORKLOAD_CLASS_MIX; ASSUMP_AGENTIC_CONTEXT_PENALTY</x:t>
        </x:is>
      </x:c>
      <x:c r="K4024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24" s="3" t="inlineStr">
        <x:is>
          <x:t xml:space="preserve">Comparable production output-token throughput with model, hardware, precision, ISL/OSL and SLO matched.</x:t>
        </x:is>
      </x:c>
    </x:row>
    <x:row r="4025">
      <x:c r="A4025" s="3" t="inlineStr">
        <x:is>
          <x:t xml:space="preserve">Alibaba</x:t>
        </x:is>
      </x:c>
      <x:c r="B4025" s="3" t="n">
        <x:v>2030</x:v>
      </x:c>
      <x:c r="C4025" s="3" t="inlineStr">
        <x:is>
          <x:t xml:space="preserve">Grid-Constrained / Efficiency-Upside</x:t>
        </x:is>
      </x:c>
      <x:c r="D4025" s="3" t="inlineStr">
        <x:is>
          <x:t xml:space="preserve">inference_tokens_per_day</x:t>
        </x:is>
      </x:c>
      <x:c r="E4025" s="3" t="n">
        <x:v>17125352985600</x:v>
      </x:c>
      <x:c r="F4025" s="3" t="inlineStr">
        <x:is>
          <x:t xml:space="preserve">generated output tokens/day</x:t>
        </x:is>
      </x:c>
      <x:c r="G4025" s="3" t="inlineStr">
        <x:is>
          <x:t xml:space="preserve">Derived headline metric</x:t>
        </x:is>
      </x:c>
      <x:c r="H4025" s="3" t="inlineStr">
        <x:is>
          <x:t xml:space="preserve">inference_gw * 1000 * tokens_per_second_per_mw * 86,400</x:t>
        </x:is>
      </x:c>
      <x:c r="I4025" s="3" t="inlineStr">
        <x:is>
          <x:t xml:space="preserve">Headline capacity uses no utilization, MoE, architecture or software-growth multiplier; it is not observed commercial output volume.</x:t>
        </x:is>
      </x:c>
      <x:c r="J4025" s="3" t="inlineStr">
        <x:is>
          <x:t xml:space="preserve">SRC_QWEN3_GITHUB; SRC_ALIBABA_QWEN_GPU_DEPLOY; SRC_EPOCH_AI_DATA_CENTERS; SRC_SEMIANALYSIS_INFERENCEX</x:t>
        </x:is>
      </x:c>
      <x:c r="K4025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25" s="3" t="inlineStr">
        <x:is>
          <x:t xml:space="preserve">Provider-disclosed generated output token volume or calibrated capacity telemetry.</x:t>
        </x:is>
      </x:c>
    </x:row>
    <x:row r="4026">
      <x:c r="A4026" s="3" t="inlineStr">
        <x:is>
          <x:t xml:space="preserve">Alibaba</x:t>
        </x:is>
      </x:c>
      <x:c r="B4026" s="3" t="n">
        <x:v>2030</x:v>
      </x:c>
      <x:c r="C4026" s="3" t="inlineStr">
        <x:is>
          <x:t xml:space="preserve">Grid-Constrained / Efficiency-Upside</x:t>
        </x:is>
      </x:c>
      <x:c r="D4026" s="3" t="inlineStr">
        <x:is>
          <x:t xml:space="preserve">inference_tokens_per_year</x:t>
        </x:is>
      </x:c>
      <x:c r="E4026" s="3" t="n">
        <x:v>6250753839744000</x:v>
      </x:c>
      <x:c r="F4026" s="3" t="inlineStr">
        <x:is>
          <x:t xml:space="preserve">generated output tokens/year</x:t>
        </x:is>
      </x:c>
      <x:c r="G4026" s="3" t="inlineStr">
        <x:is>
          <x:t xml:space="preserve">Derived headline metric</x:t>
        </x:is>
      </x:c>
      <x:c r="H4026" s="3" t="inlineStr">
        <x:is>
          <x:t xml:space="preserve">inference_tokens_per_day * 365</x:t>
        </x:is>
      </x:c>
      <x:c r="I4026" s="3" t="inlineStr">
        <x:is>
          <x:t xml:space="preserve">Annualized version of generated output token capacity; it is not observed annual demand or billable volume.</x:t>
        </x:is>
      </x:c>
      <x:c r="J4026" s="3" t="inlineStr">
        <x:is>
          <x:t xml:space="preserve">SRC_QWEN3_GITHUB; SRC_ALIBABA_QWEN_GPU_DEPLOY; SRC_EPOCH_AI_DATA_CENTERS; SRC_SEMIANALYSIS_INFERENCEX</x:t>
        </x:is>
      </x:c>
      <x:c r="K4026" s="3" t="inlineStr">
        <x:is>
          <x:t xml:space="preserve">ASSUMP_MOE_EFFICIENCY; ASSUMP_CN_CAPACITY_TRANSPARENCY; ASSUMP_NUMERIC_ACCELERATOR_MIX; ASSUMP_INFERENCE_SHARE_NOT_FACT_60; ASSUMP_WORKLOAD_CLASS_MIX; ASSUMP_AGENTIC_CONTEXT_PENALTY</x:t>
        </x:is>
      </x:c>
      <x:c r="L4026" s="3" t="inlineStr">
        <x:is>
          <x:t xml:space="preserve">Provider-disclosed annual generated-output volume or metered serving telemetry.</x:t>
        </x:is>
      </x:c>
    </x:row>
    <x:row r="4027">
      <x:c r="A4027" s="3" t="inlineStr">
        <x:is>
          <x:t xml:space="preserve">Tencent</x:t>
        </x:is>
      </x:c>
      <x:c r="B4027" s="3" t="n">
        <x:v>2026</x:v>
      </x:c>
      <x:c r="C4027" s="3" t="inlineStr">
        <x:is>
          <x:t xml:space="preserve">Grid-Constrained / Efficiency-Upside</x:t>
        </x:is>
      </x:c>
      <x:c r="D4027" s="3" t="inlineStr">
        <x:is>
          <x:t xml:space="preserve">contracted_power_gw</x:t>
        </x:is>
      </x:c>
      <x:c r="E4027" s="3" t="n">
        <x:v>1.2</x:v>
      </x:c>
      <x:c r="F4027" s="3" t="inlineStr">
        <x:is>
          <x:t xml:space="preserve">GW</x:t>
        </x:is>
      </x:c>
      <x:c r="G4027" s="3" t="inlineStr">
        <x:is>
          <x:t xml:space="preserve">Scenario capacity envelope</x:t>
        </x:is>
      </x:c>
      <x:c r="H4027" s="3" t="inlineStr">
        <x:is>
          <x:t xml:space="preserve">linear interpolation between 2026 and 2030 company capacity endpoints</x:t>
        </x:is>
      </x:c>
      <x:c r="I4027" s="3" t="inlineStr">
        <x:is>
          <x:t xml:space="preserve">Tencent Cloud/Hunyuan capacity is a scenario envelope because operated model-serving GW is undisclosed.</x:t>
        </x:is>
      </x:c>
      <x:c r="J4027" s="3" t="inlineStr">
        <x:is>
          <x:t xml:space="preserve">SRC_TENCENT_AI_INFRA_MOE; ASSUMP_CN_CAPACITY_TRANSPARENCY</x:t>
        </x:is>
      </x:c>
      <x:c r="K402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27" s="3" t="inlineStr">
        <x:is>
          <x:t xml:space="preserve">Company/site-level committed MW/GW, interconnect and contract disclosure.</x:t>
        </x:is>
      </x:c>
    </x:row>
    <x:row r="4028">
      <x:c r="A4028" s="3" t="inlineStr">
        <x:is>
          <x:t xml:space="preserve">Tencent</x:t>
        </x:is>
      </x:c>
      <x:c r="B4028" s="3" t="n">
        <x:v>2026</x:v>
      </x:c>
      <x:c r="C4028" s="3" t="inlineStr">
        <x:is>
          <x:t xml:space="preserve">Grid-Constrained / Efficiency-Upside</x:t>
        </x:is>
      </x:c>
      <x:c r="D4028" s="3" t="inlineStr">
        <x:is>
          <x:t xml:space="preserve">operational_deployment_share</x:t>
        </x:is>
      </x:c>
      <x:c r="E4028" s="3" t="n">
        <x:v>0.33</x:v>
      </x:c>
      <x:c r="F4028" s="3" t="inlineStr">
        <x:is>
          <x:t xml:space="preserve">share</x:t>
        </x:is>
      </x:c>
      <x:c r="G4028" s="3" t="inlineStr">
        <x:is>
          <x:t xml:space="preserve">Scenario conversion</x:t>
        </x:is>
      </x:c>
      <x:c r="H4028" s="3" t="inlineStr">
        <x:is>
          <x:t xml:space="preserve">active_power_gw / contracted_power_gw</x:t>
        </x:is>
      </x:c>
      <x:c r="I4028" s="3" t="inlineStr">
        <x:is>
          <x:t xml:space="preserve">This is the single explicit conversion from contracted/attributed capacity to operationally usable capacity.</x:t>
        </x:is>
      </x:c>
      <x:c r="J4028" s="3" t="inlineStr">
        <x:is>
          <x:t xml:space="preserve">SRC_TENCENT_AI_INFRA_MOE; ASSUMP_CN_CAPACITY_TRANSPARENCY</x:t>
        </x:is>
      </x:c>
      <x:c r="K402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28" s="3" t="inlineStr">
        <x:is>
          <x:t xml:space="preserve">Energized operational capacity divided by contracted/attributed capacity.</x:t>
        </x:is>
      </x:c>
    </x:row>
    <x:row r="4029">
      <x:c r="A4029" s="3" t="inlineStr">
        <x:is>
          <x:t xml:space="preserve">Tencent</x:t>
        </x:is>
      </x:c>
      <x:c r="B4029" s="3" t="n">
        <x:v>2026</x:v>
      </x:c>
      <x:c r="C4029" s="3" t="inlineStr">
        <x:is>
          <x:t xml:space="preserve">Grid-Constrained / Efficiency-Upside</x:t>
        </x:is>
      </x:c>
      <x:c r="D4029" s="3" t="inlineStr">
        <x:is>
          <x:t xml:space="preserve">active_power_gw</x:t>
        </x:is>
      </x:c>
      <x:c r="E4029" s="3" t="n">
        <x:v>0.396</x:v>
      </x:c>
      <x:c r="F4029" s="3" t="inlineStr">
        <x:is>
          <x:t xml:space="preserve">GW</x:t>
        </x:is>
      </x:c>
      <x:c r="G4029" s="3" t="inlineStr">
        <x:is>
          <x:t xml:space="preserve">Derived scenario</x:t>
        </x:is>
      </x:c>
      <x:c r="H4029" s="3" t="inlineStr">
        <x:is>
          <x:t xml:space="preserve">contracted_power_gw * operational_deployment_share</x:t>
        </x:is>
      </x:c>
      <x:c r="I4029" s="3" t="inlineStr">
        <x:is>
          <x:t xml:space="preserve">Active GW reflects staged Hunyuan/Yuanbao adoption rather than a reported powered fleet.</x:t>
        </x:is>
      </x:c>
      <x:c r="J4029" s="3" t="inlineStr">
        <x:is>
          <x:t xml:space="preserve">SRC_TENCENT_AI_INFRA_MOE; ASSUMP_CN_CAPACITY_TRANSPARENCY</x:t>
        </x:is>
      </x:c>
      <x:c r="K402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29" s="3" t="inlineStr">
        <x:is>
          <x:t xml:space="preserve">Energization dates, accelerator deliveries and operational powered-rack telemetry.</x:t>
        </x:is>
      </x:c>
    </x:row>
    <x:row r="4030">
      <x:c r="A4030" s="3" t="inlineStr">
        <x:is>
          <x:t xml:space="preserve">Tencent</x:t>
        </x:is>
      </x:c>
      <x:c r="B4030" s="3" t="n">
        <x:v>2026</x:v>
      </x:c>
      <x:c r="C4030" s="3" t="inlineStr">
        <x:is>
          <x:t xml:space="preserve">Grid-Constrained / Efficiency-Upside</x:t>
        </x:is>
      </x:c>
      <x:c r="D4030" s="3" t="inlineStr">
        <x:is>
          <x:t xml:space="preserve">pue</x:t>
        </x:is>
      </x:c>
      <x:c r="E4030" s="3" t="n">
        <x:v>1.23</x:v>
      </x:c>
      <x:c r="F4030" s="3" t="inlineStr">
        <x:is>
          <x:t xml:space="preserve">ratio</x:t>
        </x:is>
      </x:c>
      <x:c r="G4030" s="3" t="inlineStr">
        <x:is>
          <x:t xml:space="preserve">Scenario parameter</x:t>
        </x:is>
      </x:c>
      <x:c r="H4030" s="3" t="inlineStr">
        <x:is>
          <x:t xml:space="preserve">it_load_gw = active_power_gw / pue</x:t>
        </x:is>
      </x:c>
      <x:c r="I4030" s="3" t="inlineStr">
        <x:is>
          <x:t xml:space="preserve">No provider-wide site-level PUE is used as a disclosed fact; PUE represents facility-to-IT conversion within the scenario.</x:t>
        </x:is>
      </x:c>
      <x:c r="J4030" s="3" t="inlineStr">
        <x:is>
          <x:t xml:space="preserve">ASSUMP_POWER_RAMP</x:t>
        </x:is>
      </x:c>
      <x:c r="K403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30" s="3" t="inlineStr">
        <x:is>
          <x:t xml:space="preserve">Site-level measured PUE matched to attributed AI capacity.</x:t>
        </x:is>
      </x:c>
    </x:row>
    <x:row r="4031">
      <x:c r="A4031" s="3" t="inlineStr">
        <x:is>
          <x:t xml:space="preserve">Tencent</x:t>
        </x:is>
      </x:c>
      <x:c r="B4031" s="3" t="n">
        <x:v>2026</x:v>
      </x:c>
      <x:c r="C4031" s="3" t="inlineStr">
        <x:is>
          <x:t xml:space="preserve">Grid-Constrained / Efficiency-Upside</x:t>
        </x:is>
      </x:c>
      <x:c r="D4031" s="3" t="inlineStr">
        <x:is>
          <x:t xml:space="preserve">it_load_gw</x:t>
        </x:is>
      </x:c>
      <x:c r="E4031" s="3" t="n">
        <x:v>0.322</x:v>
      </x:c>
      <x:c r="F4031" s="3" t="inlineStr">
        <x:is>
          <x:t xml:space="preserve">GW</x:t>
        </x:is>
      </x:c>
      <x:c r="G4031" s="3" t="inlineStr">
        <x:is>
          <x:t xml:space="preserve">Derived formula</x:t>
        </x:is>
      </x:c>
      <x:c r="H4031" s="3" t="inlineStr">
        <x:is>
          <x:t xml:space="preserve">active_power_gw / pue</x:t>
        </x:is>
      </x:c>
      <x:c r="I4031" s="3" t="inlineStr">
        <x:is>
          <x:t xml:space="preserve">Facility power is converted to IT-deliverable power before attributing AI workloads.</x:t>
        </x:is>
      </x:c>
      <x:c r="J4031" s="3" t="inlineStr">
        <x:is>
          <x:t xml:space="preserve">SRC_TENCENT_AI_INFRA_MOE; ASSUMP_CN_CAPACITY_TRANSPARENCY</x:t>
        </x:is>
      </x:c>
      <x:c r="K403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31" s="3" t="inlineStr">
        <x:is>
          <x:t xml:space="preserve">Recompute once active power and PUE become site-observable.</x:t>
        </x:is>
      </x:c>
    </x:row>
    <x:row r="4032">
      <x:c r="A4032" s="3" t="inlineStr">
        <x:is>
          <x:t xml:space="preserve">Tencent</x:t>
        </x:is>
      </x:c>
      <x:c r="B4032" s="3" t="n">
        <x:v>2026</x:v>
      </x:c>
      <x:c r="C4032" s="3" t="inlineStr">
        <x:is>
          <x:t xml:space="preserve">Grid-Constrained / Efficiency-Upside</x:t>
        </x:is>
      </x:c>
      <x:c r="D4032" s="3" t="inlineStr">
        <x:is>
          <x:t xml:space="preserve">ai_workload_share</x:t>
        </x:is>
      </x:c>
      <x:c r="E4032" s="3" t="n">
        <x:v>0.84</x:v>
      </x:c>
      <x:c r="F4032" s="3" t="inlineStr">
        <x:is>
          <x:t xml:space="preserve">share</x:t>
        </x:is>
      </x:c>
      <x:c r="G4032" s="3" t="inlineStr">
        <x:is>
          <x:t xml:space="preserve">Scenario allocation</x:t>
        </x:is>
      </x:c>
      <x:c r="H4032" s="3" t="inlineStr">
        <x:is>
          <x:t xml:space="preserve">ai_it_load_gw = it_load_gw * ai_workload_share</x:t>
        </x:is>
      </x:c>
      <x:c r="I4032" s="3" t="inlineStr">
        <x:is>
          <x:t xml:space="preserve">Modeled Hunyuan-serving capacity is AI-focused; 84% excludes cloud/platform and reserve overhead.</x:t>
        </x:is>
      </x:c>
      <x:c r="J4032" s="3" t="inlineStr">
        <x:is>
          <x:t xml:space="preserve">SRC_TENCENT_HUNYUAN; SRC_TENCENT_HY3; SRC_TENCENT_AI_INFRA_MOE; SRC_EPOCH_AI_DATA_CENTERS</x:t>
        </x:is>
      </x:c>
      <x:c r="K403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32" s="3" t="inlineStr">
        <x:is>
          <x:t xml:space="preserve">Model-owner AI workload allocation or cluster scheduling telemetry.</x:t>
        </x:is>
      </x:c>
    </x:row>
    <x:row r="4033">
      <x:c r="A4033" s="3" t="inlineStr">
        <x:is>
          <x:t xml:space="preserve">Tencent</x:t>
        </x:is>
      </x:c>
      <x:c r="B4033" s="3" t="n">
        <x:v>2026</x:v>
      </x:c>
      <x:c r="C4033" s="3" t="inlineStr">
        <x:is>
          <x:t xml:space="preserve">Grid-Constrained / Efficiency-Upside</x:t>
        </x:is>
      </x:c>
      <x:c r="D4033" s="3" t="inlineStr">
        <x:is>
          <x:t xml:space="preserve">ai_it_load_gw</x:t>
        </x:is>
      </x:c>
      <x:c r="E4033" s="3" t="n">
        <x:v>0.27</x:v>
      </x:c>
      <x:c r="F4033" s="3" t="inlineStr">
        <x:is>
          <x:t xml:space="preserve">GW</x:t>
        </x:is>
      </x:c>
      <x:c r="G4033" s="3" t="inlineStr">
        <x:is>
          <x:t xml:space="preserve">Derived formula</x:t>
        </x:is>
      </x:c>
      <x:c r="H4033" s="3" t="inlineStr">
        <x:is>
          <x:t xml:space="preserve">it_load_gw * ai_workload_share</x:t>
        </x:is>
      </x:c>
      <x:c r="I4033" s="3" t="inlineStr">
        <x:is>
          <x:t xml:space="preserve">Only the AI-attributed portion of IT load enters training/inference allocation.</x:t>
        </x:is>
      </x:c>
      <x:c r="J4033" s="3" t="inlineStr">
        <x:is>
          <x:t xml:space="preserve">SRC_TENCENT_HUNYUAN; SRC_TENCENT_HY3; SRC_TENCENT_AI_INFRA_MOE; SRC_EPOCH_AI_DATA_CENTERS</x:t>
        </x:is>
      </x:c>
      <x:c r="K403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33" s="3" t="inlineStr">
        <x:is>
          <x:t xml:space="preserve">Recompute after ai_workload_share is replaced by telemetry.</x:t>
        </x:is>
      </x:c>
    </x:row>
    <x:row r="4034">
      <x:c r="A4034" s="3" t="inlineStr">
        <x:is>
          <x:t xml:space="preserve">Tencent</x:t>
        </x:is>
      </x:c>
      <x:c r="B4034" s="3" t="n">
        <x:v>2026</x:v>
      </x:c>
      <x:c r="C4034" s="3" t="inlineStr">
        <x:is>
          <x:t xml:space="preserve">Grid-Constrained / Efficiency-Upside</x:t>
        </x:is>
      </x:c>
      <x:c r="D4034" s="3" t="inlineStr">
        <x:is>
          <x:t xml:space="preserve">gpu_share</x:t>
        </x:is>
      </x:c>
      <x:c r="E4034" s="3" t="n">
        <x:v>1</x:v>
      </x:c>
      <x:c r="F4034" s="3" t="inlineStr">
        <x:is>
          <x:t xml:space="preserve">share of inference-serving accelerator load</x:t>
        </x:is>
      </x:c>
      <x:c r="G4034" s="3" t="inlineStr">
        <x:is>
          <x:t xml:space="preserve">Numeric scenario</x:t>
        </x:is>
      </x:c>
      <x:c r="H4034" s="3" t="inlineStr">
        <x:is>
          <x:t xml:space="preserve">gpu_share interpolated from company 2026/2030 accelerator-mix endpoints</x:t>
        </x:is>
      </x:c>
      <x:c r="I4034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4034" s="3" t="inlineStr">
        <x:is>
          <x:t xml:space="preserve">SRC_TENCENT_HUNYUAN; SRC_TENCENT_HY3; SRC_TENCENT_AI_INFRA_MOE; SRC_EPOCH_AI_DATA_CENTERS; ASSUMP_NUMERIC_ACCELERATOR_MIX</x:t>
        </x:is>
      </x:c>
      <x:c r="K403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34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4035">
      <x:c r="A4035" s="3" t="inlineStr">
        <x:is>
          <x:t xml:space="preserve">Tencent</x:t>
        </x:is>
      </x:c>
      <x:c r="B4035" s="3" t="n">
        <x:v>2026</x:v>
      </x:c>
      <x:c r="C4035" s="3" t="inlineStr">
        <x:is>
          <x:t xml:space="preserve">Grid-Constrained / Efficiency-Upside</x:t>
        </x:is>
      </x:c>
      <x:c r="D4035" s="3" t="inlineStr">
        <x:is>
          <x:t xml:space="preserve">h200_share</x:t>
        </x:is>
      </x:c>
      <x:c r="E4035" s="3" t="n">
        <x:v>0.55</x:v>
      </x:c>
      <x:c r="F4035" s="3" t="inlineStr">
        <x:is>
          <x:t xml:space="preserve">share of inference-serving accelerator load</x:t>
        </x:is>
      </x:c>
      <x:c r="G4035" s="3" t="inlineStr">
        <x:is>
          <x:t xml:space="preserve">Editable numeric scenario</x:t>
        </x:is>
      </x:c>
      <x:c r="H4035" s="3" t="inlineStr">
        <x:is>
          <x:t xml:space="preserve">h200_share = gpu_share * default_gpu_generation_mix_h200</x:t>
        </x:is>
      </x:c>
      <x:c r="I4035" s="3" t="inlineStr">
        <x:is>
          <x:t xml:space="preserve">Default GPU-generation migration assumption; executive workbook allows later manual replacement by company/year/scenario.</x:t>
        </x:is>
      </x:c>
      <x:c r="J4035" s="3" t="inlineStr">
        <x:is>
          <x:t xml:space="preserve">SRC_SEMIANALYSIS_INFERENCEX; ASSUMP_NUMERIC_ACCELERATOR_MIX</x:t>
        </x:is>
      </x:c>
      <x:c r="K403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35" s="3" t="inlineStr">
        <x:is>
          <x:t xml:space="preserve">Company fleet inventory, accelerator-hours or procurement/deployment records by GPU generation.</x:t>
        </x:is>
      </x:c>
    </x:row>
    <x:row r="4036">
      <x:c r="A4036" s="3" t="inlineStr">
        <x:is>
          <x:t xml:space="preserve">Tencent</x:t>
        </x:is>
      </x:c>
      <x:c r="B4036" s="3" t="n">
        <x:v>2026</x:v>
      </x:c>
      <x:c r="C4036" s="3" t="inlineStr">
        <x:is>
          <x:t xml:space="preserve">Grid-Constrained / Efficiency-Upside</x:t>
        </x:is>
      </x:c>
      <x:c r="D4036" s="3" t="inlineStr">
        <x:is>
          <x:t xml:space="preserve">b200_share</x:t>
        </x:is>
      </x:c>
      <x:c r="E4036" s="3" t="n">
        <x:v>0.4</x:v>
      </x:c>
      <x:c r="F4036" s="3" t="inlineStr">
        <x:is>
          <x:t xml:space="preserve">share of inference-serving accelerator load</x:t>
        </x:is>
      </x:c>
      <x:c r="G4036" s="3" t="inlineStr">
        <x:is>
          <x:t xml:space="preserve">Editable numeric scenario</x:t>
        </x:is>
      </x:c>
      <x:c r="H4036" s="3" t="inlineStr">
        <x:is>
          <x:t xml:space="preserve">b200_share = gpu_share * default_gpu_generation_mix_b200</x:t>
        </x:is>
      </x:c>
      <x:c r="I4036" s="3" t="inlineStr">
        <x:is>
          <x:t xml:space="preserve">Default GPU-generation migration assumption; executive workbook allows later manual replacement by company/year/scenario.</x:t>
        </x:is>
      </x:c>
      <x:c r="J4036" s="3" t="inlineStr">
        <x:is>
          <x:t xml:space="preserve">SRC_SEMIANALYSIS_INFERENCEX; ASSUMP_NUMERIC_ACCELERATOR_MIX</x:t>
        </x:is>
      </x:c>
      <x:c r="K403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36" s="3" t="inlineStr">
        <x:is>
          <x:t xml:space="preserve">Company fleet inventory, accelerator-hours or procurement/deployment records by GPU generation.</x:t>
        </x:is>
      </x:c>
    </x:row>
    <x:row r="4037">
      <x:c r="A4037" s="3" t="inlineStr">
        <x:is>
          <x:t xml:space="preserve">Tencent</x:t>
        </x:is>
      </x:c>
      <x:c r="B4037" s="3" t="n">
        <x:v>2026</x:v>
      </x:c>
      <x:c r="C4037" s="3" t="inlineStr">
        <x:is>
          <x:t xml:space="preserve">Grid-Constrained / Efficiency-Upside</x:t>
        </x:is>
      </x:c>
      <x:c r="D4037" s="3" t="inlineStr">
        <x:is>
          <x:t xml:space="preserve">gb200_share</x:t>
        </x:is>
      </x:c>
      <x:c r="E4037" s="3" t="n">
        <x:v>0.05</x:v>
      </x:c>
      <x:c r="F4037" s="3" t="inlineStr">
        <x:is>
          <x:t xml:space="preserve">share of inference-serving accelerator load</x:t>
        </x:is>
      </x:c>
      <x:c r="G4037" s="3" t="inlineStr">
        <x:is>
          <x:t xml:space="preserve">Editable numeric scenario</x:t>
        </x:is>
      </x:c>
      <x:c r="H4037" s="3" t="inlineStr">
        <x:is>
          <x:t xml:space="preserve">gb200_share = gpu_share * default_gpu_generation_mix_gb200</x:t>
        </x:is>
      </x:c>
      <x:c r="I4037" s="3" t="inlineStr">
        <x:is>
          <x:t xml:space="preserve">Default GPU-generation migration assumption; executive workbook allows later manual replacement by company/year/scenario.</x:t>
        </x:is>
      </x:c>
      <x:c r="J4037" s="3" t="inlineStr">
        <x:is>
          <x:t xml:space="preserve">SRC_SEMIANALYSIS_INFERENCEX; ASSUMP_NUMERIC_ACCELERATOR_MIX</x:t>
        </x:is>
      </x:c>
      <x:c r="K403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37" s="3" t="inlineStr">
        <x:is>
          <x:t xml:space="preserve">Company fleet inventory, accelerator-hours or procurement/deployment records by GPU generation.</x:t>
        </x:is>
      </x:c>
    </x:row>
    <x:row r="4038">
      <x:c r="A4038" s="3" t="inlineStr">
        <x:is>
          <x:t xml:space="preserve">Tencent</x:t>
        </x:is>
      </x:c>
      <x:c r="B4038" s="3" t="n">
        <x:v>2026</x:v>
      </x:c>
      <x:c r="C4038" s="3" t="inlineStr">
        <x:is>
          <x:t xml:space="preserve">Grid-Constrained / Efficiency-Upside</x:t>
        </x:is>
      </x:c>
      <x:c r="D4038" s="3" t="inlineStr">
        <x:is>
          <x:t xml:space="preserve">purpose_built_accelerator_share</x:t>
        </x:is>
      </x:c>
      <x:c r="E4038" s="3" t="n">
        <x:v>0</x:v>
      </x:c>
      <x:c r="F4038" s="3" t="inlineStr">
        <x:is>
          <x:t xml:space="preserve">share of inference-serving accelerator load</x:t>
        </x:is>
      </x:c>
      <x:c r="G4038" s="3" t="inlineStr">
        <x:is>
          <x:t xml:space="preserve">Numeric scenario</x:t>
        </x:is>
      </x:c>
      <x:c r="H4038" s="3" t="inlineStr">
        <x:is>
          <x:t xml:space="preserve">1 - gpu_share</x:t>
        </x:is>
      </x:c>
      <x:c r="I4038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4038" s="3" t="inlineStr">
        <x:is>
          <x:t xml:space="preserve">SRC_TENCENT_HUNYUAN; SRC_TENCENT_HY3; SRC_TENCENT_AI_INFRA_MOE; SRC_EPOCH_AI_DATA_CENTERS; ASSUMP_NUMERIC_ACCELERATOR_MIX</x:t>
        </x:is>
      </x:c>
      <x:c r="K403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38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4039">
      <x:c r="A4039" s="3" t="inlineStr">
        <x:is>
          <x:t xml:space="preserve">Tencent</x:t>
        </x:is>
      </x:c>
      <x:c r="B4039" s="3" t="n">
        <x:v>2026</x:v>
      </x:c>
      <x:c r="C4039" s="3" t="inlineStr">
        <x:is>
          <x:t xml:space="preserve">Grid-Constrained / Efficiency-Upside</x:t>
        </x:is>
      </x:c>
      <x:c r="D4039" s="3" t="inlineStr">
        <x:is>
          <x:t xml:space="preserve">fleet_reference_tps_per_mw</x:t>
        </x:is>
      </x:c>
      <x:c r="E4039" s="3" t="n">
        <x:v>2359967</x:v>
      </x:c>
      <x:c r="F4039" s="3" t="inlineStr">
        <x:is>
          <x:t xml:space="preserve">generated output tokens/sec/MW</x:t>
        </x:is>
      </x:c>
      <x:c r="G4039" s="3" t="inlineStr">
        <x:is>
          <x:t xml:space="preserve">Fleet-weighted public benchmark reference</x:t>
        </x:is>
      </x:c>
      <x:c r="H4039" s="3" t="inlineStr">
        <x:is>
          <x:t xml:space="preserve">h200_share*h200_workload_avg + b200_share*b200_workload_avg + gb200_share*gb200_workload_avg + purpose_built_share*purpose_workload_avg</x:t>
        </x:is>
      </x:c>
      <x:c r="I4039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4039" s="3" t="inlineStr">
        <x:is>
          <x:t xml:space="preserve">SRC_SEMIANALYSIS_INFERENCEX; ASSUMP_NUMERIC_ACCELERATOR_MIX; ASSUMP_WORKLOAD_CLASS_MIX; ASSUMP_AGENTIC_CONTEXT_PENALTY</x:t>
        </x:is>
      </x:c>
      <x:c r="K403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39" s="3" t="inlineStr">
        <x:is>
          <x:t xml:space="preserve">Comparable production output-token throughput or a more closely matched benchmark.</x:t>
        </x:is>
      </x:c>
    </x:row>
    <x:row r="4040">
      <x:c r="A4040" s="3" t="inlineStr">
        <x:is>
          <x:t xml:space="preserve">Tencent</x:t>
        </x:is>
      </x:c>
      <x:c r="B4040" s="3" t="n">
        <x:v>2026</x:v>
      </x:c>
      <x:c r="C4040" s="3" t="inlineStr">
        <x:is>
          <x:t xml:space="preserve">Grid-Constrained / Efficiency-Upside</x:t>
        </x:is>
      </x:c>
      <x:c r="D4040" s="3" t="inlineStr">
        <x:is>
          <x:t xml:space="preserve">commercial_workload_fit_factor</x:t>
        </x:is>
      </x:c>
      <x:c r="E4040" s="3" t="n">
        <x:v>0.6</x:v>
      </x:c>
      <x:c r="F4040" s="3" t="inlineStr">
        <x:is>
          <x:t xml:space="preserve">share of public reference throughput</x:t>
        </x:is>
      </x:c>
      <x:c r="G4040" s="3" t="inlineStr">
        <x:is>
          <x:t xml:space="preserve">Scenario assumption</x:t>
        </x:is>
      </x:c>
      <x:c r="H4040" s="3" t="inlineStr">
        <x:is>
          <x:t xml:space="preserve">reference_serving_tps_per_mw = fleet_reference_tps_per_mw * commercial_workload_fit_factor</x:t>
        </x:is>
      </x:c>
      <x:c r="I4040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4040" s="3" t="inlineStr">
        <x:is>
          <x:t xml:space="preserve">SRC_SEMIANALYSIS_INFERENCEX; ASSUMP_NUMERIC_ACCELERATOR_MIX; ASSUMP_WORKLOAD_CLASS_MIX; ASSUMP_AGENTIC_CONTEXT_PENALTY</x:t>
        </x:is>
      </x:c>
      <x:c r="K404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40" s="3" t="inlineStr">
        <x:is>
          <x:t xml:space="preserve">Matched commercial serving benchmark by product surface, context shape and latency SLO.</x:t>
        </x:is>
      </x:c>
    </x:row>
    <x:row r="4041">
      <x:c r="A4041" s="3" t="inlineStr">
        <x:is>
          <x:t xml:space="preserve">Tencent</x:t>
        </x:is>
      </x:c>
      <x:c r="B4041" s="3" t="n">
        <x:v>2026</x:v>
      </x:c>
      <x:c r="C4041" s="3" t="inlineStr">
        <x:is>
          <x:t xml:space="preserve">Grid-Constrained / Efficiency-Upside</x:t>
        </x:is>
      </x:c>
      <x:c r="D4041" s="3" t="inlineStr">
        <x:is>
          <x:t xml:space="preserve">reference_serving_tps_per_mw</x:t>
        </x:is>
      </x:c>
      <x:c r="E4041" s="3" t="n">
        <x:v>1415980</x:v>
      </x:c>
      <x:c r="F4041" s="3" t="inlineStr">
        <x:is>
          <x:t xml:space="preserve">generated output tokens/sec/MW</x:t>
        </x:is>
      </x:c>
      <x:c r="G4041" s="3" t="inlineStr">
        <x:is>
          <x:t xml:space="preserve">Workload-adjusted benchmark proxy</x:t>
        </x:is>
      </x:c>
      <x:c r="H4041" s="3" t="inlineStr">
        <x:is>
          <x:t xml:space="preserve">fleet_reference_tps_per_mw * commercial_workload_fit_factor</x:t>
        </x:is>
      </x:c>
      <x:c r="I4041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4041" s="3" t="inlineStr">
        <x:is>
          <x:t xml:space="preserve">SRC_SEMIANALYSIS_INFERENCEX; ASSUMP_NUMERIC_ACCELERATOR_MIX; ASSUMP_WORKLOAD_CLASS_MIX; ASSUMP_AGENTIC_CONTEXT_PENALTY</x:t>
        </x:is>
      </x:c>
      <x:c r="K404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41" s="3" t="inlineStr">
        <x:is>
          <x:t xml:space="preserve">Provider production output-token throughput with comparable workload/SLO.</x:t>
        </x:is>
      </x:c>
    </x:row>
    <x:row r="4042">
      <x:c r="A4042" s="3" t="inlineStr">
        <x:is>
          <x:t xml:space="preserve">Tencent</x:t>
        </x:is>
      </x:c>
      <x:c r="B4042" s="3" t="n">
        <x:v>2026</x:v>
      </x:c>
      <x:c r="C4042" s="3" t="inlineStr">
        <x:is>
          <x:t xml:space="preserve">Grid-Constrained / Efficiency-Upside</x:t>
        </x:is>
      </x:c>
      <x:c r="D4042" s="3" t="inlineStr">
        <x:is>
          <x:t xml:space="preserve">purpose_built_tps_per_mw</x:t>
        </x:is>
      </x:c>
      <x:c r="E4042" s="3" t="n">
        <x:v>2710180</x:v>
      </x:c>
      <x:c r="F4042" s="3" t="inlineStr">
        <x:is>
          <x:t xml:space="preserve">generated output tokens/sec/MW</x:t>
        </x:is>
      </x:c>
      <x:c r="G4042" s="3" t="inlineStr">
        <x:is>
          <x:t xml:space="preserve">Conservative no-uplift proxy</x:t>
        </x:is>
      </x:c>
      <x:c r="H4042" s="3" t="inlineStr">
        <x:is>
          <x:t xml:space="preserve">purpose_built_tps_per_mw = purpose_built_reference_tps_per_mw * commercial_workload_fit_factor until comparable output-token benchmark is adopted</x:t>
        </x:is>
      </x:c>
      <x:c r="I4042" s="3" t="inlineStr">
        <x:is>
          <x:t xml:space="preserve">No comparable public output-token/MW row adopted; B200 public reference placeholder is used and remains editable.</x:t>
        </x:is>
      </x:c>
      <x:c r="J4042" s="3" t="inlineStr">
        <x:is>
          <x:t xml:space="preserve">SRC_TENCENT_HUNYUAN; SRC_TENCENT_HY3; SRC_TENCENT_AI_INFRA_MOE; SRC_EPOCH_AI_DATA_CENTERS; ASSUMP_NUMERIC_ACCELERATOR_MIX</x:t>
        </x:is>
      </x:c>
      <x:c r="K404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42" s="3" t="inlineStr">
        <x:is>
          <x:t xml:space="preserve">Matched-workload generated-output benchmark for the provider purpose-built accelerator.</x:t>
        </x:is>
      </x:c>
    </x:row>
    <x:row r="4043">
      <x:c r="A4043" s="3" t="inlineStr">
        <x:is>
          <x:t xml:space="preserve">Tencent</x:t>
        </x:is>
      </x:c>
      <x:c r="B4043" s="3" t="n">
        <x:v>2026</x:v>
      </x:c>
      <x:c r="C4043" s="3" t="inlineStr">
        <x:is>
          <x:t xml:space="preserve">Grid-Constrained / Efficiency-Upside</x:t>
        </x:is>
      </x:c>
      <x:c r="D4043" s="3" t="inlineStr">
        <x:is>
          <x:t xml:space="preserve">inference_power_share</x:t>
        </x:is>
      </x:c>
      <x:c r="E4043" s="3" t="n">
        <x:v>0.62</x:v>
      </x:c>
      <x:c r="F4043" s="3" t="inlineStr">
        <x:is>
          <x:t xml:space="preserve">share of AI IT load</x:t>
        </x:is>
      </x:c>
      <x:c r="G4043" s="3" t="inlineStr">
        <x:is>
          <x:t xml:space="preserve">Scenario allocation</x:t>
        </x:is>
      </x:c>
      <x:c r="H4043" s="3" t="inlineStr">
        <x:is>
          <x:t xml:space="preserve">inference_gw = ai_it_load_gw * inference_power_share</x:t>
        </x:is>
      </x:c>
      <x:c r="I4043" s="3" t="inlineStr">
        <x:is>
          <x:t xml:space="preserve">Yuanbao and embedded product surfaces plus Hunyuan Turbo inference-cost direction support rising inference allocation.</x:t>
        </x:is>
      </x:c>
      <x:c r="J4043" s="3" t="inlineStr">
        <x:is>
          <x:t xml:space="preserve">SRC_TENCENT_HUNYUAN; SRC_TENCENT_HY3; SRC_TENCENT_AI_INFRA_MOE; SRC_EPOCH_AI_DATA_CENTERS; ASSUMP_INFERENCE_SHARE_NOT_FACT_60</x:t>
        </x:is>
      </x:c>
      <x:c r="K404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43" s="3" t="inlineStr">
        <x:is>
          <x:t xml:space="preserve">Provider-specific inference/training workload power telemetry.</x:t>
        </x:is>
      </x:c>
    </x:row>
    <x:row r="4044">
      <x:c r="A4044" s="3" t="inlineStr">
        <x:is>
          <x:t xml:space="preserve">Tencent</x:t>
        </x:is>
      </x:c>
      <x:c r="B4044" s="3" t="n">
        <x:v>2026</x:v>
      </x:c>
      <x:c r="C4044" s="3" t="inlineStr">
        <x:is>
          <x:t xml:space="preserve">Grid-Constrained / Efficiency-Upside</x:t>
        </x:is>
      </x:c>
      <x:c r="D4044" s="3" t="inlineStr">
        <x:is>
          <x:t xml:space="preserve">inference_gw</x:t>
        </x:is>
      </x:c>
      <x:c r="E4044" s="3" t="n">
        <x:v>0.168</x:v>
      </x:c>
      <x:c r="F4044" s="3" t="inlineStr">
        <x:is>
          <x:t xml:space="preserve">GW</x:t>
        </x:is>
      </x:c>
      <x:c r="G4044" s="3" t="inlineStr">
        <x:is>
          <x:t xml:space="preserve">Derived formula</x:t>
        </x:is>
      </x:c>
      <x:c r="H4044" s="3" t="inlineStr">
        <x:is>
          <x:t xml:space="preserve">ai_it_load_gw * inference_power_share</x:t>
        </x:is>
      </x:c>
      <x:c r="I4044" s="3" t="inlineStr">
        <x:is>
          <x:t xml:space="preserve">This is the operational power eligible to become commercial generated output tokens through the selected TPS/MW proxy.</x:t>
        </x:is>
      </x:c>
      <x:c r="J4044" s="3" t="inlineStr">
        <x:is>
          <x:t xml:space="preserve">SRC_TENCENT_HUNYUAN; SRC_TENCENT_HY3; SRC_TENCENT_AI_INFRA_MOE; SRC_EPOCH_AI_DATA_CENTERS</x:t>
        </x:is>
      </x:c>
      <x:c r="K404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44" s="3" t="inlineStr">
        <x:is>
          <x:t xml:space="preserve">Recompute after AI allocation or inference-share evidence changes.</x:t>
        </x:is>
      </x:c>
    </x:row>
    <x:row r="4045">
      <x:c r="A4045" s="3" t="inlineStr">
        <x:is>
          <x:t xml:space="preserve">Tencent</x:t>
        </x:is>
      </x:c>
      <x:c r="B4045" s="3" t="n">
        <x:v>2026</x:v>
      </x:c>
      <x:c r="C4045" s="3" t="inlineStr">
        <x:is>
          <x:t xml:space="preserve">Grid-Constrained / Efficiency-Upside</x:t>
        </x:is>
      </x:c>
      <x:c r="D4045" s="3" t="inlineStr">
        <x:is>
          <x:t xml:space="preserve">training_power_share</x:t>
        </x:is>
      </x:c>
      <x:c r="E4045" s="3" t="n">
        <x:v>0.38</x:v>
      </x:c>
      <x:c r="F4045" s="3" t="inlineStr">
        <x:is>
          <x:t xml:space="preserve">share of AI IT load</x:t>
        </x:is>
      </x:c>
      <x:c r="G4045" s="3" t="inlineStr">
        <x:is>
          <x:t xml:space="preserve">Derived allocation</x:t>
        </x:is>
      </x:c>
      <x:c r="H4045" s="3" t="inlineStr">
        <x:is>
          <x:t xml:space="preserve">1 - inference_power_share</x:t>
        </x:is>
      </x:c>
      <x:c r="I4045" s="3" t="inlineStr">
        <x:is>
          <x:t xml:space="preserve">Training receives the complementary modeled AI IT allocation; it is not a disclosed company workload split.</x:t>
        </x:is>
      </x:c>
      <x:c r="J4045" s="3" t="inlineStr">
        <x:is>
          <x:t xml:space="preserve">SRC_TENCENT_HUNYUAN; SRC_TENCENT_HY3; SRC_TENCENT_AI_INFRA_MOE; SRC_EPOCH_AI_DATA_CENTERS; ASSUMP_INFERENCE_SHARE_NOT_FACT_60</x:t>
        </x:is>
      </x:c>
      <x:c r="K404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45" s="3" t="inlineStr">
        <x:is>
          <x:t xml:space="preserve">Provider-specific inference/training workload power telemetry.</x:t>
        </x:is>
      </x:c>
    </x:row>
    <x:row r="4046">
      <x:c r="A4046" s="3" t="inlineStr">
        <x:is>
          <x:t xml:space="preserve">Tencent</x:t>
        </x:is>
      </x:c>
      <x:c r="B4046" s="3" t="n">
        <x:v>2026</x:v>
      </x:c>
      <x:c r="C4046" s="3" t="inlineStr">
        <x:is>
          <x:t xml:space="preserve">Grid-Constrained / Efficiency-Upside</x:t>
        </x:is>
      </x:c>
      <x:c r="D4046" s="3" t="inlineStr">
        <x:is>
          <x:t xml:space="preserve">training_gw</x:t>
        </x:is>
      </x:c>
      <x:c r="E4046" s="3" t="n">
        <x:v>0.103</x:v>
      </x:c>
      <x:c r="F4046" s="3" t="inlineStr">
        <x:is>
          <x:t xml:space="preserve">GW</x:t>
        </x:is>
      </x:c>
      <x:c r="G4046" s="3" t="inlineStr">
        <x:is>
          <x:t xml:space="preserve">Derived formula</x:t>
        </x:is>
      </x:c>
      <x:c r="H4046" s="3" t="inlineStr">
        <x:is>
          <x:t xml:space="preserve">ai_it_load_gw * training_power_share</x:t>
        </x:is>
      </x:c>
      <x:c r="I4046" s="3" t="inlineStr">
        <x:is>
          <x:t xml:space="preserve">Training GW is shown separately so commercial inference token capacity is not overstated.</x:t>
        </x:is>
      </x:c>
      <x:c r="J4046" s="3" t="inlineStr">
        <x:is>
          <x:t xml:space="preserve">SRC_TENCENT_HUNYUAN; SRC_TENCENT_HY3; SRC_TENCENT_AI_INFRA_MOE; SRC_EPOCH_AI_DATA_CENTERS</x:t>
        </x:is>
      </x:c>
      <x:c r="K404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46" s="3" t="inlineStr">
        <x:is>
          <x:t xml:space="preserve">Recompute after AI allocation or workload-split evidence changes.</x:t>
        </x:is>
      </x:c>
    </x:row>
    <x:row r="4047">
      <x:c r="A4047" s="3" t="inlineStr">
        <x:is>
          <x:t xml:space="preserve">Tencent</x:t>
        </x:is>
      </x:c>
      <x:c r="B4047" s="3" t="n">
        <x:v>2026</x:v>
      </x:c>
      <x:c r="C4047" s="3" t="inlineStr">
        <x:is>
          <x:t xml:space="preserve">Grid-Constrained / Efficiency-Upside</x:t>
        </x:is>
      </x:c>
      <x:c r="D4047" s="3" t="inlineStr">
        <x:is>
          <x:t xml:space="preserve">tokens_per_second_per_mw</x:t>
        </x:is>
      </x:c>
      <x:c r="E4047" s="3" t="n">
        <x:v>1415980</x:v>
      </x:c>
      <x:c r="F4047" s="3" t="inlineStr">
        <x:is>
          <x:t xml:space="preserve">generated output tokens/sec/MW</x:t>
        </x:is>
      </x:c>
      <x:c r="G4047" s="3" t="inlineStr">
        <x:is>
          <x:t xml:space="preserve">Derived estimate + benchmark calibration</x:t>
        </x:is>
      </x:c>
      <x:c r="H4047" s="3" t="inlineStr">
        <x:is>
          <x:t xml:space="preserve">fleet_reference_tps_per_mw * commercial_workload_fit_factor</x:t>
        </x:is>
      </x:c>
      <x:c r="I4047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4047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404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47" s="3" t="inlineStr">
        <x:is>
          <x:t xml:space="preserve">Comparable production output-token throughput with model, hardware, precision, ISL/OSL and SLO matched.</x:t>
        </x:is>
      </x:c>
    </x:row>
    <x:row r="4048">
      <x:c r="A4048" s="3" t="inlineStr">
        <x:is>
          <x:t xml:space="preserve">Tencent</x:t>
        </x:is>
      </x:c>
      <x:c r="B4048" s="3" t="n">
        <x:v>2026</x:v>
      </x:c>
      <x:c r="C4048" s="3" t="inlineStr">
        <x:is>
          <x:t xml:space="preserve">Grid-Constrained / Efficiency-Upside</x:t>
        </x:is>
      </x:c>
      <x:c r="D4048" s="3" t="inlineStr">
        <x:is>
          <x:t xml:space="preserve">inference_tokens_per_day</x:t>
        </x:is>
      </x:c>
      <x:c r="E4048" s="3" t="n">
        <x:v>20553232896000</x:v>
      </x:c>
      <x:c r="F4048" s="3" t="inlineStr">
        <x:is>
          <x:t xml:space="preserve">generated output tokens/day</x:t>
        </x:is>
      </x:c>
      <x:c r="G4048" s="3" t="inlineStr">
        <x:is>
          <x:t xml:space="preserve">Derived headline metric</x:t>
        </x:is>
      </x:c>
      <x:c r="H4048" s="3" t="inlineStr">
        <x:is>
          <x:t xml:space="preserve">inference_gw * 1000 * tokens_per_second_per_mw * 86,400</x:t>
        </x:is>
      </x:c>
      <x:c r="I4048" s="3" t="inlineStr">
        <x:is>
          <x:t xml:space="preserve">Headline capacity uses no utilization, MoE, architecture or software-growth multiplier; it is not observed commercial output volume.</x:t>
        </x:is>
      </x:c>
      <x:c r="J4048" s="3" t="inlineStr">
        <x:is>
          <x:t xml:space="preserve">SRC_TENCENT_HUNYUAN; SRC_TENCENT_HY3; SRC_TENCENT_AI_INFRA_MOE; SRC_EPOCH_AI_DATA_CENTERS; SRC_SEMIANALYSIS_INFERENCEX</x:t>
        </x:is>
      </x:c>
      <x:c r="K404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48" s="3" t="inlineStr">
        <x:is>
          <x:t xml:space="preserve">Provider-disclosed generated output token volume or calibrated capacity telemetry.</x:t>
        </x:is>
      </x:c>
    </x:row>
    <x:row r="4049">
      <x:c r="A4049" s="3" t="inlineStr">
        <x:is>
          <x:t xml:space="preserve">Tencent</x:t>
        </x:is>
      </x:c>
      <x:c r="B4049" s="3" t="n">
        <x:v>2026</x:v>
      </x:c>
      <x:c r="C4049" s="3" t="inlineStr">
        <x:is>
          <x:t xml:space="preserve">Grid-Constrained / Efficiency-Upside</x:t>
        </x:is>
      </x:c>
      <x:c r="D4049" s="3" t="inlineStr">
        <x:is>
          <x:t xml:space="preserve">inference_tokens_per_year</x:t>
        </x:is>
      </x:c>
      <x:c r="E4049" s="3" t="n">
        <x:v>7501930007040000</x:v>
      </x:c>
      <x:c r="F4049" s="3" t="inlineStr">
        <x:is>
          <x:t xml:space="preserve">generated output tokens/year</x:t>
        </x:is>
      </x:c>
      <x:c r="G4049" s="3" t="inlineStr">
        <x:is>
          <x:t xml:space="preserve">Derived headline metric</x:t>
        </x:is>
      </x:c>
      <x:c r="H4049" s="3" t="inlineStr">
        <x:is>
          <x:t xml:space="preserve">inference_tokens_per_day * 365</x:t>
        </x:is>
      </x:c>
      <x:c r="I4049" s="3" t="inlineStr">
        <x:is>
          <x:t xml:space="preserve">Annualized version of generated output token capacity; it is not observed annual demand or billable volume.</x:t>
        </x:is>
      </x:c>
      <x:c r="J4049" s="3" t="inlineStr">
        <x:is>
          <x:t xml:space="preserve">SRC_TENCENT_HUNYUAN; SRC_TENCENT_HY3; SRC_TENCENT_AI_INFRA_MOE; SRC_EPOCH_AI_DATA_CENTERS; SRC_SEMIANALYSIS_INFERENCEX</x:t>
        </x:is>
      </x:c>
      <x:c r="K404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49" s="3" t="inlineStr">
        <x:is>
          <x:t xml:space="preserve">Provider-disclosed annual generated-output volume or metered serving telemetry.</x:t>
        </x:is>
      </x:c>
    </x:row>
    <x:row r="4050">
      <x:c r="A4050" s="3" t="inlineStr">
        <x:is>
          <x:t xml:space="preserve">Tencent</x:t>
        </x:is>
      </x:c>
      <x:c r="B4050" s="3" t="n">
        <x:v>2027</x:v>
      </x:c>
      <x:c r="C4050" s="3" t="inlineStr">
        <x:is>
          <x:t xml:space="preserve">Grid-Constrained / Efficiency-Upside</x:t>
        </x:is>
      </x:c>
      <x:c r="D4050" s="3" t="inlineStr">
        <x:is>
          <x:t xml:space="preserve">contracted_power_gw</x:t>
        </x:is>
      </x:c>
      <x:c r="E4050" s="3" t="n">
        <x:v>1.65</x:v>
      </x:c>
      <x:c r="F4050" s="3" t="inlineStr">
        <x:is>
          <x:t xml:space="preserve">GW</x:t>
        </x:is>
      </x:c>
      <x:c r="G4050" s="3" t="inlineStr">
        <x:is>
          <x:t xml:space="preserve">Scenario capacity envelope</x:t>
        </x:is>
      </x:c>
      <x:c r="H4050" s="3" t="inlineStr">
        <x:is>
          <x:t xml:space="preserve">linear interpolation between 2026 and 2030 company capacity endpoints</x:t>
        </x:is>
      </x:c>
      <x:c r="I4050" s="3" t="inlineStr">
        <x:is>
          <x:t xml:space="preserve">Tencent Cloud/Hunyuan capacity is a scenario envelope because operated model-serving GW is undisclosed.</x:t>
        </x:is>
      </x:c>
      <x:c r="J4050" s="3" t="inlineStr">
        <x:is>
          <x:t xml:space="preserve">SRC_TENCENT_AI_INFRA_MOE; ASSUMP_CN_CAPACITY_TRANSPARENCY</x:t>
        </x:is>
      </x:c>
      <x:c r="K405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50" s="3" t="inlineStr">
        <x:is>
          <x:t xml:space="preserve">Company/site-level committed MW/GW, interconnect and contract disclosure.</x:t>
        </x:is>
      </x:c>
    </x:row>
    <x:row r="4051">
      <x:c r="A4051" s="3" t="inlineStr">
        <x:is>
          <x:t xml:space="preserve">Tencent</x:t>
        </x:is>
      </x:c>
      <x:c r="B4051" s="3" t="n">
        <x:v>2027</x:v>
      </x:c>
      <x:c r="C4051" s="3" t="inlineStr">
        <x:is>
          <x:t xml:space="preserve">Grid-Constrained / Efficiency-Upside</x:t>
        </x:is>
      </x:c>
      <x:c r="D4051" s="3" t="inlineStr">
        <x:is>
          <x:t xml:space="preserve">operational_deployment_share</x:t>
        </x:is>
      </x:c>
      <x:c r="E4051" s="3" t="n">
        <x:v>0.4769697</x:v>
      </x:c>
      <x:c r="F4051" s="3" t="inlineStr">
        <x:is>
          <x:t xml:space="preserve">share</x:t>
        </x:is>
      </x:c>
      <x:c r="G4051" s="3" t="inlineStr">
        <x:is>
          <x:t xml:space="preserve">Scenario conversion</x:t>
        </x:is>
      </x:c>
      <x:c r="H4051" s="3" t="inlineStr">
        <x:is>
          <x:t xml:space="preserve">active_power_gw / contracted_power_gw</x:t>
        </x:is>
      </x:c>
      <x:c r="I4051" s="3" t="inlineStr">
        <x:is>
          <x:t xml:space="preserve">This is the single explicit conversion from contracted/attributed capacity to operationally usable capacity.</x:t>
        </x:is>
      </x:c>
      <x:c r="J4051" s="3" t="inlineStr">
        <x:is>
          <x:t xml:space="preserve">SRC_TENCENT_AI_INFRA_MOE; ASSUMP_CN_CAPACITY_TRANSPARENCY</x:t>
        </x:is>
      </x:c>
      <x:c r="K405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51" s="3" t="inlineStr">
        <x:is>
          <x:t xml:space="preserve">Energized operational capacity divided by contracted/attributed capacity.</x:t>
        </x:is>
      </x:c>
    </x:row>
    <x:row r="4052">
      <x:c r="A4052" s="3" t="inlineStr">
        <x:is>
          <x:t xml:space="preserve">Tencent</x:t>
        </x:is>
      </x:c>
      <x:c r="B4052" s="3" t="n">
        <x:v>2027</x:v>
      </x:c>
      <x:c r="C4052" s="3" t="inlineStr">
        <x:is>
          <x:t xml:space="preserve">Grid-Constrained / Efficiency-Upside</x:t>
        </x:is>
      </x:c>
      <x:c r="D4052" s="3" t="inlineStr">
        <x:is>
          <x:t xml:space="preserve">active_power_gw</x:t>
        </x:is>
      </x:c>
      <x:c r="E4052" s="3" t="n">
        <x:v>0.787</x:v>
      </x:c>
      <x:c r="F4052" s="3" t="inlineStr">
        <x:is>
          <x:t xml:space="preserve">GW</x:t>
        </x:is>
      </x:c>
      <x:c r="G4052" s="3" t="inlineStr">
        <x:is>
          <x:t xml:space="preserve">Derived scenario</x:t>
        </x:is>
      </x:c>
      <x:c r="H4052" s="3" t="inlineStr">
        <x:is>
          <x:t xml:space="preserve">contracted_power_gw * operational_deployment_share</x:t>
        </x:is>
      </x:c>
      <x:c r="I4052" s="3" t="inlineStr">
        <x:is>
          <x:t xml:space="preserve">Active GW reflects staged Hunyuan/Yuanbao adoption rather than a reported powered fleet.</x:t>
        </x:is>
      </x:c>
      <x:c r="J4052" s="3" t="inlineStr">
        <x:is>
          <x:t xml:space="preserve">SRC_TENCENT_AI_INFRA_MOE; ASSUMP_CN_CAPACITY_TRANSPARENCY</x:t>
        </x:is>
      </x:c>
      <x:c r="K405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52" s="3" t="inlineStr">
        <x:is>
          <x:t xml:space="preserve">Energization dates, accelerator deliveries and operational powered-rack telemetry.</x:t>
        </x:is>
      </x:c>
    </x:row>
    <x:row r="4053">
      <x:c r="A4053" s="3" t="inlineStr">
        <x:is>
          <x:t xml:space="preserve">Tencent</x:t>
        </x:is>
      </x:c>
      <x:c r="B4053" s="3" t="n">
        <x:v>2027</x:v>
      </x:c>
      <x:c r="C4053" s="3" t="inlineStr">
        <x:is>
          <x:t xml:space="preserve">Grid-Constrained / Efficiency-Upside</x:t>
        </x:is>
      </x:c>
      <x:c r="D4053" s="3" t="inlineStr">
        <x:is>
          <x:t xml:space="preserve">pue</x:t>
        </x:is>
      </x:c>
      <x:c r="E4053" s="3" t="n">
        <x:v>1.23</x:v>
      </x:c>
      <x:c r="F4053" s="3" t="inlineStr">
        <x:is>
          <x:t xml:space="preserve">ratio</x:t>
        </x:is>
      </x:c>
      <x:c r="G4053" s="3" t="inlineStr">
        <x:is>
          <x:t xml:space="preserve">Scenario parameter</x:t>
        </x:is>
      </x:c>
      <x:c r="H4053" s="3" t="inlineStr">
        <x:is>
          <x:t xml:space="preserve">it_load_gw = active_power_gw / pue</x:t>
        </x:is>
      </x:c>
      <x:c r="I4053" s="3" t="inlineStr">
        <x:is>
          <x:t xml:space="preserve">No provider-wide site-level PUE is used as a disclosed fact; PUE represents facility-to-IT conversion within the scenario.</x:t>
        </x:is>
      </x:c>
      <x:c r="J4053" s="3" t="inlineStr">
        <x:is>
          <x:t xml:space="preserve">ASSUMP_POWER_RAMP</x:t>
        </x:is>
      </x:c>
      <x:c r="K405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53" s="3" t="inlineStr">
        <x:is>
          <x:t xml:space="preserve">Site-level measured PUE matched to attributed AI capacity.</x:t>
        </x:is>
      </x:c>
    </x:row>
    <x:row r="4054">
      <x:c r="A4054" s="3" t="inlineStr">
        <x:is>
          <x:t xml:space="preserve">Tencent</x:t>
        </x:is>
      </x:c>
      <x:c r="B4054" s="3" t="n">
        <x:v>2027</x:v>
      </x:c>
      <x:c r="C4054" s="3" t="inlineStr">
        <x:is>
          <x:t xml:space="preserve">Grid-Constrained / Efficiency-Upside</x:t>
        </x:is>
      </x:c>
      <x:c r="D4054" s="3" t="inlineStr">
        <x:is>
          <x:t xml:space="preserve">it_load_gw</x:t>
        </x:is>
      </x:c>
      <x:c r="E4054" s="3" t="n">
        <x:v>0.64</x:v>
      </x:c>
      <x:c r="F4054" s="3" t="inlineStr">
        <x:is>
          <x:t xml:space="preserve">GW</x:t>
        </x:is>
      </x:c>
      <x:c r="G4054" s="3" t="inlineStr">
        <x:is>
          <x:t xml:space="preserve">Derived formula</x:t>
        </x:is>
      </x:c>
      <x:c r="H4054" s="3" t="inlineStr">
        <x:is>
          <x:t xml:space="preserve">active_power_gw / pue</x:t>
        </x:is>
      </x:c>
      <x:c r="I4054" s="3" t="inlineStr">
        <x:is>
          <x:t xml:space="preserve">Facility power is converted to IT-deliverable power before attributing AI workloads.</x:t>
        </x:is>
      </x:c>
      <x:c r="J4054" s="3" t="inlineStr">
        <x:is>
          <x:t xml:space="preserve">SRC_TENCENT_AI_INFRA_MOE; ASSUMP_CN_CAPACITY_TRANSPARENCY</x:t>
        </x:is>
      </x:c>
      <x:c r="K405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54" s="3" t="inlineStr">
        <x:is>
          <x:t xml:space="preserve">Recompute once active power and PUE become site-observable.</x:t>
        </x:is>
      </x:c>
    </x:row>
    <x:row r="4055">
      <x:c r="A4055" s="3" t="inlineStr">
        <x:is>
          <x:t xml:space="preserve">Tencent</x:t>
        </x:is>
      </x:c>
      <x:c r="B4055" s="3" t="n">
        <x:v>2027</x:v>
      </x:c>
      <x:c r="C4055" s="3" t="inlineStr">
        <x:is>
          <x:t xml:space="preserve">Grid-Constrained / Efficiency-Upside</x:t>
        </x:is>
      </x:c>
      <x:c r="D4055" s="3" t="inlineStr">
        <x:is>
          <x:t xml:space="preserve">ai_workload_share</x:t>
        </x:is>
      </x:c>
      <x:c r="E4055" s="3" t="n">
        <x:v>0.84</x:v>
      </x:c>
      <x:c r="F4055" s="3" t="inlineStr">
        <x:is>
          <x:t xml:space="preserve">share</x:t>
        </x:is>
      </x:c>
      <x:c r="G4055" s="3" t="inlineStr">
        <x:is>
          <x:t xml:space="preserve">Scenario allocation</x:t>
        </x:is>
      </x:c>
      <x:c r="H4055" s="3" t="inlineStr">
        <x:is>
          <x:t xml:space="preserve">ai_it_load_gw = it_load_gw * ai_workload_share</x:t>
        </x:is>
      </x:c>
      <x:c r="I4055" s="3" t="inlineStr">
        <x:is>
          <x:t xml:space="preserve">Modeled Hunyuan-serving capacity is AI-focused; 84% excludes cloud/platform and reserve overhead.</x:t>
        </x:is>
      </x:c>
      <x:c r="J4055" s="3" t="inlineStr">
        <x:is>
          <x:t xml:space="preserve">SRC_TENCENT_HUNYUAN; SRC_TENCENT_HY3; SRC_TENCENT_AI_INFRA_MOE; SRC_EPOCH_AI_DATA_CENTERS</x:t>
        </x:is>
      </x:c>
      <x:c r="K405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55" s="3" t="inlineStr">
        <x:is>
          <x:t xml:space="preserve">Model-owner AI workload allocation or cluster scheduling telemetry.</x:t>
        </x:is>
      </x:c>
    </x:row>
    <x:row r="4056">
      <x:c r="A4056" s="3" t="inlineStr">
        <x:is>
          <x:t xml:space="preserve">Tencent</x:t>
        </x:is>
      </x:c>
      <x:c r="B4056" s="3" t="n">
        <x:v>2027</x:v>
      </x:c>
      <x:c r="C4056" s="3" t="inlineStr">
        <x:is>
          <x:t xml:space="preserve">Grid-Constrained / Efficiency-Upside</x:t>
        </x:is>
      </x:c>
      <x:c r="D4056" s="3" t="inlineStr">
        <x:is>
          <x:t xml:space="preserve">ai_it_load_gw</x:t>
        </x:is>
      </x:c>
      <x:c r="E4056" s="3" t="n">
        <x:v>0.538</x:v>
      </x:c>
      <x:c r="F4056" s="3" t="inlineStr">
        <x:is>
          <x:t xml:space="preserve">GW</x:t>
        </x:is>
      </x:c>
      <x:c r="G4056" s="3" t="inlineStr">
        <x:is>
          <x:t xml:space="preserve">Derived formula</x:t>
        </x:is>
      </x:c>
      <x:c r="H4056" s="3" t="inlineStr">
        <x:is>
          <x:t xml:space="preserve">it_load_gw * ai_workload_share</x:t>
        </x:is>
      </x:c>
      <x:c r="I4056" s="3" t="inlineStr">
        <x:is>
          <x:t xml:space="preserve">Only the AI-attributed portion of IT load enters training/inference allocation.</x:t>
        </x:is>
      </x:c>
      <x:c r="J4056" s="3" t="inlineStr">
        <x:is>
          <x:t xml:space="preserve">SRC_TENCENT_HUNYUAN; SRC_TENCENT_HY3; SRC_TENCENT_AI_INFRA_MOE; SRC_EPOCH_AI_DATA_CENTERS</x:t>
        </x:is>
      </x:c>
      <x:c r="K405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56" s="3" t="inlineStr">
        <x:is>
          <x:t xml:space="preserve">Recompute after ai_workload_share is replaced by telemetry.</x:t>
        </x:is>
      </x:c>
    </x:row>
    <x:row r="4057">
      <x:c r="A4057" s="3" t="inlineStr">
        <x:is>
          <x:t xml:space="preserve">Tencent</x:t>
        </x:is>
      </x:c>
      <x:c r="B4057" s="3" t="n">
        <x:v>2027</x:v>
      </x:c>
      <x:c r="C4057" s="3" t="inlineStr">
        <x:is>
          <x:t xml:space="preserve">Grid-Constrained / Efficiency-Upside</x:t>
        </x:is>
      </x:c>
      <x:c r="D4057" s="3" t="inlineStr">
        <x:is>
          <x:t xml:space="preserve">gpu_share</x:t>
        </x:is>
      </x:c>
      <x:c r="E4057" s="3" t="n">
        <x:v>1</x:v>
      </x:c>
      <x:c r="F4057" s="3" t="inlineStr">
        <x:is>
          <x:t xml:space="preserve">share of inference-serving accelerator load</x:t>
        </x:is>
      </x:c>
      <x:c r="G4057" s="3" t="inlineStr">
        <x:is>
          <x:t xml:space="preserve">Numeric scenario</x:t>
        </x:is>
      </x:c>
      <x:c r="H4057" s="3" t="inlineStr">
        <x:is>
          <x:t xml:space="preserve">gpu_share interpolated from company 2026/2030 accelerator-mix endpoints</x:t>
        </x:is>
      </x:c>
      <x:c r="I4057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4057" s="3" t="inlineStr">
        <x:is>
          <x:t xml:space="preserve">SRC_TENCENT_HUNYUAN; SRC_TENCENT_HY3; SRC_TENCENT_AI_INFRA_MOE; SRC_EPOCH_AI_DATA_CENTERS; ASSUMP_NUMERIC_ACCELERATOR_MIX</x:t>
        </x:is>
      </x:c>
      <x:c r="K405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57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4058">
      <x:c r="A4058" s="3" t="inlineStr">
        <x:is>
          <x:t xml:space="preserve">Tencent</x:t>
        </x:is>
      </x:c>
      <x:c r="B4058" s="3" t="n">
        <x:v>2027</x:v>
      </x:c>
      <x:c r="C4058" s="3" t="inlineStr">
        <x:is>
          <x:t xml:space="preserve">Grid-Constrained / Efficiency-Upside</x:t>
        </x:is>
      </x:c>
      <x:c r="D4058" s="3" t="inlineStr">
        <x:is>
          <x:t xml:space="preserve">h200_share</x:t>
        </x:is>
      </x:c>
      <x:c r="E4058" s="3" t="n">
        <x:v>0.438</x:v>
      </x:c>
      <x:c r="F4058" s="3" t="inlineStr">
        <x:is>
          <x:t xml:space="preserve">share of inference-serving accelerator load</x:t>
        </x:is>
      </x:c>
      <x:c r="G4058" s="3" t="inlineStr">
        <x:is>
          <x:t xml:space="preserve">Editable numeric scenario</x:t>
        </x:is>
      </x:c>
      <x:c r="H4058" s="3" t="inlineStr">
        <x:is>
          <x:t xml:space="preserve">h200_share = gpu_share * default_gpu_generation_mix_h200</x:t>
        </x:is>
      </x:c>
      <x:c r="I4058" s="3" t="inlineStr">
        <x:is>
          <x:t xml:space="preserve">Default GPU-generation migration assumption; executive workbook allows later manual replacement by company/year/scenario.</x:t>
        </x:is>
      </x:c>
      <x:c r="J4058" s="3" t="inlineStr">
        <x:is>
          <x:t xml:space="preserve">SRC_SEMIANALYSIS_INFERENCEX; ASSUMP_NUMERIC_ACCELERATOR_MIX</x:t>
        </x:is>
      </x:c>
      <x:c r="K405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58" s="3" t="inlineStr">
        <x:is>
          <x:t xml:space="preserve">Company fleet inventory, accelerator-hours or procurement/deployment records by GPU generation.</x:t>
        </x:is>
      </x:c>
    </x:row>
    <x:row r="4059">
      <x:c r="A4059" s="3" t="inlineStr">
        <x:is>
          <x:t xml:space="preserve">Tencent</x:t>
        </x:is>
      </x:c>
      <x:c r="B4059" s="3" t="n">
        <x:v>2027</x:v>
      </x:c>
      <x:c r="C4059" s="3" t="inlineStr">
        <x:is>
          <x:t xml:space="preserve">Grid-Constrained / Efficiency-Upside</x:t>
        </x:is>
      </x:c>
      <x:c r="D4059" s="3" t="inlineStr">
        <x:is>
          <x:t xml:space="preserve">b200_share</x:t>
        </x:is>
      </x:c>
      <x:c r="E4059" s="3" t="n">
        <x:v>0.388</x:v>
      </x:c>
      <x:c r="F4059" s="3" t="inlineStr">
        <x:is>
          <x:t xml:space="preserve">share of inference-serving accelerator load</x:t>
        </x:is>
      </x:c>
      <x:c r="G4059" s="3" t="inlineStr">
        <x:is>
          <x:t xml:space="preserve">Editable numeric scenario</x:t>
        </x:is>
      </x:c>
      <x:c r="H4059" s="3" t="inlineStr">
        <x:is>
          <x:t xml:space="preserve">b200_share = gpu_share * default_gpu_generation_mix_b200</x:t>
        </x:is>
      </x:c>
      <x:c r="I4059" s="3" t="inlineStr">
        <x:is>
          <x:t xml:space="preserve">Default GPU-generation migration assumption; executive workbook allows later manual replacement by company/year/scenario.</x:t>
        </x:is>
      </x:c>
      <x:c r="J4059" s="3" t="inlineStr">
        <x:is>
          <x:t xml:space="preserve">SRC_SEMIANALYSIS_INFERENCEX; ASSUMP_NUMERIC_ACCELERATOR_MIX</x:t>
        </x:is>
      </x:c>
      <x:c r="K405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59" s="3" t="inlineStr">
        <x:is>
          <x:t xml:space="preserve">Company fleet inventory, accelerator-hours or procurement/deployment records by GPU generation.</x:t>
        </x:is>
      </x:c>
    </x:row>
    <x:row r="4060">
      <x:c r="A4060" s="3" t="inlineStr">
        <x:is>
          <x:t xml:space="preserve">Tencent</x:t>
        </x:is>
      </x:c>
      <x:c r="B4060" s="3" t="n">
        <x:v>2027</x:v>
      </x:c>
      <x:c r="C4060" s="3" t="inlineStr">
        <x:is>
          <x:t xml:space="preserve">Grid-Constrained / Efficiency-Upside</x:t>
        </x:is>
      </x:c>
      <x:c r="D4060" s="3" t="inlineStr">
        <x:is>
          <x:t xml:space="preserve">gb200_share</x:t>
        </x:is>
      </x:c>
      <x:c r="E4060" s="3" t="n">
        <x:v>0.174</x:v>
      </x:c>
      <x:c r="F4060" s="3" t="inlineStr">
        <x:is>
          <x:t xml:space="preserve">share of inference-serving accelerator load</x:t>
        </x:is>
      </x:c>
      <x:c r="G4060" s="3" t="inlineStr">
        <x:is>
          <x:t xml:space="preserve">Editable numeric scenario</x:t>
        </x:is>
      </x:c>
      <x:c r="H4060" s="3" t="inlineStr">
        <x:is>
          <x:t xml:space="preserve">gb200_share = gpu_share * default_gpu_generation_mix_gb200</x:t>
        </x:is>
      </x:c>
      <x:c r="I4060" s="3" t="inlineStr">
        <x:is>
          <x:t xml:space="preserve">Default GPU-generation migration assumption; executive workbook allows later manual replacement by company/year/scenario.</x:t>
        </x:is>
      </x:c>
      <x:c r="J4060" s="3" t="inlineStr">
        <x:is>
          <x:t xml:space="preserve">SRC_SEMIANALYSIS_INFERENCEX; ASSUMP_NUMERIC_ACCELERATOR_MIX</x:t>
        </x:is>
      </x:c>
      <x:c r="K406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60" s="3" t="inlineStr">
        <x:is>
          <x:t xml:space="preserve">Company fleet inventory, accelerator-hours or procurement/deployment records by GPU generation.</x:t>
        </x:is>
      </x:c>
    </x:row>
    <x:row r="4061">
      <x:c r="A4061" s="3" t="inlineStr">
        <x:is>
          <x:t xml:space="preserve">Tencent</x:t>
        </x:is>
      </x:c>
      <x:c r="B4061" s="3" t="n">
        <x:v>2027</x:v>
      </x:c>
      <x:c r="C4061" s="3" t="inlineStr">
        <x:is>
          <x:t xml:space="preserve">Grid-Constrained / Efficiency-Upside</x:t>
        </x:is>
      </x:c>
      <x:c r="D4061" s="3" t="inlineStr">
        <x:is>
          <x:t xml:space="preserve">purpose_built_accelerator_share</x:t>
        </x:is>
      </x:c>
      <x:c r="E4061" s="3" t="n">
        <x:v>0</x:v>
      </x:c>
      <x:c r="F4061" s="3" t="inlineStr">
        <x:is>
          <x:t xml:space="preserve">share of inference-serving accelerator load</x:t>
        </x:is>
      </x:c>
      <x:c r="G4061" s="3" t="inlineStr">
        <x:is>
          <x:t xml:space="preserve">Numeric scenario</x:t>
        </x:is>
      </x:c>
      <x:c r="H4061" s="3" t="inlineStr">
        <x:is>
          <x:t xml:space="preserve">1 - gpu_share</x:t>
        </x:is>
      </x:c>
      <x:c r="I4061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4061" s="3" t="inlineStr">
        <x:is>
          <x:t xml:space="preserve">SRC_TENCENT_HUNYUAN; SRC_TENCENT_HY3; SRC_TENCENT_AI_INFRA_MOE; SRC_EPOCH_AI_DATA_CENTERS; ASSUMP_NUMERIC_ACCELERATOR_MIX</x:t>
        </x:is>
      </x:c>
      <x:c r="K406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61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4062">
      <x:c r="A4062" s="3" t="inlineStr">
        <x:is>
          <x:t xml:space="preserve">Tencent</x:t>
        </x:is>
      </x:c>
      <x:c r="B4062" s="3" t="n">
        <x:v>2027</x:v>
      </x:c>
      <x:c r="C4062" s="3" t="inlineStr">
        <x:is>
          <x:t xml:space="preserve">Grid-Constrained / Efficiency-Upside</x:t>
        </x:is>
      </x:c>
      <x:c r="D4062" s="3" t="inlineStr">
        <x:is>
          <x:t xml:space="preserve">fleet_reference_tps_per_mw</x:t>
        </x:is>
      </x:c>
      <x:c r="E4062" s="3" t="n">
        <x:v>2616983</x:v>
      </x:c>
      <x:c r="F4062" s="3" t="inlineStr">
        <x:is>
          <x:t xml:space="preserve">generated output tokens/sec/MW</x:t>
        </x:is>
      </x:c>
      <x:c r="G4062" s="3" t="inlineStr">
        <x:is>
          <x:t xml:space="preserve">Fleet-weighted public benchmark reference</x:t>
        </x:is>
      </x:c>
      <x:c r="H4062" s="3" t="inlineStr">
        <x:is>
          <x:t xml:space="preserve">h200_share*h200_workload_avg + b200_share*b200_workload_avg + gb200_share*gb200_workload_avg + purpose_built_share*purpose_workload_avg</x:t>
        </x:is>
      </x:c>
      <x:c r="I4062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4062" s="3" t="inlineStr">
        <x:is>
          <x:t xml:space="preserve">SRC_SEMIANALYSIS_INFERENCEX; ASSUMP_NUMERIC_ACCELERATOR_MIX; ASSUMP_WORKLOAD_CLASS_MIX; ASSUMP_AGENTIC_CONTEXT_PENALTY</x:t>
        </x:is>
      </x:c>
      <x:c r="K406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62" s="3" t="inlineStr">
        <x:is>
          <x:t xml:space="preserve">Comparable production output-token throughput or a more closely matched benchmark.</x:t>
        </x:is>
      </x:c>
    </x:row>
    <x:row r="4063">
      <x:c r="A4063" s="3" t="inlineStr">
        <x:is>
          <x:t xml:space="preserve">Tencent</x:t>
        </x:is>
      </x:c>
      <x:c r="B4063" s="3" t="n">
        <x:v>2027</x:v>
      </x:c>
      <x:c r="C4063" s="3" t="inlineStr">
        <x:is>
          <x:t xml:space="preserve">Grid-Constrained / Efficiency-Upside</x:t>
        </x:is>
      </x:c>
      <x:c r="D4063" s="3" t="inlineStr">
        <x:is>
          <x:t xml:space="preserve">commercial_workload_fit_factor</x:t>
        </x:is>
      </x:c>
      <x:c r="E4063" s="3" t="n">
        <x:v>0.6</x:v>
      </x:c>
      <x:c r="F4063" s="3" t="inlineStr">
        <x:is>
          <x:t xml:space="preserve">share of public reference throughput</x:t>
        </x:is>
      </x:c>
      <x:c r="G4063" s="3" t="inlineStr">
        <x:is>
          <x:t xml:space="preserve">Scenario assumption</x:t>
        </x:is>
      </x:c>
      <x:c r="H4063" s="3" t="inlineStr">
        <x:is>
          <x:t xml:space="preserve">reference_serving_tps_per_mw = fleet_reference_tps_per_mw * commercial_workload_fit_factor</x:t>
        </x:is>
      </x:c>
      <x:c r="I4063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4063" s="3" t="inlineStr">
        <x:is>
          <x:t xml:space="preserve">SRC_SEMIANALYSIS_INFERENCEX; ASSUMP_NUMERIC_ACCELERATOR_MIX; ASSUMP_WORKLOAD_CLASS_MIX; ASSUMP_AGENTIC_CONTEXT_PENALTY</x:t>
        </x:is>
      </x:c>
      <x:c r="K406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63" s="3" t="inlineStr">
        <x:is>
          <x:t xml:space="preserve">Matched commercial serving benchmark by product surface, context shape and latency SLO.</x:t>
        </x:is>
      </x:c>
    </x:row>
    <x:row r="4064">
      <x:c r="A4064" s="3" t="inlineStr">
        <x:is>
          <x:t xml:space="preserve">Tencent</x:t>
        </x:is>
      </x:c>
      <x:c r="B4064" s="3" t="n">
        <x:v>2027</x:v>
      </x:c>
      <x:c r="C4064" s="3" t="inlineStr">
        <x:is>
          <x:t xml:space="preserve">Grid-Constrained / Efficiency-Upside</x:t>
        </x:is>
      </x:c>
      <x:c r="D4064" s="3" t="inlineStr">
        <x:is>
          <x:t xml:space="preserve">reference_serving_tps_per_mw</x:t>
        </x:is>
      </x:c>
      <x:c r="E4064" s="3" t="n">
        <x:v>1570190</x:v>
      </x:c>
      <x:c r="F4064" s="3" t="inlineStr">
        <x:is>
          <x:t xml:space="preserve">generated output tokens/sec/MW</x:t>
        </x:is>
      </x:c>
      <x:c r="G4064" s="3" t="inlineStr">
        <x:is>
          <x:t xml:space="preserve">Workload-adjusted benchmark proxy</x:t>
        </x:is>
      </x:c>
      <x:c r="H4064" s="3" t="inlineStr">
        <x:is>
          <x:t xml:space="preserve">fleet_reference_tps_per_mw * commercial_workload_fit_factor</x:t>
        </x:is>
      </x:c>
      <x:c r="I4064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4064" s="3" t="inlineStr">
        <x:is>
          <x:t xml:space="preserve">SRC_SEMIANALYSIS_INFERENCEX; ASSUMP_NUMERIC_ACCELERATOR_MIX; ASSUMP_WORKLOAD_CLASS_MIX; ASSUMP_AGENTIC_CONTEXT_PENALTY</x:t>
        </x:is>
      </x:c>
      <x:c r="K406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64" s="3" t="inlineStr">
        <x:is>
          <x:t xml:space="preserve">Provider production output-token throughput with comparable workload/SLO.</x:t>
        </x:is>
      </x:c>
    </x:row>
    <x:row r="4065">
      <x:c r="A4065" s="3" t="inlineStr">
        <x:is>
          <x:t xml:space="preserve">Tencent</x:t>
        </x:is>
      </x:c>
      <x:c r="B4065" s="3" t="n">
        <x:v>2027</x:v>
      </x:c>
      <x:c r="C4065" s="3" t="inlineStr">
        <x:is>
          <x:t xml:space="preserve">Grid-Constrained / Efficiency-Upside</x:t>
        </x:is>
      </x:c>
      <x:c r="D4065" s="3" t="inlineStr">
        <x:is>
          <x:t xml:space="preserve">purpose_built_tps_per_mw</x:t>
        </x:is>
      </x:c>
      <x:c r="E4065" s="3" t="n">
        <x:v>2710180</x:v>
      </x:c>
      <x:c r="F4065" s="3" t="inlineStr">
        <x:is>
          <x:t xml:space="preserve">generated output tokens/sec/MW</x:t>
        </x:is>
      </x:c>
      <x:c r="G4065" s="3" t="inlineStr">
        <x:is>
          <x:t xml:space="preserve">Conservative no-uplift proxy</x:t>
        </x:is>
      </x:c>
      <x:c r="H4065" s="3" t="inlineStr">
        <x:is>
          <x:t xml:space="preserve">purpose_built_tps_per_mw = purpose_built_reference_tps_per_mw * commercial_workload_fit_factor until comparable output-token benchmark is adopted</x:t>
        </x:is>
      </x:c>
      <x:c r="I4065" s="3" t="inlineStr">
        <x:is>
          <x:t xml:space="preserve">No comparable public output-token/MW row adopted; B200 public reference placeholder is used and remains editable.</x:t>
        </x:is>
      </x:c>
      <x:c r="J4065" s="3" t="inlineStr">
        <x:is>
          <x:t xml:space="preserve">SRC_TENCENT_HUNYUAN; SRC_TENCENT_HY3; SRC_TENCENT_AI_INFRA_MOE; SRC_EPOCH_AI_DATA_CENTERS; ASSUMP_NUMERIC_ACCELERATOR_MIX</x:t>
        </x:is>
      </x:c>
      <x:c r="K406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65" s="3" t="inlineStr">
        <x:is>
          <x:t xml:space="preserve">Matched-workload generated-output benchmark for the provider purpose-built accelerator.</x:t>
        </x:is>
      </x:c>
    </x:row>
    <x:row r="4066">
      <x:c r="A4066" s="3" t="inlineStr">
        <x:is>
          <x:t xml:space="preserve">Tencent</x:t>
        </x:is>
      </x:c>
      <x:c r="B4066" s="3" t="n">
        <x:v>2027</x:v>
      </x:c>
      <x:c r="C4066" s="3" t="inlineStr">
        <x:is>
          <x:t xml:space="preserve">Grid-Constrained / Efficiency-Upside</x:t>
        </x:is>
      </x:c>
      <x:c r="D4066" s="3" t="inlineStr">
        <x:is>
          <x:t xml:space="preserve">inference_power_share</x:t>
        </x:is>
      </x:c>
      <x:c r="E4066" s="3" t="n">
        <x:v>0.675</x:v>
      </x:c>
      <x:c r="F4066" s="3" t="inlineStr">
        <x:is>
          <x:t xml:space="preserve">share of AI IT load</x:t>
        </x:is>
      </x:c>
      <x:c r="G4066" s="3" t="inlineStr">
        <x:is>
          <x:t xml:space="preserve">Scenario allocation</x:t>
        </x:is>
      </x:c>
      <x:c r="H4066" s="3" t="inlineStr">
        <x:is>
          <x:t xml:space="preserve">inference_gw = ai_it_load_gw * inference_power_share</x:t>
        </x:is>
      </x:c>
      <x:c r="I4066" s="3" t="inlineStr">
        <x:is>
          <x:t xml:space="preserve">Yuanbao and embedded product surfaces plus Hunyuan Turbo inference-cost direction support rising inference allocation.</x:t>
        </x:is>
      </x:c>
      <x:c r="J4066" s="3" t="inlineStr">
        <x:is>
          <x:t xml:space="preserve">SRC_TENCENT_HUNYUAN; SRC_TENCENT_HY3; SRC_TENCENT_AI_INFRA_MOE; SRC_EPOCH_AI_DATA_CENTERS; ASSUMP_INFERENCE_SHARE_NOT_FACT_60</x:t>
        </x:is>
      </x:c>
      <x:c r="K406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66" s="3" t="inlineStr">
        <x:is>
          <x:t xml:space="preserve">Provider-specific inference/training workload power telemetry.</x:t>
        </x:is>
      </x:c>
    </x:row>
    <x:row r="4067">
      <x:c r="A4067" s="3" t="inlineStr">
        <x:is>
          <x:t xml:space="preserve">Tencent</x:t>
        </x:is>
      </x:c>
      <x:c r="B4067" s="3" t="n">
        <x:v>2027</x:v>
      </x:c>
      <x:c r="C4067" s="3" t="inlineStr">
        <x:is>
          <x:t xml:space="preserve">Grid-Constrained / Efficiency-Upside</x:t>
        </x:is>
      </x:c>
      <x:c r="D4067" s="3" t="inlineStr">
        <x:is>
          <x:t xml:space="preserve">inference_gw</x:t>
        </x:is>
      </x:c>
      <x:c r="E4067" s="3" t="n">
        <x:v>0.363</x:v>
      </x:c>
      <x:c r="F4067" s="3" t="inlineStr">
        <x:is>
          <x:t xml:space="preserve">GW</x:t>
        </x:is>
      </x:c>
      <x:c r="G4067" s="3" t="inlineStr">
        <x:is>
          <x:t xml:space="preserve">Derived formula</x:t>
        </x:is>
      </x:c>
      <x:c r="H4067" s="3" t="inlineStr">
        <x:is>
          <x:t xml:space="preserve">ai_it_load_gw * inference_power_share</x:t>
        </x:is>
      </x:c>
      <x:c r="I4067" s="3" t="inlineStr">
        <x:is>
          <x:t xml:space="preserve">This is the operational power eligible to become commercial generated output tokens through the selected TPS/MW proxy.</x:t>
        </x:is>
      </x:c>
      <x:c r="J4067" s="3" t="inlineStr">
        <x:is>
          <x:t xml:space="preserve">SRC_TENCENT_HUNYUAN; SRC_TENCENT_HY3; SRC_TENCENT_AI_INFRA_MOE; SRC_EPOCH_AI_DATA_CENTERS</x:t>
        </x:is>
      </x:c>
      <x:c r="K406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67" s="3" t="inlineStr">
        <x:is>
          <x:t xml:space="preserve">Recompute after AI allocation or inference-share evidence changes.</x:t>
        </x:is>
      </x:c>
    </x:row>
    <x:row r="4068">
      <x:c r="A4068" s="3" t="inlineStr">
        <x:is>
          <x:t xml:space="preserve">Tencent</x:t>
        </x:is>
      </x:c>
      <x:c r="B4068" s="3" t="n">
        <x:v>2027</x:v>
      </x:c>
      <x:c r="C4068" s="3" t="inlineStr">
        <x:is>
          <x:t xml:space="preserve">Grid-Constrained / Efficiency-Upside</x:t>
        </x:is>
      </x:c>
      <x:c r="D4068" s="3" t="inlineStr">
        <x:is>
          <x:t xml:space="preserve">training_power_share</x:t>
        </x:is>
      </x:c>
      <x:c r="E4068" s="3" t="n">
        <x:v>0.325</x:v>
      </x:c>
      <x:c r="F4068" s="3" t="inlineStr">
        <x:is>
          <x:t xml:space="preserve">share of AI IT load</x:t>
        </x:is>
      </x:c>
      <x:c r="G4068" s="3" t="inlineStr">
        <x:is>
          <x:t xml:space="preserve">Derived allocation</x:t>
        </x:is>
      </x:c>
      <x:c r="H4068" s="3" t="inlineStr">
        <x:is>
          <x:t xml:space="preserve">1 - inference_power_share</x:t>
        </x:is>
      </x:c>
      <x:c r="I4068" s="3" t="inlineStr">
        <x:is>
          <x:t xml:space="preserve">Training receives the complementary modeled AI IT allocation; it is not a disclosed company workload split.</x:t>
        </x:is>
      </x:c>
      <x:c r="J4068" s="3" t="inlineStr">
        <x:is>
          <x:t xml:space="preserve">SRC_TENCENT_HUNYUAN; SRC_TENCENT_HY3; SRC_TENCENT_AI_INFRA_MOE; SRC_EPOCH_AI_DATA_CENTERS; ASSUMP_INFERENCE_SHARE_NOT_FACT_60</x:t>
        </x:is>
      </x:c>
      <x:c r="K406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68" s="3" t="inlineStr">
        <x:is>
          <x:t xml:space="preserve">Provider-specific inference/training workload power telemetry.</x:t>
        </x:is>
      </x:c>
    </x:row>
    <x:row r="4069">
      <x:c r="A4069" s="3" t="inlineStr">
        <x:is>
          <x:t xml:space="preserve">Tencent</x:t>
        </x:is>
      </x:c>
      <x:c r="B4069" s="3" t="n">
        <x:v>2027</x:v>
      </x:c>
      <x:c r="C4069" s="3" t="inlineStr">
        <x:is>
          <x:t xml:space="preserve">Grid-Constrained / Efficiency-Upside</x:t>
        </x:is>
      </x:c>
      <x:c r="D4069" s="3" t="inlineStr">
        <x:is>
          <x:t xml:space="preserve">training_gw</x:t>
        </x:is>
      </x:c>
      <x:c r="E4069" s="3" t="n">
        <x:v>0.175</x:v>
      </x:c>
      <x:c r="F4069" s="3" t="inlineStr">
        <x:is>
          <x:t xml:space="preserve">GW</x:t>
        </x:is>
      </x:c>
      <x:c r="G4069" s="3" t="inlineStr">
        <x:is>
          <x:t xml:space="preserve">Derived formula</x:t>
        </x:is>
      </x:c>
      <x:c r="H4069" s="3" t="inlineStr">
        <x:is>
          <x:t xml:space="preserve">ai_it_load_gw * training_power_share</x:t>
        </x:is>
      </x:c>
      <x:c r="I4069" s="3" t="inlineStr">
        <x:is>
          <x:t xml:space="preserve">Training GW is shown separately so commercial inference token capacity is not overstated.</x:t>
        </x:is>
      </x:c>
      <x:c r="J4069" s="3" t="inlineStr">
        <x:is>
          <x:t xml:space="preserve">SRC_TENCENT_HUNYUAN; SRC_TENCENT_HY3; SRC_TENCENT_AI_INFRA_MOE; SRC_EPOCH_AI_DATA_CENTERS</x:t>
        </x:is>
      </x:c>
      <x:c r="K406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69" s="3" t="inlineStr">
        <x:is>
          <x:t xml:space="preserve">Recompute after AI allocation or workload-split evidence changes.</x:t>
        </x:is>
      </x:c>
    </x:row>
    <x:row r="4070">
      <x:c r="A4070" s="3" t="inlineStr">
        <x:is>
          <x:t xml:space="preserve">Tencent</x:t>
        </x:is>
      </x:c>
      <x:c r="B4070" s="3" t="n">
        <x:v>2027</x:v>
      </x:c>
      <x:c r="C4070" s="3" t="inlineStr">
        <x:is>
          <x:t xml:space="preserve">Grid-Constrained / Efficiency-Upside</x:t>
        </x:is>
      </x:c>
      <x:c r="D4070" s="3" t="inlineStr">
        <x:is>
          <x:t xml:space="preserve">tokens_per_second_per_mw</x:t>
        </x:is>
      </x:c>
      <x:c r="E4070" s="3" t="n">
        <x:v>1570190</x:v>
      </x:c>
      <x:c r="F4070" s="3" t="inlineStr">
        <x:is>
          <x:t xml:space="preserve">generated output tokens/sec/MW</x:t>
        </x:is>
      </x:c>
      <x:c r="G4070" s="3" t="inlineStr">
        <x:is>
          <x:t xml:space="preserve">Derived estimate + benchmark calibration</x:t>
        </x:is>
      </x:c>
      <x:c r="H4070" s="3" t="inlineStr">
        <x:is>
          <x:t xml:space="preserve">fleet_reference_tps_per_mw * commercial_workload_fit_factor</x:t>
        </x:is>
      </x:c>
      <x:c r="I4070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4070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407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70" s="3" t="inlineStr">
        <x:is>
          <x:t xml:space="preserve">Comparable production output-token throughput with model, hardware, precision, ISL/OSL and SLO matched.</x:t>
        </x:is>
      </x:c>
    </x:row>
    <x:row r="4071">
      <x:c r="A4071" s="3" t="inlineStr">
        <x:is>
          <x:t xml:space="preserve">Tencent</x:t>
        </x:is>
      </x:c>
      <x:c r="B4071" s="3" t="n">
        <x:v>2027</x:v>
      </x:c>
      <x:c r="C4071" s="3" t="inlineStr">
        <x:is>
          <x:t xml:space="preserve">Grid-Constrained / Efficiency-Upside</x:t>
        </x:is>
      </x:c>
      <x:c r="D4071" s="3" t="inlineStr">
        <x:is>
          <x:t xml:space="preserve">inference_tokens_per_day</x:t>
        </x:is>
      </x:c>
      <x:c r="E4071" s="3" t="n">
        <x:v>49246183008000</x:v>
      </x:c>
      <x:c r="F4071" s="3" t="inlineStr">
        <x:is>
          <x:t xml:space="preserve">generated output tokens/day</x:t>
        </x:is>
      </x:c>
      <x:c r="G4071" s="3" t="inlineStr">
        <x:is>
          <x:t xml:space="preserve">Derived headline metric</x:t>
        </x:is>
      </x:c>
      <x:c r="H4071" s="3" t="inlineStr">
        <x:is>
          <x:t xml:space="preserve">inference_gw * 1000 * tokens_per_second_per_mw * 86,400</x:t>
        </x:is>
      </x:c>
      <x:c r="I4071" s="3" t="inlineStr">
        <x:is>
          <x:t xml:space="preserve">Headline capacity uses no utilization, MoE, architecture or software-growth multiplier; it is not observed commercial output volume.</x:t>
        </x:is>
      </x:c>
      <x:c r="J4071" s="3" t="inlineStr">
        <x:is>
          <x:t xml:space="preserve">SRC_TENCENT_HUNYUAN; SRC_TENCENT_HY3; SRC_TENCENT_AI_INFRA_MOE; SRC_EPOCH_AI_DATA_CENTERS; SRC_SEMIANALYSIS_INFERENCEX</x:t>
        </x:is>
      </x:c>
      <x:c r="K407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71" s="3" t="inlineStr">
        <x:is>
          <x:t xml:space="preserve">Provider-disclosed generated output token volume or calibrated capacity telemetry.</x:t>
        </x:is>
      </x:c>
    </x:row>
    <x:row r="4072">
      <x:c r="A4072" s="3" t="inlineStr">
        <x:is>
          <x:t xml:space="preserve">Tencent</x:t>
        </x:is>
      </x:c>
      <x:c r="B4072" s="3" t="n">
        <x:v>2027</x:v>
      </x:c>
      <x:c r="C4072" s="3" t="inlineStr">
        <x:is>
          <x:t xml:space="preserve">Grid-Constrained / Efficiency-Upside</x:t>
        </x:is>
      </x:c>
      <x:c r="D4072" s="3" t="inlineStr">
        <x:is>
          <x:t xml:space="preserve">inference_tokens_per_year</x:t>
        </x:is>
      </x:c>
      <x:c r="E4072" s="3" t="n">
        <x:v>1.797485679792e+16</x:v>
      </x:c>
      <x:c r="F4072" s="3" t="inlineStr">
        <x:is>
          <x:t xml:space="preserve">generated output tokens/year</x:t>
        </x:is>
      </x:c>
      <x:c r="G4072" s="3" t="inlineStr">
        <x:is>
          <x:t xml:space="preserve">Derived headline metric</x:t>
        </x:is>
      </x:c>
      <x:c r="H4072" s="3" t="inlineStr">
        <x:is>
          <x:t xml:space="preserve">inference_tokens_per_day * 365</x:t>
        </x:is>
      </x:c>
      <x:c r="I4072" s="3" t="inlineStr">
        <x:is>
          <x:t xml:space="preserve">Annualized version of generated output token capacity; it is not observed annual demand or billable volume.</x:t>
        </x:is>
      </x:c>
      <x:c r="J4072" s="3" t="inlineStr">
        <x:is>
          <x:t xml:space="preserve">SRC_TENCENT_HUNYUAN; SRC_TENCENT_HY3; SRC_TENCENT_AI_INFRA_MOE; SRC_EPOCH_AI_DATA_CENTERS; SRC_SEMIANALYSIS_INFERENCEX</x:t>
        </x:is>
      </x:c>
      <x:c r="K407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72" s="3" t="inlineStr">
        <x:is>
          <x:t xml:space="preserve">Provider-disclosed annual generated-output volume or metered serving telemetry.</x:t>
        </x:is>
      </x:c>
    </x:row>
    <x:row r="4073">
      <x:c r="A4073" s="3" t="inlineStr">
        <x:is>
          <x:t xml:space="preserve">Tencent</x:t>
        </x:is>
      </x:c>
      <x:c r="B4073" s="3" t="n">
        <x:v>2028</x:v>
      </x:c>
      <x:c r="C4073" s="3" t="inlineStr">
        <x:is>
          <x:t xml:space="preserve">Grid-Constrained / Efficiency-Upside</x:t>
        </x:is>
      </x:c>
      <x:c r="D4073" s="3" t="inlineStr">
        <x:is>
          <x:t xml:space="preserve">contracted_power_gw</x:t>
        </x:is>
      </x:c>
      <x:c r="E4073" s="3" t="n">
        <x:v>2.1</x:v>
      </x:c>
      <x:c r="F4073" s="3" t="inlineStr">
        <x:is>
          <x:t xml:space="preserve">GW</x:t>
        </x:is>
      </x:c>
      <x:c r="G4073" s="3" t="inlineStr">
        <x:is>
          <x:t xml:space="preserve">Scenario capacity envelope</x:t>
        </x:is>
      </x:c>
      <x:c r="H4073" s="3" t="inlineStr">
        <x:is>
          <x:t xml:space="preserve">linear interpolation between 2026 and 2030 company capacity endpoints</x:t>
        </x:is>
      </x:c>
      <x:c r="I4073" s="3" t="inlineStr">
        <x:is>
          <x:t xml:space="preserve">Tencent Cloud/Hunyuan capacity is a scenario envelope because operated model-serving GW is undisclosed.</x:t>
        </x:is>
      </x:c>
      <x:c r="J4073" s="3" t="inlineStr">
        <x:is>
          <x:t xml:space="preserve">SRC_TENCENT_AI_INFRA_MOE; ASSUMP_CN_CAPACITY_TRANSPARENCY</x:t>
        </x:is>
      </x:c>
      <x:c r="K407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73" s="3" t="inlineStr">
        <x:is>
          <x:t xml:space="preserve">Company/site-level committed MW/GW, interconnect and contract disclosure.</x:t>
        </x:is>
      </x:c>
    </x:row>
    <x:row r="4074">
      <x:c r="A4074" s="3" t="inlineStr">
        <x:is>
          <x:t xml:space="preserve">Tencent</x:t>
        </x:is>
      </x:c>
      <x:c r="B4074" s="3" t="n">
        <x:v>2028</x:v>
      </x:c>
      <x:c r="C4074" s="3" t="inlineStr">
        <x:is>
          <x:t xml:space="preserve">Grid-Constrained / Efficiency-Upside</x:t>
        </x:is>
      </x:c>
      <x:c r="D4074" s="3" t="inlineStr">
        <x:is>
          <x:t xml:space="preserve">operational_deployment_share</x:t>
        </x:is>
      </x:c>
      <x:c r="E4074" s="3" t="n">
        <x:v>0.54285714</x:v>
      </x:c>
      <x:c r="F4074" s="3" t="inlineStr">
        <x:is>
          <x:t xml:space="preserve">share</x:t>
        </x:is>
      </x:c>
      <x:c r="G4074" s="3" t="inlineStr">
        <x:is>
          <x:t xml:space="preserve">Scenario conversion</x:t>
        </x:is>
      </x:c>
      <x:c r="H4074" s="3" t="inlineStr">
        <x:is>
          <x:t xml:space="preserve">active_power_gw / contracted_power_gw</x:t>
        </x:is>
      </x:c>
      <x:c r="I4074" s="3" t="inlineStr">
        <x:is>
          <x:t xml:space="preserve">This is the single explicit conversion from contracted/attributed capacity to operationally usable capacity.</x:t>
        </x:is>
      </x:c>
      <x:c r="J4074" s="3" t="inlineStr">
        <x:is>
          <x:t xml:space="preserve">SRC_TENCENT_AI_INFRA_MOE; ASSUMP_CN_CAPACITY_TRANSPARENCY</x:t>
        </x:is>
      </x:c>
      <x:c r="K407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74" s="3" t="inlineStr">
        <x:is>
          <x:t xml:space="preserve">Energized operational capacity divided by contracted/attributed capacity.</x:t>
        </x:is>
      </x:c>
    </x:row>
    <x:row r="4075">
      <x:c r="A4075" s="3" t="inlineStr">
        <x:is>
          <x:t xml:space="preserve">Tencent</x:t>
        </x:is>
      </x:c>
      <x:c r="B4075" s="3" t="n">
        <x:v>2028</x:v>
      </x:c>
      <x:c r="C4075" s="3" t="inlineStr">
        <x:is>
          <x:t xml:space="preserve">Grid-Constrained / Efficiency-Upside</x:t>
        </x:is>
      </x:c>
      <x:c r="D4075" s="3" t="inlineStr">
        <x:is>
          <x:t xml:space="preserve">active_power_gw</x:t>
        </x:is>
      </x:c>
      <x:c r="E4075" s="3" t="n">
        <x:v>1.14</x:v>
      </x:c>
      <x:c r="F4075" s="3" t="inlineStr">
        <x:is>
          <x:t xml:space="preserve">GW</x:t>
        </x:is>
      </x:c>
      <x:c r="G4075" s="3" t="inlineStr">
        <x:is>
          <x:t xml:space="preserve">Derived scenario</x:t>
        </x:is>
      </x:c>
      <x:c r="H4075" s="3" t="inlineStr">
        <x:is>
          <x:t xml:space="preserve">contracted_power_gw * operational_deployment_share</x:t>
        </x:is>
      </x:c>
      <x:c r="I4075" s="3" t="inlineStr">
        <x:is>
          <x:t xml:space="preserve">Active GW reflects staged Hunyuan/Yuanbao adoption rather than a reported powered fleet.</x:t>
        </x:is>
      </x:c>
      <x:c r="J4075" s="3" t="inlineStr">
        <x:is>
          <x:t xml:space="preserve">SRC_TENCENT_AI_INFRA_MOE; ASSUMP_CN_CAPACITY_TRANSPARENCY</x:t>
        </x:is>
      </x:c>
      <x:c r="K407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75" s="3" t="inlineStr">
        <x:is>
          <x:t xml:space="preserve">Energization dates, accelerator deliveries and operational powered-rack telemetry.</x:t>
        </x:is>
      </x:c>
    </x:row>
    <x:row r="4076">
      <x:c r="A4076" s="3" t="inlineStr">
        <x:is>
          <x:t xml:space="preserve">Tencent</x:t>
        </x:is>
      </x:c>
      <x:c r="B4076" s="3" t="n">
        <x:v>2028</x:v>
      </x:c>
      <x:c r="C4076" s="3" t="inlineStr">
        <x:is>
          <x:t xml:space="preserve">Grid-Constrained / Efficiency-Upside</x:t>
        </x:is>
      </x:c>
      <x:c r="D4076" s="3" t="inlineStr">
        <x:is>
          <x:t xml:space="preserve">pue</x:t>
        </x:is>
      </x:c>
      <x:c r="E4076" s="3" t="n">
        <x:v>1.23</x:v>
      </x:c>
      <x:c r="F4076" s="3" t="inlineStr">
        <x:is>
          <x:t xml:space="preserve">ratio</x:t>
        </x:is>
      </x:c>
      <x:c r="G4076" s="3" t="inlineStr">
        <x:is>
          <x:t xml:space="preserve">Scenario parameter</x:t>
        </x:is>
      </x:c>
      <x:c r="H4076" s="3" t="inlineStr">
        <x:is>
          <x:t xml:space="preserve">it_load_gw = active_power_gw / pue</x:t>
        </x:is>
      </x:c>
      <x:c r="I4076" s="3" t="inlineStr">
        <x:is>
          <x:t xml:space="preserve">No provider-wide site-level PUE is used as a disclosed fact; PUE represents facility-to-IT conversion within the scenario.</x:t>
        </x:is>
      </x:c>
      <x:c r="J4076" s="3" t="inlineStr">
        <x:is>
          <x:t xml:space="preserve">ASSUMP_POWER_RAMP</x:t>
        </x:is>
      </x:c>
      <x:c r="K407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76" s="3" t="inlineStr">
        <x:is>
          <x:t xml:space="preserve">Site-level measured PUE matched to attributed AI capacity.</x:t>
        </x:is>
      </x:c>
    </x:row>
    <x:row r="4077">
      <x:c r="A4077" s="3" t="inlineStr">
        <x:is>
          <x:t xml:space="preserve">Tencent</x:t>
        </x:is>
      </x:c>
      <x:c r="B4077" s="3" t="n">
        <x:v>2028</x:v>
      </x:c>
      <x:c r="C4077" s="3" t="inlineStr">
        <x:is>
          <x:t xml:space="preserve">Grid-Constrained / Efficiency-Upside</x:t>
        </x:is>
      </x:c>
      <x:c r="D4077" s="3" t="inlineStr">
        <x:is>
          <x:t xml:space="preserve">it_load_gw</x:t>
        </x:is>
      </x:c>
      <x:c r="E4077" s="3" t="n">
        <x:v>0.927</x:v>
      </x:c>
      <x:c r="F4077" s="3" t="inlineStr">
        <x:is>
          <x:t xml:space="preserve">GW</x:t>
        </x:is>
      </x:c>
      <x:c r="G4077" s="3" t="inlineStr">
        <x:is>
          <x:t xml:space="preserve">Derived formula</x:t>
        </x:is>
      </x:c>
      <x:c r="H4077" s="3" t="inlineStr">
        <x:is>
          <x:t xml:space="preserve">active_power_gw / pue</x:t>
        </x:is>
      </x:c>
      <x:c r="I4077" s="3" t="inlineStr">
        <x:is>
          <x:t xml:space="preserve">Facility power is converted to IT-deliverable power before attributing AI workloads.</x:t>
        </x:is>
      </x:c>
      <x:c r="J4077" s="3" t="inlineStr">
        <x:is>
          <x:t xml:space="preserve">SRC_TENCENT_AI_INFRA_MOE; ASSUMP_CN_CAPACITY_TRANSPARENCY</x:t>
        </x:is>
      </x:c>
      <x:c r="K407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77" s="3" t="inlineStr">
        <x:is>
          <x:t xml:space="preserve">Recompute once active power and PUE become site-observable.</x:t>
        </x:is>
      </x:c>
    </x:row>
    <x:row r="4078">
      <x:c r="A4078" s="3" t="inlineStr">
        <x:is>
          <x:t xml:space="preserve">Tencent</x:t>
        </x:is>
      </x:c>
      <x:c r="B4078" s="3" t="n">
        <x:v>2028</x:v>
      </x:c>
      <x:c r="C4078" s="3" t="inlineStr">
        <x:is>
          <x:t xml:space="preserve">Grid-Constrained / Efficiency-Upside</x:t>
        </x:is>
      </x:c>
      <x:c r="D4078" s="3" t="inlineStr">
        <x:is>
          <x:t xml:space="preserve">ai_workload_share</x:t>
        </x:is>
      </x:c>
      <x:c r="E4078" s="3" t="n">
        <x:v>0.84</x:v>
      </x:c>
      <x:c r="F4078" s="3" t="inlineStr">
        <x:is>
          <x:t xml:space="preserve">share</x:t>
        </x:is>
      </x:c>
      <x:c r="G4078" s="3" t="inlineStr">
        <x:is>
          <x:t xml:space="preserve">Scenario allocation</x:t>
        </x:is>
      </x:c>
      <x:c r="H4078" s="3" t="inlineStr">
        <x:is>
          <x:t xml:space="preserve">ai_it_load_gw = it_load_gw * ai_workload_share</x:t>
        </x:is>
      </x:c>
      <x:c r="I4078" s="3" t="inlineStr">
        <x:is>
          <x:t xml:space="preserve">Modeled Hunyuan-serving capacity is AI-focused; 84% excludes cloud/platform and reserve overhead.</x:t>
        </x:is>
      </x:c>
      <x:c r="J4078" s="3" t="inlineStr">
        <x:is>
          <x:t xml:space="preserve">SRC_TENCENT_HUNYUAN; SRC_TENCENT_HY3; SRC_TENCENT_AI_INFRA_MOE; SRC_EPOCH_AI_DATA_CENTERS</x:t>
        </x:is>
      </x:c>
      <x:c r="K407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78" s="3" t="inlineStr">
        <x:is>
          <x:t xml:space="preserve">Model-owner AI workload allocation or cluster scheduling telemetry.</x:t>
        </x:is>
      </x:c>
    </x:row>
    <x:row r="4079">
      <x:c r="A4079" s="3" t="inlineStr">
        <x:is>
          <x:t xml:space="preserve">Tencent</x:t>
        </x:is>
      </x:c>
      <x:c r="B4079" s="3" t="n">
        <x:v>2028</x:v>
      </x:c>
      <x:c r="C4079" s="3" t="inlineStr">
        <x:is>
          <x:t xml:space="preserve">Grid-Constrained / Efficiency-Upside</x:t>
        </x:is>
      </x:c>
      <x:c r="D4079" s="3" t="inlineStr">
        <x:is>
          <x:t xml:space="preserve">ai_it_load_gw</x:t>
        </x:is>
      </x:c>
      <x:c r="E4079" s="3" t="n">
        <x:v>0.779</x:v>
      </x:c>
      <x:c r="F4079" s="3" t="inlineStr">
        <x:is>
          <x:t xml:space="preserve">GW</x:t>
        </x:is>
      </x:c>
      <x:c r="G4079" s="3" t="inlineStr">
        <x:is>
          <x:t xml:space="preserve">Derived formula</x:t>
        </x:is>
      </x:c>
      <x:c r="H4079" s="3" t="inlineStr">
        <x:is>
          <x:t xml:space="preserve">it_load_gw * ai_workload_share</x:t>
        </x:is>
      </x:c>
      <x:c r="I4079" s="3" t="inlineStr">
        <x:is>
          <x:t xml:space="preserve">Only the AI-attributed portion of IT load enters training/inference allocation.</x:t>
        </x:is>
      </x:c>
      <x:c r="J4079" s="3" t="inlineStr">
        <x:is>
          <x:t xml:space="preserve">SRC_TENCENT_HUNYUAN; SRC_TENCENT_HY3; SRC_TENCENT_AI_INFRA_MOE; SRC_EPOCH_AI_DATA_CENTERS</x:t>
        </x:is>
      </x:c>
      <x:c r="K407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79" s="3" t="inlineStr">
        <x:is>
          <x:t xml:space="preserve">Recompute after ai_workload_share is replaced by telemetry.</x:t>
        </x:is>
      </x:c>
    </x:row>
    <x:row r="4080">
      <x:c r="A4080" s="3" t="inlineStr">
        <x:is>
          <x:t xml:space="preserve">Tencent</x:t>
        </x:is>
      </x:c>
      <x:c r="B4080" s="3" t="n">
        <x:v>2028</x:v>
      </x:c>
      <x:c r="C4080" s="3" t="inlineStr">
        <x:is>
          <x:t xml:space="preserve">Grid-Constrained / Efficiency-Upside</x:t>
        </x:is>
      </x:c>
      <x:c r="D4080" s="3" t="inlineStr">
        <x:is>
          <x:t xml:space="preserve">gpu_share</x:t>
        </x:is>
      </x:c>
      <x:c r="E4080" s="3" t="n">
        <x:v>1</x:v>
      </x:c>
      <x:c r="F4080" s="3" t="inlineStr">
        <x:is>
          <x:t xml:space="preserve">share of inference-serving accelerator load</x:t>
        </x:is>
      </x:c>
      <x:c r="G4080" s="3" t="inlineStr">
        <x:is>
          <x:t xml:space="preserve">Numeric scenario</x:t>
        </x:is>
      </x:c>
      <x:c r="H4080" s="3" t="inlineStr">
        <x:is>
          <x:t xml:space="preserve">gpu_share interpolated from company 2026/2030 accelerator-mix endpoints</x:t>
        </x:is>
      </x:c>
      <x:c r="I4080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4080" s="3" t="inlineStr">
        <x:is>
          <x:t xml:space="preserve">SRC_TENCENT_HUNYUAN; SRC_TENCENT_HY3; SRC_TENCENT_AI_INFRA_MOE; SRC_EPOCH_AI_DATA_CENTERS; ASSUMP_NUMERIC_ACCELERATOR_MIX</x:t>
        </x:is>
      </x:c>
      <x:c r="K408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80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4081">
      <x:c r="A4081" s="3" t="inlineStr">
        <x:is>
          <x:t xml:space="preserve">Tencent</x:t>
        </x:is>
      </x:c>
      <x:c r="B4081" s="3" t="n">
        <x:v>2028</x:v>
      </x:c>
      <x:c r="C4081" s="3" t="inlineStr">
        <x:is>
          <x:t xml:space="preserve">Grid-Constrained / Efficiency-Upside</x:t>
        </x:is>
      </x:c>
      <x:c r="D4081" s="3" t="inlineStr">
        <x:is>
          <x:t xml:space="preserve">h200_share</x:t>
        </x:is>
      </x:c>
      <x:c r="E4081" s="3" t="n">
        <x:v>0.325</x:v>
      </x:c>
      <x:c r="F4081" s="3" t="inlineStr">
        <x:is>
          <x:t xml:space="preserve">share of inference-serving accelerator load</x:t>
        </x:is>
      </x:c>
      <x:c r="G4081" s="3" t="inlineStr">
        <x:is>
          <x:t xml:space="preserve">Editable numeric scenario</x:t>
        </x:is>
      </x:c>
      <x:c r="H4081" s="3" t="inlineStr">
        <x:is>
          <x:t xml:space="preserve">h200_share = gpu_share * default_gpu_generation_mix_h200</x:t>
        </x:is>
      </x:c>
      <x:c r="I4081" s="3" t="inlineStr">
        <x:is>
          <x:t xml:space="preserve">Default GPU-generation migration assumption; executive workbook allows later manual replacement by company/year/scenario.</x:t>
        </x:is>
      </x:c>
      <x:c r="J4081" s="3" t="inlineStr">
        <x:is>
          <x:t xml:space="preserve">SRC_SEMIANALYSIS_INFERENCEX; ASSUMP_NUMERIC_ACCELERATOR_MIX</x:t>
        </x:is>
      </x:c>
      <x:c r="K408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81" s="3" t="inlineStr">
        <x:is>
          <x:t xml:space="preserve">Company fleet inventory, accelerator-hours or procurement/deployment records by GPU generation.</x:t>
        </x:is>
      </x:c>
    </x:row>
    <x:row r="4082">
      <x:c r="A4082" s="3" t="inlineStr">
        <x:is>
          <x:t xml:space="preserve">Tencent</x:t>
        </x:is>
      </x:c>
      <x:c r="B4082" s="3" t="n">
        <x:v>2028</x:v>
      </x:c>
      <x:c r="C4082" s="3" t="inlineStr">
        <x:is>
          <x:t xml:space="preserve">Grid-Constrained / Efficiency-Upside</x:t>
        </x:is>
      </x:c>
      <x:c r="D4082" s="3" t="inlineStr">
        <x:is>
          <x:t xml:space="preserve">b200_share</x:t>
        </x:is>
      </x:c>
      <x:c r="E4082" s="3" t="n">
        <x:v>0.375</x:v>
      </x:c>
      <x:c r="F4082" s="3" t="inlineStr">
        <x:is>
          <x:t xml:space="preserve">share of inference-serving accelerator load</x:t>
        </x:is>
      </x:c>
      <x:c r="G4082" s="3" t="inlineStr">
        <x:is>
          <x:t xml:space="preserve">Editable numeric scenario</x:t>
        </x:is>
      </x:c>
      <x:c r="H4082" s="3" t="inlineStr">
        <x:is>
          <x:t xml:space="preserve">b200_share = gpu_share * default_gpu_generation_mix_b200</x:t>
        </x:is>
      </x:c>
      <x:c r="I4082" s="3" t="inlineStr">
        <x:is>
          <x:t xml:space="preserve">Default GPU-generation migration assumption; executive workbook allows later manual replacement by company/year/scenario.</x:t>
        </x:is>
      </x:c>
      <x:c r="J4082" s="3" t="inlineStr">
        <x:is>
          <x:t xml:space="preserve">SRC_SEMIANALYSIS_INFERENCEX; ASSUMP_NUMERIC_ACCELERATOR_MIX</x:t>
        </x:is>
      </x:c>
      <x:c r="K408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82" s="3" t="inlineStr">
        <x:is>
          <x:t xml:space="preserve">Company fleet inventory, accelerator-hours or procurement/deployment records by GPU generation.</x:t>
        </x:is>
      </x:c>
    </x:row>
    <x:row r="4083">
      <x:c r="A4083" s="3" t="inlineStr">
        <x:is>
          <x:t xml:space="preserve">Tencent</x:t>
        </x:is>
      </x:c>
      <x:c r="B4083" s="3" t="n">
        <x:v>2028</x:v>
      </x:c>
      <x:c r="C4083" s="3" t="inlineStr">
        <x:is>
          <x:t xml:space="preserve">Grid-Constrained / Efficiency-Upside</x:t>
        </x:is>
      </x:c>
      <x:c r="D4083" s="3" t="inlineStr">
        <x:is>
          <x:t xml:space="preserve">gb200_share</x:t>
        </x:is>
      </x:c>
      <x:c r="E4083" s="3" t="n">
        <x:v>0.3</x:v>
      </x:c>
      <x:c r="F4083" s="3" t="inlineStr">
        <x:is>
          <x:t xml:space="preserve">share of inference-serving accelerator load</x:t>
        </x:is>
      </x:c>
      <x:c r="G4083" s="3" t="inlineStr">
        <x:is>
          <x:t xml:space="preserve">Editable numeric scenario</x:t>
        </x:is>
      </x:c>
      <x:c r="H4083" s="3" t="inlineStr">
        <x:is>
          <x:t xml:space="preserve">gb200_share = gpu_share * default_gpu_generation_mix_gb200</x:t>
        </x:is>
      </x:c>
      <x:c r="I4083" s="3" t="inlineStr">
        <x:is>
          <x:t xml:space="preserve">Default GPU-generation migration assumption; executive workbook allows later manual replacement by company/year/scenario.</x:t>
        </x:is>
      </x:c>
      <x:c r="J4083" s="3" t="inlineStr">
        <x:is>
          <x:t xml:space="preserve">SRC_SEMIANALYSIS_INFERENCEX; ASSUMP_NUMERIC_ACCELERATOR_MIX</x:t>
        </x:is>
      </x:c>
      <x:c r="K408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83" s="3" t="inlineStr">
        <x:is>
          <x:t xml:space="preserve">Company fleet inventory, accelerator-hours or procurement/deployment records by GPU generation.</x:t>
        </x:is>
      </x:c>
    </x:row>
    <x:row r="4084">
      <x:c r="A4084" s="3" t="inlineStr">
        <x:is>
          <x:t xml:space="preserve">Tencent</x:t>
        </x:is>
      </x:c>
      <x:c r="B4084" s="3" t="n">
        <x:v>2028</x:v>
      </x:c>
      <x:c r="C4084" s="3" t="inlineStr">
        <x:is>
          <x:t xml:space="preserve">Grid-Constrained / Efficiency-Upside</x:t>
        </x:is>
      </x:c>
      <x:c r="D4084" s="3" t="inlineStr">
        <x:is>
          <x:t xml:space="preserve">purpose_built_accelerator_share</x:t>
        </x:is>
      </x:c>
      <x:c r="E4084" s="3" t="n">
        <x:v>0</x:v>
      </x:c>
      <x:c r="F4084" s="3" t="inlineStr">
        <x:is>
          <x:t xml:space="preserve">share of inference-serving accelerator load</x:t>
        </x:is>
      </x:c>
      <x:c r="G4084" s="3" t="inlineStr">
        <x:is>
          <x:t xml:space="preserve">Numeric scenario</x:t>
        </x:is>
      </x:c>
      <x:c r="H4084" s="3" t="inlineStr">
        <x:is>
          <x:t xml:space="preserve">1 - gpu_share</x:t>
        </x:is>
      </x:c>
      <x:c r="I4084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4084" s="3" t="inlineStr">
        <x:is>
          <x:t xml:space="preserve">SRC_TENCENT_HUNYUAN; SRC_TENCENT_HY3; SRC_TENCENT_AI_INFRA_MOE; SRC_EPOCH_AI_DATA_CENTERS; ASSUMP_NUMERIC_ACCELERATOR_MIX</x:t>
        </x:is>
      </x:c>
      <x:c r="K408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84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4085">
      <x:c r="A4085" s="3" t="inlineStr">
        <x:is>
          <x:t xml:space="preserve">Tencent</x:t>
        </x:is>
      </x:c>
      <x:c r="B4085" s="3" t="n">
        <x:v>2028</x:v>
      </x:c>
      <x:c r="C4085" s="3" t="inlineStr">
        <x:is>
          <x:t xml:space="preserve">Grid-Constrained / Efficiency-Upside</x:t>
        </x:is>
      </x:c>
      <x:c r="D4085" s="3" t="inlineStr">
        <x:is>
          <x:t xml:space="preserve">fleet_reference_tps_per_mw</x:t>
        </x:is>
      </x:c>
      <x:c r="E4085" s="3" t="n">
        <x:v>2876295</x:v>
      </x:c>
      <x:c r="F4085" s="3" t="inlineStr">
        <x:is>
          <x:t xml:space="preserve">generated output tokens/sec/MW</x:t>
        </x:is>
      </x:c>
      <x:c r="G4085" s="3" t="inlineStr">
        <x:is>
          <x:t xml:space="preserve">Fleet-weighted public benchmark reference</x:t>
        </x:is>
      </x:c>
      <x:c r="H4085" s="3" t="inlineStr">
        <x:is>
          <x:t xml:space="preserve">h200_share*h200_workload_avg + b200_share*b200_workload_avg + gb200_share*gb200_workload_avg + purpose_built_share*purpose_workload_avg</x:t>
        </x:is>
      </x:c>
      <x:c r="I4085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4085" s="3" t="inlineStr">
        <x:is>
          <x:t xml:space="preserve">SRC_SEMIANALYSIS_INFERENCEX; ASSUMP_NUMERIC_ACCELERATOR_MIX; ASSUMP_WORKLOAD_CLASS_MIX; ASSUMP_AGENTIC_CONTEXT_PENALTY</x:t>
        </x:is>
      </x:c>
      <x:c r="K408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85" s="3" t="inlineStr">
        <x:is>
          <x:t xml:space="preserve">Comparable production output-token throughput or a more closely matched benchmark.</x:t>
        </x:is>
      </x:c>
    </x:row>
    <x:row r="4086">
      <x:c r="A4086" s="3" t="inlineStr">
        <x:is>
          <x:t xml:space="preserve">Tencent</x:t>
        </x:is>
      </x:c>
      <x:c r="B4086" s="3" t="n">
        <x:v>2028</x:v>
      </x:c>
      <x:c r="C4086" s="3" t="inlineStr">
        <x:is>
          <x:t xml:space="preserve">Grid-Constrained / Efficiency-Upside</x:t>
        </x:is>
      </x:c>
      <x:c r="D4086" s="3" t="inlineStr">
        <x:is>
          <x:t xml:space="preserve">commercial_workload_fit_factor</x:t>
        </x:is>
      </x:c>
      <x:c r="E4086" s="3" t="n">
        <x:v>0.6</x:v>
      </x:c>
      <x:c r="F4086" s="3" t="inlineStr">
        <x:is>
          <x:t xml:space="preserve">share of public reference throughput</x:t>
        </x:is>
      </x:c>
      <x:c r="G4086" s="3" t="inlineStr">
        <x:is>
          <x:t xml:space="preserve">Scenario assumption</x:t>
        </x:is>
      </x:c>
      <x:c r="H4086" s="3" t="inlineStr">
        <x:is>
          <x:t xml:space="preserve">reference_serving_tps_per_mw = fleet_reference_tps_per_mw * commercial_workload_fit_factor</x:t>
        </x:is>
      </x:c>
      <x:c r="I4086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4086" s="3" t="inlineStr">
        <x:is>
          <x:t xml:space="preserve">SRC_SEMIANALYSIS_INFERENCEX; ASSUMP_NUMERIC_ACCELERATOR_MIX; ASSUMP_WORKLOAD_CLASS_MIX; ASSUMP_AGENTIC_CONTEXT_PENALTY</x:t>
        </x:is>
      </x:c>
      <x:c r="K408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86" s="3" t="inlineStr">
        <x:is>
          <x:t xml:space="preserve">Matched commercial serving benchmark by product surface, context shape and latency SLO.</x:t>
        </x:is>
      </x:c>
    </x:row>
    <x:row r="4087">
      <x:c r="A4087" s="3" t="inlineStr">
        <x:is>
          <x:t xml:space="preserve">Tencent</x:t>
        </x:is>
      </x:c>
      <x:c r="B4087" s="3" t="n">
        <x:v>2028</x:v>
      </x:c>
      <x:c r="C4087" s="3" t="inlineStr">
        <x:is>
          <x:t xml:space="preserve">Grid-Constrained / Efficiency-Upside</x:t>
        </x:is>
      </x:c>
      <x:c r="D4087" s="3" t="inlineStr">
        <x:is>
          <x:t xml:space="preserve">reference_serving_tps_per_mw</x:t>
        </x:is>
      </x:c>
      <x:c r="E4087" s="3" t="n">
        <x:v>1725777</x:v>
      </x:c>
      <x:c r="F4087" s="3" t="inlineStr">
        <x:is>
          <x:t xml:space="preserve">generated output tokens/sec/MW</x:t>
        </x:is>
      </x:c>
      <x:c r="G4087" s="3" t="inlineStr">
        <x:is>
          <x:t xml:space="preserve">Workload-adjusted benchmark proxy</x:t>
        </x:is>
      </x:c>
      <x:c r="H4087" s="3" t="inlineStr">
        <x:is>
          <x:t xml:space="preserve">fleet_reference_tps_per_mw * commercial_workload_fit_factor</x:t>
        </x:is>
      </x:c>
      <x:c r="I4087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4087" s="3" t="inlineStr">
        <x:is>
          <x:t xml:space="preserve">SRC_SEMIANALYSIS_INFERENCEX; ASSUMP_NUMERIC_ACCELERATOR_MIX; ASSUMP_WORKLOAD_CLASS_MIX; ASSUMP_AGENTIC_CONTEXT_PENALTY</x:t>
        </x:is>
      </x:c>
      <x:c r="K408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87" s="3" t="inlineStr">
        <x:is>
          <x:t xml:space="preserve">Provider production output-token throughput with comparable workload/SLO.</x:t>
        </x:is>
      </x:c>
    </x:row>
    <x:row r="4088">
      <x:c r="A4088" s="3" t="inlineStr">
        <x:is>
          <x:t xml:space="preserve">Tencent</x:t>
        </x:is>
      </x:c>
      <x:c r="B4088" s="3" t="n">
        <x:v>2028</x:v>
      </x:c>
      <x:c r="C4088" s="3" t="inlineStr">
        <x:is>
          <x:t xml:space="preserve">Grid-Constrained / Efficiency-Upside</x:t>
        </x:is>
      </x:c>
      <x:c r="D4088" s="3" t="inlineStr">
        <x:is>
          <x:t xml:space="preserve">purpose_built_tps_per_mw</x:t>
        </x:is>
      </x:c>
      <x:c r="E4088" s="3" t="n">
        <x:v>2710180</x:v>
      </x:c>
      <x:c r="F4088" s="3" t="inlineStr">
        <x:is>
          <x:t xml:space="preserve">generated output tokens/sec/MW</x:t>
        </x:is>
      </x:c>
      <x:c r="G4088" s="3" t="inlineStr">
        <x:is>
          <x:t xml:space="preserve">Conservative no-uplift proxy</x:t>
        </x:is>
      </x:c>
      <x:c r="H4088" s="3" t="inlineStr">
        <x:is>
          <x:t xml:space="preserve">purpose_built_tps_per_mw = purpose_built_reference_tps_per_mw * commercial_workload_fit_factor until comparable output-token benchmark is adopted</x:t>
        </x:is>
      </x:c>
      <x:c r="I4088" s="3" t="inlineStr">
        <x:is>
          <x:t xml:space="preserve">No comparable public output-token/MW row adopted; B200 public reference placeholder is used and remains editable.</x:t>
        </x:is>
      </x:c>
      <x:c r="J4088" s="3" t="inlineStr">
        <x:is>
          <x:t xml:space="preserve">SRC_TENCENT_HUNYUAN; SRC_TENCENT_HY3; SRC_TENCENT_AI_INFRA_MOE; SRC_EPOCH_AI_DATA_CENTERS; ASSUMP_NUMERIC_ACCELERATOR_MIX</x:t>
        </x:is>
      </x:c>
      <x:c r="K408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88" s="3" t="inlineStr">
        <x:is>
          <x:t xml:space="preserve">Matched-workload generated-output benchmark for the provider purpose-built accelerator.</x:t>
        </x:is>
      </x:c>
    </x:row>
    <x:row r="4089">
      <x:c r="A4089" s="3" t="inlineStr">
        <x:is>
          <x:t xml:space="preserve">Tencent</x:t>
        </x:is>
      </x:c>
      <x:c r="B4089" s="3" t="n">
        <x:v>2028</x:v>
      </x:c>
      <x:c r="C4089" s="3" t="inlineStr">
        <x:is>
          <x:t xml:space="preserve">Grid-Constrained / Efficiency-Upside</x:t>
        </x:is>
      </x:c>
      <x:c r="D4089" s="3" t="inlineStr">
        <x:is>
          <x:t xml:space="preserve">inference_power_share</x:t>
        </x:is>
      </x:c>
      <x:c r="E4089" s="3" t="n">
        <x:v>0.73</x:v>
      </x:c>
      <x:c r="F4089" s="3" t="inlineStr">
        <x:is>
          <x:t xml:space="preserve">share of AI IT load</x:t>
        </x:is>
      </x:c>
      <x:c r="G4089" s="3" t="inlineStr">
        <x:is>
          <x:t xml:space="preserve">Scenario allocation</x:t>
        </x:is>
      </x:c>
      <x:c r="H4089" s="3" t="inlineStr">
        <x:is>
          <x:t xml:space="preserve">inference_gw = ai_it_load_gw * inference_power_share</x:t>
        </x:is>
      </x:c>
      <x:c r="I4089" s="3" t="inlineStr">
        <x:is>
          <x:t xml:space="preserve">Yuanbao and embedded product surfaces plus Hunyuan Turbo inference-cost direction support rising inference allocation.</x:t>
        </x:is>
      </x:c>
      <x:c r="J4089" s="3" t="inlineStr">
        <x:is>
          <x:t xml:space="preserve">SRC_TENCENT_HUNYUAN; SRC_TENCENT_HY3; SRC_TENCENT_AI_INFRA_MOE; SRC_EPOCH_AI_DATA_CENTERS; ASSUMP_INFERENCE_SHARE_NOT_FACT_60</x:t>
        </x:is>
      </x:c>
      <x:c r="K408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89" s="3" t="inlineStr">
        <x:is>
          <x:t xml:space="preserve">Provider-specific inference/training workload power telemetry.</x:t>
        </x:is>
      </x:c>
    </x:row>
    <x:row r="4090">
      <x:c r="A4090" s="3" t="inlineStr">
        <x:is>
          <x:t xml:space="preserve">Tencent</x:t>
        </x:is>
      </x:c>
      <x:c r="B4090" s="3" t="n">
        <x:v>2028</x:v>
      </x:c>
      <x:c r="C4090" s="3" t="inlineStr">
        <x:is>
          <x:t xml:space="preserve">Grid-Constrained / Efficiency-Upside</x:t>
        </x:is>
      </x:c>
      <x:c r="D4090" s="3" t="inlineStr">
        <x:is>
          <x:t xml:space="preserve">inference_gw</x:t>
        </x:is>
      </x:c>
      <x:c r="E4090" s="3" t="n">
        <x:v>0.5679999999999999</x:v>
      </x:c>
      <x:c r="F4090" s="3" t="inlineStr">
        <x:is>
          <x:t xml:space="preserve">GW</x:t>
        </x:is>
      </x:c>
      <x:c r="G4090" s="3" t="inlineStr">
        <x:is>
          <x:t xml:space="preserve">Derived formula</x:t>
        </x:is>
      </x:c>
      <x:c r="H4090" s="3" t="inlineStr">
        <x:is>
          <x:t xml:space="preserve">ai_it_load_gw * inference_power_share</x:t>
        </x:is>
      </x:c>
      <x:c r="I4090" s="3" t="inlineStr">
        <x:is>
          <x:t xml:space="preserve">This is the operational power eligible to become commercial generated output tokens through the selected TPS/MW proxy.</x:t>
        </x:is>
      </x:c>
      <x:c r="J4090" s="3" t="inlineStr">
        <x:is>
          <x:t xml:space="preserve">SRC_TENCENT_HUNYUAN; SRC_TENCENT_HY3; SRC_TENCENT_AI_INFRA_MOE; SRC_EPOCH_AI_DATA_CENTERS</x:t>
        </x:is>
      </x:c>
      <x:c r="K409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90" s="3" t="inlineStr">
        <x:is>
          <x:t xml:space="preserve">Recompute after AI allocation or inference-share evidence changes.</x:t>
        </x:is>
      </x:c>
    </x:row>
    <x:row r="4091">
      <x:c r="A4091" s="3" t="inlineStr">
        <x:is>
          <x:t xml:space="preserve">Tencent</x:t>
        </x:is>
      </x:c>
      <x:c r="B4091" s="3" t="n">
        <x:v>2028</x:v>
      </x:c>
      <x:c r="C4091" s="3" t="inlineStr">
        <x:is>
          <x:t xml:space="preserve">Grid-Constrained / Efficiency-Upside</x:t>
        </x:is>
      </x:c>
      <x:c r="D4091" s="3" t="inlineStr">
        <x:is>
          <x:t xml:space="preserve">training_power_share</x:t>
        </x:is>
      </x:c>
      <x:c r="E4091" s="3" t="n">
        <x:v>0.27</x:v>
      </x:c>
      <x:c r="F4091" s="3" t="inlineStr">
        <x:is>
          <x:t xml:space="preserve">share of AI IT load</x:t>
        </x:is>
      </x:c>
      <x:c r="G4091" s="3" t="inlineStr">
        <x:is>
          <x:t xml:space="preserve">Derived allocation</x:t>
        </x:is>
      </x:c>
      <x:c r="H4091" s="3" t="inlineStr">
        <x:is>
          <x:t xml:space="preserve">1 - inference_power_share</x:t>
        </x:is>
      </x:c>
      <x:c r="I4091" s="3" t="inlineStr">
        <x:is>
          <x:t xml:space="preserve">Training receives the complementary modeled AI IT allocation; it is not a disclosed company workload split.</x:t>
        </x:is>
      </x:c>
      <x:c r="J4091" s="3" t="inlineStr">
        <x:is>
          <x:t xml:space="preserve">SRC_TENCENT_HUNYUAN; SRC_TENCENT_HY3; SRC_TENCENT_AI_INFRA_MOE; SRC_EPOCH_AI_DATA_CENTERS; ASSUMP_INFERENCE_SHARE_NOT_FACT_60</x:t>
        </x:is>
      </x:c>
      <x:c r="K409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91" s="3" t="inlineStr">
        <x:is>
          <x:t xml:space="preserve">Provider-specific inference/training workload power telemetry.</x:t>
        </x:is>
      </x:c>
    </x:row>
    <x:row r="4092">
      <x:c r="A4092" s="3" t="inlineStr">
        <x:is>
          <x:t xml:space="preserve">Tencent</x:t>
        </x:is>
      </x:c>
      <x:c r="B4092" s="3" t="n">
        <x:v>2028</x:v>
      </x:c>
      <x:c r="C4092" s="3" t="inlineStr">
        <x:is>
          <x:t xml:space="preserve">Grid-Constrained / Efficiency-Upside</x:t>
        </x:is>
      </x:c>
      <x:c r="D4092" s="3" t="inlineStr">
        <x:is>
          <x:t xml:space="preserve">training_gw</x:t>
        </x:is>
      </x:c>
      <x:c r="E4092" s="3" t="n">
        <x:v>0.21</x:v>
      </x:c>
      <x:c r="F4092" s="3" t="inlineStr">
        <x:is>
          <x:t xml:space="preserve">GW</x:t>
        </x:is>
      </x:c>
      <x:c r="G4092" s="3" t="inlineStr">
        <x:is>
          <x:t xml:space="preserve">Derived formula</x:t>
        </x:is>
      </x:c>
      <x:c r="H4092" s="3" t="inlineStr">
        <x:is>
          <x:t xml:space="preserve">ai_it_load_gw * training_power_share</x:t>
        </x:is>
      </x:c>
      <x:c r="I4092" s="3" t="inlineStr">
        <x:is>
          <x:t xml:space="preserve">Training GW is shown separately so commercial inference token capacity is not overstated.</x:t>
        </x:is>
      </x:c>
      <x:c r="J4092" s="3" t="inlineStr">
        <x:is>
          <x:t xml:space="preserve">SRC_TENCENT_HUNYUAN; SRC_TENCENT_HY3; SRC_TENCENT_AI_INFRA_MOE; SRC_EPOCH_AI_DATA_CENTERS</x:t>
        </x:is>
      </x:c>
      <x:c r="K409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92" s="3" t="inlineStr">
        <x:is>
          <x:t xml:space="preserve">Recompute after AI allocation or workload-split evidence changes.</x:t>
        </x:is>
      </x:c>
    </x:row>
    <x:row r="4093">
      <x:c r="A4093" s="3" t="inlineStr">
        <x:is>
          <x:t xml:space="preserve">Tencent</x:t>
        </x:is>
      </x:c>
      <x:c r="B4093" s="3" t="n">
        <x:v>2028</x:v>
      </x:c>
      <x:c r="C4093" s="3" t="inlineStr">
        <x:is>
          <x:t xml:space="preserve">Grid-Constrained / Efficiency-Upside</x:t>
        </x:is>
      </x:c>
      <x:c r="D4093" s="3" t="inlineStr">
        <x:is>
          <x:t xml:space="preserve">tokens_per_second_per_mw</x:t>
        </x:is>
      </x:c>
      <x:c r="E4093" s="3" t="n">
        <x:v>1725777</x:v>
      </x:c>
      <x:c r="F4093" s="3" t="inlineStr">
        <x:is>
          <x:t xml:space="preserve">generated output tokens/sec/MW</x:t>
        </x:is>
      </x:c>
      <x:c r="G4093" s="3" t="inlineStr">
        <x:is>
          <x:t xml:space="preserve">Derived estimate + benchmark calibration</x:t>
        </x:is>
      </x:c>
      <x:c r="H4093" s="3" t="inlineStr">
        <x:is>
          <x:t xml:space="preserve">fleet_reference_tps_per_mw * commercial_workload_fit_factor</x:t>
        </x:is>
      </x:c>
      <x:c r="I4093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4093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409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93" s="3" t="inlineStr">
        <x:is>
          <x:t xml:space="preserve">Comparable production output-token throughput with model, hardware, precision, ISL/OSL and SLO matched.</x:t>
        </x:is>
      </x:c>
    </x:row>
    <x:row r="4094">
      <x:c r="A4094" s="3" t="inlineStr">
        <x:is>
          <x:t xml:space="preserve">Tencent</x:t>
        </x:is>
      </x:c>
      <x:c r="B4094" s="3" t="n">
        <x:v>2028</x:v>
      </x:c>
      <x:c r="C4094" s="3" t="inlineStr">
        <x:is>
          <x:t xml:space="preserve">Grid-Constrained / Efficiency-Upside</x:t>
        </x:is>
      </x:c>
      <x:c r="D4094" s="3" t="inlineStr">
        <x:is>
          <x:t xml:space="preserve">inference_tokens_per_day</x:t>
        </x:is>
      </x:c>
      <x:c r="E4094" s="3" t="n">
        <x:v>84692851430400</x:v>
      </x:c>
      <x:c r="F4094" s="3" t="inlineStr">
        <x:is>
          <x:t xml:space="preserve">generated output tokens/day</x:t>
        </x:is>
      </x:c>
      <x:c r="G4094" s="3" t="inlineStr">
        <x:is>
          <x:t xml:space="preserve">Derived headline metric</x:t>
        </x:is>
      </x:c>
      <x:c r="H4094" s="3" t="inlineStr">
        <x:is>
          <x:t xml:space="preserve">inference_gw * 1000 * tokens_per_second_per_mw * 86,400</x:t>
        </x:is>
      </x:c>
      <x:c r="I4094" s="3" t="inlineStr">
        <x:is>
          <x:t xml:space="preserve">Headline capacity uses no utilization, MoE, architecture or software-growth multiplier; it is not observed commercial output volume.</x:t>
        </x:is>
      </x:c>
      <x:c r="J4094" s="3" t="inlineStr">
        <x:is>
          <x:t xml:space="preserve">SRC_TENCENT_HUNYUAN; SRC_TENCENT_HY3; SRC_TENCENT_AI_INFRA_MOE; SRC_EPOCH_AI_DATA_CENTERS; SRC_SEMIANALYSIS_INFERENCEX</x:t>
        </x:is>
      </x:c>
      <x:c r="K409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94" s="3" t="inlineStr">
        <x:is>
          <x:t xml:space="preserve">Provider-disclosed generated output token volume or calibrated capacity telemetry.</x:t>
        </x:is>
      </x:c>
    </x:row>
    <x:row r="4095">
      <x:c r="A4095" s="3" t="inlineStr">
        <x:is>
          <x:t xml:space="preserve">Tencent</x:t>
        </x:is>
      </x:c>
      <x:c r="B4095" s="3" t="n">
        <x:v>2028</x:v>
      </x:c>
      <x:c r="C4095" s="3" t="inlineStr">
        <x:is>
          <x:t xml:space="preserve">Grid-Constrained / Efficiency-Upside</x:t>
        </x:is>
      </x:c>
      <x:c r="D4095" s="3" t="inlineStr">
        <x:is>
          <x:t xml:space="preserve">inference_tokens_per_year</x:t>
        </x:is>
      </x:c>
      <x:c r="E4095" s="3" t="n">
        <x:v>3.0912890772096e+16</x:v>
      </x:c>
      <x:c r="F4095" s="3" t="inlineStr">
        <x:is>
          <x:t xml:space="preserve">generated output tokens/year</x:t>
        </x:is>
      </x:c>
      <x:c r="G4095" s="3" t="inlineStr">
        <x:is>
          <x:t xml:space="preserve">Derived headline metric</x:t>
        </x:is>
      </x:c>
      <x:c r="H4095" s="3" t="inlineStr">
        <x:is>
          <x:t xml:space="preserve">inference_tokens_per_day * 365</x:t>
        </x:is>
      </x:c>
      <x:c r="I4095" s="3" t="inlineStr">
        <x:is>
          <x:t xml:space="preserve">Annualized version of generated output token capacity; it is not observed annual demand or billable volume.</x:t>
        </x:is>
      </x:c>
      <x:c r="J4095" s="3" t="inlineStr">
        <x:is>
          <x:t xml:space="preserve">SRC_TENCENT_HUNYUAN; SRC_TENCENT_HY3; SRC_TENCENT_AI_INFRA_MOE; SRC_EPOCH_AI_DATA_CENTERS; SRC_SEMIANALYSIS_INFERENCEX</x:t>
        </x:is>
      </x:c>
      <x:c r="K409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95" s="3" t="inlineStr">
        <x:is>
          <x:t xml:space="preserve">Provider-disclosed annual generated-output volume or metered serving telemetry.</x:t>
        </x:is>
      </x:c>
    </x:row>
    <x:row r="4096">
      <x:c r="A4096" s="3" t="inlineStr">
        <x:is>
          <x:t xml:space="preserve">Tencent</x:t>
        </x:is>
      </x:c>
      <x:c r="B4096" s="3" t="n">
        <x:v>2029</x:v>
      </x:c>
      <x:c r="C4096" s="3" t="inlineStr">
        <x:is>
          <x:t xml:space="preserve">Grid-Constrained / Efficiency-Upside</x:t>
        </x:is>
      </x:c>
      <x:c r="D4096" s="3" t="inlineStr">
        <x:is>
          <x:t xml:space="preserve">contracted_power_gw</x:t>
        </x:is>
      </x:c>
      <x:c r="E4096" s="3" t="n">
        <x:v>2.55</x:v>
      </x:c>
      <x:c r="F4096" s="3" t="inlineStr">
        <x:is>
          <x:t xml:space="preserve">GW</x:t>
        </x:is>
      </x:c>
      <x:c r="G4096" s="3" t="inlineStr">
        <x:is>
          <x:t xml:space="preserve">Scenario capacity envelope</x:t>
        </x:is>
      </x:c>
      <x:c r="H4096" s="3" t="inlineStr">
        <x:is>
          <x:t xml:space="preserve">linear interpolation between 2026 and 2030 company capacity endpoints</x:t>
        </x:is>
      </x:c>
      <x:c r="I4096" s="3" t="inlineStr">
        <x:is>
          <x:t xml:space="preserve">Tencent Cloud/Hunyuan capacity is a scenario envelope because operated model-serving GW is undisclosed.</x:t>
        </x:is>
      </x:c>
      <x:c r="J4096" s="3" t="inlineStr">
        <x:is>
          <x:t xml:space="preserve">SRC_TENCENT_AI_INFRA_MOE; ASSUMP_CN_CAPACITY_TRANSPARENCY</x:t>
        </x:is>
      </x:c>
      <x:c r="K409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96" s="3" t="inlineStr">
        <x:is>
          <x:t xml:space="preserve">Company/site-level committed MW/GW, interconnect and contract disclosure.</x:t>
        </x:is>
      </x:c>
    </x:row>
    <x:row r="4097">
      <x:c r="A4097" s="3" t="inlineStr">
        <x:is>
          <x:t xml:space="preserve">Tencent</x:t>
        </x:is>
      </x:c>
      <x:c r="B4097" s="3" t="n">
        <x:v>2029</x:v>
      </x:c>
      <x:c r="C4097" s="3" t="inlineStr">
        <x:is>
          <x:t xml:space="preserve">Grid-Constrained / Efficiency-Upside</x:t>
        </x:is>
      </x:c>
      <x:c r="D4097" s="3" t="inlineStr">
        <x:is>
          <x:t xml:space="preserve">operational_deployment_share</x:t>
        </x:is>
      </x:c>
      <x:c r="E4097" s="3" t="n">
        <x:v>0.57019608</x:v>
      </x:c>
      <x:c r="F4097" s="3" t="inlineStr">
        <x:is>
          <x:t xml:space="preserve">share</x:t>
        </x:is>
      </x:c>
      <x:c r="G4097" s="3" t="inlineStr">
        <x:is>
          <x:t xml:space="preserve">Scenario conversion</x:t>
        </x:is>
      </x:c>
      <x:c r="H4097" s="3" t="inlineStr">
        <x:is>
          <x:t xml:space="preserve">active_power_gw / contracted_power_gw</x:t>
        </x:is>
      </x:c>
      <x:c r="I4097" s="3" t="inlineStr">
        <x:is>
          <x:t xml:space="preserve">This is the single explicit conversion from contracted/attributed capacity to operationally usable capacity.</x:t>
        </x:is>
      </x:c>
      <x:c r="J4097" s="3" t="inlineStr">
        <x:is>
          <x:t xml:space="preserve">SRC_TENCENT_AI_INFRA_MOE; ASSUMP_CN_CAPACITY_TRANSPARENCY</x:t>
        </x:is>
      </x:c>
      <x:c r="K409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97" s="3" t="inlineStr">
        <x:is>
          <x:t xml:space="preserve">Energized operational capacity divided by contracted/attributed capacity.</x:t>
        </x:is>
      </x:c>
    </x:row>
    <x:row r="4098">
      <x:c r="A4098" s="3" t="inlineStr">
        <x:is>
          <x:t xml:space="preserve">Tencent</x:t>
        </x:is>
      </x:c>
      <x:c r="B4098" s="3" t="n">
        <x:v>2029</x:v>
      </x:c>
      <x:c r="C4098" s="3" t="inlineStr">
        <x:is>
          <x:t xml:space="preserve">Grid-Constrained / Efficiency-Upside</x:t>
        </x:is>
      </x:c>
      <x:c r="D4098" s="3" t="inlineStr">
        <x:is>
          <x:t xml:space="preserve">active_power_gw</x:t>
        </x:is>
      </x:c>
      <x:c r="E4098" s="3" t="n">
        <x:v>1.454</x:v>
      </x:c>
      <x:c r="F4098" s="3" t="inlineStr">
        <x:is>
          <x:t xml:space="preserve">GW</x:t>
        </x:is>
      </x:c>
      <x:c r="G4098" s="3" t="inlineStr">
        <x:is>
          <x:t xml:space="preserve">Derived scenario</x:t>
        </x:is>
      </x:c>
      <x:c r="H4098" s="3" t="inlineStr">
        <x:is>
          <x:t xml:space="preserve">contracted_power_gw * operational_deployment_share</x:t>
        </x:is>
      </x:c>
      <x:c r="I4098" s="3" t="inlineStr">
        <x:is>
          <x:t xml:space="preserve">Active GW reflects staged Hunyuan/Yuanbao adoption rather than a reported powered fleet.</x:t>
        </x:is>
      </x:c>
      <x:c r="J4098" s="3" t="inlineStr">
        <x:is>
          <x:t xml:space="preserve">SRC_TENCENT_AI_INFRA_MOE; ASSUMP_CN_CAPACITY_TRANSPARENCY</x:t>
        </x:is>
      </x:c>
      <x:c r="K409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98" s="3" t="inlineStr">
        <x:is>
          <x:t xml:space="preserve">Energization dates, accelerator deliveries and operational powered-rack telemetry.</x:t>
        </x:is>
      </x:c>
    </x:row>
    <x:row r="4099">
      <x:c r="A4099" s="3" t="inlineStr">
        <x:is>
          <x:t xml:space="preserve">Tencent</x:t>
        </x:is>
      </x:c>
      <x:c r="B4099" s="3" t="n">
        <x:v>2029</x:v>
      </x:c>
      <x:c r="C4099" s="3" t="inlineStr">
        <x:is>
          <x:t xml:space="preserve">Grid-Constrained / Efficiency-Upside</x:t>
        </x:is>
      </x:c>
      <x:c r="D4099" s="3" t="inlineStr">
        <x:is>
          <x:t xml:space="preserve">pue</x:t>
        </x:is>
      </x:c>
      <x:c r="E4099" s="3" t="n">
        <x:v>1.23</x:v>
      </x:c>
      <x:c r="F4099" s="3" t="inlineStr">
        <x:is>
          <x:t xml:space="preserve">ratio</x:t>
        </x:is>
      </x:c>
      <x:c r="G4099" s="3" t="inlineStr">
        <x:is>
          <x:t xml:space="preserve">Scenario parameter</x:t>
        </x:is>
      </x:c>
      <x:c r="H4099" s="3" t="inlineStr">
        <x:is>
          <x:t xml:space="preserve">it_load_gw = active_power_gw / pue</x:t>
        </x:is>
      </x:c>
      <x:c r="I4099" s="3" t="inlineStr">
        <x:is>
          <x:t xml:space="preserve">No provider-wide site-level PUE is used as a disclosed fact; PUE represents facility-to-IT conversion within the scenario.</x:t>
        </x:is>
      </x:c>
      <x:c r="J4099" s="3" t="inlineStr">
        <x:is>
          <x:t xml:space="preserve">ASSUMP_POWER_RAMP</x:t>
        </x:is>
      </x:c>
      <x:c r="K409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099" s="3" t="inlineStr">
        <x:is>
          <x:t xml:space="preserve">Site-level measured PUE matched to attributed AI capacity.</x:t>
        </x:is>
      </x:c>
    </x:row>
    <x:row r="4100">
      <x:c r="A4100" s="3" t="inlineStr">
        <x:is>
          <x:t xml:space="preserve">Tencent</x:t>
        </x:is>
      </x:c>
      <x:c r="B4100" s="3" t="n">
        <x:v>2029</x:v>
      </x:c>
      <x:c r="C4100" s="3" t="inlineStr">
        <x:is>
          <x:t xml:space="preserve">Grid-Constrained / Efficiency-Upside</x:t>
        </x:is>
      </x:c>
      <x:c r="D4100" s="3" t="inlineStr">
        <x:is>
          <x:t xml:space="preserve">it_load_gw</x:t>
        </x:is>
      </x:c>
      <x:c r="E4100" s="3" t="n">
        <x:v>1.182</x:v>
      </x:c>
      <x:c r="F4100" s="3" t="inlineStr">
        <x:is>
          <x:t xml:space="preserve">GW</x:t>
        </x:is>
      </x:c>
      <x:c r="G4100" s="3" t="inlineStr">
        <x:is>
          <x:t xml:space="preserve">Derived formula</x:t>
        </x:is>
      </x:c>
      <x:c r="H4100" s="3" t="inlineStr">
        <x:is>
          <x:t xml:space="preserve">active_power_gw / pue</x:t>
        </x:is>
      </x:c>
      <x:c r="I4100" s="3" t="inlineStr">
        <x:is>
          <x:t xml:space="preserve">Facility power is converted to IT-deliverable power before attributing AI workloads.</x:t>
        </x:is>
      </x:c>
      <x:c r="J4100" s="3" t="inlineStr">
        <x:is>
          <x:t xml:space="preserve">SRC_TENCENT_AI_INFRA_MOE; ASSUMP_CN_CAPACITY_TRANSPARENCY</x:t>
        </x:is>
      </x:c>
      <x:c r="K410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00" s="3" t="inlineStr">
        <x:is>
          <x:t xml:space="preserve">Recompute once active power and PUE become site-observable.</x:t>
        </x:is>
      </x:c>
    </x:row>
    <x:row r="4101">
      <x:c r="A4101" s="3" t="inlineStr">
        <x:is>
          <x:t xml:space="preserve">Tencent</x:t>
        </x:is>
      </x:c>
      <x:c r="B4101" s="3" t="n">
        <x:v>2029</x:v>
      </x:c>
      <x:c r="C4101" s="3" t="inlineStr">
        <x:is>
          <x:t xml:space="preserve">Grid-Constrained / Efficiency-Upside</x:t>
        </x:is>
      </x:c>
      <x:c r="D4101" s="3" t="inlineStr">
        <x:is>
          <x:t xml:space="preserve">ai_workload_share</x:t>
        </x:is>
      </x:c>
      <x:c r="E4101" s="3" t="n">
        <x:v>0.84</x:v>
      </x:c>
      <x:c r="F4101" s="3" t="inlineStr">
        <x:is>
          <x:t xml:space="preserve">share</x:t>
        </x:is>
      </x:c>
      <x:c r="G4101" s="3" t="inlineStr">
        <x:is>
          <x:t xml:space="preserve">Scenario allocation</x:t>
        </x:is>
      </x:c>
      <x:c r="H4101" s="3" t="inlineStr">
        <x:is>
          <x:t xml:space="preserve">ai_it_load_gw = it_load_gw * ai_workload_share</x:t>
        </x:is>
      </x:c>
      <x:c r="I4101" s="3" t="inlineStr">
        <x:is>
          <x:t xml:space="preserve">Modeled Hunyuan-serving capacity is AI-focused; 84% excludes cloud/platform and reserve overhead.</x:t>
        </x:is>
      </x:c>
      <x:c r="J4101" s="3" t="inlineStr">
        <x:is>
          <x:t xml:space="preserve">SRC_TENCENT_HUNYUAN; SRC_TENCENT_HY3; SRC_TENCENT_AI_INFRA_MOE; SRC_EPOCH_AI_DATA_CENTERS</x:t>
        </x:is>
      </x:c>
      <x:c r="K410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01" s="3" t="inlineStr">
        <x:is>
          <x:t xml:space="preserve">Model-owner AI workload allocation or cluster scheduling telemetry.</x:t>
        </x:is>
      </x:c>
    </x:row>
    <x:row r="4102">
      <x:c r="A4102" s="3" t="inlineStr">
        <x:is>
          <x:t xml:space="preserve">Tencent</x:t>
        </x:is>
      </x:c>
      <x:c r="B4102" s="3" t="n">
        <x:v>2029</x:v>
      </x:c>
      <x:c r="C4102" s="3" t="inlineStr">
        <x:is>
          <x:t xml:space="preserve">Grid-Constrained / Efficiency-Upside</x:t>
        </x:is>
      </x:c>
      <x:c r="D4102" s="3" t="inlineStr">
        <x:is>
          <x:t xml:space="preserve">ai_it_load_gw</x:t>
        </x:is>
      </x:c>
      <x:c r="E4102" s="3" t="n">
        <x:v>0.993</x:v>
      </x:c>
      <x:c r="F4102" s="3" t="inlineStr">
        <x:is>
          <x:t xml:space="preserve">GW</x:t>
        </x:is>
      </x:c>
      <x:c r="G4102" s="3" t="inlineStr">
        <x:is>
          <x:t xml:space="preserve">Derived formula</x:t>
        </x:is>
      </x:c>
      <x:c r="H4102" s="3" t="inlineStr">
        <x:is>
          <x:t xml:space="preserve">it_load_gw * ai_workload_share</x:t>
        </x:is>
      </x:c>
      <x:c r="I4102" s="3" t="inlineStr">
        <x:is>
          <x:t xml:space="preserve">Only the AI-attributed portion of IT load enters training/inference allocation.</x:t>
        </x:is>
      </x:c>
      <x:c r="J4102" s="3" t="inlineStr">
        <x:is>
          <x:t xml:space="preserve">SRC_TENCENT_HUNYUAN; SRC_TENCENT_HY3; SRC_TENCENT_AI_INFRA_MOE; SRC_EPOCH_AI_DATA_CENTERS</x:t>
        </x:is>
      </x:c>
      <x:c r="K410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02" s="3" t="inlineStr">
        <x:is>
          <x:t xml:space="preserve">Recompute after ai_workload_share is replaced by telemetry.</x:t>
        </x:is>
      </x:c>
    </x:row>
    <x:row r="4103">
      <x:c r="A4103" s="3" t="inlineStr">
        <x:is>
          <x:t xml:space="preserve">Tencent</x:t>
        </x:is>
      </x:c>
      <x:c r="B4103" s="3" t="n">
        <x:v>2029</x:v>
      </x:c>
      <x:c r="C4103" s="3" t="inlineStr">
        <x:is>
          <x:t xml:space="preserve">Grid-Constrained / Efficiency-Upside</x:t>
        </x:is>
      </x:c>
      <x:c r="D4103" s="3" t="inlineStr">
        <x:is>
          <x:t xml:space="preserve">gpu_share</x:t>
        </x:is>
      </x:c>
      <x:c r="E4103" s="3" t="n">
        <x:v>1</x:v>
      </x:c>
      <x:c r="F4103" s="3" t="inlineStr">
        <x:is>
          <x:t xml:space="preserve">share of inference-serving accelerator load</x:t>
        </x:is>
      </x:c>
      <x:c r="G4103" s="3" t="inlineStr">
        <x:is>
          <x:t xml:space="preserve">Numeric scenario</x:t>
        </x:is>
      </x:c>
      <x:c r="H4103" s="3" t="inlineStr">
        <x:is>
          <x:t xml:space="preserve">gpu_share interpolated from company 2026/2030 accelerator-mix endpoints</x:t>
        </x:is>
      </x:c>
      <x:c r="I4103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4103" s="3" t="inlineStr">
        <x:is>
          <x:t xml:space="preserve">SRC_TENCENT_HUNYUAN; SRC_TENCENT_HY3; SRC_TENCENT_AI_INFRA_MOE; SRC_EPOCH_AI_DATA_CENTERS; ASSUMP_NUMERIC_ACCELERATOR_MIX</x:t>
        </x:is>
      </x:c>
      <x:c r="K410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03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4104">
      <x:c r="A4104" s="3" t="inlineStr">
        <x:is>
          <x:t xml:space="preserve">Tencent</x:t>
        </x:is>
      </x:c>
      <x:c r="B4104" s="3" t="n">
        <x:v>2029</x:v>
      </x:c>
      <x:c r="C4104" s="3" t="inlineStr">
        <x:is>
          <x:t xml:space="preserve">Grid-Constrained / Efficiency-Upside</x:t>
        </x:is>
      </x:c>
      <x:c r="D4104" s="3" t="inlineStr">
        <x:is>
          <x:t xml:space="preserve">h200_share</x:t>
        </x:is>
      </x:c>
      <x:c r="E4104" s="3" t="n">
        <x:v>0.213</x:v>
      </x:c>
      <x:c r="F4104" s="3" t="inlineStr">
        <x:is>
          <x:t xml:space="preserve">share of inference-serving accelerator load</x:t>
        </x:is>
      </x:c>
      <x:c r="G4104" s="3" t="inlineStr">
        <x:is>
          <x:t xml:space="preserve">Editable numeric scenario</x:t>
        </x:is>
      </x:c>
      <x:c r="H4104" s="3" t="inlineStr">
        <x:is>
          <x:t xml:space="preserve">h200_share = gpu_share * default_gpu_generation_mix_h200</x:t>
        </x:is>
      </x:c>
      <x:c r="I4104" s="3" t="inlineStr">
        <x:is>
          <x:t xml:space="preserve">Default GPU-generation migration assumption; executive workbook allows later manual replacement by company/year/scenario.</x:t>
        </x:is>
      </x:c>
      <x:c r="J4104" s="3" t="inlineStr">
        <x:is>
          <x:t xml:space="preserve">SRC_SEMIANALYSIS_INFERENCEX; ASSUMP_NUMERIC_ACCELERATOR_MIX</x:t>
        </x:is>
      </x:c>
      <x:c r="K410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04" s="3" t="inlineStr">
        <x:is>
          <x:t xml:space="preserve">Company fleet inventory, accelerator-hours or procurement/deployment records by GPU generation.</x:t>
        </x:is>
      </x:c>
    </x:row>
    <x:row r="4105">
      <x:c r="A4105" s="3" t="inlineStr">
        <x:is>
          <x:t xml:space="preserve">Tencent</x:t>
        </x:is>
      </x:c>
      <x:c r="B4105" s="3" t="n">
        <x:v>2029</x:v>
      </x:c>
      <x:c r="C4105" s="3" t="inlineStr">
        <x:is>
          <x:t xml:space="preserve">Grid-Constrained / Efficiency-Upside</x:t>
        </x:is>
      </x:c>
      <x:c r="D4105" s="3" t="inlineStr">
        <x:is>
          <x:t xml:space="preserve">b200_share</x:t>
        </x:is>
      </x:c>
      <x:c r="E4105" s="3" t="n">
        <x:v>0.362</x:v>
      </x:c>
      <x:c r="F4105" s="3" t="inlineStr">
        <x:is>
          <x:t xml:space="preserve">share of inference-serving accelerator load</x:t>
        </x:is>
      </x:c>
      <x:c r="G4105" s="3" t="inlineStr">
        <x:is>
          <x:t xml:space="preserve">Editable numeric scenario</x:t>
        </x:is>
      </x:c>
      <x:c r="H4105" s="3" t="inlineStr">
        <x:is>
          <x:t xml:space="preserve">b200_share = gpu_share * default_gpu_generation_mix_b200</x:t>
        </x:is>
      </x:c>
      <x:c r="I4105" s="3" t="inlineStr">
        <x:is>
          <x:t xml:space="preserve">Default GPU-generation migration assumption; executive workbook allows later manual replacement by company/year/scenario.</x:t>
        </x:is>
      </x:c>
      <x:c r="J4105" s="3" t="inlineStr">
        <x:is>
          <x:t xml:space="preserve">SRC_SEMIANALYSIS_INFERENCEX; ASSUMP_NUMERIC_ACCELERATOR_MIX</x:t>
        </x:is>
      </x:c>
      <x:c r="K410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05" s="3" t="inlineStr">
        <x:is>
          <x:t xml:space="preserve">Company fleet inventory, accelerator-hours or procurement/deployment records by GPU generation.</x:t>
        </x:is>
      </x:c>
    </x:row>
    <x:row r="4106">
      <x:c r="A4106" s="3" t="inlineStr">
        <x:is>
          <x:t xml:space="preserve">Tencent</x:t>
        </x:is>
      </x:c>
      <x:c r="B4106" s="3" t="n">
        <x:v>2029</x:v>
      </x:c>
      <x:c r="C4106" s="3" t="inlineStr">
        <x:is>
          <x:t xml:space="preserve">Grid-Constrained / Efficiency-Upside</x:t>
        </x:is>
      </x:c>
      <x:c r="D4106" s="3" t="inlineStr">
        <x:is>
          <x:t xml:space="preserve">gb200_share</x:t>
        </x:is>
      </x:c>
      <x:c r="E4106" s="3" t="n">
        <x:v>0.425</x:v>
      </x:c>
      <x:c r="F4106" s="3" t="inlineStr">
        <x:is>
          <x:t xml:space="preserve">share of inference-serving accelerator load</x:t>
        </x:is>
      </x:c>
      <x:c r="G4106" s="3" t="inlineStr">
        <x:is>
          <x:t xml:space="preserve">Editable numeric scenario</x:t>
        </x:is>
      </x:c>
      <x:c r="H4106" s="3" t="inlineStr">
        <x:is>
          <x:t xml:space="preserve">gb200_share = gpu_share * default_gpu_generation_mix_gb200</x:t>
        </x:is>
      </x:c>
      <x:c r="I4106" s="3" t="inlineStr">
        <x:is>
          <x:t xml:space="preserve">Default GPU-generation migration assumption; executive workbook allows later manual replacement by company/year/scenario.</x:t>
        </x:is>
      </x:c>
      <x:c r="J4106" s="3" t="inlineStr">
        <x:is>
          <x:t xml:space="preserve">SRC_SEMIANALYSIS_INFERENCEX; ASSUMP_NUMERIC_ACCELERATOR_MIX</x:t>
        </x:is>
      </x:c>
      <x:c r="K410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06" s="3" t="inlineStr">
        <x:is>
          <x:t xml:space="preserve">Company fleet inventory, accelerator-hours or procurement/deployment records by GPU generation.</x:t>
        </x:is>
      </x:c>
    </x:row>
    <x:row r="4107">
      <x:c r="A4107" s="3" t="inlineStr">
        <x:is>
          <x:t xml:space="preserve">Tencent</x:t>
        </x:is>
      </x:c>
      <x:c r="B4107" s="3" t="n">
        <x:v>2029</x:v>
      </x:c>
      <x:c r="C4107" s="3" t="inlineStr">
        <x:is>
          <x:t xml:space="preserve">Grid-Constrained / Efficiency-Upside</x:t>
        </x:is>
      </x:c>
      <x:c r="D4107" s="3" t="inlineStr">
        <x:is>
          <x:t xml:space="preserve">purpose_built_accelerator_share</x:t>
        </x:is>
      </x:c>
      <x:c r="E4107" s="3" t="n">
        <x:v>0</x:v>
      </x:c>
      <x:c r="F4107" s="3" t="inlineStr">
        <x:is>
          <x:t xml:space="preserve">share of inference-serving accelerator load</x:t>
        </x:is>
      </x:c>
      <x:c r="G4107" s="3" t="inlineStr">
        <x:is>
          <x:t xml:space="preserve">Numeric scenario</x:t>
        </x:is>
      </x:c>
      <x:c r="H4107" s="3" t="inlineStr">
        <x:is>
          <x:t xml:space="preserve">1 - gpu_share</x:t>
        </x:is>
      </x:c>
      <x:c r="I4107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4107" s="3" t="inlineStr">
        <x:is>
          <x:t xml:space="preserve">SRC_TENCENT_HUNYUAN; SRC_TENCENT_HY3; SRC_TENCENT_AI_INFRA_MOE; SRC_EPOCH_AI_DATA_CENTERS; ASSUMP_NUMERIC_ACCELERATOR_MIX</x:t>
        </x:is>
      </x:c>
      <x:c r="K410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07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4108">
      <x:c r="A4108" s="3" t="inlineStr">
        <x:is>
          <x:t xml:space="preserve">Tencent</x:t>
        </x:is>
      </x:c>
      <x:c r="B4108" s="3" t="n">
        <x:v>2029</x:v>
      </x:c>
      <x:c r="C4108" s="3" t="inlineStr">
        <x:is>
          <x:t xml:space="preserve">Grid-Constrained / Efficiency-Upside</x:t>
        </x:is>
      </x:c>
      <x:c r="D4108" s="3" t="inlineStr">
        <x:is>
          <x:t xml:space="preserve">fleet_reference_tps_per_mw</x:t>
        </x:is>
      </x:c>
      <x:c r="E4108" s="3" t="n">
        <x:v>3133311</x:v>
      </x:c>
      <x:c r="F4108" s="3" t="inlineStr">
        <x:is>
          <x:t xml:space="preserve">generated output tokens/sec/MW</x:t>
        </x:is>
      </x:c>
      <x:c r="G4108" s="3" t="inlineStr">
        <x:is>
          <x:t xml:space="preserve">Fleet-weighted public benchmark reference</x:t>
        </x:is>
      </x:c>
      <x:c r="H4108" s="3" t="inlineStr">
        <x:is>
          <x:t xml:space="preserve">h200_share*h200_workload_avg + b200_share*b200_workload_avg + gb200_share*gb200_workload_avg + purpose_built_share*purpose_workload_avg</x:t>
        </x:is>
      </x:c>
      <x:c r="I4108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4108" s="3" t="inlineStr">
        <x:is>
          <x:t xml:space="preserve">SRC_SEMIANALYSIS_INFERENCEX; ASSUMP_NUMERIC_ACCELERATOR_MIX; ASSUMP_WORKLOAD_CLASS_MIX; ASSUMP_AGENTIC_CONTEXT_PENALTY</x:t>
        </x:is>
      </x:c>
      <x:c r="K410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08" s="3" t="inlineStr">
        <x:is>
          <x:t xml:space="preserve">Comparable production output-token throughput or a more closely matched benchmark.</x:t>
        </x:is>
      </x:c>
    </x:row>
    <x:row r="4109">
      <x:c r="A4109" s="3" t="inlineStr">
        <x:is>
          <x:t xml:space="preserve">Tencent</x:t>
        </x:is>
      </x:c>
      <x:c r="B4109" s="3" t="n">
        <x:v>2029</x:v>
      </x:c>
      <x:c r="C4109" s="3" t="inlineStr">
        <x:is>
          <x:t xml:space="preserve">Grid-Constrained / Efficiency-Upside</x:t>
        </x:is>
      </x:c>
      <x:c r="D4109" s="3" t="inlineStr">
        <x:is>
          <x:t xml:space="preserve">commercial_workload_fit_factor</x:t>
        </x:is>
      </x:c>
      <x:c r="E4109" s="3" t="n">
        <x:v>0.6</x:v>
      </x:c>
      <x:c r="F4109" s="3" t="inlineStr">
        <x:is>
          <x:t xml:space="preserve">share of public reference throughput</x:t>
        </x:is>
      </x:c>
      <x:c r="G4109" s="3" t="inlineStr">
        <x:is>
          <x:t xml:space="preserve">Scenario assumption</x:t>
        </x:is>
      </x:c>
      <x:c r="H4109" s="3" t="inlineStr">
        <x:is>
          <x:t xml:space="preserve">reference_serving_tps_per_mw = fleet_reference_tps_per_mw * commercial_workload_fit_factor</x:t>
        </x:is>
      </x:c>
      <x:c r="I4109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4109" s="3" t="inlineStr">
        <x:is>
          <x:t xml:space="preserve">SRC_SEMIANALYSIS_INFERENCEX; ASSUMP_NUMERIC_ACCELERATOR_MIX; ASSUMP_WORKLOAD_CLASS_MIX; ASSUMP_AGENTIC_CONTEXT_PENALTY</x:t>
        </x:is>
      </x:c>
      <x:c r="K410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09" s="3" t="inlineStr">
        <x:is>
          <x:t xml:space="preserve">Matched commercial serving benchmark by product surface, context shape and latency SLO.</x:t>
        </x:is>
      </x:c>
    </x:row>
    <x:row r="4110">
      <x:c r="A4110" s="3" t="inlineStr">
        <x:is>
          <x:t xml:space="preserve">Tencent</x:t>
        </x:is>
      </x:c>
      <x:c r="B4110" s="3" t="n">
        <x:v>2029</x:v>
      </x:c>
      <x:c r="C4110" s="3" t="inlineStr">
        <x:is>
          <x:t xml:space="preserve">Grid-Constrained / Efficiency-Upside</x:t>
        </x:is>
      </x:c>
      <x:c r="D4110" s="3" t="inlineStr">
        <x:is>
          <x:t xml:space="preserve">reference_serving_tps_per_mw</x:t>
        </x:is>
      </x:c>
      <x:c r="E4110" s="3" t="n">
        <x:v>1879987</x:v>
      </x:c>
      <x:c r="F4110" s="3" t="inlineStr">
        <x:is>
          <x:t xml:space="preserve">generated output tokens/sec/MW</x:t>
        </x:is>
      </x:c>
      <x:c r="G4110" s="3" t="inlineStr">
        <x:is>
          <x:t xml:space="preserve">Workload-adjusted benchmark proxy</x:t>
        </x:is>
      </x:c>
      <x:c r="H4110" s="3" t="inlineStr">
        <x:is>
          <x:t xml:space="preserve">fleet_reference_tps_per_mw * commercial_workload_fit_factor</x:t>
        </x:is>
      </x:c>
      <x:c r="I4110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4110" s="3" t="inlineStr">
        <x:is>
          <x:t xml:space="preserve">SRC_SEMIANALYSIS_INFERENCEX; ASSUMP_NUMERIC_ACCELERATOR_MIX; ASSUMP_WORKLOAD_CLASS_MIX; ASSUMP_AGENTIC_CONTEXT_PENALTY</x:t>
        </x:is>
      </x:c>
      <x:c r="K411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10" s="3" t="inlineStr">
        <x:is>
          <x:t xml:space="preserve">Provider production output-token throughput with comparable workload/SLO.</x:t>
        </x:is>
      </x:c>
    </x:row>
    <x:row r="4111">
      <x:c r="A4111" s="3" t="inlineStr">
        <x:is>
          <x:t xml:space="preserve">Tencent</x:t>
        </x:is>
      </x:c>
      <x:c r="B4111" s="3" t="n">
        <x:v>2029</x:v>
      </x:c>
      <x:c r="C4111" s="3" t="inlineStr">
        <x:is>
          <x:t xml:space="preserve">Grid-Constrained / Efficiency-Upside</x:t>
        </x:is>
      </x:c>
      <x:c r="D4111" s="3" t="inlineStr">
        <x:is>
          <x:t xml:space="preserve">purpose_built_tps_per_mw</x:t>
        </x:is>
      </x:c>
      <x:c r="E4111" s="3" t="n">
        <x:v>2710180</x:v>
      </x:c>
      <x:c r="F4111" s="3" t="inlineStr">
        <x:is>
          <x:t xml:space="preserve">generated output tokens/sec/MW</x:t>
        </x:is>
      </x:c>
      <x:c r="G4111" s="3" t="inlineStr">
        <x:is>
          <x:t xml:space="preserve">Conservative no-uplift proxy</x:t>
        </x:is>
      </x:c>
      <x:c r="H4111" s="3" t="inlineStr">
        <x:is>
          <x:t xml:space="preserve">purpose_built_tps_per_mw = purpose_built_reference_tps_per_mw * commercial_workload_fit_factor until comparable output-token benchmark is adopted</x:t>
        </x:is>
      </x:c>
      <x:c r="I4111" s="3" t="inlineStr">
        <x:is>
          <x:t xml:space="preserve">No comparable public output-token/MW row adopted; B200 public reference placeholder is used and remains editable.</x:t>
        </x:is>
      </x:c>
      <x:c r="J4111" s="3" t="inlineStr">
        <x:is>
          <x:t xml:space="preserve">SRC_TENCENT_HUNYUAN; SRC_TENCENT_HY3; SRC_TENCENT_AI_INFRA_MOE; SRC_EPOCH_AI_DATA_CENTERS; ASSUMP_NUMERIC_ACCELERATOR_MIX</x:t>
        </x:is>
      </x:c>
      <x:c r="K411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11" s="3" t="inlineStr">
        <x:is>
          <x:t xml:space="preserve">Matched-workload generated-output benchmark for the provider purpose-built accelerator.</x:t>
        </x:is>
      </x:c>
    </x:row>
    <x:row r="4112">
      <x:c r="A4112" s="3" t="inlineStr">
        <x:is>
          <x:t xml:space="preserve">Tencent</x:t>
        </x:is>
      </x:c>
      <x:c r="B4112" s="3" t="n">
        <x:v>2029</x:v>
      </x:c>
      <x:c r="C4112" s="3" t="inlineStr">
        <x:is>
          <x:t xml:space="preserve">Grid-Constrained / Efficiency-Upside</x:t>
        </x:is>
      </x:c>
      <x:c r="D4112" s="3" t="inlineStr">
        <x:is>
          <x:t xml:space="preserve">inference_power_share</x:t>
        </x:is>
      </x:c>
      <x:c r="E4112" s="3" t="n">
        <x:v>0.785</x:v>
      </x:c>
      <x:c r="F4112" s="3" t="inlineStr">
        <x:is>
          <x:t xml:space="preserve">share of AI IT load</x:t>
        </x:is>
      </x:c>
      <x:c r="G4112" s="3" t="inlineStr">
        <x:is>
          <x:t xml:space="preserve">Scenario allocation</x:t>
        </x:is>
      </x:c>
      <x:c r="H4112" s="3" t="inlineStr">
        <x:is>
          <x:t xml:space="preserve">inference_gw = ai_it_load_gw * inference_power_share</x:t>
        </x:is>
      </x:c>
      <x:c r="I4112" s="3" t="inlineStr">
        <x:is>
          <x:t xml:space="preserve">Yuanbao and embedded product surfaces plus Hunyuan Turbo inference-cost direction support rising inference allocation.</x:t>
        </x:is>
      </x:c>
      <x:c r="J4112" s="3" t="inlineStr">
        <x:is>
          <x:t xml:space="preserve">SRC_TENCENT_HUNYUAN; SRC_TENCENT_HY3; SRC_TENCENT_AI_INFRA_MOE; SRC_EPOCH_AI_DATA_CENTERS; ASSUMP_INFERENCE_SHARE_NOT_FACT_60</x:t>
        </x:is>
      </x:c>
      <x:c r="K411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12" s="3" t="inlineStr">
        <x:is>
          <x:t xml:space="preserve">Provider-specific inference/training workload power telemetry.</x:t>
        </x:is>
      </x:c>
    </x:row>
    <x:row r="4113">
      <x:c r="A4113" s="3" t="inlineStr">
        <x:is>
          <x:t xml:space="preserve">Tencent</x:t>
        </x:is>
      </x:c>
      <x:c r="B4113" s="3" t="n">
        <x:v>2029</x:v>
      </x:c>
      <x:c r="C4113" s="3" t="inlineStr">
        <x:is>
          <x:t xml:space="preserve">Grid-Constrained / Efficiency-Upside</x:t>
        </x:is>
      </x:c>
      <x:c r="D4113" s="3" t="inlineStr">
        <x:is>
          <x:t xml:space="preserve">inference_gw</x:t>
        </x:is>
      </x:c>
      <x:c r="E4113" s="3" t="n">
        <x:v>0.779</x:v>
      </x:c>
      <x:c r="F4113" s="3" t="inlineStr">
        <x:is>
          <x:t xml:space="preserve">GW</x:t>
        </x:is>
      </x:c>
      <x:c r="G4113" s="3" t="inlineStr">
        <x:is>
          <x:t xml:space="preserve">Derived formula</x:t>
        </x:is>
      </x:c>
      <x:c r="H4113" s="3" t="inlineStr">
        <x:is>
          <x:t xml:space="preserve">ai_it_load_gw * inference_power_share</x:t>
        </x:is>
      </x:c>
      <x:c r="I4113" s="3" t="inlineStr">
        <x:is>
          <x:t xml:space="preserve">This is the operational power eligible to become commercial generated output tokens through the selected TPS/MW proxy.</x:t>
        </x:is>
      </x:c>
      <x:c r="J4113" s="3" t="inlineStr">
        <x:is>
          <x:t xml:space="preserve">SRC_TENCENT_HUNYUAN; SRC_TENCENT_HY3; SRC_TENCENT_AI_INFRA_MOE; SRC_EPOCH_AI_DATA_CENTERS</x:t>
        </x:is>
      </x:c>
      <x:c r="K411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13" s="3" t="inlineStr">
        <x:is>
          <x:t xml:space="preserve">Recompute after AI allocation or inference-share evidence changes.</x:t>
        </x:is>
      </x:c>
    </x:row>
    <x:row r="4114">
      <x:c r="A4114" s="3" t="inlineStr">
        <x:is>
          <x:t xml:space="preserve">Tencent</x:t>
        </x:is>
      </x:c>
      <x:c r="B4114" s="3" t="n">
        <x:v>2029</x:v>
      </x:c>
      <x:c r="C4114" s="3" t="inlineStr">
        <x:is>
          <x:t xml:space="preserve">Grid-Constrained / Efficiency-Upside</x:t>
        </x:is>
      </x:c>
      <x:c r="D4114" s="3" t="inlineStr">
        <x:is>
          <x:t xml:space="preserve">training_power_share</x:t>
        </x:is>
      </x:c>
      <x:c r="E4114" s="3" t="n">
        <x:v>0.215</x:v>
      </x:c>
      <x:c r="F4114" s="3" t="inlineStr">
        <x:is>
          <x:t xml:space="preserve">share of AI IT load</x:t>
        </x:is>
      </x:c>
      <x:c r="G4114" s="3" t="inlineStr">
        <x:is>
          <x:t xml:space="preserve">Derived allocation</x:t>
        </x:is>
      </x:c>
      <x:c r="H4114" s="3" t="inlineStr">
        <x:is>
          <x:t xml:space="preserve">1 - inference_power_share</x:t>
        </x:is>
      </x:c>
      <x:c r="I4114" s="3" t="inlineStr">
        <x:is>
          <x:t xml:space="preserve">Training receives the complementary modeled AI IT allocation; it is not a disclosed company workload split.</x:t>
        </x:is>
      </x:c>
      <x:c r="J4114" s="3" t="inlineStr">
        <x:is>
          <x:t xml:space="preserve">SRC_TENCENT_HUNYUAN; SRC_TENCENT_HY3; SRC_TENCENT_AI_INFRA_MOE; SRC_EPOCH_AI_DATA_CENTERS; ASSUMP_INFERENCE_SHARE_NOT_FACT_60</x:t>
        </x:is>
      </x:c>
      <x:c r="K411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14" s="3" t="inlineStr">
        <x:is>
          <x:t xml:space="preserve">Provider-specific inference/training workload power telemetry.</x:t>
        </x:is>
      </x:c>
    </x:row>
    <x:row r="4115">
      <x:c r="A4115" s="3" t="inlineStr">
        <x:is>
          <x:t xml:space="preserve">Tencent</x:t>
        </x:is>
      </x:c>
      <x:c r="B4115" s="3" t="n">
        <x:v>2029</x:v>
      </x:c>
      <x:c r="C4115" s="3" t="inlineStr">
        <x:is>
          <x:t xml:space="preserve">Grid-Constrained / Efficiency-Upside</x:t>
        </x:is>
      </x:c>
      <x:c r="D4115" s="3" t="inlineStr">
        <x:is>
          <x:t xml:space="preserve">training_gw</x:t>
        </x:is>
      </x:c>
      <x:c r="E4115" s="3" t="n">
        <x:v>0.213</x:v>
      </x:c>
      <x:c r="F4115" s="3" t="inlineStr">
        <x:is>
          <x:t xml:space="preserve">GW</x:t>
        </x:is>
      </x:c>
      <x:c r="G4115" s="3" t="inlineStr">
        <x:is>
          <x:t xml:space="preserve">Derived formula</x:t>
        </x:is>
      </x:c>
      <x:c r="H4115" s="3" t="inlineStr">
        <x:is>
          <x:t xml:space="preserve">ai_it_load_gw * training_power_share</x:t>
        </x:is>
      </x:c>
      <x:c r="I4115" s="3" t="inlineStr">
        <x:is>
          <x:t xml:space="preserve">Training GW is shown separately so commercial inference token capacity is not overstated.</x:t>
        </x:is>
      </x:c>
      <x:c r="J4115" s="3" t="inlineStr">
        <x:is>
          <x:t xml:space="preserve">SRC_TENCENT_HUNYUAN; SRC_TENCENT_HY3; SRC_TENCENT_AI_INFRA_MOE; SRC_EPOCH_AI_DATA_CENTERS</x:t>
        </x:is>
      </x:c>
      <x:c r="K411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15" s="3" t="inlineStr">
        <x:is>
          <x:t xml:space="preserve">Recompute after AI allocation or workload-split evidence changes.</x:t>
        </x:is>
      </x:c>
    </x:row>
    <x:row r="4116">
      <x:c r="A4116" s="3" t="inlineStr">
        <x:is>
          <x:t xml:space="preserve">Tencent</x:t>
        </x:is>
      </x:c>
      <x:c r="B4116" s="3" t="n">
        <x:v>2029</x:v>
      </x:c>
      <x:c r="C4116" s="3" t="inlineStr">
        <x:is>
          <x:t xml:space="preserve">Grid-Constrained / Efficiency-Upside</x:t>
        </x:is>
      </x:c>
      <x:c r="D4116" s="3" t="inlineStr">
        <x:is>
          <x:t xml:space="preserve">tokens_per_second_per_mw</x:t>
        </x:is>
      </x:c>
      <x:c r="E4116" s="3" t="n">
        <x:v>1879987</x:v>
      </x:c>
      <x:c r="F4116" s="3" t="inlineStr">
        <x:is>
          <x:t xml:space="preserve">generated output tokens/sec/MW</x:t>
        </x:is>
      </x:c>
      <x:c r="G4116" s="3" t="inlineStr">
        <x:is>
          <x:t xml:space="preserve">Derived estimate + benchmark calibration</x:t>
        </x:is>
      </x:c>
      <x:c r="H4116" s="3" t="inlineStr">
        <x:is>
          <x:t xml:space="preserve">fleet_reference_tps_per_mw * commercial_workload_fit_factor</x:t>
        </x:is>
      </x:c>
      <x:c r="I4116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4116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411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16" s="3" t="inlineStr">
        <x:is>
          <x:t xml:space="preserve">Comparable production output-token throughput with model, hardware, precision, ISL/OSL and SLO matched.</x:t>
        </x:is>
      </x:c>
    </x:row>
    <x:row r="4117">
      <x:c r="A4117" s="3" t="inlineStr">
        <x:is>
          <x:t xml:space="preserve">Tencent</x:t>
        </x:is>
      </x:c>
      <x:c r="B4117" s="3" t="n">
        <x:v>2029</x:v>
      </x:c>
      <x:c r="C4117" s="3" t="inlineStr">
        <x:is>
          <x:t xml:space="preserve">Grid-Constrained / Efficiency-Upside</x:t>
        </x:is>
      </x:c>
      <x:c r="D4117" s="3" t="inlineStr">
        <x:is>
          <x:t xml:space="preserve">inference_tokens_per_day</x:t>
        </x:is>
      </x:c>
      <x:c r="E4117" s="3" t="n">
        <x:v>126533653027200</x:v>
      </x:c>
      <x:c r="F4117" s="3" t="inlineStr">
        <x:is>
          <x:t xml:space="preserve">generated output tokens/day</x:t>
        </x:is>
      </x:c>
      <x:c r="G4117" s="3" t="inlineStr">
        <x:is>
          <x:t xml:space="preserve">Derived headline metric</x:t>
        </x:is>
      </x:c>
      <x:c r="H4117" s="3" t="inlineStr">
        <x:is>
          <x:t xml:space="preserve">inference_gw * 1000 * tokens_per_second_per_mw * 86,400</x:t>
        </x:is>
      </x:c>
      <x:c r="I4117" s="3" t="inlineStr">
        <x:is>
          <x:t xml:space="preserve">Headline capacity uses no utilization, MoE, architecture or software-growth multiplier; it is not observed commercial output volume.</x:t>
        </x:is>
      </x:c>
      <x:c r="J4117" s="3" t="inlineStr">
        <x:is>
          <x:t xml:space="preserve">SRC_TENCENT_HUNYUAN; SRC_TENCENT_HY3; SRC_TENCENT_AI_INFRA_MOE; SRC_EPOCH_AI_DATA_CENTERS; SRC_SEMIANALYSIS_INFERENCEX</x:t>
        </x:is>
      </x:c>
      <x:c r="K411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17" s="3" t="inlineStr">
        <x:is>
          <x:t xml:space="preserve">Provider-disclosed generated output token volume or calibrated capacity telemetry.</x:t>
        </x:is>
      </x:c>
    </x:row>
    <x:row r="4118">
      <x:c r="A4118" s="3" t="inlineStr">
        <x:is>
          <x:t xml:space="preserve">Tencent</x:t>
        </x:is>
      </x:c>
      <x:c r="B4118" s="3" t="n">
        <x:v>2029</x:v>
      </x:c>
      <x:c r="C4118" s="3" t="inlineStr">
        <x:is>
          <x:t xml:space="preserve">Grid-Constrained / Efficiency-Upside</x:t>
        </x:is>
      </x:c>
      <x:c r="D4118" s="3" t="inlineStr">
        <x:is>
          <x:t xml:space="preserve">inference_tokens_per_year</x:t>
        </x:is>
      </x:c>
      <x:c r="E4118" s="3" t="n">
        <x:v>4.6184783354928e+16</x:v>
      </x:c>
      <x:c r="F4118" s="3" t="inlineStr">
        <x:is>
          <x:t xml:space="preserve">generated output tokens/year</x:t>
        </x:is>
      </x:c>
      <x:c r="G4118" s="3" t="inlineStr">
        <x:is>
          <x:t xml:space="preserve">Derived headline metric</x:t>
        </x:is>
      </x:c>
      <x:c r="H4118" s="3" t="inlineStr">
        <x:is>
          <x:t xml:space="preserve">inference_tokens_per_day * 365</x:t>
        </x:is>
      </x:c>
      <x:c r="I4118" s="3" t="inlineStr">
        <x:is>
          <x:t xml:space="preserve">Annualized version of generated output token capacity; it is not observed annual demand or billable volume.</x:t>
        </x:is>
      </x:c>
      <x:c r="J4118" s="3" t="inlineStr">
        <x:is>
          <x:t xml:space="preserve">SRC_TENCENT_HUNYUAN; SRC_TENCENT_HY3; SRC_TENCENT_AI_INFRA_MOE; SRC_EPOCH_AI_DATA_CENTERS; SRC_SEMIANALYSIS_INFERENCEX</x:t>
        </x:is>
      </x:c>
      <x:c r="K411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18" s="3" t="inlineStr">
        <x:is>
          <x:t xml:space="preserve">Provider-disclosed annual generated-output volume or metered serving telemetry.</x:t>
        </x:is>
      </x:c>
    </x:row>
    <x:row r="4119">
      <x:c r="A4119" s="3" t="inlineStr">
        <x:is>
          <x:t xml:space="preserve">Tencent</x:t>
        </x:is>
      </x:c>
      <x:c r="B4119" s="3" t="n">
        <x:v>2030</x:v>
      </x:c>
      <x:c r="C4119" s="3" t="inlineStr">
        <x:is>
          <x:t xml:space="preserve">Grid-Constrained / Efficiency-Upside</x:t>
        </x:is>
      </x:c>
      <x:c r="D4119" s="3" t="inlineStr">
        <x:is>
          <x:t xml:space="preserve">contracted_power_gw</x:t>
        </x:is>
      </x:c>
      <x:c r="E4119" s="3" t="n">
        <x:v>3</x:v>
      </x:c>
      <x:c r="F4119" s="3" t="inlineStr">
        <x:is>
          <x:t xml:space="preserve">GW</x:t>
        </x:is>
      </x:c>
      <x:c r="G4119" s="3" t="inlineStr">
        <x:is>
          <x:t xml:space="preserve">Scenario capacity envelope</x:t>
        </x:is>
      </x:c>
      <x:c r="H4119" s="3" t="inlineStr">
        <x:is>
          <x:t xml:space="preserve">linear interpolation between 2026 and 2030 company capacity endpoints</x:t>
        </x:is>
      </x:c>
      <x:c r="I4119" s="3" t="inlineStr">
        <x:is>
          <x:t xml:space="preserve">Tencent Cloud/Hunyuan capacity is a scenario envelope because operated model-serving GW is undisclosed.</x:t>
        </x:is>
      </x:c>
      <x:c r="J4119" s="3" t="inlineStr">
        <x:is>
          <x:t xml:space="preserve">SRC_TENCENT_AI_INFRA_MOE; ASSUMP_CN_CAPACITY_TRANSPARENCY</x:t>
        </x:is>
      </x:c>
      <x:c r="K411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19" s="3" t="inlineStr">
        <x:is>
          <x:t xml:space="preserve">Company/site-level committed MW/GW, interconnect and contract disclosure.</x:t>
        </x:is>
      </x:c>
    </x:row>
    <x:row r="4120">
      <x:c r="A4120" s="3" t="inlineStr">
        <x:is>
          <x:t xml:space="preserve">Tencent</x:t>
        </x:is>
      </x:c>
      <x:c r="B4120" s="3" t="n">
        <x:v>2030</x:v>
      </x:c>
      <x:c r="C4120" s="3" t="inlineStr">
        <x:is>
          <x:t xml:space="preserve">Grid-Constrained / Efficiency-Upside</x:t>
        </x:is>
      </x:c>
      <x:c r="D4120" s="3" t="inlineStr">
        <x:is>
          <x:t xml:space="preserve">operational_deployment_share</x:t>
        </x:is>
      </x:c>
      <x:c r="E4120" s="3" t="n">
        <x:v>0.576</x:v>
      </x:c>
      <x:c r="F4120" s="3" t="inlineStr">
        <x:is>
          <x:t xml:space="preserve">share</x:t>
        </x:is>
      </x:c>
      <x:c r="G4120" s="3" t="inlineStr">
        <x:is>
          <x:t xml:space="preserve">Scenario conversion</x:t>
        </x:is>
      </x:c>
      <x:c r="H4120" s="3" t="inlineStr">
        <x:is>
          <x:t xml:space="preserve">active_power_gw / contracted_power_gw</x:t>
        </x:is>
      </x:c>
      <x:c r="I4120" s="3" t="inlineStr">
        <x:is>
          <x:t xml:space="preserve">This is the single explicit conversion from contracted/attributed capacity to operationally usable capacity.</x:t>
        </x:is>
      </x:c>
      <x:c r="J4120" s="3" t="inlineStr">
        <x:is>
          <x:t xml:space="preserve">SRC_TENCENT_AI_INFRA_MOE; ASSUMP_CN_CAPACITY_TRANSPARENCY</x:t>
        </x:is>
      </x:c>
      <x:c r="K412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20" s="3" t="inlineStr">
        <x:is>
          <x:t xml:space="preserve">Energized operational capacity divided by contracted/attributed capacity.</x:t>
        </x:is>
      </x:c>
    </x:row>
    <x:row r="4121">
      <x:c r="A4121" s="3" t="inlineStr">
        <x:is>
          <x:t xml:space="preserve">Tencent</x:t>
        </x:is>
      </x:c>
      <x:c r="B4121" s="3" t="n">
        <x:v>2030</x:v>
      </x:c>
      <x:c r="C4121" s="3" t="inlineStr">
        <x:is>
          <x:t xml:space="preserve">Grid-Constrained / Efficiency-Upside</x:t>
        </x:is>
      </x:c>
      <x:c r="D4121" s="3" t="inlineStr">
        <x:is>
          <x:t xml:space="preserve">active_power_gw</x:t>
        </x:is>
      </x:c>
      <x:c r="E4121" s="3" t="n">
        <x:v>1.728</x:v>
      </x:c>
      <x:c r="F4121" s="3" t="inlineStr">
        <x:is>
          <x:t xml:space="preserve">GW</x:t>
        </x:is>
      </x:c>
      <x:c r="G4121" s="3" t="inlineStr">
        <x:is>
          <x:t xml:space="preserve">Derived scenario</x:t>
        </x:is>
      </x:c>
      <x:c r="H4121" s="3" t="inlineStr">
        <x:is>
          <x:t xml:space="preserve">contracted_power_gw * operational_deployment_share</x:t>
        </x:is>
      </x:c>
      <x:c r="I4121" s="3" t="inlineStr">
        <x:is>
          <x:t xml:space="preserve">Active GW reflects staged Hunyuan/Yuanbao adoption rather than a reported powered fleet.</x:t>
        </x:is>
      </x:c>
      <x:c r="J4121" s="3" t="inlineStr">
        <x:is>
          <x:t xml:space="preserve">SRC_TENCENT_AI_INFRA_MOE; ASSUMP_CN_CAPACITY_TRANSPARENCY</x:t>
        </x:is>
      </x:c>
      <x:c r="K412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21" s="3" t="inlineStr">
        <x:is>
          <x:t xml:space="preserve">Energization dates, accelerator deliveries and operational powered-rack telemetry.</x:t>
        </x:is>
      </x:c>
    </x:row>
    <x:row r="4122">
      <x:c r="A4122" s="3" t="inlineStr">
        <x:is>
          <x:t xml:space="preserve">Tencent</x:t>
        </x:is>
      </x:c>
      <x:c r="B4122" s="3" t="n">
        <x:v>2030</x:v>
      </x:c>
      <x:c r="C4122" s="3" t="inlineStr">
        <x:is>
          <x:t xml:space="preserve">Grid-Constrained / Efficiency-Upside</x:t>
        </x:is>
      </x:c>
      <x:c r="D4122" s="3" t="inlineStr">
        <x:is>
          <x:t xml:space="preserve">pue</x:t>
        </x:is>
      </x:c>
      <x:c r="E4122" s="3" t="n">
        <x:v>1.23</x:v>
      </x:c>
      <x:c r="F4122" s="3" t="inlineStr">
        <x:is>
          <x:t xml:space="preserve">ratio</x:t>
        </x:is>
      </x:c>
      <x:c r="G4122" s="3" t="inlineStr">
        <x:is>
          <x:t xml:space="preserve">Scenario parameter</x:t>
        </x:is>
      </x:c>
      <x:c r="H4122" s="3" t="inlineStr">
        <x:is>
          <x:t xml:space="preserve">it_load_gw = active_power_gw / pue</x:t>
        </x:is>
      </x:c>
      <x:c r="I4122" s="3" t="inlineStr">
        <x:is>
          <x:t xml:space="preserve">No provider-wide site-level PUE is used as a disclosed fact; PUE represents facility-to-IT conversion within the scenario.</x:t>
        </x:is>
      </x:c>
      <x:c r="J4122" s="3" t="inlineStr">
        <x:is>
          <x:t xml:space="preserve">ASSUMP_POWER_RAMP</x:t>
        </x:is>
      </x:c>
      <x:c r="K412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22" s="3" t="inlineStr">
        <x:is>
          <x:t xml:space="preserve">Site-level measured PUE matched to attributed AI capacity.</x:t>
        </x:is>
      </x:c>
    </x:row>
    <x:row r="4123">
      <x:c r="A4123" s="3" t="inlineStr">
        <x:is>
          <x:t xml:space="preserve">Tencent</x:t>
        </x:is>
      </x:c>
      <x:c r="B4123" s="3" t="n">
        <x:v>2030</x:v>
      </x:c>
      <x:c r="C4123" s="3" t="inlineStr">
        <x:is>
          <x:t xml:space="preserve">Grid-Constrained / Efficiency-Upside</x:t>
        </x:is>
      </x:c>
      <x:c r="D4123" s="3" t="inlineStr">
        <x:is>
          <x:t xml:space="preserve">it_load_gw</x:t>
        </x:is>
      </x:c>
      <x:c r="E4123" s="3" t="n">
        <x:v>1.405</x:v>
      </x:c>
      <x:c r="F4123" s="3" t="inlineStr">
        <x:is>
          <x:t xml:space="preserve">GW</x:t>
        </x:is>
      </x:c>
      <x:c r="G4123" s="3" t="inlineStr">
        <x:is>
          <x:t xml:space="preserve">Derived formula</x:t>
        </x:is>
      </x:c>
      <x:c r="H4123" s="3" t="inlineStr">
        <x:is>
          <x:t xml:space="preserve">active_power_gw / pue</x:t>
        </x:is>
      </x:c>
      <x:c r="I4123" s="3" t="inlineStr">
        <x:is>
          <x:t xml:space="preserve">Facility power is converted to IT-deliverable power before attributing AI workloads.</x:t>
        </x:is>
      </x:c>
      <x:c r="J4123" s="3" t="inlineStr">
        <x:is>
          <x:t xml:space="preserve">SRC_TENCENT_AI_INFRA_MOE; ASSUMP_CN_CAPACITY_TRANSPARENCY</x:t>
        </x:is>
      </x:c>
      <x:c r="K412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23" s="3" t="inlineStr">
        <x:is>
          <x:t xml:space="preserve">Recompute once active power and PUE become site-observable.</x:t>
        </x:is>
      </x:c>
    </x:row>
    <x:row r="4124">
      <x:c r="A4124" s="3" t="inlineStr">
        <x:is>
          <x:t xml:space="preserve">Tencent</x:t>
        </x:is>
      </x:c>
      <x:c r="B4124" s="3" t="n">
        <x:v>2030</x:v>
      </x:c>
      <x:c r="C4124" s="3" t="inlineStr">
        <x:is>
          <x:t xml:space="preserve">Grid-Constrained / Efficiency-Upside</x:t>
        </x:is>
      </x:c>
      <x:c r="D4124" s="3" t="inlineStr">
        <x:is>
          <x:t xml:space="preserve">ai_workload_share</x:t>
        </x:is>
      </x:c>
      <x:c r="E4124" s="3" t="n">
        <x:v>0.84</x:v>
      </x:c>
      <x:c r="F4124" s="3" t="inlineStr">
        <x:is>
          <x:t xml:space="preserve">share</x:t>
        </x:is>
      </x:c>
      <x:c r="G4124" s="3" t="inlineStr">
        <x:is>
          <x:t xml:space="preserve">Scenario allocation</x:t>
        </x:is>
      </x:c>
      <x:c r="H4124" s="3" t="inlineStr">
        <x:is>
          <x:t xml:space="preserve">ai_it_load_gw = it_load_gw * ai_workload_share</x:t>
        </x:is>
      </x:c>
      <x:c r="I4124" s="3" t="inlineStr">
        <x:is>
          <x:t xml:space="preserve">Modeled Hunyuan-serving capacity is AI-focused; 84% excludes cloud/platform and reserve overhead.</x:t>
        </x:is>
      </x:c>
      <x:c r="J4124" s="3" t="inlineStr">
        <x:is>
          <x:t xml:space="preserve">SRC_TENCENT_HUNYUAN; SRC_TENCENT_HY3; SRC_TENCENT_AI_INFRA_MOE; SRC_EPOCH_AI_DATA_CENTERS</x:t>
        </x:is>
      </x:c>
      <x:c r="K412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24" s="3" t="inlineStr">
        <x:is>
          <x:t xml:space="preserve">Model-owner AI workload allocation or cluster scheduling telemetry.</x:t>
        </x:is>
      </x:c>
    </x:row>
    <x:row r="4125">
      <x:c r="A4125" s="3" t="inlineStr">
        <x:is>
          <x:t xml:space="preserve">Tencent</x:t>
        </x:is>
      </x:c>
      <x:c r="B4125" s="3" t="n">
        <x:v>2030</x:v>
      </x:c>
      <x:c r="C4125" s="3" t="inlineStr">
        <x:is>
          <x:t xml:space="preserve">Grid-Constrained / Efficiency-Upside</x:t>
        </x:is>
      </x:c>
      <x:c r="D4125" s="3" t="inlineStr">
        <x:is>
          <x:t xml:space="preserve">ai_it_load_gw</x:t>
        </x:is>
      </x:c>
      <x:c r="E4125" s="3" t="n">
        <x:v>1.18</x:v>
      </x:c>
      <x:c r="F4125" s="3" t="inlineStr">
        <x:is>
          <x:t xml:space="preserve">GW</x:t>
        </x:is>
      </x:c>
      <x:c r="G4125" s="3" t="inlineStr">
        <x:is>
          <x:t xml:space="preserve">Derived formula</x:t>
        </x:is>
      </x:c>
      <x:c r="H4125" s="3" t="inlineStr">
        <x:is>
          <x:t xml:space="preserve">it_load_gw * ai_workload_share</x:t>
        </x:is>
      </x:c>
      <x:c r="I4125" s="3" t="inlineStr">
        <x:is>
          <x:t xml:space="preserve">Only the AI-attributed portion of IT load enters training/inference allocation.</x:t>
        </x:is>
      </x:c>
      <x:c r="J4125" s="3" t="inlineStr">
        <x:is>
          <x:t xml:space="preserve">SRC_TENCENT_HUNYUAN; SRC_TENCENT_HY3; SRC_TENCENT_AI_INFRA_MOE; SRC_EPOCH_AI_DATA_CENTERS</x:t>
        </x:is>
      </x:c>
      <x:c r="K412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25" s="3" t="inlineStr">
        <x:is>
          <x:t xml:space="preserve">Recompute after ai_workload_share is replaced by telemetry.</x:t>
        </x:is>
      </x:c>
    </x:row>
    <x:row r="4126">
      <x:c r="A4126" s="3" t="inlineStr">
        <x:is>
          <x:t xml:space="preserve">Tencent</x:t>
        </x:is>
      </x:c>
      <x:c r="B4126" s="3" t="n">
        <x:v>2030</x:v>
      </x:c>
      <x:c r="C4126" s="3" t="inlineStr">
        <x:is>
          <x:t xml:space="preserve">Grid-Constrained / Efficiency-Upside</x:t>
        </x:is>
      </x:c>
      <x:c r="D4126" s="3" t="inlineStr">
        <x:is>
          <x:t xml:space="preserve">gpu_share</x:t>
        </x:is>
      </x:c>
      <x:c r="E4126" s="3" t="n">
        <x:v>1</x:v>
      </x:c>
      <x:c r="F4126" s="3" t="inlineStr">
        <x:is>
          <x:t xml:space="preserve">share of inference-serving accelerator load</x:t>
        </x:is>
      </x:c>
      <x:c r="G4126" s="3" t="inlineStr">
        <x:is>
          <x:t xml:space="preserve">Numeric scenario</x:t>
        </x:is>
      </x:c>
      <x:c r="H4126" s="3" t="inlineStr">
        <x:is>
          <x:t xml:space="preserve">gpu_share interpolated from company 2026/2030 accelerator-mix endpoints</x:t>
        </x:is>
      </x:c>
      <x:c r="I4126" s="3" t="inlineStr">
        <x:is>
          <x:t xml:space="preserve">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4126" s="3" t="inlineStr">
        <x:is>
          <x:t xml:space="preserve">SRC_TENCENT_HUNYUAN; SRC_TENCENT_HY3; SRC_TENCENT_AI_INFRA_MOE; SRC_EPOCH_AI_DATA_CENTERS; ASSUMP_NUMERIC_ACCELERATOR_MIX</x:t>
        </x:is>
      </x:c>
      <x:c r="K412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26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4127">
      <x:c r="A4127" s="3" t="inlineStr">
        <x:is>
          <x:t xml:space="preserve">Tencent</x:t>
        </x:is>
      </x:c>
      <x:c r="B4127" s="3" t="n">
        <x:v>2030</x:v>
      </x:c>
      <x:c r="C4127" s="3" t="inlineStr">
        <x:is>
          <x:t xml:space="preserve">Grid-Constrained / Efficiency-Upside</x:t>
        </x:is>
      </x:c>
      <x:c r="D4127" s="3" t="inlineStr">
        <x:is>
          <x:t xml:space="preserve">h200_share</x:t>
        </x:is>
      </x:c>
      <x:c r="E4127" s="3" t="n">
        <x:v>0.1</x:v>
      </x:c>
      <x:c r="F4127" s="3" t="inlineStr">
        <x:is>
          <x:t xml:space="preserve">share of inference-serving accelerator load</x:t>
        </x:is>
      </x:c>
      <x:c r="G4127" s="3" t="inlineStr">
        <x:is>
          <x:t xml:space="preserve">Editable numeric scenario</x:t>
        </x:is>
      </x:c>
      <x:c r="H4127" s="3" t="inlineStr">
        <x:is>
          <x:t xml:space="preserve">h200_share = gpu_share * default_gpu_generation_mix_h200</x:t>
        </x:is>
      </x:c>
      <x:c r="I4127" s="3" t="inlineStr">
        <x:is>
          <x:t xml:space="preserve">Default GPU-generation migration assumption; executive workbook allows later manual replacement by company/year/scenario.</x:t>
        </x:is>
      </x:c>
      <x:c r="J4127" s="3" t="inlineStr">
        <x:is>
          <x:t xml:space="preserve">SRC_SEMIANALYSIS_INFERENCEX; ASSUMP_NUMERIC_ACCELERATOR_MIX</x:t>
        </x:is>
      </x:c>
      <x:c r="K412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27" s="3" t="inlineStr">
        <x:is>
          <x:t xml:space="preserve">Company fleet inventory, accelerator-hours or procurement/deployment records by GPU generation.</x:t>
        </x:is>
      </x:c>
    </x:row>
    <x:row r="4128">
      <x:c r="A4128" s="3" t="inlineStr">
        <x:is>
          <x:t xml:space="preserve">Tencent</x:t>
        </x:is>
      </x:c>
      <x:c r="B4128" s="3" t="n">
        <x:v>2030</x:v>
      </x:c>
      <x:c r="C4128" s="3" t="inlineStr">
        <x:is>
          <x:t xml:space="preserve">Grid-Constrained / Efficiency-Upside</x:t>
        </x:is>
      </x:c>
      <x:c r="D4128" s="3" t="inlineStr">
        <x:is>
          <x:t xml:space="preserve">b200_share</x:t>
        </x:is>
      </x:c>
      <x:c r="E4128" s="3" t="n">
        <x:v>0.35</x:v>
      </x:c>
      <x:c r="F4128" s="3" t="inlineStr">
        <x:is>
          <x:t xml:space="preserve">share of inference-serving accelerator load</x:t>
        </x:is>
      </x:c>
      <x:c r="G4128" s="3" t="inlineStr">
        <x:is>
          <x:t xml:space="preserve">Editable numeric scenario</x:t>
        </x:is>
      </x:c>
      <x:c r="H4128" s="3" t="inlineStr">
        <x:is>
          <x:t xml:space="preserve">b200_share = gpu_share * default_gpu_generation_mix_b200</x:t>
        </x:is>
      </x:c>
      <x:c r="I4128" s="3" t="inlineStr">
        <x:is>
          <x:t xml:space="preserve">Default GPU-generation migration assumption; executive workbook allows later manual replacement by company/year/scenario.</x:t>
        </x:is>
      </x:c>
      <x:c r="J4128" s="3" t="inlineStr">
        <x:is>
          <x:t xml:space="preserve">SRC_SEMIANALYSIS_INFERENCEX; ASSUMP_NUMERIC_ACCELERATOR_MIX</x:t>
        </x:is>
      </x:c>
      <x:c r="K412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28" s="3" t="inlineStr">
        <x:is>
          <x:t xml:space="preserve">Company fleet inventory, accelerator-hours or procurement/deployment records by GPU generation.</x:t>
        </x:is>
      </x:c>
    </x:row>
    <x:row r="4129">
      <x:c r="A4129" s="3" t="inlineStr">
        <x:is>
          <x:t xml:space="preserve">Tencent</x:t>
        </x:is>
      </x:c>
      <x:c r="B4129" s="3" t="n">
        <x:v>2030</x:v>
      </x:c>
      <x:c r="C4129" s="3" t="inlineStr">
        <x:is>
          <x:t xml:space="preserve">Grid-Constrained / Efficiency-Upside</x:t>
        </x:is>
      </x:c>
      <x:c r="D4129" s="3" t="inlineStr">
        <x:is>
          <x:t xml:space="preserve">gb200_share</x:t>
        </x:is>
      </x:c>
      <x:c r="E4129" s="3" t="n">
        <x:v>0.55</x:v>
      </x:c>
      <x:c r="F4129" s="3" t="inlineStr">
        <x:is>
          <x:t xml:space="preserve">share of inference-serving accelerator load</x:t>
        </x:is>
      </x:c>
      <x:c r="G4129" s="3" t="inlineStr">
        <x:is>
          <x:t xml:space="preserve">Editable numeric scenario</x:t>
        </x:is>
      </x:c>
      <x:c r="H4129" s="3" t="inlineStr">
        <x:is>
          <x:t xml:space="preserve">gb200_share = gpu_share * default_gpu_generation_mix_gb200</x:t>
        </x:is>
      </x:c>
      <x:c r="I4129" s="3" t="inlineStr">
        <x:is>
          <x:t xml:space="preserve">Default GPU-generation migration assumption; executive workbook allows later manual replacement by company/year/scenario.</x:t>
        </x:is>
      </x:c>
      <x:c r="J4129" s="3" t="inlineStr">
        <x:is>
          <x:t xml:space="preserve">SRC_SEMIANALYSIS_INFERENCEX; ASSUMP_NUMERIC_ACCELERATOR_MIX</x:t>
        </x:is>
      </x:c>
      <x:c r="K412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29" s="3" t="inlineStr">
        <x:is>
          <x:t xml:space="preserve">Company fleet inventory, accelerator-hours or procurement/deployment records by GPU generation.</x:t>
        </x:is>
      </x:c>
    </x:row>
    <x:row r="4130">
      <x:c r="A4130" s="3" t="inlineStr">
        <x:is>
          <x:t xml:space="preserve">Tencent</x:t>
        </x:is>
      </x:c>
      <x:c r="B4130" s="3" t="n">
        <x:v>2030</x:v>
      </x:c>
      <x:c r="C4130" s="3" t="inlineStr">
        <x:is>
          <x:t xml:space="preserve">Grid-Constrained / Efficiency-Upside</x:t>
        </x:is>
      </x:c>
      <x:c r="D4130" s="3" t="inlineStr">
        <x:is>
          <x:t xml:space="preserve">purpose_built_accelerator_share</x:t>
        </x:is>
      </x:c>
      <x:c r="E4130" s="3" t="n">
        <x:v>0</x:v>
      </x:c>
      <x:c r="F4130" s="3" t="inlineStr">
        <x:is>
          <x:t xml:space="preserve">share of inference-serving accelerator load</x:t>
        </x:is>
      </x:c>
      <x:c r="G4130" s="3" t="inlineStr">
        <x:is>
          <x:t xml:space="preserve">Numeric scenario</x:t>
        </x:is>
      </x:c>
      <x:c r="H4130" s="3" t="inlineStr">
        <x:is>
          <x:t xml:space="preserve">1 - gpu_share</x:t>
        </x:is>
      </x:c>
      <x:c r="I4130" s="3" t="inlineStr">
        <x:is>
          <x:t xml:space="preserve">Purpose-built bucket: No disclosed Hunyuan operated ASIC share. Derived by normalizing each AI company's modeled inference power across CSPs using CSP total power * AI contract share * inference share, then applying long-format CSP accelerator mix rows. Tencent discloses Hunyuan services, AI Infra and Hunyuan Turbo MoE efficiency direction, but not operated accelerator mix. Base remains GPU-reference.</x:t>
        </x:is>
      </x:c>
      <x:c r="J4130" s="3" t="inlineStr">
        <x:is>
          <x:t xml:space="preserve">SRC_TENCENT_HUNYUAN; SRC_TENCENT_HY3; SRC_TENCENT_AI_INFRA_MOE; SRC_EPOCH_AI_DATA_CENTERS; ASSUMP_NUMERIC_ACCELERATOR_MIX</x:t>
        </x:is>
      </x:c>
      <x:c r="K413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30" s="3" t="inlineStr">
        <x:is>
          <x:t xml:space="preserve">Replace 02a CSP contract allocations and 02b CSP accelerator mix with contract/procurement telemetry. Tencent-operated Hunyuan hardware split and output-token serving benchmark.</x:t>
        </x:is>
      </x:c>
    </x:row>
    <x:row r="4131">
      <x:c r="A4131" s="3" t="inlineStr">
        <x:is>
          <x:t xml:space="preserve">Tencent</x:t>
        </x:is>
      </x:c>
      <x:c r="B4131" s="3" t="n">
        <x:v>2030</x:v>
      </x:c>
      <x:c r="C4131" s="3" t="inlineStr">
        <x:is>
          <x:t xml:space="preserve">Grid-Constrained / Efficiency-Upside</x:t>
        </x:is>
      </x:c>
      <x:c r="D4131" s="3" t="inlineStr">
        <x:is>
          <x:t xml:space="preserve">fleet_reference_tps_per_mw</x:t>
        </x:is>
      </x:c>
      <x:c r="E4131" s="3" t="n">
        <x:v>3392622</x:v>
      </x:c>
      <x:c r="F4131" s="3" t="inlineStr">
        <x:is>
          <x:t xml:space="preserve">generated output tokens/sec/MW</x:t>
        </x:is>
      </x:c>
      <x:c r="G4131" s="3" t="inlineStr">
        <x:is>
          <x:t xml:space="preserve">Fleet-weighted public benchmark reference</x:t>
        </x:is>
      </x:c>
      <x:c r="H4131" s="3" t="inlineStr">
        <x:is>
          <x:t xml:space="preserve">h200_share*h200_workload_avg + b200_share*b200_workload_avg + gb200_share*gb200_workload_avg + purpose_built_share*purpose_workload_avg</x:t>
        </x:is>
      </x:c>
      <x:c r="I4131" s="3" t="inlineStr">
        <x:is>
          <x:t xml:space="preserve">Selected InferenceX proxy model: gptoss120b. Each GPU-generation reference first averages short_chat, long_chat and agentic TPS/MW using company workload mix; purpose-built remains a documented B200 placeholder.</x:t>
        </x:is>
      </x:c>
      <x:c r="J4131" s="3" t="inlineStr">
        <x:is>
          <x:t xml:space="preserve">SRC_SEMIANALYSIS_INFERENCEX; ASSUMP_NUMERIC_ACCELERATOR_MIX; ASSUMP_WORKLOAD_CLASS_MIX; ASSUMP_AGENTIC_CONTEXT_PENALTY</x:t>
        </x:is>
      </x:c>
      <x:c r="K413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31" s="3" t="inlineStr">
        <x:is>
          <x:t xml:space="preserve">Comparable production output-token throughput or a more closely matched benchmark.</x:t>
        </x:is>
      </x:c>
    </x:row>
    <x:row r="4132">
      <x:c r="A4132" s="3" t="inlineStr">
        <x:is>
          <x:t xml:space="preserve">Tencent</x:t>
        </x:is>
      </x:c>
      <x:c r="B4132" s="3" t="n">
        <x:v>2030</x:v>
      </x:c>
      <x:c r="C4132" s="3" t="inlineStr">
        <x:is>
          <x:t xml:space="preserve">Grid-Constrained / Efficiency-Upside</x:t>
        </x:is>
      </x:c>
      <x:c r="D4132" s="3" t="inlineStr">
        <x:is>
          <x:t xml:space="preserve">commercial_workload_fit_factor</x:t>
        </x:is>
      </x:c>
      <x:c r="E4132" s="3" t="n">
        <x:v>0.6</x:v>
      </x:c>
      <x:c r="F4132" s="3" t="inlineStr">
        <x:is>
          <x:t xml:space="preserve">share of public reference throughput</x:t>
        </x:is>
      </x:c>
      <x:c r="G4132" s="3" t="inlineStr">
        <x:is>
          <x:t xml:space="preserve">Scenario assumption</x:t>
        </x:is>
      </x:c>
      <x:c r="H4132" s="3" t="inlineStr">
        <x:is>
          <x:t xml:space="preserve">reference_serving_tps_per_mw = fleet_reference_tps_per_mw * commercial_workload_fit_factor</x:t>
        </x:is>
      </x:c>
      <x:c r="I4132" s="3" t="inlineStr">
        <x:is>
          <x:t xml:space="preserve">Commercial workload class: Hunyuan consumer and enterprise assistant. Company mix uses short_chat=65%, long_chat=25%, agentic=10%; closed-model, reasoning, long-context and SLO mismatch stays explicit.</x:t>
        </x:is>
      </x:c>
      <x:c r="J4132" s="3" t="inlineStr">
        <x:is>
          <x:t xml:space="preserve">SRC_SEMIANALYSIS_INFERENCEX; ASSUMP_NUMERIC_ACCELERATOR_MIX; ASSUMP_WORKLOAD_CLASS_MIX; ASSUMP_AGENTIC_CONTEXT_PENALTY</x:t>
        </x:is>
      </x:c>
      <x:c r="K4132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32" s="3" t="inlineStr">
        <x:is>
          <x:t xml:space="preserve">Matched commercial serving benchmark by product surface, context shape and latency SLO.</x:t>
        </x:is>
      </x:c>
    </x:row>
    <x:row r="4133">
      <x:c r="A4133" s="3" t="inlineStr">
        <x:is>
          <x:t xml:space="preserve">Tencent</x:t>
        </x:is>
      </x:c>
      <x:c r="B4133" s="3" t="n">
        <x:v>2030</x:v>
      </x:c>
      <x:c r="C4133" s="3" t="inlineStr">
        <x:is>
          <x:t xml:space="preserve">Grid-Constrained / Efficiency-Upside</x:t>
        </x:is>
      </x:c>
      <x:c r="D4133" s="3" t="inlineStr">
        <x:is>
          <x:t xml:space="preserve">reference_serving_tps_per_mw</x:t>
        </x:is>
      </x:c>
      <x:c r="E4133" s="3" t="n">
        <x:v>2035573</x:v>
      </x:c>
      <x:c r="F4133" s="3" t="inlineStr">
        <x:is>
          <x:t xml:space="preserve">generated output tokens/sec/MW</x:t>
        </x:is>
      </x:c>
      <x:c r="G4133" s="3" t="inlineStr">
        <x:is>
          <x:t xml:space="preserve">Workload-adjusted benchmark proxy</x:t>
        </x:is>
      </x:c>
      <x:c r="H4133" s="3" t="inlineStr">
        <x:is>
          <x:t xml:space="preserve">fleet_reference_tps_per_mw * commercial_workload_fit_factor</x:t>
        </x:is>
      </x:c>
      <x:c r="I4133" s="3" t="inlineStr">
        <x:is>
          <x:t xml:space="preserve">This is the coefficient used for headline token generation; each GPU's short chat, long chat and agentic TPS/MW are weighted before fleet mix and commercial fit are applied.</x:t>
        </x:is>
      </x:c>
      <x:c r="J4133" s="3" t="inlineStr">
        <x:is>
          <x:t xml:space="preserve">SRC_SEMIANALYSIS_INFERENCEX; ASSUMP_NUMERIC_ACCELERATOR_MIX; ASSUMP_WORKLOAD_CLASS_MIX; ASSUMP_AGENTIC_CONTEXT_PENALTY</x:t>
        </x:is>
      </x:c>
      <x:c r="K4133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33" s="3" t="inlineStr">
        <x:is>
          <x:t xml:space="preserve">Provider production output-token throughput with comparable workload/SLO.</x:t>
        </x:is>
      </x:c>
    </x:row>
    <x:row r="4134">
      <x:c r="A4134" s="3" t="inlineStr">
        <x:is>
          <x:t xml:space="preserve">Tencent</x:t>
        </x:is>
      </x:c>
      <x:c r="B4134" s="3" t="n">
        <x:v>2030</x:v>
      </x:c>
      <x:c r="C4134" s="3" t="inlineStr">
        <x:is>
          <x:t xml:space="preserve">Grid-Constrained / Efficiency-Upside</x:t>
        </x:is>
      </x:c>
      <x:c r="D4134" s="3" t="inlineStr">
        <x:is>
          <x:t xml:space="preserve">purpose_built_tps_per_mw</x:t>
        </x:is>
      </x:c>
      <x:c r="E4134" s="3" t="n">
        <x:v>2710180</x:v>
      </x:c>
      <x:c r="F4134" s="3" t="inlineStr">
        <x:is>
          <x:t xml:space="preserve">generated output tokens/sec/MW</x:t>
        </x:is>
      </x:c>
      <x:c r="G4134" s="3" t="inlineStr">
        <x:is>
          <x:t xml:space="preserve">Conservative no-uplift proxy</x:t>
        </x:is>
      </x:c>
      <x:c r="H4134" s="3" t="inlineStr">
        <x:is>
          <x:t xml:space="preserve">purpose_built_tps_per_mw = purpose_built_reference_tps_per_mw * commercial_workload_fit_factor until comparable output-token benchmark is adopted</x:t>
        </x:is>
      </x:c>
      <x:c r="I4134" s="3" t="inlineStr">
        <x:is>
          <x:t xml:space="preserve">No comparable public output-token/MW row adopted; B200 public reference placeholder is used and remains editable.</x:t>
        </x:is>
      </x:c>
      <x:c r="J4134" s="3" t="inlineStr">
        <x:is>
          <x:t xml:space="preserve">SRC_TENCENT_HUNYUAN; SRC_TENCENT_HY3; SRC_TENCENT_AI_INFRA_MOE; SRC_EPOCH_AI_DATA_CENTERS; ASSUMP_NUMERIC_ACCELERATOR_MIX</x:t>
        </x:is>
      </x:c>
      <x:c r="K4134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34" s="3" t="inlineStr">
        <x:is>
          <x:t xml:space="preserve">Matched-workload generated-output benchmark for the provider purpose-built accelerator.</x:t>
        </x:is>
      </x:c>
    </x:row>
    <x:row r="4135">
      <x:c r="A4135" s="3" t="inlineStr">
        <x:is>
          <x:t xml:space="preserve">Tencent</x:t>
        </x:is>
      </x:c>
      <x:c r="B4135" s="3" t="n">
        <x:v>2030</x:v>
      </x:c>
      <x:c r="C4135" s="3" t="inlineStr">
        <x:is>
          <x:t xml:space="preserve">Grid-Constrained / Efficiency-Upside</x:t>
        </x:is>
      </x:c>
      <x:c r="D4135" s="3" t="inlineStr">
        <x:is>
          <x:t xml:space="preserve">inference_power_share</x:t>
        </x:is>
      </x:c>
      <x:c r="E4135" s="3" t="n">
        <x:v>0.84</x:v>
      </x:c>
      <x:c r="F4135" s="3" t="inlineStr">
        <x:is>
          <x:t xml:space="preserve">share of AI IT load</x:t>
        </x:is>
      </x:c>
      <x:c r="G4135" s="3" t="inlineStr">
        <x:is>
          <x:t xml:space="preserve">Scenario allocation</x:t>
        </x:is>
      </x:c>
      <x:c r="H4135" s="3" t="inlineStr">
        <x:is>
          <x:t xml:space="preserve">inference_gw = ai_it_load_gw * inference_power_share</x:t>
        </x:is>
      </x:c>
      <x:c r="I4135" s="3" t="inlineStr">
        <x:is>
          <x:t xml:space="preserve">Yuanbao and embedded product surfaces plus Hunyuan Turbo inference-cost direction support rising inference allocation.</x:t>
        </x:is>
      </x:c>
      <x:c r="J4135" s="3" t="inlineStr">
        <x:is>
          <x:t xml:space="preserve">SRC_TENCENT_HUNYUAN; SRC_TENCENT_HY3; SRC_TENCENT_AI_INFRA_MOE; SRC_EPOCH_AI_DATA_CENTERS; ASSUMP_INFERENCE_SHARE_NOT_FACT_60</x:t>
        </x:is>
      </x:c>
      <x:c r="K4135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35" s="3" t="inlineStr">
        <x:is>
          <x:t xml:space="preserve">Provider-specific inference/training workload power telemetry.</x:t>
        </x:is>
      </x:c>
    </x:row>
    <x:row r="4136">
      <x:c r="A4136" s="3" t="inlineStr">
        <x:is>
          <x:t xml:space="preserve">Tencent</x:t>
        </x:is>
      </x:c>
      <x:c r="B4136" s="3" t="n">
        <x:v>2030</x:v>
      </x:c>
      <x:c r="C4136" s="3" t="inlineStr">
        <x:is>
          <x:t xml:space="preserve">Grid-Constrained / Efficiency-Upside</x:t>
        </x:is>
      </x:c>
      <x:c r="D4136" s="3" t="inlineStr">
        <x:is>
          <x:t xml:space="preserve">inference_gw</x:t>
        </x:is>
      </x:c>
      <x:c r="E4136" s="3" t="n">
        <x:v>0.991</x:v>
      </x:c>
      <x:c r="F4136" s="3" t="inlineStr">
        <x:is>
          <x:t xml:space="preserve">GW</x:t>
        </x:is>
      </x:c>
      <x:c r="G4136" s="3" t="inlineStr">
        <x:is>
          <x:t xml:space="preserve">Derived formula</x:t>
        </x:is>
      </x:c>
      <x:c r="H4136" s="3" t="inlineStr">
        <x:is>
          <x:t xml:space="preserve">ai_it_load_gw * inference_power_share</x:t>
        </x:is>
      </x:c>
      <x:c r="I4136" s="3" t="inlineStr">
        <x:is>
          <x:t xml:space="preserve">This is the operational power eligible to become commercial generated output tokens through the selected TPS/MW proxy.</x:t>
        </x:is>
      </x:c>
      <x:c r="J4136" s="3" t="inlineStr">
        <x:is>
          <x:t xml:space="preserve">SRC_TENCENT_HUNYUAN; SRC_TENCENT_HY3; SRC_TENCENT_AI_INFRA_MOE; SRC_EPOCH_AI_DATA_CENTERS</x:t>
        </x:is>
      </x:c>
      <x:c r="K4136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36" s="3" t="inlineStr">
        <x:is>
          <x:t xml:space="preserve">Recompute after AI allocation or inference-share evidence changes.</x:t>
        </x:is>
      </x:c>
    </x:row>
    <x:row r="4137">
      <x:c r="A4137" s="3" t="inlineStr">
        <x:is>
          <x:t xml:space="preserve">Tencent</x:t>
        </x:is>
      </x:c>
      <x:c r="B4137" s="3" t="n">
        <x:v>2030</x:v>
      </x:c>
      <x:c r="C4137" s="3" t="inlineStr">
        <x:is>
          <x:t xml:space="preserve">Grid-Constrained / Efficiency-Upside</x:t>
        </x:is>
      </x:c>
      <x:c r="D4137" s="3" t="inlineStr">
        <x:is>
          <x:t xml:space="preserve">training_power_share</x:t>
        </x:is>
      </x:c>
      <x:c r="E4137" s="3" t="n">
        <x:v>0.16</x:v>
      </x:c>
      <x:c r="F4137" s="3" t="inlineStr">
        <x:is>
          <x:t xml:space="preserve">share of AI IT load</x:t>
        </x:is>
      </x:c>
      <x:c r="G4137" s="3" t="inlineStr">
        <x:is>
          <x:t xml:space="preserve">Derived allocation</x:t>
        </x:is>
      </x:c>
      <x:c r="H4137" s="3" t="inlineStr">
        <x:is>
          <x:t xml:space="preserve">1 - inference_power_share</x:t>
        </x:is>
      </x:c>
      <x:c r="I4137" s="3" t="inlineStr">
        <x:is>
          <x:t xml:space="preserve">Training receives the complementary modeled AI IT allocation; it is not a disclosed company workload split.</x:t>
        </x:is>
      </x:c>
      <x:c r="J4137" s="3" t="inlineStr">
        <x:is>
          <x:t xml:space="preserve">SRC_TENCENT_HUNYUAN; SRC_TENCENT_HY3; SRC_TENCENT_AI_INFRA_MOE; SRC_EPOCH_AI_DATA_CENTERS; ASSUMP_INFERENCE_SHARE_NOT_FACT_60</x:t>
        </x:is>
      </x:c>
      <x:c r="K4137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37" s="3" t="inlineStr">
        <x:is>
          <x:t xml:space="preserve">Provider-specific inference/training workload power telemetry.</x:t>
        </x:is>
      </x:c>
    </x:row>
    <x:row r="4138">
      <x:c r="A4138" s="3" t="inlineStr">
        <x:is>
          <x:t xml:space="preserve">Tencent</x:t>
        </x:is>
      </x:c>
      <x:c r="B4138" s="3" t="n">
        <x:v>2030</x:v>
      </x:c>
      <x:c r="C4138" s="3" t="inlineStr">
        <x:is>
          <x:t xml:space="preserve">Grid-Constrained / Efficiency-Upside</x:t>
        </x:is>
      </x:c>
      <x:c r="D4138" s="3" t="inlineStr">
        <x:is>
          <x:t xml:space="preserve">training_gw</x:t>
        </x:is>
      </x:c>
      <x:c r="E4138" s="3" t="n">
        <x:v>0.189</x:v>
      </x:c>
      <x:c r="F4138" s="3" t="inlineStr">
        <x:is>
          <x:t xml:space="preserve">GW</x:t>
        </x:is>
      </x:c>
      <x:c r="G4138" s="3" t="inlineStr">
        <x:is>
          <x:t xml:space="preserve">Derived formula</x:t>
        </x:is>
      </x:c>
      <x:c r="H4138" s="3" t="inlineStr">
        <x:is>
          <x:t xml:space="preserve">ai_it_load_gw * training_power_share</x:t>
        </x:is>
      </x:c>
      <x:c r="I4138" s="3" t="inlineStr">
        <x:is>
          <x:t xml:space="preserve">Training GW is shown separately so commercial inference token capacity is not overstated.</x:t>
        </x:is>
      </x:c>
      <x:c r="J4138" s="3" t="inlineStr">
        <x:is>
          <x:t xml:space="preserve">SRC_TENCENT_HUNYUAN; SRC_TENCENT_HY3; SRC_TENCENT_AI_INFRA_MOE; SRC_EPOCH_AI_DATA_CENTERS</x:t>
        </x:is>
      </x:c>
      <x:c r="K4138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38" s="3" t="inlineStr">
        <x:is>
          <x:t xml:space="preserve">Recompute after AI allocation or workload-split evidence changes.</x:t>
        </x:is>
      </x:c>
    </x:row>
    <x:row r="4139">
      <x:c r="A4139" s="3" t="inlineStr">
        <x:is>
          <x:t xml:space="preserve">Tencent</x:t>
        </x:is>
      </x:c>
      <x:c r="B4139" s="3" t="n">
        <x:v>2030</x:v>
      </x:c>
      <x:c r="C4139" s="3" t="inlineStr">
        <x:is>
          <x:t xml:space="preserve">Grid-Constrained / Efficiency-Upside</x:t>
        </x:is>
      </x:c>
      <x:c r="D4139" s="3" t="inlineStr">
        <x:is>
          <x:t xml:space="preserve">tokens_per_second_per_mw</x:t>
        </x:is>
      </x:c>
      <x:c r="E4139" s="3" t="n">
        <x:v>2035573</x:v>
      </x:c>
      <x:c r="F4139" s="3" t="inlineStr">
        <x:is>
          <x:t xml:space="preserve">generated output tokens/sec/MW</x:t>
        </x:is>
      </x:c>
      <x:c r="G4139" s="3" t="inlineStr">
        <x:is>
          <x:t xml:space="preserve">Derived estimate + benchmark calibration</x:t>
        </x:is>
      </x:c>
      <x:c r="H4139" s="3" t="inlineStr">
        <x:is>
          <x:t xml:space="preserve">fleet_reference_tps_per_mw * commercial_workload_fit_factor</x:t>
        </x:is>
      </x:c>
      <x:c r="I4139" s="3" t="inlineStr">
        <x:is>
          <x:t xml:space="preserve">GPT-OSS 120B B200 output-token benchmark proxy pending a comparable Hunyuan output-token benchmark. Workload reference is now split into short_chat, long_chat and agentic classes. Company mix: short 65%, long 25%, agentic 10%. Commercial workload fit factor: Hunyuan is not represented by a matched public TPS/MW row; GPT-OSS is used only as a reference ceiling. Hunyuan/Yuanbao and WeChat/Tencent Cloud surfaces are modeled as consumer/business chat-heavy; agentic action use is emerging but lower in Base.</x:t>
        </x:is>
      </x:c>
      <x:c r="J4139" s="3" t="inlineStr">
        <x:is>
          <x:t xml:space="preserve">SRC_TENCENT_HUNYUAN; SRC_TENCENT_HY3; SRC_TENCENT_AI_INFRA_MOE; SRC_EPOCH_AI_DATA_CENTERS; SRC_SEMIANALYSIS_INFERENCEX; ASSUMP_NUMERIC_ACCELERATOR_MIX; ASSUMP_WORKLOAD_CLASS_MIX; ASSUMP_AGENTIC_CONTEXT_PENALTY</x:t>
        </x:is>
      </x:c>
      <x:c r="K4139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39" s="3" t="inlineStr">
        <x:is>
          <x:t xml:space="preserve">Comparable production output-token throughput with model, hardware, precision, ISL/OSL and SLO matched.</x:t>
        </x:is>
      </x:c>
    </x:row>
    <x:row r="4140">
      <x:c r="A4140" s="3" t="inlineStr">
        <x:is>
          <x:t xml:space="preserve">Tencent</x:t>
        </x:is>
      </x:c>
      <x:c r="B4140" s="3" t="n">
        <x:v>2030</x:v>
      </x:c>
      <x:c r="C4140" s="3" t="inlineStr">
        <x:is>
          <x:t xml:space="preserve">Grid-Constrained / Efficiency-Upside</x:t>
        </x:is>
      </x:c>
      <x:c r="D4140" s="3" t="inlineStr">
        <x:is>
          <x:t xml:space="preserve">inference_tokens_per_day</x:t>
        </x:is>
      </x:c>
      <x:c r="E4140" s="3" t="n">
        <x:v>174290645635200</x:v>
      </x:c>
      <x:c r="F4140" s="3" t="inlineStr">
        <x:is>
          <x:t xml:space="preserve">generated output tokens/day</x:t>
        </x:is>
      </x:c>
      <x:c r="G4140" s="3" t="inlineStr">
        <x:is>
          <x:t xml:space="preserve">Derived headline metric</x:t>
        </x:is>
      </x:c>
      <x:c r="H4140" s="3" t="inlineStr">
        <x:is>
          <x:t xml:space="preserve">inference_gw * 1000 * tokens_per_second_per_mw * 86,400</x:t>
        </x:is>
      </x:c>
      <x:c r="I4140" s="3" t="inlineStr">
        <x:is>
          <x:t xml:space="preserve">Headline capacity uses no utilization, MoE, architecture or software-growth multiplier; it is not observed commercial output volume.</x:t>
        </x:is>
      </x:c>
      <x:c r="J4140" s="3" t="inlineStr">
        <x:is>
          <x:t xml:space="preserve">SRC_TENCENT_HUNYUAN; SRC_TENCENT_HY3; SRC_TENCENT_AI_INFRA_MOE; SRC_EPOCH_AI_DATA_CENTERS; SRC_SEMIANALYSIS_INFERENCEX</x:t>
        </x:is>
      </x:c>
      <x:c r="K4140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40" s="3" t="inlineStr">
        <x:is>
          <x:t xml:space="preserve">Provider-disclosed generated output token volume or calibrated capacity telemetry.</x:t>
        </x:is>
      </x:c>
    </x:row>
    <x:row r="4141">
      <x:c r="A4141" s="3" t="inlineStr">
        <x:is>
          <x:t xml:space="preserve">Tencent</x:t>
        </x:is>
      </x:c>
      <x:c r="B4141" s="3" t="n">
        <x:v>2030</x:v>
      </x:c>
      <x:c r="C4141" s="3" t="inlineStr">
        <x:is>
          <x:t xml:space="preserve">Grid-Constrained / Efficiency-Upside</x:t>
        </x:is>
      </x:c>
      <x:c r="D4141" s="3" t="inlineStr">
        <x:is>
          <x:t xml:space="preserve">inference_tokens_per_year</x:t>
        </x:is>
      </x:c>
      <x:c r="E4141" s="3" t="n">
        <x:v>6.3616085656848e+16</x:v>
      </x:c>
      <x:c r="F4141" s="3" t="inlineStr">
        <x:is>
          <x:t xml:space="preserve">generated output tokens/year</x:t>
        </x:is>
      </x:c>
      <x:c r="G4141" s="3" t="inlineStr">
        <x:is>
          <x:t xml:space="preserve">Derived headline metric</x:t>
        </x:is>
      </x:c>
      <x:c r="H4141" s="3" t="inlineStr">
        <x:is>
          <x:t xml:space="preserve">inference_tokens_per_day * 365</x:t>
        </x:is>
      </x:c>
      <x:c r="I4141" s="3" t="inlineStr">
        <x:is>
          <x:t xml:space="preserve">Annualized version of generated output token capacity; it is not observed annual demand or billable volume.</x:t>
        </x:is>
      </x:c>
      <x:c r="J4141" s="3" t="inlineStr">
        <x:is>
          <x:t xml:space="preserve">SRC_TENCENT_HUNYUAN; SRC_TENCENT_HY3; SRC_TENCENT_AI_INFRA_MOE; SRC_EPOCH_AI_DATA_CENTERS; SRC_SEMIANALYSIS_INFERENCEX</x:t>
        </x:is>
      </x:c>
      <x:c r="K4141" s="3" t="inlineStr">
        <x:is>
          <x:t xml:space="preserve">ASSUMP_CN_CAPACITY_TRANSPARENCY; ASSUMP_APP_EMBEDDING; ASSUMP_NUMERIC_ACCELERATOR_MIX; ASSUMP_INFERENCE_SHARE_NOT_FACT_60; ASSUMP_WORKLOAD_CLASS_MIX; ASSUMP_AGENTIC_CONTEXT_PENALTY</x:t>
        </x:is>
      </x:c>
      <x:c r="L4141" s="3" t="inlineStr">
        <x:is>
          <x:t xml:space="preserve">Provider-disclosed annual generated-output volume or metered serving telemetry.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30" customWidth="1"/>
    <x:col min="4" max="4" width="28" customWidth="1"/>
    <x:col min="5" max="5" width="42" customWidth="1"/>
    <x:col min="6" max="6" width="58" customWidth="1"/>
    <x:col min="7" max="7" width="50" customWidth="1"/>
    <x:col min="8" max="8" width="42" customWidth="1"/>
    <x:col min="9" max="9" width="36" customWidth="1"/>
    <x:col min="10" max="10" width="38" customWidth="1"/>
  </x:cols>
  <x:sheetData>
    <x:row r="1">
      <x:c r="A1" s="4" t="inlineStr">
        <x:is>
          <x:t xml:space="preserve">company</x:t>
        </x:is>
      </x:c>
      <x:c r="B1" s="4" t="inlineStr">
        <x:is>
          <x:t xml:space="preserve">metric</x:t>
        </x:is>
      </x:c>
      <x:c r="C1" s="4" t="inlineStr">
        <x:is>
          <x:t xml:space="preserve">model_value_base_2026_2030</x:t>
        </x:is>
      </x:c>
      <x:c r="D1" s="4" t="inlineStr">
        <x:is>
          <x:t xml:space="preserve">evidence_class</x:t>
        </x:is>
      </x:c>
      <x:c r="E1" s="4" t="inlineStr">
        <x:is>
          <x:t xml:space="preserve">confirmed_public_fact_or_disclosure_gap</x:t>
        </x:is>
      </x:c>
      <x:c r="F1" s="4" t="inlineStr">
        <x:is>
          <x:t xml:space="preserve">source_ids</x:t>
        </x:is>
      </x:c>
      <x:c r="G1" s="4" t="inlineStr">
        <x:is>
          <x:t xml:space="preserve">fact_anchor_ids</x:t>
        </x:is>
      </x:c>
      <x:c r="H1" s="4" t="inlineStr">
        <x:is>
          <x:t xml:space="preserve">why_modelled_value_is_not_a_fact</x:t>
        </x:is>
      </x:c>
      <x:c r="I1" s="4" t="inlineStr">
        <x:is>
          <x:t xml:space="preserve">replacement_path</x:t>
        </x:is>
      </x:c>
      <x:c r="J1" s="4" t="inlineStr">
        <x:is>
          <x:t xml:space="preserve">audit_status</x:t>
        </x:is>
      </x:c>
    </x:row>
    <x:row r="2">
      <x:c r="A2" s="3" t="inlineStr">
        <x:is>
          <x:t xml:space="preserve">Microsoft</x:t>
        </x:is>
      </x:c>
      <x:c r="B2" s="3" t="inlineStr">
        <x:is>
          <x:t xml:space="preserve">commercial_model_and_parameter_anchor</x:t>
        </x:is>
      </x:c>
      <x:c r="C2" s="3" t="inlineStr">
        <x:is>
          <x:t xml:space="preserve">Phi 공개모델: 3B-14B급; MAI/대형 Copilot 모델: undisclosed band / active: Phi: dense disclosed; MAI/Copilot: closed band</x:t>
        </x:is>
      </x:c>
      <x:c r="D2" s="3" t="inlineStr">
        <x:is>
          <x:t xml:space="preserve">Official numeric fact or explicit disclosure gap</x:t>
        </x:is>
      </x:c>
      <x:c r="E2" s="3" t="inlineStr">
        <x:is>
          <x:t xml:space="preserve">14B Phi-4 parameters</x:t>
        </x:is>
      </x:c>
      <x:c r="F2" s="3" t="inlineStr">
        <x:is>
          <x:t xml:space="preserve">SRC_MS_PHI4_TECHREPORT</x:t>
        </x:is>
      </x:c>
      <x:c r="G2" s="3" t="inlineStr">
        <x:is>
          <x:t xml:space="preserve">FACT_MS_PHI4_14B</x:t>
        </x:is>
      </x:c>
      <x:c r="H2" s="3" t="inlineStr">
        <x:is>
          <x:t xml:space="preserve">The model family is sourced; closed-model bands are not disclosed parameter values.</x:t>
        </x:is>
      </x:c>
      <x:c r="I2" s="3" t="inlineStr">
        <x:is>
          <x:t xml:space="preserve">Official model card or technical report with total/active parameters for the served commercial model.</x:t>
        </x:is>
      </x:c>
      <x:c r="J2" s="3" t="inlineStr">
        <x:is>
          <x:t xml:space="preserve">Public anchor registered; verbatim source-line sign-off required before describing a modeled value as confirmed.</x:t>
        </x:is>
      </x:c>
    </x:row>
    <x:row r="3">
      <x:c r="A3" s="3" t="inlineStr">
        <x:is>
          <x:t xml:space="preserve">Microsoft</x:t>
        </x:is>
      </x:c>
      <x:c r="B3" s="3" t="inlineStr">
        <x:is>
          <x:t xml:space="preserve">contracted_or_attributed_capacity_gw</x:t>
        </x:is>
      </x:c>
      <x:c r="C3" s="3" t="inlineStr">
        <x:is>
          <x:t xml:space="preserve">4.000 -&gt; 9.000 GW</x:t>
        </x:is>
      </x:c>
      <x:c r="D3" s="3" t="inlineStr">
        <x:is>
          <x:t xml:space="preserve">Rational scenario with platform or cluster-direction support</x:t>
        </x:is>
      </x:c>
      <x:c r="E3" s="3" t="inlineStr">
        <x:is>
          <x:t xml:space="preserve">No company model-serving GW disclosure adopted.</x:t>
        </x:is>
      </x:c>
      <x:c r="F3" s="3" t="inlineStr">
        <x:is>
          <x:t xml:space="preserve">SRC_MS_MAIA200</x:t>
        </x:is>
      </x:c>
      <x:c r="G3" s="3" t="inlineStr">
        <x:is>
          <x:t xml:space="preserve"/>
        </x:is>
      </x:c>
      <x:c r="H3" s="3" t="inlineStr">
        <x:is>
          <x:t xml:space="preserve">The endpoint is a model-owner capacity envelope; it equals neither active inference power nor a universally disclosed contract.</x:t>
        </x:is>
      </x:c>
      <x:c r="I3" s="3" t="inlineStr">
        <x:is>
          <x:t xml:space="preserve">Company/site-level committed MW/GW disclosure with scope, online date and owner attribution.</x:t>
        </x:is>
      </x:c>
      <x:c r="J3" s="3" t="inlineStr">
        <x:is>
          <x:t xml:space="preserve">Public anchor registered; verbatim source-line sign-off required before describing a modeled value as confirmed.</x:t>
        </x:is>
      </x:c>
    </x:row>
    <x:row r="4">
      <x:c r="A4" s="3" t="inlineStr">
        <x:is>
          <x:t xml:space="preserve">Microsoft</x:t>
        </x:is>
      </x:c>
      <x:c r="B4" s="3" t="inlineStr">
        <x:is>
          <x:t xml:space="preserve">active_power_gw</x:t>
        </x:is>
      </x:c>
      <x:c r="C4" s="3" t="inlineStr">
        <x:is>
          <x:t xml:space="preserve">1.800 -&gt; 6.200 GW</x:t>
        </x:is>
      </x:c>
      <x:c r="D4" s="3" t="inlineStr">
        <x:is>
          <x:t xml:space="preserve">Rational operational-deployment scenario</x:t>
        </x:is>
      </x:c>
      <x:c r="E4" s="3" t="inlineStr">
        <x:is>
          <x:t xml:space="preserve">No adopted official active LLM-serving GW telemetry.</x:t>
        </x:is>
      </x:c>
      <x:c r="F4" s="3" t="inlineStr">
        <x:is>
          <x:t xml:space="preserve">SRC_MS_MAIA200</x:t>
        </x:is>
      </x:c>
      <x:c r="G4" s="3" t="inlineStr">
        <x:is>
          <x:t xml:space="preserve"/>
        </x:is>
      </x:c>
      <x:c r="H4" s="3" t="inlineStr">
        <x:is>
          <x:t xml:space="preserve">Active capacity requires energization, racks, cooling, networking and accelerator deployment, none disclosed at the modeled time series granularity.</x:t>
        </x:is>
      </x:c>
      <x:c r="I4" s="3" t="inlineStr">
        <x:is>
          <x:t xml:space="preserve">Site-level energization and operational accelerator-rack telemetry.</x:t>
        </x:is>
      </x:c>
      <x:c r="J4" s="3" t="inlineStr">
        <x:is>
          <x:t xml:space="preserve">Public anchor registered; verbatim source-line sign-off required before describing a modeled value as confirmed.</x:t>
        </x:is>
      </x:c>
    </x:row>
    <x:row r="5">
      <x:c r="A5" s="3" t="inlineStr">
        <x:is>
          <x:t xml:space="preserve">Microsoft</x:t>
        </x:is>
      </x:c>
      <x:c r="B5" s="3" t="inlineStr">
        <x:is>
          <x:t xml:space="preserve">operational_deployment_share</x:t>
        </x:is>
      </x:c>
      <x:c r="C5" s="3" t="inlineStr">
        <x:is>
          <x:t xml:space="preserve">45% -&gt; 69%</x:t>
        </x:is>
      </x:c>
      <x:c r="D5" s="3" t="inlineStr">
        <x:is>
          <x:t xml:space="preserve">Rational operational-deployment scenario</x:t>
        </x:is>
      </x:c>
      <x:c r="E5" s="3" t="inlineStr">
        <x:is>
          <x:t xml:space="preserve">No adopted official operational deployment share of attributed LLM-serving capacity.</x:t>
        </x:is>
      </x:c>
      <x:c r="F5" s="3" t="inlineStr">
        <x:is>
          <x:t xml:space="preserve">SRC_MS_MAIA200</x:t>
        </x:is>
      </x:c>
      <x:c r="G5" s="3" t="inlineStr">
        <x:is>
          <x:t xml:space="preserve"/>
        </x:is>
      </x:c>
      <x:c r="H5" s="3" t="inlineStr">
        <x:is>
          <x:t xml:space="preserve">This single conversion assumption is required because contracted capacity does not automatically produce tokens.</x:t>
        </x:is>
      </x:c>
      <x:c r="I5" s="3" t="inlineStr">
        <x:is>
          <x:t xml:space="preserve">Site-level energized capacity divided by attributed contracted/committed capacity.</x:t>
        </x:is>
      </x:c>
      <x:c r="J5" s="3" t="inlineStr">
        <x:is>
          <x:t xml:space="preserve">Public anchor registered; verbatim source-line sign-off required before describing a modeled value as confirmed.</x:t>
        </x:is>
      </x:c>
    </x:row>
    <x:row r="6">
      <x:c r="A6" s="3" t="inlineStr">
        <x:is>
          <x:t xml:space="preserve">Microsoft</x:t>
        </x:is>
      </x:c>
      <x:c r="B6" s="3" t="inlineStr">
        <x:is>
          <x:t xml:space="preserve">ai_workload_share</x:t>
        </x:is>
      </x:c>
      <x:c r="C6" s="3" t="inlineStr">
        <x:is>
          <x:t xml:space="preserve">86% (constant Base allocation)</x:t>
        </x:is>
      </x:c>
      <x:c r="D6" s="3" t="inlineStr">
        <x:is>
          <x:t xml:space="preserve">Rational allocation assumption</x:t>
        </x:is>
      </x:c>
      <x:c r="E6" s="3" t="inlineStr">
        <x:is>
          <x:t xml:space="preserve">Public sources indicate AI platform direction but do not disclose LLM share of attributed IT power.</x:t>
        </x:is>
      </x:c>
      <x:c r="F6" s="3" t="inlineStr">
        <x:is>
          <x:t xml:space="preserve">SRC_MS_MAIA200</x:t>
        </x:is>
      </x:c>
      <x:c r="G6" s="3" t="inlineStr">
        <x:is>
          <x:t xml:space="preserve">FACT_MS_MAIA_INFERENCE</x:t>
        </x:is>
      </x:c>
      <x:c r="H6" s="3" t="inlineStr">
        <x:is>
          <x:t xml:space="preserve">AI-oriented hardware presence does not disclose what fraction runs LLM inference/training rather than other AI/platform/reserve work.</x:t>
        </x:is>
      </x:c>
      <x:c r="I6" s="3" t="inlineStr">
        <x:is>
          <x:t xml:space="preserve">Workload scheduling or accelerator-hours allocation by model surface.</x:t>
        </x:is>
      </x:c>
      <x:c r="J6" s="3" t="inlineStr">
        <x:is>
          <x:t xml:space="preserve">Public anchor registered; verbatim source-line sign-off required before describing a modeled value as confirmed.</x:t>
        </x:is>
      </x:c>
    </x:row>
    <x:row r="7">
      <x:c r="A7" s="3" t="inlineStr">
        <x:is>
          <x:t xml:space="preserve">Microsoft</x:t>
        </x:is>
      </x:c>
      <x:c r="B7" s="3" t="inlineStr">
        <x:is>
          <x:t xml:space="preserve">gpu_purpose_built_accelerator_mix</x:t>
        </x:is>
      </x:c>
      <x:c r="C7" s="3" t="inlineStr">
        <x:is>
          <x:t xml:space="preserve">GPU 100%/100%; purpose-built 0%/0%</x:t>
        </x:is>
      </x:c>
      <x:c r="D7" s="3" t="inlineStr">
        <x:is>
          <x:t xml:space="preserve">Official platform fact plus numeric scenario</x:t>
        </x:is>
      </x:c>
      <x:c r="E7" s="3" t="inlineStr">
        <x:is>
          <x:t xml:space="preserve">Maia 200 is identified as an inference accelerator for Azure/Copilot uses.</x:t>
        </x:is>
      </x:c>
      <x:c r="F7" s="3" t="inlineStr">
        <x:is>
          <x:t xml:space="preserve">SRC_MS_MAIA200</x:t>
        </x:is>
      </x:c>
      <x:c r="G7" s="3" t="inlineStr">
        <x:is>
          <x:t xml:space="preserve">FACT_MS_MAIA_INFERENCE</x:t>
        </x:is>
      </x:c>
      <x:c r="H7" s="3" t="inlineStr">
        <x:is>
          <x:t xml:space="preserve">The platform may be confirmed while serving-fleet allocation by accelerator type is not disclosed.</x:t>
        </x:is>
      </x:c>
      <x:c r="I7" s="3" t="inlineStr">
        <x:is>
          <x:t xml:space="preserve">Operated inference accelerator-hours or product/model routing split by hardware.</x:t>
        </x:is>
      </x:c>
      <x:c r="J7" s="3" t="inlineStr">
        <x:is>
          <x:t xml:space="preserve">Public anchor registered; verbatim source-line sign-off required before describing a modeled value as confirmed.</x:t>
        </x:is>
      </x:c>
    </x:row>
    <x:row r="8">
      <x:c r="A8" s="3" t="inlineStr">
        <x:is>
          <x:t xml:space="preserve">Microsoft</x:t>
        </x:is>
      </x:c>
      <x:c r="B8" s="3" t="inlineStr">
        <x:is>
          <x:t xml:space="preserve">inference_power_share</x:t>
        </x:is>
      </x:c>
      <x:c r="C8" s="3" t="inlineStr">
        <x:is>
          <x:t xml:space="preserve">55% -&gt; 75%</x:t>
        </x:is>
      </x:c>
      <x:c r="D8" s="3" t="inlineStr">
        <x:is>
          <x:t xml:space="preserve">Rational allocation assumption</x:t>
        </x:is>
      </x:c>
      <x:c r="E8" s="3" t="inlineStr">
        <x:is>
          <x:t xml:space="preserve">No adopted company-level inference/training GW split disclosure.</x:t>
        </x:is>
      </x:c>
      <x:c r="F8" s="3" t="inlineStr">
        <x:is>
          <x:t xml:space="preserve">SRC_MS_PHI; SRC_OPENAI_GPT41_DOCS; SRC_MS_PHI4_TECHREPORT; SRC_MS_MAIA200; SRC_EPOCH_AI_DATA_CENTERS</x:t>
        </x:is>
      </x:c>
      <x:c r="G8" s="3" t="inlineStr">
        <x:is>
          <x:t xml:space="preserve"/>
        </x:is>
      </x:c>
      <x:c r="H8" s="3" t="inlineStr">
        <x:is>
          <x:t xml:space="preserve">Product adoption direction can support a scenario but does not measure inference power share.</x:t>
        </x:is>
      </x:c>
      <x:c r="I8" s="3" t="inlineStr">
        <x:is>
          <x:t xml:space="preserve">Training and inference cluster power or accelerator-hour allocation telemetry.</x:t>
        </x:is>
      </x:c>
      <x:c r="J8" s="3" t="inlineStr">
        <x:is>
          <x:t xml:space="preserve">Public anchor registered; verbatim source-line sign-off required before describing a modeled value as confirmed.</x:t>
        </x:is>
      </x:c>
    </x:row>
    <x:row r="9">
      <x:c r="A9" s="3" t="inlineStr">
        <x:is>
          <x:t xml:space="preserve">Microsoft</x:t>
        </x:is>
      </x:c>
      <x:c r="B9" s="3" t="inlineStr">
        <x:is>
          <x:t xml:space="preserve">tokens_per_second_per_mw</x:t>
        </x:is>
      </x:c>
      <x:c r="C9" s="3" t="inlineStr">
        <x:is>
          <x:t xml:space="preserve">1,552,715 -&gt; 1,680,620 output tok/s/MW</x:t>
        </x:is>
      </x:c>
      <x:c r="D9" s="3" t="inlineStr">
        <x:is>
          <x:t xml:space="preserve">Benchmark-calibrated derived estimate</x:t>
        </x:is>
      </x:c>
      <x:c r="E9" s="3" t="inlineStr">
        <x:is>
          <x:t xml:space="preserve">No adopted company production output-token/MW telemetry; InferenceX is benchmark/proxy only.</x:t>
        </x:is>
      </x:c>
      <x:c r="F9" s="3" t="inlineStr">
        <x:is>
          <x:t xml:space="preserve">SRC_SEMIANALYSIS_INFERENCEX; SRC_MS_MAIA200</x:t>
        </x:is>
      </x:c>
      <x:c r="G9" s="3" t="inlineStr">
        <x:is>
          <x:t xml:space="preserve">FACT_MS_MAIA_INFERENCE</x:t>
        </x:is>
      </x:c>
      <x:c r="H9" s="3" t="inlineStr">
        <x:is>
          <x:t xml:space="preserve">A fixed-condition output-token benchmark proxy is selected; no additional MoE, architecture, software-growth or utilization multiplier is used in headline.</x:t>
        </x:is>
      </x:c>
      <x:c r="I9" s="3" t="inlineStr">
        <x:is>
          <x:t xml:space="preserve">Comparable output-token benchmark or production telemetry matched on model, precision, ISL/OSL and SLO.</x:t>
        </x:is>
      </x:c>
      <x:c r="J9" s="3" t="inlineStr">
        <x:is>
          <x:t xml:space="preserve">Public anchor registered; verbatim source-line sign-off required before describing a modeled value as confirmed.</x:t>
        </x:is>
      </x:c>
    </x:row>
    <x:row r="10">
      <x:c r="A10" s="3" t="inlineStr">
        <x:is>
          <x:t xml:space="preserve">Microsoft</x:t>
        </x:is>
      </x:c>
      <x:c r="B10" s="3" t="inlineStr">
        <x:is>
          <x:t xml:space="preserve">generated_output_tokens_per_day</x:t>
        </x:is>
      </x:c>
      <x:c r="C10" s="3" t="inlineStr">
        <x:is>
          <x:t xml:space="preserve">0.095Q -&gt; 0.484Q/day</x:t>
        </x:is>
      </x:c>
      <x:c r="D10" s="3" t="inlineStr">
        <x:is>
          <x:t xml:space="preserve">Formula-derived simulation output</x:t>
        </x:is>
      </x:c>
      <x:c r="E10" s="3" t="inlineStr">
        <x:is>
          <x:t xml:space="preserve">No adopted company-disclosed generated output token volume.</x:t>
        </x:is>
      </x:c>
      <x:c r="F10" s="3" t="inlineStr">
        <x:is>
          <x:t xml:space="preserve">SRC_MS_PHI; SRC_OPENAI_GPT41_DOCS; SRC_MS_PHI4_TECHREPORT; SRC_MS_MAIA200; SRC_EPOCH_AI_DATA_CENTERS</x:t>
        </x:is>
      </x:c>
      <x:c r="G10" s="3" t="inlineStr">
        <x:is>
          <x:t xml:space="preserve"/>
        </x:is>
      </x:c>
      <x:c r="H10" s="3" t="inlineStr">
        <x:is>
          <x:t xml:space="preserve">This value is computed only from operational inference GW and selected output-token TPS/MW; utilization is not multiplied into headline.</x:t>
        </x:is>
      </x:c>
      <x:c r="I10" s="3" t="inlineStr">
        <x:is>
          <x:t xml:space="preserve">Provider-disclosed output token volume or metered model-serving throughput.</x:t>
        </x:is>
      </x:c>
      <x:c r="J10" s="3" t="inlineStr">
        <x:is>
          <x:t xml:space="preserve">Public anchor registered; verbatim source-line sign-off required before describing a modeled value as confirmed.</x:t>
        </x:is>
      </x:c>
    </x:row>
    <x:row r="11">
      <x:c r="A11" s="3" t="inlineStr">
        <x:is>
          <x:t xml:space="preserve">Google</x:t>
        </x:is>
      </x:c>
      <x:c r="B11" s="3" t="inlineStr">
        <x:is>
          <x:t xml:space="preserve">commercial_model_and_parameter_anchor</x:t>
        </x:is>
      </x:c>
      <x:c r="C11" s="3" t="inlineStr">
        <x:is>
          <x:t xml:space="preserve">Gemini closed frontier band; Gemma 공개모델 1B-27B급 / active: Closed frontier active band; open Gemma disclosed</x:t>
        </x:is>
      </x:c>
      <x:c r="D11" s="3" t="inlineStr">
        <x:is>
          <x:t xml:space="preserve">Official numeric fact or explicit disclosure gap</x:t>
        </x:is>
      </x:c>
      <x:c r="E11" s="3" t="inlineStr">
        <x:is>
          <x:t xml:space="preserve">Gemini frontier parameter count is not publicly adopted; open Gemma is not used as Gemini size.</x:t>
        </x:is>
      </x:c>
      <x:c r="F11" s="3" t="inlineStr">
        <x:is>
          <x:t xml:space="preserve">SRC_GOOGLE_GEMINI_TOKENS</x:t>
        </x:is>
      </x:c>
      <x:c r="G11" s="3" t="inlineStr">
        <x:is>
          <x:t xml:space="preserve"/>
        </x:is>
      </x:c>
      <x:c r="H11" s="3" t="inlineStr">
        <x:is>
          <x:t xml:space="preserve">The model family is sourced; closed-model bands are not disclosed parameter values.</x:t>
        </x:is>
      </x:c>
      <x:c r="I11" s="3" t="inlineStr">
        <x:is>
          <x:t xml:space="preserve">Official model card or technical report with total/active parameters for the served commercial model.</x:t>
        </x:is>
      </x:c>
      <x:c r="J11" s="3" t="inlineStr">
        <x:is>
          <x:t xml:space="preserve">Public anchor registered; verbatim source-line sign-off required before describing a modeled value as confirmed.</x:t>
        </x:is>
      </x:c>
    </x:row>
    <x:row r="12">
      <x:c r="A12" s="3" t="inlineStr">
        <x:is>
          <x:t xml:space="preserve">Google</x:t>
        </x:is>
      </x:c>
      <x:c r="B12" s="3" t="inlineStr">
        <x:is>
          <x:t xml:space="preserve">contracted_or_attributed_capacity_gw</x:t>
        </x:is>
      </x:c>
      <x:c r="C12" s="3" t="inlineStr">
        <x:is>
          <x:t xml:space="preserve">4.500 -&gt; 8.000 GW</x:t>
        </x:is>
      </x:c>
      <x:c r="D12" s="3" t="inlineStr">
        <x:is>
          <x:t xml:space="preserve">Rational scenario with platform or cluster-direction support</x:t>
        </x:is>
      </x:c>
      <x:c r="E12" s="3" t="inlineStr">
        <x:is>
          <x:t xml:space="preserve">No Gemini model-serving GW disclosure adopted.</x:t>
        </x:is>
      </x:c>
      <x:c r="F12" s="3" t="inlineStr">
        <x:is>
          <x:t xml:space="preserve">SRC_GOOGLE_IRONWOOD</x:t>
        </x:is>
      </x:c>
      <x:c r="G12" s="3" t="inlineStr">
        <x:is>
          <x:t xml:space="preserve"/>
        </x:is>
      </x:c>
      <x:c r="H12" s="3" t="inlineStr">
        <x:is>
          <x:t xml:space="preserve">The endpoint is a model-owner capacity envelope; it equals neither active inference power nor a universally disclosed contract.</x:t>
        </x:is>
      </x:c>
      <x:c r="I12" s="3" t="inlineStr">
        <x:is>
          <x:t xml:space="preserve">Company/site-level committed MW/GW disclosure with scope, online date and owner attribution.</x:t>
        </x:is>
      </x:c>
      <x:c r="J12" s="3" t="inlineStr">
        <x:is>
          <x:t xml:space="preserve">Public anchor registered; verbatim source-line sign-off required before describing a modeled value as confirmed.</x:t>
        </x:is>
      </x:c>
    </x:row>
    <x:row r="13">
      <x:c r="A13" s="3" t="inlineStr">
        <x:is>
          <x:t xml:space="preserve">Google</x:t>
        </x:is>
      </x:c>
      <x:c r="B13" s="3" t="inlineStr">
        <x:is>
          <x:t xml:space="preserve">active_power_gw</x:t>
        </x:is>
      </x:c>
      <x:c r="C13" s="3" t="inlineStr">
        <x:is>
          <x:t xml:space="preserve">2.200 -&gt; 6.800 GW</x:t>
        </x:is>
      </x:c>
      <x:c r="D13" s="3" t="inlineStr">
        <x:is>
          <x:t xml:space="preserve">Rational operational-deployment scenario</x:t>
        </x:is>
      </x:c>
      <x:c r="E13" s="3" t="inlineStr">
        <x:is>
          <x:t xml:space="preserve">No adopted official active LLM-serving GW telemetry.</x:t>
        </x:is>
      </x:c>
      <x:c r="F13" s="3" t="inlineStr">
        <x:is>
          <x:t xml:space="preserve">SRC_GOOGLE_IRONWOOD</x:t>
        </x:is>
      </x:c>
      <x:c r="G13" s="3" t="inlineStr">
        <x:is>
          <x:t xml:space="preserve"/>
        </x:is>
      </x:c>
      <x:c r="H13" s="3" t="inlineStr">
        <x:is>
          <x:t xml:space="preserve">Active capacity requires energization, racks, cooling, networking and accelerator deployment, none disclosed at the modeled time series granularity.</x:t>
        </x:is>
      </x:c>
      <x:c r="I13" s="3" t="inlineStr">
        <x:is>
          <x:t xml:space="preserve">Site-level energization and operational accelerator-rack telemetry.</x:t>
        </x:is>
      </x:c>
      <x:c r="J13" s="3" t="inlineStr">
        <x:is>
          <x:t xml:space="preserve">Public anchor registered; verbatim source-line sign-off required before describing a modeled value as confirmed.</x:t>
        </x:is>
      </x:c>
    </x:row>
    <x:row r="14">
      <x:c r="A14" s="3" t="inlineStr">
        <x:is>
          <x:t xml:space="preserve">Google</x:t>
        </x:is>
      </x:c>
      <x:c r="B14" s="3" t="inlineStr">
        <x:is>
          <x:t xml:space="preserve">operational_deployment_share</x:t>
        </x:is>
      </x:c>
      <x:c r="C14" s="3" t="inlineStr">
        <x:is>
          <x:t xml:space="preserve">49% -&gt; 85%</x:t>
        </x:is>
      </x:c>
      <x:c r="D14" s="3" t="inlineStr">
        <x:is>
          <x:t xml:space="preserve">Rational operational-deployment scenario</x:t>
        </x:is>
      </x:c>
      <x:c r="E14" s="3" t="inlineStr">
        <x:is>
          <x:t xml:space="preserve">No adopted official operational deployment share of attributed LLM-serving capacity.</x:t>
        </x:is>
      </x:c>
      <x:c r="F14" s="3" t="inlineStr">
        <x:is>
          <x:t xml:space="preserve">SRC_GOOGLE_IRONWOOD</x:t>
        </x:is>
      </x:c>
      <x:c r="G14" s="3" t="inlineStr">
        <x:is>
          <x:t xml:space="preserve"/>
        </x:is>
      </x:c>
      <x:c r="H14" s="3" t="inlineStr">
        <x:is>
          <x:t xml:space="preserve">This single conversion assumption is required because contracted capacity does not automatically produce tokens.</x:t>
        </x:is>
      </x:c>
      <x:c r="I14" s="3" t="inlineStr">
        <x:is>
          <x:t xml:space="preserve">Site-level energized capacity divided by attributed contracted/committed capacity.</x:t>
        </x:is>
      </x:c>
      <x:c r="J14" s="3" t="inlineStr">
        <x:is>
          <x:t xml:space="preserve">Public anchor registered; verbatim source-line sign-off required before describing a modeled value as confirmed.</x:t>
        </x:is>
      </x:c>
    </x:row>
    <x:row r="15">
      <x:c r="A15" s="3" t="inlineStr">
        <x:is>
          <x:t xml:space="preserve">Google</x:t>
        </x:is>
      </x:c>
      <x:c r="B15" s="3" t="inlineStr">
        <x:is>
          <x:t xml:space="preserve">ai_workload_share</x:t>
        </x:is>
      </x:c>
      <x:c r="C15" s="3" t="inlineStr">
        <x:is>
          <x:t xml:space="preserve">88% (constant Base allocation)</x:t>
        </x:is>
      </x:c>
      <x:c r="D15" s="3" t="inlineStr">
        <x:is>
          <x:t xml:space="preserve">Rational allocation assumption</x:t>
        </x:is>
      </x:c>
      <x:c r="E15" s="3" t="inlineStr">
        <x:is>
          <x:t xml:space="preserve">Public sources indicate AI platform direction but do not disclose LLM share of attributed IT power.</x:t>
        </x:is>
      </x:c>
      <x:c r="F15" s="3" t="inlineStr">
        <x:is>
          <x:t xml:space="preserve">SRC_GOOGLE_IRONWOOD</x:t>
        </x:is>
      </x:c>
      <x:c r="G15" s="3" t="inlineStr">
        <x:is>
          <x:t xml:space="preserve">FACT_GOOGLE_IRONWOOD_POD</x:t>
        </x:is>
      </x:c>
      <x:c r="H15" s="3" t="inlineStr">
        <x:is>
          <x:t xml:space="preserve">AI-oriented hardware presence does not disclose what fraction runs LLM inference/training rather than other AI/platform/reserve work.</x:t>
        </x:is>
      </x:c>
      <x:c r="I15" s="3" t="inlineStr">
        <x:is>
          <x:t xml:space="preserve">Workload scheduling or accelerator-hours allocation by model surface.</x:t>
        </x:is>
      </x:c>
      <x:c r="J15" s="3" t="inlineStr">
        <x:is>
          <x:t xml:space="preserve">Public anchor registered; verbatim source-line sign-off required before describing a modeled value as confirmed.</x:t>
        </x:is>
      </x:c>
    </x:row>
    <x:row r="16">
      <x:c r="A16" s="3" t="inlineStr">
        <x:is>
          <x:t xml:space="preserve">Google</x:t>
        </x:is>
      </x:c>
      <x:c r="B16" s="3" t="inlineStr">
        <x:is>
          <x:t xml:space="preserve">gpu_purpose_built_accelerator_mix</x:t>
        </x:is>
      </x:c>
      <x:c r="C16" s="3" t="inlineStr">
        <x:is>
          <x:t xml:space="preserve">GPU 6%/9%; purpose-built 94%/91%</x:t>
        </x:is>
      </x:c>
      <x:c r="D16" s="3" t="inlineStr">
        <x:is>
          <x:t xml:space="preserve">Official platform fact plus numeric scenario</x:t>
        </x:is>
      </x:c>
      <x:c r="E16" s="3" t="inlineStr">
        <x:is>
          <x:t xml:space="preserve">Ironwood pod: 9,216 chips and 42.5 exaflops stated in official announcement.</x:t>
        </x:is>
      </x:c>
      <x:c r="F16" s="3" t="inlineStr">
        <x:is>
          <x:t xml:space="preserve">SRC_GOOGLE_IRONWOOD</x:t>
        </x:is>
      </x:c>
      <x:c r="G16" s="3" t="inlineStr">
        <x:is>
          <x:t xml:space="preserve">FACT_GOOGLE_IRONWOOD_POD</x:t>
        </x:is>
      </x:c>
      <x:c r="H16" s="3" t="inlineStr">
        <x:is>
          <x:t xml:space="preserve">The platform may be confirmed while serving-fleet allocation by accelerator type is not disclosed.</x:t>
        </x:is>
      </x:c>
      <x:c r="I16" s="3" t="inlineStr">
        <x:is>
          <x:t xml:space="preserve">Operated inference accelerator-hours or product/model routing split by hardware.</x:t>
        </x:is>
      </x:c>
      <x:c r="J16" s="3" t="inlineStr">
        <x:is>
          <x:t xml:space="preserve">Public anchor registered; verbatim source-line sign-off required before describing a modeled value as confirmed.</x:t>
        </x:is>
      </x:c>
    </x:row>
    <x:row r="17">
      <x:c r="A17" s="3" t="inlineStr">
        <x:is>
          <x:t xml:space="preserve">Google</x:t>
        </x:is>
      </x:c>
      <x:c r="B17" s="3" t="inlineStr">
        <x:is>
          <x:t xml:space="preserve">inference_power_share</x:t>
        </x:is>
      </x:c>
      <x:c r="C17" s="3" t="inlineStr">
        <x:is>
          <x:t xml:space="preserve">55% -&gt; 72%</x:t>
        </x:is>
      </x:c>
      <x:c r="D17" s="3" t="inlineStr">
        <x:is>
          <x:t xml:space="preserve">Rational allocation assumption</x:t>
        </x:is>
      </x:c>
      <x:c r="E17" s="3" t="inlineStr">
        <x:is>
          <x:t xml:space="preserve">No adopted company-level inference/training GW split disclosure.</x:t>
        </x:is>
      </x:c>
      <x:c r="F17" s="3" t="inlineStr">
        <x:is>
          <x:t xml:space="preserve">SRC_GOOGLE_GEMINI_TOKENS; SRC_GOOGLE_IRONWOOD; SRC_GOOGLE_TPU_V6E; SRC_EPOCH_AI_DATA_CENTERS</x:t>
        </x:is>
      </x:c>
      <x:c r="G17" s="3" t="inlineStr">
        <x:is>
          <x:t xml:space="preserve"/>
        </x:is>
      </x:c>
      <x:c r="H17" s="3" t="inlineStr">
        <x:is>
          <x:t xml:space="preserve">Product adoption direction can support a scenario but does not measure inference power share.</x:t>
        </x:is>
      </x:c>
      <x:c r="I17" s="3" t="inlineStr">
        <x:is>
          <x:t xml:space="preserve">Training and inference cluster power or accelerator-hour allocation telemetry.</x:t>
        </x:is>
      </x:c>
      <x:c r="J17" s="3" t="inlineStr">
        <x:is>
          <x:t xml:space="preserve">Public anchor registered; verbatim source-line sign-off required before describing a modeled value as confirmed.</x:t>
        </x:is>
      </x:c>
    </x:row>
    <x:row r="18">
      <x:c r="A18" s="3" t="inlineStr">
        <x:is>
          <x:t xml:space="preserve">Google</x:t>
        </x:is>
      </x:c>
      <x:c r="B18" s="3" t="inlineStr">
        <x:is>
          <x:t xml:space="preserve">tokens_per_second_per_mw</x:t>
        </x:is>
      </x:c>
      <x:c r="C18" s="3" t="inlineStr">
        <x:is>
          <x:t xml:space="preserve">100,661 -&gt; 100,661 output tok/s/MW</x:t>
        </x:is>
      </x:c>
      <x:c r="D18" s="3" t="inlineStr">
        <x:is>
          <x:t xml:space="preserve">Benchmark-calibrated derived estimate</x:t>
        </x:is>
      </x:c>
      <x:c r="E18" s="3" t="inlineStr">
        <x:is>
          <x:t xml:space="preserve">No adopted company production output-token/MW telemetry; InferenceX is benchmark/proxy only.</x:t>
        </x:is>
      </x:c>
      <x:c r="F18" s="3" t="inlineStr">
        <x:is>
          <x:t xml:space="preserve">SRC_SEMIANALYSIS_INFERENCEX; SRC_GOOGLE_IRONWOOD</x:t>
        </x:is>
      </x:c>
      <x:c r="G18" s="3" t="inlineStr">
        <x:is>
          <x:t xml:space="preserve">FACT_GOOGLE_IRONWOOD_POD</x:t>
        </x:is>
      </x:c>
      <x:c r="H18" s="3" t="inlineStr">
        <x:is>
          <x:t xml:space="preserve">A fixed-condition output-token benchmark proxy is selected; no additional MoE, architecture, software-growth or utilization multiplier is used in headline.</x:t>
        </x:is>
      </x:c>
      <x:c r="I18" s="3" t="inlineStr">
        <x:is>
          <x:t xml:space="preserve">Comparable output-token benchmark or production telemetry matched on model, precision, ISL/OSL and SLO.</x:t>
        </x:is>
      </x:c>
      <x:c r="J18" s="3" t="inlineStr">
        <x:is>
          <x:t xml:space="preserve">Public anchor registered; verbatim source-line sign-off required before describing a modeled value as confirmed.</x:t>
        </x:is>
      </x:c>
    </x:row>
    <x:row r="19">
      <x:c r="A19" s="3" t="inlineStr">
        <x:is>
          <x:t xml:space="preserve">Google</x:t>
        </x:is>
      </x:c>
      <x:c r="B19" s="3" t="inlineStr">
        <x:is>
          <x:t xml:space="preserve">generated_output_tokens_per_day</x:t>
        </x:is>
      </x:c>
      <x:c r="C19" s="3" t="inlineStr">
        <x:is>
          <x:t xml:space="preserve">0.008Q -&gt; 0.032Q/day</x:t>
        </x:is>
      </x:c>
      <x:c r="D19" s="3" t="inlineStr">
        <x:is>
          <x:t xml:space="preserve">Formula-derived simulation output</x:t>
        </x:is>
      </x:c>
      <x:c r="E19" s="3" t="inlineStr">
        <x:is>
          <x:t xml:space="preserve">No adopted company-disclosed generated output token volume.</x:t>
        </x:is>
      </x:c>
      <x:c r="F19" s="3" t="inlineStr">
        <x:is>
          <x:t xml:space="preserve">SRC_GOOGLE_GEMINI_TOKENS; SRC_GOOGLE_IRONWOOD; SRC_GOOGLE_TPU_V6E; SRC_EPOCH_AI_DATA_CENTERS</x:t>
        </x:is>
      </x:c>
      <x:c r="G19" s="3" t="inlineStr">
        <x:is>
          <x:t xml:space="preserve"/>
        </x:is>
      </x:c>
      <x:c r="H19" s="3" t="inlineStr">
        <x:is>
          <x:t xml:space="preserve">This value is computed only from operational inference GW and selected output-token TPS/MW; utilization is not multiplied into headline.</x:t>
        </x:is>
      </x:c>
      <x:c r="I19" s="3" t="inlineStr">
        <x:is>
          <x:t xml:space="preserve">Provider-disclosed output token volume or metered model-serving throughput.</x:t>
        </x:is>
      </x:c>
      <x:c r="J19" s="3" t="inlineStr">
        <x:is>
          <x:t xml:space="preserve">Public anchor registered; verbatim source-line sign-off required before describing a modeled value as confirmed.</x:t>
        </x:is>
      </x:c>
    </x:row>
    <x:row r="20">
      <x:c r="A20" s="3" t="inlineStr">
        <x:is>
          <x:t xml:space="preserve">Meta</x:t>
        </x:is>
      </x:c>
      <x:c r="B20" s="3" t="inlineStr">
        <x:is>
          <x:t xml:space="preserve">commercial_model_and_parameter_anchor</x:t>
        </x:is>
      </x:c>
      <x:c r="C20" s="3" t="inlineStr">
        <x:is>
          <x:t xml:space="preserve">Llama 4 Scout 109B / Maverick 400B anchor; production routing undisclosed / active: Llama 4 Scout/Maverick active 17B anchor; Meta AI serving mix band</x:t>
        </x:is>
      </x:c>
      <x:c r="D20" s="3" t="inlineStr">
        <x:is>
          <x:t xml:space="preserve">Official numeric fact or explicit disclosure gap</x:t>
        </x:is>
      </x:c>
      <x:c r="E20" s="3" t="inlineStr">
        <x:is>
          <x:t xml:space="preserve">Llama 4 Scout/Maverick MoE anchors are public ecosystem references; Meta AI routing remains undisclosed.</x:t>
        </x:is>
      </x:c>
      <x:c r="F20" s="3" t="inlineStr">
        <x:is>
          <x:t xml:space="preserve">SRC_META_LLAMA4_NVIDIA</x:t>
        </x:is>
      </x:c>
      <x:c r="G20" s="3" t="inlineStr">
        <x:is>
          <x:t xml:space="preserve">FACT_LLAMA4_SCOUT_MAVERICK</x:t>
        </x:is>
      </x:c>
      <x:c r="H20" s="3" t="inlineStr">
        <x:is>
          <x:t xml:space="preserve">The model family is sourced; closed-model bands are not disclosed parameter values.</x:t>
        </x:is>
      </x:c>
      <x:c r="I20" s="3" t="inlineStr">
        <x:is>
          <x:t xml:space="preserve">Official model card or technical report with total/active parameters for the served commercial model.</x:t>
        </x:is>
      </x:c>
      <x:c r="J20" s="3" t="inlineStr">
        <x:is>
          <x:t xml:space="preserve">Public anchor registered; verbatim source-line sign-off required before describing a modeled value as confirmed.</x:t>
        </x:is>
      </x:c>
    </x:row>
    <x:row r="21">
      <x:c r="A21" s="3" t="inlineStr">
        <x:is>
          <x:t xml:space="preserve">Meta</x:t>
        </x:is>
      </x:c>
      <x:c r="B21" s="3" t="inlineStr">
        <x:is>
          <x:t xml:space="preserve">contracted_or_attributed_capacity_gw</x:t>
        </x:is>
      </x:c>
      <x:c r="C21" s="3" t="inlineStr">
        <x:is>
          <x:t xml:space="preserve">3.500 -&gt; 7.000 GW</x:t>
        </x:is>
      </x:c>
      <x:c r="D21" s="3" t="inlineStr">
        <x:is>
          <x:t xml:space="preserve">Rational scenario with platform or cluster-direction support</x:t>
        </x:is>
      </x:c>
      <x:c r="E21" s="3" t="inlineStr">
        <x:is>
          <x:t xml:space="preserve">No Meta AI model-serving GW disclosure adopted.</x:t>
        </x:is>
      </x:c>
      <x:c r="F21" s="3" t="inlineStr">
        <x:is>
          <x:t xml:space="preserve">SRC_META_MTIA_GENAI_2026</x:t>
        </x:is>
      </x:c>
      <x:c r="G21" s="3" t="inlineStr">
        <x:is>
          <x:t xml:space="preserve"/>
        </x:is>
      </x:c>
      <x:c r="H21" s="3" t="inlineStr">
        <x:is>
          <x:t xml:space="preserve">The endpoint is a model-owner capacity envelope; it equals neither active inference power nor a universally disclosed contract.</x:t>
        </x:is>
      </x:c>
      <x:c r="I21" s="3" t="inlineStr">
        <x:is>
          <x:t xml:space="preserve">Company/site-level committed MW/GW disclosure with scope, online date and owner attribution.</x:t>
        </x:is>
      </x:c>
      <x:c r="J21" s="3" t="inlineStr">
        <x:is>
          <x:t xml:space="preserve">Public anchor registered; verbatim source-line sign-off required before describing a modeled value as confirmed.</x:t>
        </x:is>
      </x:c>
    </x:row>
    <x:row r="22">
      <x:c r="A22" s="3" t="inlineStr">
        <x:is>
          <x:t xml:space="preserve">Meta</x:t>
        </x:is>
      </x:c>
      <x:c r="B22" s="3" t="inlineStr">
        <x:is>
          <x:t xml:space="preserve">active_power_gw</x:t>
        </x:is>
      </x:c>
      <x:c r="C22" s="3" t="inlineStr">
        <x:is>
          <x:t xml:space="preserve">1.600 -&gt; 5.800 GW</x:t>
        </x:is>
      </x:c>
      <x:c r="D22" s="3" t="inlineStr">
        <x:is>
          <x:t xml:space="preserve">Rational operational-deployment scenario</x:t>
        </x:is>
      </x:c>
      <x:c r="E22" s="3" t="inlineStr">
        <x:is>
          <x:t xml:space="preserve">No adopted official active LLM-serving GW telemetry.</x:t>
        </x:is>
      </x:c>
      <x:c r="F22" s="3" t="inlineStr">
        <x:is>
          <x:t xml:space="preserve">SRC_META_MTIA_GENAI_2026</x:t>
        </x:is>
      </x:c>
      <x:c r="G22" s="3" t="inlineStr">
        <x:is>
          <x:t xml:space="preserve"/>
        </x:is>
      </x:c>
      <x:c r="H22" s="3" t="inlineStr">
        <x:is>
          <x:t xml:space="preserve">Active capacity requires energization, racks, cooling, networking and accelerator deployment, none disclosed at the modeled time series granularity.</x:t>
        </x:is>
      </x:c>
      <x:c r="I22" s="3" t="inlineStr">
        <x:is>
          <x:t xml:space="preserve">Site-level energization and operational accelerator-rack telemetry.</x:t>
        </x:is>
      </x:c>
      <x:c r="J22" s="3" t="inlineStr">
        <x:is>
          <x:t xml:space="preserve">Public anchor registered; verbatim source-line sign-off required before describing a modeled value as confirmed.</x:t>
        </x:is>
      </x:c>
    </x:row>
    <x:row r="23">
      <x:c r="A23" s="3" t="inlineStr">
        <x:is>
          <x:t xml:space="preserve">Meta</x:t>
        </x:is>
      </x:c>
      <x:c r="B23" s="3" t="inlineStr">
        <x:is>
          <x:t xml:space="preserve">operational_deployment_share</x:t>
        </x:is>
      </x:c>
      <x:c r="C23" s="3" t="inlineStr">
        <x:is>
          <x:t xml:space="preserve">46% -&gt; 83%</x:t>
        </x:is>
      </x:c>
      <x:c r="D23" s="3" t="inlineStr">
        <x:is>
          <x:t xml:space="preserve">Rational operational-deployment scenario</x:t>
        </x:is>
      </x:c>
      <x:c r="E23" s="3" t="inlineStr">
        <x:is>
          <x:t xml:space="preserve">No adopted official operational deployment share of attributed LLM-serving capacity.</x:t>
        </x:is>
      </x:c>
      <x:c r="F23" s="3" t="inlineStr">
        <x:is>
          <x:t xml:space="preserve">SRC_META_MTIA_GENAI_2026</x:t>
        </x:is>
      </x:c>
      <x:c r="G23" s="3" t="inlineStr">
        <x:is>
          <x:t xml:space="preserve"/>
        </x:is>
      </x:c>
      <x:c r="H23" s="3" t="inlineStr">
        <x:is>
          <x:t xml:space="preserve">This single conversion assumption is required because contracted capacity does not automatically produce tokens.</x:t>
        </x:is>
      </x:c>
      <x:c r="I23" s="3" t="inlineStr">
        <x:is>
          <x:t xml:space="preserve">Site-level energized capacity divided by attributed contracted/committed capacity.</x:t>
        </x:is>
      </x:c>
      <x:c r="J23" s="3" t="inlineStr">
        <x:is>
          <x:t xml:space="preserve">Public anchor registered; verbatim source-line sign-off required before describing a modeled value as confirmed.</x:t>
        </x:is>
      </x:c>
    </x:row>
    <x:row r="24">
      <x:c r="A24" s="3" t="inlineStr">
        <x:is>
          <x:t xml:space="preserve">Meta</x:t>
        </x:is>
      </x:c>
      <x:c r="B24" s="3" t="inlineStr">
        <x:is>
          <x:t xml:space="preserve">ai_workload_share</x:t>
        </x:is>
      </x:c>
      <x:c r="C24" s="3" t="inlineStr">
        <x:is>
          <x:t xml:space="preserve">87% (constant Base allocation)</x:t>
        </x:is>
      </x:c>
      <x:c r="D24" s="3" t="inlineStr">
        <x:is>
          <x:t xml:space="preserve">Rational allocation assumption</x:t>
        </x:is>
      </x:c>
      <x:c r="E24" s="3" t="inlineStr">
        <x:is>
          <x:t xml:space="preserve">Public sources indicate AI platform direction but do not disclose LLM share of attributed IT power.</x:t>
        </x:is>
      </x:c>
      <x:c r="F24" s="3" t="inlineStr">
        <x:is>
          <x:t xml:space="preserve">SRC_META_MTIA_GENAI_2026</x:t>
        </x:is>
      </x:c>
      <x:c r="G24" s="3" t="inlineStr">
        <x:is>
          <x:t xml:space="preserve">FACT_META_MTIA_INFERENCE</x:t>
        </x:is>
      </x:c>
      <x:c r="H24" s="3" t="inlineStr">
        <x:is>
          <x:t xml:space="preserve">AI-oriented hardware presence does not disclose what fraction runs LLM inference/training rather than other AI/platform/reserve work.</x:t>
        </x:is>
      </x:c>
      <x:c r="I24" s="3" t="inlineStr">
        <x:is>
          <x:t xml:space="preserve">Workload scheduling or accelerator-hours allocation by model surface.</x:t>
        </x:is>
      </x:c>
      <x:c r="J24" s="3" t="inlineStr">
        <x:is>
          <x:t xml:space="preserve">Public anchor registered; verbatim source-line sign-off required before describing a modeled value as confirmed.</x:t>
        </x:is>
      </x:c>
    </x:row>
    <x:row r="25">
      <x:c r="A25" s="3" t="inlineStr">
        <x:is>
          <x:t xml:space="preserve">Meta</x:t>
        </x:is>
      </x:c>
      <x:c r="B25" s="3" t="inlineStr">
        <x:is>
          <x:t xml:space="preserve">gpu_purpose_built_accelerator_mix</x:t>
        </x:is>
      </x:c>
      <x:c r="C25" s="3" t="inlineStr">
        <x:is>
          <x:t xml:space="preserve">GPU 100%/81%; purpose-built 0%/19%</x:t>
        </x:is>
      </x:c>
      <x:c r="D25" s="3" t="inlineStr">
        <x:is>
          <x:t xml:space="preserve">Official platform fact plus numeric scenario</x:t>
        </x:is>
      </x:c>
      <x:c r="E25" s="3" t="inlineStr">
        <x:is>
          <x:t xml:space="preserve">Meta states MTIA deployment for inference and a GenAI inference roadmap.</x:t>
        </x:is>
      </x:c>
      <x:c r="F25" s="3" t="inlineStr">
        <x:is>
          <x:t xml:space="preserve">SRC_META_MTIA_GENAI_2026</x:t>
        </x:is>
      </x:c>
      <x:c r="G25" s="3" t="inlineStr">
        <x:is>
          <x:t xml:space="preserve">FACT_META_MTIA_INFERENCE</x:t>
        </x:is>
      </x:c>
      <x:c r="H25" s="3" t="inlineStr">
        <x:is>
          <x:t xml:space="preserve">The platform may be confirmed while serving-fleet allocation by accelerator type is not disclosed.</x:t>
        </x:is>
      </x:c>
      <x:c r="I25" s="3" t="inlineStr">
        <x:is>
          <x:t xml:space="preserve">Operated inference accelerator-hours or product/model routing split by hardware.</x:t>
        </x:is>
      </x:c>
      <x:c r="J25" s="3" t="inlineStr">
        <x:is>
          <x:t xml:space="preserve">Public anchor registered; verbatim source-line sign-off required before describing a modeled value as confirmed.</x:t>
        </x:is>
      </x:c>
    </x:row>
    <x:row r="26">
      <x:c r="A26" s="3" t="inlineStr">
        <x:is>
          <x:t xml:space="preserve">Meta</x:t>
        </x:is>
      </x:c>
      <x:c r="B26" s="3" t="inlineStr">
        <x:is>
          <x:t xml:space="preserve">inference_power_share</x:t>
        </x:is>
      </x:c>
      <x:c r="C26" s="3" t="inlineStr">
        <x:is>
          <x:t xml:space="preserve">58% -&gt; 78%</x:t>
        </x:is>
      </x:c>
      <x:c r="D26" s="3" t="inlineStr">
        <x:is>
          <x:t xml:space="preserve">Rational allocation assumption</x:t>
        </x:is>
      </x:c>
      <x:c r="E26" s="3" t="inlineStr">
        <x:is>
          <x:t xml:space="preserve">No adopted company-level inference/training GW split disclosure.</x:t>
        </x:is>
      </x:c>
      <x:c r="F26" s="3" t="inlineStr">
        <x:is>
          <x:t xml:space="preserve">SRC_META_LLAMA; SRC_META_LLAMA4_NVIDIA; SRC_META_MTIA_GENAI_2026; SRC_EPOCH_AI_DATA_CENTERS</x:t>
        </x:is>
      </x:c>
      <x:c r="G26" s="3" t="inlineStr">
        <x:is>
          <x:t xml:space="preserve"/>
        </x:is>
      </x:c>
      <x:c r="H26" s="3" t="inlineStr">
        <x:is>
          <x:t xml:space="preserve">Product adoption direction can support a scenario but does not measure inference power share.</x:t>
        </x:is>
      </x:c>
      <x:c r="I26" s="3" t="inlineStr">
        <x:is>
          <x:t xml:space="preserve">Training and inference cluster power or accelerator-hour allocation telemetry.</x:t>
        </x:is>
      </x:c>
      <x:c r="J26" s="3" t="inlineStr">
        <x:is>
          <x:t xml:space="preserve">Public anchor registered; verbatim source-line sign-off required before describing a modeled value as confirmed.</x:t>
        </x:is>
      </x:c>
    </x:row>
    <x:row r="27">
      <x:c r="A27" s="3" t="inlineStr">
        <x:is>
          <x:t xml:space="preserve">Meta</x:t>
        </x:is>
      </x:c>
      <x:c r="B27" s="3" t="inlineStr">
        <x:is>
          <x:t xml:space="preserve">tokens_per_second_per_mw</x:t>
        </x:is>
      </x:c>
      <x:c r="C27" s="3" t="inlineStr">
        <x:is>
          <x:t xml:space="preserve">828,523 -&gt; 832,575 output tok/s/MW</x:t>
        </x:is>
      </x:c>
      <x:c r="D27" s="3" t="inlineStr">
        <x:is>
          <x:t xml:space="preserve">Benchmark-calibrated derived estimate</x:t>
        </x:is>
      </x:c>
      <x:c r="E27" s="3" t="inlineStr">
        <x:is>
          <x:t xml:space="preserve">No adopted company production output-token/MW telemetry; InferenceX is benchmark/proxy only.</x:t>
        </x:is>
      </x:c>
      <x:c r="F27" s="3" t="inlineStr">
        <x:is>
          <x:t xml:space="preserve">SRC_SEMIANALYSIS_INFERENCEX; SRC_META_MTIA_GENAI_2026</x:t>
        </x:is>
      </x:c>
      <x:c r="G27" s="3" t="inlineStr">
        <x:is>
          <x:t xml:space="preserve">FACT_META_MTIA_INFERENCE</x:t>
        </x:is>
      </x:c>
      <x:c r="H27" s="3" t="inlineStr">
        <x:is>
          <x:t xml:space="preserve">A fixed-condition output-token benchmark proxy is selected; no additional MoE, architecture, software-growth or utilization multiplier is used in headline.</x:t>
        </x:is>
      </x:c>
      <x:c r="I27" s="3" t="inlineStr">
        <x:is>
          <x:t xml:space="preserve">Comparable output-token benchmark or production telemetry matched on model, precision, ISL/OSL and SLO.</x:t>
        </x:is>
      </x:c>
      <x:c r="J27" s="3" t="inlineStr">
        <x:is>
          <x:t xml:space="preserve">Public anchor registered; verbatim source-line sign-off required before describing a modeled value as confirmed.</x:t>
        </x:is>
      </x:c>
    </x:row>
    <x:row r="28">
      <x:c r="A28" s="3" t="inlineStr">
        <x:is>
          <x:t xml:space="preserve">Meta</x:t>
        </x:is>
      </x:c>
      <x:c r="B28" s="3" t="inlineStr">
        <x:is>
          <x:t xml:space="preserve">generated_output_tokens_per_day</x:t>
        </x:is>
      </x:c>
      <x:c r="C28" s="3" t="inlineStr">
        <x:is>
          <x:t xml:space="preserve">0.048Q -&gt; 0.236Q/day</x:t>
        </x:is>
      </x:c>
      <x:c r="D28" s="3" t="inlineStr">
        <x:is>
          <x:t xml:space="preserve">Formula-derived simulation output</x:t>
        </x:is>
      </x:c>
      <x:c r="E28" s="3" t="inlineStr">
        <x:is>
          <x:t xml:space="preserve">No adopted company-disclosed generated output token volume.</x:t>
        </x:is>
      </x:c>
      <x:c r="F28" s="3" t="inlineStr">
        <x:is>
          <x:t xml:space="preserve">SRC_META_LLAMA; SRC_META_LLAMA4_NVIDIA; SRC_META_MTIA_GENAI_2026; SRC_EPOCH_AI_DATA_CENTERS</x:t>
        </x:is>
      </x:c>
      <x:c r="G28" s="3" t="inlineStr">
        <x:is>
          <x:t xml:space="preserve"/>
        </x:is>
      </x:c>
      <x:c r="H28" s="3" t="inlineStr">
        <x:is>
          <x:t xml:space="preserve">This value is computed only from operational inference GW and selected output-token TPS/MW; utilization is not multiplied into headline.</x:t>
        </x:is>
      </x:c>
      <x:c r="I28" s="3" t="inlineStr">
        <x:is>
          <x:t xml:space="preserve">Provider-disclosed output token volume or metered model-serving throughput.</x:t>
        </x:is>
      </x:c>
      <x:c r="J28" s="3" t="inlineStr">
        <x:is>
          <x:t xml:space="preserve">Public anchor registered; verbatim source-line sign-off required before describing a modeled value as confirmed.</x:t>
        </x:is>
      </x:c>
    </x:row>
    <x:row r="29">
      <x:c r="A29" s="3" t="inlineStr">
        <x:is>
          <x:t xml:space="preserve">xAI</x:t>
        </x:is>
      </x:c>
      <x:c r="B29" s="3" t="inlineStr">
        <x:is>
          <x:t xml:space="preserve">commercial_model_and_parameter_anchor</x:t>
        </x:is>
      </x:c>
      <x:c r="C29" s="3" t="inlineStr">
        <x:is>
          <x:t xml:space="preserve">Closed frontier band / active: Closed frontier active band</x:t>
        </x:is>
      </x:c>
      <x:c r="D29" s="3" t="inlineStr">
        <x:is>
          <x:t xml:space="preserve">Official numeric fact or explicit disclosure gap</x:t>
        </x:is>
      </x:c>
      <x:c r="E29" s="3" t="inlineStr">
        <x:is>
          <x:t xml:space="preserve">Grok parameter count remains undisclosed in the model.</x:t>
        </x:is>
      </x:c>
      <x:c r="F29" s="3" t="inlineStr">
        <x:is>
          <x:t xml:space="preserve">SRC_XAI_MODELS</x:t>
        </x:is>
      </x:c>
      <x:c r="G29" s="3" t="inlineStr">
        <x:is>
          <x:t xml:space="preserve"/>
        </x:is>
      </x:c>
      <x:c r="H29" s="3" t="inlineStr">
        <x:is>
          <x:t xml:space="preserve">The model family is sourced; closed-model bands are not disclosed parameter values.</x:t>
        </x:is>
      </x:c>
      <x:c r="I29" s="3" t="inlineStr">
        <x:is>
          <x:t xml:space="preserve">Official model card or technical report with total/active parameters for the served commercial model.</x:t>
        </x:is>
      </x:c>
      <x:c r="J29" s="3" t="inlineStr">
        <x:is>
          <x:t xml:space="preserve">Public anchor registered; verbatim source-line sign-off required before describing a modeled value as confirmed.</x:t>
        </x:is>
      </x:c>
    </x:row>
    <x:row r="30">
      <x:c r="A30" s="3" t="inlineStr">
        <x:is>
          <x:t xml:space="preserve">xAI</x:t>
        </x:is>
      </x:c>
      <x:c r="B30" s="3" t="inlineStr">
        <x:is>
          <x:t xml:space="preserve">contracted_or_attributed_capacity_gw</x:t>
        </x:is>
      </x:c>
      <x:c r="C30" s="3" t="inlineStr">
        <x:is>
          <x:t xml:space="preserve">1.000 -&gt; 3.000 GW</x:t>
        </x:is>
      </x:c>
      <x:c r="D30" s="3" t="inlineStr">
        <x:is>
          <x:t xml:space="preserve">Rational scenario with platform or cluster-direction support</x:t>
        </x:is>
      </x:c>
      <x:c r="E30" s="3" t="inlineStr">
        <x:is>
          <x:t xml:space="preserve">GPU count is public-partner evidence; corresponding GW is not a disclosed xAI model-serving capacity.</x:t>
        </x:is>
      </x:c>
      <x:c r="F30" s="3" t="inlineStr">
        <x:is>
          <x:t xml:space="preserve">SRC_XAI_NVIDIA_COLOSSUS</x:t>
        </x:is>
      </x:c>
      <x:c r="G30" s="3" t="inlineStr">
        <x:is>
          <x:t xml:space="preserve">FACT_XAI_COLOSSUS_100K</x:t>
        </x:is>
      </x:c>
      <x:c r="H30" s="3" t="inlineStr">
        <x:is>
          <x:t xml:space="preserve">The endpoint is a model-owner capacity envelope; it equals neither active inference power nor a universally disclosed contract.</x:t>
        </x:is>
      </x:c>
      <x:c r="I30" s="3" t="inlineStr">
        <x:is>
          <x:t xml:space="preserve">Company/site-level committed MW/GW disclosure with scope, online date and owner attribution.</x:t>
        </x:is>
      </x:c>
      <x:c r="J30" s="3" t="inlineStr">
        <x:is>
          <x:t xml:space="preserve">Public anchor registered; verbatim source-line sign-off required before describing a modeled value as confirmed.</x:t>
        </x:is>
      </x:c>
    </x:row>
    <x:row r="31">
      <x:c r="A31" s="3" t="inlineStr">
        <x:is>
          <x:t xml:space="preserve">xAI</x:t>
        </x:is>
      </x:c>
      <x:c r="B31" s="3" t="inlineStr">
        <x:is>
          <x:t xml:space="preserve">active_power_gw</x:t>
        </x:is>
      </x:c>
      <x:c r="C31" s="3" t="inlineStr">
        <x:is>
          <x:t xml:space="preserve">0.350 -&gt; 2.500 GW</x:t>
        </x:is>
      </x:c>
      <x:c r="D31" s="3" t="inlineStr">
        <x:is>
          <x:t xml:space="preserve">Rational operational-deployment scenario</x:t>
        </x:is>
      </x:c>
      <x:c r="E31" s="3" t="inlineStr">
        <x:is>
          <x:t xml:space="preserve">No adopted official active LLM-serving GW telemetry.</x:t>
        </x:is>
      </x:c>
      <x:c r="F31" s="3" t="inlineStr">
        <x:is>
          <x:t xml:space="preserve">SRC_XAI_NVIDIA_COLOSSUS</x:t>
        </x:is>
      </x:c>
      <x:c r="G31" s="3" t="inlineStr">
        <x:is>
          <x:t xml:space="preserve">FACT_XAI_COLOSSUS_100K</x:t>
        </x:is>
      </x:c>
      <x:c r="H31" s="3" t="inlineStr">
        <x:is>
          <x:t xml:space="preserve">Active capacity requires energization, racks, cooling, networking and accelerator deployment, none disclosed at the modeled time series granularity.</x:t>
        </x:is>
      </x:c>
      <x:c r="I31" s="3" t="inlineStr">
        <x:is>
          <x:t xml:space="preserve">Site-level energization and operational accelerator-rack telemetry.</x:t>
        </x:is>
      </x:c>
      <x:c r="J31" s="3" t="inlineStr">
        <x:is>
          <x:t xml:space="preserve">Public anchor registered; verbatim source-line sign-off required before describing a modeled value as confirmed.</x:t>
        </x:is>
      </x:c>
    </x:row>
    <x:row r="32">
      <x:c r="A32" s="3" t="inlineStr">
        <x:is>
          <x:t xml:space="preserve">xAI</x:t>
        </x:is>
      </x:c>
      <x:c r="B32" s="3" t="inlineStr">
        <x:is>
          <x:t xml:space="preserve">operational_deployment_share</x:t>
        </x:is>
      </x:c>
      <x:c r="C32" s="3" t="inlineStr">
        <x:is>
          <x:t xml:space="preserve">35% -&gt; 83%</x:t>
        </x:is>
      </x:c>
      <x:c r="D32" s="3" t="inlineStr">
        <x:is>
          <x:t xml:space="preserve">Rational operational-deployment scenario</x:t>
        </x:is>
      </x:c>
      <x:c r="E32" s="3" t="inlineStr">
        <x:is>
          <x:t xml:space="preserve">No adopted official operational deployment share of attributed LLM-serving capacity.</x:t>
        </x:is>
      </x:c>
      <x:c r="F32" s="3" t="inlineStr">
        <x:is>
          <x:t xml:space="preserve">SRC_XAI_NVIDIA_COLOSSUS</x:t>
        </x:is>
      </x:c>
      <x:c r="G32" s="3" t="inlineStr">
        <x:is>
          <x:t xml:space="preserve">FACT_XAI_COLOSSUS_100K</x:t>
        </x:is>
      </x:c>
      <x:c r="H32" s="3" t="inlineStr">
        <x:is>
          <x:t xml:space="preserve">This single conversion assumption is required because contracted capacity does not automatically produce tokens.</x:t>
        </x:is>
      </x:c>
      <x:c r="I32" s="3" t="inlineStr">
        <x:is>
          <x:t xml:space="preserve">Site-level energized capacity divided by attributed contracted/committed capacity.</x:t>
        </x:is>
      </x:c>
      <x:c r="J32" s="3" t="inlineStr">
        <x:is>
          <x:t xml:space="preserve">Public anchor registered; verbatim source-line sign-off required before describing a modeled value as confirmed.</x:t>
        </x:is>
      </x:c>
    </x:row>
    <x:row r="33">
      <x:c r="A33" s="3" t="inlineStr">
        <x:is>
          <x:t xml:space="preserve">xAI</x:t>
        </x:is>
      </x:c>
      <x:c r="B33" s="3" t="inlineStr">
        <x:is>
          <x:t xml:space="preserve">ai_workload_share</x:t>
        </x:is>
      </x:c>
      <x:c r="C33" s="3" t="inlineStr">
        <x:is>
          <x:t xml:space="preserve">85% (constant Base allocation)</x:t>
        </x:is>
      </x:c>
      <x:c r="D33" s="3" t="inlineStr">
        <x:is>
          <x:t xml:space="preserve">Rational allocation assumption</x:t>
        </x:is>
      </x:c>
      <x:c r="E33" s="3" t="inlineStr">
        <x:is>
          <x:t xml:space="preserve">Public sources indicate AI platform direction but do not disclose LLM share of attributed IT power.</x:t>
        </x:is>
      </x:c>
      <x:c r="F33" s="3" t="inlineStr">
        <x:is>
          <x:t xml:space="preserve">SRC_XAI_NVIDIA_COLOSSUS</x:t>
        </x:is>
      </x:c>
      <x:c r="G33" s="3" t="inlineStr">
        <x:is>
          <x:t xml:space="preserve">FACT_XAI_COLOSSUS_100K; FACT_XAI_COLOSSUS_200K</x:t>
        </x:is>
      </x:c>
      <x:c r="H33" s="3" t="inlineStr">
        <x:is>
          <x:t xml:space="preserve">AI-oriented hardware presence does not disclose what fraction runs LLM inference/training rather than other AI/platform/reserve work.</x:t>
        </x:is>
      </x:c>
      <x:c r="I33" s="3" t="inlineStr">
        <x:is>
          <x:t xml:space="preserve">Workload scheduling or accelerator-hours allocation by model surface.</x:t>
        </x:is>
      </x:c>
      <x:c r="J33" s="3" t="inlineStr">
        <x:is>
          <x:t xml:space="preserve">Public anchor registered; verbatim source-line sign-off required before describing a modeled value as confirmed.</x:t>
        </x:is>
      </x:c>
    </x:row>
    <x:row r="34">
      <x:c r="A34" s="3" t="inlineStr">
        <x:is>
          <x:t xml:space="preserve">xAI</x:t>
        </x:is>
      </x:c>
      <x:c r="B34" s="3" t="inlineStr">
        <x:is>
          <x:t xml:space="preserve">gpu_purpose_built_accelerator_mix</x:t>
        </x:is>
      </x:c>
      <x:c r="C34" s="3" t="inlineStr">
        <x:is>
          <x:t xml:space="preserve">GPU 100%/100%; purpose-built 0%/0%</x:t>
        </x:is>
      </x:c>
      <x:c r="D34" s="3" t="inlineStr">
        <x:is>
          <x:t xml:space="preserve">Official platform fact plus numeric scenario</x:t>
        </x:is>
      </x:c>
      <x:c r="E34" s="3" t="inlineStr">
        <x:is>
          <x:t xml:space="preserve">100,000 Hopper GPUs and an expansion direction toward 200,000 GPUs cited by NVIDIA.</x:t>
        </x:is>
      </x:c>
      <x:c r="F34" s="3" t="inlineStr">
        <x:is>
          <x:t xml:space="preserve">SRC_XAI_NVIDIA_COLOSSUS</x:t>
        </x:is>
      </x:c>
      <x:c r="G34" s="3" t="inlineStr">
        <x:is>
          <x:t xml:space="preserve">FACT_XAI_COLOSSUS_100K; FACT_XAI_COLOSSUS_200K</x:t>
        </x:is>
      </x:c>
      <x:c r="H34" s="3" t="inlineStr">
        <x:is>
          <x:t xml:space="preserve">The platform may be confirmed while serving-fleet allocation by accelerator type is not disclosed.</x:t>
        </x:is>
      </x:c>
      <x:c r="I34" s="3" t="inlineStr">
        <x:is>
          <x:t xml:space="preserve">Operated inference accelerator-hours or product/model routing split by hardware.</x:t>
        </x:is>
      </x:c>
      <x:c r="J34" s="3" t="inlineStr">
        <x:is>
          <x:t xml:space="preserve">Public anchor registered; verbatim source-line sign-off required before describing a modeled value as confirmed.</x:t>
        </x:is>
      </x:c>
    </x:row>
    <x:row r="35">
      <x:c r="A35" s="3" t="inlineStr">
        <x:is>
          <x:t xml:space="preserve">xAI</x:t>
        </x:is>
      </x:c>
      <x:c r="B35" s="3" t="inlineStr">
        <x:is>
          <x:t xml:space="preserve">inference_power_share</x:t>
        </x:is>
      </x:c>
      <x:c r="C35" s="3" t="inlineStr">
        <x:is>
          <x:t xml:space="preserve">45% -&gt; 70%</x:t>
        </x:is>
      </x:c>
      <x:c r="D35" s="3" t="inlineStr">
        <x:is>
          <x:t xml:space="preserve">Rational allocation assumption</x:t>
        </x:is>
      </x:c>
      <x:c r="E35" s="3" t="inlineStr">
        <x:is>
          <x:t xml:space="preserve">No adopted company-level inference/training GW split disclosure.</x:t>
        </x:is>
      </x:c>
      <x:c r="F35" s="3" t="inlineStr">
        <x:is>
          <x:t xml:space="preserve">SRC_XAI_MODELS; SRC_XAI_NVIDIA_COLOSSUS; SRC_EPOCH_AI_DATA_CENTERS</x:t>
        </x:is>
      </x:c>
      <x:c r="G35" s="3" t="inlineStr">
        <x:is>
          <x:t xml:space="preserve"/>
        </x:is>
      </x:c>
      <x:c r="H35" s="3" t="inlineStr">
        <x:is>
          <x:t xml:space="preserve">Product adoption direction can support a scenario but does not measure inference power share.</x:t>
        </x:is>
      </x:c>
      <x:c r="I35" s="3" t="inlineStr">
        <x:is>
          <x:t xml:space="preserve">Training and inference cluster power or accelerator-hour allocation telemetry.</x:t>
        </x:is>
      </x:c>
      <x:c r="J35" s="3" t="inlineStr">
        <x:is>
          <x:t xml:space="preserve">Public anchor registered; verbatim source-line sign-off required before describing a modeled value as confirmed.</x:t>
        </x:is>
      </x:c>
    </x:row>
    <x:row r="36">
      <x:c r="A36" s="3" t="inlineStr">
        <x:is>
          <x:t xml:space="preserve">xAI</x:t>
        </x:is>
      </x:c>
      <x:c r="B36" s="3" t="inlineStr">
        <x:is>
          <x:t xml:space="preserve">tokens_per_second_per_mw</x:t>
        </x:is>
      </x:c>
      <x:c r="C36" s="3" t="inlineStr">
        <x:is>
          <x:t xml:space="preserve">1,362,216 -&gt; 1,362,216 output tok/s/MW</x:t>
        </x:is>
      </x:c>
      <x:c r="D36" s="3" t="inlineStr">
        <x:is>
          <x:t xml:space="preserve">Benchmark-calibrated derived estimate</x:t>
        </x:is>
      </x:c>
      <x:c r="E36" s="3" t="inlineStr">
        <x:is>
          <x:t xml:space="preserve">No adopted company production output-token/MW telemetry; InferenceX is benchmark/proxy only.</x:t>
        </x:is>
      </x:c>
      <x:c r="F36" s="3" t="inlineStr">
        <x:is>
          <x:t xml:space="preserve">SRC_SEMIANALYSIS_INFERENCEX; SRC_XAI_NVIDIA_COLOSSUS</x:t>
        </x:is>
      </x:c>
      <x:c r="G36" s="3" t="inlineStr">
        <x:is>
          <x:t xml:space="preserve">FACT_XAI_COLOSSUS_100K; FACT_XAI_COLOSSUS_200K</x:t>
        </x:is>
      </x:c>
      <x:c r="H36" s="3" t="inlineStr">
        <x:is>
          <x:t xml:space="preserve">A fixed-condition output-token benchmark proxy is selected; no additional MoE, architecture, software-growth or utilization multiplier is used in headline.</x:t>
        </x:is>
      </x:c>
      <x:c r="I36" s="3" t="inlineStr">
        <x:is>
          <x:t xml:space="preserve">Comparable output-token benchmark or production telemetry matched on model, precision, ISL/OSL and SLO.</x:t>
        </x:is>
      </x:c>
      <x:c r="J36" s="3" t="inlineStr">
        <x:is>
          <x:t xml:space="preserve">Public anchor registered; verbatim source-line sign-off required before describing a modeled value as confirmed.</x:t>
        </x:is>
      </x:c>
    </x:row>
    <x:row r="37">
      <x:c r="A37" s="3" t="inlineStr">
        <x:is>
          <x:t xml:space="preserve">xAI</x:t>
        </x:is>
      </x:c>
      <x:c r="B37" s="3" t="inlineStr">
        <x:is>
          <x:t xml:space="preserve">generated_output_tokens_per_day</x:t>
        </x:is>
      </x:c>
      <x:c r="C37" s="3" t="inlineStr">
        <x:is>
          <x:t xml:space="preserve">0.013Q -&gt; 0.143Q/day</x:t>
        </x:is>
      </x:c>
      <x:c r="D37" s="3" t="inlineStr">
        <x:is>
          <x:t xml:space="preserve">Formula-derived simulation output</x:t>
        </x:is>
      </x:c>
      <x:c r="E37" s="3" t="inlineStr">
        <x:is>
          <x:t xml:space="preserve">No adopted company-disclosed generated output token volume.</x:t>
        </x:is>
      </x:c>
      <x:c r="F37" s="3" t="inlineStr">
        <x:is>
          <x:t xml:space="preserve">SRC_XAI_MODELS; SRC_XAI_NVIDIA_COLOSSUS; SRC_EPOCH_AI_DATA_CENTERS</x:t>
        </x:is>
      </x:c>
      <x:c r="G37" s="3" t="inlineStr">
        <x:is>
          <x:t xml:space="preserve"/>
        </x:is>
      </x:c>
      <x:c r="H37" s="3" t="inlineStr">
        <x:is>
          <x:t xml:space="preserve">This value is computed only from operational inference GW and selected output-token TPS/MW; utilization is not multiplied into headline.</x:t>
        </x:is>
      </x:c>
      <x:c r="I37" s="3" t="inlineStr">
        <x:is>
          <x:t xml:space="preserve">Provider-disclosed output token volume or metered model-serving throughput.</x:t>
        </x:is>
      </x:c>
      <x:c r="J37" s="3" t="inlineStr">
        <x:is>
          <x:t xml:space="preserve">Public anchor registered; verbatim source-line sign-off required before describing a modeled value as confirmed.</x:t>
        </x:is>
      </x:c>
    </x:row>
    <x:row r="38">
      <x:c r="A38" s="3" t="inlineStr">
        <x:is>
          <x:t xml:space="preserve">OpenAI</x:t>
        </x:is>
      </x:c>
      <x:c r="B38" s="3" t="inlineStr">
        <x:is>
          <x:t xml:space="preserve">commercial_model_and_parameter_anchor</x:t>
        </x:is>
      </x:c>
      <x:c r="C38" s="3" t="inlineStr">
        <x:is>
          <x:t xml:space="preserve">Closed frontier band only / active: Closed frontier active band only</x:t>
        </x:is>
      </x:c>
      <x:c r="D38" s="3" t="inlineStr">
        <x:is>
          <x:t xml:space="preserve">Official numeric fact or explicit disclosure gap</x:t>
        </x:is>
      </x:c>
      <x:c r="E38" s="3" t="inlineStr">
        <x:is>
          <x:t xml:space="preserve">GPT/o-series parameter count remains undisclosed.</x:t>
        </x:is>
      </x:c>
      <x:c r="F38" s="3" t="inlineStr">
        <x:is>
          <x:t xml:space="preserve">SRC_OPENAI_GPT41_DOCS</x:t>
        </x:is>
      </x:c>
      <x:c r="G38" s="3" t="inlineStr">
        <x:is>
          <x:t xml:space="preserve"/>
        </x:is>
      </x:c>
      <x:c r="H38" s="3" t="inlineStr">
        <x:is>
          <x:t xml:space="preserve">The model family is sourced; closed-model bands are not disclosed parameter values.</x:t>
        </x:is>
      </x:c>
      <x:c r="I38" s="3" t="inlineStr">
        <x:is>
          <x:t xml:space="preserve">Official model card or technical report with total/active parameters for the served commercial model.</x:t>
        </x:is>
      </x:c>
      <x:c r="J38" s="3" t="inlineStr">
        <x:is>
          <x:t xml:space="preserve">Public anchor registered; verbatim source-line sign-off required before describing a modeled value as confirmed.</x:t>
        </x:is>
      </x:c>
    </x:row>
    <x:row r="39">
      <x:c r="A39" s="3" t="inlineStr">
        <x:is>
          <x:t xml:space="preserve">OpenAI</x:t>
        </x:is>
      </x:c>
      <x:c r="B39" s="3" t="inlineStr">
        <x:is>
          <x:t xml:space="preserve">contracted_or_attributed_capacity_gw</x:t>
        </x:is>
      </x:c>
      <x:c r="C39" s="3" t="inlineStr">
        <x:is>
          <x:t xml:space="preserve">5.000 -&gt; 12.000 GW</x:t>
        </x:is>
      </x:c>
      <x:c r="D39" s="3" t="inlineStr">
        <x:is>
          <x:t xml:space="preserve">Scenario extending public capacity anchor</x:t>
        </x:is>
      </x:c>
      <x:c r="E39" s="3" t="inlineStr">
        <x:is>
          <x:t xml:space="preserve">4.5 GW additional Oracle capacity and more-than-10-GW Stargate commitment are public anchors; 12 GW endpoint is an extension scenario.</x:t>
        </x:is>
      </x:c>
      <x:c r="F39" s="3" t="inlineStr">
        <x:is>
          <x:t xml:space="preserve">SRC_OPENAI_STARGATE_ORACLE; SRC_OPENAI_STARGATE_PROGRESS</x:t>
        </x:is>
      </x:c>
      <x:c r="G39" s="3" t="inlineStr">
        <x:is>
          <x:t xml:space="preserve">FACT_OPENAI_ORACLE_4_5GW; FACT_OPENAI_STARGATE_10GW</x:t>
        </x:is>
      </x:c>
      <x:c r="H39" s="3" t="inlineStr">
        <x:is>
          <x:t xml:space="preserve">The endpoint is a model-owner capacity envelope; it equals neither active inference power nor a universally disclosed contract.</x:t>
        </x:is>
      </x:c>
      <x:c r="I39" s="3" t="inlineStr">
        <x:is>
          <x:t xml:space="preserve">Company/site-level committed MW/GW disclosure with scope, online date and owner attribution.</x:t>
        </x:is>
      </x:c>
      <x:c r="J39" s="3" t="inlineStr">
        <x:is>
          <x:t xml:space="preserve">Public anchor registered; verbatim source-line sign-off required before describing a modeled value as confirmed.</x:t>
        </x:is>
      </x:c>
    </x:row>
    <x:row r="40">
      <x:c r="A40" s="3" t="inlineStr">
        <x:is>
          <x:t xml:space="preserve">OpenAI</x:t>
        </x:is>
      </x:c>
      <x:c r="B40" s="3" t="inlineStr">
        <x:is>
          <x:t xml:space="preserve">active_power_gw</x:t>
        </x:is>
      </x:c>
      <x:c r="C40" s="3" t="inlineStr">
        <x:is>
          <x:t xml:space="preserve">1.400 -&gt; 8.500 GW</x:t>
        </x:is>
      </x:c>
      <x:c r="D40" s="3" t="inlineStr">
        <x:is>
          <x:t xml:space="preserve">Rational operational-deployment scenario</x:t>
        </x:is>
      </x:c>
      <x:c r="E40" s="3" t="inlineStr">
        <x:is>
          <x:t xml:space="preserve">No adopted official active LLM-serving GW telemetry.</x:t>
        </x:is>
      </x:c>
      <x:c r="F40" s="3" t="inlineStr">
        <x:is>
          <x:t xml:space="preserve">SRC_OPENAI_STARGATE_ORACLE; SRC_OPENAI_STARGATE_PROGRESS</x:t>
        </x:is>
      </x:c>
      <x:c r="G40" s="3" t="inlineStr">
        <x:is>
          <x:t xml:space="preserve">FACT_OPENAI_ORACLE_4_5GW; FACT_OPENAI_STARGATE_10GW</x:t>
        </x:is>
      </x:c>
      <x:c r="H40" s="3" t="inlineStr">
        <x:is>
          <x:t xml:space="preserve">Active capacity requires energization, racks, cooling, networking and accelerator deployment, none disclosed at the modeled time series granularity.</x:t>
        </x:is>
      </x:c>
      <x:c r="I40" s="3" t="inlineStr">
        <x:is>
          <x:t xml:space="preserve">Site-level energization and operational accelerator-rack telemetry.</x:t>
        </x:is>
      </x:c>
      <x:c r="J40" s="3" t="inlineStr">
        <x:is>
          <x:t xml:space="preserve">Public anchor registered; verbatim source-line sign-off required before describing a modeled value as confirmed.</x:t>
        </x:is>
      </x:c>
    </x:row>
    <x:row r="41">
      <x:c r="A41" s="3" t="inlineStr">
        <x:is>
          <x:t xml:space="preserve">OpenAI</x:t>
        </x:is>
      </x:c>
      <x:c r="B41" s="3" t="inlineStr">
        <x:is>
          <x:t xml:space="preserve">operational_deployment_share</x:t>
        </x:is>
      </x:c>
      <x:c r="C41" s="3" t="inlineStr">
        <x:is>
          <x:t xml:space="preserve">28% -&gt; 71%</x:t>
        </x:is>
      </x:c>
      <x:c r="D41" s="3" t="inlineStr">
        <x:is>
          <x:t xml:space="preserve">Rational operational-deployment scenario</x:t>
        </x:is>
      </x:c>
      <x:c r="E41" s="3" t="inlineStr">
        <x:is>
          <x:t xml:space="preserve">No adopted official operational deployment share of attributed LLM-serving capacity.</x:t>
        </x:is>
      </x:c>
      <x:c r="F41" s="3" t="inlineStr">
        <x:is>
          <x:t xml:space="preserve">SRC_OPENAI_STARGATE_ORACLE; SRC_OPENAI_STARGATE_PROGRESS</x:t>
        </x:is>
      </x:c>
      <x:c r="G41" s="3" t="inlineStr">
        <x:is>
          <x:t xml:space="preserve">FACT_OPENAI_ORACLE_4_5GW; FACT_OPENAI_STARGATE_10GW</x:t>
        </x:is>
      </x:c>
      <x:c r="H41" s="3" t="inlineStr">
        <x:is>
          <x:t xml:space="preserve">This single conversion assumption is required because contracted capacity does not automatically produce tokens.</x:t>
        </x:is>
      </x:c>
      <x:c r="I41" s="3" t="inlineStr">
        <x:is>
          <x:t xml:space="preserve">Site-level energized capacity divided by attributed contracted/committed capacity.</x:t>
        </x:is>
      </x:c>
      <x:c r="J41" s="3" t="inlineStr">
        <x:is>
          <x:t xml:space="preserve">Public anchor registered; verbatim source-line sign-off required before describing a modeled value as confirmed.</x:t>
        </x:is>
      </x:c>
    </x:row>
    <x:row r="42">
      <x:c r="A42" s="3" t="inlineStr">
        <x:is>
          <x:t xml:space="preserve">OpenAI</x:t>
        </x:is>
      </x:c>
      <x:c r="B42" s="3" t="inlineStr">
        <x:is>
          <x:t xml:space="preserve">ai_workload_share</x:t>
        </x:is>
      </x:c>
      <x:c r="C42" s="3" t="inlineStr">
        <x:is>
          <x:t xml:space="preserve">88% (constant Base allocation)</x:t>
        </x:is>
      </x:c>
      <x:c r="D42" s="3" t="inlineStr">
        <x:is>
          <x:t xml:space="preserve">Rational allocation assumption</x:t>
        </x:is>
      </x:c>
      <x:c r="E42" s="3" t="inlineStr">
        <x:is>
          <x:t xml:space="preserve">Public sources indicate AI platform direction but do not disclose LLM share of attributed IT power.</x:t>
        </x:is>
      </x:c>
      <x:c r="F42" s="3" t="inlineStr">
        <x:is>
          <x:t xml:space="preserve">SRC_OPENAI_STARGATE_PROGRESS</x:t>
        </x:is>
      </x:c>
      <x:c r="G42" s="3" t="inlineStr">
        <x:is>
          <x:t xml:space="preserve"/>
        </x:is>
      </x:c>
      <x:c r="H42" s="3" t="inlineStr">
        <x:is>
          <x:t xml:space="preserve">AI-oriented hardware presence does not disclose what fraction runs LLM inference/training rather than other AI/platform/reserve work.</x:t>
        </x:is>
      </x:c>
      <x:c r="I42" s="3" t="inlineStr">
        <x:is>
          <x:t xml:space="preserve">Workload scheduling or accelerator-hours allocation by model surface.</x:t>
        </x:is>
      </x:c>
      <x:c r="J42" s="3" t="inlineStr">
        <x:is>
          <x:t xml:space="preserve">Public anchor registered; verbatim source-line sign-off required before describing a modeled value as confirmed.</x:t>
        </x:is>
      </x:c>
    </x:row>
    <x:row r="43">
      <x:c r="A43" s="3" t="inlineStr">
        <x:is>
          <x:t xml:space="preserve">OpenAI</x:t>
        </x:is>
      </x:c>
      <x:c r="B43" s="3" t="inlineStr">
        <x:is>
          <x:t xml:space="preserve">gpu_purpose_built_accelerator_mix</x:t>
        </x:is>
      </x:c>
      <x:c r="C43" s="3" t="inlineStr">
        <x:is>
          <x:t xml:space="preserve">GPU 100%/87%; purpose-built 0%/13%</x:t>
        </x:is>
      </x:c>
      <x:c r="D43" s="3" t="inlineStr">
        <x:is>
          <x:t xml:space="preserve">Official platform fact plus numeric scenario</x:t>
        </x:is>
      </x:c>
      <x:c r="E43" s="3" t="inlineStr">
        <x:is>
          <x:t xml:space="preserve">Stargate partner capacity and GB200 delivery direction are cited; no custom-ASIC share adopted.</x:t>
        </x:is>
      </x:c>
      <x:c r="F43" s="3" t="inlineStr">
        <x:is>
          <x:t xml:space="preserve">SRC_OPENAI_STARGATE_PROGRESS</x:t>
        </x:is>
      </x:c>
      <x:c r="G43" s="3" t="inlineStr">
        <x:is>
          <x:t xml:space="preserve"/>
        </x:is>
      </x:c>
      <x:c r="H43" s="3" t="inlineStr">
        <x:is>
          <x:t xml:space="preserve">The platform may be confirmed while serving-fleet allocation by accelerator type is not disclosed.</x:t>
        </x:is>
      </x:c>
      <x:c r="I43" s="3" t="inlineStr">
        <x:is>
          <x:t xml:space="preserve">Operated inference accelerator-hours or product/model routing split by hardware.</x:t>
        </x:is>
      </x:c>
      <x:c r="J43" s="3" t="inlineStr">
        <x:is>
          <x:t xml:space="preserve">Public anchor registered; verbatim source-line sign-off required before describing a modeled value as confirmed.</x:t>
        </x:is>
      </x:c>
    </x:row>
    <x:row r="44">
      <x:c r="A44" s="3" t="inlineStr">
        <x:is>
          <x:t xml:space="preserve">OpenAI</x:t>
        </x:is>
      </x:c>
      <x:c r="B44" s="3" t="inlineStr">
        <x:is>
          <x:t xml:space="preserve">inference_power_share</x:t>
        </x:is>
      </x:c>
      <x:c r="C44" s="3" t="inlineStr">
        <x:is>
          <x:t xml:space="preserve">58% -&gt; 78%</x:t>
        </x:is>
      </x:c>
      <x:c r="D44" s="3" t="inlineStr">
        <x:is>
          <x:t xml:space="preserve">Rational allocation assumption</x:t>
        </x:is>
      </x:c>
      <x:c r="E44" s="3" t="inlineStr">
        <x:is>
          <x:t xml:space="preserve">No adopted company-level inference/training GW split disclosure.</x:t>
        </x:is>
      </x:c>
      <x:c r="F44" s="3" t="inlineStr">
        <x:is>
          <x:t xml:space="preserve">SRC_OPENAI_GPT41_DOCS; SRC_OPENAI_STARGATE_ORACLE; SRC_OPENAI_STARGATE_PROGRESS; SRC_EPOCH_AI_DATA_CENTERS</x:t>
        </x:is>
      </x:c>
      <x:c r="G44" s="3" t="inlineStr">
        <x:is>
          <x:t xml:space="preserve"/>
        </x:is>
      </x:c>
      <x:c r="H44" s="3" t="inlineStr">
        <x:is>
          <x:t xml:space="preserve">Product adoption direction can support a scenario but does not measure inference power share.</x:t>
        </x:is>
      </x:c>
      <x:c r="I44" s="3" t="inlineStr">
        <x:is>
          <x:t xml:space="preserve">Training and inference cluster power or accelerator-hour allocation telemetry.</x:t>
        </x:is>
      </x:c>
      <x:c r="J44" s="3" t="inlineStr">
        <x:is>
          <x:t xml:space="preserve">Public anchor registered; verbatim source-line sign-off required before describing a modeled value as confirmed.</x:t>
        </x:is>
      </x:c>
    </x:row>
    <x:row r="45">
      <x:c r="A45" s="3" t="inlineStr">
        <x:is>
          <x:t xml:space="preserve">OpenAI</x:t>
        </x:is>
      </x:c>
      <x:c r="B45" s="3" t="inlineStr">
        <x:is>
          <x:t xml:space="preserve">tokens_per_second_per_mw</x:t>
        </x:is>
      </x:c>
      <x:c r="C45" s="3" t="inlineStr">
        <x:is>
          <x:t xml:space="preserve">111,370 -&gt; 86,248 output tok/s/MW</x:t>
        </x:is>
      </x:c>
      <x:c r="D45" s="3" t="inlineStr">
        <x:is>
          <x:t xml:space="preserve">Benchmark-calibrated derived estimate</x:t>
        </x:is>
      </x:c>
      <x:c r="E45" s="3" t="inlineStr">
        <x:is>
          <x:t xml:space="preserve">No adopted company production output-token/MW telemetry; InferenceX is benchmark/proxy only.</x:t>
        </x:is>
      </x:c>
      <x:c r="F45" s="3" t="inlineStr">
        <x:is>
          <x:t xml:space="preserve">SRC_SEMIANALYSIS_INFERENCEX; SRC_OPENAI_STARGATE_PROGRESS</x:t>
        </x:is>
      </x:c>
      <x:c r="G45" s="3" t="inlineStr">
        <x:is>
          <x:t xml:space="preserve"/>
        </x:is>
      </x:c>
      <x:c r="H45" s="3" t="inlineStr">
        <x:is>
          <x:t xml:space="preserve">A fixed-condition output-token benchmark proxy is selected; no additional MoE, architecture, software-growth or utilization multiplier is used in headline.</x:t>
        </x:is>
      </x:c>
      <x:c r="I45" s="3" t="inlineStr">
        <x:is>
          <x:t xml:space="preserve">Comparable output-token benchmark or production telemetry matched on model, precision, ISL/OSL and SLO.</x:t>
        </x:is>
      </x:c>
      <x:c r="J45" s="3" t="inlineStr">
        <x:is>
          <x:t xml:space="preserve">Public anchor registered; verbatim source-line sign-off required before describing a modeled value as confirmed.</x:t>
        </x:is>
      </x:c>
    </x:row>
    <x:row r="46">
      <x:c r="A46" s="3" t="inlineStr">
        <x:is>
          <x:t xml:space="preserve">OpenAI</x:t>
        </x:is>
      </x:c>
      <x:c r="B46" s="3" t="inlineStr">
        <x:is>
          <x:t xml:space="preserve">generated_output_tokens_per_day</x:t>
        </x:is>
      </x:c>
      <x:c r="C46" s="3" t="inlineStr">
        <x:is>
          <x:t xml:space="preserve">0.006Q -&gt; 0.036Q/day</x:t>
        </x:is>
      </x:c>
      <x:c r="D46" s="3" t="inlineStr">
        <x:is>
          <x:t xml:space="preserve">Formula-derived simulation output</x:t>
        </x:is>
      </x:c>
      <x:c r="E46" s="3" t="inlineStr">
        <x:is>
          <x:t xml:space="preserve">No adopted company-disclosed generated output token volume.</x:t>
        </x:is>
      </x:c>
      <x:c r="F46" s="3" t="inlineStr">
        <x:is>
          <x:t xml:space="preserve">SRC_OPENAI_GPT41_DOCS; SRC_OPENAI_STARGATE_ORACLE; SRC_OPENAI_STARGATE_PROGRESS; SRC_EPOCH_AI_DATA_CENTERS</x:t>
        </x:is>
      </x:c>
      <x:c r="G46" s="3" t="inlineStr">
        <x:is>
          <x:t xml:space="preserve"/>
        </x:is>
      </x:c>
      <x:c r="H46" s="3" t="inlineStr">
        <x:is>
          <x:t xml:space="preserve">This value is computed only from operational inference GW and selected output-token TPS/MW; utilization is not multiplied into headline.</x:t>
        </x:is>
      </x:c>
      <x:c r="I46" s="3" t="inlineStr">
        <x:is>
          <x:t xml:space="preserve">Provider-disclosed output token volume or metered model-serving throughput.</x:t>
        </x:is>
      </x:c>
      <x:c r="J46" s="3" t="inlineStr">
        <x:is>
          <x:t xml:space="preserve">Public anchor registered; verbatim source-line sign-off required before describing a modeled value as confirmed.</x:t>
        </x:is>
      </x:c>
    </x:row>
    <x:row r="47">
      <x:c r="A47" s="3" t="inlineStr">
        <x:is>
          <x:t xml:space="preserve">Anthropic</x:t>
        </x:is>
      </x:c>
      <x:c r="B47" s="3" t="inlineStr">
        <x:is>
          <x:t xml:space="preserve">commercial_model_and_parameter_anchor</x:t>
        </x:is>
      </x:c>
      <x:c r="C47" s="3" t="inlineStr">
        <x:is>
          <x:t xml:space="preserve">Closed frontier band only / active: Closed active band only; benchmark proxy uses effective active band</x:t>
        </x:is>
      </x:c>
      <x:c r="D47" s="3" t="inlineStr">
        <x:is>
          <x:t xml:space="preserve">Official numeric fact or explicit disclosure gap</x:t>
        </x:is>
      </x:c>
      <x:c r="E47" s="3" t="inlineStr">
        <x:is>
          <x:t xml:space="preserve">Claude parameter count remains undisclosed.</x:t>
        </x:is>
      </x:c>
      <x:c r="F47" s="3" t="inlineStr">
        <x:is>
          <x:t xml:space="preserve">SRC_ANTHROPIC_CLAUDE_DOCS</x:t>
        </x:is>
      </x:c>
      <x:c r="G47" s="3" t="inlineStr">
        <x:is>
          <x:t xml:space="preserve"/>
        </x:is>
      </x:c>
      <x:c r="H47" s="3" t="inlineStr">
        <x:is>
          <x:t xml:space="preserve">The model family is sourced; closed-model bands are not disclosed parameter values.</x:t>
        </x:is>
      </x:c>
      <x:c r="I47" s="3" t="inlineStr">
        <x:is>
          <x:t xml:space="preserve">Official model card or technical report with total/active parameters for the served commercial model.</x:t>
        </x:is>
      </x:c>
      <x:c r="J47" s="3" t="inlineStr">
        <x:is>
          <x:t xml:space="preserve">Public anchor registered; verbatim source-line sign-off required before describing a modeled value as confirmed.</x:t>
        </x:is>
      </x:c>
    </x:row>
    <x:row r="48">
      <x:c r="A48" s="3" t="inlineStr">
        <x:is>
          <x:t xml:space="preserve">Anthropic</x:t>
        </x:is>
      </x:c>
      <x:c r="B48" s="3" t="inlineStr">
        <x:is>
          <x:t xml:space="preserve">contracted_or_attributed_capacity_gw</x:t>
        </x:is>
      </x:c>
      <x:c r="C48" s="3" t="inlineStr">
        <x:is>
          <x:t xml:space="preserve">3.500 -&gt; 7.000 GW</x:t>
        </x:is>
      </x:c>
      <x:c r="D48" s="3" t="inlineStr">
        <x:is>
          <x:t xml:space="preserve">Scenario extending public capacity anchor</x:t>
        </x:is>
      </x:c>
      <x:c r="E48" s="3" t="inlineStr">
        <x:is>
          <x:t xml:space="preserve">A 5-GW-class hosted-capacity reference is registered; 7 GW endpoint is an expansion scenario requiring replacement evidence.</x:t>
        </x:is>
      </x:c>
      <x:c r="F48" s="3" t="inlineStr">
        <x:is>
          <x:t xml:space="preserve">SRC_ANTHROPIC_AMAZON_COMPUTE</x:t>
        </x:is>
      </x:c>
      <x:c r="G48" s="3" t="inlineStr">
        <x:is>
          <x:t xml:space="preserve">FACT_ANTHROPIC_AWS_5GW</x:t>
        </x:is>
      </x:c>
      <x:c r="H48" s="3" t="inlineStr">
        <x:is>
          <x:t xml:space="preserve">The endpoint is a model-owner capacity envelope; it equals neither active inference power nor a universally disclosed contract.</x:t>
        </x:is>
      </x:c>
      <x:c r="I48" s="3" t="inlineStr">
        <x:is>
          <x:t xml:space="preserve">Company/site-level committed MW/GW disclosure with scope, online date and owner attribution.</x:t>
        </x:is>
      </x:c>
      <x:c r="J48" s="3" t="inlineStr">
        <x:is>
          <x:t xml:space="preserve">Public anchor registered; verbatim source-line sign-off required before describing a modeled value as confirmed.</x:t>
        </x:is>
      </x:c>
    </x:row>
    <x:row r="49">
      <x:c r="A49" s="3" t="inlineStr">
        <x:is>
          <x:t xml:space="preserve">Anthropic</x:t>
        </x:is>
      </x:c>
      <x:c r="B49" s="3" t="inlineStr">
        <x:is>
          <x:t xml:space="preserve">active_power_gw</x:t>
        </x:is>
      </x:c>
      <x:c r="C49" s="3" t="inlineStr">
        <x:is>
          <x:t xml:space="preserve">1.000 -&gt; 5.500 GW</x:t>
        </x:is>
      </x:c>
      <x:c r="D49" s="3" t="inlineStr">
        <x:is>
          <x:t xml:space="preserve">Rational operational-deployment scenario</x:t>
        </x:is>
      </x:c>
      <x:c r="E49" s="3" t="inlineStr">
        <x:is>
          <x:t xml:space="preserve">No adopted official active LLM-serving GW telemetry.</x:t>
        </x:is>
      </x:c>
      <x:c r="F49" s="3" t="inlineStr">
        <x:is>
          <x:t xml:space="preserve">SRC_ANTHROPIC_AMAZON_COMPUTE</x:t>
        </x:is>
      </x:c>
      <x:c r="G49" s="3" t="inlineStr">
        <x:is>
          <x:t xml:space="preserve">FACT_ANTHROPIC_AWS_5GW</x:t>
        </x:is>
      </x:c>
      <x:c r="H49" s="3" t="inlineStr">
        <x:is>
          <x:t xml:space="preserve">Active capacity requires energization, racks, cooling, networking and accelerator deployment, none disclosed at the modeled time series granularity.</x:t>
        </x:is>
      </x:c>
      <x:c r="I49" s="3" t="inlineStr">
        <x:is>
          <x:t xml:space="preserve">Site-level energization and operational accelerator-rack telemetry.</x:t>
        </x:is>
      </x:c>
      <x:c r="J49" s="3" t="inlineStr">
        <x:is>
          <x:t xml:space="preserve">Public anchor registered; verbatim source-line sign-off required before describing a modeled value as confirmed.</x:t>
        </x:is>
      </x:c>
    </x:row>
    <x:row r="50">
      <x:c r="A50" s="3" t="inlineStr">
        <x:is>
          <x:t xml:space="preserve">Anthropic</x:t>
        </x:is>
      </x:c>
      <x:c r="B50" s="3" t="inlineStr">
        <x:is>
          <x:t xml:space="preserve">operational_deployment_share</x:t>
        </x:is>
      </x:c>
      <x:c r="C50" s="3" t="inlineStr">
        <x:is>
          <x:t xml:space="preserve">29% -&gt; 79%</x:t>
        </x:is>
      </x:c>
      <x:c r="D50" s="3" t="inlineStr">
        <x:is>
          <x:t xml:space="preserve">Rational operational-deployment scenario</x:t>
        </x:is>
      </x:c>
      <x:c r="E50" s="3" t="inlineStr">
        <x:is>
          <x:t xml:space="preserve">No adopted official operational deployment share of attributed LLM-serving capacity.</x:t>
        </x:is>
      </x:c>
      <x:c r="F50" s="3" t="inlineStr">
        <x:is>
          <x:t xml:space="preserve">SRC_ANTHROPIC_AMAZON_COMPUTE</x:t>
        </x:is>
      </x:c>
      <x:c r="G50" s="3" t="inlineStr">
        <x:is>
          <x:t xml:space="preserve">FACT_ANTHROPIC_AWS_5GW</x:t>
        </x:is>
      </x:c>
      <x:c r="H50" s="3" t="inlineStr">
        <x:is>
          <x:t xml:space="preserve">This single conversion assumption is required because contracted capacity does not automatically produce tokens.</x:t>
        </x:is>
      </x:c>
      <x:c r="I50" s="3" t="inlineStr">
        <x:is>
          <x:t xml:space="preserve">Site-level energized capacity divided by attributed contracted/committed capacity.</x:t>
        </x:is>
      </x:c>
      <x:c r="J50" s="3" t="inlineStr">
        <x:is>
          <x:t xml:space="preserve">Public anchor registered; verbatim source-line sign-off required before describing a modeled value as confirmed.</x:t>
        </x:is>
      </x:c>
    </x:row>
    <x:row r="51">
      <x:c r="A51" s="3" t="inlineStr">
        <x:is>
          <x:t xml:space="preserve">Anthropic</x:t>
        </x:is>
      </x:c>
      <x:c r="B51" s="3" t="inlineStr">
        <x:is>
          <x:t xml:space="preserve">ai_workload_share</x:t>
        </x:is>
      </x:c>
      <x:c r="C51" s="3" t="inlineStr">
        <x:is>
          <x:t xml:space="preserve">86% (constant Base allocation)</x:t>
        </x:is>
      </x:c>
      <x:c r="D51" s="3" t="inlineStr">
        <x:is>
          <x:t xml:space="preserve">Rational allocation assumption</x:t>
        </x:is>
      </x:c>
      <x:c r="E51" s="3" t="inlineStr">
        <x:is>
          <x:t xml:space="preserve">Public sources indicate AI platform direction but do not disclose LLM share of attributed IT power.</x:t>
        </x:is>
      </x:c>
      <x:c r="F51" s="3" t="inlineStr">
        <x:is>
          <x:t xml:space="preserve">SRC_AWS_RAINIER_ACTIVE</x:t>
        </x:is>
      </x:c>
      <x:c r="G51" s="3" t="inlineStr">
        <x:is>
          <x:t xml:space="preserve">FACT_ANTHROPIC_RAINIER_TRAINIUM</x:t>
        </x:is>
      </x:c>
      <x:c r="H51" s="3" t="inlineStr">
        <x:is>
          <x:t xml:space="preserve">AI-oriented hardware presence does not disclose what fraction runs LLM inference/training rather than other AI/platform/reserve work.</x:t>
        </x:is>
      </x:c>
      <x:c r="I51" s="3" t="inlineStr">
        <x:is>
          <x:t xml:space="preserve">Workload scheduling or accelerator-hours allocation by model surface.</x:t>
        </x:is>
      </x:c>
      <x:c r="J51" s="3" t="inlineStr">
        <x:is>
          <x:t xml:space="preserve">Public anchor registered; verbatim source-line sign-off required before describing a modeled value as confirmed.</x:t>
        </x:is>
      </x:c>
    </x:row>
    <x:row r="52">
      <x:c r="A52" s="3" t="inlineStr">
        <x:is>
          <x:t xml:space="preserve">Anthropic</x:t>
        </x:is>
      </x:c>
      <x:c r="B52" s="3" t="inlineStr">
        <x:is>
          <x:t xml:space="preserve">gpu_purpose_built_accelerator_mix</x:t>
        </x:is>
      </x:c>
      <x:c r="C52" s="3" t="inlineStr">
        <x:is>
          <x:t xml:space="preserve">GPU 34%/20%; purpose-built 66%/80%</x:t>
        </x:is>
      </x:c>
      <x:c r="D52" s="3" t="inlineStr">
        <x:is>
          <x:t xml:space="preserve">Official platform fact plus numeric scenario</x:t>
        </x:is>
      </x:c>
      <x:c r="E52" s="3" t="inlineStr">
        <x:is>
          <x:t xml:space="preserve">Project Rainier establishes Trainium2-based Anthropic-directed capacity.</x:t>
        </x:is>
      </x:c>
      <x:c r="F52" s="3" t="inlineStr">
        <x:is>
          <x:t xml:space="preserve">SRC_AWS_RAINIER_ACTIVE</x:t>
        </x:is>
      </x:c>
      <x:c r="G52" s="3" t="inlineStr">
        <x:is>
          <x:t xml:space="preserve">FACT_ANTHROPIC_RAINIER_TRAINIUM</x:t>
        </x:is>
      </x:c>
      <x:c r="H52" s="3" t="inlineStr">
        <x:is>
          <x:t xml:space="preserve">The platform may be confirmed while serving-fleet allocation by accelerator type is not disclosed.</x:t>
        </x:is>
      </x:c>
      <x:c r="I52" s="3" t="inlineStr">
        <x:is>
          <x:t xml:space="preserve">Operated inference accelerator-hours or product/model routing split by hardware.</x:t>
        </x:is>
      </x:c>
      <x:c r="J52" s="3" t="inlineStr">
        <x:is>
          <x:t xml:space="preserve">Public anchor registered; verbatim source-line sign-off required before describing a modeled value as confirmed.</x:t>
        </x:is>
      </x:c>
    </x:row>
    <x:row r="53">
      <x:c r="A53" s="3" t="inlineStr">
        <x:is>
          <x:t xml:space="preserve">Anthropic</x:t>
        </x:is>
      </x:c>
      <x:c r="B53" s="3" t="inlineStr">
        <x:is>
          <x:t xml:space="preserve">inference_power_share</x:t>
        </x:is>
      </x:c>
      <x:c r="C53" s="3" t="inlineStr">
        <x:is>
          <x:t xml:space="preserve">52% -&gt; 74%</x:t>
        </x:is>
      </x:c>
      <x:c r="D53" s="3" t="inlineStr">
        <x:is>
          <x:t xml:space="preserve">Rational allocation assumption</x:t>
        </x:is>
      </x:c>
      <x:c r="E53" s="3" t="inlineStr">
        <x:is>
          <x:t xml:space="preserve">No adopted company-level inference/training GW split disclosure.</x:t>
        </x:is>
      </x:c>
      <x:c r="F53" s="3" t="inlineStr">
        <x:is>
          <x:t xml:space="preserve">SRC_ANTHROPIC_CLAUDE_DOCS; SRC_ANTHROPIC_AMAZON_COMPUTE; SRC_AWS_RAINIER_ACTIVE; SRC_EPOCH_AI_DATA_CENTERS</x:t>
        </x:is>
      </x:c>
      <x:c r="G53" s="3" t="inlineStr">
        <x:is>
          <x:t xml:space="preserve"/>
        </x:is>
      </x:c>
      <x:c r="H53" s="3" t="inlineStr">
        <x:is>
          <x:t xml:space="preserve">Product adoption direction can support a scenario but does not measure inference power share.</x:t>
        </x:is>
      </x:c>
      <x:c r="I53" s="3" t="inlineStr">
        <x:is>
          <x:t xml:space="preserve">Training and inference cluster power or accelerator-hour allocation telemetry.</x:t>
        </x:is>
      </x:c>
      <x:c r="J53" s="3" t="inlineStr">
        <x:is>
          <x:t xml:space="preserve">Public anchor registered; verbatim source-line sign-off required before describing a modeled value as confirmed.</x:t>
        </x:is>
      </x:c>
    </x:row>
    <x:row r="54">
      <x:c r="A54" s="3" t="inlineStr">
        <x:is>
          <x:t xml:space="preserve">Anthropic</x:t>
        </x:is>
      </x:c>
      <x:c r="B54" s="3" t="inlineStr">
        <x:is>
          <x:t xml:space="preserve">tokens_per_second_per_mw</x:t>
        </x:is>
      </x:c>
      <x:c r="C54" s="3" t="inlineStr">
        <x:is>
          <x:t xml:space="preserve">112,752 -&gt; 98,236 output tok/s/MW</x:t>
        </x:is>
      </x:c>
      <x:c r="D54" s="3" t="inlineStr">
        <x:is>
          <x:t xml:space="preserve">Benchmark-calibrated derived estimate</x:t>
        </x:is>
      </x:c>
      <x:c r="E54" s="3" t="inlineStr">
        <x:is>
          <x:t xml:space="preserve">No adopted company production output-token/MW telemetry; InferenceX is benchmark/proxy only.</x:t>
        </x:is>
      </x:c>
      <x:c r="F54" s="3" t="inlineStr">
        <x:is>
          <x:t xml:space="preserve">SRC_SEMIANALYSIS_INFERENCEX; SRC_AWS_RAINIER_ACTIVE</x:t>
        </x:is>
      </x:c>
      <x:c r="G54" s="3" t="inlineStr">
        <x:is>
          <x:t xml:space="preserve">FACT_ANTHROPIC_RAINIER_TRAINIUM</x:t>
        </x:is>
      </x:c>
      <x:c r="H54" s="3" t="inlineStr">
        <x:is>
          <x:t xml:space="preserve">A fixed-condition output-token benchmark proxy is selected; no additional MoE, architecture, software-growth or utilization multiplier is used in headline.</x:t>
        </x:is>
      </x:c>
      <x:c r="I54" s="3" t="inlineStr">
        <x:is>
          <x:t xml:space="preserve">Comparable output-token benchmark or production telemetry matched on model, precision, ISL/OSL and SLO.</x:t>
        </x:is>
      </x:c>
      <x:c r="J54" s="3" t="inlineStr">
        <x:is>
          <x:t xml:space="preserve">Public anchor registered; verbatim source-line sign-off required before describing a modeled value as confirmed.</x:t>
        </x:is>
      </x:c>
    </x:row>
    <x:row r="55">
      <x:c r="A55" s="3" t="inlineStr">
        <x:is>
          <x:t xml:space="preserve">Anthropic</x:t>
        </x:is>
      </x:c>
      <x:c r="B55" s="3" t="inlineStr">
        <x:is>
          <x:t xml:space="preserve">generated_output_tokens_per_day</x:t>
        </x:is>
      </x:c>
      <x:c r="C55" s="3" t="inlineStr">
        <x:is>
          <x:t xml:space="preserve">0.004Q -&gt; 0.025Q/day</x:t>
        </x:is>
      </x:c>
      <x:c r="D55" s="3" t="inlineStr">
        <x:is>
          <x:t xml:space="preserve">Formula-derived simulation output</x:t>
        </x:is>
      </x:c>
      <x:c r="E55" s="3" t="inlineStr">
        <x:is>
          <x:t xml:space="preserve">No adopted company-disclosed generated output token volume.</x:t>
        </x:is>
      </x:c>
      <x:c r="F55" s="3" t="inlineStr">
        <x:is>
          <x:t xml:space="preserve">SRC_ANTHROPIC_CLAUDE_DOCS; SRC_ANTHROPIC_AMAZON_COMPUTE; SRC_AWS_RAINIER_ACTIVE; SRC_EPOCH_AI_DATA_CENTERS</x:t>
        </x:is>
      </x:c>
      <x:c r="G55" s="3" t="inlineStr">
        <x:is>
          <x:t xml:space="preserve"/>
        </x:is>
      </x:c>
      <x:c r="H55" s="3" t="inlineStr">
        <x:is>
          <x:t xml:space="preserve">This value is computed only from operational inference GW and selected output-token TPS/MW; utilization is not multiplied into headline.</x:t>
        </x:is>
      </x:c>
      <x:c r="I55" s="3" t="inlineStr">
        <x:is>
          <x:t xml:space="preserve">Provider-disclosed output token volume or metered model-serving throughput.</x:t>
        </x:is>
      </x:c>
      <x:c r="J55" s="3" t="inlineStr">
        <x:is>
          <x:t xml:space="preserve">Public anchor registered; verbatim source-line sign-off required before describing a modeled value as confirmed.</x:t>
        </x:is>
      </x:c>
    </x:row>
    <x:row r="56">
      <x:c r="A56" s="3" t="inlineStr">
        <x:is>
          <x:t xml:space="preserve">DeepSeek</x:t>
        </x:is>
      </x:c>
      <x:c r="B56" s="3" t="inlineStr">
        <x:is>
          <x:t xml:space="preserve">commercial_model_and_parameter_anchor</x:t>
        </x:is>
      </x:c>
      <x:c r="C56" s="3" t="inlineStr">
        <x:is>
          <x:t xml:space="preserve">V3/R1 MoE: 671B total anchor / active: MoE active: 약 37B anchor</x:t>
        </x:is>
      </x:c>
      <x:c r="D56" s="3" t="inlineStr">
        <x:is>
          <x:t xml:space="preserve">Official numeric fact or explicit disclosure gap</x:t>
        </x:is>
      </x:c>
      <x:c r="E56" s="3" t="inlineStr">
        <x:is>
          <x:t xml:space="preserve">DeepSeek-V3: 671B total and 37B activated per token; 14.8T pretraining tokens.</x:t>
        </x:is>
      </x:c>
      <x:c r="F56" s="3" t="inlineStr">
        <x:is>
          <x:t xml:space="preserve">SRC_DEEPSEEK_V3</x:t>
        </x:is>
      </x:c>
      <x:c r="G56" s="3" t="inlineStr">
        <x:is>
          <x:t xml:space="preserve">FACT_DEEPSEEK_V3_MOE; FACT_DEEPSEEK_V3_TRAINING_TOKENS</x:t>
        </x:is>
      </x:c>
      <x:c r="H56" s="3" t="inlineStr">
        <x:is>
          <x:t xml:space="preserve">The model family is sourced; closed-model bands are not disclosed parameter values.</x:t>
        </x:is>
      </x:c>
      <x:c r="I56" s="3" t="inlineStr">
        <x:is>
          <x:t xml:space="preserve">Official model card or technical report with total/active parameters for the served commercial model.</x:t>
        </x:is>
      </x:c>
      <x:c r="J56" s="3" t="inlineStr">
        <x:is>
          <x:t xml:space="preserve">Public anchor registered; verbatim source-line sign-off required before describing a modeled value as confirmed.</x:t>
        </x:is>
      </x:c>
    </x:row>
    <x:row r="57">
      <x:c r="A57" s="3" t="inlineStr">
        <x:is>
          <x:t xml:space="preserve">DeepSeek</x:t>
        </x:is>
      </x:c>
      <x:c r="B57" s="3" t="inlineStr">
        <x:is>
          <x:t xml:space="preserve">contracted_or_attributed_capacity_gw</x:t>
        </x:is>
      </x:c>
      <x:c r="C57" s="3" t="inlineStr">
        <x:is>
          <x:t xml:space="preserve">0.500 -&gt; 1.800 GW</x:t>
        </x:is>
      </x:c>
      <x:c r="D57" s="3" t="inlineStr">
        <x:is>
          <x:t xml:space="preserve">Rational scenario with platform or cluster-direction support</x:t>
        </x:is>
      </x:c>
      <x:c r="E57" s="3" t="inlineStr">
        <x:is>
          <x:t xml:space="preserve">No 2026-2030 operated model-serving GW disclosure adopted.</x:t>
        </x:is>
      </x:c>
      <x:c r="F57" s="3" t="inlineStr">
        <x:is>
          <x:t xml:space="preserve">SRC_DEEPSEEK_H800_INFERENCE</x:t>
        </x:is>
      </x:c>
      <x:c r="G57" s="3" t="inlineStr">
        <x:is>
          <x:t xml:space="preserve"/>
        </x:is>
      </x:c>
      <x:c r="H57" s="3" t="inlineStr">
        <x:is>
          <x:t xml:space="preserve">The endpoint is a model-owner capacity envelope; it equals neither active inference power nor a universally disclosed contract.</x:t>
        </x:is>
      </x:c>
      <x:c r="I57" s="3" t="inlineStr">
        <x:is>
          <x:t xml:space="preserve">Company/site-level committed MW/GW disclosure with scope, online date and owner attribution.</x:t>
        </x:is>
      </x:c>
      <x:c r="J57" s="3" t="inlineStr">
        <x:is>
          <x:t xml:space="preserve">Public anchor registered; verbatim source-line sign-off required before describing a modeled value as confirmed.</x:t>
        </x:is>
      </x:c>
    </x:row>
    <x:row r="58">
      <x:c r="A58" s="3" t="inlineStr">
        <x:is>
          <x:t xml:space="preserve">DeepSeek</x:t>
        </x:is>
      </x:c>
      <x:c r="B58" s="3" t="inlineStr">
        <x:is>
          <x:t xml:space="preserve">active_power_gw</x:t>
        </x:is>
      </x:c>
      <x:c r="C58" s="3" t="inlineStr">
        <x:is>
          <x:t xml:space="preserve">0.150 -&gt; 1.200 GW</x:t>
        </x:is>
      </x:c>
      <x:c r="D58" s="3" t="inlineStr">
        <x:is>
          <x:t xml:space="preserve">Rational operational-deployment scenario</x:t>
        </x:is>
      </x:c>
      <x:c r="E58" s="3" t="inlineStr">
        <x:is>
          <x:t xml:space="preserve">No adopted official active LLM-serving GW telemetry.</x:t>
        </x:is>
      </x:c>
      <x:c r="F58" s="3" t="inlineStr">
        <x:is>
          <x:t xml:space="preserve">SRC_DEEPSEEK_H800_INFERENCE</x:t>
        </x:is>
      </x:c>
      <x:c r="G58" s="3" t="inlineStr">
        <x:is>
          <x:t xml:space="preserve"/>
        </x:is>
      </x:c>
      <x:c r="H58" s="3" t="inlineStr">
        <x:is>
          <x:t xml:space="preserve">Active capacity requires energization, racks, cooling, networking and accelerator deployment, none disclosed at the modeled time series granularity.</x:t>
        </x:is>
      </x:c>
      <x:c r="I58" s="3" t="inlineStr">
        <x:is>
          <x:t xml:space="preserve">Site-level energization and operational accelerator-rack telemetry.</x:t>
        </x:is>
      </x:c>
      <x:c r="J58" s="3" t="inlineStr">
        <x:is>
          <x:t xml:space="preserve">Public anchor registered; verbatim source-line sign-off required before describing a modeled value as confirmed.</x:t>
        </x:is>
      </x:c>
    </x:row>
    <x:row r="59">
      <x:c r="A59" s="3" t="inlineStr">
        <x:is>
          <x:t xml:space="preserve">DeepSeek</x:t>
        </x:is>
      </x:c>
      <x:c r="B59" s="3" t="inlineStr">
        <x:is>
          <x:t xml:space="preserve">operational_deployment_share</x:t>
        </x:is>
      </x:c>
      <x:c r="C59" s="3" t="inlineStr">
        <x:is>
          <x:t xml:space="preserve">30% -&gt; 67%</x:t>
        </x:is>
      </x:c>
      <x:c r="D59" s="3" t="inlineStr">
        <x:is>
          <x:t xml:space="preserve">Rational operational-deployment scenario</x:t>
        </x:is>
      </x:c>
      <x:c r="E59" s="3" t="inlineStr">
        <x:is>
          <x:t xml:space="preserve">No adopted official operational deployment share of attributed LLM-serving capacity.</x:t>
        </x:is>
      </x:c>
      <x:c r="F59" s="3" t="inlineStr">
        <x:is>
          <x:t xml:space="preserve">SRC_DEEPSEEK_H800_INFERENCE</x:t>
        </x:is>
      </x:c>
      <x:c r="G59" s="3" t="inlineStr">
        <x:is>
          <x:t xml:space="preserve"/>
        </x:is>
      </x:c>
      <x:c r="H59" s="3" t="inlineStr">
        <x:is>
          <x:t xml:space="preserve">This single conversion assumption is required because contracted capacity does not automatically produce tokens.</x:t>
        </x:is>
      </x:c>
      <x:c r="I59" s="3" t="inlineStr">
        <x:is>
          <x:t xml:space="preserve">Site-level energized capacity divided by attributed contracted/committed capacity.</x:t>
        </x:is>
      </x:c>
      <x:c r="J59" s="3" t="inlineStr">
        <x:is>
          <x:t xml:space="preserve">Public anchor registered; verbatim source-line sign-off required before describing a modeled value as confirmed.</x:t>
        </x:is>
      </x:c>
    </x:row>
    <x:row r="60">
      <x:c r="A60" s="3" t="inlineStr">
        <x:is>
          <x:t xml:space="preserve">DeepSeek</x:t>
        </x:is>
      </x:c>
      <x:c r="B60" s="3" t="inlineStr">
        <x:is>
          <x:t xml:space="preserve">ai_workload_share</x:t>
        </x:is>
      </x:c>
      <x:c r="C60" s="3" t="inlineStr">
        <x:is>
          <x:t xml:space="preserve">82% (constant Base allocation)</x:t>
        </x:is>
      </x:c>
      <x:c r="D60" s="3" t="inlineStr">
        <x:is>
          <x:t xml:space="preserve">Rational allocation assumption</x:t>
        </x:is>
      </x:c>
      <x:c r="E60" s="3" t="inlineStr">
        <x:is>
          <x:t xml:space="preserve">Public sources indicate AI platform direction but do not disclose LLM share of attributed IT power.</x:t>
        </x:is>
      </x:c>
      <x:c r="F60" s="3" t="inlineStr">
        <x:is>
          <x:t xml:space="preserve">SRC_DEEPSEEK_H800_INFERENCE</x:t>
        </x:is>
      </x:c>
      <x:c r="G60" s="3" t="inlineStr">
        <x:is>
          <x:t xml:space="preserve">FACT_DEEPSEEK_H800_SERVING</x:t>
        </x:is>
      </x:c>
      <x:c r="H60" s="3" t="inlineStr">
        <x:is>
          <x:t xml:space="preserve">AI-oriented hardware presence does not disclose what fraction runs LLM inference/training rather than other AI/platform/reserve work.</x:t>
        </x:is>
      </x:c>
      <x:c r="I60" s="3" t="inlineStr">
        <x:is>
          <x:t xml:space="preserve">Workload scheduling or accelerator-hours allocation by model surface.</x:t>
        </x:is>
      </x:c>
      <x:c r="J60" s="3" t="inlineStr">
        <x:is>
          <x:t xml:space="preserve">Public anchor registered; verbatim source-line sign-off required before describing a modeled value as confirmed.</x:t>
        </x:is>
      </x:c>
    </x:row>
    <x:row r="61">
      <x:c r="A61" s="3" t="inlineStr">
        <x:is>
          <x:t xml:space="preserve">DeepSeek</x:t>
        </x:is>
      </x:c>
      <x:c r="B61" s="3" t="inlineStr">
        <x:is>
          <x:t xml:space="preserve">gpu_purpose_built_accelerator_mix</x:t>
        </x:is>
      </x:c>
      <x:c r="C61" s="3" t="inlineStr">
        <x:is>
          <x:t xml:space="preserve">GPU 100%/100%; purpose-built 0%/0%</x:t>
        </x:is>
      </x:c>
      <x:c r="D61" s="3" t="inlineStr">
        <x:is>
          <x:t xml:space="preserve">Official platform fact plus numeric scenario</x:t>
        </x:is>
      </x:c>
      <x:c r="E61" s="3" t="inlineStr">
        <x:is>
          <x:t xml:space="preserve">Published V3/R1 inference overview identifies H800 GPU serving hardware.</x:t>
        </x:is>
      </x:c>
      <x:c r="F61" s="3" t="inlineStr">
        <x:is>
          <x:t xml:space="preserve">SRC_DEEPSEEK_H800_INFERENCE</x:t>
        </x:is>
      </x:c>
      <x:c r="G61" s="3" t="inlineStr">
        <x:is>
          <x:t xml:space="preserve">FACT_DEEPSEEK_H800_SERVING</x:t>
        </x:is>
      </x:c>
      <x:c r="H61" s="3" t="inlineStr">
        <x:is>
          <x:t xml:space="preserve">The platform may be confirmed while serving-fleet allocation by accelerator type is not disclosed.</x:t>
        </x:is>
      </x:c>
      <x:c r="I61" s="3" t="inlineStr">
        <x:is>
          <x:t xml:space="preserve">Operated inference accelerator-hours or product/model routing split by hardware.</x:t>
        </x:is>
      </x:c>
      <x:c r="J61" s="3" t="inlineStr">
        <x:is>
          <x:t xml:space="preserve">Public anchor registered; verbatim source-line sign-off required before describing a modeled value as confirmed.</x:t>
        </x:is>
      </x:c>
    </x:row>
    <x:row r="62">
      <x:c r="A62" s="3" t="inlineStr">
        <x:is>
          <x:t xml:space="preserve">DeepSeek</x:t>
        </x:is>
      </x:c>
      <x:c r="B62" s="3" t="inlineStr">
        <x:is>
          <x:t xml:space="preserve">inference_power_share</x:t>
        </x:is>
      </x:c>
      <x:c r="C62" s="3" t="inlineStr">
        <x:is>
          <x:t xml:space="preserve">62% -&gt; 82%</x:t>
        </x:is>
      </x:c>
      <x:c r="D62" s="3" t="inlineStr">
        <x:is>
          <x:t xml:space="preserve">Rational allocation assumption</x:t>
        </x:is>
      </x:c>
      <x:c r="E62" s="3" t="inlineStr">
        <x:is>
          <x:t xml:space="preserve">No adopted company-level inference/training GW split disclosure.</x:t>
        </x:is>
      </x:c>
      <x:c r="F62" s="3" t="inlineStr">
        <x:is>
          <x:t xml:space="preserve">SRC_DEEPSEEK_V3; SRC_DEEPSEEK_R1; SRC_DEEPSEEK_H800_INFERENCE; SRC_EPOCH_AI_DATA_CENTERS</x:t>
        </x:is>
      </x:c>
      <x:c r="G62" s="3" t="inlineStr">
        <x:is>
          <x:t xml:space="preserve"/>
        </x:is>
      </x:c>
      <x:c r="H62" s="3" t="inlineStr">
        <x:is>
          <x:t xml:space="preserve">Product adoption direction can support a scenario but does not measure inference power share.</x:t>
        </x:is>
      </x:c>
      <x:c r="I62" s="3" t="inlineStr">
        <x:is>
          <x:t xml:space="preserve">Training and inference cluster power or accelerator-hour allocation telemetry.</x:t>
        </x:is>
      </x:c>
      <x:c r="J62" s="3" t="inlineStr">
        <x:is>
          <x:t xml:space="preserve">Public anchor registered; verbatim source-line sign-off required before describing a modeled value as confirmed.</x:t>
        </x:is>
      </x:c>
    </x:row>
    <x:row r="63">
      <x:c r="A63" s="3" t="inlineStr">
        <x:is>
          <x:t xml:space="preserve">DeepSeek</x:t>
        </x:is>
      </x:c>
      <x:c r="B63" s="3" t="inlineStr">
        <x:is>
          <x:t xml:space="preserve">tokens_per_second_per_mw</x:t>
        </x:is>
      </x:c>
      <x:c r="C63" s="3" t="inlineStr">
        <x:is>
          <x:t xml:space="preserve">119,490 -&gt; 156,534 output tok/s/MW</x:t>
        </x:is>
      </x:c>
      <x:c r="D63" s="3" t="inlineStr">
        <x:is>
          <x:t xml:space="preserve">Benchmark-calibrated derived estimate</x:t>
        </x:is>
      </x:c>
      <x:c r="E63" s="3" t="inlineStr">
        <x:is>
          <x:t xml:space="preserve">No adopted company production output-token/MW telemetry; InferenceX is benchmark/proxy only.</x:t>
        </x:is>
      </x:c>
      <x:c r="F63" s="3" t="inlineStr">
        <x:is>
          <x:t xml:space="preserve">SRC_SEMIANALYSIS_INFERENCEX; SRC_DEEPSEEK_H800_INFERENCE</x:t>
        </x:is>
      </x:c>
      <x:c r="G63" s="3" t="inlineStr">
        <x:is>
          <x:t xml:space="preserve">FACT_DEEPSEEK_H800_SERVING</x:t>
        </x:is>
      </x:c>
      <x:c r="H63" s="3" t="inlineStr">
        <x:is>
          <x:t xml:space="preserve">A fixed-condition output-token benchmark proxy is selected; no additional MoE, architecture, software-growth or utilization multiplier is used in headline.</x:t>
        </x:is>
      </x:c>
      <x:c r="I63" s="3" t="inlineStr">
        <x:is>
          <x:t xml:space="preserve">Comparable output-token benchmark or production telemetry matched on model, precision, ISL/OSL and SLO.</x:t>
        </x:is>
      </x:c>
      <x:c r="J63" s="3" t="inlineStr">
        <x:is>
          <x:t xml:space="preserve">Public anchor registered; verbatim source-line sign-off required before describing a modeled value as confirmed.</x:t>
        </x:is>
      </x:c>
    </x:row>
    <x:row r="64">
      <x:c r="A64" s="3" t="inlineStr">
        <x:is>
          <x:t xml:space="preserve">DeepSeek</x:t>
        </x:is>
      </x:c>
      <x:c r="B64" s="3" t="inlineStr">
        <x:is>
          <x:t xml:space="preserve">generated_output_tokens_per_day</x:t>
        </x:is>
      </x:c>
      <x:c r="C64" s="3" t="inlineStr">
        <x:is>
          <x:t xml:space="preserve">0.001Q -&gt; 0.009Q/day</x:t>
        </x:is>
      </x:c>
      <x:c r="D64" s="3" t="inlineStr">
        <x:is>
          <x:t xml:space="preserve">Formula-derived simulation output</x:t>
        </x:is>
      </x:c>
      <x:c r="E64" s="3" t="inlineStr">
        <x:is>
          <x:t xml:space="preserve">No adopted company-disclosed generated output token volume.</x:t>
        </x:is>
      </x:c>
      <x:c r="F64" s="3" t="inlineStr">
        <x:is>
          <x:t xml:space="preserve">SRC_DEEPSEEK_V3; SRC_DEEPSEEK_R1; SRC_DEEPSEEK_H800_INFERENCE; SRC_EPOCH_AI_DATA_CENTERS</x:t>
        </x:is>
      </x:c>
      <x:c r="G64" s="3" t="inlineStr">
        <x:is>
          <x:t xml:space="preserve"/>
        </x:is>
      </x:c>
      <x:c r="H64" s="3" t="inlineStr">
        <x:is>
          <x:t xml:space="preserve">This value is computed only from operational inference GW and selected output-token TPS/MW; utilization is not multiplied into headline.</x:t>
        </x:is>
      </x:c>
      <x:c r="I64" s="3" t="inlineStr">
        <x:is>
          <x:t xml:space="preserve">Provider-disclosed output token volume or metered model-serving throughput.</x:t>
        </x:is>
      </x:c>
      <x:c r="J64" s="3" t="inlineStr">
        <x:is>
          <x:t xml:space="preserve">Public anchor registered; verbatim source-line sign-off required before describing a modeled value as confirmed.</x:t>
        </x:is>
      </x:c>
    </x:row>
    <x:row r="65">
      <x:c r="A65" s="3" t="inlineStr">
        <x:is>
          <x:t xml:space="preserve">Alibaba</x:t>
        </x:is>
      </x:c>
      <x:c r="B65" s="3" t="inlineStr">
        <x:is>
          <x:t xml:space="preserve">commercial_model_and_parameter_anchor</x:t>
        </x:is>
      </x:c>
      <x:c r="C65" s="3" t="inlineStr">
        <x:is>
          <x:t xml:space="preserve">Qwen3 dense/MoE disclosed bands; flagship MoE up to 235B total anchor / active: MoE active anchor up to 22B for flagship class</x:t>
        </x:is>
      </x:c>
      <x:c r="D65" s="3" t="inlineStr">
        <x:is>
          <x:t xml:space="preserve">Official numeric fact or explicit disclosure gap</x:t>
        </x:is>
      </x:c>
      <x:c r="E65" s="3" t="inlineStr">
        <x:is>
          <x:t xml:space="preserve">Qwen3 MoE: 235B total and 22B activated parameters.</x:t>
        </x:is>
      </x:c>
      <x:c r="F65" s="3" t="inlineStr">
        <x:is>
          <x:t xml:space="preserve">SRC_QWEN3_GITHUB</x:t>
        </x:is>
      </x:c>
      <x:c r="G65" s="3" t="inlineStr">
        <x:is>
          <x:t xml:space="preserve">FACT_QWEN3_MOE</x:t>
        </x:is>
      </x:c>
      <x:c r="H65" s="3" t="inlineStr">
        <x:is>
          <x:t xml:space="preserve">The model family is sourced; closed-model bands are not disclosed parameter values.</x:t>
        </x:is>
      </x:c>
      <x:c r="I65" s="3" t="inlineStr">
        <x:is>
          <x:t xml:space="preserve">Official model card or technical report with total/active parameters for the served commercial model.</x:t>
        </x:is>
      </x:c>
      <x:c r="J65" s="3" t="inlineStr">
        <x:is>
          <x:t xml:space="preserve">Public anchor registered; verbatim source-line sign-off required before describing a modeled value as confirmed.</x:t>
        </x:is>
      </x:c>
    </x:row>
    <x:row r="66">
      <x:c r="A66" s="3" t="inlineStr">
        <x:is>
          <x:t xml:space="preserve">Alibaba</x:t>
        </x:is>
      </x:c>
      <x:c r="B66" s="3" t="inlineStr">
        <x:is>
          <x:t xml:space="preserve">contracted_or_attributed_capacity_gw</x:t>
        </x:is>
      </x:c>
      <x:c r="C66" s="3" t="inlineStr">
        <x:is>
          <x:t xml:space="preserve">1.800 -&gt; 4.000 GW</x:t>
        </x:is>
      </x:c>
      <x:c r="D66" s="3" t="inlineStr">
        <x:is>
          <x:t xml:space="preserve">Rational scenario with platform or cluster-direction support</x:t>
        </x:is>
      </x:c>
      <x:c r="E66" s="3" t="inlineStr">
        <x:is>
          <x:t xml:space="preserve">No Qwen-operated model-serving GW disclosure adopted.</x:t>
        </x:is>
      </x:c>
      <x:c r="F66" s="3" t="inlineStr">
        <x:is>
          <x:t xml:space="preserve">SRC_ALIBABA_QWEN_GPU_DEPLOY</x:t>
        </x:is>
      </x:c>
      <x:c r="G66" s="3" t="inlineStr">
        <x:is>
          <x:t xml:space="preserve"/>
        </x:is>
      </x:c>
      <x:c r="H66" s="3" t="inlineStr">
        <x:is>
          <x:t xml:space="preserve">The endpoint is a model-owner capacity envelope; it equals neither active inference power nor a universally disclosed contract.</x:t>
        </x:is>
      </x:c>
      <x:c r="I66" s="3" t="inlineStr">
        <x:is>
          <x:t xml:space="preserve">Company/site-level committed MW/GW disclosure with scope, online date and owner attribution.</x:t>
        </x:is>
      </x:c>
      <x:c r="J66" s="3" t="inlineStr">
        <x:is>
          <x:t xml:space="preserve">Public anchor registered; verbatim source-line sign-off required before describing a modeled value as confirmed.</x:t>
        </x:is>
      </x:c>
    </x:row>
    <x:row r="67">
      <x:c r="A67" s="3" t="inlineStr">
        <x:is>
          <x:t xml:space="preserve">Alibaba</x:t>
        </x:is>
      </x:c>
      <x:c r="B67" s="3" t="inlineStr">
        <x:is>
          <x:t xml:space="preserve">active_power_gw</x:t>
        </x:is>
      </x:c>
      <x:c r="C67" s="3" t="inlineStr">
        <x:is>
          <x:t xml:space="preserve">0.650 -&gt; 3.200 GW</x:t>
        </x:is>
      </x:c>
      <x:c r="D67" s="3" t="inlineStr">
        <x:is>
          <x:t xml:space="preserve">Rational operational-deployment scenario</x:t>
        </x:is>
      </x:c>
      <x:c r="E67" s="3" t="inlineStr">
        <x:is>
          <x:t xml:space="preserve">No adopted official active LLM-serving GW telemetry.</x:t>
        </x:is>
      </x:c>
      <x:c r="F67" s="3" t="inlineStr">
        <x:is>
          <x:t xml:space="preserve">SRC_ALIBABA_QWEN_GPU_DEPLOY</x:t>
        </x:is>
      </x:c>
      <x:c r="G67" s="3" t="inlineStr">
        <x:is>
          <x:t xml:space="preserve"/>
        </x:is>
      </x:c>
      <x:c r="H67" s="3" t="inlineStr">
        <x:is>
          <x:t xml:space="preserve">Active capacity requires energization, racks, cooling, networking and accelerator deployment, none disclosed at the modeled time series granularity.</x:t>
        </x:is>
      </x:c>
      <x:c r="I67" s="3" t="inlineStr">
        <x:is>
          <x:t xml:space="preserve">Site-level energization and operational accelerator-rack telemetry.</x:t>
        </x:is>
      </x:c>
      <x:c r="J67" s="3" t="inlineStr">
        <x:is>
          <x:t xml:space="preserve">Public anchor registered; verbatim source-line sign-off required before describing a modeled value as confirmed.</x:t>
        </x:is>
      </x:c>
    </x:row>
    <x:row r="68">
      <x:c r="A68" s="3" t="inlineStr">
        <x:is>
          <x:t xml:space="preserve">Alibaba</x:t>
        </x:is>
      </x:c>
      <x:c r="B68" s="3" t="inlineStr">
        <x:is>
          <x:t xml:space="preserve">operational_deployment_share</x:t>
        </x:is>
      </x:c>
      <x:c r="C68" s="3" t="inlineStr">
        <x:is>
          <x:t xml:space="preserve">36% -&gt; 80%</x:t>
        </x:is>
      </x:c>
      <x:c r="D68" s="3" t="inlineStr">
        <x:is>
          <x:t xml:space="preserve">Rational operational-deployment scenario</x:t>
        </x:is>
      </x:c>
      <x:c r="E68" s="3" t="inlineStr">
        <x:is>
          <x:t xml:space="preserve">No adopted official operational deployment share of attributed LLM-serving capacity.</x:t>
        </x:is>
      </x:c>
      <x:c r="F68" s="3" t="inlineStr">
        <x:is>
          <x:t xml:space="preserve">SRC_ALIBABA_QWEN_GPU_DEPLOY</x:t>
        </x:is>
      </x:c>
      <x:c r="G68" s="3" t="inlineStr">
        <x:is>
          <x:t xml:space="preserve"/>
        </x:is>
      </x:c>
      <x:c r="H68" s="3" t="inlineStr">
        <x:is>
          <x:t xml:space="preserve">This single conversion assumption is required because contracted capacity does not automatically produce tokens.</x:t>
        </x:is>
      </x:c>
      <x:c r="I68" s="3" t="inlineStr">
        <x:is>
          <x:t xml:space="preserve">Site-level energized capacity divided by attributed contracted/committed capacity.</x:t>
        </x:is>
      </x:c>
      <x:c r="J68" s="3" t="inlineStr">
        <x:is>
          <x:t xml:space="preserve">Public anchor registered; verbatim source-line sign-off required before describing a modeled value as confirmed.</x:t>
        </x:is>
      </x:c>
    </x:row>
    <x:row r="69">
      <x:c r="A69" s="3" t="inlineStr">
        <x:is>
          <x:t xml:space="preserve">Alibaba</x:t>
        </x:is>
      </x:c>
      <x:c r="B69" s="3" t="inlineStr">
        <x:is>
          <x:t xml:space="preserve">ai_workload_share</x:t>
        </x:is>
      </x:c>
      <x:c r="C69" s="3" t="inlineStr">
        <x:is>
          <x:t xml:space="preserve">84% (constant Base allocation)</x:t>
        </x:is>
      </x:c>
      <x:c r="D69" s="3" t="inlineStr">
        <x:is>
          <x:t xml:space="preserve">Rational allocation assumption</x:t>
        </x:is>
      </x:c>
      <x:c r="E69" s="3" t="inlineStr">
        <x:is>
          <x:t xml:space="preserve">Public sources indicate AI platform direction but do not disclose LLM share of attributed IT power.</x:t>
        </x:is>
      </x:c>
      <x:c r="F69" s="3" t="inlineStr">
        <x:is>
          <x:t xml:space="preserve">SRC_ALIBABA_QWEN_GPU_DEPLOY</x:t>
        </x:is>
      </x:c>
      <x:c r="G69" s="3" t="inlineStr">
        <x:is>
          <x:t xml:space="preserve"/>
        </x:is>
      </x:c>
      <x:c r="H69" s="3" t="inlineStr">
        <x:is>
          <x:t xml:space="preserve">AI-oriented hardware presence does not disclose what fraction runs LLM inference/training rather than other AI/platform/reserve work.</x:t>
        </x:is>
      </x:c>
      <x:c r="I69" s="3" t="inlineStr">
        <x:is>
          <x:t xml:space="preserve">Workload scheduling or accelerator-hours allocation by model surface.</x:t>
        </x:is>
      </x:c>
      <x:c r="J69" s="3" t="inlineStr">
        <x:is>
          <x:t xml:space="preserve">Public anchor registered; verbatim source-line sign-off required before describing a modeled value as confirmed.</x:t>
        </x:is>
      </x:c>
    </x:row>
    <x:row r="70">
      <x:c r="A70" s="3" t="inlineStr">
        <x:is>
          <x:t xml:space="preserve">Alibaba</x:t>
        </x:is>
      </x:c>
      <x:c r="B70" s="3" t="inlineStr">
        <x:is>
          <x:t xml:space="preserve">gpu_purpose_built_accelerator_mix</x:t>
        </x:is>
      </x:c>
      <x:c r="C70" s="3" t="inlineStr">
        <x:is>
          <x:t xml:space="preserve">GPU 100%/100%; purpose-built 0%/0%</x:t>
        </x:is>
      </x:c>
      <x:c r="D70" s="3" t="inlineStr">
        <x:is>
          <x:t xml:space="preserve">Official platform fact plus numeric scenario</x:t>
        </x:is>
      </x:c>
      <x:c r="E70" s="3" t="inlineStr">
        <x:is>
          <x:t xml:space="preserve">Official Qwen GPU deployment path exists; operated fleet allocation is undisclosed.</x:t>
        </x:is>
      </x:c>
      <x:c r="F70" s="3" t="inlineStr">
        <x:is>
          <x:t xml:space="preserve">SRC_ALIBABA_QWEN_GPU_DEPLOY</x:t>
        </x:is>
      </x:c>
      <x:c r="G70" s="3" t="inlineStr">
        <x:is>
          <x:t xml:space="preserve"/>
        </x:is>
      </x:c>
      <x:c r="H70" s="3" t="inlineStr">
        <x:is>
          <x:t xml:space="preserve">The platform may be confirmed while serving-fleet allocation by accelerator type is not disclosed.</x:t>
        </x:is>
      </x:c>
      <x:c r="I70" s="3" t="inlineStr">
        <x:is>
          <x:t xml:space="preserve">Operated inference accelerator-hours or product/model routing split by hardware.</x:t>
        </x:is>
      </x:c>
      <x:c r="J70" s="3" t="inlineStr">
        <x:is>
          <x:t xml:space="preserve">Public anchor registered; verbatim source-line sign-off required before describing a modeled value as confirmed.</x:t>
        </x:is>
      </x:c>
    </x:row>
    <x:row r="71">
      <x:c r="A71" s="3" t="inlineStr">
        <x:is>
          <x:t xml:space="preserve">Alibaba</x:t>
        </x:is>
      </x:c>
      <x:c r="B71" s="3" t="inlineStr">
        <x:is>
          <x:t xml:space="preserve">inference_power_share</x:t>
        </x:is>
      </x:c>
      <x:c r="C71" s="3" t="inlineStr">
        <x:is>
          <x:t xml:space="preserve">60% -&gt; 80%</x:t>
        </x:is>
      </x:c>
      <x:c r="D71" s="3" t="inlineStr">
        <x:is>
          <x:t xml:space="preserve">Rational allocation assumption</x:t>
        </x:is>
      </x:c>
      <x:c r="E71" s="3" t="inlineStr">
        <x:is>
          <x:t xml:space="preserve">No adopted company-level inference/training GW split disclosure.</x:t>
        </x:is>
      </x:c>
      <x:c r="F71" s="3" t="inlineStr">
        <x:is>
          <x:t xml:space="preserve">SRC_QWEN3_GITHUB; SRC_ALIBABA_QWEN_GPU_DEPLOY; SRC_EPOCH_AI_DATA_CENTERS</x:t>
        </x:is>
      </x:c>
      <x:c r="G71" s="3" t="inlineStr">
        <x:is>
          <x:t xml:space="preserve"/>
        </x:is>
      </x:c>
      <x:c r="H71" s="3" t="inlineStr">
        <x:is>
          <x:t xml:space="preserve">Product adoption direction can support a scenario but does not measure inference power share.</x:t>
        </x:is>
      </x:c>
      <x:c r="I71" s="3" t="inlineStr">
        <x:is>
          <x:t xml:space="preserve">Training and inference cluster power or accelerator-hour allocation telemetry.</x:t>
        </x:is>
      </x:c>
      <x:c r="J71" s="3" t="inlineStr">
        <x:is>
          <x:t xml:space="preserve">Public anchor registered; verbatim source-line sign-off required before describing a modeled value as confirmed.</x:t>
        </x:is>
      </x:c>
    </x:row>
    <x:row r="72">
      <x:c r="A72" s="3" t="inlineStr">
        <x:is>
          <x:t xml:space="preserve">Alibaba</x:t>
        </x:is>
      </x:c>
      <x:c r="B72" s="3" t="inlineStr">
        <x:is>
          <x:t xml:space="preserve">tokens_per_second_per_mw</x:t>
        </x:is>
      </x:c>
      <x:c r="C72" s="3" t="inlineStr">
        <x:is>
          <x:t xml:space="preserve">149,932 -&gt; 149,932 output tok/s/MW</x:t>
        </x:is>
      </x:c>
      <x:c r="D72" s="3" t="inlineStr">
        <x:is>
          <x:t xml:space="preserve">Benchmark-calibrated derived estimate</x:t>
        </x:is>
      </x:c>
      <x:c r="E72" s="3" t="inlineStr">
        <x:is>
          <x:t xml:space="preserve">No adopted company production output-token/MW telemetry; InferenceX is benchmark/proxy only.</x:t>
        </x:is>
      </x:c>
      <x:c r="F72" s="3" t="inlineStr">
        <x:is>
          <x:t xml:space="preserve">SRC_SEMIANALYSIS_INFERENCEX; SRC_ALIBABA_QWEN_GPU_DEPLOY</x:t>
        </x:is>
      </x:c>
      <x:c r="G72" s="3" t="inlineStr">
        <x:is>
          <x:t xml:space="preserve"/>
        </x:is>
      </x:c>
      <x:c r="H72" s="3" t="inlineStr">
        <x:is>
          <x:t xml:space="preserve">A fixed-condition output-token benchmark proxy is selected; no additional MoE, architecture, software-growth or utilization multiplier is used in headline.</x:t>
        </x:is>
      </x:c>
      <x:c r="I72" s="3" t="inlineStr">
        <x:is>
          <x:t xml:space="preserve">Comparable output-token benchmark or production telemetry matched on model, precision, ISL/OSL and SLO.</x:t>
        </x:is>
      </x:c>
      <x:c r="J72" s="3" t="inlineStr">
        <x:is>
          <x:t xml:space="preserve">Public anchor registered; verbatim source-line sign-off required before describing a modeled value as confirmed.</x:t>
        </x:is>
      </x:c>
    </x:row>
    <x:row r="73">
      <x:c r="A73" s="3" t="inlineStr">
        <x:is>
          <x:t xml:space="preserve">Alibaba</x:t>
        </x:is>
      </x:c>
      <x:c r="B73" s="3" t="inlineStr">
        <x:is>
          <x:t xml:space="preserve">generated_output_tokens_per_day</x:t>
        </x:is>
      </x:c>
      <x:c r="C73" s="3" t="inlineStr">
        <x:is>
          <x:t xml:space="preserve">0.003Q -&gt; 0.023Q/day</x:t>
        </x:is>
      </x:c>
      <x:c r="D73" s="3" t="inlineStr">
        <x:is>
          <x:t xml:space="preserve">Formula-derived simulation output</x:t>
        </x:is>
      </x:c>
      <x:c r="E73" s="3" t="inlineStr">
        <x:is>
          <x:t xml:space="preserve">No adopted company-disclosed generated output token volume.</x:t>
        </x:is>
      </x:c>
      <x:c r="F73" s="3" t="inlineStr">
        <x:is>
          <x:t xml:space="preserve">SRC_QWEN3_GITHUB; SRC_ALIBABA_QWEN_GPU_DEPLOY; SRC_EPOCH_AI_DATA_CENTERS</x:t>
        </x:is>
      </x:c>
      <x:c r="G73" s="3" t="inlineStr">
        <x:is>
          <x:t xml:space="preserve"/>
        </x:is>
      </x:c>
      <x:c r="H73" s="3" t="inlineStr">
        <x:is>
          <x:t xml:space="preserve">This value is computed only from operational inference GW and selected output-token TPS/MW; utilization is not multiplied into headline.</x:t>
        </x:is>
      </x:c>
      <x:c r="I73" s="3" t="inlineStr">
        <x:is>
          <x:t xml:space="preserve">Provider-disclosed output token volume or metered model-serving throughput.</x:t>
        </x:is>
      </x:c>
      <x:c r="J73" s="3" t="inlineStr">
        <x:is>
          <x:t xml:space="preserve">Public anchor registered; verbatim source-line sign-off required before describing a modeled value as confirmed.</x:t>
        </x:is>
      </x:c>
    </x:row>
    <x:row r="74">
      <x:c r="A74" s="3" t="inlineStr">
        <x:is>
          <x:t xml:space="preserve">Tencent</x:t>
        </x:is>
      </x:c>
      <x:c r="B74" s="3" t="inlineStr">
        <x:is>
          <x:t xml:space="preserve">commercial_model_and_parameter_anchor</x:t>
        </x:is>
      </x:c>
      <x:c r="C74" s="3" t="inlineStr">
        <x:is>
          <x:t xml:space="preserve">Hunyuan 100B+ anchor; Hy3 separate multimodal/3D family / active: Closed active band; Hunyuan-Large MoE active parameter requires separate verification</x:t>
        </x:is>
      </x:c>
      <x:c r="D74" s="3" t="inlineStr">
        <x:is>
          <x:t xml:space="preserve">Official numeric fact or explicit disclosure gap</x:t>
        </x:is>
      </x:c>
      <x:c r="E74" s="3" t="inlineStr">
        <x:is>
          <x:t xml:space="preserve">Hunyuan: over 100B parameters and over 2T pretraining tokens in cited official announcement.</x:t>
        </x:is>
      </x:c>
      <x:c r="F74" s="3" t="inlineStr">
        <x:is>
          <x:t xml:space="preserve">SRC_TENCENT_HUNYUAN</x:t>
        </x:is>
      </x:c>
      <x:c r="G74" s="3" t="inlineStr">
        <x:is>
          <x:t xml:space="preserve">FACT_TENCENT_HUNYUAN_100B</x:t>
        </x:is>
      </x:c>
      <x:c r="H74" s="3" t="inlineStr">
        <x:is>
          <x:t xml:space="preserve">The model family is sourced; closed-model bands are not disclosed parameter values.</x:t>
        </x:is>
      </x:c>
      <x:c r="I74" s="3" t="inlineStr">
        <x:is>
          <x:t xml:space="preserve">Official model card or technical report with total/active parameters for the served commercial model.</x:t>
        </x:is>
      </x:c>
      <x:c r="J74" s="3" t="inlineStr">
        <x:is>
          <x:t xml:space="preserve">Public anchor registered; verbatim source-line sign-off required before describing a modeled value as confirmed.</x:t>
        </x:is>
      </x:c>
    </x:row>
    <x:row r="75">
      <x:c r="A75" s="3" t="inlineStr">
        <x:is>
          <x:t xml:space="preserve">Tencent</x:t>
        </x:is>
      </x:c>
      <x:c r="B75" s="3" t="inlineStr">
        <x:is>
          <x:t xml:space="preserve">contracted_or_attributed_capacity_gw</x:t>
        </x:is>
      </x:c>
      <x:c r="C75" s="3" t="inlineStr">
        <x:is>
          <x:t xml:space="preserve">1.200 -&gt; 3.000 GW</x:t>
        </x:is>
      </x:c>
      <x:c r="D75" s="3" t="inlineStr">
        <x:is>
          <x:t xml:space="preserve">Rational scenario with platform or cluster-direction support</x:t>
        </x:is>
      </x:c>
      <x:c r="E75" s="3" t="inlineStr">
        <x:is>
          <x:t xml:space="preserve">No Hunyuan/Yuanbao model-serving GW disclosure adopted.</x:t>
        </x:is>
      </x:c>
      <x:c r="F75" s="3" t="inlineStr">
        <x:is>
          <x:t xml:space="preserve">SRC_TENCENT_AI_INFRA_MOE</x:t>
        </x:is>
      </x:c>
      <x:c r="G75" s="3" t="inlineStr">
        <x:is>
          <x:t xml:space="preserve"/>
        </x:is>
      </x:c>
      <x:c r="H75" s="3" t="inlineStr">
        <x:is>
          <x:t xml:space="preserve">The endpoint is a model-owner capacity envelope; it equals neither active inference power nor a universally disclosed contract.</x:t>
        </x:is>
      </x:c>
      <x:c r="I75" s="3" t="inlineStr">
        <x:is>
          <x:t xml:space="preserve">Company/site-level committed MW/GW disclosure with scope, online date and owner attribution.</x:t>
        </x:is>
      </x:c>
      <x:c r="J75" s="3" t="inlineStr">
        <x:is>
          <x:t xml:space="preserve">Public anchor registered; verbatim source-line sign-off required before describing a modeled value as confirmed.</x:t>
        </x:is>
      </x:c>
    </x:row>
    <x:row r="76">
      <x:c r="A76" s="3" t="inlineStr">
        <x:is>
          <x:t xml:space="preserve">Tencent</x:t>
        </x:is>
      </x:c>
      <x:c r="B76" s="3" t="inlineStr">
        <x:is>
          <x:t xml:space="preserve">active_power_gw</x:t>
        </x:is>
      </x:c>
      <x:c r="C76" s="3" t="inlineStr">
        <x:is>
          <x:t xml:space="preserve">0.450 -&gt; 2.400 GW</x:t>
        </x:is>
      </x:c>
      <x:c r="D76" s="3" t="inlineStr">
        <x:is>
          <x:t xml:space="preserve">Rational operational-deployment scenario</x:t>
        </x:is>
      </x:c>
      <x:c r="E76" s="3" t="inlineStr">
        <x:is>
          <x:t xml:space="preserve">No adopted official active LLM-serving GW telemetry.</x:t>
        </x:is>
      </x:c>
      <x:c r="F76" s="3" t="inlineStr">
        <x:is>
          <x:t xml:space="preserve">SRC_TENCENT_AI_INFRA_MOE</x:t>
        </x:is>
      </x:c>
      <x:c r="G76" s="3" t="inlineStr">
        <x:is>
          <x:t xml:space="preserve"/>
        </x:is>
      </x:c>
      <x:c r="H76" s="3" t="inlineStr">
        <x:is>
          <x:t xml:space="preserve">Active capacity requires energization, racks, cooling, networking and accelerator deployment, none disclosed at the modeled time series granularity.</x:t>
        </x:is>
      </x:c>
      <x:c r="I76" s="3" t="inlineStr">
        <x:is>
          <x:t xml:space="preserve">Site-level energization and operational accelerator-rack telemetry.</x:t>
        </x:is>
      </x:c>
      <x:c r="J76" s="3" t="inlineStr">
        <x:is>
          <x:t xml:space="preserve">Public anchor registered; verbatim source-line sign-off required before describing a modeled value as confirmed.</x:t>
        </x:is>
      </x:c>
    </x:row>
    <x:row r="77">
      <x:c r="A77" s="3" t="inlineStr">
        <x:is>
          <x:t xml:space="preserve">Tencent</x:t>
        </x:is>
      </x:c>
      <x:c r="B77" s="3" t="inlineStr">
        <x:is>
          <x:t xml:space="preserve">operational_deployment_share</x:t>
        </x:is>
      </x:c>
      <x:c r="C77" s="3" t="inlineStr">
        <x:is>
          <x:t xml:space="preserve">38% -&gt; 80%</x:t>
        </x:is>
      </x:c>
      <x:c r="D77" s="3" t="inlineStr">
        <x:is>
          <x:t xml:space="preserve">Rational operational-deployment scenario</x:t>
        </x:is>
      </x:c>
      <x:c r="E77" s="3" t="inlineStr">
        <x:is>
          <x:t xml:space="preserve">No adopted official operational deployment share of attributed LLM-serving capacity.</x:t>
        </x:is>
      </x:c>
      <x:c r="F77" s="3" t="inlineStr">
        <x:is>
          <x:t xml:space="preserve">SRC_TENCENT_AI_INFRA_MOE</x:t>
        </x:is>
      </x:c>
      <x:c r="G77" s="3" t="inlineStr">
        <x:is>
          <x:t xml:space="preserve"/>
        </x:is>
      </x:c>
      <x:c r="H77" s="3" t="inlineStr">
        <x:is>
          <x:t xml:space="preserve">This single conversion assumption is required because contracted capacity does not automatically produce tokens.</x:t>
        </x:is>
      </x:c>
      <x:c r="I77" s="3" t="inlineStr">
        <x:is>
          <x:t xml:space="preserve">Site-level energized capacity divided by attributed contracted/committed capacity.</x:t>
        </x:is>
      </x:c>
      <x:c r="J77" s="3" t="inlineStr">
        <x:is>
          <x:t xml:space="preserve">Public anchor registered; verbatim source-line sign-off required before describing a modeled value as confirmed.</x:t>
        </x:is>
      </x:c>
    </x:row>
    <x:row r="78">
      <x:c r="A78" s="3" t="inlineStr">
        <x:is>
          <x:t xml:space="preserve">Tencent</x:t>
        </x:is>
      </x:c>
      <x:c r="B78" s="3" t="inlineStr">
        <x:is>
          <x:t xml:space="preserve">ai_workload_share</x:t>
        </x:is>
      </x:c>
      <x:c r="C78" s="3" t="inlineStr">
        <x:is>
          <x:t xml:space="preserve">84% (constant Base allocation)</x:t>
        </x:is>
      </x:c>
      <x:c r="D78" s="3" t="inlineStr">
        <x:is>
          <x:t xml:space="preserve">Rational allocation assumption</x:t>
        </x:is>
      </x:c>
      <x:c r="E78" s="3" t="inlineStr">
        <x:is>
          <x:t xml:space="preserve">Public sources indicate AI platform direction but do not disclose LLM share of attributed IT power.</x:t>
        </x:is>
      </x:c>
      <x:c r="F78" s="3" t="inlineStr">
        <x:is>
          <x:t xml:space="preserve">SRC_TENCENT_AI_INFRA_MOE</x:t>
        </x:is>
      </x:c>
      <x:c r="G78" s="3" t="inlineStr">
        <x:is>
          <x:t xml:space="preserve"/>
        </x:is>
      </x:c>
      <x:c r="H78" s="3" t="inlineStr">
        <x:is>
          <x:t xml:space="preserve">AI-oriented hardware presence does not disclose what fraction runs LLM inference/training rather than other AI/platform/reserve work.</x:t>
        </x:is>
      </x:c>
      <x:c r="I78" s="3" t="inlineStr">
        <x:is>
          <x:t xml:space="preserve">Workload scheduling or accelerator-hours allocation by model surface.</x:t>
        </x:is>
      </x:c>
      <x:c r="J78" s="3" t="inlineStr">
        <x:is>
          <x:t xml:space="preserve">Public anchor registered; verbatim source-line sign-off required before describing a modeled value as confirmed.</x:t>
        </x:is>
      </x:c>
    </x:row>
    <x:row r="79">
      <x:c r="A79" s="3" t="inlineStr">
        <x:is>
          <x:t xml:space="preserve">Tencent</x:t>
        </x:is>
      </x:c>
      <x:c r="B79" s="3" t="inlineStr">
        <x:is>
          <x:t xml:space="preserve">gpu_purpose_built_accelerator_mix</x:t>
        </x:is>
      </x:c>
      <x:c r="C79" s="3" t="inlineStr">
        <x:is>
          <x:t xml:space="preserve">GPU 100%/100%; purpose-built 0%/0%</x:t>
        </x:is>
      </x:c>
      <x:c r="D79" s="3" t="inlineStr">
        <x:is>
          <x:t xml:space="preserve">Official platform fact plus numeric scenario</x:t>
        </x:is>
      </x:c>
      <x:c r="E79" s="3" t="inlineStr">
        <x:is>
          <x:t xml:space="preserve">Tencent AI Infra and Hunyuan Turbo MoE direction are cited; operated GPU/ASIC allocation is undisclosed.</x:t>
        </x:is>
      </x:c>
      <x:c r="F79" s="3" t="inlineStr">
        <x:is>
          <x:t xml:space="preserve">SRC_TENCENT_AI_INFRA_MOE</x:t>
        </x:is>
      </x:c>
      <x:c r="G79" s="3" t="inlineStr">
        <x:is>
          <x:t xml:space="preserve"/>
        </x:is>
      </x:c>
      <x:c r="H79" s="3" t="inlineStr">
        <x:is>
          <x:t xml:space="preserve">The platform may be confirmed while serving-fleet allocation by accelerator type is not disclosed.</x:t>
        </x:is>
      </x:c>
      <x:c r="I79" s="3" t="inlineStr">
        <x:is>
          <x:t xml:space="preserve">Operated inference accelerator-hours or product/model routing split by hardware.</x:t>
        </x:is>
      </x:c>
      <x:c r="J79" s="3" t="inlineStr">
        <x:is>
          <x:t xml:space="preserve">Public anchor registered; verbatim source-line sign-off required before describing a modeled value as confirmed.</x:t>
        </x:is>
      </x:c>
    </x:row>
    <x:row r="80">
      <x:c r="A80" s="3" t="inlineStr">
        <x:is>
          <x:t xml:space="preserve">Tencent</x:t>
        </x:is>
      </x:c>
      <x:c r="B80" s="3" t="inlineStr">
        <x:is>
          <x:t xml:space="preserve">inference_power_share</x:t>
        </x:is>
      </x:c>
      <x:c r="C80" s="3" t="inlineStr">
        <x:is>
          <x:t xml:space="preserve">60% -&gt; 80%</x:t>
        </x:is>
      </x:c>
      <x:c r="D80" s="3" t="inlineStr">
        <x:is>
          <x:t xml:space="preserve">Rational allocation assumption</x:t>
        </x:is>
      </x:c>
      <x:c r="E80" s="3" t="inlineStr">
        <x:is>
          <x:t xml:space="preserve">No adopted company-level inference/training GW split disclosure.</x:t>
        </x:is>
      </x:c>
      <x:c r="F80" s="3" t="inlineStr">
        <x:is>
          <x:t xml:space="preserve">SRC_TENCENT_HUNYUAN; SRC_TENCENT_HY3; SRC_TENCENT_AI_INFRA_MOE; SRC_EPOCH_AI_DATA_CENTERS</x:t>
        </x:is>
      </x:c>
      <x:c r="G80" s="3" t="inlineStr">
        <x:is>
          <x:t xml:space="preserve"/>
        </x:is>
      </x:c>
      <x:c r="H80" s="3" t="inlineStr">
        <x:is>
          <x:t xml:space="preserve">Product adoption direction can support a scenario but does not measure inference power share.</x:t>
        </x:is>
      </x:c>
      <x:c r="I80" s="3" t="inlineStr">
        <x:is>
          <x:t xml:space="preserve">Training and inference cluster power or accelerator-hour allocation telemetry.</x:t>
        </x:is>
      </x:c>
      <x:c r="J80" s="3" t="inlineStr">
        <x:is>
          <x:t xml:space="preserve">Public anchor registered; verbatim source-line sign-off required before describing a modeled value as confirmed.</x:t>
        </x:is>
      </x:c>
    </x:row>
    <x:row r="81">
      <x:c r="A81" s="3" t="inlineStr">
        <x:is>
          <x:t xml:space="preserve">Tencent</x:t>
        </x:is>
      </x:c>
      <x:c r="B81" s="3" t="inlineStr">
        <x:is>
          <x:t xml:space="preserve">tokens_per_second_per_mw</x:t>
        </x:is>
      </x:c>
      <x:c r="C81" s="3" t="inlineStr">
        <x:is>
          <x:t xml:space="preserve">1,415,980 -&gt; 2,035,573 output tok/s/MW</x:t>
        </x:is>
      </x:c>
      <x:c r="D81" s="3" t="inlineStr">
        <x:is>
          <x:t xml:space="preserve">Benchmark-calibrated derived estimate</x:t>
        </x:is>
      </x:c>
      <x:c r="E81" s="3" t="inlineStr">
        <x:is>
          <x:t xml:space="preserve">No adopted company production output-token/MW telemetry; InferenceX is benchmark/proxy only.</x:t>
        </x:is>
      </x:c>
      <x:c r="F81" s="3" t="inlineStr">
        <x:is>
          <x:t xml:space="preserve">SRC_SEMIANALYSIS_INFERENCEX; SRC_TENCENT_AI_INFRA_MOE</x:t>
        </x:is>
      </x:c>
      <x:c r="G81" s="3" t="inlineStr">
        <x:is>
          <x:t xml:space="preserve"/>
        </x:is>
      </x:c>
      <x:c r="H81" s="3" t="inlineStr">
        <x:is>
          <x:t xml:space="preserve">A fixed-condition output-token benchmark proxy is selected; no additional MoE, architecture, software-growth or utilization multiplier is used in headline.</x:t>
        </x:is>
      </x:c>
      <x:c r="I81" s="3" t="inlineStr">
        <x:is>
          <x:t xml:space="preserve">Comparable output-token benchmark or production telemetry matched on model, precision, ISL/OSL and SLO.</x:t>
        </x:is>
      </x:c>
      <x:c r="J81" s="3" t="inlineStr">
        <x:is>
          <x:t xml:space="preserve">Public anchor registered; verbatim source-line sign-off required before describing a modeled value as confirmed.</x:t>
        </x:is>
      </x:c>
    </x:row>
    <x:row r="82">
      <x:c r="A82" s="3" t="inlineStr">
        <x:is>
          <x:t xml:space="preserve">Tencent</x:t>
        </x:is>
      </x:c>
      <x:c r="B82" s="3" t="inlineStr">
        <x:is>
          <x:t xml:space="preserve">generated_output_tokens_per_day</x:t>
        </x:is>
      </x:c>
      <x:c r="C82" s="3" t="inlineStr">
        <x:is>
          <x:t xml:space="preserve">0.023Q -&gt; 0.231Q/day</x:t>
        </x:is>
      </x:c>
      <x:c r="D82" s="3" t="inlineStr">
        <x:is>
          <x:t xml:space="preserve">Formula-derived simulation output</x:t>
        </x:is>
      </x:c>
      <x:c r="E82" s="3" t="inlineStr">
        <x:is>
          <x:t xml:space="preserve">No adopted company-disclosed generated output token volume.</x:t>
        </x:is>
      </x:c>
      <x:c r="F82" s="3" t="inlineStr">
        <x:is>
          <x:t xml:space="preserve">SRC_TENCENT_HUNYUAN; SRC_TENCENT_HY3; SRC_TENCENT_AI_INFRA_MOE; SRC_EPOCH_AI_DATA_CENTERS</x:t>
        </x:is>
      </x:c>
      <x:c r="G82" s="3" t="inlineStr">
        <x:is>
          <x:t xml:space="preserve"/>
        </x:is>
      </x:c>
      <x:c r="H82" s="3" t="inlineStr">
        <x:is>
          <x:t xml:space="preserve">This value is computed only from operational inference GW and selected output-token TPS/MW; utilization is not multiplied into headline.</x:t>
        </x:is>
      </x:c>
      <x:c r="I82" s="3" t="inlineStr">
        <x:is>
          <x:t xml:space="preserve">Provider-disclosed output token volume or metered model-serving throughput.</x:t>
        </x:is>
      </x:c>
      <x:c r="J82" s="3" t="inlineStr">
        <x:is>
          <x:t xml:space="preserve">Public anchor registered; verbatim source-line sign-off required before describing a modeled value as confirmed.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1" hidden="0" customWidth="1"/>
    <x:col min="3" max="3" width="22" hidden="0" customWidth="1"/>
    <x:col min="4" max="4" width="22" hidden="0" customWidth="1"/>
    <x:col min="5" max="5" width="19" hidden="0" customWidth="1"/>
    <x:col min="6" max="6" width="31" hidden="0" customWidth="1"/>
    <x:col min="7" max="7" width="18" hidden="0" customWidth="1"/>
    <x:col min="8" max="8" width="24" hidden="0" customWidth="1"/>
    <x:col min="9" max="9" width="38" hidden="0" customWidth="1"/>
    <x:col min="10" max="10" width="52" hidden="0" customWidth="1"/>
    <x:col min="11" max="11" width="20" hidden="0" customWidth="1"/>
    <x:col min="12" max="12" width="76" hidden="0" customWidth="1"/>
  </x:cols>
  <x:sheetData>
    <x:row r="1" ht="28" customHeight="1">
      <x:c r="A1" s="132" t="str">
        <x:v>NVIDIA GPU TPS/MW Scaling Inputs</x:v>
      </x:c>
      <x:c r="B1"/>
      <x:c r="C1"/>
      <x:c r="D1"/>
      <x:c r="E1"/>
      <x:c r="F1"/>
      <x:c r="G1"/>
      <x:c r="H1"/>
      <x:c r="I1"/>
      <x:c r="J1"/>
    </x:row>
    <x:row r="2" ht="48" customHeight="1">
      <x:c r="A2" s="135" t="str">
        <x:v>R200 이후 노란색 HBM bandwidth(TB/s)와 all-in power(kW)를 입력하세요. TPS/MW 배율=(HBM BW/all-in kW) target ÷ source. Interactivity·concurrency·precision은 source InferenceX 행을 유지합니다. Benchmark max date: 2026-08-04.</x:v>
      </x:c>
      <x:c r="B2" s="135"/>
      <x:c r="C2" s="135"/>
      <x:c r="D2" s="135"/>
      <x:c r="E2" s="135"/>
      <x:c r="F2" s="135"/>
      <x:c r="G2" s="135"/>
      <x:c r="H2" s="135"/>
      <x:c r="I2" s="135"/>
      <x:c r="J2" s="135"/>
      <x:c r="K2" s="135"/>
      <x:c r="L2" s="135"/>
    </x:row>
    <x:row r="4" ht="42" customHeight="1">
      <x:c r="A4" s="147" t="str">
        <x:v>gpu</x:v>
      </x:c>
      <x:c r="B4" s="148" t="str">
        <x:v>architecture</x:v>
      </x:c>
      <x:c r="C4" s="148" t="str">
        <x:v>benchmark_anchor_gpu</x:v>
      </x:c>
      <x:c r="D4" s="148" t="str">
        <x:v>HBM_bandwidth_TB_s</x:v>
      </x:c>
      <x:c r="E4" s="148" t="str">
        <x:v>all_in_power_kW</x:v>
      </x:c>
      <x:c r="F4" s="148" t="str">
        <x:v>bandwidth_efficiency_TB_s_per_kW</x:v>
      </x:c>
      <x:c r="G4" s="148" t="str">
        <x:v>scale_vs_anchor</x:v>
      </x:c>
      <x:c r="H4" s="148" t="str">
        <x:v>benchmark_source_gpu</x:v>
      </x:c>
      <x:c r="I4" s="148" t="str">
        <x:v>evidence_status</x:v>
      </x:c>
      <x:c r="J4" s="148" t="str">
        <x:v>source_url</x:v>
      </x:c>
      <x:c r="K4" s="148" t="str">
        <x:v>benchmark_max_date</x:v>
      </x:c>
      <x:c r="L4" s="149" t="str">
        <x:v>note</x:v>
      </x:c>
    </x:row>
    <x:row r="5">
      <x:c r="A5" t="str">
        <x:v>H200</x:v>
      </x:c>
      <x:c r="B5" t="str">
        <x:v>Hopper</x:v>
      </x:c>
      <x:c r="C5" t="str">
        <x:v>B200</x:v>
      </x:c>
      <x:c r="D5" s="154" t="n">
        <x:v>4.8</x:v>
      </x:c>
      <x:c r="E5" s="154" t="n">
        <x:v>1.37</x:v>
      </x:c>
      <x:c r="F5" s="151" t="n">
        <x:f>IF(OR(D5="",E5="",E5&lt;=0),"",D5/E5)</x:f>
        <x:v>3.503649635036496</x:v>
      </x:c>
      <x:c r="G5" s="152" t="n">
        <x:f>IF(OR(F5="",C5=""),"",IFERROR(F5/INDEX($F$5:$F$14,MATCH(C5,$A$5:$A$14,0)),""))</x:f>
        <x:v>0.7489051094890511</x:v>
      </x:c>
      <x:c r="H5" s="65" t="str">
        <x:v>H200</x:v>
      </x:c>
      <x:c r="I5" s="65" t="str">
        <x:v>InferenceX_direct_when_available</x:v>
      </x:c>
      <x:c r="J5" s="65" t="str">
        <x:v>https://www.nvidia.com/en-us/data-center/h200/</x:v>
      </x:c>
      <x:c r="K5" s="65" t="str">
        <x:v>2026-08-04</x:v>
      </x:c>
      <x:c r="L5" s="65" t="str">
        <x:v>B200 is used only when an H200 benchmark row is missing; direct H200 rows always override scaling.</x:v>
      </x:c>
    </x:row>
    <x:row r="6">
      <x:c r="A6" t="str">
        <x:v>B200</x:v>
      </x:c>
      <x:c r="B6" t="str">
        <x:v>Blackwell</x:v>
      </x:c>
      <x:c r="C6" t="str">
        <x:v>H200</x:v>
      </x:c>
      <x:c r="D6" s="154" t="n">
        <x:v>8</x:v>
      </x:c>
      <x:c r="E6" s="154" t="n">
        <x:v>1.71</x:v>
      </x:c>
      <x:c r="F6" s="151" t="n">
        <x:f>IF(OR(D6="",E6="",E6&lt;=0),"",D6/E6)</x:f>
        <x:v>4.678362573099415</x:v>
      </x:c>
      <x:c r="G6" s="152" t="n">
        <x:f>IF(OR(F6="",C6=""),"",IFERROR(F6/INDEX($F$5:$F$14,MATCH(C6,$A$5:$A$14,0)),""))</x:f>
        <x:v>1.3352826510721247</x:v>
      </x:c>
      <x:c r="H6" s="65" t="str">
        <x:v>B200</x:v>
      </x:c>
      <x:c r="I6" s="65" t="str">
        <x:v>InferenceX_direct_when_available</x:v>
      </x:c>
      <x:c r="J6" s="65" t="str">
        <x:v>https://docs.nvidia.com/enterprise-reference-architectures/hgx-ai-factory/latest/components.html</x:v>
      </x:c>
      <x:c r="K6" s="65" t="str">
        <x:v>2026-08-04</x:v>
      </x:c>
      <x:c r="L6" s="65" t="str">
        <x:v>Direct benchmark rows override scaling.</x:v>
      </x:c>
    </x:row>
    <x:row r="7">
      <x:c r="A7" t="str">
        <x:v>B300</x:v>
      </x:c>
      <x:c r="B7" t="str">
        <x:v>Blackwell Ultra</x:v>
      </x:c>
      <x:c r="C7" t="str">
        <x:v>B200</x:v>
      </x:c>
      <x:c r="D7" s="154" t="n">
        <x:v>8</x:v>
      </x:c>
      <x:c r="E7" s="154" t="n">
        <x:v>1.9</x:v>
      </x:c>
      <x:c r="F7" s="151" t="n">
        <x:f>IF(OR(D7="",E7="",E7&lt;=0),"",D7/E7)</x:f>
        <x:v>4.2105263157894735</x:v>
      </x:c>
      <x:c r="G7" s="152" t="n">
        <x:f>IF(OR(F7="",C7=""),"",IFERROR(F7/INDEX($F$5:$F$14,MATCH(C7,$A$5:$A$14,0)),""))</x:f>
        <x:v>0.9</x:v>
      </x:c>
      <x:c r="H7" s="65" t="str">
        <x:v>B300</x:v>
      </x:c>
      <x:c r="I7" s="65" t="str">
        <x:v>InferenceX_direct_when_available</x:v>
      </x:c>
      <x:c r="J7" s="65" t="str">
        <x:v>https://www.nvidia.com/en-us/data-center/hgx/</x:v>
      </x:c>
      <x:c r="K7" s="65" t="str">
        <x:v>2026-08-04</x:v>
      </x:c>
      <x:c r="L7" s="65" t="str">
        <x:v>Direct benchmark rows override scaling.</x:v>
      </x:c>
    </x:row>
    <x:row r="8">
      <x:c r="A8" t="str">
        <x:v>GB200</x:v>
      </x:c>
      <x:c r="B8" t="str">
        <x:v>Grace Blackwell NVL72</x:v>
      </x:c>
      <x:c r="C8" t="str">
        <x:v>B200</x:v>
      </x:c>
      <x:c r="D8" s="154" t="n">
        <x:v>8</x:v>
      </x:c>
      <x:c r="E8" s="154" t="n">
        <x:v>1.87</x:v>
      </x:c>
      <x:c r="F8" s="151" t="n">
        <x:f>IF(OR(D8="",E8="",E8&lt;=0),"",D8/E8)</x:f>
        <x:v>4.27807486631016</x:v>
      </x:c>
      <x:c r="G8" s="152" t="n">
        <x:f>IF(OR(F8="",C8=""),"",IFERROR(F8/INDEX($F$5:$F$14,MATCH(C8,$A$5:$A$14,0)),""))</x:f>
        <x:v>0.9144385026737967</x:v>
      </x:c>
      <x:c r="H8" s="65" t="str">
        <x:v>GB200</x:v>
      </x:c>
      <x:c r="I8" s="65" t="str">
        <x:v>InferenceX_direct_when_available</x:v>
      </x:c>
      <x:c r="J8" s="65" t="str">
        <x:v>https://www.nvidia.com/en-us/data-center/gb200-nvl72/</x:v>
      </x:c>
      <x:c r="K8" s="65" t="str">
        <x:v>2026-08-04</x:v>
      </x:c>
      <x:c r="L8" s="65" t="str">
        <x:v>Per-GPU bandwidth and all-in power basis.</x:v>
      </x:c>
    </x:row>
    <x:row r="9">
      <x:c r="A9" t="str">
        <x:v>GB300</x:v>
      </x:c>
      <x:c r="B9" t="str">
        <x:v>Grace Blackwell Ultra NVL72</x:v>
      </x:c>
      <x:c r="C9" t="str">
        <x:v>GB200</x:v>
      </x:c>
      <x:c r="D9" s="154" t="n">
        <x:v>8</x:v>
      </x:c>
      <x:c r="E9" s="154" t="n">
        <x:v>2.12</x:v>
      </x:c>
      <x:c r="F9" s="151" t="n">
        <x:f>IF(OR(D9="",E9="",E9&lt;=0),"",D9/E9)</x:f>
        <x:v>3.773584905660377</x:v>
      </x:c>
      <x:c r="G9" s="152" t="n">
        <x:f>IF(OR(F9="",C9=""),"",IFERROR(F9/INDEX($F$5:$F$14,MATCH(C9,$A$5:$A$14,0)),""))</x:f>
        <x:v>0.8820754716981133</x:v>
      </x:c>
      <x:c r="H9" s="65" t="str">
        <x:v>GB300</x:v>
      </x:c>
      <x:c r="I9" s="65" t="str">
        <x:v>InferenceX_direct_when_available</x:v>
      </x:c>
      <x:c r="J9" s="65" t="str">
        <x:v>https://www.nvidia.com/en-us/data-center/gb300-nvl72/</x:v>
      </x:c>
      <x:c r="K9" s="65" t="str">
        <x:v>2026-08-04</x:v>
      </x:c>
      <x:c r="L9" s="65" t="str">
        <x:v>Per-GPU bandwidth and all-in power basis.</x:v>
      </x:c>
    </x:row>
    <x:row r="10">
      <x:c r="A10" t="str">
        <x:v>R200</x:v>
      </x:c>
      <x:c r="B10" t="str">
        <x:v>Rubin scenario</x:v>
      </x:c>
      <x:c r="C10" t="str">
        <x:v>B300</x:v>
      </x:c>
      <x:c r="D10" s="156"/>
      <x:c r="E10" s="156"/>
      <x:c r="F10" s="151" t="str">
        <x:f>IF(OR(D10="",E10="",E10&lt;=0),"",D10/E10)</x:f>
      </x:c>
      <x:c r="G10" s="152" t="str">
        <x:f>IF(OR(F10="",C10=""),"",IFERROR(F10/INDEX($F$5:$F$14,MATCH(C10,$A$5:$A$14,0)),""))</x:f>
      </x:c>
      <x:c r="H10" s="65" t="str">
        <x:v>B300</x:v>
      </x:c>
      <x:c r="I10" s="65" t="str">
        <x:v>editable_scenario_no_direct_benchmark</x:v>
      </x:c>
      <x:c r="J10" s="65" t="str"/>
      <x:c r="K10" s="65" t="str">
        <x:v>2026-08-04</x:v>
      </x:c>
      <x:c r="L10" s="65" t="str">
        <x:v>Enter HBM bandwidth TB/s and all-in kW; TPS/MW stays blank until both are positive.</x:v>
      </x:c>
    </x:row>
    <x:row r="11">
      <x:c r="A11" t="str">
        <x:v>VR200</x:v>
      </x:c>
      <x:c r="B11" t="str">
        <x:v>Vera Rubin rack-scale scenario</x:v>
      </x:c>
      <x:c r="C11" t="str">
        <x:v>GB300</x:v>
      </x:c>
      <x:c r="D11" s="156"/>
      <x:c r="E11" s="156"/>
      <x:c r="F11" s="151" t="str">
        <x:f>IF(OR(D11="",E11="",E11&lt;=0),"",D11/E11)</x:f>
      </x:c>
      <x:c r="G11" s="152" t="str">
        <x:f>IF(OR(F11="",C11=""),"",IFERROR(F11/INDEX($F$5:$F$14,MATCH(C11,$A$5:$A$14,0)),""))</x:f>
      </x:c>
      <x:c r="H11" s="65" t="str">
        <x:v>GB300</x:v>
      </x:c>
      <x:c r="I11" s="65" t="str">
        <x:v>editable_scenario_no_direct_benchmark</x:v>
      </x:c>
      <x:c r="J11" s="65" t="str"/>
      <x:c r="K11" s="65" t="str">
        <x:v>2026-08-04</x:v>
      </x:c>
      <x:c r="L11" s="65" t="str">
        <x:v>Enter per-GPU HBM bandwidth TB/s and per-GPU all-in kW.</x:v>
      </x:c>
    </x:row>
    <x:row r="12">
      <x:c r="A12" t="str">
        <x:v>R300</x:v>
      </x:c>
      <x:c r="B12" t="str">
        <x:v>Rubin-next scenario</x:v>
      </x:c>
      <x:c r="C12" t="str">
        <x:v>R200</x:v>
      </x:c>
      <x:c r="D12" s="156"/>
      <x:c r="E12" s="156"/>
      <x:c r="F12" s="151" t="str">
        <x:f>IF(OR(D12="",E12="",E12&lt;=0),"",D12/E12)</x:f>
      </x:c>
      <x:c r="G12" s="152" t="str">
        <x:f>IF(OR(F12="",C12=""),"",IFERROR(F12/INDEX($F$5:$F$14,MATCH(C12,$A$5:$A$14,0)),""))</x:f>
      </x:c>
      <x:c r="H12" s="65" t="str">
        <x:v>B300</x:v>
      </x:c>
      <x:c r="I12" s="65" t="str">
        <x:v>editable_scenario_no_direct_benchmark</x:v>
      </x:c>
      <x:c r="J12" s="65" t="str"/>
      <x:c r="K12" s="65" t="str">
        <x:v>2026-08-04</x:v>
      </x:c>
      <x:c r="L12" s="65" t="str">
        <x:v>Uses the B300 benchmark curve through the R200 anchor chain.</x:v>
      </x:c>
    </x:row>
    <x:row r="13">
      <x:c r="A13" t="str">
        <x:v>VR300</x:v>
      </x:c>
      <x:c r="B13" t="str">
        <x:v>Vera Rubin-next rack scenario</x:v>
      </x:c>
      <x:c r="C13" t="str">
        <x:v>VR200</x:v>
      </x:c>
      <x:c r="D13" s="156"/>
      <x:c r="E13" s="156"/>
      <x:c r="F13" s="151" t="str">
        <x:f>IF(OR(D13="",E13="",E13&lt;=0),"",D13/E13)</x:f>
      </x:c>
      <x:c r="G13" s="152" t="str">
        <x:f>IF(OR(F13="",C13=""),"",IFERROR(F13/INDEX($F$5:$F$14,MATCH(C13,$A$5:$A$14,0)),""))</x:f>
      </x:c>
      <x:c r="H13" s="65" t="str">
        <x:v>GB300</x:v>
      </x:c>
      <x:c r="I13" s="65" t="str">
        <x:v>editable_scenario_no_direct_benchmark</x:v>
      </x:c>
      <x:c r="J13" s="65" t="str"/>
      <x:c r="K13" s="65" t="str">
        <x:v>2026-08-04</x:v>
      </x:c>
      <x:c r="L13" s="65" t="str">
        <x:v>Uses the GB300 benchmark curve through the VR200 anchor chain.</x:v>
      </x:c>
    </x:row>
    <x:row r="14">
      <x:c r="A14" t="str">
        <x:v>Post Rubin</x:v>
      </x:c>
      <x:c r="B14" t="str">
        <x:v>Post-Rubin scenario</x:v>
      </x:c>
      <x:c r="C14" t="str">
        <x:v>VR300</x:v>
      </x:c>
      <x:c r="D14" s="156"/>
      <x:c r="E14" s="156"/>
      <x:c r="F14" s="151" t="str">
        <x:f>IF(OR(D14="",E14="",E14&lt;=0),"",D14/E14)</x:f>
      </x:c>
      <x:c r="G14" s="152" t="str">
        <x:f>IF(OR(F14="",C14=""),"",IFERROR(F14/INDEX($F$5:$F$14,MATCH(C14,$A$5:$A$14,0)),""))</x:f>
      </x:c>
      <x:c r="H14" s="65" t="str">
        <x:v>GB300</x:v>
      </x:c>
      <x:c r="I14" s="65" t="str">
        <x:v>editable_scenario_no_direct_benchmark</x:v>
      </x:c>
      <x:c r="J14" s="65" t="str"/>
      <x:c r="K14" s="65" t="str">
        <x:v>2026-08-04</x:v>
      </x:c>
      <x:c r="L14" s="65" t="str">
        <x:v>Uses the GB300 benchmark curve through the VR300 anchor chain.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9f7f598c6a3457c"/>
  </x:tableParts>
</x:worksheet>
</file>